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drawings/drawing3.xml" ContentType="application/vnd.openxmlformats-officedocument.drawing+xml"/>
  <Override PartName="/xl/comments2.xml" ContentType="application/vnd.openxmlformats-officedocument.spreadsheetml.comments+xml"/>
  <Override PartName="/xl/charts/chart2.xml" ContentType="application/vnd.openxmlformats-officedocument.drawingml.chart+xml"/>
  <Override PartName="/xl/drawings/drawing4.xml" ContentType="application/vnd.openxmlformats-officedocument.drawingml.chartshapes+xml"/>
  <Override PartName="/xl/charts/chart3.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drawings/drawing7.xml" ContentType="application/vnd.openxmlformats-officedocument.drawing+xml"/>
  <Override PartName="/xl/charts/chart4.xml" ContentType="application/vnd.openxmlformats-officedocument.drawingml.chart+xml"/>
  <Override PartName="/xl/drawings/drawing8.xml" ContentType="application/vnd.openxmlformats-officedocument.drawingml.chartshapes+xml"/>
  <Override PartName="/xl/charts/chart5.xml" ContentType="application/vnd.openxmlformats-officedocument.drawingml.chart+xml"/>
  <Override PartName="/xl/drawings/drawing9.xml" ContentType="application/vnd.openxmlformats-officedocument.drawingml.chartshapes+xml"/>
  <Override PartName="/xl/charts/chart6.xml" ContentType="application/vnd.openxmlformats-officedocument.drawingml.chart+xml"/>
  <Override PartName="/xl/drawings/drawing10.xml" ContentType="application/vnd.openxmlformats-officedocument.drawingml.chartshapes+xml"/>
  <Override PartName="/xl/drawings/drawing11.xml" ContentType="application/vnd.openxmlformats-officedocument.drawing+xml"/>
  <Override PartName="/xl/comments3.xml" ContentType="application/vnd.openxmlformats-officedocument.spreadsheetml.comments+xml"/>
  <Override PartName="/xl/charts/chart7.xml" ContentType="application/vnd.openxmlformats-officedocument.drawingml.chart+xml"/>
  <Override PartName="/xl/drawings/drawing12.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drawings/drawing13.xml" ContentType="application/vnd.openxmlformats-officedocument.drawingml.chartshapes+xml"/>
  <Override PartName="/xl/drawings/drawing14.xml" ContentType="application/vnd.openxmlformats-officedocument.drawing+xml"/>
  <Override PartName="/xl/comments4.xml" ContentType="application/vnd.openxmlformats-officedocument.spreadsheetml.comments+xml"/>
  <Override PartName="/xl/charts/chart10.xml" ContentType="application/vnd.openxmlformats-officedocument.drawingml.chart+xml"/>
  <Override PartName="/xl/drawings/drawing15.xml" ContentType="application/vnd.openxmlformats-officedocument.drawingml.chartshapes+xml"/>
  <Override PartName="/xl/charts/chart11.xml" ContentType="application/vnd.openxmlformats-officedocument.drawingml.chart+xml"/>
  <Override PartName="/xl/theme/themeOverride1.xml" ContentType="application/vnd.openxmlformats-officedocument.themeOverride+xml"/>
  <Override PartName="/xl/drawings/drawing16.xml" ContentType="application/vnd.openxmlformats-officedocument.drawingml.chartshapes+xml"/>
  <Override PartName="/xl/drawings/drawing17.xml" ContentType="application/vnd.openxmlformats-officedocument.drawing+xml"/>
  <Override PartName="/xl/charts/chart12.xml" ContentType="application/vnd.openxmlformats-officedocument.drawingml.chart+xml"/>
  <Override PartName="/xl/drawings/drawing18.xml" ContentType="application/vnd.openxmlformats-officedocument.drawing+xml"/>
  <Override PartName="/xl/charts/chart13.xml" ContentType="application/vnd.openxmlformats-officedocument.drawingml.chart+xml"/>
  <Override PartName="/xl/drawings/drawing19.xml" ContentType="application/vnd.openxmlformats-officedocument.drawing+xml"/>
  <Override PartName="/xl/charts/chart14.xml" ContentType="application/vnd.openxmlformats-officedocument.drawingml.chart+xml"/>
  <Override PartName="/xl/drawings/drawing20.xml" ContentType="application/vnd.openxmlformats-officedocument.drawing+xml"/>
  <Override PartName="/xl/charts/chart15.xml" ContentType="application/vnd.openxmlformats-officedocument.drawingml.chart+xml"/>
  <Override PartName="/xl/drawings/drawing21.xml" ContentType="application/vnd.openxmlformats-officedocument.drawing+xml"/>
  <Override PartName="/xl/charts/chart16.xml" ContentType="application/vnd.openxmlformats-officedocument.drawingml.chart+xml"/>
  <Override PartName="/xl/drawings/drawing22.xml" ContentType="application/vnd.openxmlformats-officedocument.drawing+xml"/>
  <Override PartName="/xl/charts/chart17.xml" ContentType="application/vnd.openxmlformats-officedocument.drawingml.chart+xml"/>
  <Override PartName="/xl/drawings/drawing23.xml" ContentType="application/vnd.openxmlformats-officedocument.drawing+xml"/>
  <Override PartName="/xl/charts/chart18.xml" ContentType="application/vnd.openxmlformats-officedocument.drawingml.chart+xml"/>
  <Override PartName="/xl/drawings/drawing24.xml" ContentType="application/vnd.openxmlformats-officedocument.drawing+xml"/>
  <Override PartName="/xl/charts/chart19.xml" ContentType="application/vnd.openxmlformats-officedocument.drawingml.chart+xml"/>
  <Override PartName="/xl/drawings/drawing25.xml" ContentType="application/vnd.openxmlformats-officedocument.drawing+xml"/>
  <Override PartName="/xl/charts/chart20.xml" ContentType="application/vnd.openxmlformats-officedocument.drawingml.chart+xml"/>
  <Override PartName="/xl/drawings/drawing26.xml" ContentType="application/vnd.openxmlformats-officedocument.drawing+xml"/>
  <Override PartName="/xl/charts/chart2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7.xml" ContentType="application/vnd.openxmlformats-officedocument.drawingml.chartshapes+xml"/>
  <Override PartName="/xl/drawings/drawing28.xml" ContentType="application/vnd.openxmlformats-officedocument.drawing+xml"/>
  <Override PartName="/xl/charts/chart22.xml" ContentType="application/vnd.openxmlformats-officedocument.drawingml.chart+xml"/>
  <Override PartName="/xl/charts/chart23.xml" ContentType="application/vnd.openxmlformats-officedocument.drawingml.chart+xml"/>
  <Override PartName="/xl/drawings/drawing29.xml" ContentType="application/vnd.openxmlformats-officedocument.drawingml.chartshapes+xml"/>
  <Override PartName="/xl/drawings/drawing30.xml" ContentType="application/vnd.openxmlformats-officedocument.drawing+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drawings/drawing31.xml" ContentType="application/vnd.openxmlformats-officedocument.drawingml.chartshapes+xml"/>
  <Override PartName="/xl/drawings/drawing32.xml" ContentType="application/vnd.openxmlformats-officedocument.drawing+xml"/>
  <Override PartName="/xl/drawings/drawing33.xml" ContentType="application/vnd.openxmlformats-officedocument.drawing+xml"/>
  <Override PartName="/xl/charts/chart27.xml" ContentType="application/vnd.openxmlformats-officedocument.drawingml.chart+xml"/>
  <Override PartName="/xl/drawings/drawing34.xml" ContentType="application/vnd.openxmlformats-officedocument.drawingml.chartshapes+xml"/>
  <Override PartName="/xl/charts/chart28.xml" ContentType="application/vnd.openxmlformats-officedocument.drawingml.chart+xml"/>
  <Override PartName="/xl/charts/chart29.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5.xml" ContentType="application/vnd.openxmlformats-officedocument.drawing+xml"/>
  <Override PartName="/xl/charts/chart30.xml" ContentType="application/vnd.openxmlformats-officedocument.drawingml.chart+xml"/>
  <Override PartName="/xl/charts/chart31.xml" ContentType="application/vnd.openxmlformats-officedocument.drawingml.chart+xml"/>
  <Override PartName="/xl/drawings/drawing36.xml" ContentType="application/vnd.openxmlformats-officedocument.drawingml.chartshapes+xml"/>
  <Override PartName="/xl/drawings/drawing37.xml" ContentType="application/vnd.openxmlformats-officedocument.drawing+xml"/>
  <Override PartName="/xl/charts/chart32.xml" ContentType="application/vnd.openxmlformats-officedocument.drawingml.chart+xml"/>
  <Override PartName="/xl/charts/chart33.xml" ContentType="application/vnd.openxmlformats-officedocument.drawingml.chart+xml"/>
  <Override PartName="/xl/drawings/drawing38.xml" ContentType="application/vnd.openxmlformats-officedocument.drawingml.chartshapes+xml"/>
  <Override PartName="/xl/drawings/drawing39.xml" ContentType="application/vnd.openxmlformats-officedocument.drawing+xml"/>
  <Override PartName="/xl/charts/chart34.xml" ContentType="application/vnd.openxmlformats-officedocument.drawingml.chart+xml"/>
  <Override PartName="/xl/charts/chart35.xml" ContentType="application/vnd.openxmlformats-officedocument.drawingml.chart+xml"/>
  <Override PartName="/xl/drawings/drawing40.xml" ContentType="application/vnd.openxmlformats-officedocument.drawingml.chartshapes+xml"/>
  <Override PartName="/xl/drawings/drawing41.xml" ContentType="application/vnd.openxmlformats-officedocument.drawing+xml"/>
  <Override PartName="/xl/drawings/drawing42.xml" ContentType="application/vnd.openxmlformats-officedocument.drawing+xml"/>
  <Override PartName="/xl/charts/chart36.xml" ContentType="application/vnd.openxmlformats-officedocument.drawingml.chart+xml"/>
  <Override PartName="/xl/charts/style3.xml" ContentType="application/vnd.ms-office.chartstyle+xml"/>
  <Override PartName="/xl/charts/colors3.xml" ContentType="application/vnd.ms-office.chartcolorstyle+xml"/>
  <Override PartName="/xl/charts/chart37.xml" ContentType="application/vnd.openxmlformats-officedocument.drawingml.chart+xml"/>
  <Override PartName="/xl/drawings/drawing43.xml" ContentType="application/vnd.openxmlformats-officedocument.drawingml.chartshapes+xml"/>
  <Override PartName="/xl/drawings/drawing44.xml" ContentType="application/vnd.openxmlformats-officedocument.drawing+xml"/>
  <Override PartName="/xl/charts/chart38.xml" ContentType="application/vnd.openxmlformats-officedocument.drawingml.chart+xml"/>
  <Override PartName="/xl/charts/chart39.xml" ContentType="application/vnd.openxmlformats-officedocument.drawingml.chart+xml"/>
  <Override PartName="/xl/drawings/drawing45.xml" ContentType="application/vnd.openxmlformats-officedocument.drawingml.chartshapes+xml"/>
  <Override PartName="/xl/drawings/drawing46.xml" ContentType="application/vnd.openxmlformats-officedocument.drawing+xml"/>
  <Override PartName="/xl/charts/chart40.xml" ContentType="application/vnd.openxmlformats-officedocument.drawingml.chart+xml"/>
  <Override PartName="/xl/charts/chart41.xml" ContentType="application/vnd.openxmlformats-officedocument.drawingml.chart+xml"/>
  <Override PartName="/xl/drawings/drawing47.xml" ContentType="application/vnd.openxmlformats-officedocument.drawingml.chartshapes+xml"/>
  <Override PartName="/xl/drawings/drawing48.xml" ContentType="application/vnd.openxmlformats-officedocument.drawing+xml"/>
  <Override PartName="/xl/charts/chart42.xml" ContentType="application/vnd.openxmlformats-officedocument.drawingml.chart+xml"/>
  <Override PartName="/xl/charts/chart43.xml" ContentType="application/vnd.openxmlformats-officedocument.drawingml.chart+xml"/>
  <Override PartName="/xl/drawings/drawing49.xml" ContentType="application/vnd.openxmlformats-officedocument.drawingml.chartshapes+xml"/>
  <Override PartName="/xl/drawings/drawing50.xml" ContentType="application/vnd.openxmlformats-officedocument.drawing+xml"/>
  <Override PartName="/xl/charts/chart4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1.xml" ContentType="application/vnd.openxmlformats-officedocument.drawingml.chartshapes+xml"/>
  <Override PartName="/xl/charts/chart4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52.xml" ContentType="application/vnd.openxmlformats-officedocument.drawingml.chartshapes+xml"/>
  <Override PartName="/xl/drawings/drawing53.xml" ContentType="application/vnd.openxmlformats-officedocument.drawing+xml"/>
  <Override PartName="/xl/charts/chart4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54.xml" ContentType="application/vnd.openxmlformats-officedocument.drawingml.chartshapes+xml"/>
  <Override PartName="/xl/charts/chart4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55.xml" ContentType="application/vnd.openxmlformats-officedocument.drawingml.chartshapes+xml"/>
  <Override PartName="/xl/drawings/drawing56.xml" ContentType="application/vnd.openxmlformats-officedocument.drawing+xml"/>
  <Override PartName="/xl/charts/chart4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57.xml" ContentType="application/vnd.openxmlformats-officedocument.drawingml.chartshapes+xml"/>
  <Override PartName="/xl/charts/chart4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58.xml" ContentType="application/vnd.openxmlformats-officedocument.drawingml.chartshapes+xml"/>
  <Override PartName="/xl/charts/chart5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59.xml" ContentType="application/vnd.openxmlformats-officedocument.drawingml.chartshapes+xml"/>
  <Override PartName="/xl/charts/chart5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60.xml" ContentType="application/vnd.openxmlformats-officedocument.drawingml.chartshapes+xml"/>
  <Override PartName="/xl/charts/chart5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61.xml" ContentType="application/vnd.openxmlformats-officedocument.drawingml.chartshapes+xml"/>
  <Override PartName="/xl/tables/table1.xml" ContentType="application/vnd.openxmlformats-officedocument.spreadsheetml.table+xml"/>
  <Override PartName="/xl/tables/table2.xml" ContentType="application/vnd.openxmlformats-officedocument.spreadsheetml.table+xml"/>
  <Override PartName="/xl/comments5.xml" ContentType="application/vnd.openxmlformats-officedocument.spreadsheetml.comments+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mc:AlternateContent xmlns:mc="http://schemas.openxmlformats.org/markup-compatibility/2006">
    <mc:Choice Requires="x15">
      <x15ac:absPath xmlns:x15ac="http://schemas.microsoft.com/office/spreadsheetml/2010/11/ac" url="C:\Users\Martin-ALT\OneDrive\Documents\ALT\XLS\Annual Survey 2020\"/>
    </mc:Choice>
  </mc:AlternateContent>
  <xr:revisionPtr revIDLastSave="0" documentId="13_ncr:1_{EA51C7B3-BA2A-4090-A2E2-271F432BF918}" xr6:coauthVersionLast="46" xr6:coauthVersionMax="46" xr10:uidLastSave="{00000000-0000-0000-0000-000000000000}"/>
  <bookViews>
    <workbookView xWindow="-21720" yWindow="-21720" windowWidth="51840" windowHeight="21390" tabRatio="807" activeTab="29" xr2:uid="{00000000-000D-0000-FFFF-FFFF00000000}"/>
  </bookViews>
  <sheets>
    <sheet name="About" sheetId="28" r:id="rId1"/>
    <sheet name="Q1" sheetId="19" r:id="rId2"/>
    <sheet name="Q1 (combined)" sheetId="36" r:id="rId3"/>
    <sheet name="Q1b" sheetId="66" r:id="rId4"/>
    <sheet name="Q2" sheetId="22" r:id="rId5"/>
    <sheet name="Q3" sheetId="21" r:id="rId6"/>
    <sheet name="Q3 (combined)" sheetId="37" r:id="rId7"/>
    <sheet name="Q3+Q1" sheetId="25" r:id="rId8"/>
    <sheet name="Q4a" sheetId="68" r:id="rId9"/>
    <sheet name="Q4b" sheetId="69" r:id="rId10"/>
    <sheet name="Q4c" sheetId="70" r:id="rId11"/>
    <sheet name="Q5a" sheetId="71" r:id="rId12"/>
    <sheet name="Q5b" sheetId="72" r:id="rId13"/>
    <sheet name="Q6a" sheetId="73" r:id="rId14"/>
    <sheet name="Q6b" sheetId="74" r:id="rId15"/>
    <sheet name="Q6c" sheetId="75" r:id="rId16"/>
    <sheet name="Q6b+c" sheetId="76" r:id="rId17"/>
    <sheet name="Q7" sheetId="60" r:id="rId18"/>
    <sheet name="Q8" sheetId="4" r:id="rId19"/>
    <sheet name="Q9" sheetId="61" r:id="rId20"/>
    <sheet name="Q10" sheetId="46" r:id="rId21"/>
    <sheet name="Q11" sheetId="9" r:id="rId22"/>
    <sheet name="Q12" sheetId="10" r:id="rId23"/>
    <sheet name="Q13" sheetId="11" r:id="rId24"/>
    <sheet name="Q14" sheetId="12" r:id="rId25"/>
    <sheet name="Q15" sheetId="30" r:id="rId26"/>
    <sheet name="Q16" sheetId="14" r:id="rId27"/>
    <sheet name="Q17" sheetId="15" r:id="rId28"/>
    <sheet name="Q18" sheetId="16" r:id="rId29"/>
    <sheet name="Q19" sheetId="17" r:id="rId30"/>
    <sheet name="Role" sheetId="63" r:id="rId31"/>
    <sheet name="Title" sheetId="65" r:id="rId32"/>
    <sheet name="DriverEnablers" sheetId="64" r:id="rId33"/>
    <sheet name="Form responses 2020" sheetId="67" r:id="rId34"/>
    <sheet name="Form responses 2019" sheetId="56" r:id="rId35"/>
    <sheet name="DATA" sheetId="62" r:id="rId36"/>
    <sheet name="Form responses 2018" sheetId="47" r:id="rId37"/>
    <sheet name="Form responses 2017" sheetId="43" r:id="rId38"/>
    <sheet name="Form responses 2016" sheetId="39" r:id="rId39"/>
    <sheet name="Form responses 2015" sheetId="31" r:id="rId40"/>
    <sheet name="Form responses 2014" sheetId="1" r:id="rId41"/>
  </sheets>
  <externalReferences>
    <externalReference r:id="rId42"/>
  </externalReferences>
  <definedNames>
    <definedName name="_xlnm._FilterDatabase" localSheetId="35" hidden="1">DATA!$A$1:$Q$1563</definedName>
    <definedName name="_xlnm._FilterDatabase" localSheetId="6" hidden="1">'Q3 (combined)'!$W$28:$AI$50</definedName>
    <definedName name="_xlnm.Extract" localSheetId="8">Q4a!$B$10</definedName>
    <definedName name="_xlnm.Extract" localSheetId="9">Q4b!$B$10</definedName>
    <definedName name="_xlnm.Extract" localSheetId="10">Q4c!$B$8</definedName>
    <definedName name="_xlnm.Extract" localSheetId="11">Q5a!$B$8</definedName>
    <definedName name="_xlnm.Extract" localSheetId="12">Q5b!$B$8</definedName>
    <definedName name="_xlnm.Extract" localSheetId="13">Q6a!$B$10</definedName>
  </definedNames>
  <calcPr calcId="181029" calcMode="manual" concurrentCalc="0"/>
</workbook>
</file>

<file path=xl/calcChain.xml><?xml version="1.0" encoding="utf-8"?>
<calcChain xmlns="http://schemas.openxmlformats.org/spreadsheetml/2006/main">
  <c r="I51" i="64" l="1"/>
  <c r="I68" i="64"/>
  <c r="I50" i="64"/>
  <c r="I67" i="64"/>
  <c r="I49" i="64"/>
  <c r="I66" i="64"/>
  <c r="I48" i="64"/>
  <c r="I65" i="64"/>
  <c r="I47" i="64"/>
  <c r="I64" i="64"/>
  <c r="I46" i="64"/>
  <c r="I63" i="64"/>
  <c r="I45" i="64"/>
  <c r="I62" i="64"/>
  <c r="I44" i="64"/>
  <c r="I61" i="64"/>
  <c r="I43" i="64"/>
  <c r="I60" i="64"/>
  <c r="I42" i="64"/>
  <c r="I59" i="64"/>
  <c r="I41" i="64"/>
  <c r="I58" i="64"/>
  <c r="I40" i="64"/>
  <c r="I57" i="64"/>
  <c r="I39" i="64"/>
  <c r="I56" i="64"/>
  <c r="I55" i="64"/>
  <c r="A56" i="64"/>
  <c r="O3" i="64"/>
  <c r="C56" i="64"/>
  <c r="A57" i="64"/>
  <c r="O5" i="64"/>
  <c r="C57" i="64"/>
  <c r="A58" i="64"/>
  <c r="O4" i="64"/>
  <c r="C58" i="64"/>
  <c r="A59" i="64"/>
  <c r="O7" i="64"/>
  <c r="C59" i="64"/>
  <c r="A60" i="64"/>
  <c r="O6" i="64"/>
  <c r="C60" i="64"/>
  <c r="A61" i="64"/>
  <c r="O8" i="64"/>
  <c r="C61" i="64"/>
  <c r="A62" i="64"/>
  <c r="O9" i="64"/>
  <c r="C62" i="64"/>
  <c r="A63" i="64"/>
  <c r="O11" i="64"/>
  <c r="C63" i="64"/>
  <c r="A64" i="64"/>
  <c r="O10" i="64"/>
  <c r="C64" i="64"/>
  <c r="A65" i="64"/>
  <c r="O12" i="64"/>
  <c r="C65" i="64"/>
  <c r="A66" i="64"/>
  <c r="O14" i="64"/>
  <c r="C66" i="64"/>
  <c r="A67" i="64"/>
  <c r="O13" i="64"/>
  <c r="C67" i="64"/>
  <c r="A68" i="64"/>
  <c r="O15" i="64"/>
  <c r="C68" i="64"/>
  <c r="L56" i="64"/>
  <c r="O39" i="64"/>
  <c r="B56" i="64"/>
  <c r="O40" i="64"/>
  <c r="B57" i="64"/>
  <c r="O41" i="64"/>
  <c r="B58" i="64"/>
  <c r="O42" i="64"/>
  <c r="B59" i="64"/>
  <c r="O43" i="64"/>
  <c r="B60" i="64"/>
  <c r="O44" i="64"/>
  <c r="B61" i="64"/>
  <c r="O45" i="64"/>
  <c r="B62" i="64"/>
  <c r="O46" i="64"/>
  <c r="B63" i="64"/>
  <c r="O47" i="64"/>
  <c r="B64" i="64"/>
  <c r="O48" i="64"/>
  <c r="B65" i="64"/>
  <c r="O49" i="64"/>
  <c r="B66" i="64"/>
  <c r="O50" i="64"/>
  <c r="B67" i="64"/>
  <c r="O51" i="64"/>
  <c r="B68" i="64"/>
  <c r="K56" i="64"/>
  <c r="O21" i="64"/>
  <c r="D56" i="64"/>
  <c r="O23" i="64"/>
  <c r="D57" i="64"/>
  <c r="O24" i="64"/>
  <c r="D58" i="64"/>
  <c r="O22" i="64"/>
  <c r="D59" i="64"/>
  <c r="O25" i="64"/>
  <c r="D60" i="64"/>
  <c r="O26" i="64"/>
  <c r="D61" i="64"/>
  <c r="O27" i="64"/>
  <c r="D62" i="64"/>
  <c r="O29" i="64"/>
  <c r="D63" i="64"/>
  <c r="O28" i="64"/>
  <c r="D64" i="64"/>
  <c r="O31" i="64"/>
  <c r="D65" i="64"/>
  <c r="O30" i="64"/>
  <c r="D66" i="64"/>
  <c r="O32" i="64"/>
  <c r="D67" i="64"/>
  <c r="O33" i="64"/>
  <c r="D68" i="64"/>
  <c r="J56" i="64"/>
  <c r="L58" i="64"/>
  <c r="L57" i="64"/>
  <c r="K58" i="64"/>
  <c r="K57" i="64"/>
  <c r="J58" i="64"/>
  <c r="J57" i="64"/>
  <c r="L60" i="64"/>
  <c r="L59" i="64"/>
  <c r="K60" i="64"/>
  <c r="K59" i="64"/>
  <c r="J60" i="64"/>
  <c r="J59" i="64"/>
  <c r="L61" i="64"/>
  <c r="K61" i="64"/>
  <c r="J61" i="64"/>
  <c r="L62" i="64"/>
  <c r="K62" i="64"/>
  <c r="J62" i="64"/>
  <c r="L64" i="64"/>
  <c r="L63" i="64"/>
  <c r="K64" i="64"/>
  <c r="K63" i="64"/>
  <c r="J64" i="64"/>
  <c r="J63" i="64"/>
  <c r="L65" i="64"/>
  <c r="K65" i="64"/>
  <c r="J65" i="64"/>
  <c r="L67" i="64"/>
  <c r="L66" i="64"/>
  <c r="K67" i="64"/>
  <c r="K66" i="64"/>
  <c r="J67" i="64"/>
  <c r="J66" i="64"/>
  <c r="L68" i="64"/>
  <c r="K68" i="64"/>
  <c r="J68" i="64"/>
  <c r="B4" i="21"/>
  <c r="K4" i="21"/>
  <c r="L4" i="21"/>
  <c r="B5" i="21"/>
  <c r="K5" i="21"/>
  <c r="L5" i="21"/>
  <c r="B6" i="21"/>
  <c r="K6" i="21"/>
  <c r="L6" i="21"/>
  <c r="B7" i="21"/>
  <c r="K7" i="21"/>
  <c r="L7" i="21"/>
  <c r="B8" i="21"/>
  <c r="K8" i="21"/>
  <c r="L8" i="21"/>
  <c r="B9" i="21"/>
  <c r="K9" i="21"/>
  <c r="L9" i="21"/>
  <c r="B10" i="21"/>
  <c r="K10" i="21"/>
  <c r="L10" i="21"/>
  <c r="B11" i="21"/>
  <c r="K11" i="21"/>
  <c r="L11" i="21"/>
  <c r="B12" i="21"/>
  <c r="K12" i="21"/>
  <c r="L12" i="21"/>
  <c r="B13" i="21"/>
  <c r="K13" i="21"/>
  <c r="L13" i="21"/>
  <c r="B14" i="21"/>
  <c r="K14" i="21"/>
  <c r="L14" i="21"/>
  <c r="B15" i="21"/>
  <c r="K15" i="21"/>
  <c r="L15" i="21"/>
  <c r="B16" i="21"/>
  <c r="K16" i="21"/>
  <c r="L16" i="21"/>
  <c r="B17" i="21"/>
  <c r="K17" i="21"/>
  <c r="L17" i="21"/>
  <c r="B18" i="21"/>
  <c r="K18" i="21"/>
  <c r="L18" i="21"/>
  <c r="B19" i="21"/>
  <c r="K19" i="21"/>
  <c r="L19" i="21"/>
  <c r="B20" i="21"/>
  <c r="K20" i="21"/>
  <c r="L20" i="21"/>
  <c r="B21" i="21"/>
  <c r="K21" i="21"/>
  <c r="L21" i="21"/>
  <c r="B22" i="21"/>
  <c r="K22" i="21"/>
  <c r="L22" i="21"/>
  <c r="B23" i="21"/>
  <c r="K23" i="21"/>
  <c r="L23" i="21"/>
  <c r="B24" i="21"/>
  <c r="K24" i="21"/>
  <c r="L24" i="21"/>
  <c r="B3" i="21"/>
  <c r="K3" i="21"/>
  <c r="L3" i="21"/>
  <c r="A1" i="19"/>
  <c r="B3" i="19"/>
  <c r="K3" i="19"/>
  <c r="L3" i="19"/>
  <c r="B4" i="19"/>
  <c r="K4" i="19"/>
  <c r="L4" i="19"/>
  <c r="B5" i="19"/>
  <c r="K5" i="19"/>
  <c r="L5" i="19"/>
  <c r="B6" i="19"/>
  <c r="K6" i="19"/>
  <c r="L6" i="19"/>
  <c r="B7" i="19"/>
  <c r="K7" i="19"/>
  <c r="L7" i="19"/>
  <c r="B8" i="19"/>
  <c r="K8" i="19"/>
  <c r="L8" i="19"/>
  <c r="B9" i="19"/>
  <c r="K9" i="19"/>
  <c r="L9" i="19"/>
  <c r="B10" i="19"/>
  <c r="K10" i="19"/>
  <c r="L10" i="19"/>
  <c r="B11" i="19"/>
  <c r="K11" i="19"/>
  <c r="L11" i="19"/>
  <c r="B12" i="19"/>
  <c r="K12" i="19"/>
  <c r="L12" i="19"/>
  <c r="B13" i="19"/>
  <c r="K13" i="19"/>
  <c r="L13" i="19"/>
  <c r="B14" i="19"/>
  <c r="K14" i="19"/>
  <c r="L14" i="19"/>
  <c r="B15" i="19"/>
  <c r="K15" i="19"/>
  <c r="L15" i="19"/>
  <c r="B16" i="19"/>
  <c r="K16" i="19"/>
  <c r="L16" i="19"/>
  <c r="B17" i="19"/>
  <c r="K17" i="19"/>
  <c r="L17" i="19"/>
  <c r="B18" i="19"/>
  <c r="K18" i="19"/>
  <c r="L18" i="19"/>
  <c r="B19" i="19"/>
  <c r="K19" i="19"/>
  <c r="L19" i="19"/>
  <c r="B20" i="19"/>
  <c r="K20" i="19"/>
  <c r="L20" i="19"/>
  <c r="B21" i="19"/>
  <c r="K21" i="19"/>
  <c r="L21" i="19"/>
  <c r="B22" i="19"/>
  <c r="K22" i="19"/>
  <c r="L22" i="19"/>
  <c r="B23" i="19"/>
  <c r="K23" i="19"/>
  <c r="L23" i="19"/>
  <c r="B24" i="19"/>
  <c r="K24" i="19"/>
  <c r="L24" i="19"/>
  <c r="S25" i="64"/>
  <c r="P51" i="64"/>
  <c r="Z51" i="64"/>
  <c r="P49" i="64"/>
  <c r="Z49" i="64"/>
  <c r="P48" i="64"/>
  <c r="Z48" i="64"/>
  <c r="P50" i="64"/>
  <c r="Z50" i="64"/>
  <c r="P47" i="64"/>
  <c r="Z47" i="64"/>
  <c r="P45" i="64"/>
  <c r="Z45" i="64"/>
  <c r="P43" i="64"/>
  <c r="Z43" i="64"/>
  <c r="P46" i="64"/>
  <c r="Z46" i="64"/>
  <c r="P44" i="64"/>
  <c r="Z44" i="64"/>
  <c r="P42" i="64"/>
  <c r="Z42" i="64"/>
  <c r="P41" i="64"/>
  <c r="Z41" i="64"/>
  <c r="P40" i="64"/>
  <c r="Z40" i="64"/>
  <c r="P39" i="64"/>
  <c r="Z39" i="64"/>
  <c r="P33" i="64"/>
  <c r="Z33" i="64"/>
  <c r="P32" i="64"/>
  <c r="Z32" i="64"/>
  <c r="P30" i="64"/>
  <c r="Z30" i="64"/>
  <c r="P31" i="64"/>
  <c r="Z31" i="64"/>
  <c r="P28" i="64"/>
  <c r="Z28" i="64"/>
  <c r="P29" i="64"/>
  <c r="Z29" i="64"/>
  <c r="P27" i="64"/>
  <c r="Z27" i="64"/>
  <c r="P26" i="64"/>
  <c r="Z26" i="64"/>
  <c r="P25" i="64"/>
  <c r="Z25" i="64"/>
  <c r="P22" i="64"/>
  <c r="Z22" i="64"/>
  <c r="P24" i="64"/>
  <c r="Z24" i="64"/>
  <c r="P23" i="64"/>
  <c r="Z23" i="64"/>
  <c r="P21" i="64"/>
  <c r="Z21" i="64"/>
  <c r="P5" i="64"/>
  <c r="Z5" i="64"/>
  <c r="P4" i="64"/>
  <c r="Z4" i="64"/>
  <c r="P7" i="64"/>
  <c r="Z7" i="64"/>
  <c r="P6" i="64"/>
  <c r="Z6" i="64"/>
  <c r="P8" i="64"/>
  <c r="Z8" i="64"/>
  <c r="P9" i="64"/>
  <c r="Z9" i="64"/>
  <c r="P11" i="64"/>
  <c r="Z11" i="64"/>
  <c r="P10" i="64"/>
  <c r="Z10" i="64"/>
  <c r="P12" i="64"/>
  <c r="Z12" i="64"/>
  <c r="P14" i="64"/>
  <c r="Z14" i="64"/>
  <c r="P13" i="64"/>
  <c r="Z13" i="64"/>
  <c r="P15" i="64"/>
  <c r="Z15" i="64"/>
  <c r="P3" i="64"/>
  <c r="Z3" i="64"/>
  <c r="B3" i="63"/>
  <c r="A15" i="9"/>
  <c r="C20" i="9"/>
  <c r="F20" i="9"/>
  <c r="C18" i="9"/>
  <c r="B16" i="9"/>
  <c r="D18" i="9"/>
  <c r="C19" i="9"/>
  <c r="D19" i="9"/>
  <c r="D20" i="9"/>
  <c r="C17" i="9"/>
  <c r="B14" i="61"/>
  <c r="A1" i="61"/>
  <c r="D4" i="61"/>
  <c r="G17" i="61"/>
  <c r="B2" i="61"/>
  <c r="E4" i="61"/>
  <c r="H17" i="61"/>
  <c r="I17" i="61"/>
  <c r="D5" i="61"/>
  <c r="G18" i="61"/>
  <c r="E5" i="61"/>
  <c r="H18" i="61"/>
  <c r="I18" i="61"/>
  <c r="D6" i="61"/>
  <c r="G19" i="61"/>
  <c r="E6" i="61"/>
  <c r="H19" i="61"/>
  <c r="I19" i="61"/>
  <c r="D7" i="61"/>
  <c r="G20" i="61"/>
  <c r="E7" i="61"/>
  <c r="H20" i="61"/>
  <c r="I20" i="61"/>
  <c r="D8" i="61"/>
  <c r="G21" i="61"/>
  <c r="E8" i="61"/>
  <c r="H21" i="61"/>
  <c r="I21" i="61"/>
  <c r="D9" i="61"/>
  <c r="G22" i="61"/>
  <c r="E9" i="61"/>
  <c r="H22" i="61"/>
  <c r="I22" i="61"/>
  <c r="D10" i="61"/>
  <c r="G23" i="61"/>
  <c r="E10" i="61"/>
  <c r="H23" i="61"/>
  <c r="I23" i="61"/>
  <c r="D11" i="61"/>
  <c r="G24" i="61"/>
  <c r="E11" i="61"/>
  <c r="H24" i="61"/>
  <c r="I24" i="61"/>
  <c r="D3" i="61"/>
  <c r="E3" i="61"/>
  <c r="H16" i="61"/>
  <c r="G16" i="61"/>
  <c r="A14" i="61"/>
  <c r="D22" i="61"/>
  <c r="B15" i="61"/>
  <c r="E22" i="61"/>
  <c r="F22" i="61"/>
  <c r="D23" i="61"/>
  <c r="E23" i="61"/>
  <c r="F23" i="61"/>
  <c r="D24" i="61"/>
  <c r="E24" i="61"/>
  <c r="F24" i="61"/>
  <c r="D21" i="61"/>
  <c r="F21" i="61"/>
  <c r="E21" i="61"/>
  <c r="D20" i="61"/>
  <c r="F20" i="61"/>
  <c r="E20" i="61"/>
  <c r="D19" i="61"/>
  <c r="F19" i="61"/>
  <c r="E19" i="61"/>
  <c r="D18" i="61"/>
  <c r="F18" i="61"/>
  <c r="E18" i="61"/>
  <c r="D17" i="61"/>
  <c r="F17" i="61"/>
  <c r="E17" i="61"/>
  <c r="I16" i="61"/>
  <c r="D16" i="61"/>
  <c r="F16" i="61"/>
  <c r="E16" i="61"/>
  <c r="I15" i="61"/>
  <c r="H15" i="61"/>
  <c r="G15" i="61"/>
  <c r="F15" i="61"/>
  <c r="E15" i="61"/>
  <c r="D15" i="61"/>
  <c r="G3" i="61"/>
  <c r="A1" i="60"/>
  <c r="G4" i="60"/>
  <c r="D4" i="60"/>
  <c r="E4" i="60"/>
  <c r="F4" i="60"/>
  <c r="H4" i="60"/>
  <c r="I4" i="60"/>
  <c r="J4" i="60"/>
  <c r="P4" i="60"/>
  <c r="Q4" i="60"/>
  <c r="R4" i="60"/>
  <c r="G5" i="60"/>
  <c r="D5" i="60"/>
  <c r="E5" i="60"/>
  <c r="F5" i="60"/>
  <c r="H5" i="60"/>
  <c r="I5" i="60"/>
  <c r="J5" i="60"/>
  <c r="P5" i="60"/>
  <c r="Q5" i="60"/>
  <c r="R5" i="60"/>
  <c r="G6" i="60"/>
  <c r="D6" i="60"/>
  <c r="E6" i="60"/>
  <c r="F6" i="60"/>
  <c r="H6" i="60"/>
  <c r="I6" i="60"/>
  <c r="J6" i="60"/>
  <c r="P6" i="60"/>
  <c r="Q6" i="60"/>
  <c r="R6" i="60"/>
  <c r="G7" i="60"/>
  <c r="D7" i="60"/>
  <c r="E7" i="60"/>
  <c r="F7" i="60"/>
  <c r="H7" i="60"/>
  <c r="I7" i="60"/>
  <c r="J7" i="60"/>
  <c r="P7" i="60"/>
  <c r="Q7" i="60"/>
  <c r="R7" i="60"/>
  <c r="H3" i="60"/>
  <c r="D3" i="60"/>
  <c r="E3" i="60"/>
  <c r="F3" i="60"/>
  <c r="G3" i="60"/>
  <c r="I3" i="60"/>
  <c r="J3" i="60"/>
  <c r="Q3" i="60"/>
  <c r="R3" i="60"/>
  <c r="P3" i="60"/>
  <c r="BV2" i="67"/>
  <c r="BV3" i="67"/>
  <c r="BV4" i="67"/>
  <c r="BV5" i="67"/>
  <c r="BV6" i="67"/>
  <c r="BV7" i="67"/>
  <c r="BV8" i="67"/>
  <c r="BV9" i="67"/>
  <c r="BV10" i="67"/>
  <c r="BV11" i="67"/>
  <c r="BV12" i="67"/>
  <c r="BV13" i="67"/>
  <c r="BV14" i="67"/>
  <c r="BV15" i="67"/>
  <c r="BV16" i="67"/>
  <c r="BV17" i="67"/>
  <c r="BV18" i="67"/>
  <c r="BV19" i="67"/>
  <c r="BV20" i="67"/>
  <c r="BV21" i="67"/>
  <c r="BV22" i="67"/>
  <c r="BV23" i="67"/>
  <c r="BV24" i="67"/>
  <c r="BV25" i="67"/>
  <c r="BV26" i="67"/>
  <c r="BV27" i="67"/>
  <c r="BV28" i="67"/>
  <c r="BV29" i="67"/>
  <c r="BV30" i="67"/>
  <c r="BV31" i="67"/>
  <c r="BV32" i="67"/>
  <c r="BV33" i="67"/>
  <c r="BV34" i="67"/>
  <c r="BV35" i="67"/>
  <c r="BV36" i="67"/>
  <c r="BV37" i="67"/>
  <c r="BV38" i="67"/>
  <c r="BV39" i="67"/>
  <c r="BV40" i="67"/>
  <c r="BV41" i="67"/>
  <c r="BV42" i="67"/>
  <c r="BV43" i="67"/>
  <c r="BV44" i="67"/>
  <c r="BV45" i="67"/>
  <c r="BV46" i="67"/>
  <c r="BV47" i="67"/>
  <c r="BV48" i="67"/>
  <c r="BV49" i="67"/>
  <c r="BV50" i="67"/>
  <c r="BV51" i="67"/>
  <c r="BV52" i="67"/>
  <c r="BV53" i="67"/>
  <c r="BV54" i="67"/>
  <c r="BV55" i="67"/>
  <c r="BV56" i="67"/>
  <c r="BV57" i="67"/>
  <c r="BV58" i="67"/>
  <c r="BV59" i="67"/>
  <c r="BV60" i="67"/>
  <c r="BV61" i="67"/>
  <c r="BV62" i="67"/>
  <c r="BV63" i="67"/>
  <c r="BV64" i="67"/>
  <c r="BV65" i="67"/>
  <c r="BV66" i="67"/>
  <c r="BV67" i="67"/>
  <c r="BV68" i="67"/>
  <c r="BV69" i="67"/>
  <c r="BV70" i="67"/>
  <c r="BV71" i="67"/>
  <c r="BV72" i="67"/>
  <c r="BV73" i="67"/>
  <c r="BV74" i="67"/>
  <c r="BV75" i="67"/>
  <c r="BV76" i="67"/>
  <c r="BV77" i="67"/>
  <c r="BV78" i="67"/>
  <c r="BV79" i="67"/>
  <c r="BV80" i="67"/>
  <c r="BV81" i="67"/>
  <c r="BV82" i="67"/>
  <c r="BV83" i="67"/>
  <c r="BV84" i="67"/>
  <c r="BV85" i="67"/>
  <c r="BV86" i="67"/>
  <c r="BV87" i="67"/>
  <c r="BV88" i="67"/>
  <c r="BV89" i="67"/>
  <c r="BV90" i="67"/>
  <c r="BV91" i="67"/>
  <c r="BV92" i="67"/>
  <c r="BV93" i="67"/>
  <c r="BV94" i="67"/>
  <c r="BV95" i="67"/>
  <c r="BV96" i="67"/>
  <c r="BV97" i="67"/>
  <c r="BV98" i="67"/>
  <c r="BV99" i="67"/>
  <c r="BV100" i="67"/>
  <c r="BV101" i="67"/>
  <c r="BV102" i="67"/>
  <c r="BV103" i="67"/>
  <c r="BV104" i="67"/>
  <c r="BV105" i="67"/>
  <c r="BV106" i="67"/>
  <c r="BV107" i="67"/>
  <c r="BV108" i="67"/>
  <c r="BV109" i="67"/>
  <c r="BV110" i="67"/>
  <c r="BV111" i="67"/>
  <c r="BV112" i="67"/>
  <c r="BV113" i="67"/>
  <c r="BV114" i="67"/>
  <c r="BV115" i="67"/>
  <c r="BV116" i="67"/>
  <c r="BV117" i="67"/>
  <c r="BV118" i="67"/>
  <c r="BV119" i="67"/>
  <c r="BV120" i="67"/>
  <c r="BV121" i="67"/>
  <c r="BV122" i="67"/>
  <c r="BV123" i="67"/>
  <c r="BV124" i="67"/>
  <c r="BV125" i="67"/>
  <c r="BV126" i="67"/>
  <c r="BV127" i="67"/>
  <c r="BV128" i="67"/>
  <c r="BV129" i="67"/>
  <c r="BV130" i="67"/>
  <c r="BV131" i="67"/>
  <c r="BV132" i="67"/>
  <c r="BV133" i="67"/>
  <c r="BV134" i="67"/>
  <c r="BV135" i="67"/>
  <c r="BV136" i="67"/>
  <c r="BV137" i="67"/>
  <c r="BV138" i="67"/>
  <c r="BV139" i="67"/>
  <c r="BV140" i="67"/>
  <c r="BV141" i="67"/>
  <c r="BV142" i="67"/>
  <c r="BV143" i="67"/>
  <c r="BV144" i="67"/>
  <c r="BV145" i="67"/>
  <c r="BV146" i="67"/>
  <c r="BV147" i="67"/>
  <c r="BV148" i="67"/>
  <c r="BV149" i="67"/>
  <c r="BV150" i="67"/>
  <c r="BV151" i="67"/>
  <c r="BV152" i="67"/>
  <c r="BV153" i="67"/>
  <c r="BV154" i="67"/>
  <c r="BV155" i="67"/>
  <c r="BV156" i="67"/>
  <c r="BV157" i="67"/>
  <c r="BV158" i="67"/>
  <c r="BV159" i="67"/>
  <c r="BV160" i="67"/>
  <c r="BV161" i="67"/>
  <c r="BV162" i="67"/>
  <c r="BV163" i="67"/>
  <c r="BV164" i="67"/>
  <c r="BV165" i="67"/>
  <c r="BV166" i="67"/>
  <c r="BV167" i="67"/>
  <c r="BV168" i="67"/>
  <c r="BV169" i="67"/>
  <c r="BV170" i="67"/>
  <c r="BV171" i="67"/>
  <c r="BV172" i="67"/>
  <c r="BV173" i="67"/>
  <c r="BV174" i="67"/>
  <c r="BV175" i="67"/>
  <c r="BV176" i="67"/>
  <c r="BV177" i="67"/>
  <c r="BV178" i="67"/>
  <c r="BV179" i="67"/>
  <c r="BV180" i="67"/>
  <c r="BV181" i="67"/>
  <c r="BV182" i="67"/>
  <c r="BV183" i="67"/>
  <c r="BV184" i="67"/>
  <c r="BV185" i="67"/>
  <c r="BV186" i="67"/>
  <c r="BV187" i="67"/>
  <c r="BV188" i="67"/>
  <c r="BV189" i="67"/>
  <c r="BV190" i="67"/>
  <c r="BV191" i="67"/>
  <c r="BV192" i="67"/>
  <c r="BV193" i="67"/>
  <c r="BV194" i="67"/>
  <c r="BV195" i="67"/>
  <c r="BV196" i="67"/>
  <c r="BV197" i="67"/>
  <c r="BV198" i="67"/>
  <c r="BV199" i="67"/>
  <c r="BV200" i="67"/>
  <c r="BV201" i="67"/>
  <c r="BV202" i="67"/>
  <c r="BV203" i="67"/>
  <c r="BV204" i="67"/>
  <c r="BV205" i="67"/>
  <c r="BV206" i="67"/>
  <c r="BV207" i="67"/>
  <c r="BV208" i="67"/>
  <c r="BV209" i="67"/>
  <c r="BV210" i="67"/>
  <c r="BV211" i="67"/>
  <c r="BV212" i="67"/>
  <c r="BV213" i="67"/>
  <c r="BV214" i="67"/>
  <c r="BV215" i="67"/>
  <c r="BV216" i="67"/>
  <c r="K3" i="60"/>
  <c r="M4" i="60"/>
  <c r="N4" i="60"/>
  <c r="O4" i="60"/>
  <c r="S4" i="60"/>
  <c r="M5" i="60"/>
  <c r="N5" i="60"/>
  <c r="O5" i="60"/>
  <c r="S5" i="60"/>
  <c r="M6" i="60"/>
  <c r="N6" i="60"/>
  <c r="O6" i="60"/>
  <c r="S6" i="60"/>
  <c r="M7" i="60"/>
  <c r="N7" i="60"/>
  <c r="O7" i="60"/>
  <c r="S7" i="60"/>
  <c r="O3" i="60"/>
  <c r="S3" i="60"/>
  <c r="A49" i="25"/>
  <c r="A1" i="25"/>
  <c r="D49" i="25"/>
  <c r="E49" i="25"/>
  <c r="F49" i="25"/>
  <c r="G49" i="25"/>
  <c r="H49" i="25"/>
  <c r="I49" i="25"/>
  <c r="J49" i="25"/>
  <c r="B49" i="25"/>
  <c r="A48" i="25"/>
  <c r="D48" i="25"/>
  <c r="E48" i="25"/>
  <c r="F48" i="25"/>
  <c r="G48" i="25"/>
  <c r="H48" i="25"/>
  <c r="I48" i="25"/>
  <c r="J48" i="25"/>
  <c r="B48" i="25"/>
  <c r="A47" i="25"/>
  <c r="D47" i="25"/>
  <c r="E47" i="25"/>
  <c r="F47" i="25"/>
  <c r="G47" i="25"/>
  <c r="H47" i="25"/>
  <c r="I47" i="25"/>
  <c r="J47" i="25"/>
  <c r="B47" i="25"/>
  <c r="A46" i="25"/>
  <c r="D46" i="25"/>
  <c r="E46" i="25"/>
  <c r="F46" i="25"/>
  <c r="G46" i="25"/>
  <c r="H46" i="25"/>
  <c r="I46" i="25"/>
  <c r="J46" i="25"/>
  <c r="B46" i="25"/>
  <c r="A45" i="25"/>
  <c r="D45" i="25"/>
  <c r="E45" i="25"/>
  <c r="F45" i="25"/>
  <c r="G45" i="25"/>
  <c r="H45" i="25"/>
  <c r="I45" i="25"/>
  <c r="J45" i="25"/>
  <c r="B45" i="25"/>
  <c r="A44" i="25"/>
  <c r="D44" i="25"/>
  <c r="E44" i="25"/>
  <c r="F44" i="25"/>
  <c r="G44" i="25"/>
  <c r="H44" i="25"/>
  <c r="I44" i="25"/>
  <c r="J44" i="25"/>
  <c r="B44" i="25"/>
  <c r="A43" i="25"/>
  <c r="D43" i="25"/>
  <c r="E43" i="25"/>
  <c r="F43" i="25"/>
  <c r="G43" i="25"/>
  <c r="H43" i="25"/>
  <c r="I43" i="25"/>
  <c r="J43" i="25"/>
  <c r="B43" i="25"/>
  <c r="A42" i="25"/>
  <c r="D42" i="25"/>
  <c r="E42" i="25"/>
  <c r="F42" i="25"/>
  <c r="G42" i="25"/>
  <c r="H42" i="25"/>
  <c r="I42" i="25"/>
  <c r="J42" i="25"/>
  <c r="B42" i="25"/>
  <c r="A41" i="25"/>
  <c r="D41" i="25"/>
  <c r="E41" i="25"/>
  <c r="F41" i="25"/>
  <c r="G41" i="25"/>
  <c r="H41" i="25"/>
  <c r="I41" i="25"/>
  <c r="J41" i="25"/>
  <c r="B41" i="25"/>
  <c r="A40" i="25"/>
  <c r="D40" i="25"/>
  <c r="E40" i="25"/>
  <c r="F40" i="25"/>
  <c r="G40" i="25"/>
  <c r="H40" i="25"/>
  <c r="I40" i="25"/>
  <c r="J40" i="25"/>
  <c r="B40" i="25"/>
  <c r="A39" i="25"/>
  <c r="D39" i="25"/>
  <c r="E39" i="25"/>
  <c r="F39" i="25"/>
  <c r="G39" i="25"/>
  <c r="H39" i="25"/>
  <c r="I39" i="25"/>
  <c r="J39" i="25"/>
  <c r="B39" i="25"/>
  <c r="A38" i="25"/>
  <c r="D38" i="25"/>
  <c r="E38" i="25"/>
  <c r="F38" i="25"/>
  <c r="G38" i="25"/>
  <c r="H38" i="25"/>
  <c r="I38" i="25"/>
  <c r="J38" i="25"/>
  <c r="B38" i="25"/>
  <c r="A37" i="25"/>
  <c r="D37" i="25"/>
  <c r="E37" i="25"/>
  <c r="F37" i="25"/>
  <c r="G37" i="25"/>
  <c r="H37" i="25"/>
  <c r="I37" i="25"/>
  <c r="J37" i="25"/>
  <c r="B37" i="25"/>
  <c r="A36" i="25"/>
  <c r="D36" i="25"/>
  <c r="E36" i="25"/>
  <c r="F36" i="25"/>
  <c r="G36" i="25"/>
  <c r="H36" i="25"/>
  <c r="I36" i="25"/>
  <c r="J36" i="25"/>
  <c r="B36" i="25"/>
  <c r="A35" i="25"/>
  <c r="D35" i="25"/>
  <c r="E35" i="25"/>
  <c r="F35" i="25"/>
  <c r="G35" i="25"/>
  <c r="H35" i="25"/>
  <c r="I35" i="25"/>
  <c r="J35" i="25"/>
  <c r="B35" i="25"/>
  <c r="A34" i="25"/>
  <c r="D34" i="25"/>
  <c r="E34" i="25"/>
  <c r="F34" i="25"/>
  <c r="G34" i="25"/>
  <c r="H34" i="25"/>
  <c r="I34" i="25"/>
  <c r="J34" i="25"/>
  <c r="B34" i="25"/>
  <c r="A33" i="25"/>
  <c r="D33" i="25"/>
  <c r="E33" i="25"/>
  <c r="F33" i="25"/>
  <c r="G33" i="25"/>
  <c r="H33" i="25"/>
  <c r="I33" i="25"/>
  <c r="J33" i="25"/>
  <c r="B33" i="25"/>
  <c r="A32" i="25"/>
  <c r="D32" i="25"/>
  <c r="E32" i="25"/>
  <c r="F32" i="25"/>
  <c r="G32" i="25"/>
  <c r="H32" i="25"/>
  <c r="I32" i="25"/>
  <c r="J32" i="25"/>
  <c r="B32" i="25"/>
  <c r="A31" i="25"/>
  <c r="D31" i="25"/>
  <c r="E31" i="25"/>
  <c r="F31" i="25"/>
  <c r="G31" i="25"/>
  <c r="H31" i="25"/>
  <c r="I31" i="25"/>
  <c r="J31" i="25"/>
  <c r="B31" i="25"/>
  <c r="A30" i="25"/>
  <c r="D30" i="25"/>
  <c r="E30" i="25"/>
  <c r="F30" i="25"/>
  <c r="G30" i="25"/>
  <c r="H30" i="25"/>
  <c r="I30" i="25"/>
  <c r="J30" i="25"/>
  <c r="B30" i="25"/>
  <c r="A29" i="25"/>
  <c r="D29" i="25"/>
  <c r="E29" i="25"/>
  <c r="F29" i="25"/>
  <c r="G29" i="25"/>
  <c r="H29" i="25"/>
  <c r="I29" i="25"/>
  <c r="J29" i="25"/>
  <c r="B29" i="25"/>
  <c r="A28" i="25"/>
  <c r="D28" i="25"/>
  <c r="E28" i="25"/>
  <c r="F28" i="25"/>
  <c r="G28" i="25"/>
  <c r="H28" i="25"/>
  <c r="I28" i="25"/>
  <c r="J28" i="25"/>
  <c r="B28" i="25"/>
  <c r="A2" i="68"/>
  <c r="C3" i="68"/>
  <c r="D4" i="68"/>
  <c r="D6" i="68"/>
  <c r="D7" i="68"/>
  <c r="D8" i="68"/>
  <c r="D5" i="68"/>
  <c r="A1" i="76"/>
  <c r="C23" i="76"/>
  <c r="B2" i="76"/>
  <c r="D23" i="76"/>
  <c r="E23" i="76"/>
  <c r="K8" i="76"/>
  <c r="C24" i="76"/>
  <c r="D24" i="76"/>
  <c r="E24" i="76"/>
  <c r="K4" i="76"/>
  <c r="C25" i="76"/>
  <c r="D25" i="76"/>
  <c r="E25" i="76"/>
  <c r="K7" i="76"/>
  <c r="C26" i="76"/>
  <c r="D26" i="76"/>
  <c r="E26" i="76"/>
  <c r="K3" i="76"/>
  <c r="C27" i="76"/>
  <c r="D27" i="76"/>
  <c r="E27" i="76"/>
  <c r="K5" i="76"/>
  <c r="C28" i="76"/>
  <c r="D28" i="76"/>
  <c r="E28" i="76"/>
  <c r="K6" i="76"/>
  <c r="C22" i="76"/>
  <c r="D22" i="76"/>
  <c r="E22" i="76"/>
  <c r="K9" i="76"/>
  <c r="J8" i="76"/>
  <c r="J4" i="76"/>
  <c r="J7" i="76"/>
  <c r="J3" i="76"/>
  <c r="J5" i="76"/>
  <c r="J6" i="76"/>
  <c r="J9" i="76"/>
  <c r="C9" i="76"/>
  <c r="D9" i="76"/>
  <c r="E9" i="76"/>
  <c r="I9" i="76"/>
  <c r="C8" i="76"/>
  <c r="D8" i="76"/>
  <c r="E8" i="76"/>
  <c r="I8" i="76"/>
  <c r="C4" i="76"/>
  <c r="D4" i="76"/>
  <c r="E4" i="76"/>
  <c r="I4" i="76"/>
  <c r="C7" i="76"/>
  <c r="D7" i="76"/>
  <c r="E7" i="76"/>
  <c r="I7" i="76"/>
  <c r="C3" i="76"/>
  <c r="D3" i="76"/>
  <c r="E3" i="76"/>
  <c r="I3" i="76"/>
  <c r="C5" i="76"/>
  <c r="D5" i="76"/>
  <c r="E5" i="76"/>
  <c r="I5" i="76"/>
  <c r="C6" i="76"/>
  <c r="D6" i="76"/>
  <c r="E6" i="76"/>
  <c r="I6" i="76"/>
  <c r="H8" i="76"/>
  <c r="H4" i="76"/>
  <c r="H7" i="76"/>
  <c r="H3" i="76"/>
  <c r="H5" i="76"/>
  <c r="H6" i="76"/>
  <c r="H9" i="76"/>
  <c r="B21" i="76"/>
  <c r="A1" i="74"/>
  <c r="B2" i="74"/>
  <c r="A1" i="75"/>
  <c r="B2" i="75"/>
  <c r="G28" i="76"/>
  <c r="F28" i="76"/>
  <c r="G27" i="76"/>
  <c r="F27" i="76"/>
  <c r="G26" i="76"/>
  <c r="F26" i="76"/>
  <c r="G25" i="76"/>
  <c r="F25" i="76"/>
  <c r="G24" i="76"/>
  <c r="F24" i="76"/>
  <c r="G23" i="76"/>
  <c r="F23" i="76"/>
  <c r="G22" i="76"/>
  <c r="F22" i="76"/>
  <c r="E21" i="76"/>
  <c r="D21" i="76"/>
  <c r="A20" i="76"/>
  <c r="G6" i="76"/>
  <c r="F6" i="76"/>
  <c r="G5" i="76"/>
  <c r="F5" i="76"/>
  <c r="G3" i="76"/>
  <c r="F3" i="76"/>
  <c r="G7" i="76"/>
  <c r="F7" i="76"/>
  <c r="G4" i="76"/>
  <c r="F4" i="76"/>
  <c r="G8" i="76"/>
  <c r="F8" i="76"/>
  <c r="G9" i="76"/>
  <c r="F9" i="76"/>
  <c r="E2" i="76"/>
  <c r="D2" i="76"/>
  <c r="G9" i="75"/>
  <c r="F9" i="75"/>
  <c r="C9" i="75"/>
  <c r="D9" i="75"/>
  <c r="E9" i="75"/>
  <c r="G8" i="75"/>
  <c r="F8" i="75"/>
  <c r="C8" i="75"/>
  <c r="D8" i="75"/>
  <c r="E8" i="75"/>
  <c r="G7" i="75"/>
  <c r="F7" i="75"/>
  <c r="C7" i="75"/>
  <c r="D7" i="75"/>
  <c r="E7" i="75"/>
  <c r="G6" i="75"/>
  <c r="F6" i="75"/>
  <c r="C6" i="75"/>
  <c r="D6" i="75"/>
  <c r="E6" i="75"/>
  <c r="G5" i="75"/>
  <c r="F5" i="75"/>
  <c r="C5" i="75"/>
  <c r="D5" i="75"/>
  <c r="E5" i="75"/>
  <c r="G4" i="75"/>
  <c r="F4" i="75"/>
  <c r="C4" i="75"/>
  <c r="D4" i="75"/>
  <c r="E4" i="75"/>
  <c r="G3" i="75"/>
  <c r="F3" i="75"/>
  <c r="C3" i="75"/>
  <c r="D3" i="75"/>
  <c r="E3" i="75"/>
  <c r="E2" i="75"/>
  <c r="D2" i="75"/>
  <c r="C6" i="74"/>
  <c r="D6" i="74"/>
  <c r="E6" i="74"/>
  <c r="C5" i="74"/>
  <c r="D5" i="74"/>
  <c r="E5" i="74"/>
  <c r="C3" i="74"/>
  <c r="D3" i="74"/>
  <c r="E3" i="74"/>
  <c r="C4" i="74"/>
  <c r="D4" i="74"/>
  <c r="E4" i="74"/>
  <c r="C7" i="74"/>
  <c r="D7" i="74"/>
  <c r="E7" i="74"/>
  <c r="C8" i="74"/>
  <c r="D8" i="74"/>
  <c r="E8" i="74"/>
  <c r="C9" i="74"/>
  <c r="D9" i="74"/>
  <c r="E9" i="74"/>
  <c r="F9" i="74"/>
  <c r="F6" i="74"/>
  <c r="F5" i="74"/>
  <c r="F3" i="74"/>
  <c r="F4" i="74"/>
  <c r="F7" i="74"/>
  <c r="F8" i="74"/>
  <c r="G8" i="74"/>
  <c r="G7" i="74"/>
  <c r="G4" i="74"/>
  <c r="G3" i="74"/>
  <c r="G5" i="74"/>
  <c r="G6" i="74"/>
  <c r="G9" i="74"/>
  <c r="E2" i="74"/>
  <c r="D2" i="74"/>
  <c r="A2" i="73"/>
  <c r="D6" i="73"/>
  <c r="F6" i="73"/>
  <c r="C3" i="73"/>
  <c r="E6" i="73"/>
  <c r="C6" i="73"/>
  <c r="D5" i="73"/>
  <c r="F5" i="73"/>
  <c r="E5" i="73"/>
  <c r="C5" i="73"/>
  <c r="D4" i="73"/>
  <c r="F4" i="73"/>
  <c r="E4" i="73"/>
  <c r="C4" i="73"/>
  <c r="F3" i="73"/>
  <c r="E3" i="73"/>
  <c r="D3" i="73"/>
  <c r="A2" i="72"/>
  <c r="D6" i="72"/>
  <c r="F6" i="72"/>
  <c r="C3" i="72"/>
  <c r="E6" i="72"/>
  <c r="C6" i="72"/>
  <c r="D5" i="72"/>
  <c r="F5" i="72"/>
  <c r="E5" i="72"/>
  <c r="C5" i="72"/>
  <c r="D4" i="72"/>
  <c r="F4" i="72"/>
  <c r="E4" i="72"/>
  <c r="C4" i="72"/>
  <c r="F3" i="72"/>
  <c r="E3" i="72"/>
  <c r="D3" i="72"/>
  <c r="A2" i="71"/>
  <c r="D6" i="71"/>
  <c r="F6" i="71"/>
  <c r="C3" i="71"/>
  <c r="E6" i="71"/>
  <c r="C6" i="71"/>
  <c r="D5" i="71"/>
  <c r="F5" i="71"/>
  <c r="E5" i="71"/>
  <c r="C5" i="71"/>
  <c r="D4" i="71"/>
  <c r="F4" i="71"/>
  <c r="E4" i="71"/>
  <c r="C4" i="71"/>
  <c r="F3" i="71"/>
  <c r="E3" i="71"/>
  <c r="D3" i="71"/>
  <c r="A2" i="70"/>
  <c r="D6" i="70"/>
  <c r="F6" i="70"/>
  <c r="C3" i="70"/>
  <c r="E6" i="70"/>
  <c r="C6" i="70"/>
  <c r="D5" i="70"/>
  <c r="F5" i="70"/>
  <c r="E5" i="70"/>
  <c r="C5" i="70"/>
  <c r="D4" i="70"/>
  <c r="F4" i="70"/>
  <c r="E4" i="70"/>
  <c r="C4" i="70"/>
  <c r="F3" i="70"/>
  <c r="E3" i="70"/>
  <c r="D3" i="70"/>
  <c r="A2" i="69"/>
  <c r="D6" i="69"/>
  <c r="C6" i="69"/>
  <c r="C7" i="69"/>
  <c r="C4" i="69"/>
  <c r="C5" i="69"/>
  <c r="C8" i="69"/>
  <c r="D5" i="69"/>
  <c r="F5" i="69"/>
  <c r="C3" i="69"/>
  <c r="E5" i="69"/>
  <c r="D4" i="69"/>
  <c r="F4" i="69"/>
  <c r="E4" i="69"/>
  <c r="D7" i="69"/>
  <c r="F7" i="69"/>
  <c r="E7" i="69"/>
  <c r="F6" i="69"/>
  <c r="E6" i="69"/>
  <c r="D8" i="69"/>
  <c r="F8" i="69"/>
  <c r="E8" i="69"/>
  <c r="F3" i="69"/>
  <c r="E3" i="69"/>
  <c r="D3" i="69"/>
  <c r="D3" i="68"/>
  <c r="E5" i="68"/>
  <c r="F5" i="68"/>
  <c r="F8" i="68"/>
  <c r="E8" i="68"/>
  <c r="F6" i="68"/>
  <c r="E6" i="68"/>
  <c r="F7" i="68"/>
  <c r="E7" i="68"/>
  <c r="F4" i="68"/>
  <c r="E4" i="68"/>
  <c r="F3" i="68"/>
  <c r="E3" i="68"/>
  <c r="A1" i="37"/>
  <c r="B3" i="37"/>
  <c r="L3" i="37"/>
  <c r="B4" i="37"/>
  <c r="L4" i="37"/>
  <c r="B5" i="37"/>
  <c r="L5" i="37"/>
  <c r="B6" i="37"/>
  <c r="L6" i="37"/>
  <c r="D3" i="37"/>
  <c r="E3" i="37"/>
  <c r="F3" i="37"/>
  <c r="G3" i="37"/>
  <c r="H3" i="37"/>
  <c r="I3" i="37"/>
  <c r="J3" i="37"/>
  <c r="M3" i="37"/>
  <c r="N3" i="37"/>
  <c r="O3" i="37"/>
  <c r="P3" i="37"/>
  <c r="Q3" i="37"/>
  <c r="R3" i="37"/>
  <c r="S3" i="37"/>
  <c r="T3" i="37"/>
  <c r="D4" i="37"/>
  <c r="E4" i="37"/>
  <c r="F4" i="37"/>
  <c r="G4" i="37"/>
  <c r="H4" i="37"/>
  <c r="I4" i="37"/>
  <c r="J4" i="37"/>
  <c r="M4" i="37"/>
  <c r="N4" i="37"/>
  <c r="O4" i="37"/>
  <c r="P4" i="37"/>
  <c r="Q4" i="37"/>
  <c r="R4" i="37"/>
  <c r="S4" i="37"/>
  <c r="T4" i="37"/>
  <c r="D5" i="37"/>
  <c r="E5" i="37"/>
  <c r="F5" i="37"/>
  <c r="G5" i="37"/>
  <c r="H5" i="37"/>
  <c r="I5" i="37"/>
  <c r="J5" i="37"/>
  <c r="M5" i="37"/>
  <c r="N5" i="37"/>
  <c r="O5" i="37"/>
  <c r="P5" i="37"/>
  <c r="Q5" i="37"/>
  <c r="R5" i="37"/>
  <c r="S5" i="37"/>
  <c r="T5" i="37"/>
  <c r="D6" i="37"/>
  <c r="E6" i="37"/>
  <c r="F6" i="37"/>
  <c r="G6" i="37"/>
  <c r="H6" i="37"/>
  <c r="I6" i="37"/>
  <c r="J6" i="37"/>
  <c r="M6" i="37"/>
  <c r="N6" i="37"/>
  <c r="O6" i="37"/>
  <c r="P6" i="37"/>
  <c r="Q6" i="37"/>
  <c r="R6" i="37"/>
  <c r="S6" i="37"/>
  <c r="T6" i="37"/>
  <c r="B7" i="37"/>
  <c r="L7" i="37"/>
  <c r="D7" i="37"/>
  <c r="E7" i="37"/>
  <c r="F7" i="37"/>
  <c r="G7" i="37"/>
  <c r="H7" i="37"/>
  <c r="I7" i="37"/>
  <c r="J7" i="37"/>
  <c r="M7" i="37"/>
  <c r="N7" i="37"/>
  <c r="O7" i="37"/>
  <c r="P7" i="37"/>
  <c r="Q7" i="37"/>
  <c r="R7" i="37"/>
  <c r="S7" i="37"/>
  <c r="T7" i="37"/>
  <c r="B8" i="37"/>
  <c r="L8" i="37"/>
  <c r="D8" i="37"/>
  <c r="E8" i="37"/>
  <c r="F8" i="37"/>
  <c r="G8" i="37"/>
  <c r="H8" i="37"/>
  <c r="I8" i="37"/>
  <c r="J8" i="37"/>
  <c r="M8" i="37"/>
  <c r="N8" i="37"/>
  <c r="O8" i="37"/>
  <c r="P8" i="37"/>
  <c r="Q8" i="37"/>
  <c r="R8" i="37"/>
  <c r="S8" i="37"/>
  <c r="T8" i="37"/>
  <c r="B9" i="37"/>
  <c r="L9" i="37"/>
  <c r="D9" i="37"/>
  <c r="E9" i="37"/>
  <c r="F9" i="37"/>
  <c r="G9" i="37"/>
  <c r="H9" i="37"/>
  <c r="I9" i="37"/>
  <c r="J9" i="37"/>
  <c r="M9" i="37"/>
  <c r="N9" i="37"/>
  <c r="O9" i="37"/>
  <c r="P9" i="37"/>
  <c r="Q9" i="37"/>
  <c r="R9" i="37"/>
  <c r="S9" i="37"/>
  <c r="T9" i="37"/>
  <c r="B10" i="37"/>
  <c r="L10" i="37"/>
  <c r="D10" i="37"/>
  <c r="E10" i="37"/>
  <c r="F10" i="37"/>
  <c r="G10" i="37"/>
  <c r="H10" i="37"/>
  <c r="I10" i="37"/>
  <c r="J10" i="37"/>
  <c r="M10" i="37"/>
  <c r="N10" i="37"/>
  <c r="O10" i="37"/>
  <c r="P10" i="37"/>
  <c r="Q10" i="37"/>
  <c r="R10" i="37"/>
  <c r="S10" i="37"/>
  <c r="T10" i="37"/>
  <c r="B11" i="37"/>
  <c r="L11" i="37"/>
  <c r="D11" i="37"/>
  <c r="E11" i="37"/>
  <c r="F11" i="37"/>
  <c r="G11" i="37"/>
  <c r="H11" i="37"/>
  <c r="I11" i="37"/>
  <c r="J11" i="37"/>
  <c r="M11" i="37"/>
  <c r="N11" i="37"/>
  <c r="O11" i="37"/>
  <c r="P11" i="37"/>
  <c r="Q11" i="37"/>
  <c r="R11" i="37"/>
  <c r="S11" i="37"/>
  <c r="T11" i="37"/>
  <c r="B12" i="37"/>
  <c r="L12" i="37"/>
  <c r="D12" i="37"/>
  <c r="E12" i="37"/>
  <c r="F12" i="37"/>
  <c r="G12" i="37"/>
  <c r="H12" i="37"/>
  <c r="I12" i="37"/>
  <c r="J12" i="37"/>
  <c r="M12" i="37"/>
  <c r="N12" i="37"/>
  <c r="O12" i="37"/>
  <c r="P12" i="37"/>
  <c r="Q12" i="37"/>
  <c r="R12" i="37"/>
  <c r="S12" i="37"/>
  <c r="T12" i="37"/>
  <c r="B13" i="37"/>
  <c r="L13" i="37"/>
  <c r="D13" i="37"/>
  <c r="E13" i="37"/>
  <c r="F13" i="37"/>
  <c r="G13" i="37"/>
  <c r="H13" i="37"/>
  <c r="I13" i="37"/>
  <c r="J13" i="37"/>
  <c r="M13" i="37"/>
  <c r="N13" i="37"/>
  <c r="O13" i="37"/>
  <c r="P13" i="37"/>
  <c r="Q13" i="37"/>
  <c r="R13" i="37"/>
  <c r="S13" i="37"/>
  <c r="T13" i="37"/>
  <c r="B14" i="37"/>
  <c r="L14" i="37"/>
  <c r="D14" i="37"/>
  <c r="E14" i="37"/>
  <c r="F14" i="37"/>
  <c r="G14" i="37"/>
  <c r="H14" i="37"/>
  <c r="I14" i="37"/>
  <c r="J14" i="37"/>
  <c r="M14" i="37"/>
  <c r="N14" i="37"/>
  <c r="O14" i="37"/>
  <c r="P14" i="37"/>
  <c r="Q14" i="37"/>
  <c r="R14" i="37"/>
  <c r="S14" i="37"/>
  <c r="T14" i="37"/>
  <c r="B15" i="37"/>
  <c r="L15" i="37"/>
  <c r="D15" i="37"/>
  <c r="E15" i="37"/>
  <c r="F15" i="37"/>
  <c r="G15" i="37"/>
  <c r="H15" i="37"/>
  <c r="I15" i="37"/>
  <c r="J15" i="37"/>
  <c r="M15" i="37"/>
  <c r="N15" i="37"/>
  <c r="O15" i="37"/>
  <c r="P15" i="37"/>
  <c r="Q15" i="37"/>
  <c r="R15" i="37"/>
  <c r="S15" i="37"/>
  <c r="T15" i="37"/>
  <c r="B16" i="37"/>
  <c r="L16" i="37"/>
  <c r="D16" i="37"/>
  <c r="E16" i="37"/>
  <c r="F16" i="37"/>
  <c r="G16" i="37"/>
  <c r="H16" i="37"/>
  <c r="I16" i="37"/>
  <c r="J16" i="37"/>
  <c r="M16" i="37"/>
  <c r="N16" i="37"/>
  <c r="O16" i="37"/>
  <c r="P16" i="37"/>
  <c r="Q16" i="37"/>
  <c r="R16" i="37"/>
  <c r="S16" i="37"/>
  <c r="T16" i="37"/>
  <c r="B17" i="37"/>
  <c r="L17" i="37"/>
  <c r="D17" i="37"/>
  <c r="E17" i="37"/>
  <c r="F17" i="37"/>
  <c r="G17" i="37"/>
  <c r="H17" i="37"/>
  <c r="I17" i="37"/>
  <c r="J17" i="37"/>
  <c r="M17" i="37"/>
  <c r="N17" i="37"/>
  <c r="O17" i="37"/>
  <c r="P17" i="37"/>
  <c r="Q17" i="37"/>
  <c r="R17" i="37"/>
  <c r="S17" i="37"/>
  <c r="T17" i="37"/>
  <c r="B18" i="37"/>
  <c r="L18" i="37"/>
  <c r="D18" i="37"/>
  <c r="E18" i="37"/>
  <c r="F18" i="37"/>
  <c r="G18" i="37"/>
  <c r="H18" i="37"/>
  <c r="I18" i="37"/>
  <c r="J18" i="37"/>
  <c r="M18" i="37"/>
  <c r="N18" i="37"/>
  <c r="O18" i="37"/>
  <c r="P18" i="37"/>
  <c r="Q18" i="37"/>
  <c r="R18" i="37"/>
  <c r="S18" i="37"/>
  <c r="T18" i="37"/>
  <c r="B19" i="37"/>
  <c r="L19" i="37"/>
  <c r="D19" i="37"/>
  <c r="E19" i="37"/>
  <c r="F19" i="37"/>
  <c r="G19" i="37"/>
  <c r="H19" i="37"/>
  <c r="I19" i="37"/>
  <c r="J19" i="37"/>
  <c r="M19" i="37"/>
  <c r="N19" i="37"/>
  <c r="O19" i="37"/>
  <c r="P19" i="37"/>
  <c r="Q19" i="37"/>
  <c r="R19" i="37"/>
  <c r="S19" i="37"/>
  <c r="T19" i="37"/>
  <c r="B20" i="37"/>
  <c r="L20" i="37"/>
  <c r="D20" i="37"/>
  <c r="E20" i="37"/>
  <c r="F20" i="37"/>
  <c r="G20" i="37"/>
  <c r="H20" i="37"/>
  <c r="I20" i="37"/>
  <c r="J20" i="37"/>
  <c r="M20" i="37"/>
  <c r="N20" i="37"/>
  <c r="O20" i="37"/>
  <c r="P20" i="37"/>
  <c r="Q20" i="37"/>
  <c r="R20" i="37"/>
  <c r="S20" i="37"/>
  <c r="T20" i="37"/>
  <c r="B21" i="37"/>
  <c r="L21" i="37"/>
  <c r="D21" i="37"/>
  <c r="E21" i="37"/>
  <c r="F21" i="37"/>
  <c r="G21" i="37"/>
  <c r="H21" i="37"/>
  <c r="I21" i="37"/>
  <c r="J21" i="37"/>
  <c r="M21" i="37"/>
  <c r="N21" i="37"/>
  <c r="O21" i="37"/>
  <c r="P21" i="37"/>
  <c r="Q21" i="37"/>
  <c r="R21" i="37"/>
  <c r="S21" i="37"/>
  <c r="T21" i="37"/>
  <c r="B22" i="37"/>
  <c r="L22" i="37"/>
  <c r="D22" i="37"/>
  <c r="E22" i="37"/>
  <c r="F22" i="37"/>
  <c r="G22" i="37"/>
  <c r="H22" i="37"/>
  <c r="I22" i="37"/>
  <c r="J22" i="37"/>
  <c r="M22" i="37"/>
  <c r="N22" i="37"/>
  <c r="O22" i="37"/>
  <c r="P22" i="37"/>
  <c r="Q22" i="37"/>
  <c r="R22" i="37"/>
  <c r="S22" i="37"/>
  <c r="T22" i="37"/>
  <c r="B23" i="37"/>
  <c r="L23" i="37"/>
  <c r="D23" i="37"/>
  <c r="E23" i="37"/>
  <c r="F23" i="37"/>
  <c r="G23" i="37"/>
  <c r="H23" i="37"/>
  <c r="I23" i="37"/>
  <c r="J23" i="37"/>
  <c r="M23" i="37"/>
  <c r="N23" i="37"/>
  <c r="O23" i="37"/>
  <c r="P23" i="37"/>
  <c r="Q23" i="37"/>
  <c r="R23" i="37"/>
  <c r="S23" i="37"/>
  <c r="T23" i="37"/>
  <c r="B24" i="37"/>
  <c r="L24" i="37"/>
  <c r="D24" i="37"/>
  <c r="E24" i="37"/>
  <c r="F24" i="37"/>
  <c r="G24" i="37"/>
  <c r="H24" i="37"/>
  <c r="I24" i="37"/>
  <c r="J24" i="37"/>
  <c r="M24" i="37"/>
  <c r="N24" i="37"/>
  <c r="O24" i="37"/>
  <c r="P24" i="37"/>
  <c r="Q24" i="37"/>
  <c r="R24" i="37"/>
  <c r="S24" i="37"/>
  <c r="T24" i="37"/>
  <c r="I62" i="37"/>
  <c r="I64" i="37"/>
  <c r="I65" i="37"/>
  <c r="I66" i="37"/>
  <c r="I67" i="37"/>
  <c r="I69" i="37"/>
  <c r="I71" i="37"/>
  <c r="I79" i="37"/>
  <c r="I73" i="37"/>
  <c r="I80" i="37"/>
  <c r="I82" i="37"/>
  <c r="I72" i="37"/>
  <c r="I70" i="37"/>
  <c r="I76" i="37"/>
  <c r="I74" i="37"/>
  <c r="I68" i="37"/>
  <c r="I63" i="37"/>
  <c r="I75" i="37"/>
  <c r="I77" i="37"/>
  <c r="I78" i="37"/>
  <c r="I81" i="37"/>
  <c r="J65" i="37"/>
  <c r="A27" i="37"/>
  <c r="B29" i="37"/>
  <c r="L29" i="37"/>
  <c r="B30" i="37"/>
  <c r="L30" i="37"/>
  <c r="B31" i="37"/>
  <c r="L31" i="37"/>
  <c r="D31" i="37"/>
  <c r="E31" i="37"/>
  <c r="F31" i="37"/>
  <c r="G31" i="37"/>
  <c r="H31" i="37"/>
  <c r="I31" i="37"/>
  <c r="J31" i="37"/>
  <c r="M31" i="37"/>
  <c r="N31" i="37"/>
  <c r="T31" i="37"/>
  <c r="D29" i="37"/>
  <c r="E29" i="37"/>
  <c r="F29" i="37"/>
  <c r="G29" i="37"/>
  <c r="H29" i="37"/>
  <c r="I29" i="37"/>
  <c r="J29" i="37"/>
  <c r="M29" i="37"/>
  <c r="N29" i="37"/>
  <c r="T29" i="37"/>
  <c r="B32" i="37"/>
  <c r="L32" i="37"/>
  <c r="D32" i="37"/>
  <c r="E32" i="37"/>
  <c r="F32" i="37"/>
  <c r="G32" i="37"/>
  <c r="H32" i="37"/>
  <c r="I32" i="37"/>
  <c r="J32" i="37"/>
  <c r="M32" i="37"/>
  <c r="N32" i="37"/>
  <c r="T32" i="37"/>
  <c r="D30" i="37"/>
  <c r="E30" i="37"/>
  <c r="F30" i="37"/>
  <c r="G30" i="37"/>
  <c r="H30" i="37"/>
  <c r="I30" i="37"/>
  <c r="J30" i="37"/>
  <c r="M30" i="37"/>
  <c r="N30" i="37"/>
  <c r="T30" i="37"/>
  <c r="B33" i="37"/>
  <c r="L33" i="37"/>
  <c r="B34" i="37"/>
  <c r="L34" i="37"/>
  <c r="B35" i="37"/>
  <c r="L35" i="37"/>
  <c r="B36" i="37"/>
  <c r="L36" i="37"/>
  <c r="O29" i="37"/>
  <c r="P29" i="37"/>
  <c r="Q29" i="37"/>
  <c r="R29" i="37"/>
  <c r="S29" i="37"/>
  <c r="O30" i="37"/>
  <c r="P30" i="37"/>
  <c r="Q30" i="37"/>
  <c r="R30" i="37"/>
  <c r="S30" i="37"/>
  <c r="O31" i="37"/>
  <c r="P31" i="37"/>
  <c r="Q31" i="37"/>
  <c r="R31" i="37"/>
  <c r="S31" i="37"/>
  <c r="O32" i="37"/>
  <c r="P32" i="37"/>
  <c r="Q32" i="37"/>
  <c r="R32" i="37"/>
  <c r="S32" i="37"/>
  <c r="D33" i="37"/>
  <c r="E33" i="37"/>
  <c r="F33" i="37"/>
  <c r="G33" i="37"/>
  <c r="H33" i="37"/>
  <c r="I33" i="37"/>
  <c r="J33" i="37"/>
  <c r="M33" i="37"/>
  <c r="N33" i="37"/>
  <c r="O33" i="37"/>
  <c r="P33" i="37"/>
  <c r="Q33" i="37"/>
  <c r="R33" i="37"/>
  <c r="S33" i="37"/>
  <c r="T33" i="37"/>
  <c r="D34" i="37"/>
  <c r="E34" i="37"/>
  <c r="F34" i="37"/>
  <c r="G34" i="37"/>
  <c r="H34" i="37"/>
  <c r="I34" i="37"/>
  <c r="J34" i="37"/>
  <c r="M34" i="37"/>
  <c r="N34" i="37"/>
  <c r="O34" i="37"/>
  <c r="P34" i="37"/>
  <c r="Q34" i="37"/>
  <c r="R34" i="37"/>
  <c r="S34" i="37"/>
  <c r="T34" i="37"/>
  <c r="D35" i="37"/>
  <c r="E35" i="37"/>
  <c r="F35" i="37"/>
  <c r="G35" i="37"/>
  <c r="H35" i="37"/>
  <c r="I35" i="37"/>
  <c r="J35" i="37"/>
  <c r="M35" i="37"/>
  <c r="N35" i="37"/>
  <c r="O35" i="37"/>
  <c r="P35" i="37"/>
  <c r="Q35" i="37"/>
  <c r="R35" i="37"/>
  <c r="S35" i="37"/>
  <c r="T35" i="37"/>
  <c r="D36" i="37"/>
  <c r="E36" i="37"/>
  <c r="F36" i="37"/>
  <c r="G36" i="37"/>
  <c r="H36" i="37"/>
  <c r="I36" i="37"/>
  <c r="J36" i="37"/>
  <c r="M36" i="37"/>
  <c r="N36" i="37"/>
  <c r="O36" i="37"/>
  <c r="P36" i="37"/>
  <c r="Q36" i="37"/>
  <c r="R36" i="37"/>
  <c r="S36" i="37"/>
  <c r="T36" i="37"/>
  <c r="B37" i="37"/>
  <c r="L37" i="37"/>
  <c r="D37" i="37"/>
  <c r="E37" i="37"/>
  <c r="F37" i="37"/>
  <c r="G37" i="37"/>
  <c r="H37" i="37"/>
  <c r="I37" i="37"/>
  <c r="J37" i="37"/>
  <c r="M37" i="37"/>
  <c r="N37" i="37"/>
  <c r="O37" i="37"/>
  <c r="P37" i="37"/>
  <c r="Q37" i="37"/>
  <c r="R37" i="37"/>
  <c r="S37" i="37"/>
  <c r="T37" i="37"/>
  <c r="B38" i="37"/>
  <c r="L38" i="37"/>
  <c r="D38" i="37"/>
  <c r="E38" i="37"/>
  <c r="F38" i="37"/>
  <c r="G38" i="37"/>
  <c r="H38" i="37"/>
  <c r="I38" i="37"/>
  <c r="J38" i="37"/>
  <c r="M38" i="37"/>
  <c r="N38" i="37"/>
  <c r="O38" i="37"/>
  <c r="P38" i="37"/>
  <c r="Q38" i="37"/>
  <c r="R38" i="37"/>
  <c r="S38" i="37"/>
  <c r="T38" i="37"/>
  <c r="B39" i="37"/>
  <c r="L39" i="37"/>
  <c r="D39" i="37"/>
  <c r="E39" i="37"/>
  <c r="F39" i="37"/>
  <c r="G39" i="37"/>
  <c r="H39" i="37"/>
  <c r="I39" i="37"/>
  <c r="J39" i="37"/>
  <c r="M39" i="37"/>
  <c r="N39" i="37"/>
  <c r="O39" i="37"/>
  <c r="P39" i="37"/>
  <c r="Q39" i="37"/>
  <c r="R39" i="37"/>
  <c r="S39" i="37"/>
  <c r="T39" i="37"/>
  <c r="B40" i="37"/>
  <c r="L40" i="37"/>
  <c r="B41" i="37"/>
  <c r="L41" i="37"/>
  <c r="D40" i="37"/>
  <c r="E40" i="37"/>
  <c r="F40" i="37"/>
  <c r="G40" i="37"/>
  <c r="H40" i="37"/>
  <c r="I40" i="37"/>
  <c r="J40" i="37"/>
  <c r="M40" i="37"/>
  <c r="N40" i="37"/>
  <c r="T40" i="37"/>
  <c r="AF17" i="37"/>
  <c r="A1" i="22"/>
  <c r="B4" i="22"/>
  <c r="L4" i="22"/>
  <c r="B5" i="22"/>
  <c r="L5" i="22"/>
  <c r="B6" i="22"/>
  <c r="L6" i="22"/>
  <c r="B7" i="22"/>
  <c r="L7" i="22"/>
  <c r="B8" i="22"/>
  <c r="L8" i="22"/>
  <c r="B9" i="22"/>
  <c r="L9" i="22"/>
  <c r="B10" i="22"/>
  <c r="L10" i="22"/>
  <c r="B11" i="22"/>
  <c r="L11" i="22"/>
  <c r="B12" i="22"/>
  <c r="L12" i="22"/>
  <c r="B13" i="22"/>
  <c r="L13" i="22"/>
  <c r="B14" i="22"/>
  <c r="L14" i="22"/>
  <c r="B15" i="22"/>
  <c r="L15" i="22"/>
  <c r="B3" i="22"/>
  <c r="L3" i="22"/>
  <c r="B87" i="22"/>
  <c r="D3" i="22"/>
  <c r="E3" i="22"/>
  <c r="F3" i="22"/>
  <c r="G3" i="22"/>
  <c r="H3" i="22"/>
  <c r="I3" i="22"/>
  <c r="J3" i="22"/>
  <c r="M3" i="22"/>
  <c r="N3" i="22"/>
  <c r="O3" i="22"/>
  <c r="P3" i="22"/>
  <c r="Q3" i="22"/>
  <c r="R3" i="22"/>
  <c r="S3" i="22"/>
  <c r="T3" i="22"/>
  <c r="D4" i="22"/>
  <c r="E4" i="22"/>
  <c r="F4" i="22"/>
  <c r="G4" i="22"/>
  <c r="H4" i="22"/>
  <c r="I4" i="22"/>
  <c r="J4" i="22"/>
  <c r="M4" i="22"/>
  <c r="N4" i="22"/>
  <c r="O4" i="22"/>
  <c r="P4" i="22"/>
  <c r="Q4" i="22"/>
  <c r="R4" i="22"/>
  <c r="S4" i="22"/>
  <c r="T4" i="22"/>
  <c r="D5" i="22"/>
  <c r="E5" i="22"/>
  <c r="F5" i="22"/>
  <c r="G5" i="22"/>
  <c r="H5" i="22"/>
  <c r="I5" i="22"/>
  <c r="J5" i="22"/>
  <c r="M5" i="22"/>
  <c r="N5" i="22"/>
  <c r="O5" i="22"/>
  <c r="P5" i="22"/>
  <c r="Q5" i="22"/>
  <c r="R5" i="22"/>
  <c r="S5" i="22"/>
  <c r="T5" i="22"/>
  <c r="D6" i="22"/>
  <c r="E6" i="22"/>
  <c r="F6" i="22"/>
  <c r="G6" i="22"/>
  <c r="H6" i="22"/>
  <c r="I6" i="22"/>
  <c r="J6" i="22"/>
  <c r="M6" i="22"/>
  <c r="N6" i="22"/>
  <c r="O6" i="22"/>
  <c r="P6" i="22"/>
  <c r="Q6" i="22"/>
  <c r="R6" i="22"/>
  <c r="S6" i="22"/>
  <c r="T6" i="22"/>
  <c r="D7" i="22"/>
  <c r="E7" i="22"/>
  <c r="F7" i="22"/>
  <c r="G7" i="22"/>
  <c r="H7" i="22"/>
  <c r="I7" i="22"/>
  <c r="J7" i="22"/>
  <c r="M7" i="22"/>
  <c r="N7" i="22"/>
  <c r="O7" i="22"/>
  <c r="P7" i="22"/>
  <c r="Q7" i="22"/>
  <c r="R7" i="22"/>
  <c r="S7" i="22"/>
  <c r="T7" i="22"/>
  <c r="D8" i="22"/>
  <c r="E8" i="22"/>
  <c r="F8" i="22"/>
  <c r="G8" i="22"/>
  <c r="H8" i="22"/>
  <c r="I8" i="22"/>
  <c r="J8" i="22"/>
  <c r="M8" i="22"/>
  <c r="N8" i="22"/>
  <c r="O8" i="22"/>
  <c r="P8" i="22"/>
  <c r="Q8" i="22"/>
  <c r="R8" i="22"/>
  <c r="S8" i="22"/>
  <c r="T8" i="22"/>
  <c r="D9" i="22"/>
  <c r="E9" i="22"/>
  <c r="F9" i="22"/>
  <c r="G9" i="22"/>
  <c r="H9" i="22"/>
  <c r="I9" i="22"/>
  <c r="J9" i="22"/>
  <c r="M9" i="22"/>
  <c r="N9" i="22"/>
  <c r="O9" i="22"/>
  <c r="P9" i="22"/>
  <c r="Q9" i="22"/>
  <c r="R9" i="22"/>
  <c r="S9" i="22"/>
  <c r="T9" i="22"/>
  <c r="D10" i="22"/>
  <c r="E10" i="22"/>
  <c r="F10" i="22"/>
  <c r="G10" i="22"/>
  <c r="H10" i="22"/>
  <c r="I10" i="22"/>
  <c r="J10" i="22"/>
  <c r="M10" i="22"/>
  <c r="N10" i="22"/>
  <c r="O10" i="22"/>
  <c r="P10" i="22"/>
  <c r="Q10" i="22"/>
  <c r="R10" i="22"/>
  <c r="S10" i="22"/>
  <c r="T10" i="22"/>
  <c r="D11" i="22"/>
  <c r="E11" i="22"/>
  <c r="F11" i="22"/>
  <c r="G11" i="22"/>
  <c r="H11" i="22"/>
  <c r="I11" i="22"/>
  <c r="J11" i="22"/>
  <c r="M11" i="22"/>
  <c r="N11" i="22"/>
  <c r="O11" i="22"/>
  <c r="P11" i="22"/>
  <c r="Q11" i="22"/>
  <c r="R11" i="22"/>
  <c r="S11" i="22"/>
  <c r="T11" i="22"/>
  <c r="D12" i="22"/>
  <c r="E12" i="22"/>
  <c r="F12" i="22"/>
  <c r="G12" i="22"/>
  <c r="H12" i="22"/>
  <c r="I12" i="22"/>
  <c r="J12" i="22"/>
  <c r="M12" i="22"/>
  <c r="N12" i="22"/>
  <c r="O12" i="22"/>
  <c r="P12" i="22"/>
  <c r="Q12" i="22"/>
  <c r="R12" i="22"/>
  <c r="S12" i="22"/>
  <c r="T12" i="22"/>
  <c r="D13" i="22"/>
  <c r="E13" i="22"/>
  <c r="F13" i="22"/>
  <c r="G13" i="22"/>
  <c r="H13" i="22"/>
  <c r="I13" i="22"/>
  <c r="J13" i="22"/>
  <c r="M13" i="22"/>
  <c r="N13" i="22"/>
  <c r="O13" i="22"/>
  <c r="P13" i="22"/>
  <c r="Q13" i="22"/>
  <c r="R13" i="22"/>
  <c r="S13" i="22"/>
  <c r="T13" i="22"/>
  <c r="D14" i="22"/>
  <c r="E14" i="22"/>
  <c r="F14" i="22"/>
  <c r="G14" i="22"/>
  <c r="H14" i="22"/>
  <c r="I14" i="22"/>
  <c r="J14" i="22"/>
  <c r="M14" i="22"/>
  <c r="N14" i="22"/>
  <c r="O14" i="22"/>
  <c r="P14" i="22"/>
  <c r="Q14" i="22"/>
  <c r="R14" i="22"/>
  <c r="S14" i="22"/>
  <c r="T14" i="22"/>
  <c r="D15" i="22"/>
  <c r="E15" i="22"/>
  <c r="F15" i="22"/>
  <c r="G15" i="22"/>
  <c r="H15" i="22"/>
  <c r="I15" i="22"/>
  <c r="J15" i="22"/>
  <c r="M15" i="22"/>
  <c r="N15" i="22"/>
  <c r="O15" i="22"/>
  <c r="P15" i="22"/>
  <c r="Q15" i="22"/>
  <c r="R15" i="22"/>
  <c r="S15" i="22"/>
  <c r="T15" i="22"/>
  <c r="K87" i="22"/>
  <c r="K88" i="22"/>
  <c r="K83" i="22"/>
  <c r="K82" i="22"/>
  <c r="K84" i="22"/>
  <c r="K86" i="22"/>
  <c r="K85" i="22"/>
  <c r="K89" i="22"/>
  <c r="K91" i="22"/>
  <c r="K90" i="22"/>
  <c r="K92" i="22"/>
  <c r="K93" i="22"/>
  <c r="K81" i="22"/>
  <c r="D3" i="19"/>
  <c r="E3" i="19"/>
  <c r="F3" i="19"/>
  <c r="G3" i="19"/>
  <c r="H3" i="19"/>
  <c r="I3" i="19"/>
  <c r="J3" i="19"/>
  <c r="M3" i="19"/>
  <c r="N3" i="19"/>
  <c r="T3" i="19"/>
  <c r="D5" i="19"/>
  <c r="E5" i="19"/>
  <c r="F5" i="19"/>
  <c r="G5" i="19"/>
  <c r="H5" i="19"/>
  <c r="I5" i="19"/>
  <c r="J5" i="19"/>
  <c r="M5" i="19"/>
  <c r="N5" i="19"/>
  <c r="T5" i="19"/>
  <c r="D4" i="19"/>
  <c r="E4" i="19"/>
  <c r="F4" i="19"/>
  <c r="G4" i="19"/>
  <c r="H4" i="19"/>
  <c r="I4" i="19"/>
  <c r="J4" i="19"/>
  <c r="M4" i="19"/>
  <c r="N4" i="19"/>
  <c r="T4" i="19"/>
  <c r="D7" i="19"/>
  <c r="E7" i="19"/>
  <c r="F7" i="19"/>
  <c r="G7" i="19"/>
  <c r="H7" i="19"/>
  <c r="I7" i="19"/>
  <c r="J7" i="19"/>
  <c r="M7" i="19"/>
  <c r="N7" i="19"/>
  <c r="T7" i="19"/>
  <c r="D6" i="19"/>
  <c r="E6" i="19"/>
  <c r="F6" i="19"/>
  <c r="G6" i="19"/>
  <c r="H6" i="19"/>
  <c r="I6" i="19"/>
  <c r="J6" i="19"/>
  <c r="M6" i="19"/>
  <c r="N6" i="19"/>
  <c r="T6" i="19"/>
  <c r="D15" i="19"/>
  <c r="E15" i="19"/>
  <c r="F15" i="19"/>
  <c r="G15" i="19"/>
  <c r="H15" i="19"/>
  <c r="I15" i="19"/>
  <c r="J15" i="19"/>
  <c r="M15" i="19"/>
  <c r="N15" i="19"/>
  <c r="T15" i="19"/>
  <c r="D11" i="19"/>
  <c r="E11" i="19"/>
  <c r="F11" i="19"/>
  <c r="G11" i="19"/>
  <c r="H11" i="19"/>
  <c r="I11" i="19"/>
  <c r="J11" i="19"/>
  <c r="M11" i="19"/>
  <c r="N11" i="19"/>
  <c r="T11" i="19"/>
  <c r="D8" i="19"/>
  <c r="E8" i="19"/>
  <c r="F8" i="19"/>
  <c r="G8" i="19"/>
  <c r="H8" i="19"/>
  <c r="I8" i="19"/>
  <c r="J8" i="19"/>
  <c r="M8" i="19"/>
  <c r="N8" i="19"/>
  <c r="T8" i="19"/>
  <c r="D10" i="19"/>
  <c r="E10" i="19"/>
  <c r="F10" i="19"/>
  <c r="G10" i="19"/>
  <c r="H10" i="19"/>
  <c r="I10" i="19"/>
  <c r="J10" i="19"/>
  <c r="M10" i="19"/>
  <c r="N10" i="19"/>
  <c r="T10" i="19"/>
  <c r="D9" i="19"/>
  <c r="E9" i="19"/>
  <c r="F9" i="19"/>
  <c r="G9" i="19"/>
  <c r="H9" i="19"/>
  <c r="I9" i="19"/>
  <c r="J9" i="19"/>
  <c r="M9" i="19"/>
  <c r="N9" i="19"/>
  <c r="T9" i="19"/>
  <c r="D13" i="19"/>
  <c r="E13" i="19"/>
  <c r="F13" i="19"/>
  <c r="G13" i="19"/>
  <c r="H13" i="19"/>
  <c r="I13" i="19"/>
  <c r="J13" i="19"/>
  <c r="M13" i="19"/>
  <c r="N13" i="19"/>
  <c r="T13" i="19"/>
  <c r="D12" i="19"/>
  <c r="E12" i="19"/>
  <c r="F12" i="19"/>
  <c r="G12" i="19"/>
  <c r="H12" i="19"/>
  <c r="I12" i="19"/>
  <c r="J12" i="19"/>
  <c r="M12" i="19"/>
  <c r="N12" i="19"/>
  <c r="T12" i="19"/>
  <c r="D17" i="19"/>
  <c r="E17" i="19"/>
  <c r="F17" i="19"/>
  <c r="G17" i="19"/>
  <c r="H17" i="19"/>
  <c r="I17" i="19"/>
  <c r="J17" i="19"/>
  <c r="M17" i="19"/>
  <c r="N17" i="19"/>
  <c r="T17" i="19"/>
  <c r="D16" i="19"/>
  <c r="E16" i="19"/>
  <c r="F16" i="19"/>
  <c r="G16" i="19"/>
  <c r="H16" i="19"/>
  <c r="I16" i="19"/>
  <c r="J16" i="19"/>
  <c r="M16" i="19"/>
  <c r="N16" i="19"/>
  <c r="T16" i="19"/>
  <c r="D14" i="19"/>
  <c r="E14" i="19"/>
  <c r="F14" i="19"/>
  <c r="G14" i="19"/>
  <c r="H14" i="19"/>
  <c r="I14" i="19"/>
  <c r="J14" i="19"/>
  <c r="M14" i="19"/>
  <c r="N14" i="19"/>
  <c r="T14" i="19"/>
  <c r="D19" i="19"/>
  <c r="E19" i="19"/>
  <c r="F19" i="19"/>
  <c r="G19" i="19"/>
  <c r="H19" i="19"/>
  <c r="I19" i="19"/>
  <c r="J19" i="19"/>
  <c r="M19" i="19"/>
  <c r="N19" i="19"/>
  <c r="T19" i="19"/>
  <c r="D18" i="19"/>
  <c r="E18" i="19"/>
  <c r="F18" i="19"/>
  <c r="G18" i="19"/>
  <c r="H18" i="19"/>
  <c r="I18" i="19"/>
  <c r="J18" i="19"/>
  <c r="M18" i="19"/>
  <c r="N18" i="19"/>
  <c r="T18" i="19"/>
  <c r="D21" i="19"/>
  <c r="E21" i="19"/>
  <c r="F21" i="19"/>
  <c r="G21" i="19"/>
  <c r="H21" i="19"/>
  <c r="I21" i="19"/>
  <c r="J21" i="19"/>
  <c r="M21" i="19"/>
  <c r="N21" i="19"/>
  <c r="T21" i="19"/>
  <c r="D20" i="19"/>
  <c r="E20" i="19"/>
  <c r="F20" i="19"/>
  <c r="G20" i="19"/>
  <c r="H20" i="19"/>
  <c r="I20" i="19"/>
  <c r="J20" i="19"/>
  <c r="M20" i="19"/>
  <c r="N20" i="19"/>
  <c r="T20" i="19"/>
  <c r="D24" i="19"/>
  <c r="E24" i="19"/>
  <c r="F24" i="19"/>
  <c r="G24" i="19"/>
  <c r="H24" i="19"/>
  <c r="I24" i="19"/>
  <c r="J24" i="19"/>
  <c r="M24" i="19"/>
  <c r="N24" i="19"/>
  <c r="T24" i="19"/>
  <c r="D22" i="19"/>
  <c r="E22" i="19"/>
  <c r="F22" i="19"/>
  <c r="G22" i="19"/>
  <c r="H22" i="19"/>
  <c r="I22" i="19"/>
  <c r="J22" i="19"/>
  <c r="M22" i="19"/>
  <c r="N22" i="19"/>
  <c r="T22" i="19"/>
  <c r="D23" i="19"/>
  <c r="E23" i="19"/>
  <c r="F23" i="19"/>
  <c r="G23" i="19"/>
  <c r="H23" i="19"/>
  <c r="I23" i="19"/>
  <c r="J23" i="19"/>
  <c r="M23" i="19"/>
  <c r="N23" i="19"/>
  <c r="T23" i="19"/>
  <c r="U3" i="19"/>
  <c r="U4" i="19"/>
  <c r="U7" i="19"/>
  <c r="U6" i="19"/>
  <c r="U15" i="19"/>
  <c r="U11" i="19"/>
  <c r="U8" i="19"/>
  <c r="U10" i="19"/>
  <c r="U9" i="19"/>
  <c r="U13" i="19"/>
  <c r="U12" i="19"/>
  <c r="U17" i="19"/>
  <c r="U16" i="19"/>
  <c r="U14" i="19"/>
  <c r="U19" i="19"/>
  <c r="U18" i="19"/>
  <c r="U21" i="19"/>
  <c r="U20" i="19"/>
  <c r="U24" i="19"/>
  <c r="U22" i="19"/>
  <c r="U23" i="19"/>
  <c r="U5" i="19"/>
  <c r="A1" i="36"/>
  <c r="D24" i="36"/>
  <c r="E24" i="36"/>
  <c r="F24" i="36"/>
  <c r="G24" i="36"/>
  <c r="H24" i="36"/>
  <c r="I24" i="36"/>
  <c r="J24" i="36"/>
  <c r="M24" i="36"/>
  <c r="N24" i="36"/>
  <c r="T24" i="36"/>
  <c r="D14" i="36"/>
  <c r="E14" i="36"/>
  <c r="F14" i="36"/>
  <c r="G14" i="36"/>
  <c r="H14" i="36"/>
  <c r="I14" i="36"/>
  <c r="J14" i="36"/>
  <c r="M14" i="36"/>
  <c r="N14" i="36"/>
  <c r="T14" i="36"/>
  <c r="D4" i="36"/>
  <c r="E4" i="36"/>
  <c r="F4" i="36"/>
  <c r="G4" i="36"/>
  <c r="H4" i="36"/>
  <c r="I4" i="36"/>
  <c r="J4" i="36"/>
  <c r="M4" i="36"/>
  <c r="N4" i="36"/>
  <c r="T4" i="36"/>
  <c r="D21" i="36"/>
  <c r="E21" i="36"/>
  <c r="F21" i="36"/>
  <c r="G21" i="36"/>
  <c r="H21" i="36"/>
  <c r="I21" i="36"/>
  <c r="J21" i="36"/>
  <c r="M21" i="36"/>
  <c r="N21" i="36"/>
  <c r="T21" i="36"/>
  <c r="D9" i="36"/>
  <c r="E9" i="36"/>
  <c r="F9" i="36"/>
  <c r="G9" i="36"/>
  <c r="H9" i="36"/>
  <c r="I9" i="36"/>
  <c r="J9" i="36"/>
  <c r="M9" i="36"/>
  <c r="N9" i="36"/>
  <c r="T9" i="36"/>
  <c r="D15" i="36"/>
  <c r="E15" i="36"/>
  <c r="F15" i="36"/>
  <c r="G15" i="36"/>
  <c r="H15" i="36"/>
  <c r="I15" i="36"/>
  <c r="J15" i="36"/>
  <c r="M15" i="36"/>
  <c r="N15" i="36"/>
  <c r="T15" i="36"/>
  <c r="D23" i="36"/>
  <c r="E23" i="36"/>
  <c r="F23" i="36"/>
  <c r="G23" i="36"/>
  <c r="H23" i="36"/>
  <c r="I23" i="36"/>
  <c r="J23" i="36"/>
  <c r="M23" i="36"/>
  <c r="N23" i="36"/>
  <c r="T23" i="36"/>
  <c r="D17" i="36"/>
  <c r="E17" i="36"/>
  <c r="F17" i="36"/>
  <c r="G17" i="36"/>
  <c r="H17" i="36"/>
  <c r="I17" i="36"/>
  <c r="J17" i="36"/>
  <c r="M17" i="36"/>
  <c r="N17" i="36"/>
  <c r="T17" i="36"/>
  <c r="D3" i="36"/>
  <c r="E3" i="36"/>
  <c r="F3" i="36"/>
  <c r="G3" i="36"/>
  <c r="H3" i="36"/>
  <c r="I3" i="36"/>
  <c r="J3" i="36"/>
  <c r="M3" i="36"/>
  <c r="N3" i="36"/>
  <c r="T3" i="36"/>
  <c r="D11" i="36"/>
  <c r="E11" i="36"/>
  <c r="F11" i="36"/>
  <c r="G11" i="36"/>
  <c r="H11" i="36"/>
  <c r="I11" i="36"/>
  <c r="J11" i="36"/>
  <c r="M11" i="36"/>
  <c r="N11" i="36"/>
  <c r="T11" i="36"/>
  <c r="D20" i="36"/>
  <c r="E20" i="36"/>
  <c r="F20" i="36"/>
  <c r="G20" i="36"/>
  <c r="H20" i="36"/>
  <c r="I20" i="36"/>
  <c r="J20" i="36"/>
  <c r="M20" i="36"/>
  <c r="N20" i="36"/>
  <c r="T20" i="36"/>
  <c r="D10" i="36"/>
  <c r="E10" i="36"/>
  <c r="F10" i="36"/>
  <c r="G10" i="36"/>
  <c r="H10" i="36"/>
  <c r="I10" i="36"/>
  <c r="J10" i="36"/>
  <c r="M10" i="36"/>
  <c r="N10" i="36"/>
  <c r="T10" i="36"/>
  <c r="D6" i="36"/>
  <c r="E6" i="36"/>
  <c r="F6" i="36"/>
  <c r="G6" i="36"/>
  <c r="H6" i="36"/>
  <c r="I6" i="36"/>
  <c r="J6" i="36"/>
  <c r="M6" i="36"/>
  <c r="N6" i="36"/>
  <c r="T6" i="36"/>
  <c r="D12" i="36"/>
  <c r="E12" i="36"/>
  <c r="F12" i="36"/>
  <c r="G12" i="36"/>
  <c r="H12" i="36"/>
  <c r="I12" i="36"/>
  <c r="J12" i="36"/>
  <c r="M12" i="36"/>
  <c r="N12" i="36"/>
  <c r="T12" i="36"/>
  <c r="D19" i="36"/>
  <c r="E19" i="36"/>
  <c r="F19" i="36"/>
  <c r="G19" i="36"/>
  <c r="H19" i="36"/>
  <c r="I19" i="36"/>
  <c r="J19" i="36"/>
  <c r="M19" i="36"/>
  <c r="N19" i="36"/>
  <c r="T19" i="36"/>
  <c r="D18" i="36"/>
  <c r="E18" i="36"/>
  <c r="F18" i="36"/>
  <c r="G18" i="36"/>
  <c r="H18" i="36"/>
  <c r="I18" i="36"/>
  <c r="J18" i="36"/>
  <c r="M18" i="36"/>
  <c r="N18" i="36"/>
  <c r="T18" i="36"/>
  <c r="D7" i="36"/>
  <c r="E7" i="36"/>
  <c r="F7" i="36"/>
  <c r="G7" i="36"/>
  <c r="H7" i="36"/>
  <c r="I7" i="36"/>
  <c r="J7" i="36"/>
  <c r="M7" i="36"/>
  <c r="N7" i="36"/>
  <c r="T7" i="36"/>
  <c r="D5" i="36"/>
  <c r="E5" i="36"/>
  <c r="F5" i="36"/>
  <c r="G5" i="36"/>
  <c r="H5" i="36"/>
  <c r="I5" i="36"/>
  <c r="J5" i="36"/>
  <c r="M5" i="36"/>
  <c r="N5" i="36"/>
  <c r="T5" i="36"/>
  <c r="D8" i="36"/>
  <c r="E8" i="36"/>
  <c r="F8" i="36"/>
  <c r="G8" i="36"/>
  <c r="H8" i="36"/>
  <c r="I8" i="36"/>
  <c r="J8" i="36"/>
  <c r="M8" i="36"/>
  <c r="N8" i="36"/>
  <c r="T8" i="36"/>
  <c r="D16" i="36"/>
  <c r="E16" i="36"/>
  <c r="F16" i="36"/>
  <c r="G16" i="36"/>
  <c r="H16" i="36"/>
  <c r="I16" i="36"/>
  <c r="J16" i="36"/>
  <c r="M16" i="36"/>
  <c r="N16" i="36"/>
  <c r="T16" i="36"/>
  <c r="D13" i="36"/>
  <c r="E13" i="36"/>
  <c r="F13" i="36"/>
  <c r="G13" i="36"/>
  <c r="H13" i="36"/>
  <c r="I13" i="36"/>
  <c r="J13" i="36"/>
  <c r="M13" i="36"/>
  <c r="N13" i="36"/>
  <c r="T13" i="36"/>
  <c r="D22" i="36"/>
  <c r="E22" i="36"/>
  <c r="F22" i="36"/>
  <c r="G22" i="36"/>
  <c r="H22" i="36"/>
  <c r="I22" i="36"/>
  <c r="J22" i="36"/>
  <c r="M22" i="36"/>
  <c r="N22" i="36"/>
  <c r="T22" i="36"/>
  <c r="AF24" i="36"/>
  <c r="AF4" i="36"/>
  <c r="AF21" i="36"/>
  <c r="AF9" i="36"/>
  <c r="AF15" i="36"/>
  <c r="AF23" i="36"/>
  <c r="AF17" i="36"/>
  <c r="AF3" i="36"/>
  <c r="AF11" i="36"/>
  <c r="AF20" i="36"/>
  <c r="AF10" i="36"/>
  <c r="AF6" i="36"/>
  <c r="AF12" i="36"/>
  <c r="AF19" i="36"/>
  <c r="AF18" i="36"/>
  <c r="AF7" i="36"/>
  <c r="AF5" i="36"/>
  <c r="AF8" i="36"/>
  <c r="AF16" i="36"/>
  <c r="AF13" i="36"/>
  <c r="AF22" i="36"/>
  <c r="AF14" i="36"/>
  <c r="B4" i="36"/>
  <c r="L4" i="36"/>
  <c r="A27" i="36"/>
  <c r="B29" i="36"/>
  <c r="L29" i="36"/>
  <c r="B30" i="36"/>
  <c r="L30" i="36"/>
  <c r="B31" i="36"/>
  <c r="L31" i="36"/>
  <c r="D29" i="36"/>
  <c r="E29" i="36"/>
  <c r="F29" i="36"/>
  <c r="G29" i="36"/>
  <c r="H29" i="36"/>
  <c r="I29" i="36"/>
  <c r="J29" i="36"/>
  <c r="M29" i="36"/>
  <c r="N29" i="36"/>
  <c r="O29" i="36"/>
  <c r="P29" i="36"/>
  <c r="Q29" i="36"/>
  <c r="R29" i="36"/>
  <c r="S29" i="36"/>
  <c r="T29" i="36"/>
  <c r="D30" i="36"/>
  <c r="E30" i="36"/>
  <c r="F30" i="36"/>
  <c r="G30" i="36"/>
  <c r="H30" i="36"/>
  <c r="I30" i="36"/>
  <c r="J30" i="36"/>
  <c r="M30" i="36"/>
  <c r="N30" i="36"/>
  <c r="O30" i="36"/>
  <c r="P30" i="36"/>
  <c r="Q30" i="36"/>
  <c r="R30" i="36"/>
  <c r="S30" i="36"/>
  <c r="T30" i="36"/>
  <c r="D31" i="36"/>
  <c r="E31" i="36"/>
  <c r="F31" i="36"/>
  <c r="G31" i="36"/>
  <c r="H31" i="36"/>
  <c r="I31" i="36"/>
  <c r="J31" i="36"/>
  <c r="M31" i="36"/>
  <c r="N31" i="36"/>
  <c r="O31" i="36"/>
  <c r="P31" i="36"/>
  <c r="Q31" i="36"/>
  <c r="R31" i="36"/>
  <c r="S31" i="36"/>
  <c r="T31" i="36"/>
  <c r="B32" i="36"/>
  <c r="L32" i="36"/>
  <c r="D32" i="36"/>
  <c r="E32" i="36"/>
  <c r="F32" i="36"/>
  <c r="G32" i="36"/>
  <c r="H32" i="36"/>
  <c r="I32" i="36"/>
  <c r="J32" i="36"/>
  <c r="M32" i="36"/>
  <c r="N32" i="36"/>
  <c r="O32" i="36"/>
  <c r="P32" i="36"/>
  <c r="Q32" i="36"/>
  <c r="R32" i="36"/>
  <c r="S32" i="36"/>
  <c r="T32" i="36"/>
  <c r="B33" i="36"/>
  <c r="L33" i="36"/>
  <c r="D33" i="36"/>
  <c r="E33" i="36"/>
  <c r="F33" i="36"/>
  <c r="G33" i="36"/>
  <c r="H33" i="36"/>
  <c r="I33" i="36"/>
  <c r="J33" i="36"/>
  <c r="M33" i="36"/>
  <c r="N33" i="36"/>
  <c r="O33" i="36"/>
  <c r="P33" i="36"/>
  <c r="Q33" i="36"/>
  <c r="R33" i="36"/>
  <c r="S33" i="36"/>
  <c r="T33" i="36"/>
  <c r="B34" i="36"/>
  <c r="L34" i="36"/>
  <c r="D34" i="36"/>
  <c r="E34" i="36"/>
  <c r="F34" i="36"/>
  <c r="G34" i="36"/>
  <c r="H34" i="36"/>
  <c r="I34" i="36"/>
  <c r="J34" i="36"/>
  <c r="M34" i="36"/>
  <c r="N34" i="36"/>
  <c r="O34" i="36"/>
  <c r="P34" i="36"/>
  <c r="Q34" i="36"/>
  <c r="R34" i="36"/>
  <c r="S34" i="36"/>
  <c r="T34" i="36"/>
  <c r="B35" i="36"/>
  <c r="L35" i="36"/>
  <c r="D35" i="36"/>
  <c r="E35" i="36"/>
  <c r="F35" i="36"/>
  <c r="G35" i="36"/>
  <c r="H35" i="36"/>
  <c r="I35" i="36"/>
  <c r="J35" i="36"/>
  <c r="M35" i="36"/>
  <c r="N35" i="36"/>
  <c r="O35" i="36"/>
  <c r="P35" i="36"/>
  <c r="Q35" i="36"/>
  <c r="R35" i="36"/>
  <c r="S35" i="36"/>
  <c r="T35" i="36"/>
  <c r="B36" i="36"/>
  <c r="L36" i="36"/>
  <c r="D36" i="36"/>
  <c r="E36" i="36"/>
  <c r="F36" i="36"/>
  <c r="G36" i="36"/>
  <c r="H36" i="36"/>
  <c r="I36" i="36"/>
  <c r="J36" i="36"/>
  <c r="M36" i="36"/>
  <c r="N36" i="36"/>
  <c r="O36" i="36"/>
  <c r="P36" i="36"/>
  <c r="Q36" i="36"/>
  <c r="R36" i="36"/>
  <c r="S36" i="36"/>
  <c r="T36" i="36"/>
  <c r="B37" i="36"/>
  <c r="L37" i="36"/>
  <c r="D37" i="36"/>
  <c r="E37" i="36"/>
  <c r="F37" i="36"/>
  <c r="G37" i="36"/>
  <c r="H37" i="36"/>
  <c r="I37" i="36"/>
  <c r="J37" i="36"/>
  <c r="M37" i="36"/>
  <c r="N37" i="36"/>
  <c r="O37" i="36"/>
  <c r="P37" i="36"/>
  <c r="Q37" i="36"/>
  <c r="R37" i="36"/>
  <c r="S37" i="36"/>
  <c r="T37" i="36"/>
  <c r="B38" i="36"/>
  <c r="L38" i="36"/>
  <c r="D38" i="36"/>
  <c r="E38" i="36"/>
  <c r="F38" i="36"/>
  <c r="G38" i="36"/>
  <c r="H38" i="36"/>
  <c r="I38" i="36"/>
  <c r="J38" i="36"/>
  <c r="M38" i="36"/>
  <c r="N38" i="36"/>
  <c r="O38" i="36"/>
  <c r="P38" i="36"/>
  <c r="Q38" i="36"/>
  <c r="R38" i="36"/>
  <c r="S38" i="36"/>
  <c r="T38" i="36"/>
  <c r="B39" i="36"/>
  <c r="L39" i="36"/>
  <c r="D39" i="36"/>
  <c r="E39" i="36"/>
  <c r="F39" i="36"/>
  <c r="G39" i="36"/>
  <c r="H39" i="36"/>
  <c r="I39" i="36"/>
  <c r="J39" i="36"/>
  <c r="M39" i="36"/>
  <c r="N39" i="36"/>
  <c r="O39" i="36"/>
  <c r="P39" i="36"/>
  <c r="Q39" i="36"/>
  <c r="R39" i="36"/>
  <c r="S39" i="36"/>
  <c r="T39" i="36"/>
  <c r="B40" i="36"/>
  <c r="L40" i="36"/>
  <c r="D40" i="36"/>
  <c r="E40" i="36"/>
  <c r="F40" i="36"/>
  <c r="G40" i="36"/>
  <c r="H40" i="36"/>
  <c r="I40" i="36"/>
  <c r="J40" i="36"/>
  <c r="M40" i="36"/>
  <c r="N40" i="36"/>
  <c r="O40" i="36"/>
  <c r="P40" i="36"/>
  <c r="Q40" i="36"/>
  <c r="R40" i="36"/>
  <c r="S40" i="36"/>
  <c r="T40" i="36"/>
  <c r="B41" i="36"/>
  <c r="L41" i="36"/>
  <c r="D41" i="36"/>
  <c r="E41" i="36"/>
  <c r="F41" i="36"/>
  <c r="G41" i="36"/>
  <c r="H41" i="36"/>
  <c r="I41" i="36"/>
  <c r="J41" i="36"/>
  <c r="M41" i="36"/>
  <c r="N41" i="36"/>
  <c r="O41" i="36"/>
  <c r="P41" i="36"/>
  <c r="Q41" i="36"/>
  <c r="R41" i="36"/>
  <c r="S41" i="36"/>
  <c r="T41" i="36"/>
  <c r="B42" i="36"/>
  <c r="L42" i="36"/>
  <c r="D42" i="36"/>
  <c r="E42" i="36"/>
  <c r="F42" i="36"/>
  <c r="G42" i="36"/>
  <c r="H42" i="36"/>
  <c r="I42" i="36"/>
  <c r="J42" i="36"/>
  <c r="M42" i="36"/>
  <c r="N42" i="36"/>
  <c r="O42" i="36"/>
  <c r="P42" i="36"/>
  <c r="Q42" i="36"/>
  <c r="R42" i="36"/>
  <c r="S42" i="36"/>
  <c r="T42" i="36"/>
  <c r="B43" i="36"/>
  <c r="L43" i="36"/>
  <c r="D43" i="36"/>
  <c r="E43" i="36"/>
  <c r="F43" i="36"/>
  <c r="G43" i="36"/>
  <c r="H43" i="36"/>
  <c r="I43" i="36"/>
  <c r="J43" i="36"/>
  <c r="M43" i="36"/>
  <c r="N43" i="36"/>
  <c r="O43" i="36"/>
  <c r="P43" i="36"/>
  <c r="Q43" i="36"/>
  <c r="R43" i="36"/>
  <c r="S43" i="36"/>
  <c r="T43" i="36"/>
  <c r="B44" i="36"/>
  <c r="L44" i="36"/>
  <c r="D44" i="36"/>
  <c r="E44" i="36"/>
  <c r="F44" i="36"/>
  <c r="G44" i="36"/>
  <c r="H44" i="36"/>
  <c r="I44" i="36"/>
  <c r="J44" i="36"/>
  <c r="M44" i="36"/>
  <c r="N44" i="36"/>
  <c r="O44" i="36"/>
  <c r="P44" i="36"/>
  <c r="Q44" i="36"/>
  <c r="R44" i="36"/>
  <c r="S44" i="36"/>
  <c r="T44" i="36"/>
  <c r="B45" i="36"/>
  <c r="L45" i="36"/>
  <c r="D45" i="36"/>
  <c r="E45" i="36"/>
  <c r="F45" i="36"/>
  <c r="G45" i="36"/>
  <c r="H45" i="36"/>
  <c r="I45" i="36"/>
  <c r="J45" i="36"/>
  <c r="M45" i="36"/>
  <c r="N45" i="36"/>
  <c r="O45" i="36"/>
  <c r="P45" i="36"/>
  <c r="Q45" i="36"/>
  <c r="R45" i="36"/>
  <c r="S45" i="36"/>
  <c r="T45" i="36"/>
  <c r="B46" i="36"/>
  <c r="L46" i="36"/>
  <c r="D46" i="36"/>
  <c r="E46" i="36"/>
  <c r="F46" i="36"/>
  <c r="G46" i="36"/>
  <c r="H46" i="36"/>
  <c r="I46" i="36"/>
  <c r="J46" i="36"/>
  <c r="M46" i="36"/>
  <c r="N46" i="36"/>
  <c r="O46" i="36"/>
  <c r="P46" i="36"/>
  <c r="Q46" i="36"/>
  <c r="R46" i="36"/>
  <c r="S46" i="36"/>
  <c r="T46" i="36"/>
  <c r="B47" i="36"/>
  <c r="L47" i="36"/>
  <c r="D47" i="36"/>
  <c r="E47" i="36"/>
  <c r="F47" i="36"/>
  <c r="G47" i="36"/>
  <c r="H47" i="36"/>
  <c r="I47" i="36"/>
  <c r="J47" i="36"/>
  <c r="M47" i="36"/>
  <c r="N47" i="36"/>
  <c r="O47" i="36"/>
  <c r="P47" i="36"/>
  <c r="Q47" i="36"/>
  <c r="R47" i="36"/>
  <c r="S47" i="36"/>
  <c r="T47" i="36"/>
  <c r="B48" i="36"/>
  <c r="L48" i="36"/>
  <c r="D48" i="36"/>
  <c r="E48" i="36"/>
  <c r="F48" i="36"/>
  <c r="G48" i="36"/>
  <c r="H48" i="36"/>
  <c r="I48" i="36"/>
  <c r="J48" i="36"/>
  <c r="M48" i="36"/>
  <c r="N48" i="36"/>
  <c r="O48" i="36"/>
  <c r="P48" i="36"/>
  <c r="Q48" i="36"/>
  <c r="R48" i="36"/>
  <c r="S48" i="36"/>
  <c r="T48" i="36"/>
  <c r="B49" i="36"/>
  <c r="L49" i="36"/>
  <c r="D49" i="36"/>
  <c r="E49" i="36"/>
  <c r="F49" i="36"/>
  <c r="G49" i="36"/>
  <c r="H49" i="36"/>
  <c r="I49" i="36"/>
  <c r="J49" i="36"/>
  <c r="M49" i="36"/>
  <c r="N49" i="36"/>
  <c r="O49" i="36"/>
  <c r="P49" i="36"/>
  <c r="Q49" i="36"/>
  <c r="R49" i="36"/>
  <c r="S49" i="36"/>
  <c r="T49" i="36"/>
  <c r="B50" i="36"/>
  <c r="L50" i="36"/>
  <c r="D50" i="36"/>
  <c r="E50" i="36"/>
  <c r="F50" i="36"/>
  <c r="G50" i="36"/>
  <c r="H50" i="36"/>
  <c r="I50" i="36"/>
  <c r="J50" i="36"/>
  <c r="M50" i="36"/>
  <c r="N50" i="36"/>
  <c r="O50" i="36"/>
  <c r="P50" i="36"/>
  <c r="Q50" i="36"/>
  <c r="R50" i="36"/>
  <c r="S50" i="36"/>
  <c r="T50" i="36"/>
  <c r="AC4" i="36"/>
  <c r="B14" i="36"/>
  <c r="L14" i="36"/>
  <c r="AC14" i="36"/>
  <c r="B21" i="36"/>
  <c r="L21" i="36"/>
  <c r="AC21" i="36"/>
  <c r="B9" i="36"/>
  <c r="L9" i="36"/>
  <c r="AC9" i="36"/>
  <c r="B15" i="36"/>
  <c r="L15" i="36"/>
  <c r="AC15" i="36"/>
  <c r="B24" i="36"/>
  <c r="L24" i="36"/>
  <c r="AC24" i="36"/>
  <c r="B23" i="36"/>
  <c r="L23" i="36"/>
  <c r="AC23" i="36"/>
  <c r="B17" i="36"/>
  <c r="L17" i="36"/>
  <c r="AC17" i="36"/>
  <c r="B3" i="36"/>
  <c r="L3" i="36"/>
  <c r="AC3" i="36"/>
  <c r="B11" i="36"/>
  <c r="L11" i="36"/>
  <c r="AC11" i="36"/>
  <c r="B20" i="36"/>
  <c r="L20" i="36"/>
  <c r="AC20" i="36"/>
  <c r="B10" i="36"/>
  <c r="L10" i="36"/>
  <c r="AC10" i="36"/>
  <c r="B6" i="36"/>
  <c r="L6" i="36"/>
  <c r="AC6" i="36"/>
  <c r="B12" i="36"/>
  <c r="L12" i="36"/>
  <c r="AC12" i="36"/>
  <c r="B19" i="36"/>
  <c r="L19" i="36"/>
  <c r="AC19" i="36"/>
  <c r="B18" i="36"/>
  <c r="L18" i="36"/>
  <c r="AC18" i="36"/>
  <c r="B7" i="36"/>
  <c r="L7" i="36"/>
  <c r="AC7" i="36"/>
  <c r="B5" i="36"/>
  <c r="L5" i="36"/>
  <c r="AC5" i="36"/>
  <c r="B8" i="36"/>
  <c r="L8" i="36"/>
  <c r="AC8" i="36"/>
  <c r="B16" i="36"/>
  <c r="L16" i="36"/>
  <c r="AC16" i="36"/>
  <c r="B13" i="36"/>
  <c r="L13" i="36"/>
  <c r="AC13" i="36"/>
  <c r="B22" i="36"/>
  <c r="L22" i="36"/>
  <c r="AC22" i="36"/>
  <c r="J82" i="36"/>
  <c r="J65" i="36"/>
  <c r="J75" i="36"/>
  <c r="J63" i="36"/>
  <c r="J61" i="36"/>
  <c r="J66" i="36"/>
  <c r="J70" i="36"/>
  <c r="J81" i="36"/>
  <c r="J69" i="36"/>
  <c r="J67" i="36"/>
  <c r="J73" i="36"/>
  <c r="J80" i="36"/>
  <c r="J72" i="36"/>
  <c r="J64" i="36"/>
  <c r="J68" i="36"/>
  <c r="J79" i="36"/>
  <c r="J74" i="36"/>
  <c r="J76" i="36"/>
  <c r="J77" i="36"/>
  <c r="J71" i="36"/>
  <c r="J62" i="36"/>
  <c r="J78" i="36"/>
  <c r="K82" i="36"/>
  <c r="K65" i="36"/>
  <c r="K75" i="36"/>
  <c r="K63" i="36"/>
  <c r="K61" i="36"/>
  <c r="K66" i="36"/>
  <c r="K70" i="36"/>
  <c r="K81" i="36"/>
  <c r="K69" i="36"/>
  <c r="K67" i="36"/>
  <c r="K73" i="36"/>
  <c r="K80" i="36"/>
  <c r="K72" i="36"/>
  <c r="K64" i="36"/>
  <c r="K68" i="36"/>
  <c r="K79" i="36"/>
  <c r="K74" i="36"/>
  <c r="K76" i="36"/>
  <c r="K77" i="36"/>
  <c r="K71" i="36"/>
  <c r="K62" i="36"/>
  <c r="K78" i="36"/>
  <c r="V5" i="36"/>
  <c r="E4" i="63"/>
  <c r="E3" i="63"/>
  <c r="E7" i="63"/>
  <c r="E5" i="63"/>
  <c r="E6" i="63"/>
  <c r="E8" i="63"/>
  <c r="E9" i="63"/>
  <c r="E10" i="63"/>
  <c r="E15" i="63"/>
  <c r="E14" i="63"/>
  <c r="M3" i="64"/>
  <c r="M39" i="64"/>
  <c r="M42" i="64"/>
  <c r="A19" i="64"/>
  <c r="M51" i="64"/>
  <c r="M32" i="64"/>
  <c r="M33" i="64"/>
  <c r="F68" i="64"/>
  <c r="M21" i="64"/>
  <c r="F56" i="64"/>
  <c r="M49" i="64"/>
  <c r="M40" i="64"/>
  <c r="M22" i="64"/>
  <c r="F57" i="64"/>
  <c r="M48" i="64"/>
  <c r="M41" i="64"/>
  <c r="M31" i="64"/>
  <c r="M28" i="64"/>
  <c r="F58" i="64"/>
  <c r="M50" i="64"/>
  <c r="M26" i="64"/>
  <c r="M29" i="64"/>
  <c r="M23" i="64"/>
  <c r="F59" i="64"/>
  <c r="M47" i="64"/>
  <c r="M44" i="64"/>
  <c r="M27" i="64"/>
  <c r="M25" i="64"/>
  <c r="F60" i="64"/>
  <c r="M45" i="64"/>
  <c r="M46" i="64"/>
  <c r="M24" i="64"/>
  <c r="F61" i="64"/>
  <c r="M43" i="64"/>
  <c r="M30" i="64"/>
  <c r="F62" i="64"/>
  <c r="F63" i="64"/>
  <c r="F64" i="64"/>
  <c r="F65" i="64"/>
  <c r="F66" i="64"/>
  <c r="F67" i="64"/>
  <c r="M5" i="64"/>
  <c r="M13" i="64"/>
  <c r="M15" i="64"/>
  <c r="E67" i="64"/>
  <c r="M4" i="64"/>
  <c r="M14" i="64"/>
  <c r="E66" i="64"/>
  <c r="M7" i="64"/>
  <c r="M12" i="64"/>
  <c r="M9" i="64"/>
  <c r="E65" i="64"/>
  <c r="M6" i="64"/>
  <c r="M10" i="64"/>
  <c r="E64" i="64"/>
  <c r="M8" i="64"/>
  <c r="M11" i="64"/>
  <c r="E63" i="64"/>
  <c r="E62" i="64"/>
  <c r="E61" i="64"/>
  <c r="E60" i="64"/>
  <c r="E59" i="64"/>
  <c r="E58" i="64"/>
  <c r="E57" i="64"/>
  <c r="E56" i="64"/>
  <c r="E68" i="64"/>
  <c r="C3" i="65"/>
  <c r="C4" i="65"/>
  <c r="C5" i="65"/>
  <c r="C6" i="65"/>
  <c r="C10" i="65"/>
  <c r="N4" i="65"/>
  <c r="N5" i="65"/>
  <c r="N3" i="65"/>
  <c r="I4" i="65"/>
  <c r="J4" i="65"/>
  <c r="K4" i="65"/>
  <c r="L4" i="65"/>
  <c r="M4" i="65"/>
  <c r="I5" i="65"/>
  <c r="J5" i="65"/>
  <c r="K5" i="65"/>
  <c r="L5" i="65"/>
  <c r="M5" i="65"/>
  <c r="J3" i="65"/>
  <c r="K3" i="65"/>
  <c r="L3" i="65"/>
  <c r="M3" i="65"/>
  <c r="I3" i="65"/>
  <c r="E3" i="65"/>
  <c r="A1" i="9"/>
  <c r="C6" i="9"/>
  <c r="F6" i="9"/>
  <c r="C5" i="9"/>
  <c r="C4" i="9"/>
  <c r="B2" i="9"/>
  <c r="C3" i="9"/>
  <c r="D6" i="9"/>
  <c r="E6" i="9"/>
  <c r="N51" i="64"/>
  <c r="Y51" i="64"/>
  <c r="N49" i="64"/>
  <c r="Y49" i="64"/>
  <c r="N48" i="64"/>
  <c r="Y48" i="64"/>
  <c r="N50" i="64"/>
  <c r="Y50" i="64"/>
  <c r="N47" i="64"/>
  <c r="Y47" i="64"/>
  <c r="N45" i="64"/>
  <c r="Y45" i="64"/>
  <c r="N44" i="64"/>
  <c r="Y44" i="64"/>
  <c r="N43" i="64"/>
  <c r="Y43" i="64"/>
  <c r="N46" i="64"/>
  <c r="Y46" i="64"/>
  <c r="N41" i="64"/>
  <c r="Y41" i="64"/>
  <c r="N40" i="64"/>
  <c r="Y40" i="64"/>
  <c r="N42" i="64"/>
  <c r="Y42" i="64"/>
  <c r="N39" i="64"/>
  <c r="Y39" i="64"/>
  <c r="N33" i="64"/>
  <c r="Y33" i="64"/>
  <c r="N30" i="64"/>
  <c r="Y30" i="64"/>
  <c r="N31" i="64"/>
  <c r="Y31" i="64"/>
  <c r="N32" i="64"/>
  <c r="Y32" i="64"/>
  <c r="N27" i="64"/>
  <c r="Y27" i="64"/>
  <c r="N26" i="64"/>
  <c r="Y26" i="64"/>
  <c r="N28" i="64"/>
  <c r="Y28" i="64"/>
  <c r="N29" i="64"/>
  <c r="Y29" i="64"/>
  <c r="N25" i="64"/>
  <c r="Y25" i="64"/>
  <c r="N24" i="64"/>
  <c r="Y24" i="64"/>
  <c r="N22" i="64"/>
  <c r="Y22" i="64"/>
  <c r="N23" i="64"/>
  <c r="Y23" i="64"/>
  <c r="N21" i="64"/>
  <c r="Y21" i="64"/>
  <c r="N5" i="64"/>
  <c r="Y5" i="64"/>
  <c r="N4" i="64"/>
  <c r="Y4" i="64"/>
  <c r="N7" i="64"/>
  <c r="Y7" i="64"/>
  <c r="N6" i="64"/>
  <c r="Y6" i="64"/>
  <c r="N8" i="64"/>
  <c r="Y8" i="64"/>
  <c r="N9" i="64"/>
  <c r="Y9" i="64"/>
  <c r="N11" i="64"/>
  <c r="Y11" i="64"/>
  <c r="N10" i="64"/>
  <c r="Y10" i="64"/>
  <c r="N12" i="64"/>
  <c r="Y12" i="64"/>
  <c r="N14" i="64"/>
  <c r="Y14" i="64"/>
  <c r="N13" i="64"/>
  <c r="Y13" i="64"/>
  <c r="N15" i="64"/>
  <c r="Y15" i="64"/>
  <c r="N3" i="64"/>
  <c r="Y3" i="64"/>
  <c r="G5" i="65"/>
  <c r="F5" i="65"/>
  <c r="E5" i="65"/>
  <c r="D5" i="65"/>
  <c r="B5" i="65"/>
  <c r="G4" i="65"/>
  <c r="F4" i="65"/>
  <c r="E4" i="65"/>
  <c r="D4" i="65"/>
  <c r="B4" i="65"/>
  <c r="G3" i="65"/>
  <c r="F3" i="65"/>
  <c r="D3" i="65"/>
  <c r="B3" i="65"/>
  <c r="K51" i="64"/>
  <c r="G51" i="64"/>
  <c r="E51" i="64"/>
  <c r="C51" i="64"/>
  <c r="K49" i="64"/>
  <c r="G49" i="64"/>
  <c r="E49" i="64"/>
  <c r="C49" i="64"/>
  <c r="K48" i="64"/>
  <c r="G48" i="64"/>
  <c r="E48" i="64"/>
  <c r="C48" i="64"/>
  <c r="K50" i="64"/>
  <c r="G50" i="64"/>
  <c r="E50" i="64"/>
  <c r="C50" i="64"/>
  <c r="K47" i="64"/>
  <c r="G47" i="64"/>
  <c r="E47" i="64"/>
  <c r="C47" i="64"/>
  <c r="K45" i="64"/>
  <c r="G45" i="64"/>
  <c r="E45" i="64"/>
  <c r="C45" i="64"/>
  <c r="K44" i="64"/>
  <c r="G44" i="64"/>
  <c r="E44" i="64"/>
  <c r="C44" i="64"/>
  <c r="K43" i="64"/>
  <c r="G43" i="64"/>
  <c r="E43" i="64"/>
  <c r="C43" i="64"/>
  <c r="K46" i="64"/>
  <c r="G46" i="64"/>
  <c r="E46" i="64"/>
  <c r="C46" i="64"/>
  <c r="K41" i="64"/>
  <c r="G41" i="64"/>
  <c r="E41" i="64"/>
  <c r="C41" i="64"/>
  <c r="K40" i="64"/>
  <c r="G40" i="64"/>
  <c r="E40" i="64"/>
  <c r="C40" i="64"/>
  <c r="K42" i="64"/>
  <c r="G42" i="64"/>
  <c r="E42" i="64"/>
  <c r="C42" i="64"/>
  <c r="K39" i="64"/>
  <c r="G39" i="64"/>
  <c r="E39" i="64"/>
  <c r="C39" i="64"/>
  <c r="K33" i="64"/>
  <c r="I33" i="64"/>
  <c r="G33" i="64"/>
  <c r="E33" i="64"/>
  <c r="C33" i="64"/>
  <c r="K30" i="64"/>
  <c r="I30" i="64"/>
  <c r="G30" i="64"/>
  <c r="E30" i="64"/>
  <c r="C30" i="64"/>
  <c r="K31" i="64"/>
  <c r="I31" i="64"/>
  <c r="G31" i="64"/>
  <c r="E31" i="64"/>
  <c r="C31" i="64"/>
  <c r="K32" i="64"/>
  <c r="I32" i="64"/>
  <c r="G32" i="64"/>
  <c r="E32" i="64"/>
  <c r="C32" i="64"/>
  <c r="K27" i="64"/>
  <c r="I27" i="64"/>
  <c r="G27" i="64"/>
  <c r="E27" i="64"/>
  <c r="C27" i="64"/>
  <c r="K26" i="64"/>
  <c r="I26" i="64"/>
  <c r="G26" i="64"/>
  <c r="E26" i="64"/>
  <c r="C26" i="64"/>
  <c r="K28" i="64"/>
  <c r="I28" i="64"/>
  <c r="G28" i="64"/>
  <c r="E28" i="64"/>
  <c r="C28" i="64"/>
  <c r="K29" i="64"/>
  <c r="I29" i="64"/>
  <c r="G29" i="64"/>
  <c r="E29" i="64"/>
  <c r="C29" i="64"/>
  <c r="K25" i="64"/>
  <c r="I25" i="64"/>
  <c r="G25" i="64"/>
  <c r="E25" i="64"/>
  <c r="C25" i="64"/>
  <c r="K24" i="64"/>
  <c r="I24" i="64"/>
  <c r="G24" i="64"/>
  <c r="E24" i="64"/>
  <c r="C24" i="64"/>
  <c r="K22" i="64"/>
  <c r="I22" i="64"/>
  <c r="G22" i="64"/>
  <c r="E22" i="64"/>
  <c r="C22" i="64"/>
  <c r="K23" i="64"/>
  <c r="I23" i="64"/>
  <c r="G23" i="64"/>
  <c r="E23" i="64"/>
  <c r="C23" i="64"/>
  <c r="K21" i="64"/>
  <c r="I21" i="64"/>
  <c r="G21" i="64"/>
  <c r="E21" i="64"/>
  <c r="C21" i="64"/>
  <c r="K15" i="64"/>
  <c r="I15" i="64"/>
  <c r="G15" i="64"/>
  <c r="E15" i="64"/>
  <c r="C15" i="64"/>
  <c r="K13" i="64"/>
  <c r="I13" i="64"/>
  <c r="G13" i="64"/>
  <c r="E13" i="64"/>
  <c r="C13" i="64"/>
  <c r="K14" i="64"/>
  <c r="I14" i="64"/>
  <c r="G14" i="64"/>
  <c r="E14" i="64"/>
  <c r="C14" i="64"/>
  <c r="K12" i="64"/>
  <c r="I12" i="64"/>
  <c r="G12" i="64"/>
  <c r="E12" i="64"/>
  <c r="C12" i="64"/>
  <c r="K10" i="64"/>
  <c r="I10" i="64"/>
  <c r="G10" i="64"/>
  <c r="E10" i="64"/>
  <c r="C10" i="64"/>
  <c r="K11" i="64"/>
  <c r="I11" i="64"/>
  <c r="G11" i="64"/>
  <c r="E11" i="64"/>
  <c r="C11" i="64"/>
  <c r="K9" i="64"/>
  <c r="I9" i="64"/>
  <c r="G9" i="64"/>
  <c r="E9" i="64"/>
  <c r="C9" i="64"/>
  <c r="K8" i="64"/>
  <c r="I8" i="64"/>
  <c r="G8" i="64"/>
  <c r="E8" i="64"/>
  <c r="C8" i="64"/>
  <c r="K6" i="64"/>
  <c r="I6" i="64"/>
  <c r="G6" i="64"/>
  <c r="E6" i="64"/>
  <c r="C6" i="64"/>
  <c r="K7" i="64"/>
  <c r="I7" i="64"/>
  <c r="G7" i="64"/>
  <c r="E7" i="64"/>
  <c r="C7" i="64"/>
  <c r="K4" i="64"/>
  <c r="I4" i="64"/>
  <c r="G4" i="64"/>
  <c r="E4" i="64"/>
  <c r="C4" i="64"/>
  <c r="K5" i="64"/>
  <c r="I5" i="64"/>
  <c r="G5" i="64"/>
  <c r="E5" i="64"/>
  <c r="C5" i="64"/>
  <c r="K3" i="64"/>
  <c r="I3" i="64"/>
  <c r="G3" i="64"/>
  <c r="E3" i="64"/>
  <c r="C3" i="64"/>
  <c r="G6" i="65"/>
  <c r="G12" i="65"/>
  <c r="F6" i="65"/>
  <c r="F12" i="65"/>
  <c r="E6" i="65"/>
  <c r="E12" i="65"/>
  <c r="D6" i="65"/>
  <c r="D12" i="65"/>
  <c r="C12" i="65"/>
  <c r="B6" i="65"/>
  <c r="B12" i="65"/>
  <c r="G11" i="65"/>
  <c r="F11" i="65"/>
  <c r="E11" i="65"/>
  <c r="D11" i="65"/>
  <c r="C11" i="65"/>
  <c r="B11" i="65"/>
  <c r="G10" i="65"/>
  <c r="F10" i="65"/>
  <c r="E10" i="65"/>
  <c r="D10" i="65"/>
  <c r="B10" i="65"/>
  <c r="L51" i="64"/>
  <c r="X51" i="64"/>
  <c r="J51" i="64"/>
  <c r="W51" i="64"/>
  <c r="H51" i="64"/>
  <c r="V51" i="64"/>
  <c r="F51" i="64"/>
  <c r="U51" i="64"/>
  <c r="D51" i="64"/>
  <c r="T51" i="64"/>
  <c r="S51" i="64"/>
  <c r="L49" i="64"/>
  <c r="X49" i="64"/>
  <c r="J49" i="64"/>
  <c r="W49" i="64"/>
  <c r="H49" i="64"/>
  <c r="V49" i="64"/>
  <c r="F49" i="64"/>
  <c r="U49" i="64"/>
  <c r="D49" i="64"/>
  <c r="T49" i="64"/>
  <c r="S49" i="64"/>
  <c r="L48" i="64"/>
  <c r="X48" i="64"/>
  <c r="J48" i="64"/>
  <c r="W48" i="64"/>
  <c r="H48" i="64"/>
  <c r="V48" i="64"/>
  <c r="F48" i="64"/>
  <c r="U48" i="64"/>
  <c r="D48" i="64"/>
  <c r="T48" i="64"/>
  <c r="S48" i="64"/>
  <c r="L50" i="64"/>
  <c r="X50" i="64"/>
  <c r="J50" i="64"/>
  <c r="W50" i="64"/>
  <c r="H50" i="64"/>
  <c r="V50" i="64"/>
  <c r="F50" i="64"/>
  <c r="U50" i="64"/>
  <c r="D50" i="64"/>
  <c r="T50" i="64"/>
  <c r="S50" i="64"/>
  <c r="L47" i="64"/>
  <c r="X47" i="64"/>
  <c r="J47" i="64"/>
  <c r="W47" i="64"/>
  <c r="H47" i="64"/>
  <c r="V47" i="64"/>
  <c r="F47" i="64"/>
  <c r="U47" i="64"/>
  <c r="D47" i="64"/>
  <c r="T47" i="64"/>
  <c r="S47" i="64"/>
  <c r="L45" i="64"/>
  <c r="X45" i="64"/>
  <c r="J45" i="64"/>
  <c r="W45" i="64"/>
  <c r="H45" i="64"/>
  <c r="V45" i="64"/>
  <c r="F45" i="64"/>
  <c r="U45" i="64"/>
  <c r="D45" i="64"/>
  <c r="T45" i="64"/>
  <c r="S45" i="64"/>
  <c r="L44" i="64"/>
  <c r="X44" i="64"/>
  <c r="J44" i="64"/>
  <c r="W44" i="64"/>
  <c r="H44" i="64"/>
  <c r="V44" i="64"/>
  <c r="F44" i="64"/>
  <c r="U44" i="64"/>
  <c r="D44" i="64"/>
  <c r="T44" i="64"/>
  <c r="S44" i="64"/>
  <c r="L43" i="64"/>
  <c r="X43" i="64"/>
  <c r="J43" i="64"/>
  <c r="W43" i="64"/>
  <c r="H43" i="64"/>
  <c r="V43" i="64"/>
  <c r="F43" i="64"/>
  <c r="U43" i="64"/>
  <c r="D43" i="64"/>
  <c r="T43" i="64"/>
  <c r="S43" i="64"/>
  <c r="L46" i="64"/>
  <c r="X46" i="64"/>
  <c r="J46" i="64"/>
  <c r="W46" i="64"/>
  <c r="H46" i="64"/>
  <c r="V46" i="64"/>
  <c r="F46" i="64"/>
  <c r="U46" i="64"/>
  <c r="D46" i="64"/>
  <c r="T46" i="64"/>
  <c r="S46" i="64"/>
  <c r="L41" i="64"/>
  <c r="X41" i="64"/>
  <c r="J41" i="64"/>
  <c r="W41" i="64"/>
  <c r="H41" i="64"/>
  <c r="V41" i="64"/>
  <c r="F41" i="64"/>
  <c r="U41" i="64"/>
  <c r="D41" i="64"/>
  <c r="T41" i="64"/>
  <c r="S41" i="64"/>
  <c r="L40" i="64"/>
  <c r="X40" i="64"/>
  <c r="J40" i="64"/>
  <c r="W40" i="64"/>
  <c r="H40" i="64"/>
  <c r="V40" i="64"/>
  <c r="F40" i="64"/>
  <c r="U40" i="64"/>
  <c r="D40" i="64"/>
  <c r="T40" i="64"/>
  <c r="S40" i="64"/>
  <c r="L42" i="64"/>
  <c r="X42" i="64"/>
  <c r="J42" i="64"/>
  <c r="W42" i="64"/>
  <c r="H42" i="64"/>
  <c r="V42" i="64"/>
  <c r="F42" i="64"/>
  <c r="U42" i="64"/>
  <c r="D42" i="64"/>
  <c r="T42" i="64"/>
  <c r="S42" i="64"/>
  <c r="L39" i="64"/>
  <c r="X39" i="64"/>
  <c r="J39" i="64"/>
  <c r="W39" i="64"/>
  <c r="H39" i="64"/>
  <c r="V39" i="64"/>
  <c r="F39" i="64"/>
  <c r="U39" i="64"/>
  <c r="D39" i="64"/>
  <c r="T39" i="64"/>
  <c r="S39" i="64"/>
  <c r="L1" i="64"/>
  <c r="X38" i="64"/>
  <c r="W38" i="64"/>
  <c r="H1" i="64"/>
  <c r="V38" i="64"/>
  <c r="F1" i="64"/>
  <c r="U38" i="64"/>
  <c r="D1" i="64"/>
  <c r="T38" i="64"/>
  <c r="L37" i="64"/>
  <c r="J37" i="64"/>
  <c r="H37" i="64"/>
  <c r="F37" i="64"/>
  <c r="D37" i="64"/>
  <c r="A37" i="64"/>
  <c r="L33" i="64"/>
  <c r="X33" i="64"/>
  <c r="J33" i="64"/>
  <c r="W33" i="64"/>
  <c r="H33" i="64"/>
  <c r="V33" i="64"/>
  <c r="F33" i="64"/>
  <c r="U33" i="64"/>
  <c r="D33" i="64"/>
  <c r="T33" i="64"/>
  <c r="S33" i="64"/>
  <c r="L30" i="64"/>
  <c r="X30" i="64"/>
  <c r="J30" i="64"/>
  <c r="W30" i="64"/>
  <c r="H30" i="64"/>
  <c r="V30" i="64"/>
  <c r="F30" i="64"/>
  <c r="U30" i="64"/>
  <c r="D30" i="64"/>
  <c r="T30" i="64"/>
  <c r="S30" i="64"/>
  <c r="L31" i="64"/>
  <c r="X31" i="64"/>
  <c r="J31" i="64"/>
  <c r="W31" i="64"/>
  <c r="H31" i="64"/>
  <c r="V31" i="64"/>
  <c r="F31" i="64"/>
  <c r="U31" i="64"/>
  <c r="D31" i="64"/>
  <c r="T31" i="64"/>
  <c r="S31" i="64"/>
  <c r="L32" i="64"/>
  <c r="X32" i="64"/>
  <c r="J32" i="64"/>
  <c r="W32" i="64"/>
  <c r="H32" i="64"/>
  <c r="V32" i="64"/>
  <c r="F32" i="64"/>
  <c r="U32" i="64"/>
  <c r="D32" i="64"/>
  <c r="T32" i="64"/>
  <c r="S32" i="64"/>
  <c r="L27" i="64"/>
  <c r="X27" i="64"/>
  <c r="J27" i="64"/>
  <c r="W27" i="64"/>
  <c r="H27" i="64"/>
  <c r="V27" i="64"/>
  <c r="F27" i="64"/>
  <c r="U27" i="64"/>
  <c r="D27" i="64"/>
  <c r="T27" i="64"/>
  <c r="S27" i="64"/>
  <c r="L26" i="64"/>
  <c r="X26" i="64"/>
  <c r="J26" i="64"/>
  <c r="W26" i="64"/>
  <c r="H26" i="64"/>
  <c r="V26" i="64"/>
  <c r="F26" i="64"/>
  <c r="U26" i="64"/>
  <c r="D26" i="64"/>
  <c r="T26" i="64"/>
  <c r="S26" i="64"/>
  <c r="L28" i="64"/>
  <c r="X28" i="64"/>
  <c r="J28" i="64"/>
  <c r="W28" i="64"/>
  <c r="H28" i="64"/>
  <c r="V28" i="64"/>
  <c r="F28" i="64"/>
  <c r="U28" i="64"/>
  <c r="D28" i="64"/>
  <c r="T28" i="64"/>
  <c r="S28" i="64"/>
  <c r="L29" i="64"/>
  <c r="X29" i="64"/>
  <c r="J29" i="64"/>
  <c r="W29" i="64"/>
  <c r="H29" i="64"/>
  <c r="V29" i="64"/>
  <c r="F29" i="64"/>
  <c r="U29" i="64"/>
  <c r="D29" i="64"/>
  <c r="T29" i="64"/>
  <c r="S29" i="64"/>
  <c r="L25" i="64"/>
  <c r="X25" i="64"/>
  <c r="J25" i="64"/>
  <c r="W25" i="64"/>
  <c r="H25" i="64"/>
  <c r="V25" i="64"/>
  <c r="F25" i="64"/>
  <c r="U25" i="64"/>
  <c r="D25" i="64"/>
  <c r="T25" i="64"/>
  <c r="L24" i="64"/>
  <c r="X24" i="64"/>
  <c r="J24" i="64"/>
  <c r="W24" i="64"/>
  <c r="H24" i="64"/>
  <c r="V24" i="64"/>
  <c r="F24" i="64"/>
  <c r="U24" i="64"/>
  <c r="D24" i="64"/>
  <c r="T24" i="64"/>
  <c r="S24" i="64"/>
  <c r="L22" i="64"/>
  <c r="X22" i="64"/>
  <c r="J22" i="64"/>
  <c r="W22" i="64"/>
  <c r="H22" i="64"/>
  <c r="V22" i="64"/>
  <c r="F22" i="64"/>
  <c r="U22" i="64"/>
  <c r="D22" i="64"/>
  <c r="T22" i="64"/>
  <c r="S22" i="64"/>
  <c r="L23" i="64"/>
  <c r="X23" i="64"/>
  <c r="J23" i="64"/>
  <c r="W23" i="64"/>
  <c r="H23" i="64"/>
  <c r="V23" i="64"/>
  <c r="F23" i="64"/>
  <c r="U23" i="64"/>
  <c r="D23" i="64"/>
  <c r="T23" i="64"/>
  <c r="S23" i="64"/>
  <c r="L21" i="64"/>
  <c r="X21" i="64"/>
  <c r="J21" i="64"/>
  <c r="W21" i="64"/>
  <c r="H21" i="64"/>
  <c r="V21" i="64"/>
  <c r="F21" i="64"/>
  <c r="U21" i="64"/>
  <c r="D21" i="64"/>
  <c r="T21" i="64"/>
  <c r="S21" i="64"/>
  <c r="X20" i="64"/>
  <c r="W20" i="64"/>
  <c r="V20" i="64"/>
  <c r="U20" i="64"/>
  <c r="T20" i="64"/>
  <c r="L19" i="64"/>
  <c r="J19" i="64"/>
  <c r="H19" i="64"/>
  <c r="F19" i="64"/>
  <c r="D19" i="64"/>
  <c r="L15" i="64"/>
  <c r="X15" i="64"/>
  <c r="J15" i="64"/>
  <c r="W15" i="64"/>
  <c r="H15" i="64"/>
  <c r="V15" i="64"/>
  <c r="F15" i="64"/>
  <c r="U15" i="64"/>
  <c r="D15" i="64"/>
  <c r="T15" i="64"/>
  <c r="S15" i="64"/>
  <c r="L13" i="64"/>
  <c r="X13" i="64"/>
  <c r="J13" i="64"/>
  <c r="W13" i="64"/>
  <c r="H13" i="64"/>
  <c r="V13" i="64"/>
  <c r="F13" i="64"/>
  <c r="U13" i="64"/>
  <c r="D13" i="64"/>
  <c r="T13" i="64"/>
  <c r="S13" i="64"/>
  <c r="L14" i="64"/>
  <c r="X14" i="64"/>
  <c r="J14" i="64"/>
  <c r="W14" i="64"/>
  <c r="H14" i="64"/>
  <c r="V14" i="64"/>
  <c r="F14" i="64"/>
  <c r="U14" i="64"/>
  <c r="D14" i="64"/>
  <c r="T14" i="64"/>
  <c r="S14" i="64"/>
  <c r="L12" i="64"/>
  <c r="X12" i="64"/>
  <c r="J12" i="64"/>
  <c r="W12" i="64"/>
  <c r="H12" i="64"/>
  <c r="V12" i="64"/>
  <c r="F12" i="64"/>
  <c r="U12" i="64"/>
  <c r="D12" i="64"/>
  <c r="T12" i="64"/>
  <c r="S12" i="64"/>
  <c r="L10" i="64"/>
  <c r="X10" i="64"/>
  <c r="J10" i="64"/>
  <c r="W10" i="64"/>
  <c r="H10" i="64"/>
  <c r="V10" i="64"/>
  <c r="F10" i="64"/>
  <c r="U10" i="64"/>
  <c r="D10" i="64"/>
  <c r="T10" i="64"/>
  <c r="S10" i="64"/>
  <c r="L11" i="64"/>
  <c r="X11" i="64"/>
  <c r="J11" i="64"/>
  <c r="W11" i="64"/>
  <c r="H11" i="64"/>
  <c r="V11" i="64"/>
  <c r="F11" i="64"/>
  <c r="U11" i="64"/>
  <c r="D11" i="64"/>
  <c r="T11" i="64"/>
  <c r="S11" i="64"/>
  <c r="L9" i="64"/>
  <c r="X9" i="64"/>
  <c r="J9" i="64"/>
  <c r="W9" i="64"/>
  <c r="H9" i="64"/>
  <c r="V9" i="64"/>
  <c r="F9" i="64"/>
  <c r="U9" i="64"/>
  <c r="D9" i="64"/>
  <c r="T9" i="64"/>
  <c r="S9" i="64"/>
  <c r="L8" i="64"/>
  <c r="X8" i="64"/>
  <c r="J8" i="64"/>
  <c r="W8" i="64"/>
  <c r="H8" i="64"/>
  <c r="V8" i="64"/>
  <c r="F8" i="64"/>
  <c r="U8" i="64"/>
  <c r="D8" i="64"/>
  <c r="T8" i="64"/>
  <c r="S8" i="64"/>
  <c r="L6" i="64"/>
  <c r="X6" i="64"/>
  <c r="J6" i="64"/>
  <c r="W6" i="64"/>
  <c r="H6" i="64"/>
  <c r="V6" i="64"/>
  <c r="F6" i="64"/>
  <c r="U6" i="64"/>
  <c r="D6" i="64"/>
  <c r="T6" i="64"/>
  <c r="S6" i="64"/>
  <c r="L7" i="64"/>
  <c r="X7" i="64"/>
  <c r="J7" i="64"/>
  <c r="W7" i="64"/>
  <c r="H7" i="64"/>
  <c r="V7" i="64"/>
  <c r="F7" i="64"/>
  <c r="U7" i="64"/>
  <c r="D7" i="64"/>
  <c r="T7" i="64"/>
  <c r="S7" i="64"/>
  <c r="L4" i="64"/>
  <c r="X4" i="64"/>
  <c r="J4" i="64"/>
  <c r="W4" i="64"/>
  <c r="H4" i="64"/>
  <c r="V4" i="64"/>
  <c r="F4" i="64"/>
  <c r="U4" i="64"/>
  <c r="D4" i="64"/>
  <c r="T4" i="64"/>
  <c r="S4" i="64"/>
  <c r="L5" i="64"/>
  <c r="X5" i="64"/>
  <c r="J5" i="64"/>
  <c r="W5" i="64"/>
  <c r="H5" i="64"/>
  <c r="V5" i="64"/>
  <c r="F5" i="64"/>
  <c r="U5" i="64"/>
  <c r="D5" i="64"/>
  <c r="T5" i="64"/>
  <c r="S5" i="64"/>
  <c r="L3" i="64"/>
  <c r="X3" i="64"/>
  <c r="J3" i="64"/>
  <c r="W3" i="64"/>
  <c r="H3" i="64"/>
  <c r="V3" i="64"/>
  <c r="F3" i="64"/>
  <c r="U3" i="64"/>
  <c r="D3" i="64"/>
  <c r="T3" i="64"/>
  <c r="S3" i="64"/>
  <c r="X2" i="64"/>
  <c r="W2" i="64"/>
  <c r="V2" i="64"/>
  <c r="U2" i="64"/>
  <c r="T2" i="64"/>
  <c r="J1" i="64"/>
  <c r="A1" i="64"/>
  <c r="N9" i="63"/>
  <c r="N8" i="63"/>
  <c r="N6" i="63"/>
  <c r="N5" i="63"/>
  <c r="N7" i="63"/>
  <c r="N4" i="63"/>
  <c r="N3" i="63"/>
  <c r="M9" i="63"/>
  <c r="L9" i="63"/>
  <c r="K9" i="63"/>
  <c r="J9" i="63"/>
  <c r="I9" i="63"/>
  <c r="G9" i="63"/>
  <c r="F9" i="63"/>
  <c r="D9" i="63"/>
  <c r="C9" i="63"/>
  <c r="B9" i="63"/>
  <c r="M8" i="63"/>
  <c r="L8" i="63"/>
  <c r="K8" i="63"/>
  <c r="J8" i="63"/>
  <c r="I8" i="63"/>
  <c r="G8" i="63"/>
  <c r="F8" i="63"/>
  <c r="D8" i="63"/>
  <c r="C8" i="63"/>
  <c r="B8" i="63"/>
  <c r="M6" i="63"/>
  <c r="L6" i="63"/>
  <c r="K6" i="63"/>
  <c r="J6" i="63"/>
  <c r="I6" i="63"/>
  <c r="G6" i="63"/>
  <c r="F6" i="63"/>
  <c r="D6" i="63"/>
  <c r="C6" i="63"/>
  <c r="B6" i="63"/>
  <c r="M5" i="63"/>
  <c r="L5" i="63"/>
  <c r="K5" i="63"/>
  <c r="J5" i="63"/>
  <c r="I5" i="63"/>
  <c r="G5" i="63"/>
  <c r="F5" i="63"/>
  <c r="D5" i="63"/>
  <c r="C5" i="63"/>
  <c r="B5" i="63"/>
  <c r="M7" i="63"/>
  <c r="L7" i="63"/>
  <c r="K7" i="63"/>
  <c r="J7" i="63"/>
  <c r="I7" i="63"/>
  <c r="G7" i="63"/>
  <c r="F7" i="63"/>
  <c r="D7" i="63"/>
  <c r="C7" i="63"/>
  <c r="B7" i="63"/>
  <c r="M4" i="63"/>
  <c r="L4" i="63"/>
  <c r="K4" i="63"/>
  <c r="J4" i="63"/>
  <c r="I4" i="63"/>
  <c r="G4" i="63"/>
  <c r="F4" i="63"/>
  <c r="D4" i="63"/>
  <c r="C4" i="63"/>
  <c r="B4" i="63"/>
  <c r="M3" i="63"/>
  <c r="L3" i="63"/>
  <c r="K3" i="63"/>
  <c r="J3" i="63"/>
  <c r="I3" i="63"/>
  <c r="G3" i="63"/>
  <c r="F3" i="63"/>
  <c r="D3" i="63"/>
  <c r="C3" i="63"/>
  <c r="G10" i="63"/>
  <c r="G20" i="63"/>
  <c r="F10" i="63"/>
  <c r="F20" i="63"/>
  <c r="E20" i="63"/>
  <c r="D10" i="63"/>
  <c r="D20" i="63"/>
  <c r="C10" i="63"/>
  <c r="C20" i="63"/>
  <c r="B10" i="63"/>
  <c r="B20" i="63"/>
  <c r="G19" i="63"/>
  <c r="F19" i="63"/>
  <c r="E19" i="63"/>
  <c r="D19" i="63"/>
  <c r="C19" i="63"/>
  <c r="B19" i="63"/>
  <c r="G18" i="63"/>
  <c r="F18" i="63"/>
  <c r="E18" i="63"/>
  <c r="D18" i="63"/>
  <c r="C18" i="63"/>
  <c r="B18" i="63"/>
  <c r="G17" i="63"/>
  <c r="F17" i="63"/>
  <c r="E17" i="63"/>
  <c r="D17" i="63"/>
  <c r="C17" i="63"/>
  <c r="B17" i="63"/>
  <c r="G16" i="63"/>
  <c r="F16" i="63"/>
  <c r="E16" i="63"/>
  <c r="D16" i="63"/>
  <c r="C16" i="63"/>
  <c r="B16" i="63"/>
  <c r="G15" i="63"/>
  <c r="F15" i="63"/>
  <c r="D15" i="63"/>
  <c r="C15" i="63"/>
  <c r="B15" i="63"/>
  <c r="G14" i="63"/>
  <c r="F14" i="63"/>
  <c r="D14" i="63"/>
  <c r="C14" i="63"/>
  <c r="B14" i="63"/>
  <c r="I11" i="61"/>
  <c r="I1" i="61"/>
  <c r="J11" i="61"/>
  <c r="I10" i="61"/>
  <c r="J10" i="61"/>
  <c r="I9" i="61"/>
  <c r="J9" i="61"/>
  <c r="I8" i="61"/>
  <c r="J8" i="61"/>
  <c r="I7" i="61"/>
  <c r="J7" i="61"/>
  <c r="I6" i="61"/>
  <c r="J6" i="61"/>
  <c r="I5" i="61"/>
  <c r="J5" i="61"/>
  <c r="I4" i="61"/>
  <c r="J4" i="61"/>
  <c r="I3" i="61"/>
  <c r="J3" i="61"/>
  <c r="G4" i="61"/>
  <c r="G1" i="61"/>
  <c r="H4" i="61"/>
  <c r="G5" i="61"/>
  <c r="H5" i="61"/>
  <c r="G6" i="61"/>
  <c r="H6" i="61"/>
  <c r="G7" i="61"/>
  <c r="H7" i="61"/>
  <c r="G8" i="61"/>
  <c r="H8" i="61"/>
  <c r="G9" i="61"/>
  <c r="H9" i="61"/>
  <c r="G10" i="61"/>
  <c r="H10" i="61"/>
  <c r="G11" i="61"/>
  <c r="H11" i="61"/>
  <c r="H3" i="61"/>
  <c r="F2" i="61"/>
  <c r="F9" i="61"/>
  <c r="F10" i="61"/>
  <c r="F8" i="61"/>
  <c r="F4" i="61"/>
  <c r="F7" i="61"/>
  <c r="F3" i="61"/>
  <c r="F6" i="61"/>
  <c r="F5" i="61"/>
  <c r="F11" i="61"/>
  <c r="A14" i="4"/>
  <c r="D19" i="4"/>
  <c r="B15" i="4"/>
  <c r="E19" i="4"/>
  <c r="F19" i="4"/>
  <c r="A1" i="4"/>
  <c r="D6" i="4"/>
  <c r="G19" i="4"/>
  <c r="B2" i="4"/>
  <c r="E6" i="4"/>
  <c r="H19" i="4"/>
  <c r="I19" i="4"/>
  <c r="D3" i="4"/>
  <c r="G16" i="4"/>
  <c r="D16" i="4"/>
  <c r="J61" i="37"/>
  <c r="K61" i="37"/>
  <c r="J75" i="37"/>
  <c r="K75" i="37"/>
  <c r="J81" i="37"/>
  <c r="K81" i="37"/>
  <c r="J78" i="37"/>
  <c r="K78" i="37"/>
  <c r="J62" i="37"/>
  <c r="K62" i="37"/>
  <c r="J66" i="37"/>
  <c r="K66" i="37"/>
  <c r="J71" i="37"/>
  <c r="K71" i="37"/>
  <c r="J67" i="37"/>
  <c r="K67" i="37"/>
  <c r="J79" i="37"/>
  <c r="K79" i="37"/>
  <c r="J73" i="37"/>
  <c r="K73" i="37"/>
  <c r="J80" i="37"/>
  <c r="K80" i="37"/>
  <c r="J69" i="37"/>
  <c r="K69" i="37"/>
  <c r="J77" i="37"/>
  <c r="K77" i="37"/>
  <c r="J82" i="37"/>
  <c r="K82" i="37"/>
  <c r="J64" i="37"/>
  <c r="K64" i="37"/>
  <c r="J72" i="37"/>
  <c r="K72" i="37"/>
  <c r="J70" i="37"/>
  <c r="K70" i="37"/>
  <c r="K65" i="37"/>
  <c r="J76" i="37"/>
  <c r="K76" i="37"/>
  <c r="J74" i="37"/>
  <c r="K74" i="37"/>
  <c r="J68" i="37"/>
  <c r="K68" i="37"/>
  <c r="J63" i="37"/>
  <c r="K63" i="37"/>
  <c r="B4" i="60"/>
  <c r="L4" i="60"/>
  <c r="B5" i="60"/>
  <c r="L5" i="60"/>
  <c r="B6" i="60"/>
  <c r="L6" i="60"/>
  <c r="B7" i="60"/>
  <c r="L7" i="60"/>
  <c r="M3" i="60"/>
  <c r="N3" i="60"/>
  <c r="B3" i="60"/>
  <c r="L3" i="60"/>
  <c r="B10" i="25"/>
  <c r="K10" i="25"/>
  <c r="B11" i="25"/>
  <c r="K11" i="25"/>
  <c r="B18" i="25"/>
  <c r="K18" i="25"/>
  <c r="B5" i="25"/>
  <c r="K5" i="25"/>
  <c r="L10" i="25"/>
  <c r="D10" i="25"/>
  <c r="E10" i="25"/>
  <c r="F10" i="25"/>
  <c r="G10" i="25"/>
  <c r="H10" i="25"/>
  <c r="I10" i="25"/>
  <c r="J10" i="25"/>
  <c r="M10" i="25"/>
  <c r="N10" i="25"/>
  <c r="O10" i="25"/>
  <c r="P10" i="25"/>
  <c r="Q10" i="25"/>
  <c r="R10" i="25"/>
  <c r="S10" i="25"/>
  <c r="T10" i="25"/>
  <c r="B3" i="25"/>
  <c r="K3" i="25"/>
  <c r="L28" i="25"/>
  <c r="M28" i="25"/>
  <c r="B9" i="25"/>
  <c r="K9" i="25"/>
  <c r="B4" i="25"/>
  <c r="K4" i="25"/>
  <c r="L29" i="25"/>
  <c r="L30" i="25"/>
  <c r="B13" i="25"/>
  <c r="K13" i="25"/>
  <c r="B6" i="25"/>
  <c r="K6" i="25"/>
  <c r="L31" i="25"/>
  <c r="B7" i="25"/>
  <c r="K7" i="25"/>
  <c r="L32" i="25"/>
  <c r="N28" i="25"/>
  <c r="O28" i="25"/>
  <c r="P28" i="25"/>
  <c r="Q28" i="25"/>
  <c r="R28" i="25"/>
  <c r="S28" i="25"/>
  <c r="T28" i="25"/>
  <c r="M29" i="25"/>
  <c r="N29" i="25"/>
  <c r="O29" i="25"/>
  <c r="P29" i="25"/>
  <c r="Q29" i="25"/>
  <c r="R29" i="25"/>
  <c r="S29" i="25"/>
  <c r="T29" i="25"/>
  <c r="M30" i="25"/>
  <c r="N30" i="25"/>
  <c r="O30" i="25"/>
  <c r="P30" i="25"/>
  <c r="Q30" i="25"/>
  <c r="R30" i="25"/>
  <c r="S30" i="25"/>
  <c r="T30" i="25"/>
  <c r="M31" i="25"/>
  <c r="N31" i="25"/>
  <c r="O31" i="25"/>
  <c r="P31" i="25"/>
  <c r="Q31" i="25"/>
  <c r="R31" i="25"/>
  <c r="S31" i="25"/>
  <c r="T31" i="25"/>
  <c r="M32" i="25"/>
  <c r="N32" i="25"/>
  <c r="O32" i="25"/>
  <c r="P32" i="25"/>
  <c r="Q32" i="25"/>
  <c r="R32" i="25"/>
  <c r="S32" i="25"/>
  <c r="T32" i="25"/>
  <c r="B8" i="25"/>
  <c r="K8" i="25"/>
  <c r="L33" i="25"/>
  <c r="M33" i="25"/>
  <c r="N33" i="25"/>
  <c r="O33" i="25"/>
  <c r="P33" i="25"/>
  <c r="Q33" i="25"/>
  <c r="R33" i="25"/>
  <c r="S33" i="25"/>
  <c r="T33" i="25"/>
  <c r="L34" i="25"/>
  <c r="M34" i="25"/>
  <c r="N34" i="25"/>
  <c r="O34" i="25"/>
  <c r="P34" i="25"/>
  <c r="Q34" i="25"/>
  <c r="R34" i="25"/>
  <c r="S34" i="25"/>
  <c r="T34" i="25"/>
  <c r="L35" i="25"/>
  <c r="M35" i="25"/>
  <c r="N35" i="25"/>
  <c r="O35" i="25"/>
  <c r="P35" i="25"/>
  <c r="Q35" i="25"/>
  <c r="R35" i="25"/>
  <c r="S35" i="25"/>
  <c r="T35" i="25"/>
  <c r="B22" i="25"/>
  <c r="K22" i="25"/>
  <c r="L36" i="25"/>
  <c r="M36" i="25"/>
  <c r="N36" i="25"/>
  <c r="O36" i="25"/>
  <c r="P36" i="25"/>
  <c r="Q36" i="25"/>
  <c r="R36" i="25"/>
  <c r="S36" i="25"/>
  <c r="T36" i="25"/>
  <c r="B12" i="25"/>
  <c r="K12" i="25"/>
  <c r="L37" i="25"/>
  <c r="M37" i="25"/>
  <c r="N37" i="25"/>
  <c r="O37" i="25"/>
  <c r="P37" i="25"/>
  <c r="Q37" i="25"/>
  <c r="R37" i="25"/>
  <c r="S37" i="25"/>
  <c r="T37" i="25"/>
  <c r="B17" i="25"/>
  <c r="K17" i="25"/>
  <c r="L38" i="25"/>
  <c r="M38" i="25"/>
  <c r="N38" i="25"/>
  <c r="O38" i="25"/>
  <c r="P38" i="25"/>
  <c r="Q38" i="25"/>
  <c r="R38" i="25"/>
  <c r="S38" i="25"/>
  <c r="T38" i="25"/>
  <c r="B15" i="25"/>
  <c r="K15" i="25"/>
  <c r="B14" i="25"/>
  <c r="K14" i="25"/>
  <c r="L39" i="25"/>
  <c r="M39" i="25"/>
  <c r="N39" i="25"/>
  <c r="O39" i="25"/>
  <c r="P39" i="25"/>
  <c r="Q39" i="25"/>
  <c r="R39" i="25"/>
  <c r="S39" i="25"/>
  <c r="T39" i="25"/>
  <c r="B21" i="25"/>
  <c r="K21" i="25"/>
  <c r="L40" i="25"/>
  <c r="M40" i="25"/>
  <c r="N40" i="25"/>
  <c r="O40" i="25"/>
  <c r="P40" i="25"/>
  <c r="Q40" i="25"/>
  <c r="R40" i="25"/>
  <c r="S40" i="25"/>
  <c r="T40" i="25"/>
  <c r="B16" i="25"/>
  <c r="K16" i="25"/>
  <c r="L41" i="25"/>
  <c r="M41" i="25"/>
  <c r="N41" i="25"/>
  <c r="O41" i="25"/>
  <c r="P41" i="25"/>
  <c r="Q41" i="25"/>
  <c r="R41" i="25"/>
  <c r="S41" i="25"/>
  <c r="T41" i="25"/>
  <c r="L42" i="25"/>
  <c r="M42" i="25"/>
  <c r="N42" i="25"/>
  <c r="O42" i="25"/>
  <c r="P42" i="25"/>
  <c r="Q42" i="25"/>
  <c r="R42" i="25"/>
  <c r="S42" i="25"/>
  <c r="T42" i="25"/>
  <c r="B19" i="25"/>
  <c r="K19" i="25"/>
  <c r="L43" i="25"/>
  <c r="M43" i="25"/>
  <c r="N43" i="25"/>
  <c r="O43" i="25"/>
  <c r="P43" i="25"/>
  <c r="Q43" i="25"/>
  <c r="R43" i="25"/>
  <c r="S43" i="25"/>
  <c r="T43" i="25"/>
  <c r="L44" i="25"/>
  <c r="M44" i="25"/>
  <c r="N44" i="25"/>
  <c r="O44" i="25"/>
  <c r="P44" i="25"/>
  <c r="Q44" i="25"/>
  <c r="R44" i="25"/>
  <c r="S44" i="25"/>
  <c r="T44" i="25"/>
  <c r="B20" i="25"/>
  <c r="K20" i="25"/>
  <c r="L45" i="25"/>
  <c r="M45" i="25"/>
  <c r="N45" i="25"/>
  <c r="O45" i="25"/>
  <c r="P45" i="25"/>
  <c r="Q45" i="25"/>
  <c r="R45" i="25"/>
  <c r="S45" i="25"/>
  <c r="T45" i="25"/>
  <c r="B23" i="25"/>
  <c r="K23" i="25"/>
  <c r="L46" i="25"/>
  <c r="M46" i="25"/>
  <c r="N46" i="25"/>
  <c r="O46" i="25"/>
  <c r="P46" i="25"/>
  <c r="Q46" i="25"/>
  <c r="R46" i="25"/>
  <c r="S46" i="25"/>
  <c r="T46" i="25"/>
  <c r="L47" i="25"/>
  <c r="M47" i="25"/>
  <c r="N47" i="25"/>
  <c r="O47" i="25"/>
  <c r="P47" i="25"/>
  <c r="Q47" i="25"/>
  <c r="R47" i="25"/>
  <c r="S47" i="25"/>
  <c r="T47" i="25"/>
  <c r="L48" i="25"/>
  <c r="M48" i="25"/>
  <c r="N48" i="25"/>
  <c r="O48" i="25"/>
  <c r="P48" i="25"/>
  <c r="Q48" i="25"/>
  <c r="R48" i="25"/>
  <c r="S48" i="25"/>
  <c r="T48" i="25"/>
  <c r="B24" i="25"/>
  <c r="K24" i="25"/>
  <c r="L49" i="25"/>
  <c r="M49" i="25"/>
  <c r="N49" i="25"/>
  <c r="O49" i="25"/>
  <c r="P49" i="25"/>
  <c r="Q49" i="25"/>
  <c r="R49" i="25"/>
  <c r="S49" i="25"/>
  <c r="T49" i="25"/>
  <c r="V10" i="25"/>
  <c r="W10" i="25"/>
  <c r="X10" i="25"/>
  <c r="Y10" i="25"/>
  <c r="Z10" i="25"/>
  <c r="AA10" i="25"/>
  <c r="AB10" i="25"/>
  <c r="AC10" i="25"/>
  <c r="AE10" i="25"/>
  <c r="L11" i="25"/>
  <c r="D11" i="25"/>
  <c r="E11" i="25"/>
  <c r="F11" i="25"/>
  <c r="G11" i="25"/>
  <c r="H11" i="25"/>
  <c r="I11" i="25"/>
  <c r="J11" i="25"/>
  <c r="M11" i="25"/>
  <c r="N11" i="25"/>
  <c r="O11" i="25"/>
  <c r="P11" i="25"/>
  <c r="Q11" i="25"/>
  <c r="R11" i="25"/>
  <c r="S11" i="25"/>
  <c r="T11" i="25"/>
  <c r="V11" i="25"/>
  <c r="W11" i="25"/>
  <c r="X11" i="25"/>
  <c r="Y11" i="25"/>
  <c r="Z11" i="25"/>
  <c r="AA11" i="25"/>
  <c r="AB11" i="25"/>
  <c r="AC11" i="25"/>
  <c r="AE11" i="25"/>
  <c r="L18" i="25"/>
  <c r="D18" i="25"/>
  <c r="E18" i="25"/>
  <c r="F18" i="25"/>
  <c r="G18" i="25"/>
  <c r="H18" i="25"/>
  <c r="I18" i="25"/>
  <c r="J18" i="25"/>
  <c r="M18" i="25"/>
  <c r="N18" i="25"/>
  <c r="O18" i="25"/>
  <c r="P18" i="25"/>
  <c r="Q18" i="25"/>
  <c r="R18" i="25"/>
  <c r="S18" i="25"/>
  <c r="T18" i="25"/>
  <c r="V18" i="25"/>
  <c r="W18" i="25"/>
  <c r="X18" i="25"/>
  <c r="Y18" i="25"/>
  <c r="Z18" i="25"/>
  <c r="AA18" i="25"/>
  <c r="AB18" i="25"/>
  <c r="AC18" i="25"/>
  <c r="AE18" i="25"/>
  <c r="L5" i="25"/>
  <c r="D5" i="25"/>
  <c r="E5" i="25"/>
  <c r="F5" i="25"/>
  <c r="G5" i="25"/>
  <c r="H5" i="25"/>
  <c r="I5" i="25"/>
  <c r="J5" i="25"/>
  <c r="M5" i="25"/>
  <c r="N5" i="25"/>
  <c r="O5" i="25"/>
  <c r="P5" i="25"/>
  <c r="Q5" i="25"/>
  <c r="R5" i="25"/>
  <c r="S5" i="25"/>
  <c r="T5" i="25"/>
  <c r="V5" i="25"/>
  <c r="W5" i="25"/>
  <c r="X5" i="25"/>
  <c r="Y5" i="25"/>
  <c r="Z5" i="25"/>
  <c r="AA5" i="25"/>
  <c r="AB5" i="25"/>
  <c r="AC5" i="25"/>
  <c r="AE5" i="25"/>
  <c r="L6" i="25"/>
  <c r="D6" i="25"/>
  <c r="E6" i="25"/>
  <c r="F6" i="25"/>
  <c r="G6" i="25"/>
  <c r="H6" i="25"/>
  <c r="I6" i="25"/>
  <c r="J6" i="25"/>
  <c r="M6" i="25"/>
  <c r="N6" i="25"/>
  <c r="O6" i="25"/>
  <c r="P6" i="25"/>
  <c r="Q6" i="25"/>
  <c r="R6" i="25"/>
  <c r="S6" i="25"/>
  <c r="T6" i="25"/>
  <c r="V6" i="25"/>
  <c r="W6" i="25"/>
  <c r="X6" i="25"/>
  <c r="Y6" i="25"/>
  <c r="Z6" i="25"/>
  <c r="AA6" i="25"/>
  <c r="AB6" i="25"/>
  <c r="AC6" i="25"/>
  <c r="AE6" i="25"/>
  <c r="L16" i="25"/>
  <c r="D16" i="25"/>
  <c r="E16" i="25"/>
  <c r="F16" i="25"/>
  <c r="G16" i="25"/>
  <c r="H16" i="25"/>
  <c r="I16" i="25"/>
  <c r="J16" i="25"/>
  <c r="M16" i="25"/>
  <c r="N16" i="25"/>
  <c r="O16" i="25"/>
  <c r="P16" i="25"/>
  <c r="Q16" i="25"/>
  <c r="R16" i="25"/>
  <c r="S16" i="25"/>
  <c r="T16" i="25"/>
  <c r="V16" i="25"/>
  <c r="W16" i="25"/>
  <c r="X16" i="25"/>
  <c r="Y16" i="25"/>
  <c r="Z16" i="25"/>
  <c r="AA16" i="25"/>
  <c r="AB16" i="25"/>
  <c r="AC16" i="25"/>
  <c r="AE16" i="25"/>
  <c r="L19" i="25"/>
  <c r="D19" i="25"/>
  <c r="E19" i="25"/>
  <c r="F19" i="25"/>
  <c r="G19" i="25"/>
  <c r="H19" i="25"/>
  <c r="I19" i="25"/>
  <c r="J19" i="25"/>
  <c r="M19" i="25"/>
  <c r="N19" i="25"/>
  <c r="O19" i="25"/>
  <c r="P19" i="25"/>
  <c r="Q19" i="25"/>
  <c r="R19" i="25"/>
  <c r="S19" i="25"/>
  <c r="T19" i="25"/>
  <c r="V19" i="25"/>
  <c r="W19" i="25"/>
  <c r="X19" i="25"/>
  <c r="Y19" i="25"/>
  <c r="Z19" i="25"/>
  <c r="AA19" i="25"/>
  <c r="AB19" i="25"/>
  <c r="AC19" i="25"/>
  <c r="AE19" i="25"/>
  <c r="L17" i="25"/>
  <c r="D17" i="25"/>
  <c r="E17" i="25"/>
  <c r="F17" i="25"/>
  <c r="G17" i="25"/>
  <c r="H17" i="25"/>
  <c r="I17" i="25"/>
  <c r="J17" i="25"/>
  <c r="M17" i="25"/>
  <c r="N17" i="25"/>
  <c r="O17" i="25"/>
  <c r="P17" i="25"/>
  <c r="Q17" i="25"/>
  <c r="R17" i="25"/>
  <c r="S17" i="25"/>
  <c r="T17" i="25"/>
  <c r="V17" i="25"/>
  <c r="W17" i="25"/>
  <c r="X17" i="25"/>
  <c r="Y17" i="25"/>
  <c r="Z17" i="25"/>
  <c r="AA17" i="25"/>
  <c r="AB17" i="25"/>
  <c r="AC17" i="25"/>
  <c r="AE17" i="25"/>
  <c r="L4" i="25"/>
  <c r="D4" i="25"/>
  <c r="E4" i="25"/>
  <c r="F4" i="25"/>
  <c r="G4" i="25"/>
  <c r="H4" i="25"/>
  <c r="I4" i="25"/>
  <c r="J4" i="25"/>
  <c r="M4" i="25"/>
  <c r="N4" i="25"/>
  <c r="O4" i="25"/>
  <c r="P4" i="25"/>
  <c r="Q4" i="25"/>
  <c r="R4" i="25"/>
  <c r="S4" i="25"/>
  <c r="T4" i="25"/>
  <c r="V4" i="25"/>
  <c r="W4" i="25"/>
  <c r="X4" i="25"/>
  <c r="Y4" i="25"/>
  <c r="Z4" i="25"/>
  <c r="AA4" i="25"/>
  <c r="AB4" i="25"/>
  <c r="AC4" i="25"/>
  <c r="AE4" i="25"/>
  <c r="L8" i="25"/>
  <c r="D8" i="25"/>
  <c r="E8" i="25"/>
  <c r="F8" i="25"/>
  <c r="G8" i="25"/>
  <c r="H8" i="25"/>
  <c r="I8" i="25"/>
  <c r="J8" i="25"/>
  <c r="M8" i="25"/>
  <c r="N8" i="25"/>
  <c r="O8" i="25"/>
  <c r="P8" i="25"/>
  <c r="Q8" i="25"/>
  <c r="R8" i="25"/>
  <c r="S8" i="25"/>
  <c r="T8" i="25"/>
  <c r="V8" i="25"/>
  <c r="W8" i="25"/>
  <c r="X8" i="25"/>
  <c r="Y8" i="25"/>
  <c r="Z8" i="25"/>
  <c r="AA8" i="25"/>
  <c r="AB8" i="25"/>
  <c r="AC8" i="25"/>
  <c r="AE8" i="25"/>
  <c r="L22" i="25"/>
  <c r="D22" i="25"/>
  <c r="E22" i="25"/>
  <c r="F22" i="25"/>
  <c r="G22" i="25"/>
  <c r="H22" i="25"/>
  <c r="I22" i="25"/>
  <c r="J22" i="25"/>
  <c r="M22" i="25"/>
  <c r="N22" i="25"/>
  <c r="O22" i="25"/>
  <c r="P22" i="25"/>
  <c r="Q22" i="25"/>
  <c r="R22" i="25"/>
  <c r="S22" i="25"/>
  <c r="T22" i="25"/>
  <c r="V22" i="25"/>
  <c r="W22" i="25"/>
  <c r="X22" i="25"/>
  <c r="Y22" i="25"/>
  <c r="Z22" i="25"/>
  <c r="AA22" i="25"/>
  <c r="AB22" i="25"/>
  <c r="AC22" i="25"/>
  <c r="AE22" i="25"/>
  <c r="L20" i="25"/>
  <c r="D20" i="25"/>
  <c r="E20" i="25"/>
  <c r="F20" i="25"/>
  <c r="G20" i="25"/>
  <c r="H20" i="25"/>
  <c r="I20" i="25"/>
  <c r="J20" i="25"/>
  <c r="M20" i="25"/>
  <c r="N20" i="25"/>
  <c r="O20" i="25"/>
  <c r="P20" i="25"/>
  <c r="Q20" i="25"/>
  <c r="R20" i="25"/>
  <c r="S20" i="25"/>
  <c r="T20" i="25"/>
  <c r="V20" i="25"/>
  <c r="W20" i="25"/>
  <c r="X20" i="25"/>
  <c r="Y20" i="25"/>
  <c r="Z20" i="25"/>
  <c r="AA20" i="25"/>
  <c r="AB20" i="25"/>
  <c r="AC20" i="25"/>
  <c r="AE20" i="25"/>
  <c r="L15" i="25"/>
  <c r="D15" i="25"/>
  <c r="E15" i="25"/>
  <c r="F15" i="25"/>
  <c r="G15" i="25"/>
  <c r="H15" i="25"/>
  <c r="I15" i="25"/>
  <c r="J15" i="25"/>
  <c r="M15" i="25"/>
  <c r="N15" i="25"/>
  <c r="O15" i="25"/>
  <c r="P15" i="25"/>
  <c r="Q15" i="25"/>
  <c r="R15" i="25"/>
  <c r="S15" i="25"/>
  <c r="T15" i="25"/>
  <c r="V15" i="25"/>
  <c r="W15" i="25"/>
  <c r="X15" i="25"/>
  <c r="Y15" i="25"/>
  <c r="Z15" i="25"/>
  <c r="AA15" i="25"/>
  <c r="AB15" i="25"/>
  <c r="AC15" i="25"/>
  <c r="AE15" i="25"/>
  <c r="L21" i="25"/>
  <c r="D21" i="25"/>
  <c r="E21" i="25"/>
  <c r="F21" i="25"/>
  <c r="G21" i="25"/>
  <c r="H21" i="25"/>
  <c r="I21" i="25"/>
  <c r="J21" i="25"/>
  <c r="M21" i="25"/>
  <c r="N21" i="25"/>
  <c r="O21" i="25"/>
  <c r="P21" i="25"/>
  <c r="Q21" i="25"/>
  <c r="R21" i="25"/>
  <c r="S21" i="25"/>
  <c r="T21" i="25"/>
  <c r="V21" i="25"/>
  <c r="W21" i="25"/>
  <c r="X21" i="25"/>
  <c r="Y21" i="25"/>
  <c r="Z21" i="25"/>
  <c r="AA21" i="25"/>
  <c r="AB21" i="25"/>
  <c r="AC21" i="25"/>
  <c r="AE21" i="25"/>
  <c r="L7" i="25"/>
  <c r="D7" i="25"/>
  <c r="E7" i="25"/>
  <c r="F7" i="25"/>
  <c r="G7" i="25"/>
  <c r="H7" i="25"/>
  <c r="I7" i="25"/>
  <c r="J7" i="25"/>
  <c r="M7" i="25"/>
  <c r="N7" i="25"/>
  <c r="O7" i="25"/>
  <c r="P7" i="25"/>
  <c r="Q7" i="25"/>
  <c r="R7" i="25"/>
  <c r="S7" i="25"/>
  <c r="T7" i="25"/>
  <c r="V7" i="25"/>
  <c r="W7" i="25"/>
  <c r="X7" i="25"/>
  <c r="Y7" i="25"/>
  <c r="Z7" i="25"/>
  <c r="AA7" i="25"/>
  <c r="AB7" i="25"/>
  <c r="AC7" i="25"/>
  <c r="AE7" i="25"/>
  <c r="L24" i="25"/>
  <c r="D24" i="25"/>
  <c r="E24" i="25"/>
  <c r="F24" i="25"/>
  <c r="G24" i="25"/>
  <c r="H24" i="25"/>
  <c r="I24" i="25"/>
  <c r="J24" i="25"/>
  <c r="M24" i="25"/>
  <c r="N24" i="25"/>
  <c r="O24" i="25"/>
  <c r="P24" i="25"/>
  <c r="Q24" i="25"/>
  <c r="R24" i="25"/>
  <c r="S24" i="25"/>
  <c r="T24" i="25"/>
  <c r="V24" i="25"/>
  <c r="W24" i="25"/>
  <c r="X24" i="25"/>
  <c r="Y24" i="25"/>
  <c r="Z24" i="25"/>
  <c r="AA24" i="25"/>
  <c r="AB24" i="25"/>
  <c r="AC24" i="25"/>
  <c r="AE24" i="25"/>
  <c r="L23" i="25"/>
  <c r="D23" i="25"/>
  <c r="E23" i="25"/>
  <c r="F23" i="25"/>
  <c r="G23" i="25"/>
  <c r="H23" i="25"/>
  <c r="I23" i="25"/>
  <c r="J23" i="25"/>
  <c r="M23" i="25"/>
  <c r="N23" i="25"/>
  <c r="O23" i="25"/>
  <c r="P23" i="25"/>
  <c r="Q23" i="25"/>
  <c r="R23" i="25"/>
  <c r="S23" i="25"/>
  <c r="T23" i="25"/>
  <c r="V23" i="25"/>
  <c r="W23" i="25"/>
  <c r="X23" i="25"/>
  <c r="Y23" i="25"/>
  <c r="Z23" i="25"/>
  <c r="AA23" i="25"/>
  <c r="AB23" i="25"/>
  <c r="AC23" i="25"/>
  <c r="AE23" i="25"/>
  <c r="L3" i="25"/>
  <c r="D3" i="25"/>
  <c r="E3" i="25"/>
  <c r="F3" i="25"/>
  <c r="G3" i="25"/>
  <c r="H3" i="25"/>
  <c r="I3" i="25"/>
  <c r="J3" i="25"/>
  <c r="M3" i="25"/>
  <c r="N3" i="25"/>
  <c r="O3" i="25"/>
  <c r="P3" i="25"/>
  <c r="Q3" i="25"/>
  <c r="R3" i="25"/>
  <c r="S3" i="25"/>
  <c r="T3" i="25"/>
  <c r="V3" i="25"/>
  <c r="W3" i="25"/>
  <c r="X3" i="25"/>
  <c r="Y3" i="25"/>
  <c r="Z3" i="25"/>
  <c r="AA3" i="25"/>
  <c r="AB3" i="25"/>
  <c r="AC3" i="25"/>
  <c r="AE3" i="25"/>
  <c r="L13" i="25"/>
  <c r="D13" i="25"/>
  <c r="E13" i="25"/>
  <c r="F13" i="25"/>
  <c r="G13" i="25"/>
  <c r="H13" i="25"/>
  <c r="I13" i="25"/>
  <c r="J13" i="25"/>
  <c r="M13" i="25"/>
  <c r="N13" i="25"/>
  <c r="O13" i="25"/>
  <c r="P13" i="25"/>
  <c r="Q13" i="25"/>
  <c r="R13" i="25"/>
  <c r="S13" i="25"/>
  <c r="T13" i="25"/>
  <c r="V13" i="25"/>
  <c r="W13" i="25"/>
  <c r="X13" i="25"/>
  <c r="Y13" i="25"/>
  <c r="Z13" i="25"/>
  <c r="AA13" i="25"/>
  <c r="AB13" i="25"/>
  <c r="AC13" i="25"/>
  <c r="AE13" i="25"/>
  <c r="L14" i="25"/>
  <c r="D14" i="25"/>
  <c r="E14" i="25"/>
  <c r="F14" i="25"/>
  <c r="G14" i="25"/>
  <c r="H14" i="25"/>
  <c r="I14" i="25"/>
  <c r="J14" i="25"/>
  <c r="M14" i="25"/>
  <c r="N14" i="25"/>
  <c r="O14" i="25"/>
  <c r="P14" i="25"/>
  <c r="Q14" i="25"/>
  <c r="R14" i="25"/>
  <c r="S14" i="25"/>
  <c r="T14" i="25"/>
  <c r="V14" i="25"/>
  <c r="W14" i="25"/>
  <c r="X14" i="25"/>
  <c r="Y14" i="25"/>
  <c r="Z14" i="25"/>
  <c r="AA14" i="25"/>
  <c r="AB14" i="25"/>
  <c r="AC14" i="25"/>
  <c r="AE14" i="25"/>
  <c r="L12" i="25"/>
  <c r="D12" i="25"/>
  <c r="E12" i="25"/>
  <c r="F12" i="25"/>
  <c r="G12" i="25"/>
  <c r="H12" i="25"/>
  <c r="I12" i="25"/>
  <c r="J12" i="25"/>
  <c r="M12" i="25"/>
  <c r="N12" i="25"/>
  <c r="O12" i="25"/>
  <c r="P12" i="25"/>
  <c r="Q12" i="25"/>
  <c r="R12" i="25"/>
  <c r="S12" i="25"/>
  <c r="T12" i="25"/>
  <c r="V12" i="25"/>
  <c r="W12" i="25"/>
  <c r="X12" i="25"/>
  <c r="Y12" i="25"/>
  <c r="Z12" i="25"/>
  <c r="AA12" i="25"/>
  <c r="AB12" i="25"/>
  <c r="AC12" i="25"/>
  <c r="AE12" i="25"/>
  <c r="L9" i="25"/>
  <c r="D9" i="25"/>
  <c r="E9" i="25"/>
  <c r="F9" i="25"/>
  <c r="G9" i="25"/>
  <c r="H9" i="25"/>
  <c r="I9" i="25"/>
  <c r="J9" i="25"/>
  <c r="M9" i="25"/>
  <c r="N9" i="25"/>
  <c r="O9" i="25"/>
  <c r="P9" i="25"/>
  <c r="Q9" i="25"/>
  <c r="R9" i="25"/>
  <c r="S9" i="25"/>
  <c r="T9" i="25"/>
  <c r="V9" i="25"/>
  <c r="W9" i="25"/>
  <c r="X9" i="25"/>
  <c r="Y9" i="25"/>
  <c r="Z9" i="25"/>
  <c r="AA9" i="25"/>
  <c r="AB9" i="25"/>
  <c r="AC9" i="25"/>
  <c r="AE9" i="25"/>
  <c r="I62" i="25"/>
  <c r="A1" i="21"/>
  <c r="D4" i="21"/>
  <c r="E4" i="21"/>
  <c r="F4" i="21"/>
  <c r="G4" i="21"/>
  <c r="H4" i="21"/>
  <c r="I4" i="21"/>
  <c r="J4" i="21"/>
  <c r="M4" i="21"/>
  <c r="N4" i="21"/>
  <c r="O4" i="21"/>
  <c r="P4" i="21"/>
  <c r="Q4" i="21"/>
  <c r="R4" i="21"/>
  <c r="S4" i="21"/>
  <c r="T4" i="21"/>
  <c r="D3" i="21"/>
  <c r="E3" i="21"/>
  <c r="F3" i="21"/>
  <c r="G3" i="21"/>
  <c r="H3" i="21"/>
  <c r="I3" i="21"/>
  <c r="J3" i="21"/>
  <c r="M3" i="21"/>
  <c r="N3" i="21"/>
  <c r="T3" i="21"/>
  <c r="D5" i="21"/>
  <c r="E5" i="21"/>
  <c r="F5" i="21"/>
  <c r="G5" i="21"/>
  <c r="H5" i="21"/>
  <c r="I5" i="21"/>
  <c r="J5" i="21"/>
  <c r="M5" i="21"/>
  <c r="N5" i="21"/>
  <c r="T5" i="21"/>
  <c r="D6" i="21"/>
  <c r="E6" i="21"/>
  <c r="F6" i="21"/>
  <c r="G6" i="21"/>
  <c r="H6" i="21"/>
  <c r="I6" i="21"/>
  <c r="J6" i="21"/>
  <c r="M6" i="21"/>
  <c r="N6" i="21"/>
  <c r="T6" i="21"/>
  <c r="D13" i="21"/>
  <c r="E13" i="21"/>
  <c r="F13" i="21"/>
  <c r="G13" i="21"/>
  <c r="H13" i="21"/>
  <c r="I13" i="21"/>
  <c r="J13" i="21"/>
  <c r="M13" i="21"/>
  <c r="N13" i="21"/>
  <c r="T13" i="21"/>
  <c r="D7" i="21"/>
  <c r="E7" i="21"/>
  <c r="F7" i="21"/>
  <c r="G7" i="21"/>
  <c r="H7" i="21"/>
  <c r="I7" i="21"/>
  <c r="J7" i="21"/>
  <c r="M7" i="21"/>
  <c r="N7" i="21"/>
  <c r="T7" i="21"/>
  <c r="D12" i="21"/>
  <c r="E12" i="21"/>
  <c r="F12" i="21"/>
  <c r="G12" i="21"/>
  <c r="H12" i="21"/>
  <c r="I12" i="21"/>
  <c r="J12" i="21"/>
  <c r="M12" i="21"/>
  <c r="N12" i="21"/>
  <c r="T12" i="21"/>
  <c r="D10" i="21"/>
  <c r="E10" i="21"/>
  <c r="F10" i="21"/>
  <c r="G10" i="21"/>
  <c r="H10" i="21"/>
  <c r="I10" i="21"/>
  <c r="J10" i="21"/>
  <c r="M10" i="21"/>
  <c r="N10" i="21"/>
  <c r="T10" i="21"/>
  <c r="D9" i="21"/>
  <c r="E9" i="21"/>
  <c r="F9" i="21"/>
  <c r="G9" i="21"/>
  <c r="H9" i="21"/>
  <c r="I9" i="21"/>
  <c r="J9" i="21"/>
  <c r="M9" i="21"/>
  <c r="N9" i="21"/>
  <c r="T9" i="21"/>
  <c r="D8" i="21"/>
  <c r="E8" i="21"/>
  <c r="F8" i="21"/>
  <c r="G8" i="21"/>
  <c r="H8" i="21"/>
  <c r="I8" i="21"/>
  <c r="J8" i="21"/>
  <c r="M8" i="21"/>
  <c r="N8" i="21"/>
  <c r="T8" i="21"/>
  <c r="D14" i="21"/>
  <c r="E14" i="21"/>
  <c r="F14" i="21"/>
  <c r="G14" i="21"/>
  <c r="H14" i="21"/>
  <c r="I14" i="21"/>
  <c r="J14" i="21"/>
  <c r="M14" i="21"/>
  <c r="N14" i="21"/>
  <c r="T14" i="21"/>
  <c r="D11" i="21"/>
  <c r="E11" i="21"/>
  <c r="F11" i="21"/>
  <c r="G11" i="21"/>
  <c r="H11" i="21"/>
  <c r="I11" i="21"/>
  <c r="J11" i="21"/>
  <c r="M11" i="21"/>
  <c r="N11" i="21"/>
  <c r="T11" i="21"/>
  <c r="D15" i="21"/>
  <c r="E15" i="21"/>
  <c r="F15" i="21"/>
  <c r="G15" i="21"/>
  <c r="H15" i="21"/>
  <c r="I15" i="21"/>
  <c r="J15" i="21"/>
  <c r="M15" i="21"/>
  <c r="N15" i="21"/>
  <c r="T15" i="21"/>
  <c r="D16" i="21"/>
  <c r="E16" i="21"/>
  <c r="F16" i="21"/>
  <c r="G16" i="21"/>
  <c r="H16" i="21"/>
  <c r="I16" i="21"/>
  <c r="J16" i="21"/>
  <c r="M16" i="21"/>
  <c r="N16" i="21"/>
  <c r="T16" i="21"/>
  <c r="D18" i="21"/>
  <c r="E18" i="21"/>
  <c r="F18" i="21"/>
  <c r="G18" i="21"/>
  <c r="H18" i="21"/>
  <c r="I18" i="21"/>
  <c r="J18" i="21"/>
  <c r="M18" i="21"/>
  <c r="N18" i="21"/>
  <c r="T18" i="21"/>
  <c r="D17" i="21"/>
  <c r="E17" i="21"/>
  <c r="F17" i="21"/>
  <c r="G17" i="21"/>
  <c r="H17" i="21"/>
  <c r="I17" i="21"/>
  <c r="J17" i="21"/>
  <c r="M17" i="21"/>
  <c r="N17" i="21"/>
  <c r="T17" i="21"/>
  <c r="D19" i="21"/>
  <c r="E19" i="21"/>
  <c r="F19" i="21"/>
  <c r="G19" i="21"/>
  <c r="H19" i="21"/>
  <c r="I19" i="21"/>
  <c r="J19" i="21"/>
  <c r="M19" i="21"/>
  <c r="N19" i="21"/>
  <c r="T19" i="21"/>
  <c r="D21" i="21"/>
  <c r="E21" i="21"/>
  <c r="F21" i="21"/>
  <c r="G21" i="21"/>
  <c r="H21" i="21"/>
  <c r="I21" i="21"/>
  <c r="J21" i="21"/>
  <c r="M21" i="21"/>
  <c r="N21" i="21"/>
  <c r="T21" i="21"/>
  <c r="D24" i="21"/>
  <c r="E24" i="21"/>
  <c r="F24" i="21"/>
  <c r="G24" i="21"/>
  <c r="H24" i="21"/>
  <c r="I24" i="21"/>
  <c r="J24" i="21"/>
  <c r="M24" i="21"/>
  <c r="N24" i="21"/>
  <c r="T24" i="21"/>
  <c r="D22" i="21"/>
  <c r="E22" i="21"/>
  <c r="F22" i="21"/>
  <c r="G22" i="21"/>
  <c r="H22" i="21"/>
  <c r="I22" i="21"/>
  <c r="J22" i="21"/>
  <c r="M22" i="21"/>
  <c r="N22" i="21"/>
  <c r="T22" i="21"/>
  <c r="D20" i="21"/>
  <c r="E20" i="21"/>
  <c r="F20" i="21"/>
  <c r="G20" i="21"/>
  <c r="H20" i="21"/>
  <c r="I20" i="21"/>
  <c r="J20" i="21"/>
  <c r="M20" i="21"/>
  <c r="N20" i="21"/>
  <c r="T20" i="21"/>
  <c r="D23" i="21"/>
  <c r="E23" i="21"/>
  <c r="F23" i="21"/>
  <c r="G23" i="21"/>
  <c r="H23" i="21"/>
  <c r="I23" i="21"/>
  <c r="J23" i="21"/>
  <c r="M23" i="21"/>
  <c r="N23" i="21"/>
  <c r="T23" i="21"/>
  <c r="U4" i="21"/>
  <c r="O3" i="21"/>
  <c r="P3" i="21"/>
  <c r="Q3" i="21"/>
  <c r="R3" i="21"/>
  <c r="S3" i="21"/>
  <c r="U3" i="21"/>
  <c r="O5" i="21"/>
  <c r="P5" i="21"/>
  <c r="Q5" i="21"/>
  <c r="R5" i="21"/>
  <c r="S5" i="21"/>
  <c r="U5" i="21"/>
  <c r="O6" i="21"/>
  <c r="P6" i="21"/>
  <c r="Q6" i="21"/>
  <c r="R6" i="21"/>
  <c r="S6" i="21"/>
  <c r="U6" i="21"/>
  <c r="O13" i="21"/>
  <c r="P13" i="21"/>
  <c r="Q13" i="21"/>
  <c r="R13" i="21"/>
  <c r="S13" i="21"/>
  <c r="U13" i="21"/>
  <c r="O7" i="21"/>
  <c r="P7" i="21"/>
  <c r="Q7" i="21"/>
  <c r="R7" i="21"/>
  <c r="S7" i="21"/>
  <c r="U7" i="21"/>
  <c r="O12" i="21"/>
  <c r="P12" i="21"/>
  <c r="Q12" i="21"/>
  <c r="R12" i="21"/>
  <c r="S12" i="21"/>
  <c r="U12" i="21"/>
  <c r="O10" i="21"/>
  <c r="P10" i="21"/>
  <c r="Q10" i="21"/>
  <c r="R10" i="21"/>
  <c r="S10" i="21"/>
  <c r="U10" i="21"/>
  <c r="O9" i="21"/>
  <c r="P9" i="21"/>
  <c r="Q9" i="21"/>
  <c r="R9" i="21"/>
  <c r="S9" i="21"/>
  <c r="U9" i="21"/>
  <c r="O8" i="21"/>
  <c r="P8" i="21"/>
  <c r="Q8" i="21"/>
  <c r="R8" i="21"/>
  <c r="S8" i="21"/>
  <c r="U8" i="21"/>
  <c r="O14" i="21"/>
  <c r="P14" i="21"/>
  <c r="Q14" i="21"/>
  <c r="R14" i="21"/>
  <c r="S14" i="21"/>
  <c r="U14" i="21"/>
  <c r="O11" i="21"/>
  <c r="P11" i="21"/>
  <c r="Q11" i="21"/>
  <c r="R11" i="21"/>
  <c r="S11" i="21"/>
  <c r="U11" i="21"/>
  <c r="O15" i="21"/>
  <c r="P15" i="21"/>
  <c r="Q15" i="21"/>
  <c r="R15" i="21"/>
  <c r="S15" i="21"/>
  <c r="U15" i="21"/>
  <c r="O16" i="21"/>
  <c r="P16" i="21"/>
  <c r="Q16" i="21"/>
  <c r="R16" i="21"/>
  <c r="S16" i="21"/>
  <c r="U16" i="21"/>
  <c r="O18" i="21"/>
  <c r="P18" i="21"/>
  <c r="Q18" i="21"/>
  <c r="R18" i="21"/>
  <c r="S18" i="21"/>
  <c r="U18" i="21"/>
  <c r="O17" i="21"/>
  <c r="P17" i="21"/>
  <c r="Q17" i="21"/>
  <c r="R17" i="21"/>
  <c r="S17" i="21"/>
  <c r="U17" i="21"/>
  <c r="O19" i="21"/>
  <c r="P19" i="21"/>
  <c r="Q19" i="21"/>
  <c r="R19" i="21"/>
  <c r="S19" i="21"/>
  <c r="U19" i="21"/>
  <c r="O21" i="21"/>
  <c r="P21" i="21"/>
  <c r="Q21" i="21"/>
  <c r="R21" i="21"/>
  <c r="S21" i="21"/>
  <c r="U21" i="21"/>
  <c r="O24" i="21"/>
  <c r="P24" i="21"/>
  <c r="Q24" i="21"/>
  <c r="R24" i="21"/>
  <c r="S24" i="21"/>
  <c r="U24" i="21"/>
  <c r="O22" i="21"/>
  <c r="P22" i="21"/>
  <c r="Q22" i="21"/>
  <c r="R22" i="21"/>
  <c r="S22" i="21"/>
  <c r="U22" i="21"/>
  <c r="O20" i="21"/>
  <c r="P20" i="21"/>
  <c r="Q20" i="21"/>
  <c r="R20" i="21"/>
  <c r="S20" i="21"/>
  <c r="U20" i="21"/>
  <c r="O23" i="21"/>
  <c r="P23" i="21"/>
  <c r="Q23" i="21"/>
  <c r="R23" i="21"/>
  <c r="S23" i="21"/>
  <c r="U23" i="21"/>
  <c r="O5" i="19"/>
  <c r="P5" i="19"/>
  <c r="Q5" i="19"/>
  <c r="R5" i="19"/>
  <c r="S5" i="19"/>
  <c r="O3" i="19"/>
  <c r="P3" i="19"/>
  <c r="Q3" i="19"/>
  <c r="R3" i="19"/>
  <c r="S3" i="19"/>
  <c r="O4" i="19"/>
  <c r="P4" i="19"/>
  <c r="Q4" i="19"/>
  <c r="R4" i="19"/>
  <c r="S4" i="19"/>
  <c r="O7" i="19"/>
  <c r="P7" i="19"/>
  <c r="Q7" i="19"/>
  <c r="R7" i="19"/>
  <c r="S7" i="19"/>
  <c r="O6" i="19"/>
  <c r="P6" i="19"/>
  <c r="Q6" i="19"/>
  <c r="R6" i="19"/>
  <c r="S6" i="19"/>
  <c r="O15" i="19"/>
  <c r="P15" i="19"/>
  <c r="Q15" i="19"/>
  <c r="R15" i="19"/>
  <c r="S15" i="19"/>
  <c r="O11" i="19"/>
  <c r="P11" i="19"/>
  <c r="Q11" i="19"/>
  <c r="R11" i="19"/>
  <c r="S11" i="19"/>
  <c r="O8" i="19"/>
  <c r="P8" i="19"/>
  <c r="Q8" i="19"/>
  <c r="R8" i="19"/>
  <c r="S8" i="19"/>
  <c r="O10" i="19"/>
  <c r="P10" i="19"/>
  <c r="Q10" i="19"/>
  <c r="R10" i="19"/>
  <c r="S10" i="19"/>
  <c r="O9" i="19"/>
  <c r="P9" i="19"/>
  <c r="Q9" i="19"/>
  <c r="R9" i="19"/>
  <c r="S9" i="19"/>
  <c r="O13" i="19"/>
  <c r="P13" i="19"/>
  <c r="Q13" i="19"/>
  <c r="R13" i="19"/>
  <c r="S13" i="19"/>
  <c r="O12" i="19"/>
  <c r="P12" i="19"/>
  <c r="Q12" i="19"/>
  <c r="R12" i="19"/>
  <c r="S12" i="19"/>
  <c r="O17" i="19"/>
  <c r="P17" i="19"/>
  <c r="Q17" i="19"/>
  <c r="R17" i="19"/>
  <c r="S17" i="19"/>
  <c r="O16" i="19"/>
  <c r="P16" i="19"/>
  <c r="Q16" i="19"/>
  <c r="R16" i="19"/>
  <c r="S16" i="19"/>
  <c r="O14" i="19"/>
  <c r="P14" i="19"/>
  <c r="Q14" i="19"/>
  <c r="R14" i="19"/>
  <c r="S14" i="19"/>
  <c r="O19" i="19"/>
  <c r="P19" i="19"/>
  <c r="Q19" i="19"/>
  <c r="R19" i="19"/>
  <c r="S19" i="19"/>
  <c r="O18" i="19"/>
  <c r="P18" i="19"/>
  <c r="Q18" i="19"/>
  <c r="R18" i="19"/>
  <c r="S18" i="19"/>
  <c r="O21" i="19"/>
  <c r="P21" i="19"/>
  <c r="Q21" i="19"/>
  <c r="R21" i="19"/>
  <c r="S21" i="19"/>
  <c r="O20" i="19"/>
  <c r="P20" i="19"/>
  <c r="Q20" i="19"/>
  <c r="R20" i="19"/>
  <c r="S20" i="19"/>
  <c r="O24" i="19"/>
  <c r="P24" i="19"/>
  <c r="Q24" i="19"/>
  <c r="R24" i="19"/>
  <c r="S24" i="19"/>
  <c r="O22" i="19"/>
  <c r="P22" i="19"/>
  <c r="Q22" i="19"/>
  <c r="R22" i="19"/>
  <c r="S22" i="19"/>
  <c r="O23" i="19"/>
  <c r="P23" i="19"/>
  <c r="Q23" i="19"/>
  <c r="R23" i="19"/>
  <c r="S23" i="19"/>
  <c r="AF4" i="37"/>
  <c r="AF3" i="37"/>
  <c r="AF5" i="37"/>
  <c r="AF6" i="37"/>
  <c r="AF13" i="37"/>
  <c r="AF7" i="37"/>
  <c r="AF12" i="37"/>
  <c r="AF10" i="37"/>
  <c r="AF9" i="37"/>
  <c r="AF8" i="37"/>
  <c r="AF14" i="37"/>
  <c r="AF11" i="37"/>
  <c r="AF15" i="37"/>
  <c r="AF16" i="37"/>
  <c r="AF18" i="37"/>
  <c r="AF19" i="37"/>
  <c r="AF21" i="37"/>
  <c r="AF24" i="37"/>
  <c r="AF22" i="37"/>
  <c r="AF20" i="37"/>
  <c r="AF23" i="37"/>
  <c r="O40" i="37"/>
  <c r="P40" i="37"/>
  <c r="Q40" i="37"/>
  <c r="R40" i="37"/>
  <c r="S40" i="37"/>
  <c r="D41" i="37"/>
  <c r="E41" i="37"/>
  <c r="F41" i="37"/>
  <c r="G41" i="37"/>
  <c r="H41" i="37"/>
  <c r="I41" i="37"/>
  <c r="J41" i="37"/>
  <c r="M41" i="37"/>
  <c r="N41" i="37"/>
  <c r="O41" i="37"/>
  <c r="P41" i="37"/>
  <c r="Q41" i="37"/>
  <c r="R41" i="37"/>
  <c r="S41" i="37"/>
  <c r="T41" i="37"/>
  <c r="B42" i="37"/>
  <c r="L42" i="37"/>
  <c r="D42" i="37"/>
  <c r="E42" i="37"/>
  <c r="F42" i="37"/>
  <c r="G42" i="37"/>
  <c r="H42" i="37"/>
  <c r="I42" i="37"/>
  <c r="J42" i="37"/>
  <c r="M42" i="37"/>
  <c r="N42" i="37"/>
  <c r="O42" i="37"/>
  <c r="P42" i="37"/>
  <c r="Q42" i="37"/>
  <c r="R42" i="37"/>
  <c r="S42" i="37"/>
  <c r="T42" i="37"/>
  <c r="B43" i="37"/>
  <c r="L43" i="37"/>
  <c r="D43" i="37"/>
  <c r="E43" i="37"/>
  <c r="F43" i="37"/>
  <c r="G43" i="37"/>
  <c r="H43" i="37"/>
  <c r="I43" i="37"/>
  <c r="J43" i="37"/>
  <c r="M43" i="37"/>
  <c r="N43" i="37"/>
  <c r="O43" i="37"/>
  <c r="P43" i="37"/>
  <c r="Q43" i="37"/>
  <c r="R43" i="37"/>
  <c r="S43" i="37"/>
  <c r="T43" i="37"/>
  <c r="B44" i="37"/>
  <c r="L44" i="37"/>
  <c r="D44" i="37"/>
  <c r="E44" i="37"/>
  <c r="F44" i="37"/>
  <c r="G44" i="37"/>
  <c r="H44" i="37"/>
  <c r="I44" i="37"/>
  <c r="J44" i="37"/>
  <c r="M44" i="37"/>
  <c r="N44" i="37"/>
  <c r="O44" i="37"/>
  <c r="P44" i="37"/>
  <c r="Q44" i="37"/>
  <c r="R44" i="37"/>
  <c r="S44" i="37"/>
  <c r="T44" i="37"/>
  <c r="B45" i="37"/>
  <c r="L45" i="37"/>
  <c r="D45" i="37"/>
  <c r="E45" i="37"/>
  <c r="F45" i="37"/>
  <c r="G45" i="37"/>
  <c r="H45" i="37"/>
  <c r="I45" i="37"/>
  <c r="J45" i="37"/>
  <c r="M45" i="37"/>
  <c r="N45" i="37"/>
  <c r="O45" i="37"/>
  <c r="P45" i="37"/>
  <c r="Q45" i="37"/>
  <c r="R45" i="37"/>
  <c r="S45" i="37"/>
  <c r="T45" i="37"/>
  <c r="B46" i="37"/>
  <c r="L46" i="37"/>
  <c r="D46" i="37"/>
  <c r="E46" i="37"/>
  <c r="F46" i="37"/>
  <c r="G46" i="37"/>
  <c r="H46" i="37"/>
  <c r="I46" i="37"/>
  <c r="J46" i="37"/>
  <c r="M46" i="37"/>
  <c r="N46" i="37"/>
  <c r="O46" i="37"/>
  <c r="P46" i="37"/>
  <c r="Q46" i="37"/>
  <c r="R46" i="37"/>
  <c r="S46" i="37"/>
  <c r="T46" i="37"/>
  <c r="B47" i="37"/>
  <c r="L47" i="37"/>
  <c r="D47" i="37"/>
  <c r="E47" i="37"/>
  <c r="F47" i="37"/>
  <c r="G47" i="37"/>
  <c r="H47" i="37"/>
  <c r="I47" i="37"/>
  <c r="J47" i="37"/>
  <c r="M47" i="37"/>
  <c r="N47" i="37"/>
  <c r="O47" i="37"/>
  <c r="P47" i="37"/>
  <c r="Q47" i="37"/>
  <c r="R47" i="37"/>
  <c r="S47" i="37"/>
  <c r="T47" i="37"/>
  <c r="B48" i="37"/>
  <c r="L48" i="37"/>
  <c r="D48" i="37"/>
  <c r="E48" i="37"/>
  <c r="F48" i="37"/>
  <c r="G48" i="37"/>
  <c r="H48" i="37"/>
  <c r="I48" i="37"/>
  <c r="J48" i="37"/>
  <c r="M48" i="37"/>
  <c r="N48" i="37"/>
  <c r="O48" i="37"/>
  <c r="P48" i="37"/>
  <c r="Q48" i="37"/>
  <c r="R48" i="37"/>
  <c r="S48" i="37"/>
  <c r="T48" i="37"/>
  <c r="B49" i="37"/>
  <c r="L49" i="37"/>
  <c r="D49" i="37"/>
  <c r="E49" i="37"/>
  <c r="F49" i="37"/>
  <c r="G49" i="37"/>
  <c r="H49" i="37"/>
  <c r="I49" i="37"/>
  <c r="J49" i="37"/>
  <c r="M49" i="37"/>
  <c r="N49" i="37"/>
  <c r="O49" i="37"/>
  <c r="P49" i="37"/>
  <c r="Q49" i="37"/>
  <c r="R49" i="37"/>
  <c r="S49" i="37"/>
  <c r="T49" i="37"/>
  <c r="B50" i="37"/>
  <c r="L50" i="37"/>
  <c r="D50" i="37"/>
  <c r="E50" i="37"/>
  <c r="F50" i="37"/>
  <c r="G50" i="37"/>
  <c r="H50" i="37"/>
  <c r="I50" i="37"/>
  <c r="J50" i="37"/>
  <c r="M50" i="37"/>
  <c r="N50" i="37"/>
  <c r="O50" i="37"/>
  <c r="P50" i="37"/>
  <c r="Q50" i="37"/>
  <c r="R50" i="37"/>
  <c r="S50" i="37"/>
  <c r="T50" i="37"/>
  <c r="V23" i="37"/>
  <c r="AC3" i="37"/>
  <c r="AC4" i="37"/>
  <c r="AC5" i="37"/>
  <c r="AC6" i="37"/>
  <c r="AC13" i="37"/>
  <c r="AC7" i="37"/>
  <c r="AC12" i="37"/>
  <c r="AC10" i="37"/>
  <c r="AC9" i="37"/>
  <c r="AC8" i="37"/>
  <c r="AC14" i="37"/>
  <c r="AC11" i="37"/>
  <c r="AC15" i="37"/>
  <c r="AC16" i="37"/>
  <c r="AC18" i="37"/>
  <c r="AC17" i="37"/>
  <c r="AC19" i="37"/>
  <c r="AC21" i="37"/>
  <c r="AC24" i="37"/>
  <c r="AC22" i="37"/>
  <c r="AC20" i="37"/>
  <c r="AC23" i="37"/>
  <c r="A19" i="22"/>
  <c r="B21" i="22"/>
  <c r="L21" i="22"/>
  <c r="B22" i="22"/>
  <c r="L22" i="22"/>
  <c r="B23" i="22"/>
  <c r="L23" i="22"/>
  <c r="B24" i="22"/>
  <c r="L24" i="22"/>
  <c r="B25" i="22"/>
  <c r="L25" i="22"/>
  <c r="B26" i="22"/>
  <c r="L26" i="22"/>
  <c r="B27" i="22"/>
  <c r="L27" i="22"/>
  <c r="B28" i="22"/>
  <c r="L28" i="22"/>
  <c r="B29" i="22"/>
  <c r="L29" i="22"/>
  <c r="B30" i="22"/>
  <c r="L30" i="22"/>
  <c r="B31" i="22"/>
  <c r="L31" i="22"/>
  <c r="B32" i="22"/>
  <c r="L32" i="22"/>
  <c r="B33" i="22"/>
  <c r="L33" i="22"/>
  <c r="D22" i="22"/>
  <c r="E22" i="22"/>
  <c r="F22" i="22"/>
  <c r="G22" i="22"/>
  <c r="H22" i="22"/>
  <c r="I22" i="22"/>
  <c r="J22" i="22"/>
  <c r="M22" i="22"/>
  <c r="N22" i="22"/>
  <c r="T22" i="22"/>
  <c r="D32" i="22"/>
  <c r="E32" i="22"/>
  <c r="F32" i="22"/>
  <c r="G32" i="22"/>
  <c r="H32" i="22"/>
  <c r="I32" i="22"/>
  <c r="J32" i="22"/>
  <c r="M32" i="22"/>
  <c r="N32" i="22"/>
  <c r="T32" i="22"/>
  <c r="D27" i="22"/>
  <c r="E27" i="22"/>
  <c r="F27" i="22"/>
  <c r="G27" i="22"/>
  <c r="H27" i="22"/>
  <c r="I27" i="22"/>
  <c r="J27" i="22"/>
  <c r="M27" i="22"/>
  <c r="N27" i="22"/>
  <c r="T27" i="22"/>
  <c r="V9" i="22"/>
  <c r="D23" i="22"/>
  <c r="E23" i="22"/>
  <c r="F23" i="22"/>
  <c r="G23" i="22"/>
  <c r="H23" i="22"/>
  <c r="I23" i="22"/>
  <c r="J23" i="22"/>
  <c r="M23" i="22"/>
  <c r="N23" i="22"/>
  <c r="T23" i="22"/>
  <c r="D31" i="22"/>
  <c r="E31" i="22"/>
  <c r="F31" i="22"/>
  <c r="G31" i="22"/>
  <c r="H31" i="22"/>
  <c r="I31" i="22"/>
  <c r="J31" i="22"/>
  <c r="M31" i="22"/>
  <c r="N31" i="22"/>
  <c r="T31" i="22"/>
  <c r="D28" i="22"/>
  <c r="E28" i="22"/>
  <c r="F28" i="22"/>
  <c r="G28" i="22"/>
  <c r="H28" i="22"/>
  <c r="I28" i="22"/>
  <c r="J28" i="22"/>
  <c r="M28" i="22"/>
  <c r="N28" i="22"/>
  <c r="T28" i="22"/>
  <c r="V10" i="22"/>
  <c r="D24" i="22"/>
  <c r="E24" i="22"/>
  <c r="F24" i="22"/>
  <c r="G24" i="22"/>
  <c r="H24" i="22"/>
  <c r="I24" i="22"/>
  <c r="J24" i="22"/>
  <c r="M24" i="22"/>
  <c r="N24" i="22"/>
  <c r="T24" i="22"/>
  <c r="D30" i="22"/>
  <c r="E30" i="22"/>
  <c r="F30" i="22"/>
  <c r="G30" i="22"/>
  <c r="H30" i="22"/>
  <c r="I30" i="22"/>
  <c r="J30" i="22"/>
  <c r="M30" i="22"/>
  <c r="N30" i="22"/>
  <c r="T30" i="22"/>
  <c r="V13" i="22"/>
  <c r="D25" i="22"/>
  <c r="E25" i="22"/>
  <c r="F25" i="22"/>
  <c r="G25" i="22"/>
  <c r="H25" i="22"/>
  <c r="I25" i="22"/>
  <c r="J25" i="22"/>
  <c r="M25" i="22"/>
  <c r="N25" i="22"/>
  <c r="T25" i="22"/>
  <c r="D33" i="22"/>
  <c r="E33" i="22"/>
  <c r="F33" i="22"/>
  <c r="G33" i="22"/>
  <c r="H33" i="22"/>
  <c r="I33" i="22"/>
  <c r="J33" i="22"/>
  <c r="M33" i="22"/>
  <c r="N33" i="22"/>
  <c r="T33" i="22"/>
  <c r="D29" i="22"/>
  <c r="E29" i="22"/>
  <c r="F29" i="22"/>
  <c r="G29" i="22"/>
  <c r="H29" i="22"/>
  <c r="I29" i="22"/>
  <c r="J29" i="22"/>
  <c r="M29" i="22"/>
  <c r="N29" i="22"/>
  <c r="T29" i="22"/>
  <c r="V11" i="22"/>
  <c r="D26" i="22"/>
  <c r="E26" i="22"/>
  <c r="F26" i="22"/>
  <c r="G26" i="22"/>
  <c r="H26" i="22"/>
  <c r="I26" i="22"/>
  <c r="J26" i="22"/>
  <c r="M26" i="22"/>
  <c r="N26" i="22"/>
  <c r="T26" i="22"/>
  <c r="V6" i="22"/>
  <c r="V14" i="22"/>
  <c r="D21" i="22"/>
  <c r="E21" i="22"/>
  <c r="F21" i="22"/>
  <c r="G21" i="22"/>
  <c r="H21" i="22"/>
  <c r="I21" i="22"/>
  <c r="J21" i="22"/>
  <c r="M21" i="22"/>
  <c r="N21" i="22"/>
  <c r="T21" i="22"/>
  <c r="V3" i="22"/>
  <c r="V5" i="22"/>
  <c r="V4" i="22"/>
  <c r="V12" i="22"/>
  <c r="V8" i="22"/>
  <c r="V15" i="22"/>
  <c r="W10" i="22"/>
  <c r="W14" i="22"/>
  <c r="W7" i="22"/>
  <c r="W13" i="22"/>
  <c r="W8" i="22"/>
  <c r="W12" i="22"/>
  <c r="W4" i="22"/>
  <c r="W5" i="22"/>
  <c r="W3" i="22"/>
  <c r="W9" i="22"/>
  <c r="W6" i="22"/>
  <c r="W15" i="22"/>
  <c r="W11" i="22"/>
  <c r="L83" i="22"/>
  <c r="M83" i="22"/>
  <c r="L82" i="22"/>
  <c r="M82" i="22"/>
  <c r="L84" i="22"/>
  <c r="M84" i="22"/>
  <c r="L81" i="22"/>
  <c r="M81" i="22"/>
  <c r="L89" i="22"/>
  <c r="M89" i="22"/>
  <c r="L86" i="22"/>
  <c r="M86" i="22"/>
  <c r="L90" i="22"/>
  <c r="M90" i="22"/>
  <c r="L93" i="22"/>
  <c r="M93" i="22"/>
  <c r="L91" i="22"/>
  <c r="M91" i="22"/>
  <c r="L87" i="22"/>
  <c r="M87" i="22"/>
  <c r="L85" i="22"/>
  <c r="M85" i="22"/>
  <c r="L88" i="22"/>
  <c r="M88" i="22"/>
  <c r="M92" i="22"/>
  <c r="L92" i="22"/>
  <c r="V16" i="36"/>
  <c r="W16" i="36"/>
  <c r="X16" i="36"/>
  <c r="Y16" i="36"/>
  <c r="Z16" i="36"/>
  <c r="AA16" i="36"/>
  <c r="AB16" i="36"/>
  <c r="AE16" i="36"/>
  <c r="A59" i="25"/>
  <c r="I59" i="25"/>
  <c r="A61" i="25"/>
  <c r="I61" i="25"/>
  <c r="A60" i="25"/>
  <c r="I60" i="25"/>
  <c r="A65" i="25"/>
  <c r="I65" i="25"/>
  <c r="A70" i="25"/>
  <c r="I70" i="25"/>
  <c r="A54" i="25"/>
  <c r="I54" i="25"/>
  <c r="A74" i="25"/>
  <c r="I74" i="25"/>
  <c r="A66" i="25"/>
  <c r="I66" i="25"/>
  <c r="A56" i="25"/>
  <c r="I56" i="25"/>
  <c r="A71" i="25"/>
  <c r="I71" i="25"/>
  <c r="A57" i="25"/>
  <c r="I57" i="25"/>
  <c r="A53" i="25"/>
  <c r="I53" i="25"/>
  <c r="A63" i="25"/>
  <c r="I63" i="25"/>
  <c r="F5" i="9"/>
  <c r="F4" i="9"/>
  <c r="F3" i="9"/>
  <c r="F18" i="9"/>
  <c r="F19" i="9"/>
  <c r="F17" i="9"/>
  <c r="E4" i="9"/>
  <c r="E5" i="9"/>
  <c r="E3" i="9"/>
  <c r="E19" i="9"/>
  <c r="E18" i="9"/>
  <c r="E17" i="9"/>
  <c r="D17" i="9"/>
  <c r="D16" i="9"/>
  <c r="D4" i="9"/>
  <c r="D3" i="9"/>
  <c r="D2" i="9"/>
  <c r="V22" i="37"/>
  <c r="W22" i="37"/>
  <c r="X22" i="37"/>
  <c r="Y22" i="37"/>
  <c r="Z22" i="37"/>
  <c r="AA22" i="37"/>
  <c r="AB22" i="37"/>
  <c r="V20" i="37"/>
  <c r="W20" i="37"/>
  <c r="X20" i="37"/>
  <c r="Y20" i="37"/>
  <c r="Z20" i="37"/>
  <c r="AA20" i="37"/>
  <c r="AB20" i="37"/>
  <c r="W23" i="37"/>
  <c r="X23" i="37"/>
  <c r="Y23" i="37"/>
  <c r="Z23" i="37"/>
  <c r="AA23" i="37"/>
  <c r="AB23" i="37"/>
  <c r="V4" i="37"/>
  <c r="W4" i="37"/>
  <c r="X4" i="37"/>
  <c r="Y4" i="37"/>
  <c r="Z4" i="37"/>
  <c r="AA4" i="37"/>
  <c r="AB4" i="37"/>
  <c r="V3" i="37"/>
  <c r="W3" i="37"/>
  <c r="X3" i="37"/>
  <c r="Y3" i="37"/>
  <c r="Z3" i="37"/>
  <c r="AA3" i="37"/>
  <c r="AB3" i="37"/>
  <c r="V5" i="37"/>
  <c r="W5" i="37"/>
  <c r="X5" i="37"/>
  <c r="Y5" i="37"/>
  <c r="Z5" i="37"/>
  <c r="AA5" i="37"/>
  <c r="AB5" i="37"/>
  <c r="V6" i="37"/>
  <c r="W6" i="37"/>
  <c r="X6" i="37"/>
  <c r="Y6" i="37"/>
  <c r="Z6" i="37"/>
  <c r="AA6" i="37"/>
  <c r="AB6" i="37"/>
  <c r="V13" i="37"/>
  <c r="W13" i="37"/>
  <c r="X13" i="37"/>
  <c r="Y13" i="37"/>
  <c r="Z13" i="37"/>
  <c r="AA13" i="37"/>
  <c r="AB13" i="37"/>
  <c r="V7" i="37"/>
  <c r="W7" i="37"/>
  <c r="X7" i="37"/>
  <c r="Y7" i="37"/>
  <c r="Z7" i="37"/>
  <c r="AA7" i="37"/>
  <c r="AB7" i="37"/>
  <c r="V12" i="37"/>
  <c r="W12" i="37"/>
  <c r="X12" i="37"/>
  <c r="Y12" i="37"/>
  <c r="Z12" i="37"/>
  <c r="AA12" i="37"/>
  <c r="AB12" i="37"/>
  <c r="V10" i="37"/>
  <c r="W10" i="37"/>
  <c r="X10" i="37"/>
  <c r="Y10" i="37"/>
  <c r="Z10" i="37"/>
  <c r="AA10" i="37"/>
  <c r="AB10" i="37"/>
  <c r="V9" i="37"/>
  <c r="W9" i="37"/>
  <c r="X9" i="37"/>
  <c r="Y9" i="37"/>
  <c r="Z9" i="37"/>
  <c r="AA9" i="37"/>
  <c r="AB9" i="37"/>
  <c r="V8" i="37"/>
  <c r="W8" i="37"/>
  <c r="X8" i="37"/>
  <c r="Y8" i="37"/>
  <c r="Z8" i="37"/>
  <c r="AA8" i="37"/>
  <c r="AB8" i="37"/>
  <c r="V14" i="37"/>
  <c r="W14" i="37"/>
  <c r="X14" i="37"/>
  <c r="Y14" i="37"/>
  <c r="Z14" i="37"/>
  <c r="AA14" i="37"/>
  <c r="AB14" i="37"/>
  <c r="V11" i="37"/>
  <c r="W11" i="37"/>
  <c r="X11" i="37"/>
  <c r="Y11" i="37"/>
  <c r="Z11" i="37"/>
  <c r="AA11" i="37"/>
  <c r="AB11" i="37"/>
  <c r="V15" i="37"/>
  <c r="W15" i="37"/>
  <c r="X15" i="37"/>
  <c r="Y15" i="37"/>
  <c r="Z15" i="37"/>
  <c r="AA15" i="37"/>
  <c r="AB15" i="37"/>
  <c r="V16" i="37"/>
  <c r="W16" i="37"/>
  <c r="X16" i="37"/>
  <c r="Y16" i="37"/>
  <c r="Z16" i="37"/>
  <c r="AA16" i="37"/>
  <c r="AB16" i="37"/>
  <c r="V18" i="37"/>
  <c r="W18" i="37"/>
  <c r="X18" i="37"/>
  <c r="Y18" i="37"/>
  <c r="Z18" i="37"/>
  <c r="AA18" i="37"/>
  <c r="AB18" i="37"/>
  <c r="V17" i="37"/>
  <c r="W17" i="37"/>
  <c r="X17" i="37"/>
  <c r="Y17" i="37"/>
  <c r="Z17" i="37"/>
  <c r="AA17" i="37"/>
  <c r="AB17" i="37"/>
  <c r="V19" i="37"/>
  <c r="W19" i="37"/>
  <c r="X19" i="37"/>
  <c r="Y19" i="37"/>
  <c r="Z19" i="37"/>
  <c r="AA19" i="37"/>
  <c r="AB19" i="37"/>
  <c r="V21" i="37"/>
  <c r="W21" i="37"/>
  <c r="X21" i="37"/>
  <c r="Y21" i="37"/>
  <c r="Z21" i="37"/>
  <c r="AA21" i="37"/>
  <c r="AB21" i="37"/>
  <c r="W24" i="37"/>
  <c r="X24" i="37"/>
  <c r="Y24" i="37"/>
  <c r="Z24" i="37"/>
  <c r="AA24" i="37"/>
  <c r="AB24" i="37"/>
  <c r="V24" i="37"/>
  <c r="AE24" i="37"/>
  <c r="AE23" i="37"/>
  <c r="V20" i="36"/>
  <c r="W20" i="36"/>
  <c r="X20" i="36"/>
  <c r="Y20" i="36"/>
  <c r="Z20" i="36"/>
  <c r="AA20" i="36"/>
  <c r="AB20" i="36"/>
  <c r="V10" i="36"/>
  <c r="W10" i="36"/>
  <c r="X10" i="36"/>
  <c r="Y10" i="36"/>
  <c r="Z10" i="36"/>
  <c r="AA10" i="36"/>
  <c r="AB10" i="36"/>
  <c r="V3" i="36"/>
  <c r="W3" i="36"/>
  <c r="X3" i="36"/>
  <c r="Y3" i="36"/>
  <c r="Z3" i="36"/>
  <c r="AA3" i="36"/>
  <c r="AB3" i="36"/>
  <c r="V23" i="36"/>
  <c r="W23" i="36"/>
  <c r="X23" i="36"/>
  <c r="Y23" i="36"/>
  <c r="Z23" i="36"/>
  <c r="AA23" i="36"/>
  <c r="AB23" i="36"/>
  <c r="V19" i="36"/>
  <c r="W19" i="36"/>
  <c r="X19" i="36"/>
  <c r="Y19" i="36"/>
  <c r="Z19" i="36"/>
  <c r="AA19" i="36"/>
  <c r="AB19" i="36"/>
  <c r="V18" i="36"/>
  <c r="W18" i="36"/>
  <c r="X18" i="36"/>
  <c r="Y18" i="36"/>
  <c r="Z18" i="36"/>
  <c r="AA18" i="36"/>
  <c r="AB18" i="36"/>
  <c r="V4" i="36"/>
  <c r="W4" i="36"/>
  <c r="X4" i="36"/>
  <c r="Y4" i="36"/>
  <c r="Z4" i="36"/>
  <c r="AA4" i="36"/>
  <c r="AB4" i="36"/>
  <c r="V11" i="36"/>
  <c r="W11" i="36"/>
  <c r="X11" i="36"/>
  <c r="Y11" i="36"/>
  <c r="Z11" i="36"/>
  <c r="AA11" i="36"/>
  <c r="AB11" i="36"/>
  <c r="V8" i="36"/>
  <c r="W8" i="36"/>
  <c r="X8" i="36"/>
  <c r="Y8" i="36"/>
  <c r="Z8" i="36"/>
  <c r="AA8" i="36"/>
  <c r="AB8" i="36"/>
  <c r="V17" i="36"/>
  <c r="W17" i="36"/>
  <c r="X17" i="36"/>
  <c r="Y17" i="36"/>
  <c r="Z17" i="36"/>
  <c r="AA17" i="36"/>
  <c r="AB17" i="36"/>
  <c r="V12" i="36"/>
  <c r="W12" i="36"/>
  <c r="X12" i="36"/>
  <c r="Y12" i="36"/>
  <c r="Z12" i="36"/>
  <c r="AA12" i="36"/>
  <c r="AB12" i="36"/>
  <c r="V13" i="36"/>
  <c r="W13" i="36"/>
  <c r="X13" i="36"/>
  <c r="Y13" i="36"/>
  <c r="Z13" i="36"/>
  <c r="AA13" i="36"/>
  <c r="AB13" i="36"/>
  <c r="V22" i="36"/>
  <c r="W22" i="36"/>
  <c r="X22" i="36"/>
  <c r="Y22" i="36"/>
  <c r="Z22" i="36"/>
  <c r="AA22" i="36"/>
  <c r="AB22" i="36"/>
  <c r="V24" i="36"/>
  <c r="W24" i="36"/>
  <c r="X24" i="36"/>
  <c r="Y24" i="36"/>
  <c r="Z24" i="36"/>
  <c r="AA24" i="36"/>
  <c r="AB24" i="36"/>
  <c r="V9" i="36"/>
  <c r="W9" i="36"/>
  <c r="X9" i="36"/>
  <c r="Y9" i="36"/>
  <c r="Z9" i="36"/>
  <c r="AA9" i="36"/>
  <c r="AB9" i="36"/>
  <c r="V6" i="36"/>
  <c r="W6" i="36"/>
  <c r="X6" i="36"/>
  <c r="Y6" i="36"/>
  <c r="Z6" i="36"/>
  <c r="AA6" i="36"/>
  <c r="AB6" i="36"/>
  <c r="V7" i="36"/>
  <c r="W7" i="36"/>
  <c r="X7" i="36"/>
  <c r="Y7" i="36"/>
  <c r="Z7" i="36"/>
  <c r="AA7" i="36"/>
  <c r="AB7" i="36"/>
  <c r="V15" i="36"/>
  <c r="W15" i="36"/>
  <c r="X15" i="36"/>
  <c r="Y15" i="36"/>
  <c r="Z15" i="36"/>
  <c r="AA15" i="36"/>
  <c r="AB15" i="36"/>
  <c r="W5" i="36"/>
  <c r="X5" i="36"/>
  <c r="Y5" i="36"/>
  <c r="Z5" i="36"/>
  <c r="AA5" i="36"/>
  <c r="AB5" i="36"/>
  <c r="V21" i="36"/>
  <c r="W21" i="36"/>
  <c r="X21" i="36"/>
  <c r="Y21" i="36"/>
  <c r="Z21" i="36"/>
  <c r="AA21" i="36"/>
  <c r="AB21" i="36"/>
  <c r="W14" i="36"/>
  <c r="X14" i="36"/>
  <c r="Y14" i="36"/>
  <c r="Z14" i="36"/>
  <c r="AA14" i="36"/>
  <c r="AB14" i="36"/>
  <c r="V14" i="36"/>
  <c r="I68" i="25"/>
  <c r="I72" i="25"/>
  <c r="I64" i="25"/>
  <c r="I69" i="25"/>
  <c r="I67" i="25"/>
  <c r="I55" i="25"/>
  <c r="I58" i="25"/>
  <c r="I73" i="25"/>
  <c r="A1" i="17"/>
  <c r="A1" i="16"/>
  <c r="A1" i="15"/>
  <c r="A1" i="14"/>
  <c r="A1" i="12"/>
  <c r="A1" i="11"/>
  <c r="A1" i="10"/>
  <c r="A15" i="17"/>
  <c r="D16" i="17"/>
  <c r="D2" i="17"/>
  <c r="C23" i="17"/>
  <c r="E23" i="17"/>
  <c r="C22" i="17"/>
  <c r="E22" i="17"/>
  <c r="F17" i="17"/>
  <c r="F18" i="17"/>
  <c r="F19" i="17"/>
  <c r="F20" i="17"/>
  <c r="F22" i="17"/>
  <c r="F23" i="17"/>
  <c r="C21" i="17"/>
  <c r="E21" i="17"/>
  <c r="C20" i="17"/>
  <c r="E20" i="17"/>
  <c r="C19" i="17"/>
  <c r="E19" i="17"/>
  <c r="C18" i="17"/>
  <c r="E18" i="17"/>
  <c r="C17" i="17"/>
  <c r="E17" i="17"/>
  <c r="E16" i="17"/>
  <c r="C3" i="17"/>
  <c r="E3" i="17"/>
  <c r="C4" i="17"/>
  <c r="E4" i="17"/>
  <c r="F9" i="17"/>
  <c r="F8" i="17"/>
  <c r="F6" i="17"/>
  <c r="F5" i="17"/>
  <c r="F4" i="17"/>
  <c r="F3" i="17"/>
  <c r="C7" i="17"/>
  <c r="E7" i="17"/>
  <c r="C5" i="17"/>
  <c r="E5" i="17"/>
  <c r="C6" i="17"/>
  <c r="E6" i="17"/>
  <c r="C8" i="17"/>
  <c r="E8" i="17"/>
  <c r="C9" i="17"/>
  <c r="E9" i="17"/>
  <c r="E2" i="17"/>
  <c r="A15" i="16"/>
  <c r="F17" i="16"/>
  <c r="F3" i="16"/>
  <c r="B16" i="16"/>
  <c r="F18" i="16"/>
  <c r="F19" i="16"/>
  <c r="F20" i="16"/>
  <c r="F21" i="16"/>
  <c r="F22" i="16"/>
  <c r="F23" i="16"/>
  <c r="C24" i="16"/>
  <c r="A15" i="15"/>
  <c r="F17" i="15"/>
  <c r="F18" i="15"/>
  <c r="F19" i="15"/>
  <c r="F20" i="15"/>
  <c r="F21" i="15"/>
  <c r="F22" i="15"/>
  <c r="F23" i="15"/>
  <c r="C24" i="15"/>
  <c r="F3" i="15"/>
  <c r="F4" i="15"/>
  <c r="F7" i="15"/>
  <c r="F5" i="15"/>
  <c r="F6" i="15"/>
  <c r="F9" i="15"/>
  <c r="F8" i="15"/>
  <c r="C10" i="15"/>
  <c r="F4" i="16"/>
  <c r="F5" i="16"/>
  <c r="F6" i="16"/>
  <c r="F7" i="16"/>
  <c r="F8" i="16"/>
  <c r="F9" i="16"/>
  <c r="C10" i="16"/>
  <c r="C18" i="16"/>
  <c r="C19" i="16"/>
  <c r="C20" i="16"/>
  <c r="C21" i="16"/>
  <c r="C22" i="16"/>
  <c r="C23" i="16"/>
  <c r="C17" i="16"/>
  <c r="D2" i="16"/>
  <c r="D16" i="16"/>
  <c r="E24" i="16"/>
  <c r="E23" i="16"/>
  <c r="E22" i="16"/>
  <c r="E21" i="16"/>
  <c r="E20" i="16"/>
  <c r="E19" i="16"/>
  <c r="E18" i="16"/>
  <c r="F24" i="16"/>
  <c r="E17" i="16"/>
  <c r="E16" i="16"/>
  <c r="C3" i="16"/>
  <c r="E3" i="16"/>
  <c r="C4" i="16"/>
  <c r="E4" i="16"/>
  <c r="C5" i="16"/>
  <c r="E5" i="16"/>
  <c r="C6" i="16"/>
  <c r="E6" i="16"/>
  <c r="C7" i="16"/>
  <c r="E7" i="16"/>
  <c r="C8" i="16"/>
  <c r="E8" i="16"/>
  <c r="C9" i="16"/>
  <c r="E9" i="16"/>
  <c r="E10" i="16"/>
  <c r="E2" i="16"/>
  <c r="C18" i="15"/>
  <c r="C19" i="15"/>
  <c r="C20" i="15"/>
  <c r="C21" i="15"/>
  <c r="C22" i="15"/>
  <c r="C23" i="15"/>
  <c r="C17" i="15"/>
  <c r="D2" i="15"/>
  <c r="D16" i="15"/>
  <c r="E24" i="15"/>
  <c r="E23" i="15"/>
  <c r="E22" i="15"/>
  <c r="E21" i="15"/>
  <c r="E20" i="15"/>
  <c r="E19" i="15"/>
  <c r="E18" i="15"/>
  <c r="F24" i="15"/>
  <c r="E17" i="15"/>
  <c r="E16" i="15"/>
  <c r="C3" i="15"/>
  <c r="E3" i="15"/>
  <c r="C4" i="15"/>
  <c r="E4" i="15"/>
  <c r="C5" i="15"/>
  <c r="E5" i="15"/>
  <c r="E7" i="15"/>
  <c r="C6" i="15"/>
  <c r="E6" i="15"/>
  <c r="C8" i="15"/>
  <c r="E8" i="15"/>
  <c r="C9" i="15"/>
  <c r="E9" i="15"/>
  <c r="E10" i="15"/>
  <c r="E2" i="15"/>
  <c r="A15" i="14"/>
  <c r="B16" i="14"/>
  <c r="C23" i="14"/>
  <c r="C18" i="14"/>
  <c r="C20" i="14"/>
  <c r="C19" i="14"/>
  <c r="C21" i="14"/>
  <c r="C24" i="14"/>
  <c r="C17" i="14"/>
  <c r="C22" i="14"/>
  <c r="B2" i="14"/>
  <c r="C9" i="14"/>
  <c r="C4" i="14"/>
  <c r="C7" i="14"/>
  <c r="C3" i="14"/>
  <c r="C6" i="14"/>
  <c r="C10" i="14"/>
  <c r="C5" i="14"/>
  <c r="C8" i="14"/>
  <c r="D8" i="14"/>
  <c r="E8" i="14"/>
  <c r="F8" i="14"/>
  <c r="G8" i="14"/>
  <c r="D22" i="14"/>
  <c r="E22" i="14"/>
  <c r="F22" i="14"/>
  <c r="G22" i="14"/>
  <c r="D2" i="14"/>
  <c r="D16" i="14"/>
  <c r="E24" i="14"/>
  <c r="E5" i="14"/>
  <c r="E23" i="14"/>
  <c r="E21" i="14"/>
  <c r="E20" i="14"/>
  <c r="E19" i="14"/>
  <c r="E18" i="14"/>
  <c r="E17" i="14"/>
  <c r="E16" i="14"/>
  <c r="E4" i="14"/>
  <c r="E3" i="14"/>
  <c r="E6" i="14"/>
  <c r="E7" i="14"/>
  <c r="E9" i="14"/>
  <c r="E10" i="14"/>
  <c r="E2" i="14"/>
  <c r="A15" i="12"/>
  <c r="D2" i="12"/>
  <c r="D16" i="12"/>
  <c r="C23" i="12"/>
  <c r="E23" i="12"/>
  <c r="C22" i="12"/>
  <c r="E22" i="12"/>
  <c r="C21" i="12"/>
  <c r="E21" i="12"/>
  <c r="C20" i="12"/>
  <c r="E20" i="12"/>
  <c r="C19" i="12"/>
  <c r="E19" i="12"/>
  <c r="C18" i="12"/>
  <c r="E18" i="12"/>
  <c r="C17" i="12"/>
  <c r="E17" i="12"/>
  <c r="E16" i="12"/>
  <c r="C9" i="12"/>
  <c r="E9" i="12"/>
  <c r="C6" i="12"/>
  <c r="E6" i="12"/>
  <c r="C8" i="12"/>
  <c r="E8" i="12"/>
  <c r="C7" i="12"/>
  <c r="E7" i="12"/>
  <c r="C5" i="12"/>
  <c r="E5" i="12"/>
  <c r="C4" i="12"/>
  <c r="E4" i="12"/>
  <c r="C3" i="12"/>
  <c r="E3" i="12"/>
  <c r="E2" i="12"/>
  <c r="A15" i="10"/>
  <c r="A15" i="11"/>
  <c r="C23" i="11"/>
  <c r="E23" i="11"/>
  <c r="C22" i="11"/>
  <c r="E22" i="11"/>
  <c r="C21" i="11"/>
  <c r="E21" i="11"/>
  <c r="C20" i="11"/>
  <c r="E20" i="11"/>
  <c r="C19" i="11"/>
  <c r="E19" i="11"/>
  <c r="C18" i="11"/>
  <c r="E18" i="11"/>
  <c r="C17" i="11"/>
  <c r="E17" i="11"/>
  <c r="E16" i="11"/>
  <c r="D16" i="11"/>
  <c r="D2" i="11"/>
  <c r="C9" i="11"/>
  <c r="E9" i="11"/>
  <c r="C4" i="11"/>
  <c r="E4" i="11"/>
  <c r="C7" i="11"/>
  <c r="E7" i="11"/>
  <c r="C6" i="11"/>
  <c r="E6" i="11"/>
  <c r="C5" i="11"/>
  <c r="E5" i="11"/>
  <c r="C8" i="11"/>
  <c r="E8" i="11"/>
  <c r="C3" i="11"/>
  <c r="E3" i="11"/>
  <c r="E2" i="11"/>
  <c r="C20" i="10"/>
  <c r="B16" i="10"/>
  <c r="D20" i="10"/>
  <c r="C21" i="10"/>
  <c r="D21" i="10"/>
  <c r="C22" i="10"/>
  <c r="D22" i="10"/>
  <c r="C6" i="10"/>
  <c r="B2" i="10"/>
  <c r="D6" i="10"/>
  <c r="C7" i="10"/>
  <c r="D7" i="10"/>
  <c r="C8" i="10"/>
  <c r="D8" i="10"/>
  <c r="C5" i="10"/>
  <c r="D5" i="10"/>
  <c r="E22" i="10"/>
  <c r="E21" i="10"/>
  <c r="E20" i="10"/>
  <c r="C19" i="10"/>
  <c r="E19" i="10"/>
  <c r="D19" i="10"/>
  <c r="C18" i="10"/>
  <c r="E18" i="10"/>
  <c r="D18" i="10"/>
  <c r="C17" i="10"/>
  <c r="E17" i="10"/>
  <c r="D17" i="10"/>
  <c r="E16" i="10"/>
  <c r="D16" i="10"/>
  <c r="E8" i="10"/>
  <c r="E7" i="10"/>
  <c r="E6" i="10"/>
  <c r="E5" i="10"/>
  <c r="C4" i="10"/>
  <c r="E4" i="10"/>
  <c r="D4" i="10"/>
  <c r="C3" i="10"/>
  <c r="E3" i="10"/>
  <c r="D3" i="10"/>
  <c r="E2" i="10"/>
  <c r="D2" i="10"/>
  <c r="E16" i="9"/>
  <c r="E2" i="9"/>
  <c r="F6" i="4"/>
  <c r="D8" i="4"/>
  <c r="F8" i="4"/>
  <c r="D7" i="4"/>
  <c r="F7" i="4"/>
  <c r="D5" i="4"/>
  <c r="F5" i="4"/>
  <c r="D4" i="4"/>
  <c r="F4" i="4"/>
  <c r="F3" i="4"/>
  <c r="F2" i="4"/>
  <c r="G20" i="4"/>
  <c r="I20" i="4"/>
  <c r="G21" i="4"/>
  <c r="I21" i="4"/>
  <c r="G18" i="4"/>
  <c r="I18" i="4"/>
  <c r="G17" i="4"/>
  <c r="I17" i="4"/>
  <c r="I16" i="4"/>
  <c r="I15" i="4"/>
  <c r="F15" i="4"/>
  <c r="D17" i="4"/>
  <c r="F17" i="4"/>
  <c r="D18" i="4"/>
  <c r="F18" i="4"/>
  <c r="D21" i="4"/>
  <c r="F21" i="4"/>
  <c r="D20" i="4"/>
  <c r="F20" i="4"/>
  <c r="F16" i="4"/>
  <c r="E16" i="4"/>
  <c r="B1" i="37"/>
  <c r="B1" i="36"/>
  <c r="AE5" i="37"/>
  <c r="AE3" i="37"/>
  <c r="AE6" i="37"/>
  <c r="AE13" i="37"/>
  <c r="AE10" i="37"/>
  <c r="AE14" i="37"/>
  <c r="AE11" i="37"/>
  <c r="AE7" i="37"/>
  <c r="AE9" i="37"/>
  <c r="AE12" i="37"/>
  <c r="AE15" i="37"/>
  <c r="AE16" i="37"/>
  <c r="AE8" i="37"/>
  <c r="AE18" i="37"/>
  <c r="AE17" i="37"/>
  <c r="AE19" i="37"/>
  <c r="AE21" i="37"/>
  <c r="AE22" i="37"/>
  <c r="AE20" i="37"/>
  <c r="AE4" i="37"/>
  <c r="AE23" i="36"/>
  <c r="AE5" i="36"/>
  <c r="AE22" i="36"/>
  <c r="AE17" i="36"/>
  <c r="AE20" i="36"/>
  <c r="AE24" i="36"/>
  <c r="AE18" i="36"/>
  <c r="AE8" i="36"/>
  <c r="AE12" i="36"/>
  <c r="AE4" i="36"/>
  <c r="AE13" i="36"/>
  <c r="AE6" i="36"/>
  <c r="AE7" i="36"/>
  <c r="AE11" i="36"/>
  <c r="AE10" i="36"/>
  <c r="AE3" i="36"/>
  <c r="AE19" i="36"/>
  <c r="AE14" i="36"/>
  <c r="AE15" i="36"/>
  <c r="AE21" i="36"/>
  <c r="AE9" i="36"/>
  <c r="O21" i="36"/>
  <c r="P21" i="36"/>
  <c r="Q21" i="36"/>
  <c r="R21" i="36"/>
  <c r="S21" i="36"/>
  <c r="AA2" i="36"/>
  <c r="Z2" i="36"/>
  <c r="Y2" i="36"/>
  <c r="X2" i="36"/>
  <c r="W2" i="36"/>
  <c r="V2" i="36"/>
  <c r="R28" i="36"/>
  <c r="Q28" i="36"/>
  <c r="P28" i="36"/>
  <c r="O28" i="36"/>
  <c r="N28" i="36"/>
  <c r="M28" i="36"/>
  <c r="R2" i="36"/>
  <c r="Q2" i="36"/>
  <c r="P2" i="36"/>
  <c r="O2" i="36"/>
  <c r="N2" i="36"/>
  <c r="M2" i="36"/>
  <c r="V7" i="22"/>
  <c r="R20" i="22"/>
  <c r="Q20" i="22"/>
  <c r="P20" i="22"/>
  <c r="O20" i="22"/>
  <c r="N20" i="22"/>
  <c r="M20" i="22"/>
  <c r="R2" i="22"/>
  <c r="Q2" i="22"/>
  <c r="P2" i="22"/>
  <c r="O2" i="22"/>
  <c r="N2" i="22"/>
  <c r="M2" i="22"/>
  <c r="AB2" i="37"/>
  <c r="AA2" i="37"/>
  <c r="Z2" i="37"/>
  <c r="Y2" i="37"/>
  <c r="X2" i="37"/>
  <c r="W2" i="37"/>
  <c r="V2" i="37"/>
  <c r="S2" i="37"/>
  <c r="R2" i="37"/>
  <c r="Q2" i="37"/>
  <c r="P2" i="37"/>
  <c r="O2" i="37"/>
  <c r="N2" i="37"/>
  <c r="M2" i="37"/>
  <c r="B92" i="22"/>
  <c r="B91" i="22"/>
  <c r="B90" i="22"/>
  <c r="B88" i="22"/>
  <c r="B89" i="22"/>
  <c r="B85" i="22"/>
  <c r="B86" i="22"/>
  <c r="B84" i="22"/>
  <c r="B82" i="22"/>
  <c r="B83" i="22"/>
  <c r="B81" i="22"/>
  <c r="B93" i="22"/>
  <c r="A62" i="25"/>
  <c r="A68" i="25"/>
  <c r="A72" i="25"/>
  <c r="A64" i="25"/>
  <c r="A69" i="25"/>
  <c r="A67" i="25"/>
  <c r="A55" i="25"/>
  <c r="A58" i="25"/>
  <c r="A73" i="25"/>
  <c r="G5" i="14"/>
  <c r="G10" i="14"/>
  <c r="G7" i="14"/>
  <c r="G6" i="14"/>
  <c r="G9" i="14"/>
  <c r="G3" i="14"/>
  <c r="G4" i="14"/>
  <c r="H15" i="4"/>
  <c r="G15" i="4"/>
  <c r="E15" i="4"/>
  <c r="D15" i="4"/>
  <c r="E5" i="4"/>
  <c r="H18" i="4"/>
  <c r="E4" i="4"/>
  <c r="H17" i="4"/>
  <c r="E8" i="4"/>
  <c r="H21" i="4"/>
  <c r="E7" i="4"/>
  <c r="H20" i="4"/>
  <c r="E3" i="4"/>
  <c r="H16" i="4"/>
  <c r="R14" i="36"/>
  <c r="Q14" i="36"/>
  <c r="O14" i="36"/>
  <c r="P14" i="36"/>
  <c r="R18" i="36"/>
  <c r="Q18" i="36"/>
  <c r="O18" i="36"/>
  <c r="P18" i="36"/>
  <c r="R23" i="36"/>
  <c r="Q23" i="36"/>
  <c r="O23" i="36"/>
  <c r="P23" i="36"/>
  <c r="R10" i="36"/>
  <c r="Q10" i="36"/>
  <c r="O10" i="36"/>
  <c r="P10" i="36"/>
  <c r="R4" i="36"/>
  <c r="Q4" i="36"/>
  <c r="O4" i="36"/>
  <c r="P4" i="36"/>
  <c r="R7" i="36"/>
  <c r="Q7" i="36"/>
  <c r="O7" i="36"/>
  <c r="P7" i="36"/>
  <c r="R9" i="36"/>
  <c r="Q9" i="36"/>
  <c r="O9" i="36"/>
  <c r="P9" i="36"/>
  <c r="R24" i="36"/>
  <c r="Q24" i="36"/>
  <c r="O24" i="36"/>
  <c r="P24" i="36"/>
  <c r="R20" i="36"/>
  <c r="Q20" i="36"/>
  <c r="O20" i="36"/>
  <c r="P20" i="36"/>
  <c r="R17" i="36"/>
  <c r="Q17" i="36"/>
  <c r="O17" i="36"/>
  <c r="P17" i="36"/>
  <c r="R8" i="36"/>
  <c r="Q8" i="36"/>
  <c r="O8" i="36"/>
  <c r="P8" i="36"/>
  <c r="R19" i="36"/>
  <c r="Q19" i="36"/>
  <c r="O19" i="36"/>
  <c r="P19" i="36"/>
  <c r="R22" i="36"/>
  <c r="Q22" i="36"/>
  <c r="O22" i="36"/>
  <c r="P22" i="36"/>
  <c r="R6" i="36"/>
  <c r="Q6" i="36"/>
  <c r="O6" i="36"/>
  <c r="P6" i="36"/>
  <c r="R12" i="36"/>
  <c r="Q12" i="36"/>
  <c r="O12" i="36"/>
  <c r="P12" i="36"/>
  <c r="R5" i="36"/>
  <c r="Q5" i="36"/>
  <c r="O5" i="36"/>
  <c r="P5" i="36"/>
  <c r="R16" i="36"/>
  <c r="Q16" i="36"/>
  <c r="O16" i="36"/>
  <c r="P16" i="36"/>
  <c r="R11" i="36"/>
  <c r="Q11" i="36"/>
  <c r="O11" i="36"/>
  <c r="P11" i="36"/>
  <c r="R13" i="36"/>
  <c r="Q13" i="36"/>
  <c r="O13" i="36"/>
  <c r="P13" i="36"/>
  <c r="R15" i="36"/>
  <c r="Q15" i="36"/>
  <c r="O15" i="36"/>
  <c r="P15" i="36"/>
  <c r="R3" i="36"/>
  <c r="Q3" i="36"/>
  <c r="O3" i="36"/>
  <c r="P3" i="36"/>
  <c r="G18" i="17"/>
  <c r="G19" i="17"/>
  <c r="G20" i="17"/>
  <c r="G21" i="17"/>
  <c r="G22" i="17"/>
  <c r="G23" i="17"/>
  <c r="G17" i="17"/>
  <c r="G18" i="16"/>
  <c r="G19" i="16"/>
  <c r="G20" i="16"/>
  <c r="G21" i="16"/>
  <c r="G22" i="16"/>
  <c r="G23" i="16"/>
  <c r="G24" i="16"/>
  <c r="G17" i="16"/>
  <c r="G18" i="15"/>
  <c r="G19" i="15"/>
  <c r="G20" i="15"/>
  <c r="G21" i="15"/>
  <c r="G22" i="15"/>
  <c r="G23" i="15"/>
  <c r="G24" i="15"/>
  <c r="G17" i="15"/>
  <c r="G18" i="14"/>
  <c r="G19" i="14"/>
  <c r="G20" i="14"/>
  <c r="G21" i="14"/>
  <c r="G23" i="14"/>
  <c r="G24" i="14"/>
  <c r="G17" i="14"/>
  <c r="F21" i="17"/>
  <c r="F23" i="14"/>
  <c r="B16" i="15"/>
  <c r="F17" i="14"/>
  <c r="F18" i="12"/>
  <c r="F23" i="12"/>
  <c r="B16" i="12"/>
  <c r="F23" i="11"/>
  <c r="F20" i="14"/>
  <c r="F20" i="12"/>
  <c r="F22" i="11"/>
  <c r="F20" i="11"/>
  <c r="B16" i="17"/>
  <c r="F21" i="14"/>
  <c r="F22" i="12"/>
  <c r="F21" i="12"/>
  <c r="F19" i="11"/>
  <c r="F18" i="11"/>
  <c r="F19" i="14"/>
  <c r="F18" i="14"/>
  <c r="F24" i="14"/>
  <c r="F17" i="12"/>
  <c r="F19" i="12"/>
  <c r="F21" i="11"/>
  <c r="F17" i="11"/>
  <c r="B16" i="11"/>
  <c r="E20" i="4"/>
  <c r="E18" i="4"/>
  <c r="E21" i="4"/>
  <c r="E17" i="4"/>
  <c r="D18" i="17"/>
  <c r="D20" i="17"/>
  <c r="D19" i="17"/>
  <c r="D22" i="17"/>
  <c r="D23" i="17"/>
  <c r="D17" i="17"/>
  <c r="D18" i="16"/>
  <c r="D23" i="16"/>
  <c r="D19" i="16"/>
  <c r="D22" i="16"/>
  <c r="D21" i="16"/>
  <c r="D20" i="16"/>
  <c r="D24" i="16"/>
  <c r="D21" i="15"/>
  <c r="D18" i="15"/>
  <c r="D20" i="15"/>
  <c r="D19" i="15"/>
  <c r="D22" i="15"/>
  <c r="D24" i="15"/>
  <c r="D23" i="15"/>
  <c r="D19" i="14"/>
  <c r="D18" i="14"/>
  <c r="D21" i="14"/>
  <c r="D23" i="14"/>
  <c r="D20" i="14"/>
  <c r="D24" i="14"/>
  <c r="D18" i="12"/>
  <c r="D19" i="12"/>
  <c r="D21" i="12"/>
  <c r="D20" i="12"/>
  <c r="D17" i="12"/>
  <c r="D22" i="12"/>
  <c r="D23" i="12"/>
  <c r="D17" i="11"/>
  <c r="D20" i="11"/>
  <c r="D21" i="11"/>
  <c r="D19" i="11"/>
  <c r="D22" i="11"/>
  <c r="D23" i="11"/>
  <c r="D18" i="11"/>
  <c r="D17" i="16"/>
  <c r="D17" i="15"/>
  <c r="D17" i="14"/>
  <c r="D21" i="17"/>
  <c r="Q27" i="22"/>
  <c r="Q25" i="22"/>
  <c r="O22" i="22"/>
  <c r="P22" i="22"/>
  <c r="O32" i="22"/>
  <c r="P32" i="22"/>
  <c r="O23" i="22"/>
  <c r="P23" i="22"/>
  <c r="Q29" i="22"/>
  <c r="Q21" i="22"/>
  <c r="Q33" i="22"/>
  <c r="Q28" i="22"/>
  <c r="O27" i="22"/>
  <c r="P27" i="22"/>
  <c r="Q31" i="22"/>
  <c r="Q30" i="22"/>
  <c r="S24" i="22"/>
  <c r="S30" i="22"/>
  <c r="Q24" i="22"/>
  <c r="S31" i="22"/>
  <c r="O25" i="22"/>
  <c r="P25" i="22"/>
  <c r="S29" i="22"/>
  <c r="S25" i="22"/>
  <c r="S22" i="22"/>
  <c r="S27" i="22"/>
  <c r="S32" i="22"/>
  <c r="S26" i="22"/>
  <c r="R27" i="22"/>
  <c r="S23" i="22"/>
  <c r="O26" i="22"/>
  <c r="P26" i="22"/>
  <c r="R23" i="22"/>
  <c r="R22" i="22"/>
  <c r="R25" i="22"/>
  <c r="R26" i="22"/>
  <c r="Q26" i="22"/>
  <c r="R32" i="22"/>
  <c r="S28" i="22"/>
  <c r="S33" i="22"/>
  <c r="S21" i="22"/>
  <c r="O28" i="22"/>
  <c r="P28" i="22"/>
  <c r="O33" i="22"/>
  <c r="P33" i="22"/>
  <c r="O21" i="22"/>
  <c r="P21" i="22"/>
  <c r="R24" i="22"/>
  <c r="R30" i="22"/>
  <c r="R31" i="22"/>
  <c r="R29" i="22"/>
  <c r="R28" i="22"/>
  <c r="R33" i="22"/>
  <c r="R21" i="22"/>
  <c r="O24" i="22"/>
  <c r="P24" i="22"/>
  <c r="O30" i="22"/>
  <c r="P30" i="22"/>
  <c r="O31" i="22"/>
  <c r="P31" i="22"/>
  <c r="O29" i="22"/>
  <c r="P29" i="22"/>
  <c r="Q23" i="22"/>
  <c r="Q32" i="22"/>
  <c r="Q22" i="22"/>
  <c r="G9" i="15"/>
  <c r="G8" i="15"/>
  <c r="G6" i="15"/>
  <c r="G7" i="15"/>
  <c r="G5" i="15"/>
  <c r="G4" i="15"/>
  <c r="G3" i="15"/>
  <c r="G10" i="15"/>
  <c r="S11" i="36"/>
  <c r="S22" i="36"/>
  <c r="S18" i="36"/>
  <c r="S16" i="36"/>
  <c r="S9" i="36"/>
  <c r="S8" i="36"/>
  <c r="S15" i="36"/>
  <c r="S12" i="36"/>
  <c r="S5" i="36"/>
  <c r="S24" i="36"/>
  <c r="S7" i="36"/>
  <c r="S3" i="36"/>
  <c r="S13" i="36"/>
  <c r="S4" i="36"/>
  <c r="S20" i="36"/>
  <c r="S14" i="36"/>
  <c r="S6" i="36"/>
  <c r="S23" i="36"/>
  <c r="S17" i="36"/>
  <c r="S10" i="36"/>
  <c r="S19" i="36"/>
  <c r="F9" i="14"/>
  <c r="B7" i="28"/>
  <c r="B2" i="15"/>
  <c r="F3" i="11"/>
  <c r="B2" i="11"/>
  <c r="F4" i="12"/>
  <c r="B2" i="16"/>
  <c r="F5" i="12"/>
  <c r="F6" i="12"/>
  <c r="F5" i="11"/>
  <c r="F4" i="14"/>
  <c r="F3" i="12"/>
  <c r="F7" i="14"/>
  <c r="F6" i="11"/>
  <c r="F8" i="12"/>
  <c r="F3" i="14"/>
  <c r="F7" i="11"/>
  <c r="F6" i="14"/>
  <c r="F7" i="17"/>
  <c r="B2" i="17"/>
  <c r="F10" i="14"/>
  <c r="F9" i="11"/>
  <c r="F5" i="14"/>
  <c r="B2" i="12"/>
  <c r="F9" i="12"/>
  <c r="F10" i="16"/>
  <c r="F7" i="12"/>
  <c r="F8" i="11"/>
  <c r="F10" i="15"/>
  <c r="F4" i="11"/>
  <c r="D3" i="14"/>
  <c r="D7" i="14"/>
  <c r="D6" i="14"/>
  <c r="D9" i="14"/>
  <c r="D10" i="14"/>
  <c r="D5" i="14"/>
  <c r="D4" i="14"/>
  <c r="G9" i="17"/>
  <c r="D3" i="15"/>
  <c r="D3" i="17"/>
  <c r="D9" i="17"/>
  <c r="H9" i="17"/>
  <c r="G3" i="17"/>
  <c r="D5" i="17"/>
  <c r="D6" i="17"/>
  <c r="H6" i="17"/>
  <c r="G5" i="17"/>
  <c r="H5" i="17"/>
  <c r="G6" i="17"/>
  <c r="D8" i="17"/>
  <c r="D4" i="17"/>
  <c r="H4" i="17"/>
  <c r="G8" i="17"/>
  <c r="H8" i="17"/>
  <c r="G4" i="17"/>
  <c r="H3" i="17"/>
  <c r="G4" i="16"/>
  <c r="G8" i="16"/>
  <c r="G3" i="16"/>
  <c r="G7" i="16"/>
  <c r="G6" i="16"/>
  <c r="G5" i="16"/>
  <c r="D4" i="16"/>
  <c r="D8" i="16"/>
  <c r="D3" i="16"/>
  <c r="D7" i="16"/>
  <c r="D6" i="16"/>
  <c r="D5" i="16"/>
  <c r="D9" i="16"/>
  <c r="G9" i="16"/>
  <c r="D7" i="12"/>
  <c r="D8" i="11"/>
  <c r="D10" i="16"/>
  <c r="G10" i="16"/>
  <c r="D10" i="15"/>
  <c r="D7" i="17"/>
  <c r="H7" i="17"/>
  <c r="G7" i="17"/>
  <c r="D4" i="15"/>
  <c r="D7" i="15"/>
  <c r="D5" i="15"/>
  <c r="D9" i="15"/>
  <c r="D6" i="15"/>
  <c r="D8" i="15"/>
  <c r="D3" i="12"/>
  <c r="D5" i="12"/>
  <c r="D9" i="12"/>
  <c r="D6" i="12"/>
  <c r="D4" i="12"/>
  <c r="D8" i="12"/>
  <c r="D3" i="11"/>
  <c r="D5" i="11"/>
  <c r="D6" i="11"/>
  <c r="D4" i="11"/>
  <c r="D9" i="11"/>
  <c r="D7" i="11"/>
  <c r="D5"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Martin-ALT</author>
  </authors>
  <commentList>
    <comment ref="A14" authorId="0" shapeId="0" xr:uid="{00000000-0006-0000-0100-000001000000}">
      <text>
        <r>
          <rPr>
            <b/>
            <sz val="9"/>
            <color indexed="81"/>
            <rFont val="Tahoma"/>
            <charset val="1"/>
          </rPr>
          <t>Martin-ALT:</t>
        </r>
        <r>
          <rPr>
            <sz val="9"/>
            <color indexed="81"/>
            <rFont val="Tahoma"/>
            <charset val="1"/>
          </rPr>
          <t xml:space="preserve">
=SUBSTITUTE(ADDRESS(1,COLUMN(INDIRECT($B$2&amp;"1"))+ROW()-3,4),"1","")</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Martin-ALT</author>
  </authors>
  <commentList>
    <comment ref="A3" authorId="0" shapeId="0" xr:uid="{00000000-0006-0000-0200-000001000000}">
      <text>
        <r>
          <rPr>
            <b/>
            <sz val="9"/>
            <color indexed="81"/>
            <rFont val="Tahoma"/>
            <charset val="1"/>
          </rPr>
          <t>Martin-ALT:</t>
        </r>
        <r>
          <rPr>
            <sz val="9"/>
            <color indexed="81"/>
            <rFont val="Tahoma"/>
            <charset val="1"/>
          </rPr>
          <t xml:space="preserve">
=SUBSTITUTE(ADDRESS(1,COLUMN(INDIRECT($B$2&amp;"1"))+ROW()-3,4),"1","")</t>
        </r>
      </text>
    </comment>
    <comment ref="A33" authorId="0" shapeId="0" xr:uid="{8F247444-1E06-4466-B9CD-614BF58C57B5}">
      <text>
        <r>
          <rPr>
            <b/>
            <sz val="9"/>
            <color indexed="81"/>
            <rFont val="Tahoma"/>
            <charset val="1"/>
          </rPr>
          <t>Martin-ALT:</t>
        </r>
        <r>
          <rPr>
            <sz val="9"/>
            <color indexed="81"/>
            <rFont val="Tahoma"/>
            <charset val="1"/>
          </rPr>
          <t xml:space="preserve">
=SUBSTITUTE(ADDRESS(1,COLUMN(INDIRECT($B$2&amp;"1"))+ROW()-3,4),"1","")</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Martin-ALT</author>
  </authors>
  <commentList>
    <comment ref="A23" authorId="0" shapeId="0" xr:uid="{7C1A820E-3564-4B2E-8B03-8D13A6FE70B1}">
      <text>
        <r>
          <rPr>
            <b/>
            <sz val="9"/>
            <color indexed="81"/>
            <rFont val="Tahoma"/>
            <charset val="1"/>
          </rPr>
          <t>Martin-ALT:</t>
        </r>
        <r>
          <rPr>
            <sz val="9"/>
            <color indexed="81"/>
            <rFont val="Tahoma"/>
            <charset val="1"/>
          </rPr>
          <t xml:space="preserve">
=SUBSTITUTE(ADDRESS(1,COLUMN(INDIRECT($B$2&amp;"1"))+ROW()-3,4),"1","")</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Martin-ALT</author>
  </authors>
  <commentList>
    <comment ref="A24" authorId="0" shapeId="0" xr:uid="{00000000-0006-0000-0600-000001000000}">
      <text>
        <r>
          <rPr>
            <b/>
            <sz val="9"/>
            <color indexed="81"/>
            <rFont val="Tahoma"/>
            <charset val="1"/>
          </rPr>
          <t>Martin-ALT:</t>
        </r>
        <r>
          <rPr>
            <sz val="9"/>
            <color indexed="81"/>
            <rFont val="Tahoma"/>
            <charset val="1"/>
          </rPr>
          <t xml:space="preserve">
=SUBSTITUTE(ADDRESS(1,COLUMN(INDIRECT($B$2&amp;"1"))+ROW()-3,4),"1","")</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Martin-ALT</author>
  </authors>
  <commentList>
    <comment ref="O1" authorId="0" shapeId="0" xr:uid="{53941A21-BCCA-4412-B6A5-AFA77D5EC63B}">
      <text>
        <r>
          <rPr>
            <b/>
            <sz val="9"/>
            <color indexed="81"/>
            <rFont val="Tahoma"/>
            <charset val="1"/>
          </rPr>
          <t>Martin-ALT:</t>
        </r>
        <r>
          <rPr>
            <sz val="9"/>
            <color indexed="81"/>
            <rFont val="Tahoma"/>
            <charset val="1"/>
          </rPr>
          <t xml:space="preserve">
Original Q: 1. How important have the following been to your work over the past year?  [Social networking (e.g. Twitter, Facebook, Google+)]</t>
        </r>
      </text>
    </comment>
    <comment ref="Q1" authorId="0" shapeId="0" xr:uid="{BBF546FC-7496-49BC-B27C-CA77B227B71F}">
      <text>
        <r>
          <rPr>
            <b/>
            <sz val="9"/>
            <color indexed="81"/>
            <rFont val="Tahoma"/>
            <charset val="1"/>
          </rPr>
          <t>Martin-ALT:</t>
        </r>
        <r>
          <rPr>
            <sz val="9"/>
            <color indexed="81"/>
            <rFont val="Tahoma"/>
            <charset val="1"/>
          </rPr>
          <t xml:space="preserve">
Original Q: 1. How important have the following been to your work over the past year? [Collaborative tools (e.g. Google G Suite, Office365, Padlet etc.)]
</t>
        </r>
      </text>
    </comment>
    <comment ref="AZ1" authorId="0" shapeId="0" xr:uid="{CCB22553-0317-4D0A-B4C1-B67162AB0BEB}">
      <text>
        <r>
          <rPr>
            <b/>
            <sz val="9"/>
            <color indexed="81"/>
            <rFont val="Tahoma"/>
            <family val="2"/>
          </rPr>
          <t>Martin-ALT:</t>
        </r>
        <r>
          <rPr>
            <sz val="9"/>
            <color indexed="81"/>
            <rFont val="Tahoma"/>
            <family val="2"/>
          </rPr>
          <t xml:space="preserve">
Originally: Social networking (e.g. Twitter, Facebook, Google+)</t>
        </r>
      </text>
    </comment>
    <comment ref="BB1" authorId="0" shapeId="0" xr:uid="{4737EFBF-F751-4929-B06C-4F9667057980}">
      <text>
        <r>
          <rPr>
            <b/>
            <sz val="9"/>
            <color indexed="81"/>
            <rFont val="Tahoma"/>
            <family val="2"/>
          </rPr>
          <t>Martin-ALT:</t>
        </r>
        <r>
          <rPr>
            <sz val="9"/>
            <color indexed="81"/>
            <rFont val="Tahoma"/>
            <family val="2"/>
          </rPr>
          <t xml:space="preserve">
Originally:  [Collaborative tools (e.g. Google G Suite, Office365, Padlet etc.)]</t>
        </r>
      </text>
    </comment>
  </commentList>
</comments>
</file>

<file path=xl/sharedStrings.xml><?xml version="1.0" encoding="utf-8"?>
<sst xmlns="http://schemas.openxmlformats.org/spreadsheetml/2006/main" count="41299" uniqueCount="4863">
  <si>
    <t>About</t>
  </si>
  <si>
    <t>If using this data please state:</t>
  </si>
  <si>
    <t xml:space="preserve">1. How important have the following been to your work over the past year? </t>
  </si>
  <si>
    <t>ColRef</t>
  </si>
  <si>
    <t>B</t>
  </si>
  <si>
    <t>Don't know</t>
  </si>
  <si>
    <t>Very important</t>
  </si>
  <si>
    <t>Important</t>
  </si>
  <si>
    <t>Neutral</t>
  </si>
  <si>
    <t>Unimportant</t>
  </si>
  <si>
    <t>Not at all important</t>
  </si>
  <si>
    <t>Total Important/Very Important</t>
  </si>
  <si>
    <t>V</t>
  </si>
  <si>
    <t>F</t>
  </si>
  <si>
    <t>J</t>
  </si>
  <si>
    <t>S</t>
  </si>
  <si>
    <t>T</t>
  </si>
  <si>
    <t>U</t>
  </si>
  <si>
    <t>K</t>
  </si>
  <si>
    <t>N</t>
  </si>
  <si>
    <t>R</t>
  </si>
  <si>
    <t>L</t>
  </si>
  <si>
    <t>E</t>
  </si>
  <si>
    <t>M</t>
  </si>
  <si>
    <t>O</t>
  </si>
  <si>
    <t>D</t>
  </si>
  <si>
    <t>H</t>
  </si>
  <si>
    <t>I</t>
  </si>
  <si>
    <t>P</t>
  </si>
  <si>
    <t>Q</t>
  </si>
  <si>
    <t>W</t>
  </si>
  <si>
    <t>C</t>
  </si>
  <si>
    <t>G</t>
  </si>
  <si>
    <t>Don't know  (2016)</t>
  </si>
  <si>
    <t>Don't know (2015)</t>
  </si>
  <si>
    <t>Total Important/Very Important (Current)</t>
  </si>
  <si>
    <t>Change in Current Important/Very Important</t>
  </si>
  <si>
    <t>Important/Very Important</t>
  </si>
  <si>
    <t>Rank</t>
  </si>
  <si>
    <t>Content Management Systems and VLEs</t>
  </si>
  <si>
    <t>Data and Analytics (incl. Learning analytics)</t>
  </si>
  <si>
    <t>Electronic assessment, submission &amp; feedback tools</t>
  </si>
  <si>
    <t>Game-based/playful learning</t>
  </si>
  <si>
    <t>Web conferencing/virtual classroom software</t>
  </si>
  <si>
    <t>Assistive technologies</t>
  </si>
  <si>
    <t>Media production (e.g. podcasting, video interviews)</t>
  </si>
  <si>
    <t xml:space="preserve">Plagiarism detection </t>
  </si>
  <si>
    <t>Digital and Open Badges</t>
  </si>
  <si>
    <t>ePortfolios</t>
  </si>
  <si>
    <t>Open Education (Practices, Policy &amp; Resources)</t>
  </si>
  <si>
    <t>Blogs</t>
  </si>
  <si>
    <t>Lecture capture tools</t>
  </si>
  <si>
    <t>Digital repositories</t>
  </si>
  <si>
    <t>MOOCs, SPOCs, TOOCs etc.</t>
  </si>
  <si>
    <t>One-to-One Device initiatives</t>
  </si>
  <si>
    <t>2. Would you describe the following as an enabler/driver for you in your use of Learning Technology?</t>
  </si>
  <si>
    <t>Total Agree/Strongly Agree</t>
  </si>
  <si>
    <t>Change in agreement</t>
  </si>
  <si>
    <t>Engagement from students / learners</t>
  </si>
  <si>
    <t>AF</t>
  </si>
  <si>
    <t>Colleagues' commitment </t>
  </si>
  <si>
    <t>AE</t>
  </si>
  <si>
    <t xml:space="preserve">Staff development opportunities </t>
  </si>
  <si>
    <t>AJ</t>
  </si>
  <si>
    <t>Colleagues' knowledge / expertise</t>
  </si>
  <si>
    <t>AC</t>
  </si>
  <si>
    <t>Dedicated time</t>
  </si>
  <si>
    <t>AD</t>
  </si>
  <si>
    <t>Strategy and leadership</t>
  </si>
  <si>
    <t>AG</t>
  </si>
  <si>
    <t xml:space="preserve">Institutional culture </t>
  </si>
  <si>
    <t>AH</t>
  </si>
  <si>
    <t xml:space="preserve">Support staff </t>
  </si>
  <si>
    <t xml:space="preserve">Recognition for career development </t>
  </si>
  <si>
    <t>Z</t>
  </si>
  <si>
    <t>Existing infrastructure</t>
  </si>
  <si>
    <t>AA</t>
  </si>
  <si>
    <t xml:space="preserve">Organisational structure </t>
  </si>
  <si>
    <t>AB</t>
  </si>
  <si>
    <t xml:space="preserve">Changing administrative processes </t>
  </si>
  <si>
    <t>AI</t>
  </si>
  <si>
    <t>Professional incentives</t>
  </si>
  <si>
    <t>Colleagues' knowledge/expertise</t>
  </si>
  <si>
    <t>Engagement from students/learners</t>
  </si>
  <si>
    <t>3. And how important do you expect the following will be for you in the coming year?</t>
  </si>
  <si>
    <t>AK</t>
  </si>
  <si>
    <t>BE</t>
  </si>
  <si>
    <t>AO</t>
  </si>
  <si>
    <t>AS</t>
  </si>
  <si>
    <t>BB</t>
  </si>
  <si>
    <t>BC</t>
  </si>
  <si>
    <t>AU</t>
  </si>
  <si>
    <t>AW</t>
  </si>
  <si>
    <t>BA</t>
  </si>
  <si>
    <t>AT</t>
  </si>
  <si>
    <t>BD</t>
  </si>
  <si>
    <t>AN</t>
  </si>
  <si>
    <t>AM</t>
  </si>
  <si>
    <t>AX</t>
  </si>
  <si>
    <t>AQ</t>
  </si>
  <si>
    <t>AY</t>
  </si>
  <si>
    <t>AV</t>
  </si>
  <si>
    <t>AR</t>
  </si>
  <si>
    <t>AZ</t>
  </si>
  <si>
    <t>BF</t>
  </si>
  <si>
    <t>AL</t>
  </si>
  <si>
    <t>AP</t>
  </si>
  <si>
    <t>Bring Your Own Device (BYOD)</t>
  </si>
  <si>
    <t>Plagiarism detection</t>
  </si>
  <si>
    <t>Data and Analytics (incl. Learning Analytics)</t>
  </si>
  <si>
    <t>How important do you expect the following will be? (Current and future)</t>
  </si>
  <si>
    <t>Very important (Current)</t>
  </si>
  <si>
    <t>Important (Current)</t>
  </si>
  <si>
    <t>Neutral (Current)</t>
  </si>
  <si>
    <t>Unimportant (Current)</t>
  </si>
  <si>
    <t>Not at all important (Current)</t>
  </si>
  <si>
    <t>Don't know (Current)</t>
  </si>
  <si>
    <t>Increasing/decreasing importance</t>
  </si>
  <si>
    <t>Blended Learning</t>
  </si>
  <si>
    <t>Learning Space Design</t>
  </si>
  <si>
    <t>Augmented and Virtual Reality</t>
  </si>
  <si>
    <t>Count</t>
  </si>
  <si>
    <t>%</t>
  </si>
  <si>
    <t>Starts with</t>
  </si>
  <si>
    <t>BH</t>
  </si>
  <si>
    <t>Enhanced support for individual candidates incl. video resources and improved guidance</t>
  </si>
  <si>
    <t>Consultation with Members on the expanded framework</t>
  </si>
  <si>
    <t>Mapping of CMALT to frameworks like UKPSF, Jisc' Digital Capabilities framework, Blended Learning curriculum</t>
  </si>
  <si>
    <t>Pilot: CMALT pathway for early career professionals and those for whom it is a smaller part of their role</t>
  </si>
  <si>
    <t>Pilot: CMALT pathways for advanced professionals whose role includes management/leadership or research focus</t>
  </si>
  <si>
    <t>Open Register of CMALT portfolios, providing examples from across sectors and job roles</t>
  </si>
  <si>
    <t>BI</t>
  </si>
  <si>
    <t>BO</t>
  </si>
  <si>
    <t>BP</t>
  </si>
  <si>
    <t>BJ</t>
  </si>
  <si>
    <t>BL</t>
  </si>
  <si>
    <t>BK</t>
  </si>
  <si>
    <t>BT</t>
  </si>
  <si>
    <t>BQ</t>
  </si>
  <si>
    <t>BU</t>
  </si>
  <si>
    <t>BS</t>
  </si>
  <si>
    <t>7. Are you a member?</t>
  </si>
  <si>
    <t>BW</t>
  </si>
  <si>
    <t>Honorary Life Member</t>
  </si>
  <si>
    <t>Registered for CMALT (CMALT candidate)</t>
  </si>
  <si>
    <t>Not sure</t>
  </si>
  <si>
    <t>Certified Member (CMALT Holder)</t>
  </si>
  <si>
    <t>Associate Member</t>
  </si>
  <si>
    <t>Individual Member</t>
  </si>
  <si>
    <t>Individual Member (formerly known as Ordinary Member)</t>
  </si>
  <si>
    <t>Employed by a member organisation</t>
  </si>
  <si>
    <t>Yes</t>
  </si>
  <si>
    <t>ALT</t>
  </si>
  <si>
    <t>Support</t>
  </si>
  <si>
    <t>LT</t>
  </si>
  <si>
    <t>Research</t>
  </si>
  <si>
    <t>Academic</t>
  </si>
  <si>
    <t>Student</t>
  </si>
  <si>
    <t>Industry</t>
  </si>
  <si>
    <t>Jisc</t>
  </si>
  <si>
    <t>Schools</t>
  </si>
  <si>
    <t>11. Gender</t>
  </si>
  <si>
    <t>Female</t>
  </si>
  <si>
    <t>Male</t>
  </si>
  <si>
    <t>Other</t>
  </si>
  <si>
    <t>CB</t>
  </si>
  <si>
    <t>12. Age</t>
  </si>
  <si>
    <t>BZ</t>
  </si>
  <si>
    <t>Under 25</t>
  </si>
  <si>
    <t>25-35</t>
  </si>
  <si>
    <t>36-45</t>
  </si>
  <si>
    <t>46-55</t>
  </si>
  <si>
    <t>56-65</t>
  </si>
  <si>
    <t>66+</t>
  </si>
  <si>
    <t>13. Where is your place of residence?</t>
  </si>
  <si>
    <t>CA</t>
  </si>
  <si>
    <t>England</t>
  </si>
  <si>
    <t>Scotland</t>
  </si>
  <si>
    <t>Outside of Europe</t>
  </si>
  <si>
    <t>Wales</t>
  </si>
  <si>
    <t>Other European country</t>
  </si>
  <si>
    <t>Northern Ireland</t>
  </si>
  <si>
    <t>14. How would you describe your current employment?</t>
  </si>
  <si>
    <t>Employed full-time</t>
  </si>
  <si>
    <t>Employed part-time</t>
  </si>
  <si>
    <t>Self-employed</t>
  </si>
  <si>
    <t>Studying</t>
  </si>
  <si>
    <t>Retired</t>
  </si>
  <si>
    <t>Unemployed</t>
  </si>
  <si>
    <t>CE</t>
  </si>
  <si>
    <t>Manager</t>
  </si>
  <si>
    <t>Lecturer</t>
  </si>
  <si>
    <t>Teaching</t>
  </si>
  <si>
    <t>Director</t>
  </si>
  <si>
    <t>Professor</t>
  </si>
  <si>
    <t>Consultant</t>
  </si>
  <si>
    <t>Tutor</t>
  </si>
  <si>
    <t>Advisor</t>
  </si>
  <si>
    <t>School</t>
  </si>
  <si>
    <t>Training</t>
  </si>
  <si>
    <t>Educationalist</t>
  </si>
  <si>
    <t>16. What is the primary function of your role?</t>
  </si>
  <si>
    <t>Management/leadership</t>
  </si>
  <si>
    <t>Staff development/training</t>
  </si>
  <si>
    <t>Technical support/development</t>
  </si>
  <si>
    <t>Administration</t>
  </si>
  <si>
    <t>17. What are other functions of your role?</t>
  </si>
  <si>
    <t>18. Which sector(s) are you based in?</t>
  </si>
  <si>
    <t>Higher Education</t>
  </si>
  <si>
    <t>Further Education</t>
  </si>
  <si>
    <t>Work-based learning</t>
  </si>
  <si>
    <t>Adult and community learning</t>
  </si>
  <si>
    <t>Third sector</t>
  </si>
  <si>
    <t>19. What type of organisation(s) do you currently work for?</t>
  </si>
  <si>
    <t>University or Higher Education provider</t>
  </si>
  <si>
    <t>College or Further Education provider</t>
  </si>
  <si>
    <t>Commercial organisation</t>
  </si>
  <si>
    <t>Other learning provider</t>
  </si>
  <si>
    <t>Third sector organisation</t>
  </si>
  <si>
    <t>Timestamp</t>
  </si>
  <si>
    <t>1. How important have the following been to your work over the past year? [Assistive technologies]</t>
  </si>
  <si>
    <t>1. How important have the following been to your work over the past year? [Electronic assessment, submission &amp; feedback tools]</t>
  </si>
  <si>
    <t>1. How important have the following been to your work over the past year? [Plagiarism detection]</t>
  </si>
  <si>
    <t>1. How important have the following been to your work over the past year? [ePortfolios]</t>
  </si>
  <si>
    <t>1. How important have the following been to your work over the past year? [Digital and Open Badges]</t>
  </si>
  <si>
    <t>1. How important have the following been to your work over the past year? [Content Management Systems and VLEs]</t>
  </si>
  <si>
    <t>1. How important have the following been to your work over the past year? [Lecture capture tools]</t>
  </si>
  <si>
    <t>1. How important have the following been to your work over the past year? [Media production (e.g. podcasting, video interviews)]</t>
  </si>
  <si>
    <t>1. How important have the following been to your work over the past year? [Augmented and Virtual Reality]</t>
  </si>
  <si>
    <t>1. How important have the following been to your work over the past year? [Digital repositories]</t>
  </si>
  <si>
    <t>1. How important have the following been to your work over the past year? [Open Education (Practices, Policy &amp; Resources)]</t>
  </si>
  <si>
    <t>1. How important have the following been to your work over the past year? [Data and Analytics (incl. Learning Analytics)]</t>
  </si>
  <si>
    <t>1. How important have the following been to your work over the past year? [Learning Space Design]</t>
  </si>
  <si>
    <t>1. How important have the following been to your work over the past year? [Social networking (e.g. Twitter, Facebook, Google+)]</t>
  </si>
  <si>
    <t>1. How important have the following been to your work over the past year? [Web conferencing/virtual classroom software]</t>
  </si>
  <si>
    <t>1. How important have the following been to your work over the past year? [Collaborative tools (e.g. Google G Suite, Office365, Padlet etc.)]</t>
  </si>
  <si>
    <t>1. How important have the following been to your work over the past year? [Blogs]</t>
  </si>
  <si>
    <t>1. How important have the following been to your work over the past year? [Game-based/playful learning]</t>
  </si>
  <si>
    <t>1. How important have the following been to your work over the past year? [MOOCs, SPOCs, TOOCs etc.]</t>
  </si>
  <si>
    <t>1. How important have the following been to your work over the past year? [One-to-One Device initiatives]</t>
  </si>
  <si>
    <t>1. How important have the following been to your work over the past year? [Blended Learning]</t>
  </si>
  <si>
    <t>2. Would you describe the following as an enabler/driver for you in your use of Learning Technology? [Dedicated time]</t>
  </si>
  <si>
    <t>2. Would you describe the following as an enabler/driver for you in your use of Learning Technology? [Professional incentives]</t>
  </si>
  <si>
    <t>2. Would you describe the following as an enabler/driver for you in your use of Learning Technology? [Colleagues' knowledge/expertise]</t>
  </si>
  <si>
    <t>2. Would you describe the following as an enabler/driver for you in your use of Learning Technology? [Staff development opportunities ]</t>
  </si>
  <si>
    <t>2. Would you describe the following as an enabler/driver for you in your use of Learning Technology? [Colleagues' commitment ]</t>
  </si>
  <si>
    <t>2. Would you describe the following as an enabler/driver for you in your use of Learning Technology? [Recognition for career development ]</t>
  </si>
  <si>
    <t>2. Would you describe the following as an enabler/driver for you in your use of Learning Technology? [Support staff ]</t>
  </si>
  <si>
    <t>2. Would you describe the following as an enabler/driver for you in your use of Learning Technology? [Organisational structure ]</t>
  </si>
  <si>
    <t>2. Would you describe the following as an enabler/driver for you in your use of Learning Technology? [Changing administrative processes ]</t>
  </si>
  <si>
    <t>2. Would you describe the following as an enabler/driver for you in your use of Learning Technology? [Institutional culture ]</t>
  </si>
  <si>
    <t>2. Would you describe the following as an enabler/driver for you in your use of Learning Technology? [Strategy and leadership]</t>
  </si>
  <si>
    <t>2. Would you describe the following as an enabler/driver for you in your use of Learning Technology? [Engagement from students/learners]</t>
  </si>
  <si>
    <t>2. Would you describe the following as an enabler/driver for you in your use of Learning Technology? [Existing infrastructure]</t>
  </si>
  <si>
    <t>3. And how important do you expect the following will be for you in the coming year? [Assistive technologies]</t>
  </si>
  <si>
    <t>3. And how important do you expect the following will be for you in the coming year? [Electronic assessment, submission &amp; feedback tools]</t>
  </si>
  <si>
    <t>3. And how important do you expect the following will be for you in the coming year? [Plagiarism detection]</t>
  </si>
  <si>
    <t>3. And how important do you expect the following will be for you in the coming year? [ePortfolios]</t>
  </si>
  <si>
    <t>3. And how important do you expect the following will be for you in the coming year? [Digital and Open Badges]</t>
  </si>
  <si>
    <t>3. And how important do you expect the following will be for you in the coming year? [Content Management Systems and VLEs]</t>
  </si>
  <si>
    <t>3. And how important do you expect the following will be for you in the coming year? [Lecture capture tools]</t>
  </si>
  <si>
    <t>3. And how important do you expect the following will be for you in the coming year? [Media production (e.g. podcasting, video interviews)]</t>
  </si>
  <si>
    <t>3. And how important do you expect the following will be for you in the coming year? [Augmented and Virtual Reality]</t>
  </si>
  <si>
    <t>3. And how important do you expect the following will be for you in the coming year? [Digital repositories]</t>
  </si>
  <si>
    <t>3. And how important do you expect the following will be for you in the coming year? [Open Education (Practices, Policy &amp; Resources)]</t>
  </si>
  <si>
    <t>3. And how important do you expect the following will be for you in the coming year? [Data and Analytics (incl. Learning Analytics)]</t>
  </si>
  <si>
    <t>3. And how important do you expect the following will be for you in the coming year? [Learning Space Design]</t>
  </si>
  <si>
    <t>3. And how important do you expect the following will be for you in the coming year? [Social networking (e.g. Twitter, Facebook, Google+)]</t>
  </si>
  <si>
    <t>3. And how important do you expect the following will be for you in the coming year? [Web conferencing/virtual classroom software]</t>
  </si>
  <si>
    <t>3. And how important do you expect the following will be for you in the coming year? [Collaborative tools (e.g. Google G Suite, Office365, Padlet etc.)]</t>
  </si>
  <si>
    <t>3. And how important do you expect the following will be for you in the coming year? [Blogs]</t>
  </si>
  <si>
    <t>3. And how important do you expect the following will be for you in the coming year? [Game-based/playful learning]</t>
  </si>
  <si>
    <t>3. And how important do you expect the following will be for you in the coming year? [MOOCs, SPOCs, TOOCs etc.]</t>
  </si>
  <si>
    <t>3. And how important do you expect the following will be for you in the coming year? [Bring Your Own Device (BYOD)]</t>
  </si>
  <si>
    <t>3. And how important do you expect the following will be for you in the coming year? [One-to-One Device initiatives]</t>
  </si>
  <si>
    <t>3. And how important do you expect the following will be for you in the coming year? [Blended Learning]</t>
  </si>
  <si>
    <t xml:space="preserve">3b. What other current or emerging area (technical or pedagogical) will be important for you in the coming year? </t>
  </si>
  <si>
    <t>4. Enhancing professional recognition and accreditation</t>
  </si>
  <si>
    <t>5. What is most important to you? [Pilot: CMALT pathway for early career professionals and those for whom it is a smaller part of their role]</t>
  </si>
  <si>
    <t>5. What is most important to you? [Pilot: CMALT pathways for advanced professionals whose role includes management/leadership or research focus]</t>
  </si>
  <si>
    <t>5. What is most important to you? [Mapping of CMALT to frameworks like UKPSF, Jisc' Digital Capabilities framework, Blended Learning curriculum]</t>
  </si>
  <si>
    <t>5. What is most important to you? [Enhanced support for individual candidates incl. video resources and improved guidance]</t>
  </si>
  <si>
    <t>5. What is most important to you? [Enhanced support for candidate cohorts within institutions incl tailored webinars and peer-to-peer sharing]</t>
  </si>
  <si>
    <t>5. What is most important to you? [Open Register of CMALT portfolios, providing examples from across sectors and job roles]</t>
  </si>
  <si>
    <t>5. What is most important to you? [Support for assessors provided through Lead Assessor Mentors and Members Groups]</t>
  </si>
  <si>
    <t>5. What is most important to you? [Consultation with Members on the expanded framework]</t>
  </si>
  <si>
    <t>6. Other activities in 2018 [ALT Learning Technology Research Award]</t>
  </si>
  <si>
    <t>6. Other activities in 2018 [Members Group for East England (which is the final Members Group to be established)]</t>
  </si>
  <si>
    <t>6. Other activities in 2018 [Research in Learning Technology to apply for impact factor]</t>
  </si>
  <si>
    <t>6. Other activities in 2018 [Expansion of ALT Open Badges for activities Members undertake]</t>
  </si>
  <si>
    <t>6. Other activities in 2018 [Mentoring scheme for Members by Members]</t>
  </si>
  <si>
    <t>6. Other activities in 2018 [Expand use of ALT's Open Access Repository]</t>
  </si>
  <si>
    <t>8. ALT is important to me because...</t>
  </si>
  <si>
    <t>15. What is your job title?</t>
  </si>
  <si>
    <t>18. Which sector(s) are you based in?2</t>
  </si>
  <si>
    <t>Commercialisation vs open learning</t>
  </si>
  <si>
    <t>Pilot: CMALT pathway for early career professionals and those for whom it is a smaller part of their role, Pilot: CMALT pathways for advanced professionals whose role includes management/leadership or research focus, Mapping of CMALT to frameworks like UKPSF, Jisc' Digital Capabilities framework, Blended Learning curriculum, Enhanced support for individual candidates incl. video resources and improved guidance, Enhanced support for candidate cohorts within institutions incl tailored webinars and peer-to-peer sharing, Open Register of CMALT portfolios, providing examples from across sectors and job roles, Support for assessors provided through Lead Assessor Mentors and Members Groups, Consultation with Members on the expanded framework</t>
  </si>
  <si>
    <t>Individual Member, Certified Member (CMALT Holder)</t>
  </si>
  <si>
    <t>...it is a community of like-minded learning professionals who are willing to share time and expertise to help each other</t>
  </si>
  <si>
    <t>Solutions Engineer</t>
  </si>
  <si>
    <t>Research, Technical support/development, Sales</t>
  </si>
  <si>
    <t>Senior Lecturer</t>
  </si>
  <si>
    <t>Research, Management/leadership, Staff development/training</t>
  </si>
  <si>
    <t>Higher Education, Work-based learning</t>
  </si>
  <si>
    <t>Pilot: CMALT pathway for early career professionals and those for whom it is a smaller part of their role, Pilot: CMALT pathways for advanced professionals whose role includes management/leadership or research focus, Mapping of CMALT to frameworks like UKPSF, Jisc' Digital Capabilities framework, Blended Learning curriculum, Enhanced support for individual candidates incl. video resources and improved guidance, Open Register of CMALT portfolios, providing examples from across sectors and job roles, Consultation with Members on the expanded framework</t>
  </si>
  <si>
    <t>Learning Centre Adviser</t>
  </si>
  <si>
    <t>Teaching, Support, Staff development/training, Technical support/development</t>
  </si>
  <si>
    <t>Further Education, Higher Education</t>
  </si>
  <si>
    <t>time and effective time management</t>
  </si>
  <si>
    <t>Pilot: CMALT pathway for early career professionals and those for whom it is a smaller part of their role, Pilot: CMALT pathways for advanced professionals whose role includes management/leadership or research focus, Mapping of CMALT to frameworks like UKPSF, Jisc' Digital Capabilities framework, Blended Learning curriculum, Open Register of CMALT portfolios, providing examples from across sectors and job roles, Support for assessors provided through Lead Assessor Mentors and Members Groups</t>
  </si>
  <si>
    <t>without it I would not be where I am now, the person and professional I am now</t>
  </si>
  <si>
    <t>Manager, Product and Proposition</t>
  </si>
  <si>
    <t>Management/leadership, Support, Administration, Staff development/training, Technical support/development</t>
  </si>
  <si>
    <t>Pilot: CMALT pathway for early career professionals and those for whom it is a smaller part of their role, Pilot: CMALT pathways for advanced professionals whose role includes management/leadership or research focus, Mapping of CMALT to frameworks like UKPSF, Jisc' Digital Capabilities framework, Blended Learning curriculum, Open Register of CMALT portfolios, providing examples from across sectors and job roles</t>
  </si>
  <si>
    <t>Technology-Enhanced Learning Manager</t>
  </si>
  <si>
    <t xml:space="preserve">Information on developments </t>
  </si>
  <si>
    <t>Lecturer in Midwifery</t>
  </si>
  <si>
    <t>Research, Support, Technical support/development</t>
  </si>
  <si>
    <t>My personal learning network</t>
  </si>
  <si>
    <t>Learning Technology Team Manager</t>
  </si>
  <si>
    <t>Support, Staff development/training, Technical support/development</t>
  </si>
  <si>
    <t>Teaching, Staff development/training</t>
  </si>
  <si>
    <t>Pilot: CMALT pathway for early career professionals and those for whom it is a smaller part of their role, Pilot: CMALT pathways for advanced professionals whose role includes management/leadership or research focus</t>
  </si>
  <si>
    <t>Individual Member, Associate Member, Not sure</t>
  </si>
  <si>
    <t>Learning Technology Assistant</t>
  </si>
  <si>
    <t>Teaching, Research, Administration, Staff development/training, Technical support/development</t>
  </si>
  <si>
    <t>Further Education, Higher Education, Adult and community learning</t>
  </si>
  <si>
    <t>College or Further Education provider, University or Higher Education provider, Other learning provider</t>
  </si>
  <si>
    <t>Head of TEL</t>
  </si>
  <si>
    <t>Management/leadership, Staff development/training</t>
  </si>
  <si>
    <t>Lead Elf</t>
  </si>
  <si>
    <t>Teaching, Administration, Staff development/training, Technical support/development</t>
  </si>
  <si>
    <t>Pilot: CMALT pathway for early career professionals and those for whom it is a smaller part of their role, Pilot: CMALT pathways for advanced professionals whose role includes management/leadership or research focus, Consultation with Members on the expanded framework</t>
  </si>
  <si>
    <t xml:space="preserve">It will allow me to achieve professional validation and gives me a good network without having to retrain after a career change. </t>
  </si>
  <si>
    <t>Professional Specialist in Learning Design</t>
  </si>
  <si>
    <t>Project-based consultancy</t>
  </si>
  <si>
    <t>Pilot: CMALT pathway for early career professionals and those for whom it is a smaller part of their role, Pilot: CMALT pathways for advanced professionals whose role includes management/leadership or research focus, Mapping of CMALT to frameworks like UKPSF, Jisc' Digital Capabilities framework, Blended Learning curriculum, Enhanced support for individual candidates incl. video resources and improved guidance, Enhanced support for candidate cohorts within institutions incl tailored webinars and peer-to-peer sharing, Open Register of CMALT portfolios, providing examples from across sectors and job roles</t>
  </si>
  <si>
    <t>It can help me with professional development opportunities, peer support  and accreditation</t>
  </si>
  <si>
    <t>ePortfolio Project Coordinator</t>
  </si>
  <si>
    <t>Teaching, Administration, Staff development/training</t>
  </si>
  <si>
    <t>To keep up to date to enhance my teaching (main role)</t>
  </si>
  <si>
    <t>Management/leadership, Administration</t>
  </si>
  <si>
    <t>Developing Digital Capabilities in staff and students</t>
  </si>
  <si>
    <t>Pilot: CMALT pathway for early career professionals and those for whom it is a smaller part of their role, Pilot: CMALT pathways for advanced professionals whose role includes management/leadership or research focus, Mapping of CMALT to frameworks like UKPSF, Jisc' Digital Capabilities framework, Blended Learning curriculum, Open Register of CMALT portfolios, providing examples from across sectors and job roles, Consultation with Members on the expanded framework</t>
  </si>
  <si>
    <t>It provides an opportunity to network with other people who are interested in learning technology, share practice and hear what others are doing.</t>
  </si>
  <si>
    <t>Learning Technologist</t>
  </si>
  <si>
    <t>Teaching, Research, Management/leadership, Support, Administration, Staff development/training, Technical support/development</t>
  </si>
  <si>
    <t>wearable technology</t>
  </si>
  <si>
    <t>Associate Research Fellow</t>
  </si>
  <si>
    <t>Teaching, Research, Management/leadership, Support, Administration, Staff development/training, Technical support/development, Involving the public and patients in research</t>
  </si>
  <si>
    <t>Higher Education, Work-based learning, Adult and community learning, Industry, Third sector, Healthcare</t>
  </si>
  <si>
    <t>University or Higher Education provider, Third sector organisation</t>
  </si>
  <si>
    <t>Education Technologist</t>
  </si>
  <si>
    <t>Teaching, Support, Technical support/development</t>
  </si>
  <si>
    <t>Pilot: CMALT pathway for early career professionals and those for whom it is a smaller part of their role, Pilot: CMALT pathways for advanced professionals whose role includes management/leadership or research focus, Mapping of CMALT to frameworks like UKPSF, Jisc' Digital Capabilities framework, Blended Learning curriculum</t>
  </si>
  <si>
    <t>R&amp;LS Mgr</t>
  </si>
  <si>
    <t>Mapping of CMALT to frameworks like UKPSF, Jisc' Digital Capabilities framework, Blended Learning curriculum, Support for assessors provided through Lead Assessor Mentors and Members Groups</t>
  </si>
  <si>
    <t>Useful to keep in touch with the learning technology field.  Would be good to see more on workplace learning - especially apprenticeship support.</t>
  </si>
  <si>
    <t>Learning and Development Lead</t>
  </si>
  <si>
    <t>Teaching, Management/leadership, Support, Administration, Staff development/training</t>
  </si>
  <si>
    <t>emailing list keeps me up to date on developments and problems people are encountering</t>
  </si>
  <si>
    <t>development editor</t>
  </si>
  <si>
    <t>Support, Administration</t>
  </si>
  <si>
    <t>Further Education, Higher Education, Work-based learning</t>
  </si>
  <si>
    <t>Online communities of practice</t>
  </si>
  <si>
    <t>Mapping of CMALT to frameworks like UKPSF, Jisc' Digital Capabilities framework, Blended Learning curriculum, Enhanced support for individual candidates incl. video resources and improved guidance, Enhanced support for candidate cohorts within institutions incl tailored webinars and peer-to-peer sharing, Open Register of CMALT portfolios, providing examples from across sectors and job roles, Support for assessors provided through Lead Assessor Mentors and Members Groups, Consultation with Members on the expanded framework</t>
  </si>
  <si>
    <t>Being part of a vibrant community with the opportunities to discover new ideas and perspectives from peers.</t>
  </si>
  <si>
    <t>Teaching, Research, Management/leadership, Staff development/training</t>
  </si>
  <si>
    <t>Further Education, Higher Education, Work-based learning, Adult and community learning, Third sector</t>
  </si>
  <si>
    <t>Feddback</t>
  </si>
  <si>
    <t>it gives me a place to talk to like minded people</t>
  </si>
  <si>
    <t>PAD (SpLD) Tutor</t>
  </si>
  <si>
    <t>Teaching, Support, Administration, Staff development/training, Technical support/development</t>
  </si>
  <si>
    <t>Pilot: CMALT pathway for early career professionals and those for whom it is a smaller part of their role, Pilot: CMALT pathways for advanced professionals whose role includes management/leadership or research focus, Open Register of CMALT portfolios, providing examples from across sectors and job roles</t>
  </si>
  <si>
    <t>Individual Member, Associate Member</t>
  </si>
  <si>
    <t xml:space="preserve">Shared expertise </t>
  </si>
  <si>
    <t>Head of Digital Technologies and Education</t>
  </si>
  <si>
    <t>Teaching, Research, Management/leadership, Support, Staff development/training</t>
  </si>
  <si>
    <t>it gives me professional recognition and is something I am proud to be part of</t>
  </si>
  <si>
    <t>Senior Learning Technologist</t>
  </si>
  <si>
    <t>Teaching, Research, Management/leadership, Support, Administration, Staff development/training, Technical support/development, Content creation</t>
  </si>
  <si>
    <t>Mapping of CMALT to frameworks like UKPSF, Jisc' Digital Capabilities framework, Blended Learning curriculum, Enhanced support for candidate cohorts within institutions incl tailored webinars and peer-to-peer sharing</t>
  </si>
  <si>
    <t>Head of Teaching and Learning</t>
  </si>
  <si>
    <t>Teaching, Research, Support, Staff development/training, Technical support/development</t>
  </si>
  <si>
    <t>Pilot: CMALT pathway for early career professionals and those for whom it is a smaller part of their role, Mapping of CMALT to frameworks like UKPSF, Jisc' Digital Capabilities framework, Blended Learning curriculum, Open Register of CMALT portfolios, providing examples from across sectors and job roles</t>
  </si>
  <si>
    <t>Senior Teaching Fellow, Academic English</t>
  </si>
  <si>
    <t>Research, Administration</t>
  </si>
  <si>
    <t>Project-based learning</t>
  </si>
  <si>
    <t>Enhanced support for candidate cohorts within institutions incl tailored webinars and peer-to-peer sharing, Open Register of CMALT portfolios, providing examples from across sectors and job roles</t>
  </si>
  <si>
    <t xml:space="preserve">ALT brings together a unique community of practice, enabling me to tap into a wealth of experience, expertise, to better understand the issues and challenges faced in the specialism and find out about the different ways that learning designers and technologists are working to solve them. </t>
  </si>
  <si>
    <t>Digital Learning Manager</t>
  </si>
  <si>
    <t>Teaching, Research, Management/leadership, Support, Technical support/development</t>
  </si>
  <si>
    <t>Google Classrooms and OneNote Classrom are more than collaborative tools and can replace VLEs.</t>
  </si>
  <si>
    <t>Mapping of CMALT to frameworks like UKPSF, Jisc' Digital Capabilities framework, Blended Learning curriculum, Consultation with Members on the expanded framework</t>
  </si>
  <si>
    <t>Support, Staff development/training</t>
  </si>
  <si>
    <t>Teaching, Research, Management/leadership</t>
  </si>
  <si>
    <t>Pilot: CMALT pathway for early career professionals and those for whom it is a smaller part of their role, Enhanced support for individual candidates incl. video resources and improved guidance, Enhanced support for candidate cohorts within institutions incl tailored webinars and peer-to-peer sharing, Open Register of CMALT portfolios, providing examples from across sectors and job roles, Consultation with Members on the expanded framework</t>
  </si>
  <si>
    <t>Individual Member, Registered for CMALT (CMALT candidate)</t>
  </si>
  <si>
    <t>It has a very useful mailing list to engage with debates and learn from other LTs</t>
  </si>
  <si>
    <t>Learning Technology Manager</t>
  </si>
  <si>
    <t>Staff development/training, Technical support/development</t>
  </si>
  <si>
    <t xml:space="preserve">Learning Technologist </t>
  </si>
  <si>
    <t>Teaching, Support, Staff development/training</t>
  </si>
  <si>
    <t>Engaging with ALT drives the advancement and enhancement of the professional activities that I lead within my institution</t>
  </si>
  <si>
    <t>Learning Technology Systems Manager</t>
  </si>
  <si>
    <t>Support, Technical support/development</t>
  </si>
  <si>
    <t>we need an organisation to raise the awareness of our role and the impact we have on universities.</t>
  </si>
  <si>
    <t>senior lecturer</t>
  </si>
  <si>
    <t>there is no such thin as a primary role - I teach, research, manage, provide support, provide staff development - that's want learning techies do</t>
  </si>
  <si>
    <t>Online exams</t>
  </si>
  <si>
    <t>Administration, Staff development/training, Technical support/development</t>
  </si>
  <si>
    <t>It gives me contact with other learning technologists throughout the sector.</t>
  </si>
  <si>
    <t>Development Manager (Learning Technology)</t>
  </si>
  <si>
    <t>Management/leadership, Administration, Staff development/training, Technical support/development</t>
  </si>
  <si>
    <t>Student Evaluation of educational quality</t>
  </si>
  <si>
    <t xml:space="preserve">User Groups </t>
  </si>
  <si>
    <t>Faculty Learning Technologist</t>
  </si>
  <si>
    <t>Digital literacy/competency</t>
  </si>
  <si>
    <t>Pilot: CMALT pathway for early career professionals and those for whom it is a smaller part of their role, Pilot: CMALT pathways for advanced professionals whose role includes management/leadership or research focus, Mapping of CMALT to frameworks like UKPSF, Jisc' Digital Capabilities framework, Blended Learning curriculum, Enhanced support for individual candidates incl. video resources and improved guidance, Open Register of CMALT portfolios, providing examples from across sectors and job roles, Support for assessors provided through Lead Assessor Mentors and Members Groups, Consultation with Members on the expanded framework</t>
  </si>
  <si>
    <t>It provides opportunities to improve my professional practice and collaborate with peers.</t>
  </si>
  <si>
    <t>Blended Learning Project Coordinator</t>
  </si>
  <si>
    <t>Using peer review to generate self-feedback</t>
  </si>
  <si>
    <t>Employed full-time, Studying</t>
  </si>
  <si>
    <t>Good Practice Adbuser</t>
  </si>
  <si>
    <t>Teaching, Management/leadership, Support, Administration</t>
  </si>
  <si>
    <t>Programme Director</t>
  </si>
  <si>
    <t>Research Council</t>
  </si>
  <si>
    <t>Digital capability</t>
  </si>
  <si>
    <t xml:space="preserve">it provides recognition that has enabled me to progress in my career and facilitates an active community with which to engage. </t>
  </si>
  <si>
    <t>It provides a community passionate about learning technology</t>
  </si>
  <si>
    <t>Learning Designer</t>
  </si>
  <si>
    <t>Digital literacy and citizenship</t>
  </si>
  <si>
    <t>Pilot: CMALT pathway for early career professionals and those for whom it is a smaller part of their role, Pilot: CMALT pathways for advanced professionals whose role includes management/leadership or research focus, Mapping of CMALT to frameworks like UKPSF, Jisc' Digital Capabilities framework, Blended Learning curriculum, Enhanced support for individual candidates incl. video resources and improved guidance, Enhanced support for candidate cohorts within institutions incl tailored webinars and peer-to-peer sharing, Open Register of CMALT portfolios, providing examples from across sectors and job roles, Consultation with Members on the expanded framework</t>
  </si>
  <si>
    <t>Connects me with a network of people in similar roles using similar products</t>
  </si>
  <si>
    <t>Learning Technology Specialist</t>
  </si>
  <si>
    <t>Pilot: CMALT pathway for early career professionals and those for whom it is a smaller part of their role, Open Register of CMALT portfolios, providing examples from across sectors and job roles</t>
  </si>
  <si>
    <t>It gives recognition for what we do and offers support mechanisms beyond the individual institution.</t>
  </si>
  <si>
    <t>Digital Resources Manager</t>
  </si>
  <si>
    <t>Voice activated devices (Alexa, Google Home etc.)</t>
  </si>
  <si>
    <t>Lead Assistive Technologist</t>
  </si>
  <si>
    <t>Assistive Technologist</t>
  </si>
  <si>
    <t xml:space="preserve">Proper pedagogical research that shows hiw digital tooks can cintribute to learning. Too much of it is fadish and there is a presumption that all technology is inherently good. In the current funding crisis in education, we don't need to weigh down teachers with "cool" system which is outrageously expensive, takes lots of time to learn, and ultimately doesn't actually.contribute to improving teaching and learning.  </t>
  </si>
  <si>
    <t xml:space="preserve">I'm a teacher and expected to engage with learning technologies with little or no support or time from our college leadership. </t>
  </si>
  <si>
    <t>VR and AR</t>
  </si>
  <si>
    <t>Teaching, Management/leadership, Staff development/training</t>
  </si>
  <si>
    <t>Schools, Higher Education, Work-based learning, Industry</t>
  </si>
  <si>
    <t>Learning design</t>
  </si>
  <si>
    <t>Professional community, CMALT</t>
  </si>
  <si>
    <t>Digital Education Advisory Lead / Associate Lecturer</t>
  </si>
  <si>
    <t>Enhanced support for individual candidates incl. video resources and improved guidance, Enhanced support for candidate cohorts within institutions incl tailored webinars and peer-to-peer sharing, Open Register of CMALT portfolios, providing examples from across sectors and job roles, Support for assessors provided through Lead Assessor Mentors and Members Groups, Consultation with Members on the expanded framework</t>
  </si>
  <si>
    <t>Shared knowledge and experience, quantification and reflection upon practice</t>
  </si>
  <si>
    <t>Senior Educational Designer</t>
  </si>
  <si>
    <t>Educational Design</t>
  </si>
  <si>
    <t>Teaching, Research, Staff development/training, Technical support/development</t>
  </si>
  <si>
    <t>Pilot: CMALT pathway for early career professionals and those for whom it is a smaller part of their role, Pilot: CMALT pathways for advanced professionals whose role includes management/leadership or research focus, Mapping of CMALT to frameworks like UKPSF, Jisc' Digital Capabilities framework, Blended Learning curriculum, Enhanced support for individual candidates incl. video resources and improved guidance, Enhanced support for candidate cohorts within institutions incl tailored webinars and peer-to-peer sharing, Open Register of CMALT portfolios, providing examples from across sectors and job roles, Support for assessors provided through Lead Assessor Mentors and Members Groups</t>
  </si>
  <si>
    <t>Instructional Designer</t>
  </si>
  <si>
    <t>Teaching, Technical support/development</t>
  </si>
  <si>
    <t>ALT provides opportunities for me to share with and learn from my global colleagues.</t>
  </si>
  <si>
    <t>VET Developer (Note VET = Vocational Education and Training)</t>
  </si>
  <si>
    <t>Support, Administration, Technical support/development, Quality / compliance</t>
  </si>
  <si>
    <t>senior management</t>
  </si>
  <si>
    <t>Research, Management/leadership, Support, Administration, Staff development/training, Technical support/development</t>
  </si>
  <si>
    <t>Pilot: CMALT pathway for early career professionals and those for whom it is a smaller part of their role, Enhanced support for individual candidates incl. video resources and improved guidance, Open Register of CMALT portfolios, providing examples from across sectors and job roles, Support for assessors provided through Lead Assessor Mentors and Members Groups</t>
  </si>
  <si>
    <t>5 years ago I didn't know what a Learning Technologist was ALT has helped guide me to finding out what my role means and kept me up to date with the behind the scenes info to help me become a better Learning Technologist</t>
  </si>
  <si>
    <t>Digital Learning Technologist</t>
  </si>
  <si>
    <t>Pilot: CMALT pathway for early career professionals and those for whom it is a smaller part of their role, Pilot: CMALT pathways for advanced professionals whose role includes management/leadership or research focus, Open Register of CMALT portfolios, providing examples from across sectors and job roles, Consultation with Members on the expanded framework</t>
  </si>
  <si>
    <t>A sense of community within the Learning Technology field. Belonging to a particular group of like minded professionals in similar and not similar roles, but all share the same common interest in learning technologies.</t>
  </si>
  <si>
    <t>Service Manager</t>
  </si>
  <si>
    <t>Support, Administration, Technical support/development</t>
  </si>
  <si>
    <t>An important to keep up with developments and share experiences with other practitioners.</t>
  </si>
  <si>
    <t>Digital Media and E-Learning Developer</t>
  </si>
  <si>
    <t>Research, Support, Staff development/training, Technical support/development</t>
  </si>
  <si>
    <t>Enhanced support for individual candidates incl. video resources and improved guidance, Open Register of CMALT portfolios, providing examples from across sectors and job roles</t>
  </si>
  <si>
    <t>Keep LT as a major contributor in education development</t>
  </si>
  <si>
    <t>e-learning authorting packages (eg H5P, Articulate 360, Adapt)</t>
  </si>
  <si>
    <t>It can help individuals be recognised for their achievements in LT.</t>
  </si>
  <si>
    <t>Technology Enhanced Learning Advisor</t>
  </si>
  <si>
    <t>Research, Administration, Staff development/training, Technical support/development</t>
  </si>
  <si>
    <t>it enables me to certify my skills and CPD and keep up-to-date</t>
  </si>
  <si>
    <t>Learning technologist</t>
  </si>
  <si>
    <t>Research, Support, Administration, Staff development/training</t>
  </si>
  <si>
    <t>Pilot: CMALT pathways for advanced professionals whose role includes management/leadership or research focus, Mapping of CMALT to frameworks like UKPSF, Jisc' Digital Capabilities framework, Blended Learning curriculum, Enhanced support for candidate cohorts within institutions incl tailored webinars and peer-to-peer sharing</t>
  </si>
  <si>
    <t>It's a valuable network</t>
  </si>
  <si>
    <t>Senior Academic Technologist</t>
  </si>
  <si>
    <t>Management/leadership, Support, Technical support/development</t>
  </si>
  <si>
    <t>Mapping of CMALT to frameworks like UKPSF, Jisc' Digital Capabilities framework, Blended Learning curriculum, Enhanced support for individual candidates incl. video resources and improved guidance, Enhanced support for candidate cohorts within institutions incl tailored webinars and peer-to-peer sharing</t>
  </si>
  <si>
    <t>Professor of TEL</t>
  </si>
  <si>
    <t>researching</t>
  </si>
  <si>
    <t>Mapping of CMALT to frameworks like UKPSF, Jisc' Digital Capabilities framework, Blended Learning curriculum, Enhanced support for candidate cohorts within institutions incl tailored webinars and peer-to-peer sharing, Open Register of CMALT portfolios, providing examples from across sectors and job roles, Consultation with Members on the expanded framework</t>
  </si>
  <si>
    <t>It provides a network of practitioners and keeps me in touch</t>
  </si>
  <si>
    <t>education solution analyst</t>
  </si>
  <si>
    <t xml:space="preserve">I think that it is very important to have a good professional body, particularly one with a reputable journal and a good annual conference. I particularly like the ALT-MEMBERS JiscMail list. </t>
  </si>
  <si>
    <t>Pilot: CMALT pathway for early career professionals and those for whom it is a smaller part of their role, Pilot: CMALT pathways for advanced professionals whose role includes management/leadership or research focus, Mapping of CMALT to frameworks like UKPSF, Jisc' Digital Capabilities framework, Blended Learning curriculum, Enhanced support for individual candidates incl. video resources and improved guidance</t>
  </si>
  <si>
    <t>CPD for learning technologists is vital</t>
  </si>
  <si>
    <t>Principal Learning Technologist</t>
  </si>
  <si>
    <t>Teaching, Research, Support, Administration, Staff development/training, Technical support/development, Innovation</t>
  </si>
  <si>
    <t>Attendance monitoring</t>
  </si>
  <si>
    <t>Learning Technology Development Manager</t>
  </si>
  <si>
    <t>Support, Administration, Staff development/training, Technical support/development</t>
  </si>
  <si>
    <t>networking, inspiration</t>
  </si>
  <si>
    <t>Learning Technology Support Officer</t>
  </si>
  <si>
    <t>Open Register of CMALT portfolios, providing examples from across sectors and job roles, Support for assessors provided through Lead Assessor Mentors and Members Groups</t>
  </si>
  <si>
    <t>Managing Director</t>
  </si>
  <si>
    <t>Teaching, Consultancy</t>
  </si>
  <si>
    <t>Other learning provider, Commercial organisation</t>
  </si>
  <si>
    <t>I don't know yet!</t>
  </si>
  <si>
    <t>Pilot: CMALT pathway for early career professionals and those for whom it is a smaller part of their role, Open Register of CMALT portfolios, providing examples from across sectors and job roles, Consultation with Members on the expanded framework</t>
  </si>
  <si>
    <t>Associate Member, Registered for CMALT (CMALT candidate)</t>
  </si>
  <si>
    <t>It is raising the profile of a little understood career</t>
  </si>
  <si>
    <t xml:space="preserve"> E-learning developer / Learning Technologist</t>
  </si>
  <si>
    <t>Research, Support, Staff development/training</t>
  </si>
  <si>
    <t>Digital Literacy</t>
  </si>
  <si>
    <t>NGVLE</t>
  </si>
  <si>
    <t>Digital Learning Technology</t>
  </si>
  <si>
    <t>Individual Member, Certified Member (CMALT Holder), Associate Member</t>
  </si>
  <si>
    <t>Head of Learning Technology</t>
  </si>
  <si>
    <t>Moving structure to the cloud</t>
  </si>
  <si>
    <t>It support careers for e-Learning professionals</t>
  </si>
  <si>
    <t>Online Learning, Personalised Learning, Flexible Learning</t>
  </si>
  <si>
    <t>Educational Developer (TEL)</t>
  </si>
  <si>
    <t>Teaching, Management/leadership, Support, Staff development/training</t>
  </si>
  <si>
    <t>seamless learning</t>
  </si>
  <si>
    <t>It provides a network of people trying to solve the same problems.</t>
  </si>
  <si>
    <t>Community Engagement Co-ordinator (Undergraduate and Teaching)</t>
  </si>
  <si>
    <t>Students as co-creators</t>
  </si>
  <si>
    <t>Pilot: CMALT pathway for early career professionals and those for whom it is a smaller part of their role, Mapping of CMALT to frameworks like UKPSF, Jisc' Digital Capabilities framework, Blended Learning curriculum, Consultation with Members on the expanded framework</t>
  </si>
  <si>
    <t>it is the reference for everything learning technology in the UK. Biggest community of LT professionals</t>
  </si>
  <si>
    <t>Assistant Learning Technologist</t>
  </si>
  <si>
    <t>Teaching, Research, Support, Administration</t>
  </si>
  <si>
    <t>Pilot: CMALT pathways for advanced professionals whose role includes management/leadership or research focus, Enhanced support for individual candidates incl. video resources and improved guidance, Enhanced support for candidate cohorts within institutions incl tailored webinars and peer-to-peer sharing, Open Register of CMALT portfolios, providing examples from across sectors and job roles</t>
  </si>
  <si>
    <t>It is my window into peers working and best practice.</t>
  </si>
  <si>
    <t>Senior Learning Technologist - TEL</t>
  </si>
  <si>
    <t>Teaching, Research, Support</t>
  </si>
  <si>
    <t>Head of Digital Learning</t>
  </si>
  <si>
    <t>Management/leadership, Support, Staff development/training, Technical support/development</t>
  </si>
  <si>
    <t>Further Education, Higher Education, Work-based learning, Adult and community learning</t>
  </si>
  <si>
    <t>Collaborative creation tools/approaches</t>
  </si>
  <si>
    <t>Networking, sharing experiences</t>
  </si>
  <si>
    <t>Learning and Development Adviser</t>
  </si>
  <si>
    <t>Infographics</t>
  </si>
  <si>
    <t>Enhanced support for individual candidates incl. video resources and improved guidance, Enhanced support for candidate cohorts within institutions incl tailored webinars and peer-to-peer sharing, Open Register of CMALT portfolios, providing examples from across sectors and job roles, Consultation with Members on the expanded framework</t>
  </si>
  <si>
    <t>Professional recognition</t>
  </si>
  <si>
    <t>Employed full-time, Employed part-time, Self-employed</t>
  </si>
  <si>
    <t>It is important to be part of the community and to be able to share and grow together.</t>
  </si>
  <si>
    <t>Head of Educational Technology</t>
  </si>
  <si>
    <t>Research, Staff development/training</t>
  </si>
  <si>
    <t>Learning Design</t>
  </si>
  <si>
    <t xml:space="preserve">It's my professional organisation - it's where I can connect with people working in the same field for both shared enthusiasm and informed criticism! </t>
  </si>
  <si>
    <t>Learning Technology Advisor</t>
  </si>
  <si>
    <t>Pilot: CMALT pathway for early career professionals and those for whom it is a smaller part of their role, Enhanced support for candidate cohorts within institutions incl tailored webinars and peer-to-peer sharing, Open Register of CMALT portfolios, providing examples from across sectors and job roles</t>
  </si>
  <si>
    <t>Higher Education, Adult and community learning</t>
  </si>
  <si>
    <t>As someone working overseas and as a one-person department it has allowed me to increase my knowledge and plug into a wider community with a huge amount of knowledge and experience</t>
  </si>
  <si>
    <t>Head of Learning Resources</t>
  </si>
  <si>
    <t>Research, Administration, Staff development/training</t>
  </si>
  <si>
    <t>College or Further Education provider, University or Higher Education provider</t>
  </si>
  <si>
    <t>Active learning, E-assessment, Developing digitally (capabilities &amp; competencies) and digital wellbeing</t>
  </si>
  <si>
    <t>ideas, news, certification (CMALT), trends, learning, HE, Perosnal interests</t>
  </si>
  <si>
    <t>Employed full-time, Self-employed</t>
  </si>
  <si>
    <t>Learning technologist officer(digital learning)</t>
  </si>
  <si>
    <t>Support, Staff development/training, Technical support/development, blended learning design</t>
  </si>
  <si>
    <t>University or Higher Education provider, self-employed</t>
  </si>
  <si>
    <t>It keeps me in touch with current trends in learning technology within UK HE</t>
  </si>
  <si>
    <t>Product Manager</t>
  </si>
  <si>
    <t>Product Development</t>
  </si>
  <si>
    <t>Management/leadership, Technical support/development</t>
  </si>
  <si>
    <t>Further Education, Higher Education, Work-based learning, Adult and community learning, Industry</t>
  </si>
  <si>
    <t>connected practice/oep</t>
  </si>
  <si>
    <t>it unites those using learning technology across many sectors and disciplines</t>
  </si>
  <si>
    <t>Principal Teaching fellow</t>
  </si>
  <si>
    <t>Research, Management/leadership, Technical support/development</t>
  </si>
  <si>
    <t>Firstly, it keeps me informed in the learning technology arena and brings me a wealth of peers to network and collaborate with. Secondly, ALT provides me with an extensive programme of events for me to join and participate in to keep me up to date with practices and policies.  Thirdly, I have been accepted to be on the committee which allows me to get more involved in supporting and developing ALT's strategy.  Finally, ALT crowned me the Learning Technologist of the Year 2016, which allowed my professionalism to be realised.  Again, thank you ever so much for this recognition.</t>
  </si>
  <si>
    <t>Digital Practice Adviser</t>
  </si>
  <si>
    <t>Micro Learning</t>
  </si>
  <si>
    <t>Technical support/development, Course design</t>
  </si>
  <si>
    <t>Pilot: CMALT pathways for advanced professionals whose role includes management/leadership or research focus, Mapping of CMALT to frameworks like UKPSF, Jisc' Digital Capabilities framework, Blended Learning curriculum, Enhanced support for candidate cohorts within institutions incl tailored webinars and peer-to-peer sharing, Support for assessors provided through Lead Assessor Mentors and Members Groups</t>
  </si>
  <si>
    <t>Learning Spaces Lead</t>
  </si>
  <si>
    <t>Individual Member, Not sure</t>
  </si>
  <si>
    <t xml:space="preserve">New ideas and to hear other's experiences and issues. </t>
  </si>
  <si>
    <t>Technology Enhanced Learning Graphic Designer</t>
  </si>
  <si>
    <t>Designing and developing digital content for academics</t>
  </si>
  <si>
    <t xml:space="preserve">Return on investment and business impact using learning analytics. Leadership training and capabilities </t>
  </si>
  <si>
    <t xml:space="preserve">My professional body for learning technology, a place where I learn from my peers and can contribute my own experience of technology process and implementation </t>
  </si>
  <si>
    <t>Global Learning Consultant- Transformational Projects</t>
  </si>
  <si>
    <t>Learning tech , learning design, promoting learning opportunities, evaluating impact</t>
  </si>
  <si>
    <t>Management/leadership, Staff development/training, Technical support/development</t>
  </si>
  <si>
    <t>Nursing Lecturer</t>
  </si>
  <si>
    <t>Standardization and User Experience</t>
  </si>
  <si>
    <t>Pilot: CMALT pathway for early career professionals and those for whom it is a smaller part of their role, Pilot: CMALT pathways for advanced professionals whose role includes management/leadership or research focus, Enhanced support for candidate cohorts within institutions incl tailored webinars and peer-to-peer sharing, Open Register of CMALT portfolios, providing examples from across sectors and job roles, Consultation with Members on the expanded framework</t>
  </si>
  <si>
    <t>The community can be represented by the diverse areas across the UK</t>
  </si>
  <si>
    <t>Employed part-time, Self-employed</t>
  </si>
  <si>
    <t>curriculum design in online spaces</t>
  </si>
  <si>
    <t xml:space="preserve">Curriculum mapping and Virtual patients (simulated decision-making exercises) </t>
  </si>
  <si>
    <t>Pilot: CMALT pathway for early career professionals and those for whom it is a smaller part of their role, Pilot: CMALT pathways for advanced professionals whose role includes management/leadership or research focus, Mapping of CMALT to frameworks like UKPSF, Jisc' Digital Capabilities framework, Blended Learning curriculum, Open Register of CMALT portfolios, providing examples from across sectors and job roles, Support for assessors provided through Lead Assessor Mentors and Members Groups, Consultation with Members on the expanded framework</t>
  </si>
  <si>
    <t>Teaching, Management/leadership, Staff development/training, Technical support/development</t>
  </si>
  <si>
    <t>it is the UK's leading professional association for educationalists using learning technology to support learning</t>
  </si>
  <si>
    <t>Head of E-Learning</t>
  </si>
  <si>
    <t>Teaching, Research, Support, Administration, Staff development/training, Technical support/development</t>
  </si>
  <si>
    <t>Digital Media Producer</t>
  </si>
  <si>
    <t>networking, alt-c</t>
  </si>
  <si>
    <t>Mapping of CMALT to frameworks like UKPSF, Jisc' Digital Capabilities framework, Blended Learning curriculum, Enhanced support for individual candidates incl. video resources and improved guidance, Open Register of CMALT portfolios, providing examples from across sectors and job roles, Support for assessors provided through Lead Assessor Mentors and Members Groups</t>
  </si>
  <si>
    <t>Sharing of knowledge and expertise and experience</t>
  </si>
  <si>
    <t>Head of Quality Assurance and Development</t>
  </si>
  <si>
    <t>Flipped Classroom</t>
  </si>
  <si>
    <t>Enhanced support for individual candidates incl. video resources and improved guidance, Enhanced support for candidate cohorts within institutions incl tailored webinars and peer-to-peer sharing</t>
  </si>
  <si>
    <t>Learning Content Desiger</t>
  </si>
  <si>
    <t>Teaching, Support, Administration, Technical support/development</t>
  </si>
  <si>
    <t>Online learning</t>
  </si>
  <si>
    <t>Pilot: CMALT pathways for advanced professionals whose role includes management/leadership or research focus, Mapping of CMALT to frameworks like UKPSF, Jisc' Digital Capabilities framework, Blended Learning curriculum, Consultation with Members on the expanded framework</t>
  </si>
  <si>
    <t>ALT is important because it is the only association specifically created for people in learning technology roles.  I want to gain certification so this is also important and I like the range of relevant webinars and other activities that you run.</t>
  </si>
  <si>
    <t>Academic Developer</t>
  </si>
  <si>
    <t>Teaching, Research</t>
  </si>
  <si>
    <t>Pilot: CMALT pathway for early career professionals and those for whom it is a smaller part of their role, Pilot: CMALT pathways for advanced professionals whose role includes management/leadership or research focus, Enhanced support for individual candidates incl. video resources and improved guidance, Enhanced support for candidate cohorts within institutions incl tailored webinars and peer-to-peer sharing, Open Register of CMALT portfolios, providing examples from across sectors and job roles, Support for assessors provided through Lead Assessor Mentors and Members Groups, Consultation with Members on the expanded framework</t>
  </si>
  <si>
    <t>Skills Tutor</t>
  </si>
  <si>
    <t>Teaching, Administration</t>
  </si>
  <si>
    <t>Pilot: CMALT pathway for early career professionals and those for whom it is a smaller part of their role, Pilot: CMALT pathways for advanced professionals whose role includes management/leadership or research focus, Mapping of CMALT to frameworks like UKPSF, Jisc' Digital Capabilities framework, Blended Learning curriculum, Enhanced support for individual candidates incl. video resources and improved guidance, Open Register of CMALT portfolios, providing examples from across sectors and job roles</t>
  </si>
  <si>
    <t>Director, Centre for Learning and Teaching</t>
  </si>
  <si>
    <t>Research, Management/leadership, Support, Staff development/training, Technical support/development</t>
  </si>
  <si>
    <t>I think the Special Interest Groups are my favourite parts of ALT. Especially the OER sig and Learning Spaces sig.</t>
  </si>
  <si>
    <t>Learning Technologies Adviser</t>
  </si>
  <si>
    <t>Digital literacy</t>
  </si>
  <si>
    <t>It provides opportunities to reflect upon and develop my professional practice, and to interact with a community of colleagues outside my own institution.</t>
  </si>
  <si>
    <t xml:space="preserve">A fantastic source of information, resources, suggestions, peers, awesome network </t>
  </si>
  <si>
    <t xml:space="preserve">Placement Manager </t>
  </si>
  <si>
    <t>Support, Administration, Staff development/training</t>
  </si>
  <si>
    <t xml:space="preserve">I'm going to be looking at learning design for online and blended learning.  I'll be refining an existing training session for staff to include students.  This focuses more on pedagogy than the technical. </t>
  </si>
  <si>
    <t>Pilot: CMALT pathways for advanced professionals whose role includes management/leadership or research focus, Enhanced support for candidate cohorts within institutions incl tailored webinars and peer-to-peer sharing, Open Register of CMALT portfolios, providing examples from across sectors and job roles, Support for assessors provided through Lead Assessor Mentors and Members Groups</t>
  </si>
  <si>
    <t xml:space="preserve">Outside of ILTA, it is the only body available for someone in my line of work.  </t>
  </si>
  <si>
    <t>Head of Technology Enhanced Learning</t>
  </si>
  <si>
    <t>Management/leadership, Support</t>
  </si>
  <si>
    <t>Learner centred learning environments</t>
  </si>
  <si>
    <t>Senior teaching fellow</t>
  </si>
  <si>
    <t>Mapping of CMALT to frameworks like UKPSF, Jisc' Digital Capabilities framework, Blended Learning curriculum, Enhanced support for individual candidates incl. video resources and improved guidance, Consultation with Members on the expanded framework</t>
  </si>
  <si>
    <t>learning technologist</t>
  </si>
  <si>
    <t>Research, Staff development/training, Technical support/development</t>
  </si>
  <si>
    <t>Live collaborative tools</t>
  </si>
  <si>
    <t>Mapping of CMALT to frameworks like UKPSF, Jisc' Digital Capabilities framework, Blended Learning curriculum, Open Register of CMALT portfolios, providing examples from across sectors and job roles, Consultation with Members on the expanded framework</t>
  </si>
  <si>
    <t>New and network; sharing ideas, advances and initiatives</t>
  </si>
  <si>
    <t>Course Design Manager</t>
  </si>
  <si>
    <t>Learning design/pedagogy</t>
  </si>
  <si>
    <t>Open Register of CMALT portfolios, providing examples from across sectors and job roles, Consultation with Members on the expanded framework</t>
  </si>
  <si>
    <t>Online Exams/remote proctoring</t>
  </si>
  <si>
    <t>Ireland</t>
  </si>
  <si>
    <t>Teaching, Research, Support, Staff development/training</t>
  </si>
  <si>
    <t>online education</t>
  </si>
  <si>
    <t>Learning &amp; Skills Manager (Digital Education)</t>
  </si>
  <si>
    <t>It enables me to see what the rest of the UK and wider is doing</t>
  </si>
  <si>
    <t>Curriculum Design Consultant</t>
  </si>
  <si>
    <t>Teaching, Research, Management/leadership, Technical support/development</t>
  </si>
  <si>
    <t xml:space="preserve">It's important. </t>
  </si>
  <si>
    <t>Academic Development Specialist</t>
  </si>
  <si>
    <t>associate prof</t>
  </si>
  <si>
    <t>Research, Management/leadership, Administration</t>
  </si>
  <si>
    <t>Because it is an active community with great benefits its members.</t>
  </si>
  <si>
    <t>eLearning Co-ordinator</t>
  </si>
  <si>
    <t>Medical Statistician and Researcher in Education</t>
  </si>
  <si>
    <t>Mapping of CMALT to frameworks like UKPSF, Jisc' Digital Capabilities framework, Blended Learning curriculum, Enhanced support for individual candidates incl. video resources and improved guidance, Enhanced support for candidate cohorts within institutions incl tailored webinars and peer-to-peer sharing, Open Register of CMALT portfolios, providing examples from across sectors and job roles</t>
  </si>
  <si>
    <t>You understand the job I do, and the challenges I have</t>
  </si>
  <si>
    <t>E-learning Manager</t>
  </si>
  <si>
    <t>Pilot: CMALT pathway for early career professionals and those for whom it is a smaller part of their role, Pilot: CMALT pathways for advanced professionals whose role includes management/leadership or research focus, Mapping of CMALT to frameworks like UKPSF, Jisc' Digital Capabilities framework, Blended Learning curriculum, Enhanced support for individual candidates incl. video resources and improved guidance, Open Register of CMALT portfolios, providing examples from across sectors and job roles, Support for assessors provided through Lead Assessor Mentors and Members Groups</t>
  </si>
  <si>
    <t xml:space="preserve">Certified Membership offers both access to a community and  provides recognised professional accreditation </t>
  </si>
  <si>
    <t>Educational Developer</t>
  </si>
  <si>
    <t>Teaching, Research, Management/leadership, Support</t>
  </si>
  <si>
    <t>Pilot: CMALT pathways for advanced professionals whose role includes management/leadership or research focus, Consultation with Members on the expanded framework</t>
  </si>
  <si>
    <t>Learning Technology is promoted as a necessary enable for growth and development of Universities</t>
  </si>
  <si>
    <t>Information Services Consultant</t>
  </si>
  <si>
    <t>Teaching, Support, Communication, Business Analyst</t>
  </si>
  <si>
    <t>digital capabilities; co-design</t>
  </si>
  <si>
    <t>Pilot: CMALT pathway for early career professionals and those for whom it is a smaller part of their role, Pilot: CMALT pathways for advanced professionals whose role includes management/leadership or research focus, Enhanced support for individual candidates incl. video resources and improved guidance, Open Register of CMALT portfolios, providing examples from across sectors and job roles, Consultation with Members on the expanded framework</t>
  </si>
  <si>
    <t>As an "academic related" member of staff in a university, before discovering ALT I felt like I fell between two stools, but when I've attended ALT-C in particular I've felt a real sense of community with other members.</t>
  </si>
  <si>
    <t>Senior TEL Designer</t>
  </si>
  <si>
    <t>A combination of most of the above!</t>
  </si>
  <si>
    <t>Research, Support, Staff development/training, Technical support/development, Pedagogic support for module teams, in terms of using the optimum technological resources to support teaching and learning</t>
  </si>
  <si>
    <t>I am keen to support the profession</t>
  </si>
  <si>
    <t>Assistant Director</t>
  </si>
  <si>
    <t>Head of Digital Capability</t>
  </si>
  <si>
    <t>Research, Management/leadership, Support</t>
  </si>
  <si>
    <t>Student-led learning and student-created materials</t>
  </si>
  <si>
    <t>ALT supports research in learning technology, which many universities bypass even though they expect learning technology use to be evidence-based. ALT also provides brilliant peer support. I especially value the ALT mailing list for helpful information and practice sharing.</t>
  </si>
  <si>
    <t>Educational Designer</t>
  </si>
  <si>
    <t>Senior Learning Applications Developer</t>
  </si>
  <si>
    <t>Teaching, Management/leadership, Technical support/development</t>
  </si>
  <si>
    <t>Further Education, Higher Education, Work-based learning, Industry</t>
  </si>
  <si>
    <t>College or Further Education provider, University or Higher Education provider, Other learning provider, Commercial organisation, Third sector organisation</t>
  </si>
  <si>
    <t>Pilot: CMALT pathways for advanced professionals whose role includes management/leadership or research focus, Mapping of CMALT to frameworks like UKPSF, Jisc' Digital Capabilities framework, Blended Learning curriculum</t>
  </si>
  <si>
    <t>Part retired</t>
  </si>
  <si>
    <t>Director | Governor</t>
  </si>
  <si>
    <t>Teaching, Research, Management/leadership, Staff development/training, Technical support/development</t>
  </si>
  <si>
    <t>Schools, Third sector</t>
  </si>
  <si>
    <t>School, University or Higher Education provider, Commercial organisation, Third sector organisation</t>
  </si>
  <si>
    <t>Gamifiication of learning</t>
  </si>
  <si>
    <t>Pilot: CMALT pathway for early career professionals and those for whom it is a smaller part of their role, Pilot: CMALT pathways for advanced professionals whose role includes management/leadership or research focus, Enhanced support for individual candidates incl. video resources and improved guidance</t>
  </si>
  <si>
    <t>Senior Project Officer</t>
  </si>
  <si>
    <t>Hong Kong</t>
  </si>
  <si>
    <t>Visiting scholar</t>
  </si>
  <si>
    <t>Research, Technical support/development</t>
  </si>
  <si>
    <t>Schools, Further Education, Higher Education</t>
  </si>
  <si>
    <t>School, College or Further Education provider, University or Higher Education provider</t>
  </si>
  <si>
    <t>Critical information literacy</t>
  </si>
  <si>
    <t>I do not operate in Higher Ed/Futher Ed - my role is within statutory education (Primary/Post-Primary). However, I feel that I benefit enormously from hearing what is going on in terms of technology-enhanced teaching and learning at these levels in order to inform my project/programme activity. It helps me to keep up-to-date and I am grateful for the email thread discussions! They are often very illuminating!</t>
  </si>
  <si>
    <t>Education Manager (Digital Learning Specialist)</t>
  </si>
  <si>
    <t>Statutory curriculum body</t>
  </si>
  <si>
    <t>Learning Technologies Manager</t>
  </si>
  <si>
    <t>Teaching, Staff development/training, Technical support/development</t>
  </si>
  <si>
    <t>Training and Development</t>
  </si>
  <si>
    <t xml:space="preserve">The community, the conference, being able to contribute. </t>
  </si>
  <si>
    <t>Multi-faceted. Learning Technology, multimedia, pedagogical support and curriculum dev.</t>
  </si>
  <si>
    <t>Instructional Design</t>
  </si>
  <si>
    <t xml:space="preserve">To connect with people who do the same job as me in FE, HE and other sectors. </t>
  </si>
  <si>
    <t>Senior Learning Technology Adviser</t>
  </si>
  <si>
    <t>Head of e-Learning</t>
  </si>
  <si>
    <t>Senior manager: Learning technology</t>
  </si>
  <si>
    <t>Research, Management/leadership, Support, Staff development/training, learning design</t>
  </si>
  <si>
    <t xml:space="preserve">Is a Learning experience for me </t>
  </si>
  <si>
    <t>Learning Support Specialist-Coach in IB schools</t>
  </si>
  <si>
    <t>Research, Management/leadership, Support, Administration</t>
  </si>
  <si>
    <t>Schools, International IB schools around the globe ( MYP/DP Curricula)</t>
  </si>
  <si>
    <t>School, International IB schools around the globe ( MYP/DP Curricula)</t>
  </si>
  <si>
    <t>Enhanced support for individual candidates incl. video resources and improved guidance, Enhanced support for candidate cohorts within institutions incl tailored webinars and peer-to-peer sharing, Open Register of CMALT portfolios, providing examples from across sectors and job roles, Support for assessors provided through Lead Assessor Mentors and Members Groups</t>
  </si>
  <si>
    <t>Staff development/training/Technical support/development</t>
  </si>
  <si>
    <t>Augmented and virtual reality</t>
  </si>
  <si>
    <t>I have only just joined, so not sure yet</t>
  </si>
  <si>
    <t>Associate Learning Technologist</t>
  </si>
  <si>
    <t>Pilot: CMALT pathways for advanced professionals whose role includes management/leadership or research focus, Enhanced support for candidate cohorts within institutions incl tailored webinars and peer-to-peer sharing</t>
  </si>
  <si>
    <t>ALT is a fantastic community where I can make contacts to share ideas and hear about good practice. It's also really useful as an informal way to benchmark my own and my institution's activity.</t>
  </si>
  <si>
    <t>Associate Member, Not sure</t>
  </si>
  <si>
    <t>I'm interested in the use of technology in learning (language learning in particular) and so much of what ALT does is useful for me.</t>
  </si>
  <si>
    <t>Principal Teaching Fellow</t>
  </si>
  <si>
    <t>Pilot: CMALT pathway for early career professionals and those for whom it is a smaller part of their role, Pilot: CMALT pathways for advanced professionals whose role includes management/leadership or research focus, Mapping of CMALT to frameworks like UKPSF, Jisc' Digital Capabilities framework, Blended Learning curriculum, Enhanced support for candidate cohorts within institutions incl tailored webinars and peer-to-peer sharing, Open Register of CMALT portfolios, providing examples from across sectors and job roles, Support for assessors provided through Lead Assessor Mentors and Members Groups, Consultation with Members on the expanded framework</t>
  </si>
  <si>
    <t>Customer Services Manager, Information Services</t>
  </si>
  <si>
    <t>Pilot: CMALT pathway for early career professionals and those for whom it is a smaller part of their role, Mapping of CMALT to frameworks like UKPSF, Jisc' Digital Capabilities framework, Blended Learning curriculum, Open Register of CMALT portfolios, providing examples from across sectors and job roles, Support for assessors provided through Lead Assessor Mentors and Members Groups</t>
  </si>
  <si>
    <t>It provides a sense of community and much needed support and 'professionalises' my role</t>
  </si>
  <si>
    <t>Senior Academic Developer</t>
  </si>
  <si>
    <t>Digital innovation/training</t>
  </si>
  <si>
    <t>Teaching, Management/leadership, Support, Staff development/training, Technical support/development</t>
  </si>
  <si>
    <t>It is a professional lifeline and connects me with my peers beyond my immediate team.</t>
  </si>
  <si>
    <t>Gaining the knowledge I need to perform effectively</t>
  </si>
  <si>
    <t>Lecturer and e-Learning Champion</t>
  </si>
  <si>
    <t>Administration, Staff development/training</t>
  </si>
  <si>
    <t>Senior Lecturer in TEL</t>
  </si>
  <si>
    <t>Australia</t>
  </si>
  <si>
    <t xml:space="preserve">Associate professor </t>
  </si>
  <si>
    <t>it is a supportive open, social and co-learning community</t>
  </si>
  <si>
    <t>Principal Lecturer</t>
  </si>
  <si>
    <t>Mapping of CMALT to frameworks like UKPSF, Jisc' Digital Capabilities framework, Blended Learning curriculum, Enhanced support for individual candidates incl. video resources and improved guidance, Open Register of CMALT portfolios, providing examples from across sectors and job roles</t>
  </si>
  <si>
    <t>It provides a community of practice and highlights research, best practice, career opportunities and more importantly is a forum for sharing and learning.  it also helps in creating an identity for myself as a Learning Technologist.</t>
  </si>
  <si>
    <t>It's not really important to me. I'm in it only because I want to keep a loose track of the developments in the profession. 
In fact, I find the ALT to be a bit too active these days, trying to impact people's lives where it shouldn't really. For example, I worry that CMALT might be a very well intentioned but ultimately pointless case of qualification inflation - it's not really needed to do the job right, but soon people will need to do it or they won't get hired. It's like sports doping, learning technology edition.
I think it would be best if the ALT focused on promoting learning technology through supporting the development of useful technologies and research into existing ones, organising events, and the like. Many of the 'exciting new developments' are really only exciting to the people who are in it, and often create more work and more things to keep up with for the rest of us.</t>
  </si>
  <si>
    <t>Teaching, Research, Support, Technical support/development</t>
  </si>
  <si>
    <t>Adaptive learning</t>
  </si>
  <si>
    <t>I'm very new and have not used ALT much yet, so am still establishing how it is useful for me and vice versa. BUT having said that I am expecting it to be useful for networking with others, learning more about Learning technology roles (I have come into this via publishing and although LT is a huge part of my role I am still finding my place in the LT world), working out where I fit, learning more about new LT issues/options/tools that I can take back into my own workplace, and thinking about the future for my LT career.</t>
  </si>
  <si>
    <t>Commissioning Editor</t>
  </si>
  <si>
    <t>Developing online courses for HE students and academics (commercial)</t>
  </si>
  <si>
    <t>Commission products, develop curriculum, commission authors, consult with HE institutions about implementation of courses, speak at events about our courses</t>
  </si>
  <si>
    <t>Registered for CMALT (CMALT candidate), Not sure</t>
  </si>
  <si>
    <t>diagnostic tools e.g. for digital literacy and other graduate skills</t>
  </si>
  <si>
    <t>Pilot: CMALT pathway for early career professionals and those for whom it is a smaller part of their role, Mapping of CMALT to frameworks like UKPSF, Jisc' Digital Capabilities framework, Blended Learning curriculum, Support for assessors provided through Lead Assessor Mentors and Members Groups</t>
  </si>
  <si>
    <t>it is a community that shares practice</t>
  </si>
  <si>
    <t>Academic Lead Distance &amp; Online Learning</t>
  </si>
  <si>
    <t>Teaching, Research, Management/leadership, Support, Administration, Technical support/development, Policies</t>
  </si>
  <si>
    <t>More sophisticated peer review methods and tools</t>
  </si>
  <si>
    <t>Pilot: CMALT pathway for early career professionals and those for whom it is a smaller part of their role, Pilot: CMALT pathways for advanced professionals whose role includes management/leadership or research focus, Mapping of CMALT to frameworks like UKPSF, Jisc' Digital Capabilities framework, Blended Learning curriculum, Enhanced support for candidate cohorts within institutions incl tailored webinars and peer-to-peer sharing, Open Register of CMALT portfolios, providing examples from across sectors and job roles, Consultation with Members on the expanded framework</t>
  </si>
  <si>
    <t>I work independently of any institution and value the network of peers that ALT gives me access to.</t>
  </si>
  <si>
    <t>Try to avoid job titles</t>
  </si>
  <si>
    <t>Consulting</t>
  </si>
  <si>
    <t>Further Education, Work-based learning, Adult and community learning, Industry, Third sector</t>
  </si>
  <si>
    <t>Independent consultancy</t>
  </si>
  <si>
    <t>Distance Learning courses</t>
  </si>
  <si>
    <t>ALT is the professional association for my profession</t>
  </si>
  <si>
    <t>Learning Services Manager</t>
  </si>
  <si>
    <t>T&amp;L Strategy</t>
  </si>
  <si>
    <t>Collaborative and participatory opportunities with colleagues across the sector</t>
  </si>
  <si>
    <t>Deputy Head of School</t>
  </si>
  <si>
    <t xml:space="preserve">Important network of informed colleagues which is I consider to be a vital source of support to keep me informed about learning technology. </t>
  </si>
  <si>
    <t>Teaching, Management/leadership</t>
  </si>
  <si>
    <t>E-Learning Manager</t>
  </si>
  <si>
    <t>Pilot: CMALT pathway for early career professionals and those for whom it is a smaller part of their role, Pilot: CMALT pathways for advanced professionals whose role includes management/leadership or research focus, Enhanced support for candidate cohorts within institutions incl tailored webinars and peer-to-peer sharing, Support for assessors provided through Lead Assessor Mentors and Members Groups</t>
  </si>
  <si>
    <t>Keep me up to date, help me network</t>
  </si>
  <si>
    <t>Individual Member, Associate Member, Registered for CMALT (CMALT candidate)</t>
  </si>
  <si>
    <t>Programme Development Technologist</t>
  </si>
  <si>
    <t>Programme development PSS academic liaison</t>
  </si>
  <si>
    <t>Supporting disabled learners and accessibility.</t>
  </si>
  <si>
    <t xml:space="preserve">It keeps me in touch with the LT community across the UK and globe. </t>
  </si>
  <si>
    <t>Media Assistant to Learning Designer</t>
  </si>
  <si>
    <t>I have been working with learning technology for a long time but have only just become a learning technologist. While I know the technologies my weak area is linking it to pedagogy and the academic curriculum. My institutions is unfamiliar with this area. I am the first learning technologist in post. My main support is likely to come from outside my institution. Once my feet touch the ground I want to connect more a possibly work towards the CMALT.</t>
  </si>
  <si>
    <t>Mobile learning</t>
  </si>
  <si>
    <t>it connects me with other professionals in the industry and promotes the use and development of digital technologies in higher education; furthermore, CMALT provides professional recognition.</t>
  </si>
  <si>
    <t>Technology Enhanced Learning Projects Developer</t>
  </si>
  <si>
    <t>SCORM</t>
  </si>
  <si>
    <t>Attaining recognition that what I do is an important role, not to be undervalued.</t>
  </si>
  <si>
    <t>Student voice</t>
  </si>
  <si>
    <t>Discussion forums and email updates are always interesting and meetings are valuable.</t>
  </si>
  <si>
    <t>Blended Learning Coodinator</t>
  </si>
  <si>
    <t>Pilot: CMALT pathways for advanced professionals whose role includes management/leadership or research focus, Enhanced support for individual candidates incl. video resources and improved guidance, Open Register of CMALT portfolios, providing examples from across sectors and job roles, Consultation with Members on the expanded framework</t>
  </si>
  <si>
    <t>Pilot: CMALT pathways for advanced professionals whose role includes management/leadership or research focus, Mapping of CMALT to frameworks like UKPSF, Jisc' Digital Capabilities framework, Blended Learning curriculum, Support for assessors provided through Lead Assessor Mentors and Members Groups</t>
  </si>
  <si>
    <t>ALT is a guild for the artisans of our time. An important body that recognises and supports the wide ranging activities done by the people who work with technologies that support learning. Our work is so diverse, coupled with continued change in our working environment,  it is crucial that there is a touchstone or template for our role that we can refer to in order to halt the increasing erosion of skills and attributes associated with the still releativly new role known as Learning Technologist.</t>
  </si>
  <si>
    <t>Learning Technology Developer</t>
  </si>
  <si>
    <t>Authoring</t>
  </si>
  <si>
    <t>Most relevant organisation to me as LT.</t>
  </si>
  <si>
    <t>It's important to keep up to date with current thinking, technology and trends and be part of a community. Being a member of ALT allows me to dip in, or take longer looks at the current and new practice ideas whenever I want to.</t>
  </si>
  <si>
    <t>Learning technologist and communication officer</t>
  </si>
  <si>
    <t>Service Owner, Teaching and Learning</t>
  </si>
  <si>
    <t>The opportunity to engage and network with a professional TEL community across the UK and abroad and to learn about innovations in the TEL space.</t>
  </si>
  <si>
    <t>Enhanced support for individual candidates incl. video resources and improved guidance, Open Register of CMALT portfolios, providing examples from across sectors and job roles, Consultation with Members on the expanded framework</t>
  </si>
  <si>
    <t>ALT has been important for me professionally for all sorts of reasons. Taking the long view, it has since circa 2000 been a source of regular information for keeping me up to date with cutting edge technologies and their practical applications in the classroom and of the latest research in learning technologies. It's helped me find the balance between practice and pedagogy and more generally has contributed to the building of a large community of like-minded academics and practitioners who are passionate about enhancing the student learning experience with technology. 
ALT provides a valuable national and international network for both technologists and researchers into learning technology. Learning technology has become embedded in our academic practice in ways we could never have foreseen in 1993, totally impacting the way we teach and interact with our students. As a practitioner over those 25 years filtering the good ideas from the not-so-good has been helped immensely by the ALT community of practice.</t>
  </si>
  <si>
    <t>Teaching, Research, Support, Administration, Staff development/training</t>
  </si>
  <si>
    <t>With JISC doing fewer networking events, ALT is hugely important for the TEL community across the country.</t>
  </si>
  <si>
    <t>Microteaching</t>
  </si>
  <si>
    <t>Certified Member (CMALT Holder), Associate Member</t>
  </si>
  <si>
    <t>Teaching, Support, Administration, Staff development/training</t>
  </si>
  <si>
    <t>Email discussions and newsletters provide useful resources/advice for TEL.</t>
  </si>
  <si>
    <t>Outside of Europe, USA</t>
  </si>
  <si>
    <t xml:space="preserve">Assistant Director of an Intensive English Program </t>
  </si>
  <si>
    <t>English Tutor and E-Learning Champion</t>
  </si>
  <si>
    <t>Head of Digital Learning Support Services</t>
  </si>
  <si>
    <t>Research, Support, Administration, Staff development/training, Technical support/development</t>
  </si>
  <si>
    <t>It's my industry body and go to place for support and research</t>
  </si>
  <si>
    <t>Head of Learning Technologies</t>
  </si>
  <si>
    <t>Continuing the up hill struggle to get my institution to learn about and engage with TEL</t>
  </si>
  <si>
    <t>It provides access to a nationwide network of people who like me are exploring the use of TEL.  This has been a lifeline when colleagues/managers within my institution adopt unrealistic hopes or targets for the development of a distance learning programme.  I have been able to use ALT to provide evidence and support for the need to develop policies around lecture capture and assistive technology. On a personal level ALT has kept me sane and has enabled me to hear about a whole range of software, ideas and experiences that have been useful. I am an academic rather than a technologist so this community has been great for me.</t>
  </si>
  <si>
    <t>Being a member of ALT and achieving CMALT this year made a large impact on my practice and literally opened up many new connections that otherwise would not have happened. It is a perfect 'opener' to new networks, as it allows for neutral introductions and conversations, free of institutional constraints/culture/structure.</t>
  </si>
  <si>
    <t>elearning developer</t>
  </si>
  <si>
    <t>Learning Technology Support</t>
  </si>
  <si>
    <t>Teaching, Research, Management/leadership, Administration, Staff development/training, Technical support/development</t>
  </si>
  <si>
    <t>Distance learning at scale, Wikimedia in the classroom</t>
  </si>
  <si>
    <t xml:space="preserve">It provides an open and inclusive community for learning technologists in the UK coupled with excellent leadership and foresight.  </t>
  </si>
  <si>
    <t>OER Service, Senior Team Leader</t>
  </si>
  <si>
    <t>Brilliant community in regional group, national conference, mailing lists.</t>
  </si>
  <si>
    <t>Learning technology developer</t>
  </si>
  <si>
    <t>Object based learning and object based learning using sound</t>
  </si>
  <si>
    <t>ALT does learning and technology, what's not to love.</t>
  </si>
  <si>
    <t>Learning Zone Manager</t>
  </si>
  <si>
    <t>Teaching, Research, Management/leadership, Support, Administration, Staff development/training, Technical support/development, Maintenance and repairs</t>
  </si>
  <si>
    <t>Data</t>
  </si>
  <si>
    <t>Professional development</t>
  </si>
  <si>
    <t>e-learning Project Manager</t>
  </si>
  <si>
    <t>Private sector</t>
  </si>
  <si>
    <t xml:space="preserve">ALT is unique in being voice of learning technologists across Universities , Colleges , Schools and Work Based learning - it provides a critical network across the UK and beyond and driven by membership </t>
  </si>
  <si>
    <t xml:space="preserve">Educational Consultant </t>
  </si>
  <si>
    <t xml:space="preserve">CEO </t>
  </si>
  <si>
    <t xml:space="preserve">Thought leading in policy and practice </t>
  </si>
  <si>
    <t xml:space="preserve">Research, Management/leadership, Staff development/training, Technical support/development, Policy shaping national and institutional </t>
  </si>
  <si>
    <t>Further Education, Work-based learning, Adult and community learning, Third sector</t>
  </si>
  <si>
    <t>Service Learning</t>
  </si>
  <si>
    <t xml:space="preserve">VM-slutspel and access to peers - Learning and development. Sense of community and keeping up tp date. </t>
  </si>
  <si>
    <t>Learning Technologist - Coordinator</t>
  </si>
  <si>
    <t>Preparing non-traditional students for HE</t>
  </si>
  <si>
    <t>Because it is an organisation which brings people with interest in learning technology together, and has a means to accredit expertise</t>
  </si>
  <si>
    <t>Teaching Fellow (Academic Skills Development)</t>
  </si>
  <si>
    <t xml:space="preserve">As a Learning technologist ALT is important to me, but it seems to be an organisation that doesn't have as many younger aged members as it possibily should have.  I          </t>
  </si>
  <si>
    <t>Baseline standards for VLE</t>
  </si>
  <si>
    <t>Enhanced support for candidate cohorts within institutions incl tailored webinars and peer-to-peer sharing, Open Register of CMALT portfolios, providing examples from across sectors and job roles, Consultation with Members on the expanded framework</t>
  </si>
  <si>
    <t>Its mail list continues to be a very useful source of information. The annual autumn conference is also very worthwhile for attendees and non-attendees.</t>
  </si>
  <si>
    <t>E-Learningn Development Officer</t>
  </si>
  <si>
    <t>Pilot: CMALT pathway for early career professionals and those for whom it is a smaller part of their role, Enhanced support for candidate cohorts within institutions incl tailored webinars and peer-to-peer sharing, Support for assessors provided through Lead Assessor Mentors and Members Groups, Consultation with Members on the expanded framework</t>
  </si>
  <si>
    <t>It is the prime networking facilitator in the sector</t>
  </si>
  <si>
    <t>Teaching, Research, Staff development/training</t>
  </si>
  <si>
    <t>Mapping of CMALT to frameworks like UKPSF, Jisc' Digital Capabilities framework, Blended Learning curriculum, Open Register of CMALT portfolios, providing examples from across sectors and job roles</t>
  </si>
  <si>
    <t>I like the network of helpful folks.</t>
  </si>
  <si>
    <t>Professional Teaching Fellow</t>
  </si>
  <si>
    <t>Teaching, Administration, Technical support/development</t>
  </si>
  <si>
    <t>Pilot: CMALT pathways for advanced professionals whose role includes management/leadership or research focus, Support for assessors provided through Lead Assessor Mentors and Members Groups</t>
  </si>
  <si>
    <t>It is the community of very helpful professionals. I am really impressed by the readiness to support anyone whey they ask questions or have problems. Thank you!</t>
  </si>
  <si>
    <t>Employed part-time, Retired</t>
  </si>
  <si>
    <t>lecturer and editor</t>
  </si>
  <si>
    <t>publishing the academic journal</t>
  </si>
  <si>
    <t>It provides recognition and a network of enthsuiasts</t>
  </si>
  <si>
    <t>ESOL lecturer</t>
  </si>
  <si>
    <t>Augmented Reality and Intelligent interfaces</t>
  </si>
  <si>
    <t>Pilot: CMALT pathway for early career professionals and those for whom it is a smaller part of their role, Pilot: CMALT pathways for advanced professionals whose role includes management/leadership or research focus, Enhanced support for candidate cohorts within institutions incl tailored webinars and peer-to-peer sharing</t>
  </si>
  <si>
    <t>It helps the students through our practices and ALT recognises the effort we put into our teaching practice .</t>
  </si>
  <si>
    <t>Teaching/Research/Admin</t>
  </si>
  <si>
    <t>Higher Education, Industry</t>
  </si>
  <si>
    <t>Community to discuss developments, share best practice in learning technology, professional accreditation</t>
  </si>
  <si>
    <t>Learning Technology Office</t>
  </si>
  <si>
    <t>Depends on the clients</t>
  </si>
  <si>
    <t>Peer research and looking ahead</t>
  </si>
  <si>
    <t xml:space="preserve">Global Learning Consultant </t>
  </si>
  <si>
    <t>1. How important have the following been to your work over the past year? [Screencasting]</t>
  </si>
  <si>
    <t>1. How important have the following been to your work over the past year? [Data and Analytics (incl. Learning analytics)]</t>
  </si>
  <si>
    <t>1. How important have the following been to your work over the past year? [Wikis]</t>
  </si>
  <si>
    <t>3. And how important do you expect the following will be for you in the coming year? [Screencasting]</t>
  </si>
  <si>
    <t>3. And how important do you expect the following will be for you in the coming year? [Data and Analytics (incl. Learning analytics)]</t>
  </si>
  <si>
    <t>3. And how important do you expect the following will be for you in the coming year? [Wikis]</t>
  </si>
  <si>
    <t>4a. New ideas that can benefit the Membership at a national level [Links to Learning Technology taught/research degrees]</t>
  </si>
  <si>
    <t>4a. New ideas that can benefit the Membership at a national level [Support for UK-wide Member Groups, including local CMALT Champions]</t>
  </si>
  <si>
    <t>4a. New ideas that can benefit the Membership at a national level [Alignment of the CMALT scheme with other accreditation frameworks]</t>
  </si>
  <si>
    <t>4a. New ideas that can benefit the Membership at a national level [Member offers and news through international partnerships]</t>
  </si>
  <si>
    <t>4a. New ideas that can benefit the Membership at a national level [Stronger representation of Members in policy consultations]</t>
  </si>
  <si>
    <t>4b. New ways to lead professionalisation in Learning Technology [CMALT for students/early career professionals]</t>
  </si>
  <si>
    <t>4b. New ways to lead professionalisation in Learning Technology [CMALT for advanced/senior professionals]</t>
  </si>
  <si>
    <t>4b. New ways to lead professionalisation in Learning Technology [Professional mentoring scheme for Members by Members]</t>
  </si>
  <si>
    <t>4b. New ways to lead professionalisation in Learning Technology [Annual Learning Technology research prize]</t>
  </si>
  <si>
    <t>4b. New ways to lead professionalisation in Learning Technology [CPD Open Badges framework for core ALT activities]</t>
  </si>
  <si>
    <t>4c. More ways in which we can inform practice &amp; share research openly for public benefit [Enable Members to engage with industry via Special Interest Groups]</t>
  </si>
  <si>
    <t>4c. More ways in which we can inform practice &amp; share research openly for public benefit [Enable Members to increase the impact of their practice by sharing their expert knowledge via open publications or events]</t>
  </si>
  <si>
    <t>4c. More ways in which we can inform practice &amp; share research openly for public benefit [Continue to make available Open Access research in Learning Technology]</t>
  </si>
  <si>
    <t>4c. More ways in which we can inform practice &amp; share research openly for public benefit [Openly publish comparative data from the ALT Annual Survey]</t>
  </si>
  <si>
    <t>4c. More ways in which we can inform practice &amp; share research openly for public benefit [Enable Members to share practice &amp; research via the ALT Open Access Repository]</t>
  </si>
  <si>
    <t>5. ALT is important to me because...</t>
  </si>
  <si>
    <t>6. Are you currently a member of ALT or involved in ALT another way?</t>
  </si>
  <si>
    <t>8a. Are you currently a member any of these ALT Members Groups?</t>
  </si>
  <si>
    <t>8b. Are you currently involved in any of these ALT Special Interest Groups (SIGs)?</t>
  </si>
  <si>
    <t>9. Are you currently involved in or a member of:</t>
  </si>
  <si>
    <t>10. Would you like us to contact you?</t>
  </si>
  <si>
    <t>I feel recognized in my role as a learning technologist and part of a respected and forward thing community</t>
  </si>
  <si>
    <t>ALT West Midlands</t>
  </si>
  <si>
    <t>ALT Games and Learning SIG</t>
  </si>
  <si>
    <t>Central Executive Committee</t>
  </si>
  <si>
    <t>Senior Research Fellow/Associate Lecturer</t>
  </si>
  <si>
    <t xml:space="preserve">Blockchain, AI and VR </t>
  </si>
  <si>
    <t xml:space="preserve">it is a rich resource of practical applications of technology for education </t>
  </si>
  <si>
    <t xml:space="preserve">Digital Scholarship and Content Innovation Manager </t>
  </si>
  <si>
    <t>networking, like minded colleagues</t>
  </si>
  <si>
    <t>Associate Dean Academic Enhancement</t>
  </si>
  <si>
    <t>It provides a good opportunity for me to get connected to people who are working in the same area and get peer-support.</t>
  </si>
  <si>
    <t>Enablement Officer</t>
  </si>
  <si>
    <t>Research, Administration, Technical support/development</t>
  </si>
  <si>
    <t>Blended and distance course design and frameworks</t>
  </si>
  <si>
    <t>It is the go to place for collaborating and networking for recognised and acclaimed learning technology professionals</t>
  </si>
  <si>
    <t>ALT White Rose</t>
  </si>
  <si>
    <t>ALT FELTAG SIG</t>
  </si>
  <si>
    <t>Operational Committees</t>
  </si>
  <si>
    <t>Learning Support Technologist</t>
  </si>
  <si>
    <t>Individual Member (formerly known as Ordinary Member), Certified Member (CMALT Holder)</t>
  </si>
  <si>
    <t>ALT Scotland</t>
  </si>
  <si>
    <t>OERs</t>
  </si>
  <si>
    <t>It gives me access to lots of information and ideas</t>
  </si>
  <si>
    <t>Operational Committees, Annual Conference Programme Committee, RLT Journal Editorial Board</t>
  </si>
  <si>
    <t>e learning tech</t>
  </si>
  <si>
    <t>Further Education, Adult and community learning</t>
  </si>
  <si>
    <t>College or Further Education provider, Other learning provider, Third sector organisation</t>
  </si>
  <si>
    <t>Teaching and Learning Consultant</t>
  </si>
  <si>
    <t>No</t>
  </si>
  <si>
    <t>Ed Tech Coordinator / Ed Tech Supervisor (acting)</t>
  </si>
  <si>
    <t>It's a recognised body for learning Technology.</t>
  </si>
  <si>
    <t>Learning Technologist (Systems)</t>
  </si>
  <si>
    <t>3-D modelling, AR &amp; VR</t>
  </si>
  <si>
    <t>It is a genuinely supportive community of practice which sees learning technology as a way of connecting and recognising individual and institutional diversity</t>
  </si>
  <si>
    <t>CMALT assessor</t>
  </si>
  <si>
    <t>Simulation</t>
  </si>
  <si>
    <t>It provides me with access to like minded and skilled professionals</t>
  </si>
  <si>
    <t>e-Learning Fellow</t>
  </si>
  <si>
    <t>Teaching, Research, Management/leadership, Support, Staff development/training, Technical support/development</t>
  </si>
  <si>
    <t>ePENA (Pre-Entry Numeracy Assessment)</t>
  </si>
  <si>
    <t>LT is a complex rapidly changing field and connecting with other professionals not only keeps me sane but allows us all to pull together (sometimes scarce) resources for a common goal.</t>
  </si>
  <si>
    <t>Digital Learning Developer</t>
  </si>
  <si>
    <t>it represents the views of UK learning technologists and the learning technology ecosystem</t>
  </si>
  <si>
    <t>ALT Open Education SIG</t>
  </si>
  <si>
    <t>OER17 programme committee</t>
  </si>
  <si>
    <t>Senior Consultant</t>
  </si>
  <si>
    <t>Management/leadership, Staff development/training, Technical support/development, Project management</t>
  </si>
  <si>
    <t>4K video</t>
  </si>
  <si>
    <t>Librarian</t>
  </si>
  <si>
    <t>Teaching, Administration, Technical support/development, digital media</t>
  </si>
  <si>
    <t>it raises the profile of learning technologist and the role they play in supporting learning and teaching through the use of tech</t>
  </si>
  <si>
    <t>ALT M25 Learning Technology Group</t>
  </si>
  <si>
    <t>System Developer</t>
  </si>
  <si>
    <t>Recognises learning technology as a profession</t>
  </si>
  <si>
    <t>Individual Member (formerly known as Ordinary Member), Associate Member</t>
  </si>
  <si>
    <t>Electronic submission to journals</t>
  </si>
  <si>
    <t>it keeps me up to date with on going developments and achievements in this field</t>
  </si>
  <si>
    <t xml:space="preserve">Emeritus professor </t>
  </si>
  <si>
    <t>Research, Management/leadership, Support, Staff development/training</t>
  </si>
  <si>
    <t>Administration Manager (or elearning unit)</t>
  </si>
  <si>
    <t>I'm not sure that it is!</t>
  </si>
  <si>
    <t>Web Developer (Library)</t>
  </si>
  <si>
    <t>Certified Member (CMALT Holder), Registered for CMALT (CMALT candidate)</t>
  </si>
  <si>
    <t>Apprenticeship Levy and refocus on that qualification and associated implications</t>
  </si>
  <si>
    <t>Allows me to remain in touch with learning technology trends - particularly as I am no longer working in Higher Ed</t>
  </si>
  <si>
    <t>Teaching, Research, Management/leadership, Support, Administration, Technical support/development</t>
  </si>
  <si>
    <t>Individual Member (formerly known as Ordinary Member), Registered for CMALT (CMALT candidate)</t>
  </si>
  <si>
    <t>Academic Development Tutor</t>
  </si>
  <si>
    <t>Digitally enhanced learning spaces</t>
  </si>
  <si>
    <t>professional certification, research, community of practice</t>
  </si>
  <si>
    <t>Equally staff training &amp; tech support/development</t>
  </si>
  <si>
    <t xml:space="preserve">Data to inform teaching enhancements, data in course design and management systems </t>
  </si>
  <si>
    <t>Senior Co design Manager</t>
  </si>
  <si>
    <t>Management/leadership, Support, Administration</t>
  </si>
  <si>
    <t xml:space="preserve">Jisc </t>
  </si>
  <si>
    <t>focus on problem based learning</t>
  </si>
  <si>
    <t>it helps to keep me up to date, in a concise focussed way.</t>
  </si>
  <si>
    <t>Teaching, Research, Management/leadership, Administration</t>
  </si>
  <si>
    <t>It is the only tailored vehicle for professional development in learning technologies and it provides an additional and valuable network of skilled and supportive practitioners.</t>
  </si>
  <si>
    <t>Manager of Learning Enhancement Unit</t>
  </si>
  <si>
    <t>it provides access to a network,  a platform for discussion, an opportunity to disseminate, encouragement to share and recognition in our field.</t>
  </si>
  <si>
    <t>ALT Learning Spaces SIG</t>
  </si>
  <si>
    <t>Academic Developer / Adviser</t>
  </si>
  <si>
    <t>ALT Wales</t>
  </si>
  <si>
    <t>Elearning Officer</t>
  </si>
  <si>
    <t>Educational Development</t>
  </si>
  <si>
    <t>learning technologist/lecturer</t>
  </si>
  <si>
    <t>Virtual Reality</t>
  </si>
  <si>
    <t>TEL Advisor</t>
  </si>
  <si>
    <t>CMALT accreditation</t>
  </si>
  <si>
    <t>It enables me to engage with experts in the filed and develop my own knowledge and expertise.</t>
  </si>
  <si>
    <t>Learning Resource Assistant</t>
  </si>
  <si>
    <t>Further Education, Work-based learning</t>
  </si>
  <si>
    <t>Don't know yet!</t>
  </si>
  <si>
    <t>A great community of practitioners, researchers and thinkers.</t>
  </si>
  <si>
    <t>ALT East Midlands</t>
  </si>
  <si>
    <t>ALT Learning Spaces SIG, ALT ViTAL SIG</t>
  </si>
  <si>
    <t>Other Conference activities :-)</t>
  </si>
  <si>
    <t>E-Learning Team Manager</t>
  </si>
  <si>
    <t>Premier network for LT</t>
  </si>
  <si>
    <t>Its my professional body and provides a strong independent voice for technology enhanced learning</t>
  </si>
  <si>
    <t>Learning designer</t>
  </si>
  <si>
    <t>Teaching, Research, Management/leadership, Support, Technical support/development, Resource development</t>
  </si>
  <si>
    <t>It's an organisation that recognises a specific area of educational development</t>
  </si>
  <si>
    <t>Anything which will enable a richer, more interactive experience for online distance learners.</t>
  </si>
  <si>
    <t>It helps me keep up-to-date with current thinking, it facilitates networking and interaction with colleagues in the wider community (eg local SIG), it provides a structured framework for recognition (eg CMALT).</t>
  </si>
  <si>
    <t>ALT North West England</t>
  </si>
  <si>
    <t>SIG organising committee (is that operational?)</t>
  </si>
  <si>
    <t>Teaching and Learning Manager (Distance Learning)</t>
  </si>
  <si>
    <t>Gamification (not just game-based learning or digital badges), digital strategy design</t>
  </si>
  <si>
    <t>It links me to other professionals within my field, as well allows me to share my experiences to the benefit of others</t>
  </si>
  <si>
    <t>Quality &amp; Digital Learning Lead</t>
  </si>
  <si>
    <t>It represents the best professional organisation in the UK for EdTech, even if its focus is strongly on higher ed rather than education more broadly.</t>
  </si>
  <si>
    <t>Digital Learning Lead</t>
  </si>
  <si>
    <t>associate professor</t>
  </si>
  <si>
    <t>Assessment tools</t>
  </si>
  <si>
    <t>It has given me a qualification and links to like -minded profressionals</t>
  </si>
  <si>
    <t>lecturer</t>
  </si>
  <si>
    <t>knowledge sharing</t>
  </si>
  <si>
    <t>multi-functional role no clear primary function!</t>
  </si>
  <si>
    <t>Opportunities to bring people together - helps to have a space to discuss challenges, ways forward, etc outside our institutions</t>
  </si>
  <si>
    <t>Enablement Officer (Learning Technologies)</t>
  </si>
  <si>
    <t>It brings together learning tech professionals from various institutions, each with their own background and experience in the sector.</t>
  </si>
  <si>
    <t>Head of Technology and Media</t>
  </si>
  <si>
    <t>Administration, Technical support/development</t>
  </si>
  <si>
    <t>It's the biggest and brightest community for Learning Technologists!</t>
  </si>
  <si>
    <t>Senior Learning Technology Officer</t>
  </si>
  <si>
    <t>Teaching, Management/leadership, Support, Administration, Project management</t>
  </si>
  <si>
    <t>University or Higher Education provider, Commercial organisation</t>
  </si>
  <si>
    <t>publication</t>
  </si>
  <si>
    <t>it regroups a lot of international and varied expert</t>
  </si>
  <si>
    <t>Annual Conference Programme Committee</t>
  </si>
  <si>
    <t>New Zealand</t>
  </si>
  <si>
    <t>Research, Management/leadership</t>
  </si>
  <si>
    <t>It is an organisation where I can collaborate with others just like me.</t>
  </si>
  <si>
    <t>Blended Learning Officer</t>
  </si>
  <si>
    <t>Management/leadership, Support, Staff development/training</t>
  </si>
  <si>
    <t>It understands my job and the role I play in an institution</t>
  </si>
  <si>
    <t>Providing online tutorials</t>
  </si>
  <si>
    <t xml:space="preserve">It provides me with support and accreditation for my as eLearning Manager </t>
  </si>
  <si>
    <t>ALT FELTAG SIG, ALT Games and Learning SIG</t>
  </si>
  <si>
    <t>Libraries &amp; eLearning Manager</t>
  </si>
  <si>
    <t>Teaching, Management/leadership, Administration, Staff development/training, Technical support/development</t>
  </si>
  <si>
    <t>I am not a Learning technologist, but I support our VLE and lecture capture for teaching. ALT helps me keep a toe is a sea I don't really understand.</t>
  </si>
  <si>
    <t xml:space="preserve">Information Services Libraian </t>
  </si>
  <si>
    <t>I learn so much from other members</t>
  </si>
  <si>
    <t>Learning Spaces</t>
  </si>
  <si>
    <t xml:space="preserve">it gives me access to the learning technology community to share and bounce ideas off, to further develop my institutional initiatives and my own. </t>
  </si>
  <si>
    <t>ALT Learning Spaces SIG, ALT Open Education SIG</t>
  </si>
  <si>
    <t>Annual Conference Programme Committee, #ALTC Blog editor, Communications Committee</t>
  </si>
  <si>
    <t>Educational Technologist</t>
  </si>
  <si>
    <t>It links together like-minded professionals</t>
  </si>
  <si>
    <t>Director, TEL</t>
  </si>
  <si>
    <t>online exams</t>
  </si>
  <si>
    <t xml:space="preserve">we do not have as wide a network of EdTech people in Ireland. </t>
  </si>
  <si>
    <t>Programme Manager, Centre for Online Learning</t>
  </si>
  <si>
    <t>Professional networking</t>
  </si>
  <si>
    <t>Lwcturer</t>
  </si>
  <si>
    <t>Virtual reality and augmented reality</t>
  </si>
  <si>
    <t>Learning technology and its role in learning are misunderstood and maligned; it helps that there is a professional body supporting its development.</t>
  </si>
  <si>
    <t>Flipped classroom</t>
  </si>
  <si>
    <t>it helps me keep in touch with knowledgeable people in the UK and up to date in my field. I now live in Mexico.</t>
  </si>
  <si>
    <t>RLT Journal Reviewer</t>
  </si>
  <si>
    <t>Outside of Europe, Mexico</t>
  </si>
  <si>
    <t>Post-doc researcher</t>
  </si>
  <si>
    <t>University or Higher Education provider, Private e-learning consultancy</t>
  </si>
  <si>
    <t>Institution specific, but VLE selection and implementation</t>
  </si>
  <si>
    <t>It recognises my and colleagues achievements, and makes you reflect on your work every three years through CMALT</t>
  </si>
  <si>
    <t>Transgender female</t>
  </si>
  <si>
    <t>Elearning and Multimedia manager, Careers Network</t>
  </si>
  <si>
    <t>heutagogy</t>
  </si>
  <si>
    <t>Innovative ideas, and keeping up with technology</t>
  </si>
  <si>
    <t>receive email stream daily</t>
  </si>
  <si>
    <t>it allows me to share my work and network with others I would not otherwise have the opportunity to meet</t>
  </si>
  <si>
    <t>EPrints Open Education Lead</t>
  </si>
  <si>
    <t>Research, Management/leadership, Support, Technical support/development</t>
  </si>
  <si>
    <t>Student respons system</t>
  </si>
  <si>
    <t>This group represents a specialised area that aligns with my professional practice and research interests. There has been an international inclusiveness in the ALT approach to date.</t>
  </si>
  <si>
    <t>Courses Director</t>
  </si>
  <si>
    <t>Augmented, Virtual and Mixed Reality</t>
  </si>
  <si>
    <t>Bench-marking against peers and recognition for good work.  Keeping my finger on the pulse and anticipating new initiatives/technologies in future.</t>
  </si>
  <si>
    <t>Asia</t>
  </si>
  <si>
    <t>Instructional Design Specialist</t>
  </si>
  <si>
    <t>Teaching, Technical support/development, consultation, pedagogical design</t>
  </si>
  <si>
    <t>Strategic Business Manager</t>
  </si>
  <si>
    <t>Further Education, Work-based learning, Adult and community learning</t>
  </si>
  <si>
    <t>Professional acreditation</t>
  </si>
  <si>
    <t>Business Analyst &amp; Project Manager - Learning Technolgies</t>
  </si>
  <si>
    <t xml:space="preserve">Block chain </t>
  </si>
  <si>
    <t xml:space="preserve">Not sure it is </t>
  </si>
  <si>
    <t xml:space="preserve">Director </t>
  </si>
  <si>
    <t>Schools, Further Education, Higher Education, Industry</t>
  </si>
  <si>
    <t>University or Higher Education provider, Self managed learning</t>
  </si>
  <si>
    <t>it keeps me up to date with current practice</t>
  </si>
  <si>
    <t>Information Specialist</t>
  </si>
  <si>
    <t>Assisting me in my own PD, planning to innovate my academic unit, planning to enroll in EdD in EdTech, gaining so much insight!</t>
  </si>
  <si>
    <t>USA</t>
  </si>
  <si>
    <t>Senior Lecturer (Faculty)</t>
  </si>
  <si>
    <t>e-learning advisor</t>
  </si>
  <si>
    <t xml:space="preserve">Polleverywhere , Presentation tools- Smart laser, </t>
  </si>
  <si>
    <t>The profession is very diverse so we need an umbrella organisation that supports and advocates growth and knowledge sharing</t>
  </si>
  <si>
    <t>Virtual fieldtrips: preparation and consolidation of skills knowledge from actual fieldwork</t>
  </si>
  <si>
    <t>I made a career change and am self-taught in this field. ALT has enabled me to develop my personal learning network and consolidated my skills and knowledge through CMALT (in process of submitting).</t>
  </si>
  <si>
    <t>use of collaborative tools such as trello</t>
  </si>
  <si>
    <t>it is the body that represents what I do, and helps to increase understanding of what learning technologists do and represent</t>
  </si>
  <si>
    <t>Instructional designer and learning technologist</t>
  </si>
  <si>
    <t>instructional design</t>
  </si>
  <si>
    <t>OER</t>
  </si>
  <si>
    <t xml:space="preserve">AR &amp; VR, crowdsourcing </t>
  </si>
  <si>
    <t>As the central "hub" for learning technology it brings together professionals with the same interests</t>
  </si>
  <si>
    <t>ALT Games and Learning SIG, ALT Learning Spaces SIG</t>
  </si>
  <si>
    <t xml:space="preserve">Assistant Learning Technologist </t>
  </si>
  <si>
    <t>the community supports my learning more effectively than institutional offerings and has a very inclusion and open ethos</t>
  </si>
  <si>
    <t>Individual Member (formerly known as Ordinary Member), Certified Member (CMALT Holder), Associate Member</t>
  </si>
  <si>
    <t>#ALTC Blog editor</t>
  </si>
  <si>
    <t>Teaching, Research, Management/leadership, Support, Administration, Staff development/training, Technical support/development, anything else I am asked to do!</t>
  </si>
  <si>
    <t>on campus students taking online courses</t>
  </si>
  <si>
    <t>connects me to research and people relevant to my work</t>
  </si>
  <si>
    <t>It's my professional body, outside the HEA</t>
  </si>
  <si>
    <t>Curriculum Architect</t>
  </si>
  <si>
    <t>DevOps culture - getting new software etc. into production</t>
  </si>
  <si>
    <t>It fosters a culture of shared knowledge - the alternative is a thousand re-invented wheels.</t>
  </si>
  <si>
    <t>Management/leadership, Support, Administration, Staff development/training</t>
  </si>
  <si>
    <t>Further Education, Adult and community learning, Industry</t>
  </si>
  <si>
    <t>Provides a community of like academics and professionals who I can address questions to. Keeps me up to date with developments in the wide range of TEL.</t>
  </si>
  <si>
    <t>ALT Open Education SIG, ALT ViTAL SIG</t>
  </si>
  <si>
    <t>Reader</t>
  </si>
  <si>
    <t>Internet of Things</t>
  </si>
  <si>
    <t>the organisation provides professional recognition for learning technology specialists</t>
  </si>
  <si>
    <t>e-Learning Advisor</t>
  </si>
  <si>
    <t>Library Space Development Manager</t>
  </si>
  <si>
    <t>Management/leadership, Technical support/development, Space development, organisational development</t>
  </si>
  <si>
    <t>it gives me access to others and research in my current area of work</t>
  </si>
  <si>
    <t>learning technology project officer</t>
  </si>
  <si>
    <t>Inclusion and equality; student voice.</t>
  </si>
  <si>
    <t>It is the main technology organisation representing education without the influence of commercial interests. Their demonstration of technology in what they do/how they operate is an inspiration.</t>
  </si>
  <si>
    <t>Annual Conference Programme Committee, RLT Journal Reviewer</t>
  </si>
  <si>
    <t>Associate Head of Department</t>
  </si>
  <si>
    <t>It is a dedicated and reliable network to connect with professionals in a similar field to myself.</t>
  </si>
  <si>
    <t xml:space="preserve">Flipped classroom, active learning spaces, </t>
  </si>
  <si>
    <t xml:space="preserve">The mailing list is an amazing source of excellent resources. </t>
  </si>
  <si>
    <t>Instructional design consultant</t>
  </si>
  <si>
    <t>eye gaze</t>
  </si>
  <si>
    <t>assistant head</t>
  </si>
  <si>
    <t>Teaching, Management/leadership, Administration, Staff development/training</t>
  </si>
  <si>
    <t>peer feedback and assessment/collective surveys and polls</t>
  </si>
  <si>
    <t>Employed part time and self employed</t>
  </si>
  <si>
    <t>Tutor, Academic consultant and University of Us Founder and Director</t>
  </si>
  <si>
    <t>Management/leadership, Administration, Staff development/training</t>
  </si>
  <si>
    <t>University or Higher Education provider, Other learning provider</t>
  </si>
  <si>
    <t>Bringing together Learning-, Educational- and Blended-/e-learning people and professionals. We should not be in separate camps, separate rooms.</t>
  </si>
  <si>
    <t>I enjoy the lively community of practice that is the ALT jiscmail. It is important to feel part of something dynamic and alive.</t>
  </si>
  <si>
    <t>Senior Lecturer: Education and Professional Development</t>
  </si>
  <si>
    <t>It is a community of professional peers and colleagues from a range of educational sectors with an open ethos of sharing both resources and practice and expertise.</t>
  </si>
  <si>
    <t>OER17 committee</t>
  </si>
  <si>
    <t>Senior Systems Developer - Learning Technologies</t>
  </si>
  <si>
    <t>Developing peer support networks for academics</t>
  </si>
  <si>
    <t>It's so useful and interesting to hear what others are doing or trying to find out about</t>
  </si>
  <si>
    <t>Teaching, Research, Technical support/development</t>
  </si>
  <si>
    <t>Share best practices; Further develop my professional skills</t>
  </si>
  <si>
    <t>Research, Management/leadership, Administration, Staff development/training</t>
  </si>
  <si>
    <t>elearning manager</t>
  </si>
  <si>
    <t>Artificial intelligence</t>
  </si>
  <si>
    <t>It is the only professional body representing learning technologists</t>
  </si>
  <si>
    <t>TEL Project Lead</t>
  </si>
  <si>
    <t>Research, Management/leadership, Administration, Technical support/development</t>
  </si>
  <si>
    <t>keeps me connected to the wider LT community</t>
  </si>
  <si>
    <t>Principal LEcturer Academic Development</t>
  </si>
  <si>
    <t>Teaching, Research, Administration, Staff development/training</t>
  </si>
  <si>
    <t>Manager of Academy of Learning &amp; Teaching</t>
  </si>
  <si>
    <t>networking opportunities</t>
  </si>
  <si>
    <t>Disability Adviser</t>
  </si>
  <si>
    <t xml:space="preserve">e-learning Administrator </t>
  </si>
  <si>
    <t>Management/leadership, Support, Administration, Technical support/development</t>
  </si>
  <si>
    <t>e-books</t>
  </si>
  <si>
    <t>enables sharing of good (and bad) practice, expertise and ideas</t>
  </si>
  <si>
    <t>Head of Libraries &amp; Learning Resources</t>
  </si>
  <si>
    <t>Electronic management of assessment</t>
  </si>
  <si>
    <t>Team Leader Learning and Teaching Technology Unit</t>
  </si>
  <si>
    <t>Emeritus professor</t>
  </si>
  <si>
    <t>Networking</t>
  </si>
  <si>
    <t>Head of Teaching Enhancement</t>
  </si>
  <si>
    <t>Communities of enquiry, Joint Practice Development</t>
  </si>
  <si>
    <t>it's a vital part of my professional networking</t>
  </si>
  <si>
    <t>Company director</t>
  </si>
  <si>
    <t xml:space="preserve">of the people it puts me in touch with. </t>
  </si>
  <si>
    <t xml:space="preserve">Assistive Software and Accessibility Officer </t>
  </si>
  <si>
    <t>Development and training for staff and students</t>
  </si>
  <si>
    <t>Teaching, Research, Management/leadership, Support, Administration, Staff development/training</t>
  </si>
  <si>
    <t>it helps supports my voice within the organisation</t>
  </si>
  <si>
    <t>ALT FELTAG SIG, ALT Open Education SIG</t>
  </si>
  <si>
    <t>Learning Centre Lead and e-Learning Facilitator</t>
  </si>
  <si>
    <t>Augmented reality</t>
  </si>
  <si>
    <t>Director of Online Learning</t>
  </si>
  <si>
    <t>It represents my area of expertise</t>
  </si>
  <si>
    <t>Operational Committees, Central Executive Committee</t>
  </si>
  <si>
    <t>Director of Technology</t>
  </si>
  <si>
    <t>Scenario based learning</t>
  </si>
  <si>
    <t>Use of articulate storyline software</t>
  </si>
  <si>
    <t>It offers a shared space for discussing technology led learning and teaching</t>
  </si>
  <si>
    <t>it connects me with other learning technologists</t>
  </si>
  <si>
    <t>ALT M25 Learning Technology Group, ALT West Midlands</t>
  </si>
  <si>
    <t>Head of library and learning skills</t>
  </si>
  <si>
    <t>Teaching, Management/leadership, Support, Administration, Staff development/training, Technical support/development</t>
  </si>
  <si>
    <t>Individual Member (formerly known as Ordinary Member), Associate Member, Registered for CMALT (CMALT candidate)</t>
  </si>
  <si>
    <t>Head of service</t>
  </si>
  <si>
    <t>digital litteracy</t>
  </si>
  <si>
    <t>of M25LTG</t>
  </si>
  <si>
    <t>VLE Manager</t>
  </si>
  <si>
    <t>Higher Education, CPD</t>
  </si>
  <si>
    <t>Virtual Reality seems to be making headlines at the moment in terms on uses within education</t>
  </si>
  <si>
    <t>It provides a window into world TEL and what others are doing in my field of expertise and also provides frameworks and opportunities to share pracitce</t>
  </si>
  <si>
    <t>It's given me a community of practitioners that I can be a part of.</t>
  </si>
  <si>
    <t>e-learning content developer</t>
  </si>
  <si>
    <t>Open research</t>
  </si>
  <si>
    <t>it is a well run, ethical scholarly association that seeks to help members and inform policy, insitutionally, nationally and globally</t>
  </si>
  <si>
    <t>data integration</t>
  </si>
  <si>
    <t>The open sharing and collaboration opportunities it offers</t>
  </si>
  <si>
    <t>it is an active, supportive community outside institutional walls and constraints</t>
  </si>
  <si>
    <t>Annual Conference Programme Committee, RLT Journal Editorial Board, RLT Journal Reviewer</t>
  </si>
  <si>
    <t>improving user-friendliness of technology</t>
  </si>
  <si>
    <t>Promotes the message to ministers and other important bodies</t>
  </si>
  <si>
    <t>Education / ILT Consultant</t>
  </si>
  <si>
    <t>Peer review and student led learning</t>
  </si>
  <si>
    <t>A community of similar people providing links to peer support and leading thinking in learning techniques and the technologies that enable them.</t>
  </si>
  <si>
    <t>ALT FELTAG SIG, ALT Learning Spaces SIG</t>
  </si>
  <si>
    <t>Jisc subject specialist for strategy and business processes</t>
  </si>
  <si>
    <t>Management/leadership, Support, Staff development/training, Technical support/development, Facilitating organisational approaches to the use of technology</t>
  </si>
  <si>
    <t xml:space="preserve">Government funded education support </t>
  </si>
  <si>
    <t>Digital capabilities</t>
  </si>
  <si>
    <t>It is my voice in the community</t>
  </si>
  <si>
    <t>Digital Education Developer</t>
  </si>
  <si>
    <t>Virtual laboratories</t>
  </si>
  <si>
    <t>Curriculum design for online and blended programmes/modules</t>
  </si>
  <si>
    <t>It enables me to interact with, and learn from, learning technology practitioners and researchers from across the UK and internationally.</t>
  </si>
  <si>
    <t>RLT Journal Editorial Board, RLT Journal Reviewer</t>
  </si>
  <si>
    <t>Professor of Digital Learning</t>
  </si>
  <si>
    <t>Provides a national network of learning technologists</t>
  </si>
  <si>
    <t>An access point to sharing knowledge across the industry</t>
  </si>
  <si>
    <t>TEL coordinator</t>
  </si>
  <si>
    <t>Building an evidence base to understand the gap between the benefits of using appropriately for education the tools available in the digital landscape of the university and actual use.  Exploring this gap will support the development of approaches to support all staff to make informed decisions about digital tools to enhance the experience of students</t>
  </si>
  <si>
    <t>It is a collaborative network with broad representation and links to other organisations in the sector</t>
  </si>
  <si>
    <t>ALT North West England, ALT West Midlands</t>
  </si>
  <si>
    <t>Learning Technology Officer</t>
  </si>
  <si>
    <t>Teaching, staff and student development and involvement in strategic projects</t>
  </si>
  <si>
    <t>open repositories</t>
  </si>
  <si>
    <t>It recognises that I actually have some techie skills!</t>
  </si>
  <si>
    <t>Research and open access librarian</t>
  </si>
  <si>
    <t>Subject specialist, teaching learning &amp; assessment</t>
  </si>
  <si>
    <t>Public sector</t>
  </si>
  <si>
    <t>Augmented Reality</t>
  </si>
  <si>
    <t>It allows me to connect with other professionals within education to enable me to understand the vast array of learning technologies and how these can be used to improved teaching and learning.</t>
  </si>
  <si>
    <t xml:space="preserve">It's a community of likeminded professionals that serve as a central hub for the development of learning technologies and associated pedagogies. </t>
  </si>
  <si>
    <t>network and knowlegde</t>
  </si>
  <si>
    <t xml:space="preserve">It is the only mechanism available for some sort of professional recognition as employer does not recognise specialist nature of role. </t>
  </si>
  <si>
    <t>I feel like there are others like me.</t>
  </si>
  <si>
    <t>Learning Technologist Manager</t>
  </si>
  <si>
    <t>Open licensing and copyright</t>
  </si>
  <si>
    <t xml:space="preserve">It provides me with a professional network of peers and is representative of my profession. </t>
  </si>
  <si>
    <t>OER Liaison - Open Scotland</t>
  </si>
  <si>
    <t>policy, advocacy and innovation</t>
  </si>
  <si>
    <t>it enables me to connect with other learning technology professionals.</t>
  </si>
  <si>
    <t>E-learning Services Manager</t>
  </si>
  <si>
    <t>Blended learning, inclusive curriculum</t>
  </si>
  <si>
    <t>It provides a forum for discussion and collaboration across the sector.</t>
  </si>
  <si>
    <t>Networking opportunities</t>
  </si>
  <si>
    <t>Head Learning Technology</t>
  </si>
  <si>
    <t xml:space="preserve">automated accessibility, VR </t>
  </si>
  <si>
    <t>standards, certification, sharing</t>
  </si>
  <si>
    <t xml:space="preserve">it provides access to a diverse network of highly skilled and knowledgable learning, teaching and technology professionals. </t>
  </si>
  <si>
    <t>ALT ViTAL SIG</t>
  </si>
  <si>
    <t>Pedagogic development</t>
  </si>
  <si>
    <t>Head of commissioning</t>
  </si>
  <si>
    <t>Research, open education strategy</t>
  </si>
  <si>
    <t>digital pedagogy</t>
  </si>
  <si>
    <t>Provides a community of practitioners to share knowledge with</t>
  </si>
  <si>
    <t>Research, Management/leadership, Staff development/training, Technical support/development</t>
  </si>
  <si>
    <t>England, Scotland</t>
  </si>
  <si>
    <t>eLearning Technologist</t>
  </si>
  <si>
    <t>it is the forum for learning technology professionals and sets the professional standards through its certified membership</t>
  </si>
  <si>
    <t>Learning Technology Analyst</t>
  </si>
  <si>
    <t>Work-based learning, Industry</t>
  </si>
  <si>
    <t>it forms one of my key communities of practice: sharing, support, bouncing ideas, learning and more.</t>
  </si>
  <si>
    <t>ALT Northern Ireland</t>
  </si>
  <si>
    <t>Research, Support</t>
  </si>
  <si>
    <t>it is my professional organisation. Involvement in ALT gives me a wider definition and understanding of the work that I do and how this contributes to the sector.</t>
  </si>
  <si>
    <t>Learning technology Advisor</t>
  </si>
  <si>
    <t>It provides a community for TEL professionals</t>
  </si>
  <si>
    <t>Instructional Design Consultant</t>
  </si>
  <si>
    <t>Research Assistant</t>
  </si>
  <si>
    <t>Schools, Higher Education</t>
  </si>
  <si>
    <t>e-Learning Technologist</t>
  </si>
  <si>
    <t xml:space="preserve">ALT is my link the all the people around the UK and further that are doing the same job as me. The conference in particular ensures that I'm up to date with current thinking, that I'm engaging with my peers and gaining confidence in my practice. </t>
  </si>
  <si>
    <t>Enhanced Learning Production Manager</t>
  </si>
  <si>
    <t>Designing for Learning</t>
  </si>
  <si>
    <t>it's a relevant, professional, research led, supportive organisation</t>
  </si>
  <si>
    <t>evolving digital landscape blurring on and off campus activity</t>
  </si>
  <si>
    <t>It brings together a range of professional and academic staff</t>
  </si>
  <si>
    <t>Head of Learning Technology &amp; Media</t>
  </si>
  <si>
    <t>Technical support/development, Strategy</t>
  </si>
  <si>
    <t>Learning Resources Manager</t>
  </si>
  <si>
    <t>Digital Development Coordinator</t>
  </si>
  <si>
    <t>ACL Organisation</t>
  </si>
  <si>
    <t>I'm a lapsed member, having just returned to work following maternity leave. ALT is important because it gives me the sense that my role is professionalised, gives me access to action research carried out by other members and gives me up-to-date with events and news.</t>
  </si>
  <si>
    <t>Active learning</t>
  </si>
  <si>
    <t>It brings together like-minded professionals so we are able to share good practice and learn from each other.</t>
  </si>
  <si>
    <t>Reading software</t>
  </si>
  <si>
    <t>They are the leading professional experts and it positive achievement to share and be involved.</t>
  </si>
  <si>
    <t>It is currently the only educational technology network across the UK</t>
  </si>
  <si>
    <t>Academic Development Advisor, TEL</t>
  </si>
  <si>
    <t>Lecture response systems</t>
  </si>
  <si>
    <t xml:space="preserve">It gives professional accreditation to my initiatives </t>
  </si>
  <si>
    <t>New Southern group based around Portsmouth</t>
  </si>
  <si>
    <t>Teaching Fellow</t>
  </si>
  <si>
    <t>Virtual and augmented reality</t>
  </si>
  <si>
    <t>a number of different roles are represented which is useful in getting a number of points of view</t>
  </si>
  <si>
    <t>It's a very important source of information and a you can get a good member's support from the forum for specific question and most of the discussions are very interesting and relevant.</t>
  </si>
  <si>
    <t>It provides expertise and support lacking elsewhere; disseminates ongoing research, new ideas</t>
  </si>
  <si>
    <t>eResources Librarian</t>
  </si>
  <si>
    <t>HE and NHS</t>
  </si>
  <si>
    <t>HE &amp; NHS - joint role (employed by HE)</t>
  </si>
  <si>
    <t>I get to meet all my Learning Technology mates</t>
  </si>
  <si>
    <t>Learning &amp; Teaching Support Team Manager</t>
  </si>
  <si>
    <t>Individual Member (formerly known as Ordinary Member), Associate Member, Not sure</t>
  </si>
  <si>
    <t>Academic Liaison Librarian</t>
  </si>
  <si>
    <t>Access to other practitioners and related information</t>
  </si>
  <si>
    <t>Facilitation &amp; Publishing</t>
  </si>
  <si>
    <t>Digital publishing</t>
  </si>
  <si>
    <t>trying to connect learning analytics back into actual pedagogy!</t>
  </si>
  <si>
    <t>it creates concrete emphasis on importance of learning tech, without the hype that often surrounds institutional efforts</t>
  </si>
  <si>
    <t>Professor 9at university), Senior Researcher (for company)</t>
  </si>
  <si>
    <t>Higher Education, Medical Education</t>
  </si>
  <si>
    <t>I learn so much through other members.</t>
  </si>
  <si>
    <t>NHS</t>
  </si>
  <si>
    <t>Group working / peer assessment</t>
  </si>
  <si>
    <t>its community - via its mailing list - provides amazing support.  Events and initiatives can be great but the kind of everyday support from the ALT community  is outstanding</t>
  </si>
  <si>
    <t>Co-ordinator for support for teaching and learning</t>
  </si>
  <si>
    <t>Staff development/training, Technical support/development, Supporting the development of pedagogy</t>
  </si>
  <si>
    <t>it keeps me up to date and enables me to network with others</t>
  </si>
  <si>
    <t>Employed part-time, Studying</t>
  </si>
  <si>
    <t>Learning &amp; Teaching Facilitator</t>
  </si>
  <si>
    <t>it gives us engagement with the Learning Technology community outside of Specialist Colleges</t>
  </si>
  <si>
    <t>Access and Inclusion</t>
  </si>
  <si>
    <t>College or Further Education provider, Third sector organisation</t>
  </si>
  <si>
    <t>Technology Enhanced Learning Co-ordinator</t>
  </si>
  <si>
    <t>Marketing Operation Manager</t>
  </si>
  <si>
    <t>technology sector</t>
  </si>
  <si>
    <t>Socially engaging large cohorts online.</t>
  </si>
  <si>
    <t>it aids the development and understanding of how students are supported in learning using appropriate technologies in their learning situations.</t>
  </si>
  <si>
    <t>Associate Professor</t>
  </si>
  <si>
    <t>Independent Researcher</t>
  </si>
  <si>
    <t>Teaching, Making the games research sector higher profile and more inter-disciplinary, via unconventional methods.</t>
  </si>
  <si>
    <t>Schools, Further Education, Higher Education, Adult and community learning, Industry</t>
  </si>
  <si>
    <t>Subject specific reflections, as to how technology can complement subject specialist pedagogies. Reflections as to sequencing, when, how and where technology may be harnessed, utilised.</t>
  </si>
  <si>
    <t>it educates, complements and supports the craft of teaching and learning.</t>
  </si>
  <si>
    <t>Senior Lecturer (Curriculum Leader) for Subject-Specific Pedagogy in ITE Project</t>
  </si>
  <si>
    <t>Virtual reality in education</t>
  </si>
  <si>
    <t>Update on news in eLearning, communication/exchange with peers, stimuli to new ideas</t>
  </si>
  <si>
    <t>All listed above.</t>
  </si>
  <si>
    <t>I am part of a community that gives me the opportunity to contribute when needed, share and receive good practice and learn new technologies.</t>
  </si>
  <si>
    <t>Learning Development Officer (Blended Learning)</t>
  </si>
  <si>
    <t>Learning Analytics and Assisstive Technology (automated transcription)</t>
  </si>
  <si>
    <t>It is a professional support system for sharing best practices.</t>
  </si>
  <si>
    <t>Director, Learning and Teaching</t>
  </si>
  <si>
    <t>Joint teaching in online sessions</t>
  </si>
  <si>
    <t>Associate Lecturer</t>
  </si>
  <si>
    <t>Excellent support for networking with colleagues in other institutions</t>
  </si>
  <si>
    <t>Staff Development</t>
  </si>
  <si>
    <t>Community of practice</t>
  </si>
  <si>
    <t>It continues to promote a professional level of engagement for all levels of LT profession, which is underpinned by a solid theoretical and practical framework.</t>
  </si>
  <si>
    <t>Research, Management/leadership, Support, Administration, Staff development/training</t>
  </si>
  <si>
    <t>communities of practice</t>
  </si>
  <si>
    <t>It provides evidenced horizon scanning</t>
  </si>
  <si>
    <t>Technology Enhanced Learning &amp; Digital Resources Development Officer</t>
  </si>
  <si>
    <t xml:space="preserve">Pedagogical and technical support/development </t>
  </si>
  <si>
    <t>professional body with a national and international voice and impact</t>
  </si>
  <si>
    <t>Learning Technology Content Developer</t>
  </si>
  <si>
    <t>Higher Education, Work-based learning, Third sector</t>
  </si>
  <si>
    <t>Curriculum / course design</t>
  </si>
  <si>
    <t xml:space="preserve">the year is 2017 and we still don't have a common understanding of what Digital means to Learners. </t>
  </si>
  <si>
    <t>Pedagogy: Peer Review - see: http://dbcallaghan.blogspot.co.uk/2016/12/peer-review-how-to-enhance-learning.html</t>
  </si>
  <si>
    <t>It facilitates group learning - the ALT list is my 'swarm'</t>
  </si>
  <si>
    <t>Learning Technology Development Officer</t>
  </si>
  <si>
    <t>Operational Committees, RLT Journal Reviewer</t>
  </si>
  <si>
    <t>Learnign Technologies Manager</t>
  </si>
  <si>
    <t>Part of my professional identity</t>
  </si>
  <si>
    <t>staff engagement with the VLE</t>
  </si>
  <si>
    <t xml:space="preserve">Professional accreditation </t>
  </si>
  <si>
    <t>eLearning Project Manager</t>
  </si>
  <si>
    <t>Senior Product Manager</t>
  </si>
  <si>
    <t>Product Managment of Learning tools</t>
  </si>
  <si>
    <t>Public Sector</t>
  </si>
  <si>
    <t>Public Sector Institution</t>
  </si>
  <si>
    <t>virtual reality and virtual reality applications</t>
  </si>
  <si>
    <t>it is great for networking with peers: the discussion list is particularly good</t>
  </si>
  <si>
    <t>Acadamic Technology Service Owner</t>
  </si>
  <si>
    <t>learning technologist!</t>
  </si>
  <si>
    <t>E-learning Development Assistant</t>
  </si>
  <si>
    <t>Instructional Design Manager</t>
  </si>
  <si>
    <t xml:space="preserve">Digital Literacy, Assessment and Feedback, Flipped Learning, Online tools like Padlet, Polling, Computer Based Assessment, </t>
  </si>
  <si>
    <t>creates a community of like-minded professionals</t>
  </si>
  <si>
    <t>ALT East Midlands, ALT West Midlands</t>
  </si>
  <si>
    <t>ALT Games and Learning SIG, ALT Learning Spaces SIG, ALT ViTAL SIG</t>
  </si>
  <si>
    <t xml:space="preserve">The network </t>
  </si>
  <si>
    <t xml:space="preserve">Technology Enabled Learning Manager </t>
  </si>
  <si>
    <t xml:space="preserve">It brings together professionals who share a common interest, and who help each other to work effectively in a complex and rapidly changing field. </t>
  </si>
  <si>
    <t>Account Manager (Jisc)</t>
  </si>
  <si>
    <t>Liaison</t>
  </si>
  <si>
    <t>Educational charity (Jisc)</t>
  </si>
  <si>
    <t>not sure</t>
  </si>
  <si>
    <t>I've only been in the job/HE for a few months and is a good place to learn stuff</t>
  </si>
  <si>
    <t>Streaming Media</t>
  </si>
  <si>
    <t>The digest of the forum is always interesting and useful, and I feel connected tot he wider professional community.</t>
  </si>
  <si>
    <t>Blended Learning Coordinator</t>
  </si>
  <si>
    <t>Virtual reality, augmented reality, 3D modelling and animation, spatial audio, information architecture, spherical video production and editing.</t>
  </si>
  <si>
    <t>Not sure yet. I've just joined. Hoping it will help me to find out how other professionals are using learning technologies, see examples of best practice and develop my own skills and knowledge as part of a broader community.</t>
  </si>
  <si>
    <t>Learning Technologist &amp; Teacher Trainer</t>
  </si>
  <si>
    <t>Language teaching private schools</t>
  </si>
  <si>
    <t>Other learning provider, Private chain of language schools</t>
  </si>
  <si>
    <t>Co-design with students and associate lecturers</t>
  </si>
  <si>
    <t>Learning Technology is a discipline that can be difficult to describe to those not involved in it; having a professional body to refer to is helpful in conveying what I do for a living to others (and reminding myself!).</t>
  </si>
  <si>
    <t>Libraries Manager</t>
  </si>
  <si>
    <t>it provides me with a professional identity; I profit from exchange with colleagues</t>
  </si>
  <si>
    <t>IT and Multimedia Support Officer</t>
  </si>
  <si>
    <t>Senior ICT Services Manager</t>
  </si>
  <si>
    <t>active learning, students' engagement</t>
  </si>
  <si>
    <t>Because it is a community of people who are really supportive and ready to share their knowledge and experience</t>
  </si>
  <si>
    <t>researcher and editor</t>
  </si>
  <si>
    <t>Staff development/training, editing a HE journal</t>
  </si>
  <si>
    <t>polysynchronous learning</t>
  </si>
  <si>
    <t>It represents both our profession and our academic research subject area</t>
  </si>
  <si>
    <t>Senior Educational Technologist</t>
  </si>
  <si>
    <t>It provides a community to learn from and share practice with.  It also provides certification and recognition to learning technologists.</t>
  </si>
  <si>
    <t>Assistant learning technologist</t>
  </si>
  <si>
    <t>I get to network with people with lots of different interests in technology and education</t>
  </si>
  <si>
    <t>Senior Lecturer in Learning and Teaching</t>
  </si>
  <si>
    <t>Centre for Learning and Teaching</t>
  </si>
  <si>
    <t>Assessment and Feedback</t>
  </si>
  <si>
    <t>it offers a great wealth of knowledge and experience combined with looking to the future of Learning Technology</t>
  </si>
  <si>
    <t>Learning Enhancement Manager</t>
  </si>
  <si>
    <t>I feel I belong to a professional organisation that connects me with others in my field of work and keeps me up to date with new developments.</t>
  </si>
  <si>
    <t>ALT Games and Learning SIG, ALT Open Education SIG</t>
  </si>
  <si>
    <t>OER Annual Conference Committee</t>
  </si>
  <si>
    <t>Wireless Collaboration</t>
  </si>
  <si>
    <t xml:space="preserve">Educational Technologist </t>
  </si>
  <si>
    <t xml:space="preserve">In our institution we are a very small team of Learning Technologists and the connections with and contacts through ALT are essential to our continued development both as a team and as individuals. ALT is one of our main routes to people, groups and organisations working in the area of learning technology. </t>
  </si>
  <si>
    <t>1. How important have the following been to your work over the past year? [Plagiarism detection ]</t>
  </si>
  <si>
    <t>1. How important have the following been to your work over the past year? [Data and Analytics (incl Learning analytics)]</t>
  </si>
  <si>
    <t>1. How important have the following been to your work over the past year? [Social networking (e.g. Twitter, Facebook Google+)]</t>
  </si>
  <si>
    <t>1. How important have the following been to your work over the past year? [Collaborative tools (e.g.  Google Apps or Office365)]</t>
  </si>
  <si>
    <t>1. How important have the following been to your work over the past year? [Game based learning]</t>
  </si>
  <si>
    <t>1. How important have the following been to your work over the past year? [MOOCs, SPOCs, TOOCs etc]</t>
  </si>
  <si>
    <t>1. How important have the following been to your work over the past year? [MOOCs, SPOCs, TOOCs etc]2</t>
  </si>
  <si>
    <t>1. How important have the following been to your work over the past year? [Game based learning]3</t>
  </si>
  <si>
    <t>3. And how important do you expect the following will be for you in the coming year? [Data and Analytics (incl Learning analytics)]</t>
  </si>
  <si>
    <t>3. And how important do you expect the following will be for you in the coming year? [Social networking (e.g. Twitter, Facebook Google+)]</t>
  </si>
  <si>
    <t>3. And how important do you expect the following will be for you in the coming year? [Collaborative tools (e.g.  Google Apps or Office365)]</t>
  </si>
  <si>
    <t>3. And how important do you expect the following will be for you in the coming year? [Game based learning]</t>
  </si>
  <si>
    <t>3. And how important do you expect the following will be for you in the coming year? [MOOCs, SPOCs, TOOCs etc]</t>
  </si>
  <si>
    <t>3. And how important do you expect the following will be for you in the coming year? [MOOCs, SPOCs, TOOCs etc]4</t>
  </si>
  <si>
    <t>3. And how important do you expect the following will be for you in the coming year? [Game based learning]5</t>
  </si>
  <si>
    <t>3. And how important do you expect the following will be for you in the coming year? [MOOCs, SPOCs, TOOCs etc]6</t>
  </si>
  <si>
    <t>4. For you, in your context how important are our aims outlined above for you? [Aim 1: Intelligent use of learning technology]</t>
  </si>
  <si>
    <t>4. For you, in your context how important are our aims outlined above for you? [Aim 2: Research and practice]</t>
  </si>
  <si>
    <t>4. For you, in your context how important are our aims outlined above for you? [Aim 3: Strategy and policy]</t>
  </si>
  <si>
    <t>4. For you, in your context how important are our aims outlined above for you? [Aim 4: Representing members]</t>
  </si>
  <si>
    <t>4. For you, in your context how important are our aims outlined above for you? [Aim 5: Leadership and professional development]</t>
  </si>
  <si>
    <t>4. For you, in your context how important are our aims outlined above for you? [Aim 6: Communicating]</t>
  </si>
  <si>
    <t>5. Which of the following do you currently make use of? [ALT Annual Conference]</t>
  </si>
  <si>
    <t>5. Which of the following do you currently make use of? [ALT other events (including online events)]</t>
  </si>
  <si>
    <t>5. Which of the following do you currently make use of? [ALT journal, Research in Learning Technology]</t>
  </si>
  <si>
    <t>5. Which of the following do you currently make use of? [#ALTC Blog (formerly ALT Online Newsletter)]</t>
  </si>
  <si>
    <t>5. Which of the following do you currently make use of? [ALT-MEMBERS Jiscmail list]</t>
  </si>
  <si>
    <t>5. Which of the following do you currently make use of? [ALT social media/feeds (incl Twitter)]</t>
  </si>
  <si>
    <t>5. Which of the following do you currently make use of? [ALT Member Discounts]</t>
  </si>
  <si>
    <t>5. Which of the following do you currently make use of? [Other events]</t>
  </si>
  <si>
    <t>5. Which of the following do you currently make use of? [Other professional development]</t>
  </si>
  <si>
    <t>5. Which of the following do you currently make use of? [Other professional networks]</t>
  </si>
  <si>
    <t>8. Are you currently involved in any of ALT's Special Interest Groups (SIGs) or ALT Members Groups?</t>
  </si>
  <si>
    <t>5. Which of the following do you currently make use of? [Other training/support]</t>
  </si>
  <si>
    <t>5. Which of the following do you currently make use of? [Other training/support]7</t>
  </si>
  <si>
    <t>1. How important have the following been to your work over the past year? [MOOCs, SPOCs, TOOCs etc]8</t>
  </si>
  <si>
    <t>Unaware of</t>
  </si>
  <si>
    <t>Ordinary Member</t>
  </si>
  <si>
    <t>M25 SIG</t>
  </si>
  <si>
    <t>Not sure / none</t>
  </si>
  <si>
    <t>Conference programme Committee, Central Executive Committee</t>
  </si>
  <si>
    <t>Senior Research Fellow</t>
  </si>
  <si>
    <t>Employed by a member organisation, Associate Member, Registered for CMALT (CMALT candidate)</t>
  </si>
  <si>
    <t>MOOC SIG</t>
  </si>
  <si>
    <t>Education Development Manager</t>
  </si>
  <si>
    <t xml:space="preserve">flexible assessment </t>
  </si>
  <si>
    <t>Not sure / none of these</t>
  </si>
  <si>
    <t>The new capability framework and from Jisc and their other staff dev materials (leadership etc)</t>
  </si>
  <si>
    <t>White Rose SIG</t>
  </si>
  <si>
    <t>Certified Member (CMALT Holder), Employed by a member organisation</t>
  </si>
  <si>
    <t>research fellow</t>
  </si>
  <si>
    <t>Associate Lecturer &amp; Consultant</t>
  </si>
  <si>
    <t>online discussion forums on VLE</t>
  </si>
  <si>
    <t>OER SIG, North West England SIG</t>
  </si>
  <si>
    <t>Conference programme Committee</t>
  </si>
  <si>
    <t>Virtual Reality / simulation</t>
  </si>
  <si>
    <t>OER SIG</t>
  </si>
  <si>
    <t>#ALTC Blog (formerly ALT Online Newsletter) editor</t>
  </si>
  <si>
    <t>virtual exchange</t>
  </si>
  <si>
    <t>eLearning Adviser</t>
  </si>
  <si>
    <t>Learning technology manager</t>
  </si>
  <si>
    <t>Employed by a member organisation, Registered for CMALT (CMALT candidate)</t>
  </si>
  <si>
    <t>Membership / representative</t>
  </si>
  <si>
    <t>Career Coach &amp; Learning Designer</t>
  </si>
  <si>
    <t>Schools, Further Education, Higher Education, Work-based learning</t>
  </si>
  <si>
    <t>School, College or Further Education provider, University or Higher Education provider, Commercial organisation</t>
  </si>
  <si>
    <t>Everyday platforms for learning (not L&amp;T platforms): eg team collaboration tools, instant chat.</t>
  </si>
  <si>
    <t>Wearable Tech</t>
  </si>
  <si>
    <t>Lecturer / Academic Coordinator</t>
  </si>
  <si>
    <t>open educational practices/pedagogy</t>
  </si>
  <si>
    <t>East Midlands SIG, White Rose SIG</t>
  </si>
  <si>
    <t>TEF</t>
  </si>
  <si>
    <t>Communities of practice</t>
  </si>
  <si>
    <t>Managed devices</t>
  </si>
  <si>
    <t>Global vendor community leadership</t>
  </si>
  <si>
    <t>Use of social media video streaming</t>
  </si>
  <si>
    <t>Project manager but I am also and EdD doctoral researcher with the Open University</t>
  </si>
  <si>
    <t xml:space="preserve">A kind of Government affiliation in Germany </t>
  </si>
  <si>
    <t>SL</t>
  </si>
  <si>
    <t>apps</t>
  </si>
  <si>
    <t>ICT Consultant</t>
  </si>
  <si>
    <t>1:1</t>
  </si>
  <si>
    <t>Medical school librarian and TEL Lead</t>
  </si>
  <si>
    <t>App development - instituitonal</t>
  </si>
  <si>
    <t>Ordinary Member, Employed by a member organisation, Registered for CMALT (CMALT candidate)</t>
  </si>
  <si>
    <t>MOOC SIG, East Midlands SIG</t>
  </si>
  <si>
    <t>Learning Technology Consultant</t>
  </si>
  <si>
    <t>Course design with technology and boosting the process around it</t>
  </si>
  <si>
    <t>Learning Technologist/Associate Lecturer</t>
  </si>
  <si>
    <t>Senior Technician</t>
  </si>
  <si>
    <t>Apps for learning</t>
  </si>
  <si>
    <t>Customer Services Manager</t>
  </si>
  <si>
    <t>Research data management</t>
  </si>
  <si>
    <t>OER SIG, Games and Learning SIG</t>
  </si>
  <si>
    <t>Project Officer</t>
  </si>
  <si>
    <t>Further Education, Work-based learning, Adult and community learning, Industry</t>
  </si>
  <si>
    <t>International Organization</t>
  </si>
  <si>
    <t>M25 SIG, East Midlands SIG</t>
  </si>
  <si>
    <t>Operational Committees, West Midlands SIG</t>
  </si>
  <si>
    <t>Implementation Consultant</t>
  </si>
  <si>
    <t>Account Management/Sales/Training</t>
  </si>
  <si>
    <t>Teaching, Staff development/training, Technical support/development, Sales</t>
  </si>
  <si>
    <t>Higher Education, Work-based learning, Adult and community learning, Industry</t>
  </si>
  <si>
    <t>College or Further Education provider, University or Higher Education provider, Other learning provider, Commercial organisation</t>
  </si>
  <si>
    <t>Competency-based learning</t>
  </si>
  <si>
    <t>Learning Technology Co-ordinator</t>
  </si>
  <si>
    <t>Mobile learning/ course design online</t>
  </si>
  <si>
    <t>Wearable technology.</t>
  </si>
  <si>
    <t>Director of eLearning</t>
  </si>
  <si>
    <t>eSafety</t>
  </si>
  <si>
    <t>Games and Learning SIG, North West England SIG</t>
  </si>
  <si>
    <t xml:space="preserve">Senior lecturer </t>
  </si>
  <si>
    <t>Teaching, Research, Support, Administration, Staff development/training, Business Development RKE</t>
  </si>
  <si>
    <t>Blended learning pedagogy</t>
  </si>
  <si>
    <t>Ordinary Member, Registered for CMALT (CMALT candidate)</t>
  </si>
  <si>
    <t>Platform manager Digital learning and communications</t>
  </si>
  <si>
    <t>East Midlands SIG</t>
  </si>
  <si>
    <t>Operational Committees, #ALTC Blog (formerly ALT Online Newsletter) editor</t>
  </si>
  <si>
    <t>elearnign manager</t>
  </si>
  <si>
    <t>Ordinary Member, Not sure</t>
  </si>
  <si>
    <t>Conference programme Committee, Journal reviewer</t>
  </si>
  <si>
    <t>Broader view of digital literacy as life/citizen skill</t>
  </si>
  <si>
    <t>Ordinary Member, Employed by a member organisation</t>
  </si>
  <si>
    <t>Games and Learning SIG</t>
  </si>
  <si>
    <t>Journal reviewer</t>
  </si>
  <si>
    <t>professor of technology enhanced learning</t>
  </si>
  <si>
    <t>Games and Learning SIG, White Rose SIG</t>
  </si>
  <si>
    <t>Senior Lecturer in Computer Science</t>
  </si>
  <si>
    <t>Further Education, Higher Education, Adult and community learning, Third sector</t>
  </si>
  <si>
    <t>media assignments</t>
  </si>
  <si>
    <t>Director of Learning, Teaching &amp; Assessment</t>
  </si>
  <si>
    <t>Research and Education</t>
  </si>
  <si>
    <t>Charity</t>
  </si>
  <si>
    <t>OER SIG, White Rose SIG</t>
  </si>
  <si>
    <t>Consultant in Learning Technology</t>
  </si>
  <si>
    <t>Schools, Further Education, Work-based learning, Adult and community learning, Industry, Third sector</t>
  </si>
  <si>
    <t>Most of the above</t>
  </si>
  <si>
    <t>Distance Learning Designer</t>
  </si>
  <si>
    <t>MOOC SIG, OER SIG, ViTAL SIG, East Midlands SIG</t>
  </si>
  <si>
    <t>Assistant Professor</t>
  </si>
  <si>
    <t>account manager</t>
  </si>
  <si>
    <t>supporting instituitons with ed tech</t>
  </si>
  <si>
    <t>Industry, Public body</t>
  </si>
  <si>
    <t>public body</t>
  </si>
  <si>
    <t xml:space="preserve">agile content </t>
  </si>
  <si>
    <t>Employed by a member organisation, Associate Member</t>
  </si>
  <si>
    <t>Lecturer in Literacy and Numeracy - University of Essex Nursing Programmes</t>
  </si>
  <si>
    <t>Teaching, Support</t>
  </si>
  <si>
    <t>I'm interested in research about the impact of TEL on long term retention and transferability, as opposed to a measurable short term impact.</t>
  </si>
  <si>
    <t>Assistant Director: E-Services &amp; Systems</t>
  </si>
  <si>
    <t>e-Developments Manager</t>
  </si>
  <si>
    <t xml:space="preserve">E-Learning Translational scentist </t>
  </si>
  <si>
    <t>Higher Education, Adult and community learning, Industry</t>
  </si>
  <si>
    <t>Wearable technology</t>
  </si>
  <si>
    <t>head of e-learning</t>
  </si>
  <si>
    <t>Pedagogical</t>
  </si>
  <si>
    <t>MOOC SIG, ViTAL SIG</t>
  </si>
  <si>
    <t>Programme Manager in Digital Pedgagoy</t>
  </si>
  <si>
    <t>Psychology Technician</t>
  </si>
  <si>
    <t>ALT Scotland, OER SIG</t>
  </si>
  <si>
    <t>Senior Librarian</t>
  </si>
  <si>
    <t>Adaptive (responsive) content</t>
  </si>
  <si>
    <t>freelance learning technologist</t>
  </si>
  <si>
    <t>self-employed</t>
  </si>
  <si>
    <t>tech for wellbeing</t>
  </si>
  <si>
    <t>Digital Learning Resources Coordinator</t>
  </si>
  <si>
    <t>Head of Service Delivery</t>
  </si>
  <si>
    <t>Learning &amp; Technology Analyst</t>
  </si>
  <si>
    <t>Bit of leadership, support, admin, technical support/development</t>
  </si>
  <si>
    <t xml:space="preserve">ambassador </t>
  </si>
  <si>
    <t xml:space="preserve">Freelance Consultant </t>
  </si>
  <si>
    <t>MOOC SIG, M25 SIG</t>
  </si>
  <si>
    <t>Academic Developer in TEL</t>
  </si>
  <si>
    <t>Director of ITP</t>
  </si>
  <si>
    <t>Teaching, Research, Management/leadership, Mentoring, curriculum design</t>
  </si>
  <si>
    <t>Teaching, Support, Staff development/training, Technical support/development, Consultancy: both to academic staff and feeding into institutional strategy</t>
  </si>
  <si>
    <t>Digital Storytelling</t>
  </si>
  <si>
    <t>Technology Enhanced Learning and Digital Resources Development Officer</t>
  </si>
  <si>
    <t>Co-creator and course designer</t>
  </si>
  <si>
    <t>Director of Library Services &amp; Special Collections</t>
  </si>
  <si>
    <t>Support, Administration, Staff development/training, Technical support/development, Collection Management</t>
  </si>
  <si>
    <t>Retrieval software (ie for searching library/repository/archive catalogues)</t>
  </si>
  <si>
    <t xml:space="preserve">Developing Learning Systems </t>
  </si>
  <si>
    <t>Teaching, Management/leadership, Support, Administration, Technical support/development</t>
  </si>
  <si>
    <t>flipped learning, new evidence based pedagogy</t>
  </si>
  <si>
    <t>MOOC SIG, OER SIG</t>
  </si>
  <si>
    <t>Professor of Environmental Systems</t>
  </si>
  <si>
    <t>Online Distance Learning course design</t>
  </si>
  <si>
    <t>Online distance learning course design</t>
  </si>
  <si>
    <t>ViTAL SIG, East Midlands SIG</t>
  </si>
  <si>
    <t>E-Learning Co-ordinator</t>
  </si>
  <si>
    <t>Senior Lecturer and school blended learning lead</t>
  </si>
  <si>
    <t>Senior Lecturer: Education and Learning</t>
  </si>
  <si>
    <t>Teaching, Support, Staff development/training, Action Research</t>
  </si>
  <si>
    <t>Senior Learning technologist</t>
  </si>
  <si>
    <t>Video submission</t>
  </si>
  <si>
    <t>director</t>
  </si>
  <si>
    <t>Support, consultancy</t>
  </si>
  <si>
    <t>remote learner feedback</t>
  </si>
  <si>
    <t>Assistant Head of Department/Senior Lecturer</t>
  </si>
  <si>
    <t>e-Learning Manager</t>
  </si>
  <si>
    <t>North West England SIG</t>
  </si>
  <si>
    <t>Distance Education Advisor</t>
  </si>
  <si>
    <t>Head of Department</t>
  </si>
  <si>
    <t>digital skills - we are exploring a new framework http://allaboardhe.org/digital-skills-framework/</t>
  </si>
  <si>
    <t>Business Development</t>
  </si>
  <si>
    <t>Learning Resource Manager</t>
  </si>
  <si>
    <t>divergent digital practices, digital technologies in support of enquiry based learning</t>
  </si>
  <si>
    <t>Content Developer</t>
  </si>
  <si>
    <t>Looking at Technical Pedagogical Content Knowledge and Information Literacy in Further Education.</t>
  </si>
  <si>
    <t>VLE &amp; MIS Manager</t>
  </si>
  <si>
    <t xml:space="preserve">1:1 device deployment </t>
  </si>
  <si>
    <t>eLearning technologist</t>
  </si>
  <si>
    <t>OER SIG, M25 SIG</t>
  </si>
  <si>
    <t>Gender queer</t>
  </si>
  <si>
    <t>Research, Support, Administration</t>
  </si>
  <si>
    <t>Critical and queer pedagogy</t>
  </si>
  <si>
    <t>Digital Projects Officer</t>
  </si>
  <si>
    <t>Subject Lead/principal Lecturer</t>
  </si>
  <si>
    <t>digital citizenship</t>
  </si>
  <si>
    <t>Learning Technologies Development Manager</t>
  </si>
  <si>
    <t>Head of Learning Resources and Libraries</t>
  </si>
  <si>
    <t>Schools, Further Education, Higher Education, Adult and community learning</t>
  </si>
  <si>
    <t>Development of academic staff</t>
  </si>
  <si>
    <t>Digital Learning Practitioner</t>
  </si>
  <si>
    <t>iBeacons! Question (probably in the wrong position within this survey!) How much interaction is there between the work of ALT and museums and galleries etc? There is a tremendous network DLNET "Digital Learning Network" which is very much worth a look. These institutions are doing some fantastic work with interactive and learning technologies that we could emulate. We all share the same objective - to educate, enhance and inspire!</t>
  </si>
  <si>
    <t>Peer assessment - plus the electronic management of assessment</t>
  </si>
  <si>
    <t>Employed part-time, Self-employed, Retired</t>
  </si>
  <si>
    <t>Executive Director, Education Design Services</t>
  </si>
  <si>
    <t>eLearning Services Manager</t>
  </si>
  <si>
    <t xml:space="preserve">Senior teaching fellow </t>
  </si>
  <si>
    <t>Open web</t>
  </si>
  <si>
    <t>Research, Management/leadership, Support, Administration, Technical support/development</t>
  </si>
  <si>
    <t>Internet of Things (integration of processes and information sources)</t>
  </si>
  <si>
    <t>Principal/Senior Lecturer</t>
  </si>
  <si>
    <t>Higher Education, Anglican Church</t>
  </si>
  <si>
    <t>University or Higher Education provider, Anglican Church</t>
  </si>
  <si>
    <t>elearning designer</t>
  </si>
  <si>
    <t>eLearning consultant/Senior Academic Technologist</t>
  </si>
  <si>
    <t>Website development</t>
  </si>
  <si>
    <t>E-Learning Technologist</t>
  </si>
  <si>
    <t>Alternative Modes of Delivery agenda</t>
  </si>
  <si>
    <t>E-Learning Advisor</t>
  </si>
  <si>
    <t>Digital Literacies Assistant</t>
  </si>
  <si>
    <t>Google Classroom</t>
  </si>
  <si>
    <t>NHS Trusts</t>
  </si>
  <si>
    <t>Workplace Learning: xAPI, Increased value of Informal Learning, Learners taking ownership of their learning, Normalisation of learning technology (i.e. it becomes accepted as the standard), digital literacy of trainers and students.</t>
  </si>
  <si>
    <t>learning Technologist</t>
  </si>
  <si>
    <t>Elearning Adviser</t>
  </si>
  <si>
    <t>Administration, Staff development/training, Technical support/development, Content development/Instructional design</t>
  </si>
  <si>
    <t>Journal editorial board, Journal reviewer</t>
  </si>
  <si>
    <t>Outside of Europe, Canada</t>
  </si>
  <si>
    <t>Associate Professor, School Director</t>
  </si>
  <si>
    <t>Senior academic development advisor, TEL</t>
  </si>
  <si>
    <t>Operational Committees, Conference programme Committee</t>
  </si>
  <si>
    <t>Learning &amp; Teaching Development Officer</t>
  </si>
  <si>
    <t>App development</t>
  </si>
  <si>
    <t>Unemployed, Studying</t>
  </si>
  <si>
    <t>Associate Tutor in HE</t>
  </si>
  <si>
    <t>creation of learning materials</t>
  </si>
  <si>
    <t>unemployed.  Studying.</t>
  </si>
  <si>
    <t>pedagogy of TEL</t>
  </si>
  <si>
    <t>Curriculum Architect (University Teacher)</t>
  </si>
  <si>
    <t>Strategic/Advisory</t>
  </si>
  <si>
    <t>eLearning support assistant</t>
  </si>
  <si>
    <t>Support, Technical support/development, open educational resource development</t>
  </si>
  <si>
    <t>Project Manager</t>
  </si>
  <si>
    <t>Director of Innovation and Technology</t>
  </si>
  <si>
    <t>Security</t>
  </si>
  <si>
    <t>College or Further Education provider, University or Higher Education provider, Third sector organisation</t>
  </si>
  <si>
    <t>Journal editorial board, Not sure / none of these</t>
  </si>
  <si>
    <t xml:space="preserve">Associate Professor </t>
  </si>
  <si>
    <t>professor</t>
  </si>
  <si>
    <t>Senior Learning Designer</t>
  </si>
  <si>
    <t>Curriculum Development</t>
  </si>
  <si>
    <t>e-learning excellence coach</t>
  </si>
  <si>
    <t>Educational Development Officer (Instructional Design)</t>
  </si>
  <si>
    <t>Virtual Reality, Augmented Reality, Mixed Reality</t>
  </si>
  <si>
    <t>MOOC SIG, North West England SIG</t>
  </si>
  <si>
    <t>E Learning Team Leader</t>
  </si>
  <si>
    <t>Technical Specialist in eLearning</t>
  </si>
  <si>
    <t>Mixture of technical, pedagogic and project-based</t>
  </si>
  <si>
    <t>Teaching, Research, Support, Administration, Technical support/development</t>
  </si>
  <si>
    <t>Lecturer in Education</t>
  </si>
  <si>
    <t>Libraries &amp; eLearning manager</t>
  </si>
  <si>
    <t>Staff skills development</t>
  </si>
  <si>
    <t>Student Advocate</t>
  </si>
  <si>
    <t>Professional services</t>
  </si>
  <si>
    <t>Relationship management</t>
  </si>
  <si>
    <t>Learning Technology Development Office / Associate Tutor</t>
  </si>
  <si>
    <t>Teaching, Research, Support, Administration, Staff development/training, Technical support/development, Consultancy; Curriculum / Learnikng Object design</t>
  </si>
  <si>
    <t>TEL Education Development Manager</t>
  </si>
  <si>
    <t>100% online learning overseas</t>
  </si>
  <si>
    <t>Teaching, Management/leadership, Staff development/training, Learning Technologist, Line Manager, Lead Internal Verifier and Assessor</t>
  </si>
  <si>
    <t>-</t>
  </si>
  <si>
    <t>Academic development</t>
  </si>
  <si>
    <t>Distance learning</t>
  </si>
  <si>
    <t>Assistant Head of School</t>
  </si>
  <si>
    <t>Learning Technologist / Research Coordinator</t>
  </si>
  <si>
    <t>Leanring Technologies Adviser</t>
  </si>
  <si>
    <t>ViTAL SIG, Games and Learning SIG, White Rose SIG</t>
  </si>
  <si>
    <t>Operational Committees, Journal reviewer</t>
  </si>
  <si>
    <t>Director of Teaching and Learning</t>
  </si>
  <si>
    <t>Teaching, Research, Management/leadership, Administration, Staff development/training</t>
  </si>
  <si>
    <t>Online content development eg Articulate Studio, Adobe Captivate</t>
  </si>
  <si>
    <t>Senior Lecturer in Education</t>
  </si>
  <si>
    <t>1. How important have the following been to your work over the past year? [Assistive technologies/Accessibility]</t>
  </si>
  <si>
    <t>1. How important have the following been to your work over the past year? [Electronic assessment and submission tools (inc peer assessment, plagiarism detection, polling)]</t>
  </si>
  <si>
    <t>1. How important have the following been to your work over the past year? [Digital repository]</t>
  </si>
  <si>
    <t>1. How important have the following been to your work over the past year? [Bespoke software development e.g. apps, plugins, building blocks]</t>
  </si>
  <si>
    <t>1. How important have the following been to your work over the past year? [Course design]</t>
  </si>
  <si>
    <t>1. How important have the following been to your work over the past year? [Online/Blended delivery]</t>
  </si>
  <si>
    <t>3. And how important do you expect the following will be for you in the coming year? [Assistive technologies/Accessibility]</t>
  </si>
  <si>
    <t>3. And how important do you expect the following will be for you in the coming year? [Electronic assessment and submission tools (inc peer assessment, plagiarism detection, polling)]</t>
  </si>
  <si>
    <t>3. And how important do you expect the following will be for you in the coming year? [Digital repository]</t>
  </si>
  <si>
    <t>3. And how important do you expect the following will be for you in the coming year? [Bespoke software development e.g. apps, plugins, building blocks]</t>
  </si>
  <si>
    <t>3. And how important do you expect the following will be for you in the coming year? [Course design]</t>
  </si>
  <si>
    <t>3. And how important do you expect the following will be for you in the coming year? [Online/Blended delivery]</t>
  </si>
  <si>
    <t>4. For you, how would you rank each of ALT's aims in order of priority? [Aim 1: Intelligent use of learning technology]</t>
  </si>
  <si>
    <t>4. For you, how would you rank each of ALT's aims in order of priority? [Aim 2: Research and practice]</t>
  </si>
  <si>
    <t>4. For you, how would you rank each of ALT's aims in order of priority? [Aim 3: Strategy and policy]</t>
  </si>
  <si>
    <t>4. For you, how would you rank each of ALT's aims in order of priority? [Aim 4: Representing members]</t>
  </si>
  <si>
    <t>4. For you, how would you rank each of ALT's aims in order of priority? [Aim 5: Leadership and professional development]</t>
  </si>
  <si>
    <t>4. For you, how would you rank each of ALT's aims in order of priority? [Aim 6: Communicating]</t>
  </si>
  <si>
    <t>5. Which of the following do you currently make use of? [ALT annual conference]</t>
  </si>
  <si>
    <t>5. Which of the following do you currently make use of? [ALT other events (incluing online events)]</t>
  </si>
  <si>
    <t>5. Which of the following do you currently make use of? [ALT newsletter and news]</t>
  </si>
  <si>
    <t>5. Which of the following do you currently make use of? [ocTEL - open course in Technology Enhanced Learning]</t>
  </si>
  <si>
    <t>8. Are you currently involved in any of ALT's Special Interest Groups (SIGs), or national or regional groups?</t>
  </si>
  <si>
    <t>1st</t>
  </si>
  <si>
    <t>4th</t>
  </si>
  <si>
    <t>3rd</t>
  </si>
  <si>
    <t>2nd</t>
  </si>
  <si>
    <t>5th</t>
  </si>
  <si>
    <t>6th</t>
  </si>
  <si>
    <t>pedagogical support / development</t>
  </si>
  <si>
    <t>Would like to</t>
  </si>
  <si>
    <t>Academic developer</t>
  </si>
  <si>
    <t>CEO</t>
  </si>
  <si>
    <t>self employed</t>
  </si>
  <si>
    <t>Principal Consultant: Digital Enablement</t>
  </si>
  <si>
    <t>Operational Committees, ocTEL (e.g. tutors)</t>
  </si>
  <si>
    <t>Director/Blended Learning Advisor</t>
  </si>
  <si>
    <t>Further Education, Industry</t>
  </si>
  <si>
    <t>College or Further Education provider, Commercial organisation</t>
  </si>
  <si>
    <t>LTD Officer</t>
  </si>
  <si>
    <t>associate lecturer</t>
  </si>
  <si>
    <t>e-Learning Developer</t>
  </si>
  <si>
    <t>VLE/ILT</t>
  </si>
  <si>
    <t>Teaching, Support, Administration</t>
  </si>
  <si>
    <t>Programmes eLearning Officer</t>
  </si>
  <si>
    <t>teacher</t>
  </si>
  <si>
    <t>Senior Co-Design Manager</t>
  </si>
  <si>
    <t>Research, Support, Administration, Technical support/development</t>
  </si>
  <si>
    <t>Further Education, Higher Education, Third sector</t>
  </si>
  <si>
    <t>ViTAL SIG, White Rose SIG</t>
  </si>
  <si>
    <t>Technology Enhanced Learning Manager</t>
  </si>
  <si>
    <t>Ordinary Member, Certified Member (CMALT Holder), Employed by a member organisation</t>
  </si>
  <si>
    <t>CMALT Development Group</t>
  </si>
  <si>
    <t>eLearning Consultant</t>
  </si>
  <si>
    <t>Pending CMALT assessor</t>
  </si>
  <si>
    <t>elearning consultant</t>
  </si>
  <si>
    <t>Teaching, Research, Management/leadership, Support, Administration</t>
  </si>
  <si>
    <t>Development Officer</t>
  </si>
  <si>
    <t>Principal Lecturer, Academic Development</t>
  </si>
  <si>
    <t>Academic Development</t>
  </si>
  <si>
    <t>ALT Scotland, MOOC SIG</t>
  </si>
  <si>
    <t>Head of Online Programmes</t>
  </si>
  <si>
    <t>e-learning consultant</t>
  </si>
  <si>
    <t>MOOC SIG, OER SIG, M25 SIG</t>
  </si>
  <si>
    <t>Journal reviewer, SIG committee</t>
  </si>
  <si>
    <t>Research, Management/leadership, Administration, Technical support/development, staff development / training</t>
  </si>
  <si>
    <t>Projects Officer</t>
  </si>
  <si>
    <t>All of the above</t>
  </si>
  <si>
    <t>Ordinary Member, Certified Member (CMALT Holder)</t>
  </si>
  <si>
    <t>Not relevant to me.</t>
  </si>
  <si>
    <t>MOOC SIG, OER SIG, ViTAL SIG, North West England SIG</t>
  </si>
  <si>
    <t>Faculty eLearning Manager</t>
  </si>
  <si>
    <t>ocTEL (e.g. tutors)</t>
  </si>
  <si>
    <t>lectuere</t>
  </si>
  <si>
    <t>University teacher</t>
  </si>
  <si>
    <t>Management/leadership, Administration, Technical support/development</t>
  </si>
  <si>
    <t>Operational Committees, Conference programme Committee, CMALT Development Group, ocTEL (e.g. tutors)</t>
  </si>
  <si>
    <t>Interim technology innovation manager</t>
  </si>
  <si>
    <t>Adjunct Lecturer</t>
  </si>
  <si>
    <t>OER SIG, Not sure / none</t>
  </si>
  <si>
    <t>Outside of Europe, Australia</t>
  </si>
  <si>
    <t>Assoc Prof</t>
  </si>
  <si>
    <t>Teaching of teachers, facilitation of technology, education scholarship</t>
  </si>
  <si>
    <t>Associate Head Academic Enhancement</t>
  </si>
  <si>
    <t>UCISA USG</t>
  </si>
  <si>
    <t>Academic Technologies Trainer</t>
  </si>
  <si>
    <t>ALT Scotland, Inclusive Learning SIG, Games and Learning SIG</t>
  </si>
  <si>
    <t>MOOC SIG, ViTAL SIG, East Midlands SIG</t>
  </si>
  <si>
    <t>video systems and technologies officer</t>
  </si>
  <si>
    <t>Lecturer Performance Analysis</t>
  </si>
  <si>
    <t>Journal editorial board, Journal reviewer, ocTEL (e.g. tutors)</t>
  </si>
  <si>
    <t>Head of Blended Learning</t>
  </si>
  <si>
    <t>Senior Lecturer/Student Experience Lead</t>
  </si>
  <si>
    <t>Teaching, Research, Administration</t>
  </si>
  <si>
    <t>a mix of all the above</t>
  </si>
  <si>
    <t>a mix of all of the above</t>
  </si>
  <si>
    <t>No primary role. I design courses, I keep the VLE tidy and everything in between.</t>
  </si>
  <si>
    <t>Teaching, Research, Management/leadership, Support, Administration, Technical support/development, Training and teacher development.</t>
  </si>
  <si>
    <t>ALT Scotland, ViTAL SIG</t>
  </si>
  <si>
    <t>eLearning Developer</t>
  </si>
  <si>
    <t>Teaching, Management/leadership, Support</t>
  </si>
  <si>
    <t>I would like to be a member of some of these.</t>
  </si>
  <si>
    <t>community education</t>
  </si>
  <si>
    <t>I describe myself these days as a freelance thinker and para-academic</t>
  </si>
  <si>
    <t>Developing ideas</t>
  </si>
  <si>
    <t>Commercial organisation, I am freelance</t>
  </si>
  <si>
    <t>Teaching, Research, advocate</t>
  </si>
  <si>
    <t>skills and Competences Developer</t>
  </si>
  <si>
    <t>Staff development</t>
  </si>
  <si>
    <t>Teaching, Research, Management/leadership, Administration, Technical support/development</t>
  </si>
  <si>
    <t>TEL lead</t>
  </si>
  <si>
    <t>Head of learning and development practice</t>
  </si>
  <si>
    <t>Assistant Dean</t>
  </si>
  <si>
    <t>Director of Digital Strategy</t>
  </si>
  <si>
    <t>Newsletter editor</t>
  </si>
  <si>
    <t>Instructional designer</t>
  </si>
  <si>
    <t>ALT Wales, OER SIG</t>
  </si>
  <si>
    <t>Administration, Technical support/development, Staff Development</t>
  </si>
  <si>
    <t>eLearning Manager</t>
  </si>
  <si>
    <t>Associate Professor, Faculty Blended Learning Leader</t>
  </si>
  <si>
    <t>curriculum manager</t>
  </si>
  <si>
    <t>Vice Provost</t>
  </si>
  <si>
    <t>Higher Education, Work-based learning, Healthcare &amp; postgraduate HE</t>
  </si>
  <si>
    <t>OER SIG, ViTAL SIG</t>
  </si>
  <si>
    <t>Teaching, Research, Management/leadership, Support, Administration, Technical support/development, anything that comes my way!</t>
  </si>
  <si>
    <t>ILT Developer</t>
  </si>
  <si>
    <t>not this year  - ambassador ;-)</t>
  </si>
  <si>
    <t>Further Education, Higher Education, Work-based learning, Adult and community learning, Industry, Third sector</t>
  </si>
  <si>
    <t>Academic liaison librarian</t>
  </si>
  <si>
    <t>Researcher</t>
  </si>
  <si>
    <t>none</t>
  </si>
  <si>
    <t>Head of Libraries</t>
  </si>
  <si>
    <t>elearning research project manager</t>
  </si>
  <si>
    <t>learning design</t>
  </si>
  <si>
    <t>Digital Services Manager</t>
  </si>
  <si>
    <t>e-Learning Development Manager</t>
  </si>
  <si>
    <t>Not sure / none of these, I'm a CMALT assessor</t>
  </si>
  <si>
    <t>E-learning Advisor</t>
  </si>
  <si>
    <t>training and support</t>
  </si>
  <si>
    <t>Technology Enhanced Learning Officer</t>
  </si>
  <si>
    <t>Educational Development Officer</t>
  </si>
  <si>
    <t>VLE Developer</t>
  </si>
  <si>
    <t>ViTAL SIG</t>
  </si>
  <si>
    <t>CMALT Assessor</t>
  </si>
  <si>
    <t>Digital Media and eLearning Developer</t>
  </si>
  <si>
    <t>Education Author and Consultant</t>
  </si>
  <si>
    <t>Consultancy</t>
  </si>
  <si>
    <t>Teaching, Research, Management/leadership, Support, Authoring publications</t>
  </si>
  <si>
    <t>Learning Technology Fellow</t>
  </si>
  <si>
    <t>ViTAL SIG, M25 SIG</t>
  </si>
  <si>
    <t>Public/Government</t>
  </si>
  <si>
    <t>Educational Institute</t>
  </si>
  <si>
    <t>Outside of Europe, US Univ of Illinois</t>
  </si>
  <si>
    <t>Assoc Vice Chancellor of Online Learning</t>
  </si>
  <si>
    <t>Elearning Specialist</t>
  </si>
  <si>
    <t>Project management and staff development (learning technology and pedagogy)</t>
  </si>
  <si>
    <t>eLearning Facilitator</t>
  </si>
  <si>
    <t>australia</t>
  </si>
  <si>
    <t>learning designer</t>
  </si>
  <si>
    <t>Inclusive Learning SIG, OER SIG</t>
  </si>
  <si>
    <t>Conference programme Committee, CMALT Development Group, Central Executive Committee</t>
  </si>
  <si>
    <t>Associate Lecturer/Researcher</t>
  </si>
  <si>
    <t>educational technologist</t>
  </si>
  <si>
    <t>Reader in Biochemistry</t>
  </si>
  <si>
    <t>Training consultant</t>
  </si>
  <si>
    <t>Head of Integrated Technologies and Resources</t>
  </si>
  <si>
    <t>LTU Manager</t>
  </si>
  <si>
    <t>E-learning Coordinator</t>
  </si>
  <si>
    <t>Ordinary Member, Associate Member, Registered for CMALT (CMALT candidate)</t>
  </si>
  <si>
    <t>was a judge once</t>
  </si>
  <si>
    <t>Senior manager</t>
  </si>
  <si>
    <t>large accountancy global practise</t>
  </si>
  <si>
    <t>Senior IT Specialist</t>
  </si>
  <si>
    <t>Program Manager, Learning Technologies</t>
  </si>
  <si>
    <t>Work-based learning, Adult and community learning, Government</t>
  </si>
  <si>
    <t>Interim Head of Education Technology</t>
  </si>
  <si>
    <t>Product development</t>
  </si>
  <si>
    <t>Schools, Further Education, Higher Education, Work-based learning, Adult and community learning, Industry, Third sector</t>
  </si>
  <si>
    <t>Awarding body</t>
  </si>
  <si>
    <t>Developing uses of learning technologies</t>
  </si>
  <si>
    <t>TEL Director</t>
  </si>
  <si>
    <t>50% Teaching and 50% Support</t>
  </si>
  <si>
    <t>Learning Technology Trainer</t>
  </si>
  <si>
    <t>Ordinary Member, Employed by a member organisation, Not sure</t>
  </si>
  <si>
    <t>Education Manager</t>
  </si>
  <si>
    <t>M25 SIG, White Rose SIG</t>
  </si>
  <si>
    <t>TEL Manager</t>
  </si>
  <si>
    <t>Teaching, Research, Management/leadership, Support, Technical support/development, Object Design</t>
  </si>
  <si>
    <t>Inclusive Learning SIG, OER SIG, White Rose SIG</t>
  </si>
  <si>
    <t>Senior Consultant in Learning Technology</t>
  </si>
  <si>
    <t>senior lecture in IS</t>
  </si>
  <si>
    <t>Executive Director Education Design Services</t>
  </si>
  <si>
    <t>Central Executive Committee, Trustee</t>
  </si>
  <si>
    <t>Teaching, Management/leadership, Administration</t>
  </si>
  <si>
    <t>ViTAL SIG, Games and Learning SIG</t>
  </si>
  <si>
    <t>Operational Committees, Journal reviewer, ocTEL (e.g. tutors)</t>
  </si>
  <si>
    <t>Senior Lecturer in Higher Education</t>
  </si>
  <si>
    <t>Ghana</t>
  </si>
  <si>
    <t>hairdressing</t>
  </si>
  <si>
    <t>Work-based learning, Adult and community learning</t>
  </si>
  <si>
    <t>private organiation</t>
  </si>
  <si>
    <t>lecturer/ excellence coach</t>
  </si>
  <si>
    <t>Employed by a member organisation, Not sure</t>
  </si>
  <si>
    <t>Consultant, researcher, lecturer</t>
  </si>
  <si>
    <t>Higher Education, Work-based learning, Industry</t>
  </si>
  <si>
    <t>ILT Coordinator</t>
  </si>
  <si>
    <t>specialist FE</t>
  </si>
  <si>
    <t>Senior e-Learning Technologist</t>
  </si>
  <si>
    <t>Director of TEL and Educational Development</t>
  </si>
  <si>
    <t>Digital Assets Manager</t>
  </si>
  <si>
    <t>Online Course Developer</t>
  </si>
  <si>
    <t>Inclusive Learning SIG</t>
  </si>
  <si>
    <t>Academic Skills Tutor</t>
  </si>
  <si>
    <t>Open Media Fellow</t>
  </si>
  <si>
    <t>Learning consultant</t>
  </si>
  <si>
    <t>Writing/development</t>
  </si>
  <si>
    <t>Health, Education and charity</t>
  </si>
  <si>
    <t>Training Officer</t>
  </si>
  <si>
    <t>Principal lecturer</t>
  </si>
  <si>
    <t>Teaching, Research, Administration, Technical support/development</t>
  </si>
  <si>
    <t>NA</t>
  </si>
  <si>
    <t>Teaching, Research, Support and Development</t>
  </si>
  <si>
    <t>MOOC Team Leader &amp; Education Adviser</t>
  </si>
  <si>
    <t>Conference programme Committee, Journal reviewer, Co-chair, ALT-C 2015</t>
  </si>
  <si>
    <t>Senior Research Officer; also acting team manager (maternity cover)</t>
  </si>
  <si>
    <t>Research, Management/leadership, Project management</t>
  </si>
  <si>
    <t>Deputy Director</t>
  </si>
  <si>
    <t>Associate Head of Dept &amp; strategic Lead on International Development</t>
  </si>
  <si>
    <t>Head of Elearning</t>
  </si>
  <si>
    <t>SL Education Development</t>
  </si>
  <si>
    <t>Head of Centre</t>
  </si>
  <si>
    <t>Technology development and software product management</t>
  </si>
  <si>
    <t>e-learning developer</t>
  </si>
  <si>
    <t>Learning development support</t>
  </si>
  <si>
    <t>ocTEL (e.g. tutors), CMALT reviewer</t>
  </si>
  <si>
    <t>don't have job titles</t>
  </si>
  <si>
    <t>Schools, Further Education, Higher Education, Work-based learning, Adult and community learning</t>
  </si>
  <si>
    <t>Research Officer</t>
  </si>
  <si>
    <t>E-Learning Facilitator</t>
  </si>
  <si>
    <t>Academic Advisor</t>
  </si>
  <si>
    <t>Associate Lecturer in Academic Development</t>
  </si>
  <si>
    <t>Teaching, Research, Administration, Professional Development</t>
  </si>
  <si>
    <t>Schools, Further Education, Work-based learning, Adult and community learning</t>
  </si>
  <si>
    <t>Distance Learning Facilitator</t>
  </si>
  <si>
    <t>Teaching, Management/leadership, Administration, Technical support/development</t>
  </si>
  <si>
    <t>IT Manager</t>
  </si>
  <si>
    <t>Education Technologist/Consultant</t>
  </si>
  <si>
    <t>Head of TaLENT</t>
  </si>
  <si>
    <t>None</t>
  </si>
  <si>
    <t>Customer Advocate - Education / Digital Student</t>
  </si>
  <si>
    <t>Partnership support</t>
  </si>
  <si>
    <t>Third sector organisation, Research / Advice / Technology Solutions Provider</t>
  </si>
  <si>
    <t>Further Education, Work-based learning, Adult and community learning, Skills</t>
  </si>
  <si>
    <t>care provider</t>
  </si>
  <si>
    <t>ALT Scotland, Games and Learning SIG</t>
  </si>
  <si>
    <t>Senior eLearning Advisor</t>
  </si>
  <si>
    <t>ILT Support Manager</t>
  </si>
  <si>
    <t>Acting Director</t>
  </si>
  <si>
    <t>Learning Resources and Technology Manager</t>
  </si>
  <si>
    <t>Director of Learning and Teaching</t>
  </si>
  <si>
    <t>Teaching fellow</t>
  </si>
  <si>
    <t>Materials and course design</t>
  </si>
  <si>
    <t>Self-employed, Retired</t>
  </si>
  <si>
    <t>was in HE</t>
  </si>
  <si>
    <t>Technology-Enhanced Learning Coordinator</t>
  </si>
  <si>
    <t>4. New developments to enhance professional recognition and accreditation</t>
  </si>
  <si>
    <t>5. If you had to choose one priority for 2019, it would be:</t>
  </si>
  <si>
    <t>6. Recent developments for research, practice and policy</t>
  </si>
  <si>
    <t>7. If you had to choose one priority for 2019, it would be:</t>
  </si>
  <si>
    <t>8. Are you a member?</t>
  </si>
  <si>
    <t>9. ALT is important to me because...</t>
  </si>
  <si>
    <t>Privacy Policy</t>
  </si>
  <si>
    <t>Associate CMALT pilot: for early career professionals and those for whom it is a smaller part of their role, Senior  CMALT pilot: for advanced professionals whose role includes management/leadership or research focus, New mappings of CMALT to frameworks like UKPSF, Jisc' Digital Capabilities framework, Blended Learning curriculum, Expanded Open Register of CMALT portfolios, providing examples from across sectors and job roles, Enhanced support for CMALT candidates and assessors</t>
  </si>
  <si>
    <t>Enhanced support for CMALT candidates and assessors</t>
  </si>
  <si>
    <t>Special Collections on Playful Learning and Mobile Mixed Reality Enhanced Learning (Open Access), GDPR webinar series led by industry representatives, Day events and webinars run by local Member Groups across the UK, Policy papers representing expertise and views from ALT Members, Trends and analysis from ALT Annual Survey and Member surveys, Insights into professionalisation from the CMALT scheme, i.e. how the profession is changing</t>
  </si>
  <si>
    <t>Trends and analysis from ALT Annual Survey and Member surveys</t>
  </si>
  <si>
    <t>I permit my anonymised responses to be shared and have read/accept the Privacy Policy - https://www.alt.ac.uk/privacy-policy</t>
  </si>
  <si>
    <t>Metadata of turned in assignments</t>
  </si>
  <si>
    <t>Senior CMALT accreditation:  for advanced professionals whose role includes management/leadership or research focus</t>
  </si>
  <si>
    <t>Insights into professionalisation from the CMALT scheme, i.e. how the profession is changing</t>
  </si>
  <si>
    <t>I think it has a lot of room to develop</t>
  </si>
  <si>
    <t>Associate CMALT accreditation: for early career professionals and those for whom it is a smaller part of their role</t>
  </si>
  <si>
    <t>Special Collections publishing new research in Learning Technology</t>
  </si>
  <si>
    <t>eLearning Adviser (Graduate Traineeship)</t>
  </si>
  <si>
    <t>Associate CMALT pilot: for early career professionals and those for whom it is a smaller part of their role, Senior  CMALT pilot: for advanced professionals whose role includes management/leadership or research focus, New mappings of CMALT to frameworks like UKPSF, Jisc' Digital Capabilities framework, Blended Learning curriculum</t>
  </si>
  <si>
    <t>Trends and analysis from ALT Annual Survey and Member surveys, Insights into professionalisation from the CMALT scheme, i.e. how the profession is changing</t>
  </si>
  <si>
    <t>Associate CMALT pilot: for early career professionals and those for whom it is a smaller part of their role, Senior  CMALT pilot: for advanced professionals whose role includes management/leadership or research focus</t>
  </si>
  <si>
    <t>Policy papers representing expertise and views from ALT Members</t>
  </si>
  <si>
    <t>peer interactions engage my brain</t>
  </si>
  <si>
    <t>education specialist/multicultural learning and teaching consultant</t>
  </si>
  <si>
    <t>an equal blend of teaching and staff development/training</t>
  </si>
  <si>
    <t>Senior Success Coach</t>
  </si>
  <si>
    <t>I have only recently joined so I can't say with certainty</t>
  </si>
  <si>
    <t>Research, Support, Administration, Technical support/development, Student engagement and employability</t>
  </si>
  <si>
    <t>Day events and webinars run by local Member Groups across the UK</t>
  </si>
  <si>
    <t>read email/digest and announcements to learn what everyone else is doing</t>
  </si>
  <si>
    <t>Associate CMALT pilot: for early career professionals and those for whom it is a smaller part of their role</t>
  </si>
  <si>
    <t>Certified Member (this includes Associate and Senior CMALT)</t>
  </si>
  <si>
    <t>Useful to engage with other professionals in the field.</t>
  </si>
  <si>
    <t>IT Officer</t>
  </si>
  <si>
    <t>Tech to support communities of practice</t>
  </si>
  <si>
    <t>I can use it to bench mark my own capabilities and keep up with the fast-paced nature of our profession</t>
  </si>
  <si>
    <t>eLearning Specialist</t>
  </si>
  <si>
    <t>GDPR webinar series led by industry representatives, Trends and analysis from ALT Annual Survey and Member surveys</t>
  </si>
  <si>
    <t>Director of LT</t>
  </si>
  <si>
    <t>Associate CMALT pilot: for early career professionals and those for whom it is a smaller part of their role, New mappings of CMALT to frameworks like UKPSF, Jisc' Digital Capabilities framework, Blended Learning curriculum, Expanded Open Register of CMALT portfolios, providing examples from across sectors and job roles, Enhanced support for CMALT candidates and assessors</t>
  </si>
  <si>
    <t>More portfolios added to the Open Register of CMALT portfolios, providing examples from across sectors and job roles</t>
  </si>
  <si>
    <t>It gives me the opportunity to learn more about the sector and develop professionally</t>
  </si>
  <si>
    <t>eportfolio project coordinator</t>
  </si>
  <si>
    <t>Teaching, Administration, Staff development/training, project coordination</t>
  </si>
  <si>
    <t>Aligning with organisational goals (I write from a non-HE perspective)</t>
  </si>
  <si>
    <t>GDPR webinar series led by industry representatives</t>
  </si>
  <si>
    <t>Accreditation and sharing expertise</t>
  </si>
  <si>
    <t>Managing digital fatigue</t>
  </si>
  <si>
    <t>More mapping of CMALT to frameworks like QTLS, SEDA PSF, institutional frameworks or other</t>
  </si>
  <si>
    <t>It's the only space to specifically engage with what I do.</t>
  </si>
  <si>
    <t>Non-binary</t>
  </si>
  <si>
    <t xml:space="preserve">GDPR </t>
  </si>
  <si>
    <t xml:space="preserve">It is an independent, community driven organisation that provides a voice and recognition for the people who actually work with and are passionate about the effective use of learning technology </t>
  </si>
  <si>
    <t>Special Collections on Playful Learning and Mobile Mixed Reality Enhanced Learning (Open Access), GDPR webinar series led by industry representatives, Trends and analysis from ALT Annual Survey and Member surveys</t>
  </si>
  <si>
    <t>It allows me to engage with other learning technologists.</t>
  </si>
  <si>
    <t>I am academic and the ALT feed is very useful for me to boost my awareness of the LT landscape. I have forwarded information to academic colleagues; followed up leads to develop aspects of my own teaching and been able to engage more effectively with LT colleagues as I am aware of the 'language' whilst not a 'native speaker'.</t>
  </si>
  <si>
    <t>Head of Foundation</t>
  </si>
  <si>
    <t>TPACK integration across ALL modules &amp; TEL for Staff</t>
  </si>
  <si>
    <t>New mappings of CMALT to frameworks like UKPSF, Jisc' Digital Capabilities framework, Blended Learning curriculum</t>
  </si>
  <si>
    <t>It gives me a different wider perspective than Irish only focus</t>
  </si>
  <si>
    <t>Director IT &amp; eLearning</t>
  </si>
  <si>
    <t>Research, Management/leadership, Support, Administration, Staff development/training, Technical support/development, Creation of all online learning materials &amp; instructional designer</t>
  </si>
  <si>
    <t>Associate CMALT pilot: for early career professionals and those for whom it is a smaller part of their role, Senior  CMALT pilot: for advanced professionals whose role includes management/leadership or research focus, Expanded Open Register of CMALT portfolios, providing examples from across sectors and job roles</t>
  </si>
  <si>
    <t>Fully online learning</t>
  </si>
  <si>
    <t>Associate CMALT pilot: for early career professionals and those for whom it is a smaller part of their role, Senior  CMALT pilot: for advanced professionals whose role includes management/leadership or research focus, Expanded Open Register of CMALT portfolios, providing examples from across sectors and job roles, Enhanced support for CMALT candidates and assessors</t>
  </si>
  <si>
    <t>GDPR webinar series led by industry representatives, Day events and webinars run by local Member Groups across the UK, Trends and analysis from ALT Annual Survey and Member surveys</t>
  </si>
  <si>
    <t>Go-to community for practical questions (e.g. mailing lists) as well as for theory-informed research (RLT)</t>
  </si>
  <si>
    <t>Learning Technologies Specialist</t>
  </si>
  <si>
    <t>changes to internal admin system technology</t>
  </si>
  <si>
    <t>Day events and webinars run by local Member Groups across the UK, Trends and analysis from ALT Annual Survey and Member surveys</t>
  </si>
  <si>
    <t>keeps me in touch when I haven't time to get out there and look</t>
  </si>
  <si>
    <t>Teaching, Administration, Staff development/training, Technical support/development, Testing, Consultancy</t>
  </si>
  <si>
    <t>Associate Prof</t>
  </si>
  <si>
    <t>it's an example of an organisation that has weathered difficult economic times by making changes that helped it thrive. Interestingly, the changes have not prevented it from tackling issues like inequality and learning technology within and beyond HE and other institutions.</t>
  </si>
  <si>
    <t>Volunteer IT Buddy at local library</t>
  </si>
  <si>
    <t>IT Trainer</t>
  </si>
  <si>
    <t>H5P ( technical) developing learning narrative online (pedagogical)</t>
  </si>
  <si>
    <t>Special Collections on Playful Learning and Mobile Mixed Reality Enhanced Learning (Open Access), GDPR webinar series led by industry representatives</t>
  </si>
  <si>
    <t>Sharing of practice and ideas</t>
  </si>
  <si>
    <t>Senior  CMALT pilot: for advanced professionals whose role includes management/leadership or research focus</t>
  </si>
  <si>
    <t>Day events and webinars run by local Member Groups across the UK, Policy papers representing expertise and views from ALT Members, Trends and analysis from ALT Annual Survey and Member surveys</t>
  </si>
  <si>
    <t>Because Learning Technologists need a body that give us professional recognition and status.</t>
  </si>
  <si>
    <t>Senior  CMALT pilot: for advanced professionals whose role includes management/leadership or research focus, New mappings of CMALT to frameworks like UKPSF, Jisc' Digital Capabilities framework, Blended Learning curriculum</t>
  </si>
  <si>
    <t>Great network of support</t>
  </si>
  <si>
    <t>Waiting to see publication from Jisc about the work they have done around interviewing teachers (presented at ALT-C?</t>
  </si>
  <si>
    <t xml:space="preserve">The conference, the mailing list for help and info and having somewhere that can push Edtcehnology </t>
  </si>
  <si>
    <t>Female, Male</t>
  </si>
  <si>
    <t>TEL Senior Advisor</t>
  </si>
  <si>
    <t>video observation tools</t>
  </si>
  <si>
    <t>GDPR webinar series led by industry representatives, Day events and webinars run by local Member Groups across the UK, Policy papers representing expertise and views from ALT Members</t>
  </si>
  <si>
    <t>Connecting and sharing expertise with other LTs</t>
  </si>
  <si>
    <t>Education officer</t>
  </si>
  <si>
    <t>Management Teacher CPD</t>
  </si>
  <si>
    <t>Schools, Adult and community learning</t>
  </si>
  <si>
    <t>Not for Profit Assessment organisation</t>
  </si>
  <si>
    <t>Day events and webinars run by local Member Groups across the UK, Policy papers representing expertise and views from ALT Members, Trends and analysis from ALT Annual Survey and Member surveys, Insights into professionalisation from the CMALT scheme, i.e. how the profession is changing</t>
  </si>
  <si>
    <t xml:space="preserve">I was able to do CMALT which was a really valuable experience and without doubt has improved my practice. It also connects me with other learning technology professionals who I can share with and learn from. </t>
  </si>
  <si>
    <t>Teaching, Management/leadership, Support, Technical support/development</t>
  </si>
  <si>
    <t>Associate CMALT pilot: for early career professionals and those for whom it is a smaller part of their role, Senior  CMALT pilot: for advanced professionals whose role includes management/leadership or research focus, New mappings of CMALT to frameworks like UKPSF, Jisc' Digital Capabilities framework, Blended Learning curriculum, Enhanced support for CMALT candidates and assessors</t>
  </si>
  <si>
    <t xml:space="preserve">Learning tech is increasingly important to my profession &amp; sector </t>
  </si>
  <si>
    <t>Learning Centre Advisor (Technology Enhanced Learning)</t>
  </si>
  <si>
    <t xml:space="preserve">Peer Learning </t>
  </si>
  <si>
    <t>Special Collections on Playful Learning and Mobile Mixed Reality Enhanced Learning (Open Access), Day events and webinars run by local Member Groups across the UK</t>
  </si>
  <si>
    <t>AI and chatbots</t>
  </si>
  <si>
    <t>Special Collections on Playful Learning and Mobile Mixed Reality Enhanced Learning (Open Access), Trends and analysis from ALT Annual Survey and Member surveys</t>
  </si>
  <si>
    <t>NGVLE built on LTI Advantage</t>
  </si>
  <si>
    <t>Senior Educational Software Developer</t>
  </si>
  <si>
    <t>Offline classroom learning platform (e.g. Moodlebox)</t>
  </si>
  <si>
    <t>Learning from each other and sharing expertise is so useful</t>
  </si>
  <si>
    <t>Programme Coordinator</t>
  </si>
  <si>
    <t>Programme coordination and content development</t>
  </si>
  <si>
    <t>Management/leadership, Support, Administration, Staff development/training, Technical support/development, Event management and facilitation</t>
  </si>
  <si>
    <t>Online learning experience design</t>
  </si>
  <si>
    <t>New mappings of CMALT to frameworks like UKPSF, Jisc' Digital Capabilities framework, Blended Learning curriculum, Expanded Open Register of CMALT portfolios, providing examples from across sectors and job roles</t>
  </si>
  <si>
    <t>It is a collegial environment that willingly shares expertise across a broad range of areas and there is a great element of fun.</t>
  </si>
  <si>
    <t>Research, Support, Administration, Staff development/training, Technical support/development, Co-design Online Programmes</t>
  </si>
  <si>
    <t>Learning on demand</t>
  </si>
  <si>
    <t>Expanded Open Register of CMALT portfolios, providing examples from across sectors and job roles, Enhanced support for CMALT candidates and assessors</t>
  </si>
  <si>
    <t>GDPR webinar series led by industry representatives, Day events and webinars run by local Member Groups across the UK, Trends and analysis from ALT Annual Survey and Member surveys, Insights into professionalisation from the CMALT scheme, i.e. how the profession is changing</t>
  </si>
  <si>
    <t>I came from industry into the education sector and can sometimes feel adrift in my work. Alt is a place that offers practical advice and community support I rely on to feel relevant in my work.</t>
  </si>
  <si>
    <t>GDPR webinar series led by industry representatives, Day events and webinars run by local Member Groups across the UK</t>
  </si>
  <si>
    <t>Instructional Design, Content development</t>
  </si>
  <si>
    <t>Schools, Work-based learning, Third sector</t>
  </si>
  <si>
    <t>global access to internet</t>
  </si>
  <si>
    <t>Associate CMALT pilot: for early career professionals and those for whom it is a smaller part of their role, Senior  CMALT pilot: for advanced professionals whose role includes management/leadership or research focus, New mappings of CMALT to frameworks like UKPSF, Jisc' Digital Capabilities framework, Blended Learning curriculum, Expanded Open Register of CMALT portfolios, providing examples from across sectors and job roles</t>
  </si>
  <si>
    <t>Policy papers representing expertise and views from ALT Members, Trends and analysis from ALT Annual Survey and Member surveys</t>
  </si>
  <si>
    <t>it is a key professional organisation</t>
  </si>
  <si>
    <t>Professor of Practice</t>
  </si>
  <si>
    <t>School, University or Higher Education provider, Commercial organisation</t>
  </si>
  <si>
    <t>User experience design methods applied to learning design and interaction.</t>
  </si>
  <si>
    <t>GDPR webinar series led by industry representatives, Day events and webinars run by local Member Groups across the UK, Policy papers representing expertise and views from ALT Members, Trends and analysis from ALT Annual Survey and Member surveys</t>
  </si>
  <si>
    <t>Policy information and developments in HE field - I really miss the journal though as that was an important point of reference for me.</t>
  </si>
  <si>
    <t>Teaching, Support, Staff development/training, Technical support/development, Research which is not acknowledged officially.</t>
  </si>
  <si>
    <t>I like to hear about accessibility and how we can work towards creating better accessible content</t>
  </si>
  <si>
    <t>TEL Graphic Designer</t>
  </si>
  <si>
    <t>Content creation</t>
  </si>
  <si>
    <t>Support and guidance for academics and colleagues</t>
  </si>
  <si>
    <t>It's my community</t>
  </si>
  <si>
    <t>New mappings of CMALT to frameworks like UKPSF, Jisc' Digital Capabilities framework, Blended Learning curriculum, Expanded Open Register of CMALT portfolios, providing examples from across sectors and job roles, Enhanced support for CMALT candidates and assessors</t>
  </si>
  <si>
    <t xml:space="preserve">It is an active and supportive community, which gives meaning to the postnomial letters </t>
  </si>
  <si>
    <t>Learning Technology Team Leader</t>
  </si>
  <si>
    <t xml:space="preserve">Accessibility </t>
  </si>
  <si>
    <t>GDPR webinar series led by industry representatives, Insights into professionalisation from the CMALT scheme, i.e. how the profession is changing</t>
  </si>
  <si>
    <t>It allows me to connect with the wider TEL community and share best practice</t>
  </si>
  <si>
    <t>Day events and webinars run by local Member Groups across the UK, Policy papers representing expertise and views from ALT Members</t>
  </si>
  <si>
    <t>engagement with the community</t>
  </si>
  <si>
    <t>I need to keep up to date with the way learning technology is changing in higher education. I am also looking out for free and easy opportunities for CPD.</t>
  </si>
  <si>
    <t>Information Services Advisor</t>
  </si>
  <si>
    <t>GDPR webinar series led by industry representatives, Policy papers representing expertise and views from ALT Members</t>
  </si>
  <si>
    <t>setting up a fully online course</t>
  </si>
  <si>
    <t>Provides greater confidence to me in an area I have more time to explore now - a fantastic network of support</t>
  </si>
  <si>
    <t>Associate Lecturer &amp; Pedagogy Mentor</t>
  </si>
  <si>
    <t>Further Education, and higher education</t>
  </si>
  <si>
    <t>Supporting collaborative provision</t>
  </si>
  <si>
    <t>GDPR webinar series led by industry representatives, Policy papers representing expertise and views from ALT Members, Trends and analysis from ALT Annual Survey and Member surveys, Insights into professionalisation from the CMALT scheme, i.e. how the profession is changing</t>
  </si>
  <si>
    <t>Individual Member, Certified Member (this includes Associate and Senior CMALT)</t>
  </si>
  <si>
    <t>It's a community of people who actually understand my job and what I do</t>
  </si>
  <si>
    <t>User Experience - application from web development to learning technology</t>
  </si>
  <si>
    <t>Keeps me in touch with a wider community of people who work in similar roles</t>
  </si>
  <si>
    <t>E-Learning Developer</t>
  </si>
  <si>
    <t>Critical digital pedagogy</t>
  </si>
  <si>
    <t>Day events and webinars run by local Member Groups across the UK, Trends and analysis from ALT Annual Survey and Member surveys, Insights into professionalisation from the CMALT scheme, i.e. how the profession is changing</t>
  </si>
  <si>
    <t xml:space="preserve">Its partnership with our Irish organisation, ILTA, and its support of our CMALT cohort has helped me to connect with a wider community of practitioners and will be instrumental in my development and growth in this profession going forward. </t>
  </si>
  <si>
    <t>Other European country, Ireland</t>
  </si>
  <si>
    <t>VR &amp; AI</t>
  </si>
  <si>
    <t>Day events and webinars run by local Member Groups across the UK, Insights into professionalisation from the CMALT scheme, i.e. how the profession is changing</t>
  </si>
  <si>
    <t>I can keep up with the leading technologies and strategies that are in place or emerging</t>
  </si>
  <si>
    <t>Artificial Intelligence</t>
  </si>
  <si>
    <t>Being the only learning technologist in an organisation can be pretty lonely sometimes, so it really is great to have a peer network like ALT to support with my work and to learn from.</t>
  </si>
  <si>
    <t>Learning Technologies Advisor</t>
  </si>
  <si>
    <t>I feel part of an active community of thinkers and doers in Learning Technology</t>
  </si>
  <si>
    <t>Technical Support Engineer</t>
  </si>
  <si>
    <t>Open online learning (not a mooc or any other silly acronym)</t>
  </si>
  <si>
    <t>It's my community of peers</t>
  </si>
  <si>
    <t>it recognises my learning technology abilities and connects me to a like-minded community.</t>
  </si>
  <si>
    <t>Assistant Director of Library Services</t>
  </si>
  <si>
    <t>Distance education pedagogies</t>
  </si>
  <si>
    <t>it provides access to a global network of 'experts' in learning technology in its many guises. Members experience and enthusiasm in all areas of learning technology is infectious.</t>
  </si>
  <si>
    <t>Associate CMALT pilot: for early career professionals and those for whom it is a smaller part of their role, Expanded Open Register of CMALT portfolios, providing examples from across sectors and job roles</t>
  </si>
  <si>
    <t>It provides me with additional motivation to improve my teaching and a resource of information.</t>
  </si>
  <si>
    <t>Holographs</t>
  </si>
  <si>
    <t>GDPR webinar series led by industry representatives, Day events and webinars run by local Member Groups across the UK, Policy papers representing expertise and views from ALT Members, Trends and analysis from ALT Annual Survey and Member surveys, Insights into professionalisation from the CMALT scheme, i.e. how the profession is changing</t>
  </si>
  <si>
    <t>Gives me professional status.</t>
  </si>
  <si>
    <t>I don't see this as relevant.</t>
  </si>
  <si>
    <t>Distance and ELearning Development Manager</t>
  </si>
  <si>
    <t xml:space="preserve">accessibility </t>
  </si>
  <si>
    <t xml:space="preserve">it's easy to feel isolated as a learning technologist. Being able to share is really important. </t>
  </si>
  <si>
    <t>Micro and Nano Degrees, and CPD non accredited scorres</t>
  </si>
  <si>
    <t>Associate CMALT pilot: for early career professionals and those for whom it is a smaller part of their role, New mappings of CMALT to frameworks like UKPSF, Jisc' Digital Capabilities framework, Blended Learning curriculum</t>
  </si>
  <si>
    <t>Being part of a community of practise and benefiting from the hive mind.</t>
  </si>
  <si>
    <t>Digital Learning Systems Analyst</t>
  </si>
  <si>
    <t>hybridisation of courses</t>
  </si>
  <si>
    <t>It is one  door into collaborative projects with others cross  UK</t>
  </si>
  <si>
    <t>Curriculum Head, Learning and Teaching</t>
  </si>
  <si>
    <t>accessibility, wellbeing</t>
  </si>
  <si>
    <t>learning design but not direct teaching</t>
  </si>
  <si>
    <t>service Owner for Teaching and Learning</t>
  </si>
  <si>
    <t>communication and research</t>
  </si>
  <si>
    <t>e-learning adviser</t>
  </si>
  <si>
    <t>xAPI</t>
  </si>
  <si>
    <t>it gives me the insight I need to help shape TEL developments in my workplace</t>
  </si>
  <si>
    <t>Membership organisation</t>
  </si>
  <si>
    <t xml:space="preserve">More effective use of VLE , feedback to learners , and getting learner voice into what they want from digital learning </t>
  </si>
  <si>
    <t xml:space="preserve">It’s unique and a driver of thinking about educational technology led by those who use it , manage it and implement it across UK Education </t>
  </si>
  <si>
    <t>Part full time part educational consultant</t>
  </si>
  <si>
    <t>Head of Centre of Professional and Technical Education</t>
  </si>
  <si>
    <t xml:space="preserve">Teaching, Research, Support, Administration, Staff development/training, Technical support/development, Procuring systems and implementing them at scale </t>
  </si>
  <si>
    <t xml:space="preserve">Customized curriculum </t>
  </si>
  <si>
    <t>Special Collections on Playful Learning and Mobile Mixed Reality Enhanced Learning (Open Access), Policy papers representing expertise and views from ALT Members, Trends and analysis from ALT Annual Survey and Member surveys, Insights into professionalisation from the CMALT scheme, i.e. how the profession is changing</t>
  </si>
  <si>
    <t xml:space="preserve">Updation of research and developments in Technologies in the learning place </t>
  </si>
  <si>
    <t>India</t>
  </si>
  <si>
    <t xml:space="preserve">Executive -  Academic Administration  </t>
  </si>
  <si>
    <t>Policy papers representing expertise and views from ALT Members, Trends and analysis from ALT Annual Survey and Member surveys, Insights into professionalisation from the CMALT scheme, i.e. how the profession is changing</t>
  </si>
  <si>
    <t>Self and peer assessment</t>
  </si>
  <si>
    <t>Special Collections on Playful Learning and Mobile Mixed Reality Enhanced Learning (Open Access), GDPR webinar series led by industry representatives, Day events and webinars run by local Member Groups across the UK, Policy papers representing expertise and views from ALT Members, Trends and analysis from ALT Annual Survey and Member surveys</t>
  </si>
  <si>
    <t>An active community, willing to share ideas and experiences to support each other.</t>
  </si>
  <si>
    <t>Networking when role can often be in silo</t>
  </si>
  <si>
    <t>elearning coordinator</t>
  </si>
  <si>
    <t>Online only delivery</t>
  </si>
  <si>
    <t>Senior  CMALT pilot: for advanced professionals whose role includes management/leadership or research focus, New mappings of CMALT to frameworks like UKPSF, Jisc' Digital Capabilities framework, Blended Learning curriculum, Enhanced support for CMALT candidates and assessors</t>
  </si>
  <si>
    <t>Knowledge exchange with colleagues at other institutions</t>
  </si>
  <si>
    <t>Copyright info provision</t>
  </si>
  <si>
    <t>It has really helped me in my job</t>
  </si>
  <si>
    <t>Open access and research librarian</t>
  </si>
  <si>
    <t>A brilliant online community - the jisc list is fantastic for keeping professionally up to date</t>
  </si>
  <si>
    <t>It helps my professional development and educates me in new and current developments</t>
  </si>
  <si>
    <t>Learning Technologies Advisor Team Leader</t>
  </si>
  <si>
    <t>Jupyter Notebooks</t>
  </si>
  <si>
    <t>Its advocacy and critical evaluation of LT as a force for change</t>
  </si>
  <si>
    <t>Senior Lecturer/Programme Director</t>
  </si>
  <si>
    <t>Special Collections on Playful Learning and Mobile Mixed Reality Enhanced Learning (Open Access)</t>
  </si>
  <si>
    <t>Shows my commitment to e-learning</t>
  </si>
  <si>
    <t>Associate CMALT pilot: for early career professionals and those for whom it is a smaller part of their role, Senior  CMALT pilot: for advanced professionals whose role includes management/leadership or research focus, Enhanced support for CMALT candidates and assessors</t>
  </si>
  <si>
    <t>TEL Project manager</t>
  </si>
  <si>
    <t>Integrations between systems - making them work together.</t>
  </si>
  <si>
    <t>The community and network of EdTech professionals is vital to my role, as well as to my personal interests.</t>
  </si>
  <si>
    <t>Senior Systems Developer, Learning Teaching and Research</t>
  </si>
  <si>
    <t>being kept informed of what is happening in this sector</t>
  </si>
  <si>
    <t>Keep informed about sector news, jobs, online conference etc</t>
  </si>
  <si>
    <t>Special Collections on Playful Learning and Mobile Mixed Reality Enhanced Learning (Open Access), Day events and webinars run by local Member Groups across the UK, Policy papers representing expertise and views from ALT Members, Trends and analysis from ALT Annual Survey and Member surveys, Insights into professionalisation from the CMALT scheme, i.e. how the profession is changing</t>
  </si>
  <si>
    <t xml:space="preserve">Coaching &amp; Mentoring, language translation </t>
  </si>
  <si>
    <t>It keeps me linked to my profession and gives me a processional identity</t>
  </si>
  <si>
    <t>Developing Digital strategy &amp; badging/incentive scheme</t>
  </si>
  <si>
    <t>I subscribe to the mailing list and find postings an excellent source of information and idea, good practise etc.</t>
  </si>
  <si>
    <t>Mailing lists. Community.</t>
  </si>
  <si>
    <t>Learning Technologist - Systems Specialist</t>
  </si>
  <si>
    <t>Blended learning and eportfolios</t>
  </si>
  <si>
    <t>Special Collections on Playful Learning and Mobile Mixed Reality Enhanced Learning (Open Access), Insights into professionalisation from the CMALT scheme, i.e. how the profession is changing</t>
  </si>
  <si>
    <t xml:space="preserve">Currently working towards Certified Membership. Support in bringing about change in digital practice within my faculty </t>
  </si>
  <si>
    <t>Teaching Fellow in Digital Education</t>
  </si>
  <si>
    <t>Head of Library and Learning Services</t>
  </si>
  <si>
    <t>Important to have a professional body actively promoting the development of the field, role and career path of those involved and/or employed in learning technology.</t>
  </si>
  <si>
    <t>speech to text subtitling and transcripts</t>
  </si>
  <si>
    <t>Senior  CMALT pilot: for advanced professionals whose role includes management/leadership or research focus, New mappings of CMALT to frameworks like UKPSF, Jisc' Digital Capabilities framework, Blended Learning curriculum, Expanded Open Register of CMALT portfolios, providing examples from across sectors and job roles, Enhanced support for CMALT candidates and assessors</t>
  </si>
  <si>
    <t>it’s the only way for me to get any formal recognition for the work I do in this area</t>
  </si>
  <si>
    <t xml:space="preserve">lecturer </t>
  </si>
  <si>
    <t>Research, Staff development/training, Language education</t>
  </si>
  <si>
    <t>Senior  CMALT pilot: for advanced professionals whose role includes management/leadership or research focus, Enhanced support for CMALT candidates and assessors</t>
  </si>
  <si>
    <t>ALT provides a constant check on current issues relating to improvement to education delivery and management through the use of technology.</t>
  </si>
  <si>
    <t>Subject specialist - Strategy</t>
  </si>
  <si>
    <t>Consultancy for Management/leadership</t>
  </si>
  <si>
    <t>it provides a unique 'community of practice' of like-minded colleagues, based in the UK and globally, who are passionate about supporting the student experience of learning through enhancing the use of technology</t>
  </si>
  <si>
    <t>Professor of Technology Enhanced Learning</t>
  </si>
  <si>
    <t>Expanded Open Register of CMALT portfolios, providing examples from across sectors and job roles</t>
  </si>
  <si>
    <t>there isn't anywhere else in the sector to provide the community around Learning Technologists.</t>
  </si>
  <si>
    <t>chatbots</t>
  </si>
  <si>
    <t>it lets me see what is going on in the sector and gives me a chance to share and ask questions of like minded professionals.</t>
  </si>
  <si>
    <t>Education Futures Specialist</t>
  </si>
  <si>
    <t>Special Collections on Playful Learning and Mobile Mixed Reality Enhanced Learning (Open Access), Policy papers representing expertise and views from ALT Members, Insights into professionalisation from the CMALT scheme, i.e. how the profession is changing</t>
  </si>
  <si>
    <t>of the importance given to learning technology which  supports my role.</t>
  </si>
  <si>
    <t>Learning Centre Lead and e-learning facilitator</t>
  </si>
  <si>
    <t>student portal app</t>
  </si>
  <si>
    <t>Access to network for SIGs and events</t>
  </si>
  <si>
    <t>Web 3.0 / distributed services, e.g. Mastodon</t>
  </si>
  <si>
    <t>Provided a network of learning technologists</t>
  </si>
  <si>
    <t>Learning Technology Coordinator (LMD)</t>
  </si>
  <si>
    <t>Universal design for learning</t>
  </si>
  <si>
    <t>The open and sharing network and community of practice it provides across sectors</t>
  </si>
  <si>
    <t>Lecturer in HE practice</t>
  </si>
  <si>
    <t>Assessment Design CPD</t>
  </si>
  <si>
    <t xml:space="preserve">it gives me a place to share and showcase my department and my own practice. </t>
  </si>
  <si>
    <t xml:space="preserve">Head of the Centre for Excellence in Learning and Teaching </t>
  </si>
  <si>
    <t>lecture capture</t>
  </si>
  <si>
    <t>cod</t>
  </si>
  <si>
    <t>audience response</t>
  </si>
  <si>
    <t xml:space="preserve">It's a professional community, which is open to sharing knowledge, best practice and expertise. </t>
  </si>
  <si>
    <t>Digital Education Support</t>
  </si>
  <si>
    <t>Teaching, Management/leadership, Support, Administration, Staff development/training, Technical support/development, Change management</t>
  </si>
  <si>
    <t xml:space="preserve">Project based learning </t>
  </si>
  <si>
    <t>GDPR webinar series led by industry representatives, Policy papers representing expertise and views from ALT Members, Trends and analysis from ALT Annual Survey and Member surveys</t>
  </si>
  <si>
    <t xml:space="preserve">Networking and accreditation and also learning new information </t>
  </si>
  <si>
    <t>It connects me with colleagues across the UK facing similar challenges</t>
  </si>
  <si>
    <t>E-learning systems manager</t>
  </si>
  <si>
    <t>mix of learning technology and distance learning design</t>
  </si>
  <si>
    <t>EU Accessibility Directive (Sept 2018)</t>
  </si>
  <si>
    <t>Digital Education Partnership and Development Manager</t>
  </si>
  <si>
    <t>Hearing about best practices and standards</t>
  </si>
  <si>
    <t>Media Support Technician</t>
  </si>
  <si>
    <t>Active learning techniques</t>
  </si>
  <si>
    <t>Special Collections on Playful Learning and Mobile Mixed Reality Enhanced Learning (Open Access), Day events and webinars run by local Member Groups across the UK, Policy papers representing expertise and views from ALT Members</t>
  </si>
  <si>
    <t>Certified Member (this includes Associate and Senior CMALT), Associate Member</t>
  </si>
  <si>
    <t>The connection with similar professionals via the mailing list helped to see the type of issues which the profession faces. And CMALT really meant I could reflect on a lot of skills I'd learnt over eighteen months to get my ideal job as a Learning Technologist.</t>
  </si>
  <si>
    <t>Flipped Learning, eBooks, Global learning</t>
  </si>
  <si>
    <t>It is a great network to be a part of, a really good way find out the latest in learning technology and being a certified member is a good qualification to have.</t>
  </si>
  <si>
    <t>eLearning Team Leader</t>
  </si>
  <si>
    <t>it demonstrates my professionalism within the field of TEL</t>
  </si>
  <si>
    <t>Digital Capabilities consultant</t>
  </si>
  <si>
    <t>Community of colleagues that I can interact with online, at conference, or in person. Very much appreciated and invaluable!</t>
  </si>
  <si>
    <t>Wikipedia</t>
  </si>
  <si>
    <t xml:space="preserve">ALT is an absolutely crucial community for education technology, which shares openly and generously across many sectors. The team work wonders amidst challenging times for #edtech. </t>
  </si>
  <si>
    <t xml:space="preserve">The active community is a great resource and it has supported me with many issues over the year. </t>
  </si>
  <si>
    <t>Learning Enhancement and Technology Team Manager</t>
  </si>
  <si>
    <t>Audience response tools/engaging large groups</t>
  </si>
  <si>
    <t>An excellent community to exchange ideas and learn</t>
  </si>
  <si>
    <t>Head of Enhancing Learning through Technology</t>
  </si>
  <si>
    <t>discovery of more interactive application to use in teaching</t>
  </si>
  <si>
    <t>recognise your professional area, and a step to get CMALT</t>
  </si>
  <si>
    <t>Senior Instructor</t>
  </si>
  <si>
    <t>Staff development/training, ILT support person</t>
  </si>
  <si>
    <t>it provides me with the opportunity to share best practice and learn about developments in learning technology.</t>
  </si>
  <si>
    <t>In-class polling and communication</t>
  </si>
  <si>
    <t>Its my community of practice and professional body</t>
  </si>
  <si>
    <t>Teaching Fellow in Technology Enhanced Learning</t>
  </si>
  <si>
    <t>Digital exams</t>
  </si>
  <si>
    <t>it demonstrates my professional commitment and helps keep my skills and knowledge current</t>
  </si>
  <si>
    <t>Digital Artefacts arising from student negotiated assessments</t>
  </si>
  <si>
    <t>It connects me with like-minded people, and gives me that support and inspiration.</t>
  </si>
  <si>
    <t>Senior lecturer</t>
  </si>
  <si>
    <t>Teaching, Research, Consultancy to business</t>
  </si>
  <si>
    <t>Branching scenarios</t>
  </si>
  <si>
    <t>It is well recognised in HE</t>
  </si>
  <si>
    <t>e/learning developer / learning technologist</t>
  </si>
  <si>
    <t xml:space="preserve">it is a participatory community which is both supportive and informative. </t>
  </si>
  <si>
    <t>Associate professor</t>
  </si>
  <si>
    <t>Inclusive learning  design - meeting the new accessibility regulations; distance learning  - pedagogic design and delivery</t>
  </si>
  <si>
    <t>Special Collections on Playful Learning and Mobile Mixed Reality Enhanced Learning (Open Access), GDPR webinar series led by industry representatives, Day events and webinars run by local Member Groups across the UK</t>
  </si>
  <si>
    <t>It's our professional association which promotes the informed use of learning technology in educational contexts to support effective learning - and justice, equity for all learners</t>
  </si>
  <si>
    <t>Senior  CMALT pilot: for advanced professionals whose role includes management/leadership or research focus, Expanded Open Register of CMALT portfolios, providing examples from across sectors and job roles</t>
  </si>
  <si>
    <t>To be part of the wider community of fellow learning developers and to be able to learn from others sharing a similar learning technology role</t>
  </si>
  <si>
    <t>Learning Developer</t>
  </si>
  <si>
    <t>Constantly learning from peers and updating skills</t>
  </si>
  <si>
    <t>Professional recognition, but not as important as it was</t>
  </si>
  <si>
    <t>Senior  CMALT pilot: for advanced professionals whose role includes management/leadership or research focus, New mappings of CMALT to frameworks like UKPSF, Jisc' Digital Capabilities framework, Blended Learning curriculum, Expanded Open Register of CMALT portfolios, providing examples from across sectors and job roles</t>
  </si>
  <si>
    <t xml:space="preserve">This is the professional body for learning technologists, and as such it's a great way of networking, of hearing about and keeping up to date with what's going on in the sector. It's also a good platform for us to lobby as a professional body when necessary. </t>
  </si>
  <si>
    <t>Senior Officer for Digital Learning</t>
  </si>
  <si>
    <t>educational developer</t>
  </si>
  <si>
    <t>system integration, xAPI, LRS, LTI tools</t>
  </si>
  <si>
    <t>it allows me to reach practitioners quicker to learn and share. A community where I feel I can get support/information/help from.</t>
  </si>
  <si>
    <t>Systems Support Developer/Analyst - Learning Technologist</t>
  </si>
  <si>
    <t>Associate CMALT pilot: for early career professionals and those for whom it is a smaller part of their role, New mappings of CMALT to frameworks like UKPSF, Jisc' Digital Capabilities framework, Blended Learning curriculum, Enhanced support for CMALT candidates and assessors</t>
  </si>
  <si>
    <t xml:space="preserve">Personal development and knowledge sharing  </t>
  </si>
  <si>
    <t>It is a very importan source ofknowledge</t>
  </si>
  <si>
    <t>It is dedicated to the representation of those in learning technology roles across education sectors.</t>
  </si>
  <si>
    <t>The community is exceptionally helpful; we've benefitted hugely from the input of various members for our 2017/18 VLE project. The CMALT goal is also a good driver for self-reflection on all activities.</t>
  </si>
  <si>
    <t>Content authoring tools</t>
  </si>
  <si>
    <t xml:space="preserve">Associate professor of practice </t>
  </si>
  <si>
    <t>i have just become a member as I wish to keep abreast and share good practice in this area</t>
  </si>
  <si>
    <t>Principal lecturer programmes</t>
  </si>
  <si>
    <t>Teaching, Management/leadership, Staff development/training, quality assurance</t>
  </si>
  <si>
    <t>Sharing of information</t>
  </si>
  <si>
    <t>Don't know yet</t>
  </si>
  <si>
    <t>It helps me keep up-to-date on innovations and practice, and it's often a source of inspiration.</t>
  </si>
  <si>
    <t>Associate CMALT pilot: for early career professionals and those for whom it is a smaller part of their role, Enhanced support for CMALT candidates and assessors</t>
  </si>
  <si>
    <t>it a community of like minded professionals who are passionate about teaching and learning</t>
  </si>
  <si>
    <t>Networking, updating knowledge - great professional community</t>
  </si>
  <si>
    <t>Ecommunications manager</t>
  </si>
  <si>
    <t>online learning development/production - technical and pedagogical</t>
  </si>
  <si>
    <t>AI translation tool, vle that allows people to access all over the world without vpn</t>
  </si>
  <si>
    <t xml:space="preserve">It provides a platform for learning technogists to share experience and insights. </t>
  </si>
  <si>
    <t>Project assistant</t>
  </si>
  <si>
    <t>expansion of online learning</t>
  </si>
  <si>
    <t xml:space="preserve">Great way to engage with a distributed and knowledgeable community. </t>
  </si>
  <si>
    <t>I learn a lot from the mailing list.</t>
  </si>
  <si>
    <t>Authorship checking, ie use of essay mills</t>
  </si>
  <si>
    <t>The people and networking</t>
  </si>
  <si>
    <t>Learning design methodologies that can evidence better embedding of learning technologies</t>
  </si>
  <si>
    <t>Continue to highlight the professionalism of its members and supporting them as credible members of course teams/institutions for their expertise</t>
  </si>
  <si>
    <t>Head of Digital Learning and Teaching</t>
  </si>
  <si>
    <t>We are currently starting an organisational review adn won't know the perameters of this for a week or so. This means a lot of unknowns at the moment.</t>
  </si>
  <si>
    <t>Keeps me up to date, shares good practice and development although often not completely relevant as we are 3rd sector no HEI</t>
  </si>
  <si>
    <t>Education adviser - virtual learning programmes</t>
  </si>
  <si>
    <t>Media Support Officer</t>
  </si>
  <si>
    <t>It provides a network of expertise that I couldn't cultivate on my own.</t>
  </si>
  <si>
    <t>Certified Member (this includes Associate and Senior CMALT), Registered for CMALT (CMALT candidate)</t>
  </si>
  <si>
    <t>Magician!</t>
  </si>
  <si>
    <t>School, College or Further Education provider, Other learning provider</t>
  </si>
  <si>
    <t>connectivism and self-efficacy</t>
  </si>
  <si>
    <t>Networking and finding support from likeminded colleagues</t>
  </si>
  <si>
    <t>Professor of Learning and Teaching</t>
  </si>
  <si>
    <t xml:space="preserve">Teaching, Research, Management/leadership, Support, Administration, Staff development/training, Technical support/development, Outreach </t>
  </si>
  <si>
    <t>Connecting to others in the field of LT</t>
  </si>
  <si>
    <t xml:space="preserve">Researcher </t>
  </si>
  <si>
    <t>Active learning/flipped teaching</t>
  </si>
  <si>
    <t>It allows me to tap into the experience and expertise of other learning technologists.</t>
  </si>
  <si>
    <t>Decision tree-based online bots for simple information finding</t>
  </si>
  <si>
    <t>It provides access to resources, provides a 'group' identify for Learning Technologists (myself) and a gateway to the professionally recognised CMALT qualification.</t>
  </si>
  <si>
    <t>We need to continually hear about effective and good practice in a wide variety of settings.</t>
  </si>
  <si>
    <t>Digital channels</t>
  </si>
  <si>
    <t>Keeping up with sector and what is happening elsewhere</t>
  </si>
  <si>
    <t>Senior Product Development Manager</t>
  </si>
  <si>
    <t xml:space="preserve">Re-emerging issue is reusability of materials which are effective, easy to produce and multi-disciplinary  </t>
  </si>
  <si>
    <t>Technology enhanced learning support and research via the ALT Journal</t>
  </si>
  <si>
    <t>Lecturer in Technology Enhanced Learning</t>
  </si>
  <si>
    <t>It's the perfect way to be able to network with others in our industry. Learning Technologists often work in a very siloed way and having the opportunity to liaise with colleagues at events like ALT-C</t>
  </si>
  <si>
    <t>Forum - for networking and sharing expertise</t>
  </si>
  <si>
    <t>head of e-Learning</t>
  </si>
  <si>
    <t>New processes and technologies regarding industry software</t>
  </si>
  <si>
    <t>It is important to be aware of existing and future trends with technology</t>
  </si>
  <si>
    <t>Head of Digital Innovation for Creativity in Education</t>
  </si>
  <si>
    <t>Academic DL Lead</t>
  </si>
  <si>
    <t>It's my association</t>
  </si>
  <si>
    <t>Working with students in secure environments who do not have access to technology and providing 'closed' systems</t>
  </si>
  <si>
    <t>keeping up to date with what is going on in other institutions</t>
  </si>
  <si>
    <t>It helps me feel part of an important community of learning technologists where I can stay up to date, learn and develop myself</t>
  </si>
  <si>
    <t>Support, Administration, Technical support/development, Multimedia creation</t>
  </si>
  <si>
    <t xml:space="preserve">It keeps me connected with other people in my profession. </t>
  </si>
  <si>
    <t>Educational Dveloper</t>
  </si>
  <si>
    <t>Drone Technology</t>
  </si>
  <si>
    <t xml:space="preserve">It is the go to place for information advice and guidance </t>
  </si>
  <si>
    <t>Learning Technology and Resources Manager</t>
  </si>
  <si>
    <t>Spatial audio production, learning design, app design, 3D scanning/modelling</t>
  </si>
  <si>
    <t>The shared support and insight from the mailing list, the conference, opportunities for certification and professional recognition</t>
  </si>
  <si>
    <t>Assessment for Learning strategies</t>
  </si>
  <si>
    <t xml:space="preserve">There are few sites, resources, groups supporting Learning technologists - dispite it being so important in the new Ed 4.0 initatives </t>
  </si>
  <si>
    <t>Education Techonologist</t>
  </si>
  <si>
    <t>Content design, creation and review</t>
  </si>
  <si>
    <t>Non-profit (Jisc)</t>
  </si>
  <si>
    <t>It's UK's number 1 professional networking opportunity for LTs and represents LT well.</t>
  </si>
  <si>
    <t>Teaching, Research, Management/leadership, Staff development/training, Academic Support</t>
  </si>
  <si>
    <t>Classroom voting / polling (scores 5)</t>
  </si>
  <si>
    <t>Network / Community</t>
  </si>
  <si>
    <t xml:space="preserve">Digital literacy, including copyright literacy. </t>
  </si>
  <si>
    <t>...they provide a strong voice and a supportive professional community for learning technologists in the UK.</t>
  </si>
  <si>
    <t>Senior Learning Technology Team Leader</t>
  </si>
  <si>
    <t>It helps me hone and validate my pedagogical skills</t>
  </si>
  <si>
    <t>All aspects of supporting Distance Learners</t>
  </si>
  <si>
    <t>My job role has evolved to the point that ALT is perhaps more relevant to me than CILIP</t>
  </si>
  <si>
    <t>Active Learning</t>
  </si>
  <si>
    <t>CPD including peer review</t>
  </si>
  <si>
    <t>Employed part time, self employed part time</t>
  </si>
  <si>
    <t>I'm an illustrator, designer and e-learning developer</t>
  </si>
  <si>
    <t xml:space="preserve"> illustration, design, digital/e-learning development</t>
  </si>
  <si>
    <t>Various, most recently industry and HE</t>
  </si>
  <si>
    <t>Email discussion list</t>
  </si>
  <si>
    <t>Lerarning Technology Support Manager</t>
  </si>
  <si>
    <t>Machine Learning</t>
  </si>
  <si>
    <t>It provides me with insights into technology trends and LT jobs.</t>
  </si>
  <si>
    <t>GDPR webinar series led by industry representatives, Policy papers representing expertise and views from ALT Members, Insights into professionalisation from the CMALT scheme, i.e. how the profession is changing</t>
  </si>
  <si>
    <t xml:space="preserve">The University is a member, so I think that makes us Associate members. </t>
  </si>
  <si>
    <t>Educational TEchnologist</t>
  </si>
  <si>
    <t>contract cheating detection</t>
  </si>
  <si>
    <t>GDPR webinar series led by industry representatives, Day events and webinars run by local Member Groups across the UK, Insights into professionalisation from the CMALT scheme, i.e. how the profession is changing</t>
  </si>
  <si>
    <t>ALT is a community focussed on learning technology which is a core aspect of my professional career</t>
  </si>
  <si>
    <t xml:space="preserve">Palestine </t>
  </si>
  <si>
    <t xml:space="preserve">associated professor </t>
  </si>
  <si>
    <t>Very important, without ALT there would be a huge void.  They provide spaces for networking, information sharing, professional development in a way where people are central.</t>
  </si>
  <si>
    <t>Senior Enterprise Technologist</t>
  </si>
  <si>
    <t>It's my professional body, and it's where I find out about the latest developments in TELT.</t>
  </si>
  <si>
    <t xml:space="preserve">Having a professional body is important. </t>
  </si>
  <si>
    <t>it helps me keep in touch</t>
  </si>
  <si>
    <t>malta</t>
  </si>
  <si>
    <t>visiting lecturer /phd candidate</t>
  </si>
  <si>
    <t>LTO</t>
  </si>
  <si>
    <t>Providers a forum for best practice discussion and knowledge sharing within an environment dedicated to our profession.</t>
  </si>
  <si>
    <t>Schools, Higher Education, Industry</t>
  </si>
  <si>
    <t xml:space="preserve">Student collaboration </t>
  </si>
  <si>
    <t xml:space="preserve">Crucial for insights into a fast changing education landscape. Crucial for networking and support and development that is independent of the institution.  
I’ll be changing Associate membership to individual i n 2019 to return the support.  Many Thanks ALT   </t>
  </si>
  <si>
    <t xml:space="preserve">Teaching, Research, Support, Staff development/training, To develop blended learning and TEL for Arts and Humanities </t>
  </si>
  <si>
    <t>Virtual scenarios - learning design for decision making</t>
  </si>
  <si>
    <t>it brings together a diverse community many of whom actively share practice and support each other.</t>
  </si>
  <si>
    <t>Teaching, Research, Management/leadership, Support, Administration, Staff development/training, Technical support/development, Student partnerships</t>
  </si>
  <si>
    <t>Legend</t>
  </si>
  <si>
    <t>online</t>
  </si>
  <si>
    <t>active</t>
  </si>
  <si>
    <t>distance</t>
  </si>
  <si>
    <t>blended</t>
  </si>
  <si>
    <t>collaborative</t>
  </si>
  <si>
    <t>Area</t>
  </si>
  <si>
    <t>Trend</t>
  </si>
  <si>
    <t>1b What is your favourite digital tool or app you find really useful in your job/role?</t>
  </si>
  <si>
    <t>1c Is there a prefered form of teaching, learning or assessment that you use with in job/role?</t>
  </si>
  <si>
    <t>4. What is important to you when it comes to enhancing recognition and representation for Learning Technology professionals from all sectors? [Develop the CMALT accreditation framework further]</t>
  </si>
  <si>
    <t>4. What is important to you when it comes to enhancing recognition and representation for Learning Technology professionals from all sectors? [Provide CPD certification for Members (ALT conference or events, peer assessment, peer review)]</t>
  </si>
  <si>
    <t>4. What is important to you when it comes to enhancing recognition and representation for Learning Technology professionals from all sectors? [Develop Learning Technologist of the Year Awards]</t>
  </si>
  <si>
    <t>4. What is important to you when it comes to enhancing recognition and representation for Learning Technology professionals from all sectors? [Disseminate Members work more widely and via partners]</t>
  </si>
  <si>
    <t>4. What is important to you when it comes to enhancing recognition and representation for Learning Technology professionals from all sectors? [Support our National Network of Members Groups]</t>
  </si>
  <si>
    <t>4. What is important to you when it comes to enhancing recognition and representation for Learning Technology professionals from all sectors? [Support Members collaborating across disciplines and sectors]</t>
  </si>
  <si>
    <t>4. What is important to you when it comes to enhancing recognition and representation for Learning Technology professionals from all sectors? [Develop our partnerships with sector bodies in the UK]</t>
  </si>
  <si>
    <t>4. What is important to you when it comes to enhancing recognition and representation for Learning Technology professionals from all sectors? [Easier to use resources from ALT (survey findings, research, infographics)]</t>
  </si>
  <si>
    <t>5. What is important to you for greater professionalisation of Learning Technology nationally? [Monthly meetings of the ALT Members Assembly (provide input to consultations, surveys and share updates)]</t>
  </si>
  <si>
    <t>5. What is important to you for greater professionalisation of Learning Technology nationally? [Publish thematic collections in Research in Learning Technology]</t>
  </si>
  <si>
    <t>5. What is important to you for greater professionalisation of Learning Technology nationally? [Run CPD webinars (i.e. on GDPR, accessibility)]</t>
  </si>
  <si>
    <t>5. What is important to you for greater professionalisation of Learning Technology nationally? [Work with industry (e.g. ALT's guide to working with edtech start ups)]</t>
  </si>
  <si>
    <t>5. What is important to you for greater professionalisation of Learning Technology nationally? [Enhance the standing of ALT's Annual Conference for presenters and participants]</t>
  </si>
  <si>
    <t>5. What is important to you for greater professionalisation of Learning Technology nationally? [Develop the #altc blog (which publishes case studies, reviews and interviews)]</t>
  </si>
  <si>
    <t>5. What is important to you for greater professionalisation of Learning Technology nationally? [Re-instate a consultancy register for ALT Members]</t>
  </si>
  <si>
    <t>5. What is important to you for greater professionalisation of Learning Technology nationally? [Represent Members in policy development (i.e. national edtech strategy)]</t>
  </si>
  <si>
    <t>5. What is important to you for greater professionalisation of Learning Technology nationally? [Develop a Learning Technology code of ethics or equivalent]</t>
  </si>
  <si>
    <t>6. What is important to you for increasing the impact of Learning Technology for public benefit? [Continue to run the ALT Online Winter Conference open to all and free to attend]</t>
  </si>
  <si>
    <t>6. What is important to you for increasing the impact of Learning Technology for public benefit? [Continue to publish Research in Learning Technology as a Gold Open Access journal ]</t>
  </si>
  <si>
    <t>6. What is important to you for increasing the impact of Learning Technology for public benefit? [Support Special Interest Groups that are open to all]</t>
  </si>
  <si>
    <t>6. What is important to you for increasing the impact of Learning Technology for public benefit? [Develop the OER Open Education Conference]</t>
  </si>
  <si>
    <t>6. What is important to you for increasing the impact of Learning Technology for public benefit? [Openly licence content  (conference videos, policy papers etc)]</t>
  </si>
  <si>
    <t>6. What is important to you for increasing the impact of Learning Technology for public benefit? [Offer fellowships to attend events and undertake CMALT]</t>
  </si>
  <si>
    <t>7. What is important to you when we put our values into practice? [No plastic badges at events]</t>
  </si>
  <si>
    <t>7. What is important to you when we put our values into practice? [Vegetarian only catering at events]</t>
  </si>
  <si>
    <t>7. What is important to you when we put our values into practice? [Opt-in only printed membership packs]</t>
  </si>
  <si>
    <t>7. What is important to you when we put our values into practice? [Opt-in only printed CMALT certificates]</t>
  </si>
  <si>
    <t>7. What is important to you when we put our values into practice? [Regular reports from the Chair and senior staff to all Members]</t>
  </si>
  <si>
    <t>7. What is important to you when we put our values into practice? [ALT sharing know how about how things are run, i.e. virtual teams, online events etc]</t>
  </si>
  <si>
    <t>7. What is important to you when we put our values into practice? [ALT openly licences its own policies, i.e. privacy policy]</t>
  </si>
  <si>
    <t>7. What is important to you when we put our values into practice? [Independent Annual Audit and Report to AGM]</t>
  </si>
  <si>
    <t>7. What is important to you when we put our values into practice? [Not use pre-fixes and ask for personal pronoun preference]</t>
  </si>
  <si>
    <t>7. What is important to you when we put our values into practice? [Only use venues and suppliers who can demonstrate their green credentials]</t>
  </si>
  <si>
    <t>7. What is important to you when we put our values into practice? [Openly publish minutes from the Board of Trustee meetings]</t>
  </si>
  <si>
    <t>9. Why are you a member of ALT?</t>
  </si>
  <si>
    <t>10. ALT is important to me because...</t>
  </si>
  <si>
    <t>Padlet</t>
  </si>
  <si>
    <t>Blended</t>
  </si>
  <si>
    <t>Weekly email news digest with news, events and job listings, Access to ALT-MEMBERS discussion list, Access to ALT hosted webinars and events, Supporting the open access journal Research in Learning Technology, Supporting local ALT Members Groups</t>
  </si>
  <si>
    <t>It helps me to connect with other learning technologists to explore practice in other institutions</t>
  </si>
  <si>
    <t>Learning Technologist Curriculum Development</t>
  </si>
  <si>
    <t>Plickers</t>
  </si>
  <si>
    <t>Blended learning - use of digital tools and activities in class</t>
  </si>
  <si>
    <t>Weekly email news digest with news, events and job listings, Access to ALT hosted webinars and events, Discounts to attend ALT events</t>
  </si>
  <si>
    <t>it embraces experiences of learning technology use from all different perspectives, not just Learning Technologists.  Helps to keep your mind open to new ideas.</t>
  </si>
  <si>
    <t>ABC Process and Community of Inquiry</t>
  </si>
  <si>
    <t>Weekly email news digest with news, events and job listings, Access to ALT-MEMBERS discussion list, Access to ALT hosted webinars and events, Discounts to attend ALT events, Discounts to CMALT Group Registrations and new pathways, Supporting the open access journal Research in Learning Technology, Supporting the members #ALTC Blog, Supporting local ALT Members Groups, Supporting an independant membership organisation</t>
  </si>
  <si>
    <t>Improving understanding of best practice in the educational use of Learning Technology is important to me.</t>
  </si>
  <si>
    <t>Just one?! CenarioVR - VR authoring tool.</t>
  </si>
  <si>
    <t>Online e-learning</t>
  </si>
  <si>
    <t>Weekly email news digest with news, events and job listings, Access to ALT-MEMBERS discussion list, Access to ALT hosted webinars and events, CMALT provides me with professional accreditation of my role.</t>
  </si>
  <si>
    <t>It's lonely when you're the only learning technologist in your organisation! ALT provides me with a professional network to engage with and learn from. Thank you Maren and team!</t>
  </si>
  <si>
    <t>Zoom</t>
  </si>
  <si>
    <t>n/a</t>
  </si>
  <si>
    <t>Weekly email news digest with news, events and job listings, Access to ALT-MEMBERS discussion list, Access to ALT hosted webinars and events, Discounts to CMALT Group Registrations and new pathways</t>
  </si>
  <si>
    <t>I like organisation tools to help me keep onto of my workload. At the moment my favourite tool is ClickUp but I also love AirTable. I also couldn't do my job without the Adobe Creative Suite.</t>
  </si>
  <si>
    <t xml:space="preserve">We're still all trying to master good blended learning. Online assessment is now very standard. </t>
  </si>
  <si>
    <t>Weekly email news digest with news, events and job listings, Access to ALT-MEMBERS discussion list, Supporting local ALT Members Groups</t>
  </si>
  <si>
    <t>It helps me feel I'm in a career not just a job. I don't have a team of Learning Technologists - I work with lots of academics and don't have colleagues I can talk to about the specifics of my job at my work. It is helpful to have this through an organisation like ALT.</t>
  </si>
  <si>
    <t>Curriculum design and content creation</t>
  </si>
  <si>
    <t>Twitter if anything...</t>
  </si>
  <si>
    <t>We use our Moodle VLE extensively</t>
  </si>
  <si>
    <t>Supporting an independant membership organisation</t>
  </si>
  <si>
    <t>Looking to join a community of practice for mutual learning &amp; support</t>
  </si>
  <si>
    <t>Moodle</t>
  </si>
  <si>
    <t>RASE</t>
  </si>
  <si>
    <t>Weekly email news digest with news, events and job listings, Access to ALT-MEMBERS discussion list, Access to ALT hosted webinars and events, Supporting the open access journal Research in Learning Technology, Supporting the members #ALTC Blog, Supporting local ALT Members Groups, Supporting an independant membership organisation</t>
  </si>
  <si>
    <t xml:space="preserve">It's my main access to the Learning Technologist community. </t>
  </si>
  <si>
    <t>Non-binary/ third gender</t>
  </si>
  <si>
    <t>Integrating interactive digital tools into face-to-face teaching &amp; learning</t>
  </si>
  <si>
    <t>Weekly email news digest with news, events and job listings, Access to ALT-MEMBERS discussion list, Access to ALT hosted webinars and events</t>
  </si>
  <si>
    <t>because learning technology can open education to disadvantaged user groups and provide environmentally friendly teaching and learning opportunities</t>
  </si>
  <si>
    <t>Programme specialist - online pedagogy</t>
  </si>
  <si>
    <t>Teaching, Research, Management/leadership, Administration, Staff development/training, Technical support/development, Workshop facilitation, programme development</t>
  </si>
  <si>
    <t>Microsoft OneNote and Teams</t>
  </si>
  <si>
    <t>Online/blended</t>
  </si>
  <si>
    <t>Access to ALT hosted webinars and events</t>
  </si>
  <si>
    <t>it's a vibrant and knowledgeable community for edtech professionals</t>
  </si>
  <si>
    <t>Researcher in Digital Learning</t>
  </si>
  <si>
    <t>Flipped Learning</t>
  </si>
  <si>
    <t>Organisational Member Representative, Registered for CMALT (CMALT candidate)</t>
  </si>
  <si>
    <t>Weekly email news digest with news, events and job listings, Supporting local ALT Members Groups</t>
  </si>
  <si>
    <t xml:space="preserve"> A network for advice and mentoring</t>
  </si>
  <si>
    <t>Digital Learning Officer</t>
  </si>
  <si>
    <t>twitter</t>
  </si>
  <si>
    <t>collaborative digital video assignments</t>
  </si>
  <si>
    <t>Weekly email news digest with news, events and job listings, Access to ALT-MEMBERS discussion list, Discounts to attend ALT events</t>
  </si>
  <si>
    <t>Promoting open-access resources to support the appropriate use of learning technolgy and to help contribute to (and share) knowledge via the journal.</t>
  </si>
  <si>
    <t>Office 365</t>
  </si>
  <si>
    <t>No.</t>
  </si>
  <si>
    <t>Weekly email news digest with news, events and job listings, Access to ALT-MEMBERS discussion list, Access to ALT hosted webinars and events, Discounts to attend ALT events, Supporting the open access journal Research in Learning Technology, Supporting the members #ALTC Blog, Supporting local ALT Members Groups, Supporting an independant membership organisation</t>
  </si>
  <si>
    <t>Adobe CC Suite</t>
  </si>
  <si>
    <t>Blended learning using VLE and/or MOOCs</t>
  </si>
  <si>
    <t>Weekly email news digest with news, events and job listings, Access to ALT-MEMBERS discussion list, Supporting local ALT Members Groups, Supporting an independant membership organisation</t>
  </si>
  <si>
    <t>Digital Capabilities Advisor</t>
  </si>
  <si>
    <t>Zoom, there are disruption of transportation and safety issues at the University and most of the lectures moved to Zoom webinars or meetings</t>
  </si>
  <si>
    <t>Face to Face plus virtual meeting</t>
  </si>
  <si>
    <t>Weekly email news digest with news, events and job listings, Access to ALT-MEMBERS discussion list, Access to ALT hosted webinars and events, Supporting the open access journal Research in Learning Technology, To receive professional peer accreditation</t>
  </si>
  <si>
    <t>The peer support and share of knowledge and experience in LT are important</t>
  </si>
  <si>
    <t>Technical support/development, Media Production</t>
  </si>
  <si>
    <t>ePortfolio</t>
  </si>
  <si>
    <t>Organisational Member Representative</t>
  </si>
  <si>
    <t>Instruction Designer</t>
  </si>
  <si>
    <t xml:space="preserve">Not really - we use Moodle and Turnitin.  </t>
  </si>
  <si>
    <t>Access to ALT-MEMBERS discussion list, Access to ALT hosted webinars and events</t>
  </si>
  <si>
    <t>I am very interested in learning about what other institutions do and how.  Still have a lot to learn and want to be able to lobby our Information services dept about the use of new technologies, although I am Faculty based and not a central learning technologist</t>
  </si>
  <si>
    <t>Faculty Technician Coordinator</t>
  </si>
  <si>
    <t>Screenflow on the Mac</t>
  </si>
  <si>
    <t>Blended using the "flipped classroom"</t>
  </si>
  <si>
    <t>Weekly email news digest with news, events and job listings, Access to ALT hosted webinars and events, Discounts to attend ALT events, Discounts to CMALT Group Registrations and new pathways, Supporting the open access journal Research in Learning Technology, Supporting an independant membership organisation</t>
  </si>
  <si>
    <t>It is a forum for discussing learning technologies and for raising the awareness of such techniques.</t>
  </si>
  <si>
    <t>Wakelet</t>
  </si>
  <si>
    <t>Moodle Gradebook</t>
  </si>
  <si>
    <t>Weekly email news digest with news, events and job listings</t>
  </si>
  <si>
    <t>It fosters a community of Learning technologists who share and compare experiences.</t>
  </si>
  <si>
    <t>Many are useful, none central</t>
  </si>
  <si>
    <t>SPOCs</t>
  </si>
  <si>
    <t>Access to ALT hosted webinars and events, Discounts to CMALT Group Registrations and new pathways, Supporting the open access journal Research in Learning Technology, Supporting an independant membership organisation</t>
  </si>
  <si>
    <t>Any person, initiative, idea that has been involved with ALT has more credibility than another that has not.</t>
  </si>
  <si>
    <t>No job titles here</t>
  </si>
  <si>
    <t>Outlook</t>
  </si>
  <si>
    <t>Talk to the student, face to face.</t>
  </si>
  <si>
    <t>Demonstration of professional attitude and experience to employer (past, present and future)</t>
  </si>
  <si>
    <t>Demonstrate professionalism to colleagues who work with but dont necessarily understand learning technology/design</t>
  </si>
  <si>
    <t>Management/leadership, Support, Administration, Staff development/training, Technical support/development, Learning Design</t>
  </si>
  <si>
    <t>Twitter</t>
  </si>
  <si>
    <t>Team Based Learning</t>
  </si>
  <si>
    <t>Discounts to attend ALT events</t>
  </si>
  <si>
    <t>It's not really important to me</t>
  </si>
  <si>
    <t>Gender is a social construct used to stereotype and oppress women. I am an adult human female. Sex, not gender, is the relevant characteristic.</t>
  </si>
  <si>
    <t>Office 365 for collaborating or Mentimeter</t>
  </si>
  <si>
    <t>Weekly email news digest with news, events and job listings, Access to ALT-MEMBERS discussion list, Access to ALT hosted webinars and events, Discounts to attend ALT events, Discounts to CMALT Group Registrations and new pathways</t>
  </si>
  <si>
    <t xml:space="preserve">it helps me learn, share and connect with a community of others in my profession </t>
  </si>
  <si>
    <t>Teaching, Support, Technical support/development, creating content</t>
  </si>
  <si>
    <t>padlet</t>
  </si>
  <si>
    <t>Engaging with the profession</t>
  </si>
  <si>
    <t>Microsoft Teams</t>
  </si>
  <si>
    <t>It is a valuable community of practice and sharing of ideas and thoughts through the email disucssions</t>
  </si>
  <si>
    <t>Researcher - feedback practices</t>
  </si>
  <si>
    <t>Support, Staff development/training, Technical support/development, best practices and framework development</t>
  </si>
  <si>
    <t>ALT's ethos, the people and community make this the professional community I feel most at home with, whether that be following the mailing list, connecting at conferences etc.</t>
  </si>
  <si>
    <t>Blended learning</t>
  </si>
  <si>
    <t>Weekly email news digest with news, events and job listings, Access to ALT hosted webinars and events, Supporting the open access journal Research in Learning Technology, Supporting local ALT Members Groups</t>
  </si>
  <si>
    <t>It's my professional body (I'd say more than AdvanceHE)</t>
  </si>
  <si>
    <t>Senior Academic &amp; Digital Development Adviser</t>
  </si>
  <si>
    <t>WordPress</t>
  </si>
  <si>
    <t>Self Directed</t>
  </si>
  <si>
    <t>Weekly email news digest with news, events and job listings, Access to ALT-MEMBERS discussion list</t>
  </si>
  <si>
    <t>I like to see what types of questions are coming up in the sector from academics and learning technologists.  As a freelancer I am interested in opportunities to work with clients on projects that might not be possible within their institutions due to lack of resource in-house</t>
  </si>
  <si>
    <t>Learning Technology Specialist (Freelance)</t>
  </si>
  <si>
    <t>Support, Administration, Staff development/training, Technical support/development, Project Management, Consultancy</t>
  </si>
  <si>
    <t>Higher Education, Adult and community learning, Charity</t>
  </si>
  <si>
    <t>blended online</t>
  </si>
  <si>
    <t>Weekly email news digest with news, events and job listings, Access to ALT-MEMBERS discussion list, Access to ALT hosted webinars and events, Supporting local ALT Members Groups</t>
  </si>
  <si>
    <t xml:space="preserve">networking </t>
  </si>
  <si>
    <t>mini iPad</t>
  </si>
  <si>
    <t>virtual scenarios, decision-making, active learning</t>
  </si>
  <si>
    <t>Access to ALT-MEMBERS discussion list, Access to ALT hosted webinars and events, Supporting local ALT Members Groups</t>
  </si>
  <si>
    <t>Community, about people.</t>
  </si>
  <si>
    <t>multi-functional, no stand out primary!</t>
  </si>
  <si>
    <t>Panopto</t>
  </si>
  <si>
    <t>Weekly email news digest with news, events and job listings, Access to ALT hosted webinars and events, Discounts to attend ALT events, Supporting local ALT Members Groups</t>
  </si>
  <si>
    <t>It is my professional network</t>
  </si>
  <si>
    <t>Weekly email news digest with news, events and job listings, Access to ALT-MEMBERS discussion list, Discounts to attend ALT events, Supporting the open access journal Research in Learning Technology, Supporting local ALT Members Groups, Supporting an independant membership organisation</t>
  </si>
  <si>
    <t>The network</t>
  </si>
  <si>
    <t>Other learning provider, Third sector organisation</t>
  </si>
  <si>
    <t>OneNote for taking notes, managing todo lists, writing up events.</t>
  </si>
  <si>
    <t>Certified Member (this includes Associate and Senior CMALT), Organisational Member Representative</t>
  </si>
  <si>
    <t>Weekly email news digest with news, events and job listings, Access to ALT-MEMBERS discussion list, Access to ALT hosted webinars and events, Discounts to attend ALT events, Supporting the open access journal Research in Learning Technology, Supporting local ALT Members Groups, Supporting an independant membership organisation</t>
  </si>
  <si>
    <t>ALT is my network. I know I can access a group of knowledgeable people who can help me resolve issues, identify new areas and progress in my career.</t>
  </si>
  <si>
    <t>email!</t>
  </si>
  <si>
    <t>no</t>
  </si>
  <si>
    <t>Weekly email news digest with news, events and job listings, Access to ALT-MEMBERS discussion list, Access to ALT hosted webinars and events, Supporting the open access journal Research in Learning Technology, Supporting local ALT Members Groups, Supporting an independant membership organisation, Professional accreditation</t>
  </si>
  <si>
    <t>Strongest professional network in learning technology</t>
  </si>
  <si>
    <t>Consultant / Learning Technologist</t>
  </si>
  <si>
    <t>Commercial organisation, Self employed / partner in a coop</t>
  </si>
  <si>
    <t>trello</t>
  </si>
  <si>
    <t>groupwork</t>
  </si>
  <si>
    <t>Weekly email news digest with news, events and job listings, Access to ALT-MEMBERS discussion list, Access to ALT hosted webinars and events, Discounts to attend ALT events, Supporting the open access journal Research in Learning Technology</t>
  </si>
  <si>
    <t>Community engagement and sharing</t>
  </si>
  <si>
    <t>Google Suite</t>
  </si>
  <si>
    <t>Supporting local ALT Members Groups</t>
  </si>
  <si>
    <t>It's good recognition of the progress and reflection I've started in my career in Learning Technology</t>
  </si>
  <si>
    <t>Senior Manager eLearning</t>
  </si>
  <si>
    <t>IG</t>
  </si>
  <si>
    <t>Individual Member, Certified Member (this includes Associate and Senior CMALT), Registered for CMALT (CMALT candidate)</t>
  </si>
  <si>
    <t>To have professional recognition.</t>
  </si>
  <si>
    <t>Library Systems Officer</t>
  </si>
  <si>
    <t>RoundMe</t>
  </si>
  <si>
    <t>N/A</t>
  </si>
  <si>
    <t>MS Teams</t>
  </si>
  <si>
    <t>Articulate Rise for creation of e-learning materials</t>
  </si>
  <si>
    <t>For CPD purposes and industry recognition</t>
  </si>
  <si>
    <t>It is a body of like minded people sharing best practice in a niche industry</t>
  </si>
  <si>
    <t>Learning Technologist (Senior Officer)</t>
  </si>
  <si>
    <t>Outlook and Skype</t>
  </si>
  <si>
    <t>Work based learning</t>
  </si>
  <si>
    <t>It helps me find answers from others and keeps me up to date on current issues</t>
  </si>
  <si>
    <t>Research, Management/leadership, Administration, Staff development/training, Technical support/development</t>
  </si>
  <si>
    <t>Google Drive</t>
  </si>
  <si>
    <t>Moodle &amp; Turnitin submission</t>
  </si>
  <si>
    <t>It's an international body and keeps me informed about their activities</t>
  </si>
  <si>
    <t>Director, IT &amp; eLearning</t>
  </si>
  <si>
    <t>Google Chrome</t>
  </si>
  <si>
    <t>electronic</t>
  </si>
  <si>
    <t>Weekly email news digest with news, events and job listings, Access to ALT-MEMBERS discussion list, Supporting an independant membership organisation</t>
  </si>
  <si>
    <t>help grow the term "learning technologist"</t>
  </si>
  <si>
    <t>Nearpod and Twitter</t>
  </si>
  <si>
    <t>Interactive with students and their own devices</t>
  </si>
  <si>
    <t>Access to ALT hosted webinars and events, Supporting the open access journal Research in Learning Technology</t>
  </si>
  <si>
    <t>Supported learning in new and existing technology</t>
  </si>
  <si>
    <t>It allows me to gain from the experience and knowledge of others in the field</t>
  </si>
  <si>
    <t>Techsmith Snagit</t>
  </si>
  <si>
    <t>blended learning</t>
  </si>
  <si>
    <t>Access to ALT-MEMBERS discussion list, Access to ALT hosted webinars and events, Discounts to attend ALT events, Supporting the open access journal Research in Learning Technology, Supporting the members #ALTC Blog, Supporting local ALT Members Groups</t>
  </si>
  <si>
    <t>Brightspace</t>
  </si>
  <si>
    <t>To keep up to date as to what is happening in Learning Technologies beyond our own organisation and to network with people from all over the world who work in similar roles.</t>
  </si>
  <si>
    <t>Screencasting tools like Jing and Snagit</t>
  </si>
  <si>
    <t>Vyond</t>
  </si>
  <si>
    <t>Diigo</t>
  </si>
  <si>
    <t>Learning Journals/ Reflective Portfolios</t>
  </si>
  <si>
    <t>Weekly email news digest with news, events and job listings, Access to ALT-MEMBERS discussion list, Access to ALT hosted webinars and events, Discounts to attend ALT events, Discounts to CMALT Group Registrations and new pathways, Supporting the open access journal Research in Learning Technology, Supporting local ALT Members Groups</t>
  </si>
  <si>
    <t>It gives me an opportunity to communicate with, support, share resources and opinions and discuss topics of interest with other professionals in both the educational and private sector nationally and internationally.</t>
  </si>
  <si>
    <t>Employed full-time on a 1 year contract</t>
  </si>
  <si>
    <t>OneNote</t>
  </si>
  <si>
    <t>blended I guess</t>
  </si>
  <si>
    <t>It provides access to people with similar challenges - and solutions to those challenges</t>
  </si>
  <si>
    <t>Acast</t>
  </si>
  <si>
    <t>Mostly hiding</t>
  </si>
  <si>
    <t>Its nice to feel part of something</t>
  </si>
  <si>
    <t>It recognises my profession, makes it feel real and connects me to other individuals.</t>
  </si>
  <si>
    <t>A community of practitioners looking to learn from one another to critically understand best use and implementation of technologies and impact on education provision. Community is the important word, it's diverse in interests / motives / backgrounds but it feels like a community sharing knowledge and practice with the intent to be better at what we do.</t>
  </si>
  <si>
    <t>Innovation and Community Producer</t>
  </si>
  <si>
    <t>latest smartphone</t>
  </si>
  <si>
    <t>lecture recording</t>
  </si>
  <si>
    <t>Handbreak</t>
  </si>
  <si>
    <t>Access to ALT hosted webinars and events, Discounts to CMALT Group Registrations and new pathways, Supporting the open access journal Research in Learning Technology, Supporting local ALT Members Groups</t>
  </si>
  <si>
    <t>Communicate with others and best practice</t>
  </si>
  <si>
    <t>Support, Administration, Staff development/training, Technical support/development, Content creation</t>
  </si>
  <si>
    <t>mainly face-to face in small groups</t>
  </si>
  <si>
    <t>Canvas and Planet eStream</t>
  </si>
  <si>
    <t>The email digest and discussions are interesting and relevant and I feel it is important to be part of a community of professionals.</t>
  </si>
  <si>
    <t>mobile devices</t>
  </si>
  <si>
    <t>Video Assessment</t>
  </si>
  <si>
    <t>Senior Digitial Education Developer</t>
  </si>
  <si>
    <t>Blackboard Collaborate</t>
  </si>
  <si>
    <t>it's interesting sometimes to see the q+a on the mailing list</t>
  </si>
  <si>
    <t>Microsoft OneNote</t>
  </si>
  <si>
    <t>Webinars</t>
  </si>
  <si>
    <t>Access to ALT-MEMBERS discussion list, Access to ALT hosted webinars and events, Discounts to attend ALT events</t>
  </si>
  <si>
    <t>The Learning Technology sector is so varied, with so many different expectations and definitions of roles, it's important to have an organisation that can support and represent us all.</t>
  </si>
  <si>
    <t>Teaching, Management/leadership, Support, Administration, Staff development/training, Technical support/development, Academic (staff &amp; curriculum) development and support</t>
  </si>
  <si>
    <t>Moodle VLE</t>
  </si>
  <si>
    <t>blended learning with online continuous assessment</t>
  </si>
  <si>
    <t>culture, events and networking</t>
  </si>
  <si>
    <t>Online Learning Specialist</t>
  </si>
  <si>
    <t>thinglink</t>
  </si>
  <si>
    <t>Weekly email news digest with news, events and job listings, Supporting an independant membership organisation</t>
  </si>
  <si>
    <t>Learnign Technologist</t>
  </si>
  <si>
    <t>Mural.co</t>
  </si>
  <si>
    <t>Face-to-face and mostly one-to-one teaching</t>
  </si>
  <si>
    <t>It provides me with a broader perspective on the professional roles that are available and the avenues of scholarship that are active within learning technologies.</t>
  </si>
  <si>
    <t>Weekly email news digest with news, events and job listings, Access to ALT-MEMBERS discussion list, Access to ALT hosted webinars and events, Supporting an independant membership organisation, Enjoy being CMALT assessor - useful to see experiences of others</t>
  </si>
  <si>
    <t>it allows me to remain aware of trends in learning technology, especially in higher education (which I am looking to move back into).</t>
  </si>
  <si>
    <t>School, Commercial organisation</t>
  </si>
  <si>
    <t>Open teaching and learning (or moving towards *opening* teaching and learning)</t>
  </si>
  <si>
    <t>Community, collaboration, and compassionate and outstanding leadership. Thank you!</t>
  </si>
  <si>
    <t>Education developer</t>
  </si>
  <si>
    <t xml:space="preserve">Connecting and supporting national digital and open education initiatives </t>
  </si>
  <si>
    <t>National HE body</t>
  </si>
  <si>
    <t>Trello board, which I use for sharing resources</t>
  </si>
  <si>
    <t>My programme is based mainly on independent learning, so I do a lot of 1-1 consultations with my students</t>
  </si>
  <si>
    <t>Weekly email news digest with news, events and job listings, Access to ALT-MEMBERS discussion list, Access to ALT hosted webinars and events, Supporting the open access journal Research in Learning Technology, keep up to date with emerging trends and technologies</t>
  </si>
  <si>
    <t>Being part of a community. I am a CMALT reviewer, which is personally rewarding and I like being able to support the development of others.</t>
  </si>
  <si>
    <t>Lecturer in Learning and Teaching (formerly E-learning Advisor)</t>
  </si>
  <si>
    <t>I run the PG Certificate in Teaching in HE, so I teach but also provide CPD and training for others.</t>
  </si>
  <si>
    <t>RapidMooc</t>
  </si>
  <si>
    <t>Weekly email news digest with news, events and job listings, Access to ALT-MEMBERS discussion list, Access to ALT hosted webinars and events, Supporting the open access journal Research in Learning Technology</t>
  </si>
  <si>
    <t>Provides peer network, information and ideas</t>
  </si>
  <si>
    <t>Adobe premiere pro</t>
  </si>
  <si>
    <t>Mahara</t>
  </si>
  <si>
    <t>one to one consultation</t>
  </si>
  <si>
    <t>As a support to connect with peers, to learn from others and hopefully collaborate going forward</t>
  </si>
  <si>
    <t>Camtasia</t>
  </si>
  <si>
    <t>Graduate Intern (Web and Online Development)</t>
  </si>
  <si>
    <t>Trello</t>
  </si>
  <si>
    <t>We're supporting the development of online and blended courses (the blended part being a maximum of two f2f sessions per academic year).</t>
  </si>
  <si>
    <t>Weekly email news digest with news, events and job listings, Access to ALT-MEMBERS discussion list, Access to ALT hosted webinars and events, Discounts to attend ALT events, Supporting the open access journal Research in Learning Technology, Supporting the members #ALTC Blog, Supporting local ALT Members Groups</t>
  </si>
  <si>
    <t>The opportunity to interact with colleagues working in similar fields, and access to a wealth of knowledge.  I get personal reinforcement of my professional knowledge from conversations with other learning technology professionals.</t>
  </si>
  <si>
    <t>Teaching and Learning Manager (Distance Learning - Design and Development)</t>
  </si>
  <si>
    <t>Engaging learners - polling</t>
  </si>
  <si>
    <t>Weekly email news digest with news, events and job listings, Access to ALT-MEMBERS discussion list, Access to ALT hosted webinars and events, Discounts to attend ALT events, Discounts to CMALT Group Registrations and new pathways, Supporting local ALT Members Groups</t>
  </si>
  <si>
    <t>Having a recognised community professionalises what I do</t>
  </si>
  <si>
    <t>Online learning and ePortfolios</t>
  </si>
  <si>
    <t>to be able to connect with others in the industry and to share best practice and what we are working on</t>
  </si>
  <si>
    <t>Education Officer</t>
  </si>
  <si>
    <t>Twitch</t>
  </si>
  <si>
    <t>Not really.</t>
  </si>
  <si>
    <t>Weekly email news digest with news, events and job listings, Access to ALT hosted webinars and events, Supporting the open access journal Research in Learning Technology</t>
  </si>
  <si>
    <t>It's a good way to interact with other people interested in technology outside of my organisation.</t>
  </si>
  <si>
    <t>Animaker</t>
  </si>
  <si>
    <t>Turnitin</t>
  </si>
  <si>
    <t>To share experiences and to get ideas and solutions to problems with like-minded people institutions.</t>
  </si>
  <si>
    <t>Collaborative</t>
  </si>
  <si>
    <t>Access to ALT-MEMBERS discussion list</t>
  </si>
  <si>
    <t>It provides a community of practice</t>
  </si>
  <si>
    <t>Effective</t>
  </si>
  <si>
    <t>hubub</t>
  </si>
  <si>
    <t>To feel a part of a community of people that I want to be associated with.</t>
  </si>
  <si>
    <t>Senior Researcher</t>
  </si>
  <si>
    <t>Project based enquiries.</t>
  </si>
  <si>
    <t>Slack</t>
  </si>
  <si>
    <t>Flipped/Multi modal e-learning</t>
  </si>
  <si>
    <t>Weekly email news digest with news, events and job listings, Access to ALT-MEMBERS discussion list, Access to ALT hosted webinars and events, Discounts to attend ALT events</t>
  </si>
  <si>
    <t>It's the best place to network and meet other learning technology colleagues</t>
  </si>
  <si>
    <t>Digital Learning Mangaer</t>
  </si>
  <si>
    <t>Learning Technology</t>
  </si>
  <si>
    <t>Zenkit (trello with additional mindmap functionality)</t>
  </si>
  <si>
    <t>Our institution/course is build around ward based learning.</t>
  </si>
  <si>
    <t>Weekly email news digest with news, events and job listings, Access to ALT-MEMBERS discussion list, Access to ALT hosted webinars and events, Supporting an independant membership organisation</t>
  </si>
  <si>
    <t>It provides a framework to network within (or from).</t>
  </si>
  <si>
    <t>Educational technologist</t>
  </si>
  <si>
    <t>Higher Education, Medicine</t>
  </si>
  <si>
    <t>MS Excel (annoyingly)</t>
  </si>
  <si>
    <t>face to face</t>
  </si>
  <si>
    <t>It's my professional community</t>
  </si>
  <si>
    <t>Head of Learning TEchnologies</t>
  </si>
  <si>
    <t>MS Teams for collaborating with colleagues in my own department, but also for working across the institution on projects</t>
  </si>
  <si>
    <t>I am not sure what this means</t>
  </si>
  <si>
    <t>Weekly email news digest with news, events and job listings, Access to ALT-MEMBERS discussion list, Access to ALT hosted webinars and events, Discounts to attend ALT events, Discounts to CMALT Group Registrations and new pathways, Supporting the open access journal Research in Learning Technology, Supporting the members #ALTC Blog, Supporting local ALT Members Groups</t>
  </si>
  <si>
    <t>Access to colleagues from other institutions who are working in a similar field dealing with similar issues and challenges - being able to share practice and ask for advice, and to have access to experts (webinars, conference, blog, case studies, the journal etc.). Helps me feel part of a profession.</t>
  </si>
  <si>
    <t>Weekly email news digest with news, events and job listings, Access to ALT-MEMBERS discussion list, Access to ALT hosted webinars and events, Discounts to CMALT Group Registrations and new pathways, Supporting local ALT Members Groups</t>
  </si>
  <si>
    <t>It helps me to keep on top of professional issues and learn from others</t>
  </si>
  <si>
    <t>operations adviser</t>
  </si>
  <si>
    <t>Canvas VLE</t>
  </si>
  <si>
    <t>Fully online</t>
  </si>
  <si>
    <t>it is the national organisation for ed tech in post-secondary education</t>
  </si>
  <si>
    <t>Senior Consultant, Sero</t>
  </si>
  <si>
    <t>GSuite (Google Suite)</t>
  </si>
  <si>
    <t xml:space="preserve">Access to ALT-MEMBERS discussion list, Access to ALT hosted webinars and events, It offers professional certification that is recognised in HE (CMALT). </t>
  </si>
  <si>
    <t>It has always provided a thriving network that provides insight and shares knowledge.</t>
  </si>
  <si>
    <t>Otter.AI</t>
  </si>
  <si>
    <t>good to keep in touch</t>
  </si>
  <si>
    <t>Director of Teaching and Learning Enhancement</t>
  </si>
  <si>
    <t>Canvas</t>
  </si>
  <si>
    <t xml:space="preserve">Blended learning </t>
  </si>
  <si>
    <t>Weekly email news digest with news, events and job listings, Access to ALT hosted webinars and events</t>
  </si>
  <si>
    <t xml:space="preserve">...this is my industry body, the place where I meet colleagues working in Learning Technologies across the country. I'm currently working in the US and my membership of ALT enables me to keep up to date with discussion at home. </t>
  </si>
  <si>
    <t>Assistant Teaching Professor</t>
  </si>
  <si>
    <t xml:space="preserve">Matchware MindView </t>
  </si>
  <si>
    <t xml:space="preserve">No, but I am very fond of distance and blended learning. </t>
  </si>
  <si>
    <t xml:space="preserve">Learning technologies is such a broad field. You can't know eveyrthing. Having access to the community allows me to share the things I am expert in, but also to draw on others when I need to know more about a less familiar area. </t>
  </si>
  <si>
    <t>Learning Technologist / Academic developer</t>
  </si>
  <si>
    <t>Fleeq</t>
  </si>
  <si>
    <t>It is a useful to share and get inspiring ideas</t>
  </si>
  <si>
    <t>Tech director</t>
  </si>
  <si>
    <t>Blackboard</t>
  </si>
  <si>
    <t>Playful approach</t>
  </si>
  <si>
    <t>zoom, slack</t>
  </si>
  <si>
    <t>Weekly email news digest with news, events and job listings, Access to ALT hosted webinars and events, Discounts to attend ALT events, Supporting the open access journal Research in Learning Technology, Supporting the members #ALTC Blog, Supporting an independant membership organisation</t>
  </si>
  <si>
    <t xml:space="preserve">it is an amazing community. </t>
  </si>
  <si>
    <t>Clinical Associate Professor</t>
  </si>
  <si>
    <t>Head of Computing</t>
  </si>
  <si>
    <t>Reacting to the Past Framework</t>
  </si>
  <si>
    <t>Access to ALT-MEMBERS discussion list, Access to ALT hosted webinars and events, Supporting an independant membership organisation</t>
  </si>
  <si>
    <t>Recognition of expertise and shared professional experience</t>
  </si>
  <si>
    <t xml:space="preserve">Captivate </t>
  </si>
  <si>
    <t xml:space="preserve">Google hangouts for delivery and LMS managed knowledge checks and timed assessments </t>
  </si>
  <si>
    <t>Weekly email news digest with news, events and job listings, Supporting growth of CMALT Membership through volunteering as assessor</t>
  </si>
  <si>
    <t xml:space="preserve">It keeps me connected to developments in learning technology and gives me an opportunity to share knowledge with others in my professional community. I have a professional identity as I’m a member of ALT with CMALT </t>
  </si>
  <si>
    <t xml:space="preserve">Employed full-time, On probation as recently employed after almost a year unemployed </t>
  </si>
  <si>
    <t xml:space="preserve">L&amp;D manager </t>
  </si>
  <si>
    <t>Self paced video guides</t>
  </si>
  <si>
    <t>Weekly email news digest with news, events and job listings, Access to ALT-MEMBERS discussion list, Access to ALT hosted webinars and events, Discounts to attend ALT events, Supporting local ALT Members Groups, Supporting an independant membership organisation</t>
  </si>
  <si>
    <t>It is the core way I demonstrate commitment to my profession</t>
  </si>
  <si>
    <t>Office 365 suite</t>
  </si>
  <si>
    <t>Weekly email news digest with news, events and job listings, Discounts to attend ALT events, Supporting the open access journal Research in Learning Technology, Supporting local ALT Members Groups</t>
  </si>
  <si>
    <t>Membership of professional body, local ALT group, open-access journal</t>
  </si>
  <si>
    <t>Learning technologies specialist</t>
  </si>
  <si>
    <t>Any shared collaborative platforms</t>
  </si>
  <si>
    <t>For management workshops, facilitated disovery</t>
  </si>
  <si>
    <t>It provides a uniting body to promote and support national initiatives and knowledge sharing</t>
  </si>
  <si>
    <t>Subject Specialist for Organisational Strategy</t>
  </si>
  <si>
    <t>workshop based, flipped learning</t>
  </si>
  <si>
    <t>Access to ALT hosted webinars and events, Discounts to attend ALT events, Discounts to CMALT Group Registrations and new pathways</t>
  </si>
  <si>
    <t>A sense of belonging to a professional community</t>
  </si>
  <si>
    <t>Zoomn</t>
  </si>
  <si>
    <t>...networking healthy</t>
  </si>
  <si>
    <t xml:space="preserve">I try to promote active learning but it depends on context of cohort </t>
  </si>
  <si>
    <t xml:space="preserve">It's my professional family </t>
  </si>
  <si>
    <t xml:space="preserve">Independent consultant </t>
  </si>
  <si>
    <t>Articulate Storyline</t>
  </si>
  <si>
    <t>This question is not clear. It also has typos.</t>
  </si>
  <si>
    <t>It provides me with professional accreditation, and access to a network of learning technologists.</t>
  </si>
  <si>
    <t>alt.ac.uk website</t>
  </si>
  <si>
    <t>Blackboard/Canvas</t>
  </si>
  <si>
    <t>It is my field of study</t>
  </si>
  <si>
    <t>Employed full-time, Employed part-time</t>
  </si>
  <si>
    <t>Immunization Data Entry Clerk/Adjunct Professor Computer Science</t>
  </si>
  <si>
    <t>College or Further Education provider, Other learning provider</t>
  </si>
  <si>
    <t>Blackboard Groups (yes, really)</t>
  </si>
  <si>
    <t>Blended, with online discussion following face-to-face interaction.</t>
  </si>
  <si>
    <t xml:space="preserve">News about what's going on in the profession. Also jobs. </t>
  </si>
  <si>
    <t>University Teacher</t>
  </si>
  <si>
    <t>reflective practice</t>
  </si>
  <si>
    <t>Only recognition for my  profession</t>
  </si>
  <si>
    <t>Digital Learning Consultant</t>
  </si>
  <si>
    <t>face-to-face with groups</t>
  </si>
  <si>
    <t>Access to ALT hosted webinars and events, Discounts to attend ALT events</t>
  </si>
  <si>
    <t>Personally Trello</t>
  </si>
  <si>
    <t>Sorry - don't understand this question</t>
  </si>
  <si>
    <t>It's a really engaged community where I know if I ask a question I will get thoughtful and useful responses, and where I feel my own contributions are valued. It supports our continuing professional development and provides great resources eg Research in Learning Technology</t>
  </si>
  <si>
    <t>Digital Education Development Manager</t>
  </si>
  <si>
    <t>Ombea</t>
  </si>
  <si>
    <t>Group teaching</t>
  </si>
  <si>
    <t>Individual Member, Certified Member (this includes Associate and Senior CMALT), Organisational Member Representative</t>
  </si>
  <si>
    <t>It's a professional network for my field of work</t>
  </si>
  <si>
    <t xml:space="preserve">1:1 support </t>
  </si>
  <si>
    <t>It's fantastic to be a member of the learning technology community. I learn a lot from the blogs and ALT emails and the journals; it's essential for my professional development. I hope to complete CMALT in 2020.</t>
  </si>
  <si>
    <t>It's the key source of learning technology events / resources / jobs etc. of relevance to HE sector</t>
  </si>
  <si>
    <t xml:space="preserve">Senior Manager </t>
  </si>
  <si>
    <t>Scenarios &amp; case-based learning</t>
  </si>
  <si>
    <t>Weekly email news digest with news, events and job listings, Access to ALT-MEMBERS discussion list, Access to ALT hosted webinars and events, Supporting local ALT Members Groups, Supporting an independant membership organisation</t>
  </si>
  <si>
    <t>Provides a name and an identity which legitimises the Learning Technologist community</t>
  </si>
  <si>
    <t>Technical Innovations Manager</t>
  </si>
  <si>
    <t>Office 365, in particular Microsoft Teams</t>
  </si>
  <si>
    <t>Weekly email news digest with news, events and job listings, Access to ALT-MEMBERS discussion list, Access to ALT hosted webinars and events, Supporting the open access journal Research in Learning Technology, I'm Co-chair of a regional group and a member of ALT Assembly.</t>
  </si>
  <si>
    <t>its my connection to my peers, my career and my friends!</t>
  </si>
  <si>
    <t>Learning enhancement and technology team manager</t>
  </si>
  <si>
    <t>Too many to list</t>
  </si>
  <si>
    <t>connecting with other people interested in Learning Technology</t>
  </si>
  <si>
    <t>Training Manager</t>
  </si>
  <si>
    <t>dropbox</t>
  </si>
  <si>
    <t>Weekly email news digest with news, events and job listings, Access to ALT-MEMBERS discussion list, Supporting the open access journal Research in Learning Technology, Supporting local ALT Members Groups, Supporting an independant membership organisation</t>
  </si>
  <si>
    <t>interchange of ideas and views</t>
  </si>
  <si>
    <t>DotMailer</t>
  </si>
  <si>
    <t>Access to ALT hosted webinars and events, Discounts to attend ALT events, Supporting an independant membership organisation</t>
  </si>
  <si>
    <t>ALT is working to professionalise and support workers in learning technology and demonstrate the value and impact of learning technology.  How this is communicated and presented to members and more widely is very important to me.</t>
  </si>
  <si>
    <t>Communications Manager (academic engagement)</t>
  </si>
  <si>
    <t>Communications, engagement, stakeholder support</t>
  </si>
  <si>
    <t>Turning Point</t>
  </si>
  <si>
    <t>builds a sense of community - i'm not on my own in my job</t>
  </si>
  <si>
    <t>LOC Tool</t>
  </si>
  <si>
    <t>It provides professional recognition of my achievements</t>
  </si>
  <si>
    <t>Manager of tools and products</t>
  </si>
  <si>
    <t>Google suite</t>
  </si>
  <si>
    <t>Discounts to attend ALT events, Supporting the members #ALTC Blog, Supporting local ALT Members Groups, Supporting an independant membership organisation</t>
  </si>
  <si>
    <t xml:space="preserve">It proves a community of practice which is innovative and supportive </t>
  </si>
  <si>
    <t>University or Higher Education provider, NGO</t>
  </si>
  <si>
    <t>H5P</t>
  </si>
  <si>
    <t>flipped learning</t>
  </si>
  <si>
    <t>Provides a forum for professionals to share, discuss and promote professionalisation of learning technologists.</t>
  </si>
  <si>
    <t>Teams</t>
  </si>
  <si>
    <t>Reflective practice</t>
  </si>
  <si>
    <t>Weekly email news digest with news, events and job listings, Access to ALT-MEMBERS discussion list, Access to ALT hosted webinars and events, Discounts to attend ALT events, Supporting the members #ALTC Blog</t>
  </si>
  <si>
    <t>I feel more connected to the work of similar professionals working in the same industry</t>
  </si>
  <si>
    <t xml:space="preserve">Head of Educational Technology </t>
  </si>
  <si>
    <t>Examsoft e-assessment</t>
  </si>
  <si>
    <t>Blended -- iPads and VLE and phones</t>
  </si>
  <si>
    <t>It's the only organisation which consistently emphasises and supports research into learning with technology -- so it transcends opinion and fad. It's a great professional network with great opportunities to learn from each other. Good for my CV.</t>
  </si>
  <si>
    <t>e-assessment</t>
  </si>
  <si>
    <t>It's an important networking community for Learning Technologists</t>
  </si>
  <si>
    <t>Learning Technolgy Consultant</t>
  </si>
  <si>
    <t>G Suite for Education</t>
  </si>
  <si>
    <t>Weekly email news digest with news, events and job listings, Access to ALT-MEMBERS discussion list, Supporting the open access journal Research in Learning Technology, Supporting an independant membership organisation</t>
  </si>
  <si>
    <t>It represents the premiere UK professional organisation for digital learning in an academic context (as opposed to e.g. Human Resources in the corporate world)</t>
  </si>
  <si>
    <t>Best fit for what is required</t>
  </si>
  <si>
    <t>Botmock</t>
  </si>
  <si>
    <t>This gives me an opportunity to learn from others in the field of learning technology and also to reflect on my own practices and to see where and how I can improve on my career.</t>
  </si>
  <si>
    <t>Remember The Milk</t>
  </si>
  <si>
    <t>Weekly email news digest with news, events and job listings, Access to ALT-MEMBERS discussion list, Supporting the open access journal Research in Learning Technology, Supporting the members #ALTC Blog, Supporting local ALT Members Groups</t>
  </si>
  <si>
    <t>Sharing practice, building networks</t>
  </si>
  <si>
    <t>Weekly email news digest with news, events and job listings, Access to ALT-MEMBERS discussion list, Access to ALT hosted webinars and events, Discounts to CMALT Group Registrations and new pathways, Supporting an independant membership organisation</t>
  </si>
  <si>
    <t>It focuses and directs the energy and expertise from across the profession, and allows us to more broadly reflect on our roles within our institutions, within learning and teaching, and society.</t>
  </si>
  <si>
    <t>PHPStorm</t>
  </si>
  <si>
    <t>Keeps me in the loop of new development in Tech</t>
  </si>
  <si>
    <t>Mentimeter</t>
  </si>
  <si>
    <t>Discounts to CMALT Group Registrations and new pathways, Supporting the open access journal Research in Learning Technology</t>
  </si>
  <si>
    <t>members understand what I do and why it is important. They also understand that it is a valuable profession, and that those in the profession have skills and expertise.</t>
  </si>
  <si>
    <t>Learning and Teaching Enhancement Unit Manager</t>
  </si>
  <si>
    <t xml:space="preserve">ALT provides a professional pathway for people to engage with Learning Technology.  It is also a great way to find out what is going on in and around learning technology and great way to meet and hear from other people. </t>
  </si>
  <si>
    <t>wakelet</t>
  </si>
  <si>
    <t>inclusive and blended</t>
  </si>
  <si>
    <t>Schools, Further Education, Adult and community learning</t>
  </si>
  <si>
    <t>Web disability simulator</t>
  </si>
  <si>
    <t xml:space="preserve">Learning from others and sharing best practice. </t>
  </si>
  <si>
    <t>Digital Learning Adviser</t>
  </si>
  <si>
    <t>blogging platform</t>
  </si>
  <si>
    <t>student centred</t>
  </si>
  <si>
    <t xml:space="preserve">it brings together professionals from the sector for knowledge and skills sharing and to keep up to date </t>
  </si>
  <si>
    <t>Prefer not to say</t>
  </si>
  <si>
    <t>Not really</t>
  </si>
  <si>
    <t>Weekly email news digest with news, events and job listings, Discounts to attend ALT events, Supporting the open access journal Research in Learning Technology</t>
  </si>
  <si>
    <t>I work as a learning technologist and I want to be connected to my peers, but I would like ALT to be organisationally effective at shaping good practice and policy before I undertake CMALT accreditation as opposed to other certification routes. I think an organisation of ALT's size has the ability to make a difference in how the sector approaches sustainable technology use into the future, but I may be expecting a more interventionist approach than ALT is willing to take.</t>
  </si>
  <si>
    <t>Report</t>
  </si>
  <si>
    <t>Weekly email news digest with news, events and job listings, Access to ALT hosted webinars and events, Supporting the open access journal Research in Learning Technology, Supporting the members #ALTC Blog, Supporting local ALT Members Groups</t>
  </si>
  <si>
    <t>outlook</t>
  </si>
  <si>
    <t>professionalisation - networking - community</t>
  </si>
  <si>
    <t>Canva</t>
  </si>
  <si>
    <t>workshops</t>
  </si>
  <si>
    <t>It provides a community and professional accreditation route for my job role.</t>
  </si>
  <si>
    <t>WhatsApp</t>
  </si>
  <si>
    <t>Student-centred, experiential learning</t>
  </si>
  <si>
    <t>Weekly email news digest with news, events and job listings, Access to ALT hosted webinars and events, Discounts to attend ALT events, Discounts to CMALT Group Registrations and new pathways, Supporting the open access journal Research in Learning Technology, Supporting the members #ALTC Blog, Supporting local ALT Members Groups</t>
  </si>
  <si>
    <t>Being part of an organisation of like-minded individuals who prioritise the advancement of learning through digital means (where appropiate).</t>
  </si>
  <si>
    <t>Genially</t>
  </si>
  <si>
    <t>Associate Member, Organisational Member Representative</t>
  </si>
  <si>
    <t>Sense of belonging to an industry/career choice.</t>
  </si>
  <si>
    <t>Education through learning (but I don't teach)</t>
  </si>
  <si>
    <t>iOS: I can sync all content, reminders, lists, etc. across my work desktop, laptop, iPad and phone</t>
  </si>
  <si>
    <t>ABC Learning Design; Conversational Framework; Agile Project Manangement</t>
  </si>
  <si>
    <t>Weekly email news digest with news, events and job listings, Access to ALT-MEMBERS discussion list, Access to ALT hosted webinars and events, Discounts to CMALT Group Registrations and new pathways, Supporting the open access journal Research in Learning Technology, Supporting local ALT Members Groups</t>
  </si>
  <si>
    <t>Poll Everywhere</t>
  </si>
  <si>
    <t>Playful learning</t>
  </si>
  <si>
    <t>Weekly email news digest with news, events and job listings, Access to ALT-MEMBERS discussion list, Access to ALT hosted webinars and events, Supporting the open access journal Research in Learning Technology, Supporting the members #ALTC Blog</t>
  </si>
  <si>
    <t>Tripticoapp and Nearpod</t>
  </si>
  <si>
    <t>collaborative learning, interactive teaching</t>
  </si>
  <si>
    <t>Access to ALT-MEMBERS discussion list, Access to ALT hosted webinars and events, Being part of a community of like-minded people</t>
  </si>
  <si>
    <t>The chance to hear views and ideas from like-minded people and get advice</t>
  </si>
  <si>
    <t>Articulate 360</t>
  </si>
  <si>
    <t>Organisational Member Representative, Not sure</t>
  </si>
  <si>
    <t>Totara- LMS</t>
  </si>
  <si>
    <t>It's a community that I can share best practice with. Cross Collaboration is very important and although my role is not in an academic organisation, I find that it's still beneficial to attend to hear the studies and information that others have done to implement them with my role.</t>
  </si>
  <si>
    <t xml:space="preserve">More Inclusivity - as a new entrant in to the Educational Technology space  </t>
  </si>
  <si>
    <t>Management/leadership, Support, Staff development/training, Technical support/development, Project Management</t>
  </si>
  <si>
    <t>Video</t>
  </si>
  <si>
    <t>Opportunities, research and development awareness</t>
  </si>
  <si>
    <t>Trello for distribution of tasks for team members</t>
  </si>
  <si>
    <t>Work in groups on projects</t>
  </si>
  <si>
    <t>Postdoctoral Researcher</t>
  </si>
  <si>
    <t>At the moment 'Kahoot' but it changes regularly</t>
  </si>
  <si>
    <t xml:space="preserve">No, I just ensure there is frequent 'variation' in my teaching session by session and week by week </t>
  </si>
  <si>
    <t>I feel part of a community of practice rather than a loner in a university that does not pay much attention to those lecturers who are interested in TEL</t>
  </si>
  <si>
    <t>online seminars/discussions</t>
  </si>
  <si>
    <t>Weekly email news digest with news, events and job listings, Access to ALT-MEMBERS discussion list, Access to ALT hosted webinars and events, Discounts to attend ALT events, Supporting the open access journal Research in Learning Technology, Supporting the members #ALTC Blog, Supporting an independant membership organisation</t>
  </si>
  <si>
    <t>It helps establish learning technology as a field in its own right - for learning technologists AND those researching into learning technologies.</t>
  </si>
  <si>
    <t>Good way to learn more about LT as it is a new field for me</t>
  </si>
  <si>
    <t>Education Insight and Evaluation Analyst</t>
  </si>
  <si>
    <t>O365</t>
  </si>
  <si>
    <t>Collaborative activities</t>
  </si>
  <si>
    <t xml:space="preserve">The collaborative network, sharing and developing good practice in a supportive environment. </t>
  </si>
  <si>
    <t>Digital Learning Designer</t>
  </si>
  <si>
    <t>Active and collaborative learning</t>
  </si>
  <si>
    <t>Access to ALT-MEMBERS discussion list, Discounts to attend ALT events, Discounts to CMALT Group Registrations and new pathways, For the community of practice</t>
  </si>
  <si>
    <t>I learn from fantastic people, keep up to date and encourage others to join the community</t>
  </si>
  <si>
    <t>Lecture in HE Practice</t>
  </si>
  <si>
    <t>VLE</t>
  </si>
  <si>
    <t>Supporting the open access journal Research in Learning Technology, Supporting local ALT Members Groups</t>
  </si>
  <si>
    <t>Blended approaches</t>
  </si>
  <si>
    <t>Learning Enhancement &amp; Technology Adviser</t>
  </si>
  <si>
    <t xml:space="preserve">Curriculum design </t>
  </si>
  <si>
    <t>CPD</t>
  </si>
  <si>
    <t xml:space="preserve">A values-led organisation for professional recognition and development, which helps me keep up to date with current news, events, educational practice and technology. </t>
  </si>
  <si>
    <t>Design and development</t>
  </si>
  <si>
    <t>Higher Education, Work-based learning, Adult and community learning, Third sector, Varies depending on job!</t>
  </si>
  <si>
    <t>n/a as I currently work freelance</t>
  </si>
  <si>
    <t>Adobe Premiere Pro</t>
  </si>
  <si>
    <t>Weekly email news digest with news, events and job listings, Access to ALT hosted webinars and events, Hoping that ALT will actually become an organisation like other professional orgnanisations that will advocate for Learning Technology professionals and make sure that our jobs stay professional and our pay is not compromised or de-valued or our jobs de-valued as is currently being done sector wide.</t>
  </si>
  <si>
    <t>See last answer to question 9</t>
  </si>
  <si>
    <t>Microsoft Teams (wouldn't say it's my favourite, but it's very useful)</t>
  </si>
  <si>
    <t>Not sure what you mean by form. I find, it's more common to have to tailor your TLA approach depending on what and who you're working with.</t>
  </si>
  <si>
    <t>Weekly email news digest with news, events and job listings, Access to ALT-MEMBERS discussion list, Access to ALT hosted webinars and events, Discounts to attend ALT events, Supporting local ALT Members Groups</t>
  </si>
  <si>
    <t>It brings together professionals in my area of expertise in a way that no other organisation does.</t>
  </si>
  <si>
    <t>Interactive distance learning (discussion based)</t>
  </si>
  <si>
    <t>Access to ALT hosted webinars and events, Supporting local ALT Members Groups</t>
  </si>
  <si>
    <t>I can connect with others in the profession, and keep an eye out for news and events.</t>
  </si>
  <si>
    <t>Online Content Technician</t>
  </si>
  <si>
    <t>Notepad and Google Chrome Developer Tools</t>
  </si>
  <si>
    <t>Not preferred, but I mainly work with online resources</t>
  </si>
  <si>
    <t>Can make useful contacts, find out about good practice/innovations elsewhere</t>
  </si>
  <si>
    <t>Content creation and design. Consultancy and support on best practices.</t>
  </si>
  <si>
    <t>MS Office 365</t>
  </si>
  <si>
    <t>Active learning - using cloud based tools</t>
  </si>
  <si>
    <t>Weekly email news digest with news, events and job listings, Discounts to CMALT Group Registrations and new pathways, Supporting local ALT Members Groups</t>
  </si>
  <si>
    <t>To keep informed of current events/papers/research to keep my skills and knowledge current</t>
  </si>
  <si>
    <t>Technology Enhanced Learning Specialist</t>
  </si>
  <si>
    <t xml:space="preserve">Blackboard collaborate </t>
  </si>
  <si>
    <t xml:space="preserve">Online synchronous communication tools such as Blackboard Collaborate </t>
  </si>
  <si>
    <t xml:space="preserve">I am an experienced teacher but early career Academic Developer and am developing my knowledge and skills in learning technology. I learn a lot from following the email discussions and from attending webinars, the latter has helped with my own online delivery and facilitation skills (and recent pending COLF qualification). I would very much like to attend the conference next year, as I believe I am now at an appropriate stage to understand and appreciate the programme, in order to apply to my current role. </t>
  </si>
  <si>
    <t xml:space="preserve">Academic Developer </t>
  </si>
  <si>
    <t>Tweetdeck</t>
  </si>
  <si>
    <t>As interactive / active as possible</t>
  </si>
  <si>
    <t>creates a community</t>
  </si>
  <si>
    <t>Digital Education Innovation &amp; Development Officer</t>
  </si>
  <si>
    <t>Microsoft Forms</t>
  </si>
  <si>
    <t>It provides an opportunity to learn and share new ideas and practices</t>
  </si>
  <si>
    <t>Dynalist</t>
  </si>
  <si>
    <t>Access to ALT-MEMBERS discussion list, Access to ALT hosted webinars and events, Discounts to attend ALT events, Discounts to CMALT Group Registrations and new pathways</t>
  </si>
  <si>
    <t>Access to my HEI's library resources</t>
  </si>
  <si>
    <t>Reflective portfolios</t>
  </si>
  <si>
    <t>The conference is a good focal point for current research in the field</t>
  </si>
  <si>
    <t>Promotes, supports, elevates roles in Ed Tech</t>
  </si>
  <si>
    <t>Adobe Creative Cloud</t>
  </si>
  <si>
    <t>Collaborative learning/Social constructivism</t>
  </si>
  <si>
    <t>Because it's relevant to my job</t>
  </si>
  <si>
    <t>It gives me access to likeminded people.</t>
  </si>
  <si>
    <t>Advising on pedagogy</t>
  </si>
  <si>
    <t>active learning, social presence, assessment first</t>
  </si>
  <si>
    <t xml:space="preserve">Brilliant source of ideas and news </t>
  </si>
  <si>
    <t>Digital learning designer</t>
  </si>
  <si>
    <t>online learning design</t>
  </si>
  <si>
    <t>Distance &amp; Blended Learning</t>
  </si>
  <si>
    <t>As a community we are stronger together.</t>
  </si>
  <si>
    <t>Learning &amp; Technology Manager</t>
  </si>
  <si>
    <t>Ones that rely on Moodle and G Suite based systems</t>
  </si>
  <si>
    <t>Associate Member, Organisational Member Representative, Registered for CMALT (CMALT candidate)</t>
  </si>
  <si>
    <t>Weekly email news digest with news, events and job listings, Access to ALT hosted webinars and events, Discounts to attend ALT events, Supporting an independant membership organisation</t>
  </si>
  <si>
    <t>The sharing of knowledge and methodology.</t>
  </si>
  <si>
    <t>Digital Education Manager</t>
  </si>
  <si>
    <t>Online tutorials</t>
  </si>
  <si>
    <t>Digital Resource Co-creator</t>
  </si>
  <si>
    <t>Learning by doing</t>
  </si>
  <si>
    <t>Weekly email news digest with news, events and job listings, Access to ALT hosted webinars and events, Discounts to attend ALT events, Discounts to CMALT Group Registrations and new pathways, Supporting the open access journal Research in Learning Technology, Supporting local ALT Members Groups</t>
  </si>
  <si>
    <t>makes me part of the community</t>
  </si>
  <si>
    <t>Learning technology support officer</t>
  </si>
  <si>
    <t>Bb Collaborate Ultra</t>
  </si>
  <si>
    <t>Turnitin Feedback studio</t>
  </si>
  <si>
    <t>Collaborative active social learning</t>
  </si>
  <si>
    <t>Weekly email news digest with news, events and job listings, Access to ALT-MEMBERS discussion list, Access to ALT hosted webinars and events, Discounts to attend ALT events, Supporting the open access journal Research in Learning Technology, Supporting local ALT Members Groups, Supporting an independant membership organisation, It's my professional body</t>
  </si>
  <si>
    <t>It's my community of practice</t>
  </si>
  <si>
    <t>Ubicam</t>
  </si>
  <si>
    <t>Collaborative tools and services</t>
  </si>
  <si>
    <t>Technical  Officer</t>
  </si>
  <si>
    <t>Screencast-o-matic</t>
  </si>
  <si>
    <t>Weekly email news digest with news, events and job listings, Access to ALT-MEMBERS discussion list, Discounts to attend ALT events, Supporting local ALT Members Groups</t>
  </si>
  <si>
    <t>Great support network</t>
  </si>
  <si>
    <t>Outlook calendar, Notes</t>
  </si>
  <si>
    <t>Electronic</t>
  </si>
  <si>
    <t>Access to ALT-MEMBERS discussion list, Access to ALT hosted webinars and events, Discounts to attend ALT events, Discounts to CMALT Group Registrations and new pathways, Supporting the open access journal Research in Learning Technology, Supporting the members #ALTC Blog, Supporting local ALT Members Groups</t>
  </si>
  <si>
    <t xml:space="preserve">It is great to have a formal group that promotes and supports Learning Technologies and professionals in this field. </t>
  </si>
  <si>
    <t>I see my role does not sit clearly within just one of the above, but it spans across all of the above.</t>
  </si>
  <si>
    <t>Google Docs/Sheets</t>
  </si>
  <si>
    <t>Weekly email news digest with news, events and job listings, Access to ALT hosted webinars and events, Discounts to attend ALT events, Supporting the open access journal Research in Learning Technology</t>
  </si>
  <si>
    <t>OU Analyse</t>
  </si>
  <si>
    <t>OU staff</t>
  </si>
  <si>
    <t>Associate lecturer</t>
  </si>
  <si>
    <t>Institutional Wordpress</t>
  </si>
  <si>
    <t>not preferred, but assessment at scale is critical</t>
  </si>
  <si>
    <t>Google docs</t>
  </si>
  <si>
    <t>Big question! Blended learning?</t>
  </si>
  <si>
    <t>National organisation for learning technology, chance to engage on a level above institution</t>
  </si>
  <si>
    <t>Lecturer in HE Teaching and Learning</t>
  </si>
  <si>
    <t>At the current moment it is my prefered social media platform</t>
  </si>
  <si>
    <t>Engineering and encouraging  peer learning</t>
  </si>
  <si>
    <t>Weekly email news digest with news, events and job listings, Access to ALT-MEMBERS discussion list, Access to ALT hosted webinars and events, Discounts to attend ALT events, Engaging with experts in Learning Technology to help me better understand it</t>
  </si>
  <si>
    <t>The industry I have been involved in all my life is now viewed as being integral to the UKs commitment to zero carbon. 
I've been involved in the education of heating/plumbing in colleges and in prison with adult learners. It is now recognised all the way up to government that training within our sector is viral to meet afforementioned targets. As one of the leading voices within the plumbing heating sector reguarding training I felt it important I was a member of ALT as I'm currently trying to nudge my industry to start thinking seriously about how they training the current stock of heating engineers in new technologies e.g. heat pumps.
Unfortunately, although training is passionate it is ourdated and does not encompass evidence based practice or adult learning theory. This is a massive problem because if we do not get tge training right we will continue to damage our environment. 
Hence, being a member of ALT is vital for me to learn from ny peers the best ways to provide learning to my vocational sector.</t>
  </si>
  <si>
    <t xml:space="preserve">I'm the director of my own company </t>
  </si>
  <si>
    <t xml:space="preserve">Learning Facilitator/ Training consultant </t>
  </si>
  <si>
    <t>Facilitate and encourage better training practices within the plumbing, heating and renewable sector</t>
  </si>
  <si>
    <t>Further Education, Work-based learning, Industry</t>
  </si>
  <si>
    <t>OneDrive/MS Teams</t>
  </si>
  <si>
    <t>hybrid learning</t>
  </si>
  <si>
    <t>Weekly email news digest with news, events and job listings, Access to ALT-MEMBERS discussion list, CMALT Assessor</t>
  </si>
  <si>
    <t>Keeping up to date with new developments</t>
  </si>
  <si>
    <t>Learning Consultant</t>
  </si>
  <si>
    <t>To be determined</t>
  </si>
  <si>
    <t>tough question! it would have to be office 365 unfortunately...</t>
  </si>
  <si>
    <t>I feel part of a community and it's great to know that I can get support and help from people who know their stuff. The professional qualification (CMALT) is important to me as well.</t>
  </si>
  <si>
    <t xml:space="preserve">Da Vinci Resolve </t>
  </si>
  <si>
    <t xml:space="preserve">Blended and formative </t>
  </si>
  <si>
    <t>Weekly email news digest with news, events and job listings, Access to ALT-MEMBERS discussion list, Access to ALT hosted webinars and events, Discounts to attend ALT events, Supporting the open access journal Research in Learning Technology, Supporting local ALT Members Groups, Supporting an independant membership organisation, To gain, maintain and contribute knowledge and support for open education</t>
  </si>
  <si>
    <t xml:space="preserve">A creative, inclusive and professional network of diverse people and themes linked by a dedication to the concept and practice of universal education and a positive use of technology to support this.  ALT and OER Rocks.  </t>
  </si>
  <si>
    <t xml:space="preserve">Researcher, Tutor and Artist  </t>
  </si>
  <si>
    <t>Previously teaching and R&amp;D. Now research and teaching.</t>
  </si>
  <si>
    <t xml:space="preserve">Teaching, Research, Networking </t>
  </si>
  <si>
    <t xml:space="preserve">Higher Education, Industry, Third sector, Also involved in (prefer to 'based in) Creative Sector (e.g.. Gallery education) </t>
  </si>
  <si>
    <t>University or Higher Education provider, Other learning provider, Third sector organisation</t>
  </si>
  <si>
    <t>Socrative</t>
  </si>
  <si>
    <t>In class quizzes/playful learning</t>
  </si>
  <si>
    <t>Cloudapp</t>
  </si>
  <si>
    <t xml:space="preserve">No preference </t>
  </si>
  <si>
    <t xml:space="preserve">Supporting the open access journal Research in Learning Technology, Professional recognition </t>
  </si>
  <si>
    <t xml:space="preserve">It's important to have a central body to recognise, promote and support the work of learning technology professionals </t>
  </si>
  <si>
    <t xml:space="preserve">Technical Support Engineer </t>
  </si>
  <si>
    <t xml:space="preserve">Teaching, Research, Management/leadership, Support, Administration, Staff development/training, Technical support/development, Project management and programming </t>
  </si>
  <si>
    <t>Schools, Industry, Third sector</t>
  </si>
  <si>
    <t>Wordpress - SPLOT theme</t>
  </si>
  <si>
    <t>Not applicable</t>
  </si>
  <si>
    <t>Discounts to attend ALT events, Supporting the open access journal Research in Learning Technology, Supporting the members #ALTC Blog, Supporting an independant membership organisation, because it's an organisation that gives and allows/enables members to give</t>
  </si>
  <si>
    <t>ALT is a model of an organisation, based on values that really inform the actions of ALT and are regularly under review. Not only is ALT values-driven, it is also reflexive and open.  This combination informs its strategy and policy interventions, making them stronger and more effective. On a personal level, I 'm affirmed, helped and informed by being a member.</t>
  </si>
  <si>
    <t>Independent research and activism</t>
  </si>
  <si>
    <t>Evernote</t>
  </si>
  <si>
    <t>Creative learning</t>
  </si>
  <si>
    <t>Individual Member, Organisational Member Representative</t>
  </si>
  <si>
    <t>It's not just an educational association but a rich and generous learning community</t>
  </si>
  <si>
    <t>Wordpress</t>
  </si>
  <si>
    <t>TAP Learning - Trainer Accreditation Programme</t>
  </si>
  <si>
    <t>The learning industry needs representation, backing and a central place of reference. This is great for learning technologies.</t>
  </si>
  <si>
    <t>Blackboard Ally</t>
  </si>
  <si>
    <t>Combination of above (Management, Staff development, Support and Technical Development) I dont have a primary function</t>
  </si>
  <si>
    <t>Microsoft Forms - it's really simple to use &amp; has many uses from simple fact finding to formative assessments.</t>
  </si>
  <si>
    <t>VLE - Moodle</t>
  </si>
  <si>
    <t>Learning Technology Coach</t>
  </si>
  <si>
    <t>Weekly email news digest with news, events and job listings, Access to ALT-MEMBERS discussion list, Access to ALT hosted webinars and events, Supporting the members #ALTC Blog</t>
  </si>
  <si>
    <t>ALT provides a vehicle for representing  and discussing LT practice and development in UK</t>
  </si>
  <si>
    <t>OneDrive app</t>
  </si>
  <si>
    <t>Interactive sessions to work along with the instructor</t>
  </si>
  <si>
    <t>To have a wider context with how other HE sector institutions are using LT and get ideas</t>
  </si>
  <si>
    <t>IT Training Developer</t>
  </si>
  <si>
    <t xml:space="preserve">Equal importance: Staff development and Teaching </t>
  </si>
  <si>
    <t>Microsoft Teams, Padlet</t>
  </si>
  <si>
    <t xml:space="preserve">online learning: peer review activities, opportunities for social learning </t>
  </si>
  <si>
    <t>I get updates on learning technology, follow trends in the sector, keep up with research, offers networking opportunities</t>
  </si>
  <si>
    <t xml:space="preserve">PhD (former digital learning professional) </t>
  </si>
  <si>
    <t>Sharepoint</t>
  </si>
  <si>
    <t>Action learning</t>
  </si>
  <si>
    <t xml:space="preserve">Keeping up to date </t>
  </si>
  <si>
    <t>It's our professional association and natural home for ed tech professionals</t>
  </si>
  <si>
    <t>Mediasite</t>
  </si>
  <si>
    <t>VLE course</t>
  </si>
  <si>
    <t>Weekly email news digest with news, events and job listings, Access to ALT-MEMBERS discussion list, Access to ALT hosted webinars and events, Discounts to attend ALT events, Supporting the members #ALTC Blog, Supporting local ALT Members Groups</t>
  </si>
  <si>
    <t>E-Learning Officer</t>
  </si>
  <si>
    <t>Affinity Designer</t>
  </si>
  <si>
    <t>Experiential learning</t>
  </si>
  <si>
    <t>It is the professional body for my profession</t>
  </si>
  <si>
    <t>Weekly email news digest with news, events and job listings, Access to ALT-MEMBERS discussion list, Access to ALT hosted webinars and events, Supporting the open access journal Research in Learning Technology, Supporting the members #ALTC Blog, Supporting local ALT Members Groups</t>
  </si>
  <si>
    <t>of the professional recognition which membership confers.</t>
  </si>
  <si>
    <t>Office365</t>
  </si>
  <si>
    <t>Self-directed learning</t>
  </si>
  <si>
    <t>Share and gain knowledge with practitioners in the similar areas</t>
  </si>
  <si>
    <t>System Support/Developer Analyst - Learning Technologist</t>
  </si>
  <si>
    <t>Open badges</t>
  </si>
  <si>
    <t>open access publishing.</t>
  </si>
  <si>
    <t>My blogging platform, Google Blogger.</t>
  </si>
  <si>
    <t>Blended where possible.</t>
  </si>
  <si>
    <t>Adobe Suite</t>
  </si>
  <si>
    <t xml:space="preserve">Peer assessment is on rise </t>
  </si>
  <si>
    <t xml:space="preserve">I do not want the EdTech field to be driven by consumerism and non ethical agendas and hope having a professional body can infleunce national /local policy. I also think it is important to belong to a professional network to stay on par with developments in the field. </t>
  </si>
  <si>
    <t xml:space="preserve">Senior learning technologist </t>
  </si>
  <si>
    <t>it keeps me up to date with developments and in touch with professionals in my area</t>
  </si>
  <si>
    <t>Faculty Liaison</t>
  </si>
  <si>
    <t>Research, Management/leadership, Staff development/training, Strategy</t>
  </si>
  <si>
    <t>Canvas LMS</t>
  </si>
  <si>
    <t>No, I adapt to the needs of the academics I support.</t>
  </si>
  <si>
    <t>Discounts to CMALT Group Registrations and new pathways, Supporting an independant membership organisation</t>
  </si>
  <si>
    <t>of its recognition in the profession, and of the general positivity of its members.</t>
  </si>
  <si>
    <t>Digital learning officer</t>
  </si>
  <si>
    <t>ALT is important to me because it is an organisation striving to standardise learning technology practice and provides opportunities for career development for its members.</t>
  </si>
  <si>
    <t>connections and sharing practice</t>
  </si>
  <si>
    <t>Articulate storyline</t>
  </si>
  <si>
    <t>Quizzes</t>
  </si>
  <si>
    <t>Weekly email news digest with news, events and job listings, Access to ALT-MEMBERS discussion list, Access to ALT hosted webinars and events, Discounts to attend ALT events, Supporting the open access journal Research in Learning Technology, Supporting an independant membership organisation</t>
  </si>
  <si>
    <t>I have only just recently joined the e-learning world and I want to know more.</t>
  </si>
  <si>
    <t>E-Learning and Moodle officer</t>
  </si>
  <si>
    <t>Google for Education</t>
  </si>
  <si>
    <t>BG</t>
  </si>
  <si>
    <t>1. How important have the following been to your work over the past year? [Bring Your Own Device (BYOD)]</t>
  </si>
  <si>
    <t>#1</t>
  </si>
  <si>
    <t>#2</t>
  </si>
  <si>
    <t>#3</t>
  </si>
  <si>
    <t>#4</t>
  </si>
  <si>
    <t>#5</t>
  </si>
  <si>
    <t>#6</t>
  </si>
  <si>
    <t>#7</t>
  </si>
  <si>
    <t>#9</t>
  </si>
  <si>
    <t>#10</t>
  </si>
  <si>
    <t>#11</t>
  </si>
  <si>
    <t>#12</t>
  </si>
  <si>
    <t>#13</t>
  </si>
  <si>
    <t>CT</t>
  </si>
  <si>
    <t>BM</t>
  </si>
  <si>
    <t>BN</t>
  </si>
  <si>
    <t>BR</t>
  </si>
  <si>
    <t>BX</t>
  </si>
  <si>
    <t>CC</t>
  </si>
  <si>
    <t>'Form responses '!</t>
  </si>
  <si>
    <t>CQ</t>
  </si>
  <si>
    <t>Certified Member</t>
  </si>
  <si>
    <t>Discounts to CMALT Group Registrations and new pathways</t>
  </si>
  <si>
    <t>Supporting the open access journal Research in Learning Technology</t>
  </si>
  <si>
    <t>Supporting the members #ALTC Blog</t>
  </si>
  <si>
    <t>CR</t>
  </si>
  <si>
    <t>Text</t>
  </si>
  <si>
    <t>Size</t>
  </si>
  <si>
    <t>Color</t>
  </si>
  <si>
    <t>Angle</t>
  </si>
  <si>
    <t>Font</t>
  </si>
  <si>
    <t>Repeat</t>
  </si>
  <si>
    <t>LEARN</t>
  </si>
  <si>
    <t>Random</t>
  </si>
  <si>
    <t>PROFESSIONAL</t>
  </si>
  <si>
    <t>TECHNOLOGY</t>
  </si>
  <si>
    <t>COMMUNITY</t>
  </si>
  <si>
    <t>SHARE</t>
  </si>
  <si>
    <t>PRACTICE</t>
  </si>
  <si>
    <t>NETWORK</t>
  </si>
  <si>
    <t>PROVIDE</t>
  </si>
  <si>
    <t>KEEP</t>
  </si>
  <si>
    <t>SUPPORT</t>
  </si>
  <si>
    <t>PEOPLE</t>
  </si>
  <si>
    <t>HELP</t>
  </si>
  <si>
    <t>ORGANISATION</t>
  </si>
  <si>
    <t>WORK</t>
  </si>
  <si>
    <t>KNOWLEDGE</t>
  </si>
  <si>
    <t>TECHNOLOGIST</t>
  </si>
  <si>
    <t>IMPORTANT</t>
  </si>
  <si>
    <t>OTHERS</t>
  </si>
  <si>
    <t>DEVELOPER</t>
  </si>
  <si>
    <t>NEW</t>
  </si>
  <si>
    <t>PROFESSION</t>
  </si>
  <si>
    <t>UP</t>
  </si>
  <si>
    <t>FIELD</t>
  </si>
  <si>
    <t>ACCESS</t>
  </si>
  <si>
    <t>USE</t>
  </si>
  <si>
    <t>IDEA</t>
  </si>
  <si>
    <t>EDUCATION</t>
  </si>
  <si>
    <t>FEEL</t>
  </si>
  <si>
    <t>OPPORTUNITY</t>
  </si>
  <si>
    <t>MORE</t>
  </si>
  <si>
    <t>SECTOR</t>
  </si>
  <si>
    <t>DATE</t>
  </si>
  <si>
    <t>BEST</t>
  </si>
  <si>
    <t>INTEREST</t>
  </si>
  <si>
    <t>BODY</t>
  </si>
  <si>
    <t>GOOD</t>
  </si>
  <si>
    <t>CURRENT</t>
  </si>
  <si>
    <t>ROLE</t>
  </si>
  <si>
    <t>MEMBER</t>
  </si>
  <si>
    <t>GREAT</t>
  </si>
  <si>
    <t>INSTITUTION</t>
  </si>
  <si>
    <t>CAREER</t>
  </si>
  <si>
    <t>RECOGNITION</t>
  </si>
  <si>
    <t>INDUSTRY</t>
  </si>
  <si>
    <t>PART</t>
  </si>
  <si>
    <t>WAY</t>
  </si>
  <si>
    <t>DISCUSS</t>
  </si>
  <si>
    <t>WITHIN</t>
  </si>
  <si>
    <t>KNOW</t>
  </si>
  <si>
    <t>SIMILAR</t>
  </si>
  <si>
    <t>BEING</t>
  </si>
  <si>
    <t>RESEARCH</t>
  </si>
  <si>
    <t>EXPERIENCE</t>
  </si>
  <si>
    <t>OPEN</t>
  </si>
  <si>
    <t>UNDERSTAND</t>
  </si>
  <si>
    <t>ENGAGE</t>
  </si>
  <si>
    <t>JOB</t>
  </si>
  <si>
    <t>COLLEAGUES</t>
  </si>
  <si>
    <t>RESOURCE</t>
  </si>
  <si>
    <t>MAKE</t>
  </si>
  <si>
    <t>ACADEMIC</t>
  </si>
  <si>
    <t>WANT</t>
  </si>
  <si>
    <t>AREA</t>
  </si>
  <si>
    <t>NATIONAL</t>
  </si>
  <si>
    <t>EVENTS</t>
  </si>
  <si>
    <t>CMALT</t>
  </si>
  <si>
    <t>VALUE</t>
  </si>
  <si>
    <t>SKILLS</t>
  </si>
  <si>
    <t>LOT</t>
  </si>
  <si>
    <t>GROUP</t>
  </si>
  <si>
    <t>VERY</t>
  </si>
  <si>
    <t>SEE</t>
  </si>
  <si>
    <t>ISSUES</t>
  </si>
  <si>
    <t>FIND</t>
  </si>
  <si>
    <t>ALLOWS</t>
  </si>
  <si>
    <t>THOSE</t>
  </si>
  <si>
    <t>RECOGNISE</t>
  </si>
  <si>
    <t>COLLABORATE</t>
  </si>
  <si>
    <t>TECH</t>
  </si>
  <si>
    <t>EXPERTISE</t>
  </si>
  <si>
    <t>DIFFERENT</t>
  </si>
  <si>
    <t>THROUGH</t>
  </si>
  <si>
    <t>ADVICE</t>
  </si>
  <si>
    <t>ALTHOUGH</t>
  </si>
  <si>
    <t>BASED</t>
  </si>
  <si>
    <t>INVOLVED</t>
  </si>
  <si>
    <t>REALLY</t>
  </si>
  <si>
    <t>HOME</t>
  </si>
  <si>
    <t>ETC</t>
  </si>
  <si>
    <t>WORLD</t>
  </si>
  <si>
    <t>HAVING</t>
  </si>
  <si>
    <t>PLACE</t>
  </si>
  <si>
    <t>MEMBERSHIP</t>
  </si>
  <si>
    <t>BELONG</t>
  </si>
  <si>
    <t>ACCREDITATION</t>
  </si>
  <si>
    <t>UK</t>
  </si>
  <si>
    <t>OUT</t>
  </si>
  <si>
    <t>HEAR</t>
  </si>
  <si>
    <t>TOGETHER</t>
  </si>
  <si>
    <t>NOW</t>
  </si>
  <si>
    <t>PERSPECTIVE</t>
  </si>
  <si>
    <t>IMPROVE</t>
  </si>
  <si>
    <t>THANK</t>
  </si>
  <si>
    <t>TEAM</t>
  </si>
  <si>
    <t>TEACHING</t>
  </si>
  <si>
    <t>CONTRIBUTE</t>
  </si>
  <si>
    <t>STILL</t>
  </si>
  <si>
    <t>SUCH</t>
  </si>
  <si>
    <t>ANOTHER</t>
  </si>
  <si>
    <t>THOUGHTS</t>
  </si>
  <si>
    <t>LIST</t>
  </si>
  <si>
    <t>START</t>
  </si>
  <si>
    <t>ACTIVE</t>
  </si>
  <si>
    <t>GAIN</t>
  </si>
  <si>
    <t>SOLUTIONS</t>
  </si>
  <si>
    <t>ONE</t>
  </si>
  <si>
    <t>DIVERSE</t>
  </si>
  <si>
    <t>RELEVANT</t>
  </si>
  <si>
    <t>TOUCH</t>
  </si>
  <si>
    <t>NEED</t>
  </si>
  <si>
    <t>CONTINUE</t>
  </si>
  <si>
    <t>FANTASTIC</t>
  </si>
  <si>
    <t>HOPE</t>
  </si>
  <si>
    <t>SOURCE</t>
  </si>
  <si>
    <t>DIGITAL</t>
  </si>
  <si>
    <t>CONTEXT</t>
  </si>
  <si>
    <t>OPPOSED</t>
  </si>
  <si>
    <t>APPROACH</t>
  </si>
  <si>
    <t>CHANCE</t>
  </si>
  <si>
    <t>INCLUSIVE</t>
  </si>
  <si>
    <t>MUCH</t>
  </si>
  <si>
    <t>POSITIVE</t>
  </si>
  <si>
    <t>TALK</t>
  </si>
  <si>
    <t>MAIN</t>
  </si>
  <si>
    <t>SERVICES</t>
  </si>
  <si>
    <t>FACULTY</t>
  </si>
  <si>
    <t>DESIGN</t>
  </si>
  <si>
    <t>ETHOS</t>
  </si>
  <si>
    <t>POSSIBLE</t>
  </si>
  <si>
    <t>DUE</t>
  </si>
  <si>
    <t>LACK</t>
  </si>
  <si>
    <t>RESOLVE</t>
  </si>
  <si>
    <t>HAPPENING</t>
  </si>
  <si>
    <t>BEYOND</t>
  </si>
  <si>
    <t>OVER</t>
  </si>
  <si>
    <t>BOTH</t>
  </si>
  <si>
    <t>WORD</t>
  </si>
  <si>
    <t>BETTER</t>
  </si>
  <si>
    <t>SOMETIMES</t>
  </si>
  <si>
    <t>MANY</t>
  </si>
  <si>
    <t>BROADER</t>
  </si>
  <si>
    <t>ESPECIALLY</t>
  </si>
  <si>
    <t>WEALTH</t>
  </si>
  <si>
    <t>CONVERSATIONS</t>
  </si>
  <si>
    <t>OUTSIDE</t>
  </si>
  <si>
    <t>CASE</t>
  </si>
  <si>
    <t>ALWAYS</t>
  </si>
  <si>
    <t>INSIGHT</t>
  </si>
  <si>
    <t>ENABLES</t>
  </si>
  <si>
    <t>THINGS</t>
  </si>
  <si>
    <t>LESS</t>
  </si>
  <si>
    <t>FAMILIAR</t>
  </si>
  <si>
    <t>CORE</t>
  </si>
  <si>
    <t>KEY</t>
  </si>
  <si>
    <t>FRIENDS</t>
  </si>
  <si>
    <t>SAME</t>
  </si>
  <si>
    <t>EACH</t>
  </si>
  <si>
    <t>CV</t>
  </si>
  <si>
    <t>AROUND</t>
  </si>
  <si>
    <t>ABILITY</t>
  </si>
  <si>
    <t>MEANS</t>
  </si>
  <si>
    <t>BENEFICIAL</t>
  </si>
  <si>
    <t>DONE</t>
  </si>
  <si>
    <t>SPACE</t>
  </si>
  <si>
    <t>TEL</t>
  </si>
  <si>
    <t>ELSEWHERE</t>
  </si>
  <si>
    <t>ONLINE</t>
  </si>
  <si>
    <t>YEAR</t>
  </si>
  <si>
    <t>BELIEVE</t>
  </si>
  <si>
    <t>PROGRAMME</t>
  </si>
  <si>
    <t>CREATES</t>
  </si>
  <si>
    <t>POINT</t>
  </si>
  <si>
    <t>VOICES</t>
  </si>
  <si>
    <t>EVIDENCE</t>
  </si>
  <si>
    <t>VITAL</t>
  </si>
  <si>
    <t>STUFF</t>
  </si>
  <si>
    <t>WELL</t>
  </si>
  <si>
    <t>REGULARLY</t>
  </si>
  <si>
    <t>WIDER</t>
  </si>
  <si>
    <t>UPDATES</t>
  </si>
  <si>
    <t>OFFERS</t>
  </si>
  <si>
    <t>NON</t>
  </si>
  <si>
    <t>STAY</t>
  </si>
  <si>
    <t>https://wordart.com/</t>
  </si>
  <si>
    <t>CU</t>
  </si>
  <si>
    <t>CW</t>
  </si>
  <si>
    <t>Senior</t>
  </si>
  <si>
    <t>Head</t>
  </si>
  <si>
    <t>Community</t>
  </si>
  <si>
    <t>CY</t>
  </si>
  <si>
    <t>CZ</t>
  </si>
  <si>
    <t>DA</t>
  </si>
  <si>
    <t>DB</t>
  </si>
  <si>
    <t>F %</t>
  </si>
  <si>
    <t>F n.</t>
  </si>
  <si>
    <t>M n.</t>
  </si>
  <si>
    <t>M %</t>
  </si>
  <si>
    <t>Year</t>
  </si>
  <si>
    <t>Executive - Academic Administration</t>
  </si>
  <si>
    <t>Head of the Centre for Excellence in Learning and Teaching</t>
  </si>
  <si>
    <t>Associate professor of practice</t>
  </si>
  <si>
    <t>illustration, design, digital/e-learning development</t>
  </si>
  <si>
    <t>associated professor</t>
  </si>
  <si>
    <t>E-learning developer / Learning Technologist</t>
  </si>
  <si>
    <t>Placement Manager</t>
  </si>
  <si>
    <t>Assistant Director of an Intensive English Program</t>
  </si>
  <si>
    <t>Thought leading in policy and practice</t>
  </si>
  <si>
    <t>Global Learning Consultant</t>
  </si>
  <si>
    <t>Digital Scholarship and Content Innovation Manager</t>
  </si>
  <si>
    <t>Information Services Libraian</t>
  </si>
  <si>
    <t>e-learning Administrator</t>
  </si>
  <si>
    <t>Assistive Software and Accessibility Officer</t>
  </si>
  <si>
    <t>Pedagogical and technical support/development</t>
  </si>
  <si>
    <t>Technology Enabled Learning Manager</t>
  </si>
  <si>
    <t>E-Learning Translational scentist</t>
  </si>
  <si>
    <t>Freelance Consultant</t>
  </si>
  <si>
    <t>Developing Learning Systems</t>
  </si>
  <si>
    <t>What is the primary function of your role?</t>
  </si>
  <si>
    <t>All</t>
  </si>
  <si>
    <t>DATA</t>
  </si>
  <si>
    <t>Avg.</t>
  </si>
  <si>
    <t>Colleagues' commitment</t>
  </si>
  <si>
    <t>Staff development opportunities</t>
  </si>
  <si>
    <t>Recognition for career development</t>
  </si>
  <si>
    <t>Institutional culture</t>
  </si>
  <si>
    <t>Support staff</t>
  </si>
  <si>
    <t>Organisational structure</t>
  </si>
  <si>
    <t>Changing administrative processes</t>
  </si>
  <si>
    <t>Nearpod</t>
  </si>
  <si>
    <t>f.</t>
  </si>
  <si>
    <t>Term</t>
  </si>
  <si>
    <t>Difference</t>
  </si>
  <si>
    <t>Average</t>
  </si>
  <si>
    <t>ALT Annual Survey Data 2020</t>
  </si>
  <si>
    <t>This .XLS file contains the annonymised data and generated graphs for the Association for Learning Technology (ALT) Annual Survey data for 2020 as used in the ALT Annual Survey Report 2021.
This data has been made available under a:</t>
  </si>
  <si>
    <t>Source: Assocation for Learning Technology (ALT) Annual Survey Report 2021 https://alt.ac.uk/annual-survey</t>
  </si>
  <si>
    <t>1. How important have the following been to your work over the past year?  [Assistive technologies]</t>
  </si>
  <si>
    <t>1. How important have the following been to your work over the past year?  [Electronic assessment, submission &amp; feedback tools]</t>
  </si>
  <si>
    <t>1. How important have the following been to your work over the past year?  [Plagiarism detection]</t>
  </si>
  <si>
    <t>1. How important have the following been to your work over the past year?  [ePortfolios]</t>
  </si>
  <si>
    <t>1. How important have the following been to your work over the past year?  [Digital and Open Badges]</t>
  </si>
  <si>
    <t>1. How important have the following been to your work over the past year?  [Content Management Systems and VLEs]</t>
  </si>
  <si>
    <t>1. How important have the following been to your work over the past year?  [Lecture capture tools]</t>
  </si>
  <si>
    <t>1. How important have the following been to your work over the past year?  [Media production (e.g. podcasting, video interviews)]</t>
  </si>
  <si>
    <t>1. How important have the following been to your work over the past year?  [Augmented and Virtual Reality]</t>
  </si>
  <si>
    <t>1. How important have the following been to your work over the past year?  [Digital repositories]</t>
  </si>
  <si>
    <t>1. How important have the following been to your work over the past year?  [Open Education (Practices, Policy &amp; Resources)]</t>
  </si>
  <si>
    <t>1. How important have the following been to your work over the past year?  [Data and Analytics (incl. Learning Analytics)]</t>
  </si>
  <si>
    <t>1. How important have the following been to your work over the past year?  [Learning Space Design]</t>
  </si>
  <si>
    <t>1. How important have the following been to your work over the past year?  [Social networking (e.g. Twitter, Facebook, LinkedIn)]</t>
  </si>
  <si>
    <t>1. How important have the following been to your work over the past year?  [Web conferencing/virtual classroom software]</t>
  </si>
  <si>
    <t>1. How important have the following been to your work over the past year?  [Collaborative tools (e.g. Office365/Teams, Google Workspace/G Suite, Padlet etc.)]</t>
  </si>
  <si>
    <t>1. How important have the following been to your work over the past year?  [Blogs]</t>
  </si>
  <si>
    <t>1. How important have the following been to your work over the past year?  [Game-based/playful learning]</t>
  </si>
  <si>
    <t>1. How important have the following been to your work over the past year?  [MOOCs, SPOCs, TOOCs etc.]</t>
  </si>
  <si>
    <t>1. How important have the following been to your work over the past year?  [Bring Your Own Device (BYOD)]</t>
  </si>
  <si>
    <t>1. How important have the following been to your work over the past year?  [One-to-One Device initiatives]</t>
  </si>
  <si>
    <t>1. How important have the following been to your work over the past year?  [Blended Learning]</t>
  </si>
  <si>
    <t>3. How important do you expect the following will be for you in the coming year? [Assistive technologies]</t>
  </si>
  <si>
    <t>3. How important do you expect the following will be for you in the coming year? [Electronic assessment, submission &amp; feedback tools]</t>
  </si>
  <si>
    <t>3. How important do you expect the following will be for you in the coming year? [Plagiarism detection]</t>
  </si>
  <si>
    <t>3. How important do you expect the following will be for you in the coming year? [ePortfolios]</t>
  </si>
  <si>
    <t>3. How important do you expect the following will be for you in the coming year? [Digital and Open Badges]</t>
  </si>
  <si>
    <t>3. How important do you expect the following will be for you in the coming year? [Content Management Systems and VLEs]</t>
  </si>
  <si>
    <t>3. How important do you expect the following will be for you in the coming year? [Lecture capture tools]</t>
  </si>
  <si>
    <t>3. How important do you expect the following will be for you in the coming year? [Media production (e.g. podcasting, video interviews)]</t>
  </si>
  <si>
    <t>3. How important do you expect the following will be for you in the coming year? [Augmented and Virtual Reality]</t>
  </si>
  <si>
    <t>3. How important do you expect the following will be for you in the coming year? [Digital repositories]</t>
  </si>
  <si>
    <t>3. How important do you expect the following will be for you in the coming year? [Open Education (Practices, Policy &amp; Resources)]</t>
  </si>
  <si>
    <t>3. How important do you expect the following will be for you in the coming year? [Data and Analytics (incl. Learning Analytics)]</t>
  </si>
  <si>
    <t>3. How important do you expect the following will be for you in the coming year? [Learning Space Design]</t>
  </si>
  <si>
    <t>3. How important do you expect the following will be for you in the coming year? [Social networking (e.g. Twitter, Facebook, LinkedIn)]</t>
  </si>
  <si>
    <t>3. How important do you expect the following will be for you in the coming year? [Web conferencing/virtual classroom software]</t>
  </si>
  <si>
    <t>3. How important do you expect the following will be for you in the coming year? [Collaborative tools (e.g. Office365/Teams, Google Workspace/G Suite, Padlet etc.)]</t>
  </si>
  <si>
    <t>3. How important do you expect the following will be for you in the coming year? [Blogs]</t>
  </si>
  <si>
    <t>3. How important do you expect the following will be for you in the coming year? [Game-based/playful learning]</t>
  </si>
  <si>
    <t>3. How important do you expect the following will be for you in the coming year? [MOOCs, SPOCs, TOOCs etc.]</t>
  </si>
  <si>
    <t>3. How important do you expect the following will be for you in the coming year? [Bring Your Own Device (BYOD)]</t>
  </si>
  <si>
    <t>3. How important do you expect the following will be for you in the coming year? [One-to-One Device initiatives]</t>
  </si>
  <si>
    <t>3. How important do you expect the following will be for you in the coming year? [Blended Learning]</t>
  </si>
  <si>
    <t>4a. Has the overall delivery of education in response to COVID-19 changed in your context?</t>
  </si>
  <si>
    <t>4b. If changes have been made to the overall delivery of education in response to COVID-19 are these changes in your opinion sustainable?</t>
  </si>
  <si>
    <t>4c. Do you feel your colleagues' perception of technology enhanced learning (TEL) has changed in response to COVID-19?</t>
  </si>
  <si>
    <t>5a. Have your existing institutional policies related to TEL been *revised* in response to COVID-19?</t>
  </si>
  <si>
    <t>5b. Have new institutional policies related to TEL been *created* in response to COVID-19?</t>
  </si>
  <si>
    <t>6a. Has your overall TEL budget changed in response to COVID-19?</t>
  </si>
  <si>
    <t>6b. Select the following areas where your TEL budget has *decreased* in response to COVID-19:</t>
  </si>
  <si>
    <t>6c. Select the following areas where your budget has *increased* in response to COVID-19:</t>
  </si>
  <si>
    <t>7. Please indicate for each of the five statements which is the closest to how you have been feeling over the last 6 months [I have felt cheerful and in good spirits]</t>
  </si>
  <si>
    <t>7. Please indicate for each of the five statements which is the closest to how you have been feeling over the last 6 months [I have felt calm and relaxed]</t>
  </si>
  <si>
    <t>7. Please indicate for each of the five statements which is the closest to how you have been feeling over the last 6 months [I have felt active and vigorous]</t>
  </si>
  <si>
    <t>7. Please indicate for each of the five statements which is the closest to how you have been feeling over the last 6 months [I woke up feeling fresh and rested]</t>
  </si>
  <si>
    <t>7. Please indicate for each of the five statements which is the closest to how you have been feeling over the last 6 months [My daily life has been filled with things that interest me]</t>
  </si>
  <si>
    <t>13. Where is your current main place of residence?</t>
  </si>
  <si>
    <t>2020/12/01 2:13:34 pm GMT</t>
  </si>
  <si>
    <t>Yes, move to learning online</t>
  </si>
  <si>
    <t>Yes - changes are sustainable going forward</t>
  </si>
  <si>
    <t>Increased positive perception of TEL</t>
  </si>
  <si>
    <t>Weekly email news digest with news, events and job listings;Access to ALT-MEMBERS discussion list;Access to ALT hosted webinars and events;Discounts to attend ALT events;Discounts to CMALT Group Registrations and new pathways;Supporting an independant membership organisation</t>
  </si>
  <si>
    <t>It's the only organisation that represents our work sector</t>
  </si>
  <si>
    <t>Support;Technical support/development</t>
  </si>
  <si>
    <t>2020/12/01 2:13:55 pm GMT</t>
  </si>
  <si>
    <t>Yes, increased student-led, blended learning</t>
  </si>
  <si>
    <t>No change</t>
  </si>
  <si>
    <t>Weekly email news digest with news, events and job listings;Access to ALT-MEMBERS discussion list;Access to ALT hosted webinars and events;Discounts to attend ALT events;Discounts to CMALT Group Registrations and new pathways;Supporting the open access journal Research in Learning Technology;Supporting the members #ALTC Blog;Supporting local ALT Members Groups;Supporting an independant membership organisation</t>
  </si>
  <si>
    <t>Support;Administration;Technical support/development</t>
  </si>
  <si>
    <t>2020/12/01 2:14:09 pm GMT</t>
  </si>
  <si>
    <t>Weekly email news digest with news, events and job listings;Access to ALT hosted webinars and events</t>
  </si>
  <si>
    <t>Continue my research to benefit my role. Keep up with the various roles in TEL.</t>
  </si>
  <si>
    <t>Support;Staff development/training</t>
  </si>
  <si>
    <t>2020/12/01 2:14:48 pm GMT</t>
  </si>
  <si>
    <t>Budget increased</t>
  </si>
  <si>
    <t>Permanent posts</t>
  </si>
  <si>
    <t>Fixed term posts;Infrastructure - online services;Infrastructure - equipment</t>
  </si>
  <si>
    <t>Weekly email news digest with news, events and job listings;Access to ALT-MEMBERS discussion list;Access to ALT hosted webinars and events</t>
  </si>
  <si>
    <t>Being in a community of professionals keeps me abreast of developments in the field.</t>
  </si>
  <si>
    <t>Management/leadership;Administration;Staff development/training;Technical support/development</t>
  </si>
  <si>
    <t>Yes, but only for 12 months</t>
  </si>
  <si>
    <t>Budget decreased</t>
  </si>
  <si>
    <t>Permanent posts;Fixed term posts;Hiring consultants;Infrastructure - online services;Infrastructure - physical estate;CPD and training</t>
  </si>
  <si>
    <t>Infrastructure - equipment</t>
  </si>
  <si>
    <t>Weekly email news digest with news, events and job listings;Access to ALT-MEMBERS discussion list;Access to ALT hosted webinars and events;Supporting local ALT Members Groups</t>
  </si>
  <si>
    <t>Teaching;Support;Staff development/training;Technical support/development</t>
  </si>
  <si>
    <t>2020/12/01 2:20:37 pm GMT</t>
  </si>
  <si>
    <t>V|ideo conferencing (with limitations on time).</t>
  </si>
  <si>
    <t>Permanent posts;Fixed term posts</t>
  </si>
  <si>
    <t>Weekly email news digest with news, events and job listings;Access to ALT-MEMBERS discussion list;Access to ALT hosted webinars and events;Discounts to attend ALT events</t>
  </si>
  <si>
    <t>it keeps me connected to the digital world as well as my discipline.</t>
  </si>
  <si>
    <t>Academic Lead</t>
  </si>
  <si>
    <t>Teaching;Research;Management/leadership</t>
  </si>
  <si>
    <t>2020/12/01 2:23:27 pm GMT</t>
  </si>
  <si>
    <t>my laptop</t>
  </si>
  <si>
    <t>Yes, but only for 6 months</t>
  </si>
  <si>
    <t>Teaching;Support;Technical support/development</t>
  </si>
  <si>
    <t>2020/12/01 2:23:38 pm GMT</t>
  </si>
  <si>
    <t>Visual Studio with DevSense PHP tools</t>
  </si>
  <si>
    <t>Infrastructure - physical estate</t>
  </si>
  <si>
    <t>Infrastructure - online services;Infrastructure - equipment;CPD and training</t>
  </si>
  <si>
    <t>Senior Learning Technology Developer</t>
  </si>
  <si>
    <t>2020/12/01 2:24:40 pm GMT</t>
  </si>
  <si>
    <t>Infrastructure - online services;Infrastructure - equipment;Infrastructure - physical estate;CPD and training</t>
  </si>
  <si>
    <t>Fixed term posts</t>
  </si>
  <si>
    <t>Weekly email news digest with news, events and job listings;Discounts to attend ALT events;Discounts to CMALT Group Registrations and new pathways;Supporting the open access journal Research in Learning Technology;Supporting the members #ALTC Blog;Supporting local ALT Members Groups</t>
  </si>
  <si>
    <t>Opportunities to network, share ideas, gain latest insight into issues relevant to me.</t>
  </si>
  <si>
    <t>Senior Teaching Fellow</t>
  </si>
  <si>
    <t>Teaching;Management/leadership;Staff development/training</t>
  </si>
  <si>
    <t>2020/12/01 2:24:59 pm GMT</t>
  </si>
  <si>
    <t>Microsoft 365 suite</t>
  </si>
  <si>
    <t>Combination of F2F, dual-mode, blended and online across institution</t>
  </si>
  <si>
    <t>Permanent posts;Fixed term posts;Infrastructure - online services;Infrastructure - equipment;CPD and training</t>
  </si>
  <si>
    <t>Access to ALT-MEMBERS discussion list;Discounts to attend ALT events;Looks good on a CV</t>
  </si>
  <si>
    <t>Senior Digital Learning Designer</t>
  </si>
  <si>
    <t>Teaching;Research</t>
  </si>
  <si>
    <t>2020/12/01 2:27:02 pm GMT</t>
  </si>
  <si>
    <t>Hiring consultants;Infrastructure - physical estate</t>
  </si>
  <si>
    <t>Permanent posts;Fixed term posts;Infrastructure - online services;CPD and training</t>
  </si>
  <si>
    <t>Certified Member (this includes Associate and Senior CMALT);Organisational Member Representative</t>
  </si>
  <si>
    <t>Weekly email news digest with news, events and job listings;Supporting the open access journal Research in Learning Technology</t>
  </si>
  <si>
    <t>Head of Digital Education</t>
  </si>
  <si>
    <t>2020/12/01 2:27:41 pm GMT</t>
  </si>
  <si>
    <t>Yes, but only for 3 months</t>
  </si>
  <si>
    <t>2020/12/01 2:28:16 pm GMT</t>
  </si>
  <si>
    <t xml:space="preserve">I bought a upgraded license for pallet for the first time (in the 5 years I've been using it) and now use once or twice a week in teaching, planning and research meetings. </t>
  </si>
  <si>
    <t>move to remote learning, as distinct from online learning or blended (perhaps affinities with all)</t>
  </si>
  <si>
    <t>Infrastructure - online services;Infrastructure - equipment</t>
  </si>
  <si>
    <t>Weekly email news digest with news, events and job listings;Supporting the open access journal Research in Learning Technology;Supporting the members #ALTC Blog</t>
  </si>
  <si>
    <t xml:space="preserve">It is my professional body, ALT provides a support network, represents my work and recognizes my role. The conversations that I have enjoyed through ALT have provided ongoing development, insight into new and important technologies. It is a place to share and collaborate. </t>
  </si>
  <si>
    <t>2020/12/01 2:33:21 pm GMT</t>
  </si>
  <si>
    <t>Yes, increased lecture-led, blended learning</t>
  </si>
  <si>
    <t>Support;Administration;Staff development/training</t>
  </si>
  <si>
    <t>2020/12/01 2:34:15 pm GMT</t>
  </si>
  <si>
    <t>Permanent posts;Infrastructure - online services;CPD and training</t>
  </si>
  <si>
    <t>Access to ALT-MEMBERS discussion list;Discounts to attend ALT events</t>
  </si>
  <si>
    <t>the discussion list frequently has very useful information and resources</t>
  </si>
  <si>
    <t>2020/12/01 2:47:29 pm GMT</t>
  </si>
  <si>
    <t>GitHub</t>
  </si>
  <si>
    <t>Hiring consultants;Infrastructure - equipment;Infrastructure - physical estate</t>
  </si>
  <si>
    <t xml:space="preserve">It is a chance for me to learn and share practice. I can speak to people in the same boat. </t>
  </si>
  <si>
    <t>Front-end accessibility developer</t>
  </si>
  <si>
    <t>2020/12/01 2:51:49 pm GMT</t>
  </si>
  <si>
    <t>Weekly email news digest with news, events and job listings;EMPLOYABILITY</t>
  </si>
  <si>
    <t>Professional accreditation which enhances job prospects</t>
  </si>
  <si>
    <t>Programme Manager (Strategic Teaching &amp; Learning Team)</t>
  </si>
  <si>
    <t>2020/12/01 2:54:36 pm GMT</t>
  </si>
  <si>
    <t>Hiring consultants;Infrastructure - online services;Infrastructure - equipment</t>
  </si>
  <si>
    <t xml:space="preserve">Lead Technician </t>
  </si>
  <si>
    <t>2020/12/01 2:57:47 pm GMT</t>
  </si>
  <si>
    <t>Increased negative perception of TEL</t>
  </si>
  <si>
    <t>Permanent posts;Fixed term posts;Infrastructure - equipment;Infrastructure - physical estate;CPD and training</t>
  </si>
  <si>
    <t>Weekly email news digest with news, events and job listings;Access to ALT-MEMBERS discussion list;Access to ALT hosted webinars and events;Discounts to attend ALT events;Supporting the open access journal Research in Learning Technology</t>
  </si>
  <si>
    <t>A chance to find best practice in the industry and discuss things with like-minded people</t>
  </si>
  <si>
    <t>Research;Support;Administration;Staff development/training;Technical support/development</t>
  </si>
  <si>
    <t>2020/12/01 2:57:58 pm GMT</t>
  </si>
  <si>
    <t>Permanent posts;CPD and training</t>
  </si>
  <si>
    <t>networking - sharing best practice and lessons learned</t>
  </si>
  <si>
    <t>Both employed full-time and studying part-time</t>
  </si>
  <si>
    <t>Learning Technology manager</t>
  </si>
  <si>
    <t>Support;Administration;Staff development/training;Technical support/development</t>
  </si>
  <si>
    <t>2020/12/01 2:58:44 pm GMT</t>
  </si>
  <si>
    <t>2020/12/01 3:05:45 pm GMT</t>
  </si>
  <si>
    <t>Permanent posts;Fixed term posts;CPD and training</t>
  </si>
  <si>
    <t>Hiring consultants</t>
  </si>
  <si>
    <t>Weekly email news digest with news, events and job listings;Discounts to attend ALT events</t>
  </si>
  <si>
    <t xml:space="preserve">it provides the most relevant news, information and resources to my area of work. </t>
  </si>
  <si>
    <t>Senior Manager</t>
  </si>
  <si>
    <t>Management/leadership;Support;Administration;Staff development/training;Technical support/development</t>
  </si>
  <si>
    <t>2020/12/01 3:07:37 pm GMT</t>
  </si>
  <si>
    <t>Ms teams</t>
  </si>
  <si>
    <t>Permanent posts;Fixed term posts;Hiring consultants;Infrastructure - online services;Infrastructure - equipment;Infrastructure - physical estate;CPD and training</t>
  </si>
  <si>
    <t xml:space="preserve">It's good to get none institutional  perspective </t>
  </si>
  <si>
    <t>2020/12/01 3:13:05 pm GMT</t>
  </si>
  <si>
    <t>Weekly email news digest with news, events and job listings;Access to ALT-MEMBERS discussion list;Access to ALT hosted webinars and events;Supporting the open access journal Research in Learning Technology</t>
  </si>
  <si>
    <t>It provides support and guidance in technology enhanced learning</t>
  </si>
  <si>
    <t>2020/12/01 3:15:28 pm GMT</t>
  </si>
  <si>
    <t>Screencast O Matic</t>
  </si>
  <si>
    <t>Learning technology</t>
  </si>
  <si>
    <t>Staff development/training;Technical support/development</t>
  </si>
  <si>
    <t>2020/12/01 3:25:57 pm GMT</t>
  </si>
  <si>
    <t>Feedly</t>
  </si>
  <si>
    <t>Permanent posts;Infrastructure - online services;Infrastructure - equipment</t>
  </si>
  <si>
    <t>Access to ALT hosted webinars and events;Supporting an independant membership organisation</t>
  </si>
  <si>
    <t>ALT helps to keep our role as Learning Technologists more clearly defined. It's important not to become seen as generic 'computer people', but to set up our role as experts in particular areas. ALT gives us something to point senior management to, as roles and institutional demands change over time.</t>
  </si>
  <si>
    <t>Administration;Staff development/training;Technical support/development</t>
  </si>
  <si>
    <t>2020/12/01 3:27:06 pm GMT</t>
  </si>
  <si>
    <t>Increase of diverse types of online learning and communication</t>
  </si>
  <si>
    <t>Permanent posts;Hiring consultants</t>
  </si>
  <si>
    <t>I get new ideas on how to design and deliver online and blended learning</t>
  </si>
  <si>
    <t>Programme Specialist, Online pedagogy</t>
  </si>
  <si>
    <t>Capacity building, project management and learning design</t>
  </si>
  <si>
    <t>2020/12/01 3:28:44 pm GMT</t>
  </si>
  <si>
    <t>zoom</t>
  </si>
  <si>
    <t>Fixed term posts;Hiring consultants</t>
  </si>
  <si>
    <t>not</t>
  </si>
  <si>
    <t>ocd</t>
  </si>
  <si>
    <t>2020/12/01 3:35:29 pm GMT</t>
  </si>
  <si>
    <t>It is a reliable source of information and a means to stay in touch with others with common interests in TEL.</t>
  </si>
  <si>
    <t>Senior Lecturer &amp; Partnership Link Tutor</t>
  </si>
  <si>
    <t>Management/leadership;Administration;Staff development/training</t>
  </si>
  <si>
    <t>2020/12/01 3:43:54 pm GMT</t>
  </si>
  <si>
    <t>OneNote &amp; Teams</t>
  </si>
  <si>
    <t>Weekly email news digest with news, events and job listings;Access to ALT-MEMBERS discussion list;Networking opportunities</t>
  </si>
  <si>
    <t>It creates a strong community of shared practice</t>
  </si>
  <si>
    <t>Higher Education;Third sector</t>
  </si>
  <si>
    <t>University or Higher Education provider;Third sector organisation</t>
  </si>
  <si>
    <t>2020/12/01 3:45:10 pm GMT</t>
  </si>
  <si>
    <t>Fixed term posts;Infrastructure - online services</t>
  </si>
  <si>
    <t>Weekly email news digest with news, events and job listings;Access to ALT hosted webinars and events;Supporting the open access journal Research in Learning Technology;Supporting the members #ALTC Blog;Supporting local ALT Members Groups;Supporting an independant membership organisation</t>
  </si>
  <si>
    <t xml:space="preserve">it brings people together </t>
  </si>
  <si>
    <t>Digital Education Manager (Enhancement)</t>
  </si>
  <si>
    <t>Staff development/training;Technical support/development;Data analytics, evaluation, change management, student voice, governance</t>
  </si>
  <si>
    <t>2020/12/01 3:58:17 pm GMT</t>
  </si>
  <si>
    <t>Teams is the tool I am using most at the moment</t>
  </si>
  <si>
    <t>Supporting the open access journal Research in Learning Technology;Supporting the members #ALTC Blog;Supporting local ALT Members Groups;Supporting an independant membership organisation</t>
  </si>
  <si>
    <t>it is great to engage with professionals in my field</t>
  </si>
  <si>
    <t>University Teaching Fellow</t>
  </si>
  <si>
    <t>Research;Management/leadership;Staff development/training</t>
  </si>
  <si>
    <t>2020/12/01 3:59:32 pm GMT</t>
  </si>
  <si>
    <t>Notion</t>
  </si>
  <si>
    <t>Yes, move to online paragogy</t>
  </si>
  <si>
    <t>Access to ALT-MEMBERS discussion list;Access to ALT hosted webinars and events;Supporting the members #ALTC Blog</t>
  </si>
  <si>
    <t>Research;Administration</t>
  </si>
  <si>
    <t>2020/12/01 4:02:07 pm GMT</t>
  </si>
  <si>
    <t xml:space="preserve">Teams </t>
  </si>
  <si>
    <t>Permanent posts;Infrastructure - online services</t>
  </si>
  <si>
    <t>Weekly email news digest with news, events and job listings;Access to ALT-MEMBERS discussion list;Access to ALT hosted webinars and events;Discounts to attend ALT events;Discounts to CMALT Group Registrations and new pathways;Supporting the members #ALTC Blog</t>
  </si>
  <si>
    <t xml:space="preserve">Just being part of a professional community to get perspective and connectedness </t>
  </si>
  <si>
    <t>Research;Support;Administration;Technical support/development</t>
  </si>
  <si>
    <t>2020/12/01 4:13:10 pm GMT</t>
  </si>
  <si>
    <t>(Embarrased to say) Excel. Sorry.</t>
  </si>
  <si>
    <t>Trying to get a handle, clarity, on the UK learning technology scene</t>
  </si>
  <si>
    <t>It's my tribe, of decades standing. ALT and MetaFilter are the two online spaces where I feel most at home.</t>
  </si>
  <si>
    <t>Independent researcher and advisor</t>
  </si>
  <si>
    <t>Schools;Further Education;Higher Education;Adult and community learning;Industry</t>
  </si>
  <si>
    <t>University or Higher Education provider;Other learning provider;Commercial organisation</t>
  </si>
  <si>
    <t>2020/12/01 4:15:24 pm GMT</t>
  </si>
  <si>
    <t>Fixed term posts;Hiring consultants;Infrastructure - online services</t>
  </si>
  <si>
    <t>Weekly email news digest with news, events and job listings;Access to ALT-MEMBERS discussion list;Access to ALT hosted webinars and events;Supporting the members #ALTC Blog;Supporting local ALT Members Groups</t>
  </si>
  <si>
    <t>It connects me to the wider community of learning technology professionals</t>
  </si>
  <si>
    <t>Learning Technology Coordinator (Learning Materials Development)</t>
  </si>
  <si>
    <t>Teaching;Research;Management/leadership;Support;Administration;Staff development/training</t>
  </si>
  <si>
    <t>2020/12/01 4:19:56 pm GMT</t>
  </si>
  <si>
    <t>Infrastructure - online services;CPD and training</t>
  </si>
  <si>
    <t>Weekly email news digest with news, events and job listings;Access to ALT-MEMBERS discussion list;Access to ALT hosted webinars and events;Supporting the open access journal Research in Learning Technology;Supporting local ALT Members Groups;Supporting an independant membership organisation</t>
  </si>
  <si>
    <t>It's a vital and valued community for my professional networking and learning</t>
  </si>
  <si>
    <t>Teaching;Research;Management/leadership;Staff development/training</t>
  </si>
  <si>
    <t>Further Education;Work-based learning</t>
  </si>
  <si>
    <t>2020/12/01 4:30:50 pm GMT</t>
  </si>
  <si>
    <t>Infrastructure - online services</t>
  </si>
  <si>
    <t xml:space="preserve">Ability to tap into a community of practice. </t>
  </si>
  <si>
    <t>Teaching;Research;Management/leadership;Support;Staff development/training;Technical support/development</t>
  </si>
  <si>
    <t>2020/12/01 5:10:35 pm GMT</t>
  </si>
  <si>
    <t>Microsoft Teams meetings</t>
  </si>
  <si>
    <t>Individual Member;Certified Member (this includes Associate and Senior CMALT)</t>
  </si>
  <si>
    <t>Weekly email news digest with news, events and job listings;Access to ALT-MEMBERS discussion list;Access to ALT hosted webinars and events;Supporting an independant membership organisation</t>
  </si>
  <si>
    <t>It connects me with colleagues and viewpoints outside my organisation</t>
  </si>
  <si>
    <t>2020/12/01 5:15:48 pm GMT</t>
  </si>
  <si>
    <t>Research;Management/leadership;Support;Administration;Staff development/training;Technical support/development</t>
  </si>
  <si>
    <t>2020/12/01 7:54:49 pm GMT</t>
  </si>
  <si>
    <t>Miro</t>
  </si>
  <si>
    <t xml:space="preserve">Networking with LTs and LDs in UK HE. </t>
  </si>
  <si>
    <t>Learning design and course production</t>
  </si>
  <si>
    <t>Teaching;Support;Staff development/training;Technical support/development;Learning/Instructional design</t>
  </si>
  <si>
    <t>Higher Education;Work-based learning</t>
  </si>
  <si>
    <t>2020/12/01 10:13:19 pm GMT</t>
  </si>
  <si>
    <t>Teams (if only provide one)</t>
  </si>
  <si>
    <t>Permanent posts;Hiring consultants;Infrastructure - equipment;Infrastructure - physical estate;CPD and training</t>
  </si>
  <si>
    <t>Weekly email news digest with news, events and job listings;Access to ALT-MEMBERS discussion list;Access to ALT hosted webinars and events;Supporting the open access journal Research in Learning Technology;Supporting local ALT Members Groups</t>
  </si>
  <si>
    <t>To recognise the work we have done in the TEL area and connection.</t>
  </si>
  <si>
    <t>System support developer/analyst - learning technologist</t>
  </si>
  <si>
    <t>Research;Support;Administration;Staff development/training</t>
  </si>
  <si>
    <t>2020/12/01 10:24:07 pm GMT</t>
  </si>
  <si>
    <t>Access to ALT hosted webinars and events;Supporting the members #ALTC Blog;Supporting local ALT Members Groups</t>
  </si>
  <si>
    <t>Teaching;Research;Support;Staff development/training</t>
  </si>
  <si>
    <t>2020/12/02 4:24:08 am GMT</t>
  </si>
  <si>
    <t>mentimentre</t>
  </si>
  <si>
    <t>Permanent posts;Hiring consultants;Infrastructure - equipment;CPD and training</t>
  </si>
  <si>
    <t>Discounts to attend ALT events;Supporting an independant membership organisation</t>
  </si>
  <si>
    <t>the collaborative opportunity for technologists</t>
  </si>
  <si>
    <t>Head of School</t>
  </si>
  <si>
    <t>Research;Management/leadership;Support;Administration;Staff development/training</t>
  </si>
  <si>
    <t>2020/12/02 7:35:40 am GMT</t>
  </si>
  <si>
    <t>Loom</t>
  </si>
  <si>
    <t>Permanent posts;Fixed term posts;Hiring consultants;CPD and training</t>
  </si>
  <si>
    <t>Infrastructure - online services;Infrastructure - equipment;Infrastructure - physical estate</t>
  </si>
  <si>
    <t>I can learn from peers and gain recognition from them</t>
  </si>
  <si>
    <t>Assistant officer</t>
  </si>
  <si>
    <t>2020/12/02 9:14:29 am GMT</t>
  </si>
  <si>
    <t>sharing professional knowledge</t>
  </si>
  <si>
    <t>2020/12/02 9:50:20 am GMT</t>
  </si>
  <si>
    <t>Fixed term posts;Infrastructure - online services;CPD and training</t>
  </si>
  <si>
    <t>Weekly email news digest with news, events and job listings;CMALT</t>
  </si>
  <si>
    <t>It represents people like me</t>
  </si>
  <si>
    <t>Learning and Teaching Enhancement Unit manager</t>
  </si>
  <si>
    <t>Teaching;Management/leadership;Support;Administration;Staff development/training;Technical support/development</t>
  </si>
  <si>
    <t>2020/12/02 9:54:24 am GMT</t>
  </si>
  <si>
    <t>It's my professional organisation and community of practice</t>
  </si>
  <si>
    <t>Management/leadership;Staff development/training;Technical support/development</t>
  </si>
  <si>
    <t>2020/12/02 10:42:57 am GMT</t>
  </si>
  <si>
    <t>Blackboard Learn</t>
  </si>
  <si>
    <t>Individual Member;Associate Member</t>
  </si>
  <si>
    <t>Access to ALT-MEMBERS discussion list;Supporting local ALT Members Groups</t>
  </si>
  <si>
    <t>hearing from like minded workers and gleaning ideas and access to fgreat resources and good network of people</t>
  </si>
  <si>
    <t>Support;Staff development/training;Technical support/development</t>
  </si>
  <si>
    <t>2020/12/02 10:59:27 am GMT</t>
  </si>
  <si>
    <t>Weekly email news digest with news, events and job listings;Access to ALT-MEMBERS discussion list;Access to ALT hosted webinars and events;Supporting local ALT Members Groups;Supporting an independant membership organisation</t>
  </si>
  <si>
    <t>The ALT community and access to that</t>
  </si>
  <si>
    <t xml:space="preserve">I do a bit of lot of the above </t>
  </si>
  <si>
    <t>University or Higher Education provider;Other learning provider;Third sector organisation</t>
  </si>
  <si>
    <t>2020/12/02 11:08:35 am GMT</t>
  </si>
  <si>
    <t>CPD and training</t>
  </si>
  <si>
    <t>It brings people together. Sometimes it can be quite cliquey, but it does bring people together.</t>
  </si>
  <si>
    <t>Learning technology and design specialist</t>
  </si>
  <si>
    <t>Support;Staff development/training;Technical support/development;Learning design</t>
  </si>
  <si>
    <t>2020/12/02 11:10:36 am GMT</t>
  </si>
  <si>
    <t>Don't have a favourite.</t>
  </si>
  <si>
    <t>Weekly email news digest with news, events and job listings;Access to ALT-MEMBERS discussion list</t>
  </si>
  <si>
    <t>2020/12/02 11:37:34 am GMT</t>
  </si>
  <si>
    <t>Favourite: Mentimeter; most generally useful (but don't like as much) - Blackboard</t>
  </si>
  <si>
    <t xml:space="preserve">I think the general move has been towards lecture led blended, despite our encouragement of staff to looking student led - innovative blended. </t>
  </si>
  <si>
    <t>Fixed term posts;Infrastructure - online services;Infrastructure - equipment;Infrastructure - physical estate</t>
  </si>
  <si>
    <t xml:space="preserve">The ability to contribute, to share ideas with others, to learn from others etc. etc., etc. </t>
  </si>
  <si>
    <t>2020/12/02 11:52:47 am GMT</t>
  </si>
  <si>
    <t>Microsoft Teams - Not my favourite but it's most useful and essential this year</t>
  </si>
  <si>
    <t>Covid has forced a move to blended learning and more active learning</t>
  </si>
  <si>
    <t>Weekly email news digest with news, events and job listings;Access to ALT-MEMBERS discussion list;Access to ALT hosted webinars and events;Discounts to attend ALT events;Supporting the open access journal Research in Learning Technology;Supporting an independant membership organisation</t>
  </si>
  <si>
    <t>The generosity and support of the community, this has always been something unique to ALT and it certainly came to the fore this year more than ever.</t>
  </si>
  <si>
    <t xml:space="preserve">Head of Digital Education </t>
  </si>
  <si>
    <t>Teaching;Academic development</t>
  </si>
  <si>
    <t>2020/12/02 11:54:54 am GMT</t>
  </si>
  <si>
    <t>Its the one community where I don't feel like I am an imposter and I learn so much from those within it.</t>
  </si>
  <si>
    <t>Teaching;Support;Administration;Staff development/training;Technical support/development</t>
  </si>
  <si>
    <t>2020/12/02 1:42:38 pm GMT</t>
  </si>
  <si>
    <t>soundcloud - music is soo stress relieving</t>
  </si>
  <si>
    <t>Weekly email news digest with news, events and job listings;Access to ALT-MEMBERS discussion list;Access to ALT hosted webinars and events;Discounts to attend ALT events;Supporting the members #ALTC Blog;Supporting local ALT Members Groups</t>
  </si>
  <si>
    <t>need to hear different voices from beyond institution - to feel supported</t>
  </si>
  <si>
    <t>senior learning tech</t>
  </si>
  <si>
    <t>Teaching;Research;Management/leadership;Support;Administration;Technical support/development;anything else thrown my way</t>
  </si>
  <si>
    <t>2020/12/02 3:04:23 pm GMT</t>
  </si>
  <si>
    <t>OBS studio</t>
  </si>
  <si>
    <t>Weekly email news digest with news, events and job listings;Supporting an independant membership organisation</t>
  </si>
  <si>
    <t xml:space="preserve">for recognition and networking </t>
  </si>
  <si>
    <t>Research;Management/leadership;Administration</t>
  </si>
  <si>
    <t>2020/12/02 3:31:54 pm GMT</t>
  </si>
  <si>
    <t>MS teams</t>
  </si>
  <si>
    <t>2020/12/02 7:08:39 pm GMT</t>
  </si>
  <si>
    <t>2020/12/03 9:33:52 am GMT</t>
  </si>
  <si>
    <t>Collaborative documents (OneDrive)</t>
  </si>
  <si>
    <t>Individual Member;Registered for CMALT (CMALT candidate)</t>
  </si>
  <si>
    <t>Academic Leader</t>
  </si>
  <si>
    <t>Teaching;Research;Support;Administration;Staff development/training;Technical support/development</t>
  </si>
  <si>
    <t>2020/12/04 11:30:42 am GMT</t>
  </si>
  <si>
    <t>Infrastructure - equipment;Infrastructure - physical estate</t>
  </si>
  <si>
    <t>It recognises LTs as professionals who straddle the academic and technical side of education</t>
  </si>
  <si>
    <t>Research;Staff development/training</t>
  </si>
  <si>
    <t>2020/12/04 1:33:51 pm GMT</t>
  </si>
  <si>
    <t>Articulate Rise</t>
  </si>
  <si>
    <t>Weekly email news digest with news, events and job listings;Access to ALT hosted webinars and events;Discounts to attend ALT events</t>
  </si>
  <si>
    <t>it provides me with continual updates about learning technology as it is being used in the HE world.</t>
  </si>
  <si>
    <t>2020/12/04 1:43:21 pm GMT</t>
  </si>
  <si>
    <t>Permanent posts;Fixed term posts;Infrastructure - online services</t>
  </si>
  <si>
    <t xml:space="preserve">It is a hub for like-minded professionals and a good way to use evidence-based arguments to convince our institution to invest more in TEL infrastructure </t>
  </si>
  <si>
    <t>TEL Developer</t>
  </si>
  <si>
    <t>2020/12/04 2:13:59 pm GMT</t>
  </si>
  <si>
    <t>Email</t>
  </si>
  <si>
    <t>Yes - increase in active distance and blended learning</t>
  </si>
  <si>
    <t>Great sharing community</t>
  </si>
  <si>
    <t>Teaching;Research;Management/leadership;Support;Administration;Staff development/training;Technical support/development</t>
  </si>
  <si>
    <t>2020/12/04 3:40:19 pm GMT</t>
  </si>
  <si>
    <t>Access to ALT-MEMBERS discussion list;Access to ALT hosted webinars and events;Discounts to attend ALT events;Discounts to CMALT Group Registrations and new pathways</t>
  </si>
  <si>
    <t>A space to share best practice with like-minded people</t>
  </si>
  <si>
    <t>Digital Safety Support Officer</t>
  </si>
  <si>
    <t>2020/12/07 11:14:33 am GMT</t>
  </si>
  <si>
    <t>Permanent posts;Fixed term posts;Hiring consultants;Infrastructure - online services</t>
  </si>
  <si>
    <t>Teaching;Research;Support;Staff development/training;Technical support/development</t>
  </si>
  <si>
    <t>2020/12/07 4:11:27 pm GMT</t>
  </si>
  <si>
    <t>Being part of a community and the ability to share knowledge and practice</t>
  </si>
  <si>
    <t>2020/12/07 4:37:08 pm GMT</t>
  </si>
  <si>
    <t>PADLET</t>
  </si>
  <si>
    <t>Fixed term posts;Hiring consultants;CPD and training</t>
  </si>
  <si>
    <t>SeniorTEL Advisor</t>
  </si>
  <si>
    <t>2020/12/07 4:48:14 pm GMT</t>
  </si>
  <si>
    <t>Fixed term posts;Hiring consultants;Infrastructure - online services;Infrastructure - equipment;Infrastructure - physical estate</t>
  </si>
  <si>
    <t>Weekly email news digest with news, events and job listings;Access to ALT-MEMBERS discussion list;Access to ALT hosted webinars and events;Discounts to attend ALT events;Supporting the open access journal Research in Learning Technology;Supporting local ALT Members Groups</t>
  </si>
  <si>
    <t>It's my professional body and main source of CPD</t>
  </si>
  <si>
    <t>Teaching;Management/leadership;Support</t>
  </si>
  <si>
    <t>2020/12/07 4:51:57 pm GMT</t>
  </si>
  <si>
    <t>Education Technology manager</t>
  </si>
  <si>
    <t>2020/12/07 4:59:29 pm GMT</t>
  </si>
  <si>
    <t xml:space="preserve">Screencastify </t>
  </si>
  <si>
    <t xml:space="preserve">Lecturer </t>
  </si>
  <si>
    <t>2020/12/07 5:10:28 pm GMT</t>
  </si>
  <si>
    <t>Permanent posts;Fixed term posts;Infrastructure - equipment;CPD and training</t>
  </si>
  <si>
    <t>Access to ALT-MEMBERS discussion list;Supporting the members #ALTC Blog</t>
  </si>
  <si>
    <t>I hear about what others are doing / thinking and that challenges me.</t>
  </si>
  <si>
    <t>Research;Support</t>
  </si>
  <si>
    <t>2020/12/07 5:14:00 pm GMT</t>
  </si>
  <si>
    <t xml:space="preserve">Insendi </t>
  </si>
  <si>
    <t>Weekly email news digest with news, events and job listings;Access to ALT-MEMBERS discussion list;Access to ALT hosted webinars and events;Discounts to attend ALT events;Discounts to CMALT Group Registrations and new pathways;Supporting the open access journal Research in Learning Technology;Supporting the members #ALTC Blog</t>
  </si>
  <si>
    <t>Learning Design Lead</t>
  </si>
  <si>
    <t>2020/12/07 5:19:56 pm GMT</t>
  </si>
  <si>
    <t>Access to ALT-MEMBERS discussion list;Access to ALT hosted webinars and events;Supporting the open access journal Research in Learning Technology;Supporting the members #ALTC Blog;Supporting local ALT Members Groups</t>
  </si>
  <si>
    <t xml:space="preserve">ALT could do more, it always seems to be a small group of people who are invited to talk or to participate. At the beginning staff had to adapt technology, but now they are saturated, they do not care even if they are using platforms wrongly. Senior management is buying more laptops for students, but are not investing in IT insfrastructure. </t>
  </si>
  <si>
    <t>2020/12/07 5:20:11 pm GMT</t>
  </si>
  <si>
    <t>Wooclap</t>
  </si>
  <si>
    <t>Permanent posts;Hiring consultants;Infrastructure - online services;Infrastructure - equipment;Infrastructure - physical estate;CPD and training</t>
  </si>
  <si>
    <t>Certified Member (this includes Associate and Senior CMALT);Associate Member</t>
  </si>
  <si>
    <t>Access to ALT-MEMBERS discussion list;Access to ALT hosted webinars and events</t>
  </si>
  <si>
    <t>It allows me to feel connected to others in my field, and gain perspectives on a variety of different situations from people around the World. It makes me feel that I am not alone in what I do and why, and the problems encountered along the way, when I cannot always feel that way within my institution.</t>
  </si>
  <si>
    <t>Senior Learning Technologies Coordinator</t>
  </si>
  <si>
    <t>2020/12/07 5:26:45 pm GMT</t>
  </si>
  <si>
    <t>Certification</t>
  </si>
  <si>
    <t>It is the only association that offers recognition for the kind of role I have.</t>
  </si>
  <si>
    <t>2020/12/07 5:31:48 pm GMT</t>
  </si>
  <si>
    <t>Access to ALT hosted webinars and events;Discounts to attend ALT events</t>
  </si>
  <si>
    <t>Teaching;Research;Management/leadership;Administration;Staff development/training</t>
  </si>
  <si>
    <t>2020/12/07 5:41:20 pm GMT</t>
  </si>
  <si>
    <t>mentimeter</t>
  </si>
  <si>
    <t>Weekly email news digest with news, events and job listings;Supporting the open access journal Research in Learning Technology;Supporting an independant membership organisation</t>
  </si>
  <si>
    <t>It's good to know that I'm not alone when so many around me are still clinging to paper, tradition and the familiar; or worse still, a computerised version of paper!</t>
  </si>
  <si>
    <t>Teaching Associate</t>
  </si>
  <si>
    <t>Higher Education;Industry</t>
  </si>
  <si>
    <t>2020/12/07 5:42:21 pm GMT</t>
  </si>
  <si>
    <t xml:space="preserve">Very positive community to be part of - thank you </t>
  </si>
  <si>
    <t>2020/12/07 5:59:48 pm GMT</t>
  </si>
  <si>
    <t>Permanent posts;Fixed term posts;Hiring consultants;Infrastructure - online services;Infrastructure - equipment;Infrastructure - physical estate</t>
  </si>
  <si>
    <t xml:space="preserve">Keeps me in touch with community </t>
  </si>
  <si>
    <t xml:space="preserve">Digital L&amp;D business partner </t>
  </si>
  <si>
    <t>2020/12/07 6:00:38 pm GMT</t>
  </si>
  <si>
    <t>Teams as part of M365</t>
  </si>
  <si>
    <t>professional recognition</t>
  </si>
  <si>
    <t>Teaching;Support;Administration;Staff development/training</t>
  </si>
  <si>
    <t>2020/12/07 6:12:56 pm GMT</t>
  </si>
  <si>
    <t>Zoom.</t>
  </si>
  <si>
    <t>Fixed term posts;CPD and training</t>
  </si>
  <si>
    <t>Permanent posts;Hiring consultants;Infrastructure - online services;Infrastructure - equipment</t>
  </si>
  <si>
    <t>Weekly email news digest with news, events and job listings;Access to ALT-MEMBERS discussion list;Access to ALT hosted webinars and events;Discounts to attend ALT events;Supporting local ALT Members Groups</t>
  </si>
  <si>
    <t>Being part of a like-mined community, which can often serve to affirm my professional practise.</t>
  </si>
  <si>
    <t>2020/12/07 6:24:57 pm GMT</t>
  </si>
  <si>
    <t xml:space="preserve">MS Teams - it has been used for so much </t>
  </si>
  <si>
    <t>Permanent posts;Hiring consultants;Infrastructure - physical estate</t>
  </si>
  <si>
    <t xml:space="preserve">You feel part of a wider community and are updated on developments in the field </t>
  </si>
  <si>
    <t>eProjects Manager</t>
  </si>
  <si>
    <t>Research;Management/leadership;Support;Staff development/training;Technical support/development</t>
  </si>
  <si>
    <t>2020/12/07 6:30:37 pm GMT</t>
  </si>
  <si>
    <t>Hiring consultants;Infrastructure - online services;Infrastructure - equipment;CPD and training</t>
  </si>
  <si>
    <t>Weekly email news digest with news, events and job listings;Access to ALT-MEMBERS discussion list;Access to ALT hosted webinars and events;Discounts to attend ALT events;Discounts to CMALT Group Registrations and new pathways;Supporting the open access journal Research in Learning Technology;Supporting the members #ALTC Blog;Supporting an independant membership organisation</t>
  </si>
  <si>
    <t>It's a community of practice sharing good practice and innovation.</t>
  </si>
  <si>
    <t xml:space="preserve">Learning development manager </t>
  </si>
  <si>
    <t>2020/12/07 6:53:02 pm GMT</t>
  </si>
  <si>
    <t>WISEflow</t>
  </si>
  <si>
    <t>Weekly email news digest with news, events and job listings;Access to ALT-MEMBERS discussion list;Discounts to attend ALT events</t>
  </si>
  <si>
    <t xml:space="preserve">I believe in learning technology and other ALT members and their thoughts and ideas give me reasons to keep believing. </t>
  </si>
  <si>
    <t>Digital Assessment Adviser</t>
  </si>
  <si>
    <t>A blend of support, staff development/ training and technical support</t>
  </si>
  <si>
    <t>2020/12/07 7:43:52 pm GMT</t>
  </si>
  <si>
    <t>2020/12/07 10:04:04 pm GMT</t>
  </si>
  <si>
    <t>Engaged, informed and collegial community of TEL colleagues to discuss common issues facing the industry.</t>
  </si>
  <si>
    <t>2020/12/08 7:49:50 am GMT</t>
  </si>
  <si>
    <t>It provides professional support and networking opportunities.</t>
  </si>
  <si>
    <t>Digital Projects Manager</t>
  </si>
  <si>
    <t>2020/12/08 8:01:22 am GMT</t>
  </si>
  <si>
    <t>Vevox</t>
  </si>
  <si>
    <t>I see the value of it for myself and others in the uni</t>
  </si>
  <si>
    <t>Digital Learning and Teaching Specialist</t>
  </si>
  <si>
    <t>2020/12/08 8:18:01 am GMT</t>
  </si>
  <si>
    <t>Permanent posts;Fixed term posts;Hiring consultants</t>
  </si>
  <si>
    <t>To hear others experiences and share knowledge.</t>
  </si>
  <si>
    <t>2020/12/08 8:20:00 am GMT</t>
  </si>
  <si>
    <t>It's required as part of my role</t>
  </si>
  <si>
    <t>2020/12/08 8:25:46 am GMT</t>
  </si>
  <si>
    <t>Teams for both teaching, student support and working with colleagues</t>
  </si>
  <si>
    <t>Weekly email news digest with news, events and job listings;Access to ALT-MEMBERS discussion list;Access to ALT hosted webinars and events;Discounts to attend ALT events;Supporting the open access journal Research in Learning Technology;Supporting the members #ALTC Blog;Supporting local ALT Members Groups;Supporting an independant membership organisation;to be part of a professional community</t>
  </si>
  <si>
    <t>professional dialogue</t>
  </si>
  <si>
    <t>University Teaching Fellow, and Director of Teaching and Learning</t>
  </si>
  <si>
    <t>Research;Management/leadership;Administration;Staff development/training</t>
  </si>
  <si>
    <t>2020/12/08 8:43:34 am GMT</t>
  </si>
  <si>
    <t>Surpass e-assessment platform</t>
  </si>
  <si>
    <t>Weekly email news digest with news, events and job listings;Access to ALT-MEMBERS discussion list;Supporting an independant membership organisation</t>
  </si>
  <si>
    <t>a community who knows what I'm talking about</t>
  </si>
  <si>
    <t>e-Assessment Manager</t>
  </si>
  <si>
    <t>2020/12/08 9:10:10 am GMT</t>
  </si>
  <si>
    <t xml:space="preserve">it allows a space for us to talk/discuss and share practice. It is a safe space to share failures as well as wins! </t>
  </si>
  <si>
    <t>Instructional design and staff developement</t>
  </si>
  <si>
    <t>Research;Support;Administration</t>
  </si>
  <si>
    <t>2020/12/08 9:14:45 am GMT</t>
  </si>
  <si>
    <t>for events</t>
  </si>
  <si>
    <t>Curriculum Head</t>
  </si>
  <si>
    <t>Teaching;Management/leadership;Administration;Staff development/training</t>
  </si>
  <si>
    <t>2020/12/08 9:15:15 am GMT</t>
  </si>
  <si>
    <t>teams</t>
  </si>
  <si>
    <t>tutorial led blended learning</t>
  </si>
  <si>
    <t>Permanent posts;Fixed term posts;Hiring consultants;Infrastructure - online services;Infrastructure - equipment</t>
  </si>
  <si>
    <t>Weekly email news digest with news, events and job listings;Access to ALT-MEMBERS discussion list;Access to ALT hosted webinars and events;Discounts to CMALT Group Registrations and new pathways</t>
  </si>
  <si>
    <t>the community of fellow LTs it gives me access too</t>
  </si>
  <si>
    <t>TEL Support and Consultancy Manager</t>
  </si>
  <si>
    <t>2020/12/08 9:17:59 am GMT</t>
  </si>
  <si>
    <t>2020/12/08 9:24:29 am GMT</t>
  </si>
  <si>
    <t>Certified Member (this includes Associate and Senior CMALT);Registered for CMALT (CMALT candidate)</t>
  </si>
  <si>
    <t>2020/12/08 9:27:01 am GMT</t>
  </si>
  <si>
    <t>A good mic</t>
  </si>
  <si>
    <t>Permanent posts;Fixed term posts;Infrastructure - physical estate;CPD and training</t>
  </si>
  <si>
    <t>Supporting local ALT Members Groups;Supporting an independant membership organisation</t>
  </si>
  <si>
    <t>2020/12/08 9:38:36 am GMT</t>
  </si>
  <si>
    <t>Move to online and hybrid assessment for clinical exams</t>
  </si>
  <si>
    <t>Weekly email news digest with news, events and job listings;Access to ALT-MEMBERS discussion list;Access to ALT hosted webinars and events;Supporting the members #ALTC Blog</t>
  </si>
  <si>
    <t>Knowledge from the community</t>
  </si>
  <si>
    <t>Senior Learning Technologist / Manager</t>
  </si>
  <si>
    <t>Management/leadership;Support;Administration;Staff development/training;Technical support/development;Strategy, Procurement</t>
  </si>
  <si>
    <t>2020/12/08 9:45:14 am GMT</t>
  </si>
  <si>
    <t>Weblearn/Blackboard</t>
  </si>
  <si>
    <t>Significant value of the knowledge and experience of the ALT membership that I tap into regularly and pick out the stuff that is useful to the course that I run.</t>
  </si>
  <si>
    <t>Teaching;Research;Support;Administration;Staff development/training</t>
  </si>
  <si>
    <t>2020/12/08 9:52:28 am GMT</t>
  </si>
  <si>
    <t>Hiring consultants;Infrastructure - online services</t>
  </si>
  <si>
    <t>Weekly email news digest with news, events and job listings;Access to ALT-MEMBERS discussion list;Supporting the open access journal Research in Learning Technology</t>
  </si>
  <si>
    <t xml:space="preserve">Discussions from other institutions and ideas on how to resolve issues. </t>
  </si>
  <si>
    <t>Research;Management/leadership;Support;Technical support/development</t>
  </si>
  <si>
    <t>2020/12/08 10:12:06 am GMT</t>
  </si>
  <si>
    <t>Collaborate Ultra</t>
  </si>
  <si>
    <t>I want to improve my use of TEL</t>
  </si>
  <si>
    <t>Research;Management/leadership</t>
  </si>
  <si>
    <t>2020/12/08 10:29:03 am GMT</t>
  </si>
  <si>
    <t>Keeps me up to date with my professional peers.</t>
  </si>
  <si>
    <t>A blend of administration and training</t>
  </si>
  <si>
    <t>Teaching;Administration;Staff development/training;Technical support/development</t>
  </si>
  <si>
    <t>Further Education;Higher Education</t>
  </si>
  <si>
    <t>2020/12/08 10:33:31 am GMT</t>
  </si>
  <si>
    <t>PowerPoint</t>
  </si>
  <si>
    <t>No idea</t>
  </si>
  <si>
    <t>Its a requirement of my job</t>
  </si>
  <si>
    <t>2020/12/08 11:05:12 am GMT</t>
  </si>
  <si>
    <t>Weekly email news digest with news, events and job listings;Access to ALT-MEMBERS discussion list;Access to ALT hosted webinars and events;Supporting the open access journal Research in Learning Technology;Supporting the members #ALTC Blog;Supporting local ALT Members Groups</t>
  </si>
  <si>
    <t>2020/12/08 11:39:15 am GMT</t>
  </si>
  <si>
    <t>Access to ALT-MEMBERS discussion list;Discounts to CMALT Group Registrations and new pathways;Supporting local ALT Members Groups</t>
  </si>
  <si>
    <t>Senior Digital Education Advisor</t>
  </si>
  <si>
    <t>2020/12/08 12:00:44 pm GMT</t>
  </si>
  <si>
    <t>Keeps me in touch with developments and in people in the domain.</t>
  </si>
  <si>
    <t>Education Technology Director</t>
  </si>
  <si>
    <t>2020/12/08 12:11:53 pm GMT</t>
  </si>
  <si>
    <t>Management/leadership;Support;Technical support/development</t>
  </si>
  <si>
    <t>2020/12/08 12:57:26 pm GMT</t>
  </si>
  <si>
    <t>Program leader</t>
  </si>
  <si>
    <t>Teaching;Research;Support;Administration;Technical support/development</t>
  </si>
  <si>
    <t>2020/12/08 1:45:41 pm GMT</t>
  </si>
  <si>
    <t>Infrastructure - physical estate;CPD and training</t>
  </si>
  <si>
    <t>2020/12/08 2:19:13 pm GMT</t>
  </si>
  <si>
    <t>Weekly email news digest with news, events and job listings;Access to ALT-MEMBERS discussion list;Access to ALT hosted webinars and events;Discounts to attend ALT events;Discounts to CMALT Group Registrations and new pathways;Supporting the members #ALTC Blog;Supporting local ALT Members Groups;Supporting an independant membership organisation</t>
  </si>
  <si>
    <t>To engage and maintain my professionalism in learning technology and network with other like-minded individuals.</t>
  </si>
  <si>
    <t>Teaching;Management/leadership;Technical support/development</t>
  </si>
  <si>
    <t>2020/12/08 3:06:23 pm GMT</t>
  </si>
  <si>
    <t>Adobe Connect</t>
  </si>
  <si>
    <t>Learning &amp; Teaching Librarian</t>
  </si>
  <si>
    <t>Mixture of teaching and support</t>
  </si>
  <si>
    <t>2020/12/08 4:06:37 pm GMT</t>
  </si>
  <si>
    <t>Free via institution. I wouldn't see the value in paying otherwise</t>
  </si>
  <si>
    <t>Benchmark against other institutions</t>
  </si>
  <si>
    <t>TEL Guru</t>
  </si>
  <si>
    <t>Curriculum design and pedagogic development</t>
  </si>
  <si>
    <t>2020/12/08 4:14:36 pm GMT</t>
  </si>
  <si>
    <t>Screencastomatic</t>
  </si>
  <si>
    <t>Weekly email news digest with news, events and job listings;Access to ALT hosted webinars and events;Discounts to attend ALT events;Supporting the open access journal Research in Learning Technology</t>
  </si>
  <si>
    <t>I can feel part of something bigger - a supportive and interesting community</t>
  </si>
  <si>
    <t>Lecturer/Educational Developer</t>
  </si>
  <si>
    <t>Teaching;Research;Staff development/training</t>
  </si>
  <si>
    <t>2020/12/08 4:32:24 pm GMT</t>
  </si>
  <si>
    <t>It provides me with professional recognition and a community of like-minded people</t>
  </si>
  <si>
    <t>2020/12/08 5:08:40 pm GMT</t>
  </si>
  <si>
    <t xml:space="preserve">Padlet </t>
  </si>
  <si>
    <t>Weekly email news digest with news, events and job listings;Access to ALT-MEMBERS discussion list;Access to ALT hosted webinars and events;Discounts to attend ALT events;Discounts to CMALT Group Registrations and new pathways;Supporting the open access journal Research in Learning Technology;Supporting the members #ALTC Blog;Supporting local ALT Members Groups</t>
  </si>
  <si>
    <t xml:space="preserve">It is important to network and learn from others experiences. ALT provides the opportunity to do this and reassurance. </t>
  </si>
  <si>
    <t>2020/12/08 7:01:31 pm GMT</t>
  </si>
  <si>
    <t>To share knowledge and learn from other organsations</t>
  </si>
  <si>
    <t>Work-based learning;Adult and community learning</t>
  </si>
  <si>
    <t>International Assessment organisation</t>
  </si>
  <si>
    <t>2020/12/09 8:51:03 am GMT</t>
  </si>
  <si>
    <t>Microsoft Planner</t>
  </si>
  <si>
    <t>Multi-mode learning, similar to blended learning</t>
  </si>
  <si>
    <t>Access to ALT hosted webinars and events;Discounts to attend ALT events;Discounts to CMALT Group Registrations and new pathways;sector-wide TEL imperatives</t>
  </si>
  <si>
    <t>Help me understand TEL learning better, as a non-professional</t>
  </si>
  <si>
    <t>Senior Teaching Fellow (Library Services)</t>
  </si>
  <si>
    <t>Teaching;Research;Staff development/training;Strategic planning</t>
  </si>
  <si>
    <t>2020/12/09 9:12:23 am GMT</t>
  </si>
  <si>
    <t>Associate Member;Registered for CMALT (CMALT candidate)</t>
  </si>
  <si>
    <t>it keeps me connected.</t>
  </si>
  <si>
    <t>2020/12/09 9:23:02 am GMT</t>
  </si>
  <si>
    <t>In this online world the importance of learning technology has come to the fore, ALT is my gateway to advice, support and discussion</t>
  </si>
  <si>
    <t xml:space="preserve">Learning Resources Manager </t>
  </si>
  <si>
    <t>Teaching;Staff development/training</t>
  </si>
  <si>
    <t>2020/12/09 9:52:01 am GMT</t>
  </si>
  <si>
    <t>Weekly email news digest with news, events and job listings;Access to ALT-MEMBERS discussion list;Access to ALT hosted webinars and events;Discounts to attend ALT events;Supporting the open access journal Research in Learning Technology;Supporting the members #ALTC Blog</t>
  </si>
  <si>
    <t>Employed part-time and self-employed</t>
  </si>
  <si>
    <t>Research;Staff development/training;Technical support/development</t>
  </si>
  <si>
    <t>2020/12/09 10:03:48 am GMT</t>
  </si>
  <si>
    <t>staying in touch with industry issues and trends</t>
  </si>
  <si>
    <t>digital learning designer and developer</t>
  </si>
  <si>
    <t>2020/12/09 10:25:55 am GMT</t>
  </si>
  <si>
    <t>Learning and Teaching Technology Manager</t>
  </si>
  <si>
    <t>2020/12/09 10:32:30 am GMT</t>
  </si>
  <si>
    <t>Handbrake</t>
  </si>
  <si>
    <t>It aids in the professionalisation of the field.</t>
  </si>
  <si>
    <t>E-learning Developer</t>
  </si>
  <si>
    <t>2020/12/09 10:40:43 am GMT</t>
  </si>
  <si>
    <t>Permanent posts;Infrastructure - online services;Infrastructure - equipment;CPD and training</t>
  </si>
  <si>
    <t>It brings together an audience with similar issues and enables the sharing of good practice</t>
  </si>
  <si>
    <t>both employed and self employed</t>
  </si>
  <si>
    <t>Research;Support;Staff development/training;Technical support/development</t>
  </si>
  <si>
    <t>University or Higher Education provider;Other learning provider;Commercial organisation;Third sector organisation</t>
  </si>
  <si>
    <t>2020/12/09 10:59:12 am GMT</t>
  </si>
  <si>
    <t>MSTeams</t>
  </si>
  <si>
    <t>The community and network and ability to share problems, experience, solutions</t>
  </si>
  <si>
    <t>2020/12/09 11:48:56 am GMT</t>
  </si>
  <si>
    <t>Access to ALT hosted webinars and events;Discounts to attend ALT events;Supporting an independant membership organisation</t>
  </si>
  <si>
    <t>2020/12/09 1:24:18 pm GMT</t>
  </si>
  <si>
    <t>It considerably supports my quest for ongoing learning</t>
  </si>
  <si>
    <t>Lecturer and Consultant</t>
  </si>
  <si>
    <t>Supporting students with disabilities</t>
  </si>
  <si>
    <t>2020/12/09 1:54:09 pm GMT</t>
  </si>
  <si>
    <t xml:space="preserve">MS Teams </t>
  </si>
  <si>
    <t>Permanent posts;Hiring consultants;CPD and training</t>
  </si>
  <si>
    <t xml:space="preserve">of the community. It's an opportunity to share good practice and ideas with a shared mission across our unique subsection of the industry. </t>
  </si>
  <si>
    <t>Head of Learning Innovation</t>
  </si>
  <si>
    <t>2020/12/09 3:19:46 pm GMT</t>
  </si>
  <si>
    <t>Miro - especially in lockdown, it enables easy collaborative discussion and educational accounts are free</t>
  </si>
  <si>
    <t>It's the only way I find out from others in the industry without things being sold to me, or without any kind of angle. The discussion and work done by ALT truly feels like a community, as opposed to many other organisations</t>
  </si>
  <si>
    <t>Innovation (crossing many of the above areas, and more)</t>
  </si>
  <si>
    <t>Research;Management/leadership;Administration;Staff development/training;Technical support/development</t>
  </si>
  <si>
    <t>2020/12/09 7:01:39 pm GMT</t>
  </si>
  <si>
    <t>2020/12/09 8:21:49 pm GMT</t>
  </si>
  <si>
    <t>Access to ALT hosted webinars and events;Supporting the open access journal Research in Learning Technology;Supporting the members #ALTC Blog;Supporting local ALT Members Groups;belonging to community of practice</t>
  </si>
  <si>
    <t>I share the values it enshrines</t>
  </si>
  <si>
    <t>2020/12/09 9:11:45 pm GMT</t>
  </si>
  <si>
    <t>Increased frustration at lack of planning the delivery or HE courses</t>
  </si>
  <si>
    <t>Weekly email news digest with news, events and job listings;Access to ALT-MEMBERS discussion list;Access to ALT hosted webinars and events;Discounts to attend ALT events;Discounts to CMALT Group Registrations and new pathways;Supporting the open access journal Research in Learning Technology;Supporting local ALT Members Groups</t>
  </si>
  <si>
    <t xml:space="preserve">The community of practice is invaluable to me as an individual and as a worker. </t>
  </si>
  <si>
    <t>Teaching;Research;Management/leadership;Staff development/training;Technical support/development</t>
  </si>
  <si>
    <t>2020/12/10 9:40:19 am GMT</t>
  </si>
  <si>
    <t>Individual Member;Associate Member;Registered for CMALT (CMALT candidate)</t>
  </si>
  <si>
    <t>It keeps a focus on what the industry is doing</t>
  </si>
  <si>
    <t>Learning Technology Advisor Team Leader</t>
  </si>
  <si>
    <t>2020/12/10 10:11:57 am GMT</t>
  </si>
  <si>
    <t>I feel part of a community</t>
  </si>
  <si>
    <t>2020/12/10 10:33:42 am GMT</t>
  </si>
  <si>
    <t>Management/leadership;Support</t>
  </si>
  <si>
    <t>2020/12/10 11:46:40 am GMT</t>
  </si>
  <si>
    <t>Gather.Town</t>
  </si>
  <si>
    <t>Access to ALT-MEMBERS discussion list;Access to ALT hosted webinars and events;Discounts to attend ALT events</t>
  </si>
  <si>
    <t>Sharing expertise and receiving encouragement from people who understand both learning and technology</t>
  </si>
  <si>
    <t>Founder of a startup</t>
  </si>
  <si>
    <t>Higher Education;Work-based learning;Adult and community learning;Third sector</t>
  </si>
  <si>
    <t>2020/12/10 3:11:20 pm GMT</t>
  </si>
  <si>
    <t>Chrome browser</t>
  </si>
  <si>
    <t>It's about our collective professional insights and willingness to support each other as a community.</t>
  </si>
  <si>
    <t>2020/12/10 4:02:05 pm GMT</t>
  </si>
  <si>
    <t>microsoft Teams</t>
  </si>
  <si>
    <t>Weekly email news digest with news, events and job listings;Access to ALT-MEMBERS discussion list;Discounts to attend ALT events;Discounts to CMALT Group Registrations and new pathways</t>
  </si>
  <si>
    <t>It's a valued community of practice for me, a solid professional network.</t>
  </si>
  <si>
    <t>Management/leadership;Support;Administration;Staff development/training</t>
  </si>
  <si>
    <t>2020/12/10 4:45:34 pm GMT</t>
  </si>
  <si>
    <t>Hybrid teaching (physical and virtual synchronously)</t>
  </si>
  <si>
    <t>Hiring consultants;Infrastructure - physical estate;CPD and training</t>
  </si>
  <si>
    <t>Permanent posts;Fixed term posts;Infrastructure - online services;Infrastructure - equipment</t>
  </si>
  <si>
    <t>Being part of the community, sharing ideas and best practices.</t>
  </si>
  <si>
    <t>Digital Education Consultant</t>
  </si>
  <si>
    <t>Academic Support in terms of Teaching practice and pedagogy</t>
  </si>
  <si>
    <t>2020/12/11 1:57:03 pm GMT</t>
  </si>
  <si>
    <t>Permanent posts;Infrastructure - equipment</t>
  </si>
  <si>
    <t>Access to ALT hosted webinars and events;Discounts to attend ALT events;Supporting local ALT Members Groups</t>
  </si>
  <si>
    <t>As the key professional organisation representing individuals and organisations involved with learning technology it is highly beneficial to be a member. It is a warm and inclusive community with an open approach and ethos. It is invaluable in its contribution to the (still nascent) professional field. I am proud to be a member and contribute to as many initiatives as possible on a voluntary basis.</t>
  </si>
  <si>
    <t>Digital Education and Enhancement Consultant</t>
  </si>
  <si>
    <t>2020/12/11 3:19:53 pm GMT</t>
  </si>
  <si>
    <t>Also move to block delivery</t>
  </si>
  <si>
    <t>2020/12/14 9:09:13 am GMT</t>
  </si>
  <si>
    <t>Hiring consultants;Infrastructure - online services;CPD and training</t>
  </si>
  <si>
    <t>Weekly email news digest with news, events and job listings;Access to ALT-MEMBERS discussion list;Access to ALT hosted webinars and events;Discounts to attend ALT events;Supporting an independant membership organisation</t>
  </si>
  <si>
    <t>Although very HE focused, it's good to hear what's going on in TEL</t>
  </si>
  <si>
    <t>2020/12/14 3:55:29 pm GMT</t>
  </si>
  <si>
    <t xml:space="preserve">Tiles Format in Moodle </t>
  </si>
  <si>
    <t>To be part of a respected community of talent</t>
  </si>
  <si>
    <t>Senior Digital Education Consultant</t>
  </si>
  <si>
    <t>Research;Management/leadership;Support;Administration;Technical support/development</t>
  </si>
  <si>
    <t>2020/12/14 5:34:01 pm GMT</t>
  </si>
  <si>
    <t>Associate Member;Organisational Member Representative</t>
  </si>
  <si>
    <t>The community</t>
  </si>
  <si>
    <t>A wonderful community</t>
  </si>
  <si>
    <t>2020/12/16 9:10:03 am GMT</t>
  </si>
  <si>
    <t>Access to ALT hosted webinars and events;Discounts to CMALT Group Registrations and new pathways</t>
  </si>
  <si>
    <t>Opportunities for networking and career development</t>
  </si>
  <si>
    <t>2020/12/16 10:08:48 am GMT</t>
  </si>
  <si>
    <t>Dev Ops</t>
  </si>
  <si>
    <t xml:space="preserve">It's a place to come together collectively with others in my field. </t>
  </si>
  <si>
    <t>2020/12/17 11:22:25 am GMT</t>
  </si>
  <si>
    <t>Google Drive/Docs</t>
  </si>
  <si>
    <t>Individual Member;Certified Member (this includes Associate and Senior CMALT);Organisational Member Representative</t>
  </si>
  <si>
    <t>It's our national professional association for learning technology</t>
  </si>
  <si>
    <t>2020/12/17 3:05:14 pm GMT</t>
  </si>
  <si>
    <t>nearpod</t>
  </si>
  <si>
    <t>Curriculum Area Manager</t>
  </si>
  <si>
    <t>2020/12/17 3:05:28 pm GMT</t>
  </si>
  <si>
    <t xml:space="preserve">iPad </t>
  </si>
  <si>
    <t xml:space="preserve">Learning technologist </t>
  </si>
  <si>
    <t>Higher Education;Adult and community learning;Third sector</t>
  </si>
  <si>
    <t>2020/12/17 3:08:48 pm GMT</t>
  </si>
  <si>
    <t>Digital Learning Facilitator</t>
  </si>
  <si>
    <t>2020/12/17 3:09:23 pm GMT</t>
  </si>
  <si>
    <t>Digital Resource Co-Creator</t>
  </si>
  <si>
    <t>2020/12/17 3:16:04 pm GMT</t>
  </si>
  <si>
    <t>Weekly email news digest with news, events and job listings;Access to ALT hosted webinars and events;Supporting the open access journal Research in Learning Technology</t>
  </si>
  <si>
    <t>2020/12/17 3:18:23 pm GMT</t>
  </si>
  <si>
    <t>it is a great community of practice and research</t>
  </si>
  <si>
    <t>Director of Digital Experience</t>
  </si>
  <si>
    <t>2020/12/17 3:29:33 pm GMT</t>
  </si>
  <si>
    <t>Awareness of what other organisations are doing; having a consistent approach</t>
  </si>
  <si>
    <t>Project Management</t>
  </si>
  <si>
    <t>2020/12/17 3:37:04 pm GMT</t>
  </si>
  <si>
    <t>Google Chat</t>
  </si>
  <si>
    <t>2020/12/17 3:59:17 pm GMT</t>
  </si>
  <si>
    <t>Permanent posts;Infrastructure - physical estate</t>
  </si>
  <si>
    <t>Fixed term posts;Hiring consultants;Infrastructure - online services;Infrastructure - equipment;CPD and training</t>
  </si>
  <si>
    <t xml:space="preserve">Great to be part of the community and share knowledge and experience </t>
  </si>
  <si>
    <t>Digital learning support officer</t>
  </si>
  <si>
    <t>2020/12/17 4:15:44 pm GMT</t>
  </si>
  <si>
    <t>Weekly email news digest with news, events and job listings;Access to ALT-MEMBERS discussion list;Access to ALT hosted webinars and events;Discounts to attend ALT events;Discounts to CMALT Group Registrations and new pathways;Supporting the open access journal Research in Learning Technology</t>
  </si>
  <si>
    <t>...a professional community exists around the work that I do, and much of that is aggregated by ALT.</t>
  </si>
  <si>
    <t>2020/12/17 5:12:32 pm GMT</t>
  </si>
  <si>
    <t>Whereby</t>
  </si>
  <si>
    <t>Permanent posts;Hiring consultants;Infrastructure - online services;Infrastructure - equipment;CPD and training</t>
  </si>
  <si>
    <t>I work independently, and independents need associations</t>
  </si>
  <si>
    <t>who needs a job title?</t>
  </si>
  <si>
    <t>consulting and design</t>
  </si>
  <si>
    <t>Teaching;Staff development/training;Technical support/development</t>
  </si>
  <si>
    <t>Third sector organisation;Trade Union institute</t>
  </si>
  <si>
    <t>2020/12/17 5:35:44 pm GMT</t>
  </si>
  <si>
    <t>ALT is important to me because it is the 'go to' place for the learning technology community of which I am part. It's an important organisation that helps to bind a large and disparate community together.</t>
  </si>
  <si>
    <t>2020/12/17 7:31:50 pm GMT</t>
  </si>
  <si>
    <t xml:space="preserve">Networking with colleagues across the sector </t>
  </si>
  <si>
    <t xml:space="preserve">Digital Learning Manager </t>
  </si>
  <si>
    <t>2020/12/17 7:39:06 pm GMT</t>
  </si>
  <si>
    <t xml:space="preserve">Articulate Storyline </t>
  </si>
  <si>
    <t>Fixed term posts;Infrastructure - physical estate</t>
  </si>
  <si>
    <t xml:space="preserve">I like the opportunity to network with e-learning professionals from
a range of institutions </t>
  </si>
  <si>
    <t>ELearning Designer</t>
  </si>
  <si>
    <t>Management/leadership;Staff development/training</t>
  </si>
  <si>
    <t>Work-based learning;Industry</t>
  </si>
  <si>
    <t>2020/12/18 2:06:07 am GMT</t>
  </si>
  <si>
    <t>Updated knowledge and news</t>
  </si>
  <si>
    <t>2020/12/18 9:00:36 am GMT</t>
  </si>
  <si>
    <t>Connection with the profession</t>
  </si>
  <si>
    <t>Online Course Design Support Officer</t>
  </si>
  <si>
    <t>2020/12/18 9:19:43 am GMT</t>
  </si>
  <si>
    <t>It's the best place to go to see what's happening beyond my organisation, and to provide context and ambitions and suggestions for work within my organisation.</t>
  </si>
  <si>
    <t>2020/12/18 10:04:22 am GMT</t>
  </si>
  <si>
    <t>being able to talk to others working in the same area of work and learn from each other</t>
  </si>
  <si>
    <t>Further Education;Higher Education;Adult and community learning;Third sector</t>
  </si>
  <si>
    <t>2020/12/18 10:33:36 am GMT</t>
  </si>
  <si>
    <t>Weekly email news digest with news, events and job listings;Access to ALT-MEMBERS discussion list;Access to ALT hosted webinars and events;Discounts to attend ALT events;Discounts to CMALT Group Registrations and new pathways;Supporting local ALT Members Groups</t>
  </si>
  <si>
    <t>In one word "community", feeling part of something bigger especially when one's own institution shows a lack of enthusiasm for what you are doing.</t>
  </si>
  <si>
    <t>2020/12/18 11:19:05 am GMT</t>
  </si>
  <si>
    <t>mix of blended and fully online</t>
  </si>
  <si>
    <t>Access to ALT hosted webinars and events;Supporting the open access journal Research in Learning Technology</t>
  </si>
  <si>
    <t>teaching enhancement officer</t>
  </si>
  <si>
    <t>2020/12/18 12:05:19 pm GMT</t>
  </si>
  <si>
    <t>yes, massive increase in blended learning. Combination of lecturer and student lead</t>
  </si>
  <si>
    <t>Fixed term posts;Infrastructure - online services;Infrastructure - equipment;CPD and training</t>
  </si>
  <si>
    <t>to retain certification and be part of groups</t>
  </si>
  <si>
    <t>it givs me opportunities to engage with a community of practice</t>
  </si>
  <si>
    <t>Faculty Learning Technology Lead</t>
  </si>
  <si>
    <t>2020/12/18 12:19:09 pm GMT</t>
  </si>
  <si>
    <t>2020/12/18 2:21:26 pm GMT</t>
  </si>
  <si>
    <t>Infrastructure - online services;Infrastructure - physical estate</t>
  </si>
  <si>
    <t>A lovely community of like-minded people</t>
  </si>
  <si>
    <t>Schools;Further Education;Higher Education;Adult and community learning;Third sector</t>
  </si>
  <si>
    <t>2020/12/18 3:12:26 pm GMT</t>
  </si>
  <si>
    <t>Weekly email news digest with news, events and job listings;Access to ALT-MEMBERS discussion list;Supporting local ALT Members Groups</t>
  </si>
  <si>
    <t xml:space="preserve">It keeps me abreast of developments in e-Learning </t>
  </si>
  <si>
    <t>2020/12/18 4:07:06 pm GMT</t>
  </si>
  <si>
    <t>Excel and/or PowerBI for learning analytics</t>
  </si>
  <si>
    <t>Permanent posts;Fixed term posts;Hiring consultants;Infrastructure - physical estate;CPD and training</t>
  </si>
  <si>
    <t>Weekly email news digest with news, events and job listings;Access to ALT-MEMBERS discussion list;Discounts to CMALT Group Registrations and new pathways;Supporting the members #ALTC Blog;Supporting local ALT Members Groups</t>
  </si>
  <si>
    <t>Gives me a community to learn from and contribute to</t>
  </si>
  <si>
    <t>Learning Technologist (Instructional Designer)</t>
  </si>
  <si>
    <t>2020/12/21 5:42:51 pm GMT</t>
  </si>
  <si>
    <t>Notion, Trello, and Mural are my current favourites</t>
  </si>
  <si>
    <t>Permanent posts;Infrastructure - online services;Infrastructure - physical estate</t>
  </si>
  <si>
    <t>Recently there was an attempt to change my job title to something that bore no resemblance to a 'Learning Technologist'. The rationale for this was based on restructuring and therefore our roles are being broadened to support all staff not only academics. This is not great news due to workload, however the change in title was something that I could not abide by due to having worked for 10 years in this field. During that time, the position of a learning technologist within the university ecosystem has come to be understood through a lot of outreach effort. This has been a hard won case to make with academic staff (and within broader institutional structures) and changing our title amounted to a type of de-skilling. I therefore used our institutional ALT membership to challenge the assumptions of senior managers. I was able to make the case with my union UCU's support that being a Learning Technologist is a specific career in an academic setting - this fight was won. Professional standards and career recognition are therefore an important protection, especially at the moment in a period of flux and uncertaintly. It was the case where changes to my current job could make me less qualified for a 'like' position elsewhere and this is worrying - I truly hope that this is not a trend at other institutions.</t>
  </si>
  <si>
    <t>It will be as of Jan 2021: Learning Technologist</t>
  </si>
  <si>
    <t>2020/12/22 8:00:42 am GMT</t>
  </si>
  <si>
    <t>CenarioVR, Adobe suite (particularly Premiere Pro this year)</t>
  </si>
  <si>
    <t>Weekly email news digest with news, events and job listings;Access to ALT-MEMBERS discussion list;Access to ALT hosted webinars and events;Professional recognition</t>
  </si>
  <si>
    <t>It is such a great community. I have not been a member of another professional bodies that is so inclusive, diverse and gives me the opportunities to develop myself.</t>
  </si>
  <si>
    <t>2020/12/22 8:20:03 pm GMT</t>
  </si>
  <si>
    <t>Google Chrome browser</t>
  </si>
  <si>
    <t>Weekly email news digest with news, events and job listings;Access to ALT-MEMBERS discussion list;Access to ALT hosted webinars and events;Supporting the open access journal Research in Learning Technology;Supporting the members #ALTC Blog</t>
  </si>
  <si>
    <t xml:space="preserve">It's important to me to be part of a recognised profession. </t>
  </si>
  <si>
    <t>Head of Capability, Learning Technology</t>
  </si>
  <si>
    <t>Other learning provider;Commercial organisation</t>
  </si>
  <si>
    <t>2021/01/03 12:54:01 am GMT</t>
  </si>
  <si>
    <t>Yes, one teaching session put online.</t>
  </si>
  <si>
    <t>Weekly email news digest with news, events and job listings;Access to ALT hosted webinars and events;Discounts to attend ALT events;Supporting an independant membership organisation</t>
  </si>
  <si>
    <t>its good to support each other</t>
  </si>
  <si>
    <t>2021/01/04 9:48:45 am GMT</t>
  </si>
  <si>
    <t>TEL Project Manager</t>
  </si>
  <si>
    <t>Staff development/training;TEL-related project management</t>
  </si>
  <si>
    <t>2021/01/04 10:22:50 am GMT</t>
  </si>
  <si>
    <t>I think the options above might not reflect the role of a learning technologist/TEL Manager; I suppose it's all but teaching, depending on the current need. I would also add exploration and evaluation of tools and practices.</t>
  </si>
  <si>
    <t>2021/01/04 2:23:50 pm GMT</t>
  </si>
  <si>
    <t>Having a group that focuses on Learning Technology is important</t>
  </si>
  <si>
    <t>2021/01/04 4:33:56 pm GMT</t>
  </si>
  <si>
    <t>Senior Educationalist</t>
  </si>
  <si>
    <t>Teaching;Research;Management/leadership;Support;Staff development/training;Assessment</t>
  </si>
  <si>
    <t>NHS / HEE</t>
  </si>
  <si>
    <t>2021/01/04 7:18:11 pm GMT</t>
  </si>
  <si>
    <t>It is helpful to have a community that supports the work we do</t>
  </si>
  <si>
    <t>2021/01/05 9:15:13 am GMT</t>
  </si>
  <si>
    <t>Keeping up to date with all things TEL</t>
  </si>
  <si>
    <t>Clinical Skills Lecturer</t>
  </si>
  <si>
    <t>TEL Lead</t>
  </si>
  <si>
    <t>2021/01/05 11:20:05 am GMT</t>
  </si>
  <si>
    <t>I can find out about what is going on in the sector</t>
  </si>
  <si>
    <t>Principal Lecturer in Learning and Teaching</t>
  </si>
  <si>
    <t>2021/01/06 5:16:46 pm GMT</t>
  </si>
  <si>
    <t>Echo360</t>
  </si>
  <si>
    <t>2021/01/08 3:21:05 pm GMT</t>
  </si>
  <si>
    <t>Connection to a diverse group of people with a wealth of knowledge</t>
  </si>
  <si>
    <t>2021/01/11 2:00:25 pm GMT</t>
  </si>
  <si>
    <t>It keeps me up to date with current practice, points me in the direction of resources I might not have considered</t>
  </si>
  <si>
    <t>Teaching;Research;Management/leadership;Administration</t>
  </si>
  <si>
    <t>2021/01/11 2:00:40 pm GMT</t>
  </si>
  <si>
    <t>laptop</t>
  </si>
  <si>
    <t>2021/01/11 2:00:50 pm GMT</t>
  </si>
  <si>
    <t>2021/01/11 2:03:56 pm GMT</t>
  </si>
  <si>
    <t>2021/01/11 2:09:30 pm GMT</t>
  </si>
  <si>
    <t>ipads</t>
  </si>
  <si>
    <t>Head of MBBS Digital education</t>
  </si>
  <si>
    <t>2021/01/11 2:13:30 pm GMT</t>
  </si>
  <si>
    <t>It has increased both lecture-led and student-led blended learning. In some instances, modules have moved wholly online</t>
  </si>
  <si>
    <t>When I have time (which hasn't been the case for past 6 months), receiving newsletters etc gives me inspiration to try different approaches in my teaching. It shows me what new ideas/technologies are out there and how these can be successfully harnessed in a range of different ways.</t>
  </si>
  <si>
    <t>Research;Management/leadership;Support;Administration</t>
  </si>
  <si>
    <t>2021/01/11 2:16:04 pm GMT</t>
  </si>
  <si>
    <t>Teams/OneNote Classroom</t>
  </si>
  <si>
    <t>It is a fantastic network of like minded professionals and a place to get help and advice without feeling stupid.</t>
  </si>
  <si>
    <t>Teaching;Support;Administration;Technical support/development</t>
  </si>
  <si>
    <t>2021/01/11 2:27:43 pm GMT</t>
  </si>
  <si>
    <t>2021/01/11 2:30:31 pm GMT</t>
  </si>
  <si>
    <t>WordPress blog</t>
  </si>
  <si>
    <t>Associate Member;Not sure</t>
  </si>
  <si>
    <t>Access to ALT-MEMBERS discussion list;Supporting the open access journal Research in Learning Technology</t>
  </si>
  <si>
    <t>It offers engagement with  a lively academic community interested in TEL</t>
  </si>
  <si>
    <t>SL: Educational Development</t>
  </si>
  <si>
    <t>Teaching;Research;Support;Administration</t>
  </si>
  <si>
    <t>2021/01/11 2:37:57 pm GMT</t>
  </si>
  <si>
    <t>2021/01/11 2:53:14 pm GMT</t>
  </si>
  <si>
    <t>Communications with other TEL professions particularly during pandemic</t>
  </si>
  <si>
    <t>2021/01/11 3:01:04 pm GMT</t>
  </si>
  <si>
    <t>Strong network of TEL colleagues, and CMALT accrediation</t>
  </si>
  <si>
    <t>Partnerships and Professional Learning Coordinator</t>
  </si>
  <si>
    <t>Higher Education;Adult and community learning</t>
  </si>
  <si>
    <t>2021/01/11 3:02:40 pm GMT</t>
  </si>
  <si>
    <t>GeoGebra, Virtual lab and Simulation tools.</t>
  </si>
  <si>
    <t>Weekly email news digest with news, events and job listings;Access to ALT-MEMBERS discussion list;Access to ALT hosted webinars and events;Supporting the open access journal Research in Learning Technology;Supporting the members #ALTC Blog;Supporting local ALT Members Groups;Supporting an independant membership organisation</t>
  </si>
  <si>
    <t>Open education research, reducing cost of education and networking</t>
  </si>
  <si>
    <t>Teaching;Management/leadership;Administration;Staff development/training;Technical support/development</t>
  </si>
  <si>
    <t>Higher Education;Work-based learning;Industry</t>
  </si>
  <si>
    <t>2021/01/11 3:22:00 pm GMT</t>
  </si>
  <si>
    <t>Moodle-VLE</t>
  </si>
  <si>
    <t>Weekly email news digest with news, events and job listings;Access to ALT hosted webinars and events;Supporting local ALT Members Groups</t>
  </si>
  <si>
    <t>The association is the source of existing and new blocks of information on the subject of TEL. Secondly, Intend to start similar association at home with guidance requested from ALT.</t>
  </si>
  <si>
    <t>Learning Techologist</t>
  </si>
  <si>
    <t>School;University or Higher Education provider</t>
  </si>
  <si>
    <t>2021/01/11 4:17:03 pm GMT</t>
  </si>
  <si>
    <t xml:space="preserve">Google chat </t>
  </si>
  <si>
    <t>2021/01/11 5:52:31 pm GMT</t>
  </si>
  <si>
    <t>Class notebook in Teams</t>
  </si>
  <si>
    <t xml:space="preserve">To keep in touch with, get advice from and contribute to the learning technology community </t>
  </si>
  <si>
    <t xml:space="preserve">Head of Computing </t>
  </si>
  <si>
    <t>2021/01/11 6:11:42 pm GMT</t>
  </si>
  <si>
    <t>Access to ALT-MEMBERS discussion list;Discounts to CMALT Group Registrations and new pathways;Supporting an independant membership organisation</t>
  </si>
  <si>
    <t>Learning technologies are a core part of my role</t>
  </si>
  <si>
    <t>National Postgraduate Director</t>
  </si>
  <si>
    <t>Teaching;Research;Administration;Staff development/training</t>
  </si>
  <si>
    <t>2021/01/11 6:46:33 pm GMT</t>
  </si>
  <si>
    <t>Office 365 (by which I do mean the collection of apps)</t>
  </si>
  <si>
    <t xml:space="preserve">Yes, multi-modal delivery moves between blended to online depending on restrictions. Changes in mode of delivery sometimes at short notice. Sustainability variable as variable as the perceptions of TEL with colleagues. </t>
  </si>
  <si>
    <t>Access to ALT-MEMBERS discussion list;Supporting the open access journal Research in Learning Technology;Supporting local ALT Members Groups</t>
  </si>
  <si>
    <t>Community of practice. Network of like minded and mix of experiences and contexts.</t>
  </si>
  <si>
    <t>2021/01/11 7:01:58 pm GMT</t>
  </si>
  <si>
    <t xml:space="preserve">Networking </t>
  </si>
  <si>
    <t>University or Higher Education provider;Commercial organisation</t>
  </si>
  <si>
    <t>2021/01/11 9:04:13 pm GMT</t>
  </si>
  <si>
    <t>2021/01/11 9:28:29 pm GMT</t>
  </si>
  <si>
    <t>Fixed term posts;Hiring consultants;Infrastructure - online services;CPD and training</t>
  </si>
  <si>
    <t>It provides an opportunity to see what other people are doing and celebrating what I and my university colleagues have done.</t>
  </si>
  <si>
    <t>2021/01/12 2:28:08 am GMT</t>
  </si>
  <si>
    <t>idea sharing and discussion</t>
  </si>
  <si>
    <t>elearning specialist</t>
  </si>
  <si>
    <t>2021/01/12 10:29:14 am GMT</t>
  </si>
  <si>
    <t>PebblePad</t>
  </si>
  <si>
    <t>Independent research and support when I need it</t>
  </si>
  <si>
    <t>2021/01/12 12:42:38 pm GMT</t>
  </si>
  <si>
    <t>Evolve- authoring software</t>
  </si>
  <si>
    <t>It is useful for my increasing interest in TEL</t>
  </si>
  <si>
    <t xml:space="preserve">Study and PT working </t>
  </si>
  <si>
    <t xml:space="preserve">Resource Specialist </t>
  </si>
  <si>
    <t>2021/01/12 3:56:49 pm GMT</t>
  </si>
  <si>
    <t>Access to ALT hosted webinars and events;Supporting the open access journal Research in Learning Technology;Supporting local ALT Members Groups</t>
  </si>
  <si>
    <t>It represents those in educational technology and provides an active network for sharing</t>
  </si>
  <si>
    <t>Teaching and staff development 50/50</t>
  </si>
  <si>
    <t>2021/01/12 4:13:39 pm GMT</t>
  </si>
  <si>
    <t>Access to ALT-MEMBERS discussion list;Access to ALT hosted webinars and events;Discounts to attend ALT events;Supporting the open access journal Research in Learning Technology;CMALT</t>
  </si>
  <si>
    <t>We work with CMALT to engage and network colleagues across the institution.
The conference and events are always good, nice to see old friends.
Hoping to do my Sen CMALT this year.</t>
  </si>
  <si>
    <t>Digital Education Advisory Lead</t>
  </si>
  <si>
    <t>Research;Support;Staff development/training</t>
  </si>
  <si>
    <t>2021/01/12 5:38:58 pm GMT</t>
  </si>
  <si>
    <t>2021/01/13 11:50:33 am GMT</t>
  </si>
  <si>
    <t>I feel supported in a role where I am typically isolated</t>
  </si>
  <si>
    <t>writing and consulting</t>
  </si>
  <si>
    <t>Teaching;Research;Support;writing, designing</t>
  </si>
  <si>
    <t>Schools;Higher Education;Adult and community learning;Industry</t>
  </si>
  <si>
    <t>1. How important have the following been to your work over the past year? (2019)</t>
  </si>
  <si>
    <t>2014/ 20 +/-</t>
  </si>
  <si>
    <t>2019/ 20 +/-</t>
  </si>
  <si>
    <t>Social networking (e.g. Twitter, Facebook, LinkedIn)</t>
  </si>
  <si>
    <t>Collaborative tools (e.g. Office365/Teams, Google Workspace)</t>
  </si>
  <si>
    <t>Unused</t>
  </si>
  <si>
    <t>2. Would you describe the following as an enabler/driver for you in your use of Learning Technology? [Colleagues' commitment]</t>
  </si>
  <si>
    <t>Source: Association for Learning Technology (ALT) Annual Survey Report 2021 | https://alt.ac.uk/annual-survey</t>
  </si>
  <si>
    <t>Changes in agree/strongly agree responses to learning technology enablers/drivers</t>
  </si>
  <si>
    <t>3. And how important do you expect the following will be for you in the coming year? [Social networking (e.g. Twitter, Facebook, LinkedIn)]</t>
  </si>
  <si>
    <t>3. And how important do you expect the following will be for you in the coming year? [Collaborative tools (e.g. Office365/Teams, Google Workspace/G Suite, Padlet etc.)]</t>
  </si>
  <si>
    <t>Changes in current important/very important areas</t>
  </si>
  <si>
    <t>Changes in future important/very important areas</t>
  </si>
  <si>
    <t>Collaborative tools (e.g. Office365/Teams, Google Workspace/G Suite, Padlet etc.)</t>
  </si>
  <si>
    <t>Difference in percentage of important/very important responses for future and current practice</t>
  </si>
  <si>
    <t>It's a really supportive community that I feel proud to belong to</t>
  </si>
  <si>
    <t>Decreased</t>
  </si>
  <si>
    <t>Decreased - Label</t>
  </si>
  <si>
    <t>Increased</t>
  </si>
  <si>
    <t>Increased - Label</t>
  </si>
  <si>
    <t>All of the time</t>
  </si>
  <si>
    <t>Most of the time</t>
  </si>
  <si>
    <t>More than half of the time</t>
  </si>
  <si>
    <t>Less than half of the time</t>
  </si>
  <si>
    <t>Some of the time</t>
  </si>
  <si>
    <t>At no time</t>
  </si>
  <si>
    <t>7. Please indicate for each of the five statements which is the closest to how you have been feeling over the last 6 months</t>
  </si>
  <si>
    <t>WHO-5</t>
  </si>
  <si>
    <t>CF</t>
  </si>
  <si>
    <t>CG</t>
  </si>
  <si>
    <t>CH</t>
  </si>
  <si>
    <t>What is the primary function of your role (2014-2020)?</t>
  </si>
  <si>
    <t>Job titles with 'Senior', 'Head' or 'Director' (2014-2020)</t>
  </si>
  <si>
    <t>Enablers/drivers for the use of Learning Technology: Gender comparison (2020)</t>
  </si>
  <si>
    <t>MINDED</t>
  </si>
  <si>
    <t>DEVELOP</t>
  </si>
  <si>
    <t>CONNECTS</t>
  </si>
  <si>
    <t>GIVE</t>
  </si>
  <si>
    <t>SOMETHING</t>
  </si>
  <si>
    <t>REPRESENTS</t>
  </si>
  <si>
    <t>INFORMED</t>
  </si>
  <si>
    <t>CHANGE</t>
  </si>
  <si>
    <t>DOING</t>
  </si>
  <si>
    <t>ASSOCIATION</t>
  </si>
  <si>
    <t>RESOURCES</t>
  </si>
  <si>
    <t>BRING</t>
  </si>
  <si>
    <t>SENIOR</t>
  </si>
  <si>
    <t>MANAGERS</t>
  </si>
  <si>
    <t>TIME</t>
  </si>
  <si>
    <t>LTS</t>
  </si>
  <si>
    <t>STAFF</t>
  </si>
  <si>
    <t>INDIVIDUAL</t>
  </si>
  <si>
    <t>COME</t>
  </si>
  <si>
    <t>WITHOUT</t>
  </si>
  <si>
    <t>GO</t>
  </si>
  <si>
    <t>INDEPENDENT</t>
  </si>
  <si>
    <t>RANGE</t>
  </si>
  <si>
    <t>TITLE</t>
  </si>
  <si>
    <t>THEREFORE</t>
  </si>
  <si>
    <t>ABREAST</t>
  </si>
  <si>
    <t>ONGOING</t>
  </si>
  <si>
    <t>ENHANCES</t>
  </si>
  <si>
    <t>GUIDANCE</t>
  </si>
  <si>
    <t>SET</t>
  </si>
  <si>
    <t>COMMON</t>
  </si>
  <si>
    <t>STRONG</t>
  </si>
  <si>
    <t>TAP</t>
  </si>
  <si>
    <t>PEERS</t>
  </si>
  <si>
    <t>WORKER</t>
  </si>
  <si>
    <t>UNIQUE</t>
  </si>
  <si>
    <t>FORE</t>
  </si>
  <si>
    <t>INVEST</t>
  </si>
  <si>
    <t>CHALLENGE</t>
  </si>
  <si>
    <t>ALONE</t>
  </si>
  <si>
    <t>PROBLEMS</t>
  </si>
  <si>
    <t>KIND</t>
  </si>
  <si>
    <t>PAPER</t>
  </si>
  <si>
    <t>MYSELF</t>
  </si>
  <si>
    <t>BIGGER</t>
  </si>
  <si>
    <t>PROUD</t>
  </si>
  <si>
    <t>TREND</t>
  </si>
  <si>
    <t>TRULY</t>
  </si>
  <si>
    <t>INVALUABLE</t>
  </si>
  <si>
    <t>RECEIVING</t>
  </si>
  <si>
    <t>COLLECTIVE</t>
  </si>
  <si>
    <t>FOCUSED</t>
  </si>
  <si>
    <t>EXISTS</t>
  </si>
  <si>
    <t>SHOWS</t>
  </si>
  <si>
    <t>DURING</t>
  </si>
  <si>
    <t>UNIVERSITY</t>
  </si>
  <si>
    <t>WON</t>
  </si>
  <si>
    <t>BENEFIT</t>
  </si>
  <si>
    <t>VARIOUS</t>
  </si>
  <si>
    <t>DISCIPLINE</t>
  </si>
  <si>
    <t>LATEST</t>
  </si>
  <si>
    <t>RECOGNIZES</t>
  </si>
  <si>
    <t>ENJOYED</t>
  </si>
  <si>
    <t>FREQUENTLY</t>
  </si>
  <si>
    <t>SPEAK</t>
  </si>
  <si>
    <t>BOAT</t>
  </si>
  <si>
    <t>PROSPECTS</t>
  </si>
  <si>
    <t>LESSONS</t>
  </si>
  <si>
    <t>NONE</t>
  </si>
  <si>
    <t>CLEARLY</t>
  </si>
  <si>
    <t>DEFINED</t>
  </si>
  <si>
    <t>BECOME</t>
  </si>
  <si>
    <t>SEEN</t>
  </si>
  <si>
    <t>GENERIC</t>
  </si>
  <si>
    <t>COMPUTER</t>
  </si>
  <si>
    <t>PEOPLE'</t>
  </si>
  <si>
    <t>EXPERTS</t>
  </si>
  <si>
    <t>PARTICULAR</t>
  </si>
  <si>
    <t>DEMANDS</t>
  </si>
  <si>
    <t>DELIVER</t>
  </si>
  <si>
    <t>BLENDED</t>
  </si>
  <si>
    <t>RELIABLE</t>
  </si>
  <si>
    <t>CONNECTEDNESS</t>
  </si>
  <si>
    <t>TRIBE</t>
  </si>
  <si>
    <t>DECADES</t>
  </si>
  <si>
    <t>STANDING</t>
  </si>
  <si>
    <t>METAFILTER</t>
  </si>
  <si>
    <t>TWO</t>
  </si>
  <si>
    <t>VIEWPOINTS</t>
  </si>
  <si>
    <t>LDS</t>
  </si>
  <si>
    <t>GLEANING</t>
  </si>
  <si>
    <t>FGREAT</t>
  </si>
  <si>
    <t>QUITE</t>
  </si>
  <si>
    <t>CLIQUEY</t>
  </si>
  <si>
    <t>GENEROSITY</t>
  </si>
  <si>
    <t>CERTAINLY</t>
  </si>
  <si>
    <t>CAME</t>
  </si>
  <si>
    <t>IMPOSTER</t>
  </si>
  <si>
    <t>STRADDLE</t>
  </si>
  <si>
    <t>TECHNICAL</t>
  </si>
  <si>
    <t>SIDE</t>
  </si>
  <si>
    <t>HUB</t>
  </si>
  <si>
    <t>ARGUMENTS</t>
  </si>
  <si>
    <t>CONVINCE</t>
  </si>
  <si>
    <t>INFRASTRUCTURE</t>
  </si>
  <si>
    <t>THINKING</t>
  </si>
  <si>
    <t>SEEMS</t>
  </si>
  <si>
    <t>SMALL</t>
  </si>
  <si>
    <t>INVITED</t>
  </si>
  <si>
    <t>PARTICIPATE</t>
  </si>
  <si>
    <t>BEGINNING</t>
  </si>
  <si>
    <t>ADAPT</t>
  </si>
  <si>
    <t>SATURATED</t>
  </si>
  <si>
    <t>CARE</t>
  </si>
  <si>
    <t>EVEN</t>
  </si>
  <si>
    <t>PLATFORMS</t>
  </si>
  <si>
    <t>WRONGLY</t>
  </si>
  <si>
    <t>BUYING</t>
  </si>
  <si>
    <t>LAPTOPS</t>
  </si>
  <si>
    <t>STUDENTS</t>
  </si>
  <si>
    <t>INSFRASTRUCTURE</t>
  </si>
  <si>
    <t>VARIETY</t>
  </si>
  <si>
    <t>SITUATIONS</t>
  </si>
  <si>
    <t>ENCOUNTERED</t>
  </si>
  <si>
    <t>ALONG</t>
  </si>
  <si>
    <t>CLINGING</t>
  </si>
  <si>
    <t>TRADITION</t>
  </si>
  <si>
    <t>WORSE</t>
  </si>
  <si>
    <t>COMPUTERISED</t>
  </si>
  <si>
    <t>VERSION</t>
  </si>
  <si>
    <t>MINED</t>
  </si>
  <si>
    <t>SERVE</t>
  </si>
  <si>
    <t>AFFIRM</t>
  </si>
  <si>
    <t>PRACTISE</t>
  </si>
  <si>
    <t>INNOVATION</t>
  </si>
  <si>
    <t>REASONS</t>
  </si>
  <si>
    <t>COLLEGIAL</t>
  </si>
  <si>
    <t>FACING</t>
  </si>
  <si>
    <t>UNI</t>
  </si>
  <si>
    <t>DIALOGUE</t>
  </si>
  <si>
    <t>SAFE</t>
  </si>
  <si>
    <t>FAILURES</t>
  </si>
  <si>
    <t>WINS</t>
  </si>
  <si>
    <t>FELLOW</t>
  </si>
  <si>
    <t>SIGNIFICANT</t>
  </si>
  <si>
    <t>PICK</t>
  </si>
  <si>
    <t>COURSE</t>
  </si>
  <si>
    <t>RUN</t>
  </si>
  <si>
    <t>DOMAIN</t>
  </si>
  <si>
    <t>MAINTAIN</t>
  </si>
  <si>
    <t>BENCHMARK</t>
  </si>
  <si>
    <t>AGAINST</t>
  </si>
  <si>
    <t>REASSURANCE</t>
  </si>
  <si>
    <t>ORGANSATIONS</t>
  </si>
  <si>
    <t>GATEWAY</t>
  </si>
  <si>
    <t>AIDS</t>
  </si>
  <si>
    <t>PROFESSIONALISATION</t>
  </si>
  <si>
    <t>AUDIENCE</t>
  </si>
  <si>
    <t>CONSIDERABLY</t>
  </si>
  <si>
    <t>QUEST</t>
  </si>
  <si>
    <t>MISSION</t>
  </si>
  <si>
    <t>SUBSECTION</t>
  </si>
  <si>
    <t>SOLD</t>
  </si>
  <si>
    <t>ANGLE</t>
  </si>
  <si>
    <t>ENSHRINES</t>
  </si>
  <si>
    <t>FOCUS</t>
  </si>
  <si>
    <t>ENCOURAGEMENT</t>
  </si>
  <si>
    <t>WILLINGNESS</t>
  </si>
  <si>
    <t>SOLID</t>
  </si>
  <si>
    <t>HIGHLY</t>
  </si>
  <si>
    <t>WARM</t>
  </si>
  <si>
    <t>NASCENT</t>
  </si>
  <si>
    <t>INITIATIVES</t>
  </si>
  <si>
    <t>VOLUNTARY</t>
  </si>
  <si>
    <t>BASIS</t>
  </si>
  <si>
    <t>RESPECTED</t>
  </si>
  <si>
    <t>TALENT</t>
  </si>
  <si>
    <t>WONDERFUL</t>
  </si>
  <si>
    <t>AWARENESS</t>
  </si>
  <si>
    <t>CONSISTENT</t>
  </si>
  <si>
    <t>AGGREGATED</t>
  </si>
  <si>
    <t>TO'</t>
  </si>
  <si>
    <t>BIND</t>
  </si>
  <si>
    <t>LARGE</t>
  </si>
  <si>
    <t>DISPARATE</t>
  </si>
  <si>
    <t>AMBITIONS</t>
  </si>
  <si>
    <t>SUGGESTIONS</t>
  </si>
  <si>
    <t>ONE'S</t>
  </si>
  <si>
    <t>ENTHUSIASM</t>
  </si>
  <si>
    <t>GIVS</t>
  </si>
  <si>
    <t>LOVELY</t>
  </si>
  <si>
    <t>RECENTLY</t>
  </si>
  <si>
    <t>ATTEMPT</t>
  </si>
  <si>
    <t>BORE</t>
  </si>
  <si>
    <t>RESEMBLANCE</t>
  </si>
  <si>
    <t>LEARNING</t>
  </si>
  <si>
    <t>TECHNOLOGIST'</t>
  </si>
  <si>
    <t>RATIONALE</t>
  </si>
  <si>
    <t>RESTRUCTURING</t>
  </si>
  <si>
    <t>BROADENED</t>
  </si>
  <si>
    <t>WORKLOAD</t>
  </si>
  <si>
    <t>ABIDE</t>
  </si>
  <si>
    <t>ECOSYSTEM</t>
  </si>
  <si>
    <t>UNDERSTOOD</t>
  </si>
  <si>
    <t>OUTREACH</t>
  </si>
  <si>
    <t>EFFORT</t>
  </si>
  <si>
    <t>HARD</t>
  </si>
  <si>
    <t>STRUCTURES</t>
  </si>
  <si>
    <t>AMOUNTED</t>
  </si>
  <si>
    <t>TYPE</t>
  </si>
  <si>
    <t>DE</t>
  </si>
  <si>
    <t>SKILLING</t>
  </si>
  <si>
    <t>ASSUMPTIONS</t>
  </si>
  <si>
    <t>UNION</t>
  </si>
  <si>
    <t>UCU'S</t>
  </si>
  <si>
    <t>SPECIFIC</t>
  </si>
  <si>
    <t>FIGHT</t>
  </si>
  <si>
    <t>STANDARDS</t>
  </si>
  <si>
    <t>PROTECTION</t>
  </si>
  <si>
    <t>MOMENT</t>
  </si>
  <si>
    <t>PERIOD</t>
  </si>
  <si>
    <t>FLUX</t>
  </si>
  <si>
    <t>UNCERTAINTLY</t>
  </si>
  <si>
    <t>QUALIFIED</t>
  </si>
  <si>
    <t>LIKE'</t>
  </si>
  <si>
    <t>WORRYING</t>
  </si>
  <si>
    <t>DIRECTION</t>
  </si>
  <si>
    <t>CONSIDERED</t>
  </si>
  <si>
    <t>PAST</t>
  </si>
  <si>
    <t>MONTHS</t>
  </si>
  <si>
    <t>NEWSLETTERS</t>
  </si>
  <si>
    <t>INSPIRATION</t>
  </si>
  <si>
    <t>TRY</t>
  </si>
  <si>
    <t>SUCCESSFULLY</t>
  </si>
  <si>
    <t>HARNESSED</t>
  </si>
  <si>
    <t>STUPID</t>
  </si>
  <si>
    <t>LIVELY</t>
  </si>
  <si>
    <t>PARTICULARLY</t>
  </si>
  <si>
    <t>PANDEMIC</t>
  </si>
  <si>
    <t>ACCREDIATION</t>
  </si>
  <si>
    <t>REDUCING</t>
  </si>
  <si>
    <t>COST</t>
  </si>
  <si>
    <t>BLOCKS</t>
  </si>
  <si>
    <t>SUBJECT</t>
  </si>
  <si>
    <t>SECONDLY</t>
  </si>
  <si>
    <t>INTEND</t>
  </si>
  <si>
    <t>REQUESTED</t>
  </si>
  <si>
    <t>MIX</t>
  </si>
  <si>
    <t>CELEBRATING</t>
  </si>
  <si>
    <t>INCREASING</t>
  </si>
  <si>
    <t>CONFERENCE</t>
  </si>
  <si>
    <t>NICE</t>
  </si>
  <si>
    <t>OLD</t>
  </si>
  <si>
    <t>SEN</t>
  </si>
  <si>
    <t>TYPICALLY</t>
  </si>
  <si>
    <t>ISOLATED</t>
  </si>
  <si>
    <t>MANAGER</t>
  </si>
  <si>
    <t>HEAD</t>
  </si>
  <si>
    <t>LECTURER</t>
  </si>
  <si>
    <t>PROFESSOR</t>
  </si>
  <si>
    <t>OFFICER</t>
  </si>
  <si>
    <t>SPECIALIST</t>
  </si>
  <si>
    <t>ENHANCED</t>
  </si>
  <si>
    <t>ADVISOR</t>
  </si>
  <si>
    <t>CONSULTANT</t>
  </si>
  <si>
    <t>ASSOCIATE</t>
  </si>
  <si>
    <t>ADVISER</t>
  </si>
  <si>
    <t>LEAD</t>
  </si>
  <si>
    <t>COORDINATOR</t>
  </si>
  <si>
    <t>INSTRUCTIONAL</t>
  </si>
  <si>
    <t>DIRECTOR</t>
  </si>
  <si>
    <t>ELEARNING</t>
  </si>
  <si>
    <t>LEADER</t>
  </si>
  <si>
    <t>PROJECT</t>
  </si>
  <si>
    <t>ASSISTANT</t>
  </si>
  <si>
    <t>PARTNERSHIP</t>
  </si>
  <si>
    <t>ASSESSMENT</t>
  </si>
  <si>
    <t>CURRICULUM</t>
  </si>
  <si>
    <t>FRONT</t>
  </si>
  <si>
    <t>END</t>
  </si>
  <si>
    <t>ACCESSIBILITY</t>
  </si>
  <si>
    <t>STRATEGIC</t>
  </si>
  <si>
    <t>TECHNICIAN</t>
  </si>
  <si>
    <t>PEDAGOGY</t>
  </si>
  <si>
    <t>OCD</t>
  </si>
  <si>
    <t>LINK</t>
  </si>
  <si>
    <t>TUTOR</t>
  </si>
  <si>
    <t>FREELANCE</t>
  </si>
  <si>
    <t>RESEARCHER</t>
  </si>
  <si>
    <t>MATERIALS</t>
  </si>
  <si>
    <t>SYSTEM</t>
  </si>
  <si>
    <t>ANALYST</t>
  </si>
  <si>
    <t>SCHOOL</t>
  </si>
  <si>
    <t>UNIT</t>
  </si>
  <si>
    <t>SCIENCE</t>
  </si>
  <si>
    <t>SAFETY</t>
  </si>
  <si>
    <t>SENIORTEL</t>
  </si>
  <si>
    <t>BUSINESS</t>
  </si>
  <si>
    <t>PARTNER</t>
  </si>
  <si>
    <t>DISTANCE</t>
  </si>
  <si>
    <t>EPROJECTS</t>
  </si>
  <si>
    <t>FOUNDATION</t>
  </si>
  <si>
    <t>PROGRAM</t>
  </si>
  <si>
    <t>TRAINER</t>
  </si>
  <si>
    <t>LIBRARIAN</t>
  </si>
  <si>
    <t>GURU</t>
  </si>
  <si>
    <t>LIBRARY</t>
  </si>
  <si>
    <t>PRODUCT</t>
  </si>
  <si>
    <t>FOUNDER</t>
  </si>
  <si>
    <t>STARTUP</t>
  </si>
  <si>
    <t>FACILITATOR</t>
  </si>
  <si>
    <t>CO</t>
  </si>
  <si>
    <t>CREATOR</t>
  </si>
  <si>
    <t>NEEDS</t>
  </si>
  <si>
    <t>JAN</t>
  </si>
  <si>
    <t>CAPABILITY</t>
  </si>
  <si>
    <t>EDUCATIONALIST</t>
  </si>
  <si>
    <t>CLINICAL</t>
  </si>
  <si>
    <t>PRINCIPAL</t>
  </si>
  <si>
    <t>MBBS</t>
  </si>
  <si>
    <t>TECHOLOGIST</t>
  </si>
  <si>
    <t>POSTGRADUATE</t>
  </si>
  <si>
    <t>ADVISORY</t>
  </si>
  <si>
    <t>Microsoft</t>
  </si>
  <si>
    <t>Google</t>
  </si>
  <si>
    <t>Collaborate</t>
  </si>
  <si>
    <t>GSuite</t>
  </si>
  <si>
    <t>Articulate</t>
  </si>
  <si>
    <t>Adobe</t>
  </si>
  <si>
    <t>Class</t>
  </si>
  <si>
    <t>Notebook</t>
  </si>
  <si>
    <t>Meetings</t>
  </si>
  <si>
    <t>Excel</t>
  </si>
  <si>
    <t>Docs</t>
  </si>
  <si>
    <t>Learn</t>
  </si>
  <si>
    <t>Drive</t>
  </si>
  <si>
    <t>Chrome</t>
  </si>
  <si>
    <t>Browser</t>
  </si>
  <si>
    <t>iPad</t>
  </si>
  <si>
    <t>Chat</t>
  </si>
  <si>
    <t>Storyline</t>
  </si>
  <si>
    <t>Office</t>
  </si>
  <si>
    <t>Ideo</t>
  </si>
  <si>
    <t>Video Conferencing</t>
  </si>
  <si>
    <t>Visual Studio</t>
  </si>
  <si>
    <t>Devsense</t>
  </si>
  <si>
    <t>PHP</t>
  </si>
  <si>
    <t>Pallet</t>
  </si>
  <si>
    <t>Github</t>
  </si>
  <si>
    <t>Screencast</t>
  </si>
  <si>
    <t>Matic</t>
  </si>
  <si>
    <t>Thinglink</t>
  </si>
  <si>
    <t>Soundcloud</t>
  </si>
  <si>
    <t>OBS Studio</t>
  </si>
  <si>
    <t>Documents</t>
  </si>
  <si>
    <t>OneDrive</t>
  </si>
  <si>
    <t>Screencastify</t>
  </si>
  <si>
    <t>Insendi</t>
  </si>
  <si>
    <t>Wiseflow</t>
  </si>
  <si>
    <t>Surpass e-Assessment</t>
  </si>
  <si>
    <t>Creative</t>
  </si>
  <si>
    <t>Cloud</t>
  </si>
  <si>
    <t>Weblearn</t>
  </si>
  <si>
    <t>Ultra</t>
  </si>
  <si>
    <t>Powerpoint</t>
  </si>
  <si>
    <t>Planner</t>
  </si>
  <si>
    <t>Power BI</t>
  </si>
  <si>
    <t>Analytics</t>
  </si>
  <si>
    <t>Mural</t>
  </si>
  <si>
    <t>Cenariovr</t>
  </si>
  <si>
    <t>Premiere</t>
  </si>
  <si>
    <t>Pro</t>
  </si>
  <si>
    <t>Classroom</t>
  </si>
  <si>
    <t>Blog</t>
  </si>
  <si>
    <t>Geogebra</t>
  </si>
  <si>
    <t>Virtual</t>
  </si>
  <si>
    <t>Lab</t>
  </si>
  <si>
    <t>Apps</t>
  </si>
  <si>
    <t>Pebblepad</t>
  </si>
  <si>
    <t>Evolve</t>
  </si>
  <si>
    <t>Areas where your budget has changed in response to COVID-19: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</si>
</sst>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m/d/yyyy\ h:mm:ss"/>
    <numFmt numFmtId="165" formatCode="0.0%"/>
    <numFmt numFmtId="166" formatCode="dd/mm/yyyy\ hh:mm:ss"/>
  </numFmts>
  <fonts count="4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ont>
    <font>
      <sz val="10"/>
      <color rgb="FF000000"/>
      <name val="Arial"/>
      <family val="2"/>
    </font>
    <font>
      <b/>
      <sz val="10"/>
      <color rgb="FF000000"/>
      <name val="Arial"/>
      <family val="2"/>
    </font>
    <font>
      <sz val="10"/>
      <color rgb="FF666666"/>
      <name val="Arial"/>
      <family val="2"/>
    </font>
    <font>
      <sz val="10"/>
      <name val="Arial"/>
      <family val="2"/>
    </font>
    <font>
      <b/>
      <sz val="13.5"/>
      <color rgb="FF000000"/>
      <name val="Arial"/>
      <family val="2"/>
    </font>
    <font>
      <i/>
      <sz val="8"/>
      <color theme="0" tint="-0.249977111117893"/>
      <name val="Arial"/>
      <family val="2"/>
    </font>
    <font>
      <i/>
      <sz val="9"/>
      <color theme="0" tint="-0.249977111117893"/>
      <name val="Arial"/>
      <family val="2"/>
    </font>
    <font>
      <sz val="16"/>
      <color rgb="FF079948"/>
      <name val="Arial"/>
      <family val="2"/>
    </font>
    <font>
      <b/>
      <sz val="10"/>
      <name val="Arial"/>
      <family val="2"/>
    </font>
    <font>
      <u/>
      <sz val="10"/>
      <color theme="10"/>
      <name val="Arial"/>
      <family val="2"/>
    </font>
    <font>
      <b/>
      <sz val="16"/>
      <color theme="0"/>
      <name val="Arial"/>
      <family val="2"/>
    </font>
    <font>
      <i/>
      <sz val="10"/>
      <name val="Arial"/>
      <family val="2"/>
    </font>
    <font>
      <sz val="9"/>
      <color rgb="FF000000"/>
      <name val="Arial"/>
      <family val="2"/>
    </font>
    <font>
      <sz val="10"/>
      <color rgb="FF000000"/>
      <name val="Arial"/>
    </font>
    <font>
      <sz val="9"/>
      <color indexed="81"/>
      <name val="Tahoma"/>
      <charset val="1"/>
    </font>
    <font>
      <b/>
      <sz val="9"/>
      <color indexed="81"/>
      <name val="Tahoma"/>
      <charset val="1"/>
    </font>
    <font>
      <sz val="10"/>
      <name val="Microsoft Sans Serif"/>
      <family val="2"/>
    </font>
    <font>
      <b/>
      <sz val="12"/>
      <color rgb="FF000000"/>
      <name val="Arial"/>
    </font>
    <font>
      <sz val="10"/>
      <color theme="0"/>
      <name val="Arial"/>
      <family val="2"/>
    </font>
    <font>
      <sz val="11"/>
      <name val="Calibri"/>
      <family val="2"/>
    </font>
    <font>
      <b/>
      <sz val="9"/>
      <name val="Open Sans"/>
      <family val="2"/>
    </font>
    <font>
      <sz val="9"/>
      <name val="Open Sans"/>
      <family val="2"/>
    </font>
    <font>
      <sz val="10"/>
      <color theme="1"/>
      <name val="Arial"/>
      <family val="2"/>
    </font>
    <font>
      <sz val="10"/>
      <color theme="1"/>
      <name val="Arial"/>
    </font>
    <font>
      <u/>
      <sz val="10"/>
      <color rgb="FF0000FF"/>
      <name val="Arial"/>
    </font>
    <font>
      <b/>
      <sz val="10"/>
      <name val="Open Sans"/>
      <family val="2"/>
    </font>
    <font>
      <sz val="8"/>
      <name val="Arial"/>
      <family val="2"/>
    </font>
    <font>
      <sz val="10"/>
      <name val="Open Sans"/>
      <family val="2"/>
    </font>
    <font>
      <b/>
      <sz val="11"/>
      <color theme="1"/>
      <name val="Calibri"/>
      <family val="2"/>
      <scheme val="minor"/>
    </font>
    <font>
      <sz val="10"/>
      <color rgb="FF000000"/>
      <name val="Roboto"/>
    </font>
    <font>
      <b/>
      <sz val="12"/>
      <name val="Open Sans"/>
      <family val="2"/>
    </font>
    <font>
      <sz val="9"/>
      <color indexed="81"/>
      <name val="Tahoma"/>
      <family val="2"/>
    </font>
    <font>
      <b/>
      <sz val="9"/>
      <color indexed="81"/>
      <name val="Tahoma"/>
      <family val="2"/>
    </font>
    <font>
      <b/>
      <sz val="16"/>
      <name val="Open Sans"/>
      <family val="2"/>
    </font>
    <font>
      <b/>
      <sz val="14"/>
      <name val="Open Sans"/>
      <family val="2"/>
    </font>
  </fonts>
  <fills count="10">
    <fill>
      <patternFill patternType="none"/>
    </fill>
    <fill>
      <patternFill patternType="gray125"/>
    </fill>
    <fill>
      <patternFill patternType="solid">
        <fgColor rgb="FFFFFFFF"/>
        <bgColor indexed="64"/>
      </patternFill>
    </fill>
    <fill>
      <patternFill patternType="solid">
        <fgColor rgb="FF079948"/>
        <bgColor indexed="6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rgb="FF79F8B1"/>
        <bgColor indexed="64"/>
      </patternFill>
    </fill>
    <fill>
      <patternFill patternType="solid">
        <fgColor rgb="FFBCFBD8"/>
        <bgColor indexed="64"/>
      </patternFill>
    </fill>
    <fill>
      <patternFill patternType="solid">
        <fgColor rgb="FFE8E7FC"/>
        <bgColor indexed="64"/>
      </patternFill>
    </fill>
    <fill>
      <patternFill patternType="solid">
        <fgColor rgb="FFF3F3F3"/>
        <bgColor indexed="64"/>
      </patternFill>
    </fill>
  </fills>
  <borders count="11">
    <border>
      <left/>
      <right/>
      <top/>
      <bottom/>
      <diagonal/>
    </border>
    <border>
      <left/>
      <right/>
      <top/>
      <bottom/>
      <diagonal/>
    </border>
    <border>
      <left/>
      <right/>
      <top/>
      <bottom style="thick">
        <color rgb="FF00B050"/>
      </bottom>
      <diagonal/>
    </border>
    <border>
      <left/>
      <right/>
      <top/>
      <bottom style="medium">
        <color rgb="FF00B050"/>
      </bottom>
      <diagonal/>
    </border>
    <border>
      <left style="medium">
        <color rgb="FF00B050"/>
      </left>
      <right/>
      <top/>
      <bottom style="medium">
        <color rgb="FF00B050"/>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style="medium">
        <color rgb="FFCCCCCC"/>
      </left>
      <right style="medium">
        <color rgb="FFCCCCCC"/>
      </right>
      <top style="medium">
        <color rgb="FFCCCCCC"/>
      </top>
      <bottom style="medium">
        <color rgb="FFCCCCCC"/>
      </bottom>
      <diagonal/>
    </border>
    <border>
      <left/>
      <right/>
      <top style="medium">
        <color rgb="FF00B050"/>
      </top>
      <bottom/>
      <diagonal/>
    </border>
    <border>
      <left style="thick">
        <color rgb="FF00B050"/>
      </left>
      <right/>
      <top style="thick">
        <color rgb="FF00B050"/>
      </top>
      <bottom style="medium">
        <color rgb="FF00B050"/>
      </bottom>
      <diagonal/>
    </border>
    <border>
      <left style="thick">
        <color rgb="FF00B050"/>
      </left>
      <right/>
      <top/>
      <bottom style="medium">
        <color rgb="FF00B050"/>
      </bottom>
      <diagonal/>
    </border>
  </borders>
  <cellStyleXfs count="12">
    <xf numFmtId="0" fontId="0" fillId="0" borderId="0"/>
    <xf numFmtId="9" fontId="10" fillId="0" borderId="0" applyFont="0" applyFill="0" applyBorder="0" applyAlignment="0" applyProtection="0"/>
    <xf numFmtId="0" fontId="20" fillId="0" borderId="0" applyNumberFormat="0" applyFill="0" applyBorder="0" applyAlignment="0" applyProtection="0"/>
    <xf numFmtId="0" fontId="24" fillId="0" borderId="1"/>
    <xf numFmtId="9" fontId="27" fillId="0" borderId="1" applyFont="0" applyFill="0" applyBorder="0" applyAlignment="0" applyProtection="0"/>
    <xf numFmtId="0" fontId="10" fillId="0" borderId="1"/>
    <xf numFmtId="9" fontId="10" fillId="0" borderId="1" applyFont="0" applyFill="0" applyBorder="0" applyAlignment="0" applyProtection="0"/>
    <xf numFmtId="9" fontId="24" fillId="0" borderId="1" applyFont="0" applyFill="0" applyBorder="0" applyAlignment="0" applyProtection="0"/>
    <xf numFmtId="0" fontId="9" fillId="0" borderId="1"/>
    <xf numFmtId="9" fontId="9" fillId="0" borderId="1" applyFont="0" applyFill="0" applyBorder="0" applyAlignment="0" applyProtection="0"/>
    <xf numFmtId="0" fontId="8" fillId="0" borderId="1"/>
    <xf numFmtId="0" fontId="6" fillId="0" borderId="1"/>
  </cellStyleXfs>
  <cellXfs count="184">
    <xf numFmtId="0" fontId="0" fillId="0" borderId="0" xfId="0"/>
    <xf numFmtId="0" fontId="10" fillId="0" borderId="1" xfId="0" applyFont="1" applyBorder="1" applyAlignment="1"/>
    <xf numFmtId="9" fontId="0" fillId="0" borderId="0" xfId="1" applyFont="1"/>
    <xf numFmtId="0" fontId="11" fillId="2" borderId="0" xfId="0" applyFont="1" applyFill="1" applyAlignment="1">
      <alignment horizontal="left" vertical="top"/>
    </xf>
    <xf numFmtId="0" fontId="12" fillId="2" borderId="0" xfId="0" applyFont="1" applyFill="1" applyAlignment="1">
      <alignment horizontal="right" vertical="top" wrapText="1" indent="1"/>
    </xf>
    <xf numFmtId="9" fontId="13" fillId="2" borderId="0" xfId="0" applyNumberFormat="1" applyFont="1" applyFill="1" applyAlignment="1">
      <alignment horizontal="right" vertical="top" wrapText="1" indent="1"/>
    </xf>
    <xf numFmtId="0" fontId="14" fillId="0" borderId="0" xfId="0" applyFont="1"/>
    <xf numFmtId="0" fontId="15" fillId="0" borderId="0" xfId="0" applyFont="1" applyAlignment="1">
      <alignment vertical="center"/>
    </xf>
    <xf numFmtId="9" fontId="0" fillId="0" borderId="0" xfId="0" applyNumberFormat="1"/>
    <xf numFmtId="0" fontId="14" fillId="0" borderId="0" xfId="0" quotePrefix="1" applyFont="1"/>
    <xf numFmtId="0" fontId="0" fillId="0" borderId="0" xfId="0" applyAlignment="1">
      <alignment wrapText="1"/>
    </xf>
    <xf numFmtId="0" fontId="14" fillId="0" borderId="0" xfId="0" applyFont="1" applyAlignment="1">
      <alignment wrapText="1"/>
    </xf>
    <xf numFmtId="0" fontId="10" fillId="0" borderId="1" xfId="0" applyFont="1" applyBorder="1" applyAlignment="1">
      <alignment wrapText="1"/>
    </xf>
    <xf numFmtId="22" fontId="0" fillId="0" borderId="0" xfId="0" applyNumberFormat="1" applyAlignment="1">
      <alignment wrapText="1"/>
    </xf>
    <xf numFmtId="22" fontId="10" fillId="0" borderId="1" xfId="0" applyNumberFormat="1" applyFont="1" applyBorder="1" applyAlignment="1"/>
    <xf numFmtId="22" fontId="0" fillId="0" borderId="0" xfId="0" applyNumberFormat="1"/>
    <xf numFmtId="1" fontId="16" fillId="0" borderId="0" xfId="0" applyNumberFormat="1" applyFont="1"/>
    <xf numFmtId="0" fontId="17" fillId="0" borderId="0" xfId="0" applyFont="1"/>
    <xf numFmtId="0" fontId="19" fillId="0" borderId="0" xfId="0" applyFont="1"/>
    <xf numFmtId="0" fontId="20" fillId="0" borderId="0" xfId="2" applyAlignment="1">
      <alignment horizontal="center"/>
    </xf>
    <xf numFmtId="0" fontId="18" fillId="3" borderId="0" xfId="0" applyFont="1" applyFill="1" applyAlignment="1">
      <alignment horizontal="center"/>
    </xf>
    <xf numFmtId="0" fontId="21" fillId="3" borderId="0" xfId="0" applyFont="1" applyFill="1" applyAlignment="1">
      <alignment horizontal="right" vertical="center"/>
    </xf>
    <xf numFmtId="0" fontId="22" fillId="0" borderId="0" xfId="0" applyFont="1" applyAlignment="1">
      <alignment wrapText="1"/>
    </xf>
    <xf numFmtId="0" fontId="0" fillId="0" borderId="0" xfId="0" applyFont="1" applyAlignment="1"/>
    <xf numFmtId="0" fontId="10" fillId="0" borderId="0" xfId="0" applyFont="1" applyAlignment="1"/>
    <xf numFmtId="164" fontId="10" fillId="0" borderId="0" xfId="0" applyNumberFormat="1" applyFont="1" applyAlignment="1"/>
    <xf numFmtId="1" fontId="12" fillId="2" borderId="0" xfId="0" applyNumberFormat="1" applyFont="1" applyFill="1" applyAlignment="1">
      <alignment horizontal="right" vertical="top" wrapText="1" indent="1"/>
    </xf>
    <xf numFmtId="165" fontId="13" fillId="2" borderId="0" xfId="0" applyNumberFormat="1" applyFont="1" applyFill="1" applyAlignment="1">
      <alignment horizontal="right" vertical="top" wrapText="1" indent="1"/>
    </xf>
    <xf numFmtId="0" fontId="23" fillId="0" borderId="0" xfId="0" applyFont="1"/>
    <xf numFmtId="0" fontId="0" fillId="0" borderId="0" xfId="0" applyAlignment="1">
      <alignment vertical="center" wrapText="1"/>
    </xf>
    <xf numFmtId="165" fontId="0" fillId="0" borderId="0" xfId="1" applyNumberFormat="1" applyFont="1"/>
    <xf numFmtId="165" fontId="0" fillId="0" borderId="0" xfId="0" applyNumberFormat="1"/>
    <xf numFmtId="0" fontId="24" fillId="0" borderId="1" xfId="3" applyFont="1" applyAlignment="1"/>
    <xf numFmtId="0" fontId="10" fillId="0" borderId="1" xfId="3" applyFont="1" applyAlignment="1"/>
    <xf numFmtId="0" fontId="0" fillId="0" borderId="0" xfId="1" applyNumberFormat="1" applyFont="1"/>
    <xf numFmtId="22" fontId="24" fillId="0" borderId="1" xfId="3" applyNumberFormat="1" applyFont="1" applyAlignment="1"/>
    <xf numFmtId="22" fontId="10" fillId="0" borderId="1" xfId="3" applyNumberFormat="1" applyFont="1" applyAlignment="1"/>
    <xf numFmtId="165" fontId="0" fillId="0" borderId="1" xfId="4" applyNumberFormat="1" applyFont="1"/>
    <xf numFmtId="1" fontId="0" fillId="0" borderId="0" xfId="1" applyNumberFormat="1" applyFont="1"/>
    <xf numFmtId="0" fontId="0" fillId="0" borderId="0" xfId="0" applyAlignment="1"/>
    <xf numFmtId="0" fontId="19" fillId="0" borderId="0" xfId="0" applyFont="1" applyAlignment="1"/>
    <xf numFmtId="0" fontId="19" fillId="0" borderId="0" xfId="0" applyFont="1" applyAlignment="1">
      <alignment horizontal="left"/>
    </xf>
    <xf numFmtId="9" fontId="0" fillId="0" borderId="0" xfId="1" applyNumberFormat="1" applyFont="1"/>
    <xf numFmtId="0" fontId="28" fillId="0" borderId="0" xfId="0" applyFont="1" applyAlignment="1">
      <alignment horizontal="center" vertical="center" readingOrder="1"/>
    </xf>
    <xf numFmtId="49" fontId="0" fillId="0" borderId="0" xfId="1" applyNumberFormat="1" applyFont="1"/>
    <xf numFmtId="0" fontId="29" fillId="0" borderId="1" xfId="3" applyFont="1" applyAlignment="1"/>
    <xf numFmtId="0" fontId="14" fillId="0" borderId="0" xfId="0" applyFont="1" applyAlignment="1">
      <alignment horizontal="right"/>
    </xf>
    <xf numFmtId="1" fontId="0" fillId="0" borderId="0" xfId="0" applyNumberFormat="1"/>
    <xf numFmtId="0" fontId="0" fillId="0" borderId="1" xfId="3" applyFont="1" applyAlignment="1"/>
    <xf numFmtId="0" fontId="0" fillId="0" borderId="0" xfId="0" applyAlignment="1">
      <alignment horizontal="center"/>
    </xf>
    <xf numFmtId="0" fontId="0" fillId="0" borderId="1" xfId="0" applyBorder="1"/>
    <xf numFmtId="22" fontId="29" fillId="0" borderId="1" xfId="3" applyNumberFormat="1" applyFont="1" applyAlignment="1"/>
    <xf numFmtId="0" fontId="24" fillId="0" borderId="1" xfId="3"/>
    <xf numFmtId="0" fontId="10" fillId="0" borderId="1" xfId="3" applyFont="1"/>
    <xf numFmtId="22" fontId="24" fillId="0" borderId="1" xfId="3" applyNumberFormat="1"/>
    <xf numFmtId="22" fontId="10" fillId="0" borderId="1" xfId="3" applyNumberFormat="1" applyFont="1"/>
    <xf numFmtId="0" fontId="11" fillId="0" borderId="1" xfId="3" applyFont="1"/>
    <xf numFmtId="0" fontId="0" fillId="0" borderId="0" xfId="0" applyBorder="1"/>
    <xf numFmtId="9" fontId="14" fillId="0" borderId="0" xfId="0" applyNumberFormat="1" applyFont="1"/>
    <xf numFmtId="0" fontId="0" fillId="0" borderId="1" xfId="0" applyBorder="1" applyAlignment="1"/>
    <xf numFmtId="0" fontId="15" fillId="0" borderId="1" xfId="0" applyFont="1" applyBorder="1" applyAlignment="1">
      <alignment vertical="center"/>
    </xf>
    <xf numFmtId="0" fontId="14" fillId="0" borderId="1" xfId="0" applyFont="1" applyBorder="1" applyAlignment="1"/>
    <xf numFmtId="0" fontId="14" fillId="0" borderId="1" xfId="0" applyFont="1" applyBorder="1" applyAlignment="1">
      <alignment horizontal="right"/>
    </xf>
    <xf numFmtId="9" fontId="32" fillId="0" borderId="3" xfId="0" applyNumberFormat="1" applyFont="1" applyBorder="1" applyAlignment="1">
      <alignment horizontal="center" vertical="center"/>
    </xf>
    <xf numFmtId="0" fontId="32" fillId="0" borderId="3" xfId="0" applyFont="1" applyBorder="1" applyAlignment="1">
      <alignment horizontal="left" vertical="center"/>
    </xf>
    <xf numFmtId="0" fontId="0" fillId="0" borderId="0" xfId="0" applyNumberFormat="1"/>
    <xf numFmtId="0" fontId="30" fillId="0" borderId="1" xfId="0" applyFont="1" applyBorder="1"/>
    <xf numFmtId="0" fontId="31" fillId="0" borderId="1" xfId="0" applyFont="1" applyBorder="1" applyAlignment="1">
      <alignment horizontal="center" vertical="center"/>
    </xf>
    <xf numFmtId="0" fontId="32" fillId="0" borderId="1" xfId="0" applyFont="1" applyBorder="1" applyAlignment="1">
      <alignment vertical="center"/>
    </xf>
    <xf numFmtId="9" fontId="32" fillId="0" borderId="1" xfId="0" applyNumberFormat="1" applyFont="1" applyBorder="1" applyAlignment="1">
      <alignment horizontal="center" vertical="center"/>
    </xf>
    <xf numFmtId="0" fontId="32" fillId="0" borderId="1" xfId="0" applyFont="1" applyBorder="1" applyAlignment="1">
      <alignment horizontal="center" vertical="center"/>
    </xf>
    <xf numFmtId="9" fontId="0" fillId="0" borderId="0" xfId="1" applyFont="1" applyAlignment="1"/>
    <xf numFmtId="0" fontId="34" fillId="0" borderId="1" xfId="3" applyFont="1"/>
    <xf numFmtId="0" fontId="35" fillId="0" borderId="1" xfId="3" applyFont="1"/>
    <xf numFmtId="0" fontId="33" fillId="0" borderId="1" xfId="3" applyFont="1" applyFill="1"/>
    <xf numFmtId="166" fontId="34" fillId="0" borderId="1" xfId="3" applyNumberFormat="1" applyFont="1"/>
    <xf numFmtId="166" fontId="33" fillId="0" borderId="1" xfId="3" applyNumberFormat="1" applyFont="1" applyFill="1"/>
    <xf numFmtId="166" fontId="24" fillId="0" borderId="1" xfId="3" applyNumberFormat="1"/>
    <xf numFmtId="0" fontId="33" fillId="0" borderId="1" xfId="3" applyFont="1"/>
    <xf numFmtId="0" fontId="36" fillId="0" borderId="2" xfId="0" applyFont="1" applyBorder="1" applyAlignment="1">
      <alignment horizontal="left" vertical="center"/>
    </xf>
    <xf numFmtId="0" fontId="36" fillId="0" borderId="2" xfId="0" applyFont="1" applyBorder="1" applyAlignment="1">
      <alignment horizontal="center" vertical="center"/>
    </xf>
    <xf numFmtId="0" fontId="36" fillId="0" borderId="2" xfId="0" applyFont="1" applyBorder="1" applyAlignment="1">
      <alignment horizontal="center" vertical="center" wrapText="1"/>
    </xf>
    <xf numFmtId="0" fontId="0" fillId="0" borderId="0" xfId="0" applyAlignment="1">
      <alignment horizontal="center"/>
    </xf>
    <xf numFmtId="9" fontId="14" fillId="0" borderId="0" xfId="1" applyNumberFormat="1" applyFont="1"/>
    <xf numFmtId="0" fontId="38" fillId="0" borderId="3" xfId="0" applyFont="1" applyBorder="1" applyAlignment="1">
      <alignment horizontal="left" vertical="center" wrapText="1"/>
    </xf>
    <xf numFmtId="9" fontId="38" fillId="0" borderId="3" xfId="0" applyNumberFormat="1" applyFont="1" applyBorder="1" applyAlignment="1">
      <alignment horizontal="center" vertical="center"/>
    </xf>
    <xf numFmtId="9" fontId="38" fillId="0" borderId="3" xfId="1" applyFont="1" applyBorder="1" applyAlignment="1">
      <alignment horizontal="center" vertical="center"/>
    </xf>
    <xf numFmtId="9" fontId="38" fillId="0" borderId="3" xfId="0" applyNumberFormat="1" applyFont="1" applyBorder="1" applyAlignment="1">
      <alignment horizontal="left" vertical="center" wrapText="1"/>
    </xf>
    <xf numFmtId="9" fontId="38" fillId="0" borderId="3" xfId="1" applyNumberFormat="1" applyFont="1" applyBorder="1" applyAlignment="1">
      <alignment horizontal="center" vertical="center"/>
    </xf>
    <xf numFmtId="0" fontId="36" fillId="0" borderId="2" xfId="0" applyFont="1" applyBorder="1" applyAlignment="1">
      <alignment horizontal="left" vertical="center" wrapText="1"/>
    </xf>
    <xf numFmtId="165" fontId="38" fillId="0" borderId="3" xfId="1" applyNumberFormat="1" applyFont="1" applyBorder="1" applyAlignment="1">
      <alignment horizontal="center" vertical="center"/>
    </xf>
    <xf numFmtId="165" fontId="38" fillId="0" borderId="3" xfId="1" applyNumberFormat="1" applyFont="1" applyBorder="1" applyAlignment="1">
      <alignment horizontal="center" vertical="center" wrapText="1"/>
    </xf>
    <xf numFmtId="9" fontId="38" fillId="0" borderId="4" xfId="1" applyFont="1" applyBorder="1" applyAlignment="1">
      <alignment horizontal="center" vertical="center"/>
    </xf>
    <xf numFmtId="0" fontId="38" fillId="0" borderId="3" xfId="0" applyFont="1" applyBorder="1" applyAlignment="1">
      <alignment horizontal="center" vertical="center" wrapText="1"/>
    </xf>
    <xf numFmtId="0" fontId="20" fillId="0" borderId="0" xfId="2"/>
    <xf numFmtId="0" fontId="9" fillId="0" borderId="1" xfId="8"/>
    <xf numFmtId="0" fontId="24" fillId="0" borderId="1" xfId="3" applyAlignment="1">
      <alignment horizontal="right"/>
    </xf>
    <xf numFmtId="0" fontId="11" fillId="3" borderId="7" xfId="8" applyFont="1" applyFill="1" applyBorder="1" applyAlignment="1">
      <alignment wrapText="1"/>
    </xf>
    <xf numFmtId="0" fontId="33" fillId="6" borderId="7" xfId="8" applyFont="1" applyFill="1" applyBorder="1" applyAlignment="1">
      <alignment wrapText="1"/>
    </xf>
    <xf numFmtId="0" fontId="33" fillId="7" borderId="7" xfId="8" applyFont="1" applyFill="1" applyBorder="1" applyAlignment="1">
      <alignment wrapText="1"/>
    </xf>
    <xf numFmtId="0" fontId="33" fillId="7" borderId="7" xfId="8" applyFont="1" applyFill="1" applyBorder="1" applyAlignment="1">
      <alignment vertical="center"/>
    </xf>
    <xf numFmtId="0" fontId="33" fillId="6" borderId="7" xfId="8" applyFont="1" applyFill="1" applyBorder="1" applyAlignment="1">
      <alignment horizontal="right" wrapText="1"/>
    </xf>
    <xf numFmtId="0" fontId="33" fillId="7" borderId="7" xfId="8" applyFont="1" applyFill="1" applyBorder="1" applyAlignment="1">
      <alignment horizontal="right" wrapText="1"/>
    </xf>
    <xf numFmtId="0" fontId="33" fillId="6" borderId="7" xfId="8" applyFont="1" applyFill="1" applyBorder="1" applyAlignment="1">
      <alignment vertical="center"/>
    </xf>
    <xf numFmtId="0" fontId="33" fillId="2" borderId="7" xfId="8" applyFont="1" applyFill="1" applyBorder="1" applyAlignment="1">
      <alignment wrapText="1"/>
    </xf>
    <xf numFmtId="0" fontId="33" fillId="8" borderId="7" xfId="8" applyFont="1" applyFill="1" applyBorder="1" applyAlignment="1">
      <alignment wrapText="1"/>
    </xf>
    <xf numFmtId="0" fontId="33" fillId="2" borderId="7" xfId="8" applyFont="1" applyFill="1" applyBorder="1" applyAlignment="1">
      <alignment vertical="center"/>
    </xf>
    <xf numFmtId="0" fontId="33" fillId="9" borderId="7" xfId="8" applyFont="1" applyFill="1" applyBorder="1" applyAlignment="1">
      <alignment wrapText="1"/>
    </xf>
    <xf numFmtId="0" fontId="40" fillId="0" borderId="1" xfId="8" applyFont="1"/>
    <xf numFmtId="165" fontId="0" fillId="0" borderId="1" xfId="9" applyNumberFormat="1" applyFont="1"/>
    <xf numFmtId="2" fontId="9" fillId="0" borderId="1" xfId="8" applyNumberFormat="1"/>
    <xf numFmtId="0" fontId="39" fillId="0" borderId="1" xfId="8" applyFont="1"/>
    <xf numFmtId="0" fontId="14" fillId="0" borderId="0" xfId="0" applyFont="1" applyAlignment="1">
      <alignment vertical="center"/>
    </xf>
    <xf numFmtId="0" fontId="11" fillId="2" borderId="0" xfId="0" applyFont="1" applyFill="1" applyAlignment="1">
      <alignment horizontal="left" vertical="center"/>
    </xf>
    <xf numFmtId="0" fontId="12" fillId="2" borderId="0" xfId="0" applyFont="1" applyFill="1" applyAlignment="1">
      <alignment horizontal="right" vertical="center" wrapText="1"/>
    </xf>
    <xf numFmtId="165" fontId="13" fillId="2" borderId="0" xfId="0" applyNumberFormat="1" applyFont="1" applyFill="1" applyAlignment="1">
      <alignment horizontal="right" vertical="center" wrapText="1"/>
    </xf>
    <xf numFmtId="0" fontId="0" fillId="0" borderId="0" xfId="0" applyAlignment="1">
      <alignment vertical="center"/>
    </xf>
    <xf numFmtId="9" fontId="13" fillId="2" borderId="0" xfId="0" applyNumberFormat="1" applyFont="1" applyFill="1" applyAlignment="1">
      <alignment horizontal="right" vertical="center" wrapText="1"/>
    </xf>
    <xf numFmtId="0" fontId="8" fillId="0" borderId="1" xfId="10"/>
    <xf numFmtId="0" fontId="7" fillId="0" borderId="1" xfId="8" applyFont="1"/>
    <xf numFmtId="0" fontId="6" fillId="0" borderId="1" xfId="11"/>
    <xf numFmtId="0" fontId="6" fillId="0" borderId="1" xfId="11" applyAlignment="1">
      <alignment wrapText="1"/>
    </xf>
    <xf numFmtId="0" fontId="5" fillId="0" borderId="1" xfId="11" applyFont="1"/>
    <xf numFmtId="165" fontId="0" fillId="0" borderId="1" xfId="4" applyNumberFormat="1" applyFont="1" applyAlignment="1"/>
    <xf numFmtId="0" fontId="41" fillId="0" borderId="0" xfId="0" applyFont="1"/>
    <xf numFmtId="0" fontId="44" fillId="0" borderId="0" xfId="0" applyFont="1"/>
    <xf numFmtId="0" fontId="0" fillId="0" borderId="1" xfId="0" applyBorder="1" applyAlignment="1">
      <alignment vertical="center"/>
    </xf>
    <xf numFmtId="0" fontId="0" fillId="0" borderId="0" xfId="0" applyAlignment="1">
      <alignment horizontal="right" vertical="center"/>
    </xf>
    <xf numFmtId="0" fontId="45" fillId="0" borderId="0" xfId="0" applyFont="1"/>
    <xf numFmtId="0" fontId="4" fillId="0" borderId="1" xfId="11" applyFont="1"/>
    <xf numFmtId="9" fontId="13" fillId="2" borderId="0" xfId="0" applyNumberFormat="1" applyFont="1" applyFill="1" applyAlignment="1">
      <alignment horizontal="left" vertical="top" indent="1"/>
    </xf>
    <xf numFmtId="0" fontId="3" fillId="0" borderId="1" xfId="11" applyFont="1"/>
    <xf numFmtId="0" fontId="2" fillId="4" borderId="5" xfId="11" applyNumberFormat="1" applyFont="1" applyFill="1" applyBorder="1" applyAlignment="1"/>
    <xf numFmtId="0" fontId="2" fillId="5" borderId="5" xfId="11" applyNumberFormat="1" applyFont="1" applyFill="1" applyBorder="1" applyAlignment="1"/>
    <xf numFmtId="0" fontId="2" fillId="4" borderId="6" xfId="11" applyNumberFormat="1" applyFont="1" applyFill="1" applyBorder="1" applyAlignment="1"/>
    <xf numFmtId="0" fontId="33" fillId="9" borderId="1" xfId="8" applyFont="1" applyFill="1" applyBorder="1" applyAlignment="1">
      <alignment wrapText="1"/>
    </xf>
    <xf numFmtId="0" fontId="33" fillId="9" borderId="1" xfId="8" applyFont="1" applyFill="1" applyBorder="1" applyAlignment="1">
      <alignment horizontal="right" wrapText="1"/>
    </xf>
    <xf numFmtId="0" fontId="9" fillId="0" borderId="5" xfId="8" applyBorder="1"/>
    <xf numFmtId="0" fontId="34" fillId="4" borderId="1" xfId="3" applyNumberFormat="1" applyFont="1" applyFill="1" applyBorder="1" applyAlignment="1"/>
    <xf numFmtId="0" fontId="33" fillId="2" borderId="5" xfId="8" applyFont="1" applyFill="1" applyBorder="1" applyAlignment="1">
      <alignment wrapText="1"/>
    </xf>
    <xf numFmtId="0" fontId="10" fillId="0" borderId="7" xfId="3" applyFont="1" applyBorder="1"/>
    <xf numFmtId="0" fontId="33" fillId="8" borderId="1" xfId="8" applyFont="1" applyFill="1" applyBorder="1" applyAlignment="1">
      <alignment wrapText="1"/>
    </xf>
    <xf numFmtId="0" fontId="33" fillId="2" borderId="1" xfId="8" applyFont="1" applyFill="1" applyBorder="1" applyAlignment="1">
      <alignment wrapText="1"/>
    </xf>
    <xf numFmtId="0" fontId="0" fillId="5" borderId="7" xfId="3" applyFont="1" applyFill="1" applyBorder="1"/>
    <xf numFmtId="0" fontId="33" fillId="7" borderId="5" xfId="8" applyFont="1" applyFill="1" applyBorder="1" applyAlignment="1">
      <alignment wrapText="1"/>
    </xf>
    <xf numFmtId="0" fontId="0" fillId="4" borderId="7" xfId="3" applyFont="1" applyFill="1" applyBorder="1"/>
    <xf numFmtId="0" fontId="33" fillId="6" borderId="5" xfId="8" applyFont="1" applyFill="1" applyBorder="1" applyAlignment="1">
      <alignment wrapText="1"/>
    </xf>
    <xf numFmtId="0" fontId="24" fillId="4" borderId="7" xfId="3" applyFill="1" applyBorder="1"/>
    <xf numFmtId="0" fontId="33" fillId="8" borderId="5" xfId="8" applyFont="1" applyFill="1" applyBorder="1" applyAlignment="1">
      <alignment wrapText="1"/>
    </xf>
    <xf numFmtId="0" fontId="34" fillId="5" borderId="7" xfId="3" applyNumberFormat="1" applyFont="1" applyFill="1" applyBorder="1" applyAlignment="1"/>
    <xf numFmtId="0" fontId="33" fillId="9" borderId="5" xfId="8" applyFont="1" applyFill="1" applyBorder="1" applyAlignment="1">
      <alignment wrapText="1"/>
    </xf>
    <xf numFmtId="0" fontId="34" fillId="4" borderId="7" xfId="3" applyNumberFormat="1" applyFont="1" applyFill="1" applyBorder="1" applyAlignment="1"/>
    <xf numFmtId="0" fontId="24" fillId="5" borderId="7" xfId="3" applyNumberFormat="1" applyFont="1" applyFill="1" applyBorder="1" applyAlignment="1"/>
    <xf numFmtId="0" fontId="33" fillId="5" borderId="7" xfId="3" applyNumberFormat="1" applyFont="1" applyFill="1" applyBorder="1" applyAlignment="1"/>
    <xf numFmtId="0" fontId="24" fillId="5" borderId="7" xfId="3" applyFill="1" applyBorder="1"/>
    <xf numFmtId="0" fontId="33" fillId="4" borderId="7" xfId="3" applyNumberFormat="1" applyFont="1" applyFill="1" applyBorder="1" applyAlignment="1"/>
    <xf numFmtId="0" fontId="33" fillId="2" borderId="6" xfId="8" applyFont="1" applyFill="1" applyBorder="1" applyAlignment="1">
      <alignment wrapText="1"/>
    </xf>
    <xf numFmtId="0" fontId="24" fillId="0" borderId="7" xfId="3" applyBorder="1"/>
    <xf numFmtId="0" fontId="33" fillId="7" borderId="6" xfId="8" applyFont="1" applyFill="1" applyBorder="1" applyAlignment="1">
      <alignment wrapText="1"/>
    </xf>
    <xf numFmtId="0" fontId="33" fillId="2" borderId="5" xfId="8" applyFont="1" applyFill="1" applyBorder="1" applyAlignment="1">
      <alignment horizontal="right" wrapText="1"/>
    </xf>
    <xf numFmtId="0" fontId="10" fillId="0" borderId="7" xfId="3" applyFont="1" applyBorder="1" applyAlignment="1">
      <alignment horizontal="right"/>
    </xf>
    <xf numFmtId="0" fontId="33" fillId="8" borderId="1" xfId="8" applyFont="1" applyFill="1" applyBorder="1" applyAlignment="1">
      <alignment horizontal="right" wrapText="1"/>
    </xf>
    <xf numFmtId="0" fontId="33" fillId="2" borderId="1" xfId="8" applyFont="1" applyFill="1" applyBorder="1" applyAlignment="1">
      <alignment horizontal="right" wrapText="1"/>
    </xf>
    <xf numFmtId="0" fontId="0" fillId="5" borderId="7" xfId="3" applyFont="1" applyFill="1" applyBorder="1" applyAlignment="1">
      <alignment horizontal="right"/>
    </xf>
    <xf numFmtId="0" fontId="33" fillId="7" borderId="5" xfId="8" applyFont="1" applyFill="1" applyBorder="1" applyAlignment="1">
      <alignment horizontal="right" wrapText="1"/>
    </xf>
    <xf numFmtId="0" fontId="0" fillId="4" borderId="7" xfId="3" applyFont="1" applyFill="1" applyBorder="1" applyAlignment="1">
      <alignment horizontal="right"/>
    </xf>
    <xf numFmtId="0" fontId="33" fillId="6" borderId="5" xfId="8" applyFont="1" applyFill="1" applyBorder="1" applyAlignment="1">
      <alignment horizontal="right" wrapText="1"/>
    </xf>
    <xf numFmtId="0" fontId="33" fillId="8" borderId="5" xfId="8" applyFont="1" applyFill="1" applyBorder="1" applyAlignment="1">
      <alignment horizontal="right" wrapText="1"/>
    </xf>
    <xf numFmtId="0" fontId="33" fillId="9" borderId="5" xfId="8" applyFont="1" applyFill="1" applyBorder="1" applyAlignment="1">
      <alignment horizontal="right" wrapText="1"/>
    </xf>
    <xf numFmtId="0" fontId="33" fillId="2" borderId="6" xfId="8" applyFont="1" applyFill="1" applyBorder="1" applyAlignment="1">
      <alignment horizontal="right" wrapText="1"/>
    </xf>
    <xf numFmtId="0" fontId="33" fillId="7" borderId="6" xfId="8" applyFont="1" applyFill="1" applyBorder="1" applyAlignment="1">
      <alignment horizontal="right" wrapText="1"/>
    </xf>
    <xf numFmtId="0" fontId="24" fillId="4" borderId="7" xfId="3" applyNumberFormat="1" applyFont="1" applyFill="1" applyBorder="1" applyAlignment="1"/>
    <xf numFmtId="0" fontId="33" fillId="2" borderId="5" xfId="8" applyFont="1" applyFill="1" applyBorder="1" applyAlignment="1">
      <alignment vertical="center"/>
    </xf>
    <xf numFmtId="0" fontId="33" fillId="9" borderId="5" xfId="8" applyFont="1" applyFill="1" applyBorder="1" applyAlignment="1">
      <alignment vertical="center"/>
    </xf>
    <xf numFmtId="0" fontId="2" fillId="0" borderId="1" xfId="8" applyFont="1"/>
    <xf numFmtId="0" fontId="2" fillId="0" borderId="1" xfId="11" applyFont="1"/>
    <xf numFmtId="0" fontId="14" fillId="0" borderId="8" xfId="0" applyFont="1" applyBorder="1" applyAlignment="1">
      <alignment horizontal="right" vertical="center"/>
    </xf>
    <xf numFmtId="0" fontId="0" fillId="0" borderId="8" xfId="0" applyBorder="1" applyAlignment="1">
      <alignment horizontal="right" vertical="center"/>
    </xf>
    <xf numFmtId="0" fontId="0" fillId="0" borderId="0" xfId="0" applyAlignment="1">
      <alignment horizontal="center"/>
    </xf>
    <xf numFmtId="1" fontId="36" fillId="0" borderId="2" xfId="0" applyNumberFormat="1" applyFont="1" applyBorder="1" applyAlignment="1">
      <alignment horizontal="center" vertical="center"/>
    </xf>
    <xf numFmtId="1" fontId="38" fillId="0" borderId="3" xfId="0" applyNumberFormat="1" applyFont="1" applyBorder="1" applyAlignment="1">
      <alignment horizontal="center" vertical="center"/>
    </xf>
    <xf numFmtId="9" fontId="38" fillId="0" borderId="9" xfId="0" applyNumberFormat="1" applyFont="1" applyBorder="1" applyAlignment="1">
      <alignment horizontal="center" vertical="center"/>
    </xf>
    <xf numFmtId="9" fontId="38" fillId="0" borderId="10" xfId="0" applyNumberFormat="1" applyFont="1" applyBorder="1" applyAlignment="1">
      <alignment horizontal="center" vertical="center"/>
    </xf>
    <xf numFmtId="0" fontId="1" fillId="0" borderId="1" xfId="8" applyFont="1"/>
  </cellXfs>
  <cellStyles count="12">
    <cellStyle name="Hyperlink" xfId="2" builtinId="8"/>
    <cellStyle name="Normal" xfId="0" builtinId="0"/>
    <cellStyle name="Normal 2" xfId="3" xr:uid="{00000000-0005-0000-0000-000002000000}"/>
    <cellStyle name="Normal 2 2" xfId="5" xr:uid="{00000000-0005-0000-0000-000003000000}"/>
    <cellStyle name="Normal 3" xfId="8" xr:uid="{E3F72369-AFD5-4167-B8BE-2FA5725B6B4B}"/>
    <cellStyle name="Normal 4" xfId="10" xr:uid="{AFCE856F-77C1-47F0-A18F-C6D9FD40BBFF}"/>
    <cellStyle name="Normal 5" xfId="11" xr:uid="{ABB3A4FA-166D-4DA7-B13B-73BF07D17842}"/>
    <cellStyle name="Percent" xfId="1" builtinId="5"/>
    <cellStyle name="Percent 2" xfId="4" xr:uid="{00000000-0005-0000-0000-000005000000}"/>
    <cellStyle name="Percent 3" xfId="6" xr:uid="{00000000-0005-0000-0000-000006000000}"/>
    <cellStyle name="Percent 4" xfId="7" xr:uid="{00000000-0005-0000-0000-000007000000}"/>
    <cellStyle name="Percent 5" xfId="9" xr:uid="{58B2A09C-B778-4E7F-B688-82091B442DDB}"/>
  </cellStyles>
  <dxfs count="544">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27" formatCode="dd/mm/yyyy\ hh:mm"/>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alignment horizontal="general" vertical="bottom" textRotation="0" wrapText="1"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m/d/yyyy\ h:mm:ss"/>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rgb="FF000000"/>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rgb="FF000000"/>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rgb="FF000000"/>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rgb="FF000000"/>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27" formatCode="dd/mm/yyyy\ hh:mm"/>
      <alignment horizontal="general" vertical="bottom" textRotation="0" wrapText="0" indent="0" justifyLastLine="0" shrinkToFit="0" readingOrder="0"/>
    </dxf>
    <dxf>
      <font>
        <b val="0"/>
        <i val="0"/>
        <strike val="0"/>
        <condense val="0"/>
        <extend val="0"/>
        <outline val="0"/>
        <shadow val="0"/>
        <u val="none"/>
        <vertAlign val="baseline"/>
        <sz val="10"/>
        <color rgb="FF000000"/>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rgb="FF000000"/>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rgb="FF000000"/>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rgb="FF000000"/>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27" formatCode="dd/mm/yyyy\ hh:mm"/>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theme="0"/>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numFmt numFmtId="27" formatCode="dd/mm/yyyy\ hh:mm"/>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theme="1"/>
        <name val="Arial"/>
        <scheme val="none"/>
      </font>
    </dxf>
    <dxf>
      <font>
        <b val="0"/>
        <i val="0"/>
        <strike val="0"/>
        <condense val="0"/>
        <extend val="0"/>
        <outline val="0"/>
        <shadow val="0"/>
        <u val="none"/>
        <vertAlign val="baseline"/>
        <sz val="10"/>
        <color theme="1"/>
        <name val="Arial"/>
        <scheme val="none"/>
      </font>
    </dxf>
    <dxf>
      <font>
        <b val="0"/>
        <i val="0"/>
        <strike val="0"/>
        <condense val="0"/>
        <extend val="0"/>
        <outline val="0"/>
        <shadow val="0"/>
        <u val="none"/>
        <vertAlign val="baseline"/>
        <sz val="10"/>
        <color theme="1"/>
        <name val="Arial"/>
        <scheme val="none"/>
      </font>
    </dxf>
    <dxf>
      <font>
        <b val="0"/>
        <i val="0"/>
        <strike val="0"/>
        <condense val="0"/>
        <extend val="0"/>
        <outline val="0"/>
        <shadow val="0"/>
        <u val="none"/>
        <vertAlign val="baseline"/>
        <sz val="10"/>
        <color theme="1"/>
        <name val="Arial"/>
        <scheme val="none"/>
      </font>
    </dxf>
    <dxf>
      <font>
        <b val="0"/>
        <i val="0"/>
        <strike val="0"/>
        <condense val="0"/>
        <extend val="0"/>
        <outline val="0"/>
        <shadow val="0"/>
        <u val="none"/>
        <vertAlign val="baseline"/>
        <sz val="10"/>
        <color theme="1"/>
        <name val="Arial"/>
        <scheme val="none"/>
      </font>
    </dxf>
    <dxf>
      <font>
        <b val="0"/>
        <i val="0"/>
        <strike val="0"/>
        <condense val="0"/>
        <extend val="0"/>
        <outline val="0"/>
        <shadow val="0"/>
        <u val="none"/>
        <vertAlign val="baseline"/>
        <sz val="10"/>
        <color theme="1"/>
        <name val="Arial"/>
        <scheme val="none"/>
      </font>
    </dxf>
    <dxf>
      <font>
        <b val="0"/>
        <i val="0"/>
        <strike val="0"/>
        <condense val="0"/>
        <extend val="0"/>
        <outline val="0"/>
        <shadow val="0"/>
        <u val="none"/>
        <vertAlign val="baseline"/>
        <sz val="10"/>
        <color theme="1"/>
        <name val="Arial"/>
        <scheme val="none"/>
      </font>
    </dxf>
    <dxf>
      <font>
        <b val="0"/>
        <i val="0"/>
        <strike val="0"/>
        <condense val="0"/>
        <extend val="0"/>
        <outline val="0"/>
        <shadow val="0"/>
        <u val="none"/>
        <vertAlign val="baseline"/>
        <sz val="10"/>
        <color theme="1"/>
        <name val="Arial"/>
        <scheme val="none"/>
      </font>
    </dxf>
    <dxf>
      <font>
        <b val="0"/>
        <i val="0"/>
        <strike val="0"/>
        <condense val="0"/>
        <extend val="0"/>
        <outline val="0"/>
        <shadow val="0"/>
        <u val="none"/>
        <vertAlign val="baseline"/>
        <sz val="10"/>
        <color theme="1"/>
        <name val="Arial"/>
        <scheme val="none"/>
      </font>
    </dxf>
    <dxf>
      <font>
        <b val="0"/>
        <i val="0"/>
        <strike val="0"/>
        <condense val="0"/>
        <extend val="0"/>
        <outline val="0"/>
        <shadow val="0"/>
        <u val="none"/>
        <vertAlign val="baseline"/>
        <sz val="10"/>
        <color theme="1"/>
        <name val="Arial"/>
        <scheme val="none"/>
      </font>
    </dxf>
    <dxf>
      <font>
        <b val="0"/>
        <i val="0"/>
        <strike val="0"/>
        <condense val="0"/>
        <extend val="0"/>
        <outline val="0"/>
        <shadow val="0"/>
        <u val="none"/>
        <vertAlign val="baseline"/>
        <sz val="10"/>
        <color theme="1"/>
        <name val="Arial"/>
        <scheme val="none"/>
      </font>
    </dxf>
    <dxf>
      <font>
        <b val="0"/>
        <i val="0"/>
        <strike val="0"/>
        <condense val="0"/>
        <extend val="0"/>
        <outline val="0"/>
        <shadow val="0"/>
        <u val="none"/>
        <vertAlign val="baseline"/>
        <sz val="10"/>
        <color theme="1"/>
        <name val="Arial"/>
        <scheme val="none"/>
      </font>
    </dxf>
    <dxf>
      <font>
        <b val="0"/>
        <i val="0"/>
        <strike val="0"/>
        <condense val="0"/>
        <extend val="0"/>
        <outline val="0"/>
        <shadow val="0"/>
        <u val="none"/>
        <vertAlign val="baseline"/>
        <sz val="10"/>
        <color theme="1"/>
        <name val="Arial"/>
        <scheme val="none"/>
      </font>
    </dxf>
    <dxf>
      <font>
        <b val="0"/>
        <i val="0"/>
        <strike val="0"/>
        <condense val="0"/>
        <extend val="0"/>
        <outline val="0"/>
        <shadow val="0"/>
        <u val="none"/>
        <vertAlign val="baseline"/>
        <sz val="10"/>
        <color theme="1"/>
        <name val="Arial"/>
        <scheme val="none"/>
      </font>
    </dxf>
    <dxf>
      <font>
        <b val="0"/>
        <i val="0"/>
        <strike val="0"/>
        <condense val="0"/>
        <extend val="0"/>
        <outline val="0"/>
        <shadow val="0"/>
        <u val="none"/>
        <vertAlign val="baseline"/>
        <sz val="10"/>
        <color theme="1"/>
        <name val="Arial"/>
        <scheme val="none"/>
      </font>
    </dxf>
    <dxf>
      <font>
        <b val="0"/>
        <i val="0"/>
        <strike val="0"/>
        <condense val="0"/>
        <extend val="0"/>
        <outline val="0"/>
        <shadow val="0"/>
        <u val="none"/>
        <vertAlign val="baseline"/>
        <sz val="10"/>
        <color theme="1"/>
        <name val="Arial"/>
        <scheme val="none"/>
      </font>
    </dxf>
    <dxf>
      <font>
        <b val="0"/>
        <i val="0"/>
        <strike val="0"/>
        <condense val="0"/>
        <extend val="0"/>
        <outline val="0"/>
        <shadow val="0"/>
        <u val="none"/>
        <vertAlign val="baseline"/>
        <sz val="10"/>
        <color theme="1"/>
        <name val="Arial"/>
        <scheme val="none"/>
      </font>
    </dxf>
    <dxf>
      <font>
        <b val="0"/>
        <i val="0"/>
        <strike val="0"/>
        <condense val="0"/>
        <extend val="0"/>
        <outline val="0"/>
        <shadow val="0"/>
        <u val="none"/>
        <vertAlign val="baseline"/>
        <sz val="10"/>
        <color theme="1"/>
        <name val="Arial"/>
        <scheme val="none"/>
      </font>
    </dxf>
    <dxf>
      <font>
        <b val="0"/>
        <i val="0"/>
        <strike val="0"/>
        <condense val="0"/>
        <extend val="0"/>
        <outline val="0"/>
        <shadow val="0"/>
        <u val="none"/>
        <vertAlign val="baseline"/>
        <sz val="10"/>
        <color theme="1"/>
        <name val="Arial"/>
        <scheme val="none"/>
      </font>
    </dxf>
    <dxf>
      <font>
        <b val="0"/>
        <i val="0"/>
        <strike val="0"/>
        <condense val="0"/>
        <extend val="0"/>
        <outline val="0"/>
        <shadow val="0"/>
        <u val="none"/>
        <vertAlign val="baseline"/>
        <sz val="10"/>
        <color theme="1"/>
        <name val="Arial"/>
        <scheme val="none"/>
      </font>
    </dxf>
    <dxf>
      <font>
        <b val="0"/>
        <i val="0"/>
        <strike val="0"/>
        <condense val="0"/>
        <extend val="0"/>
        <outline val="0"/>
        <shadow val="0"/>
        <u val="none"/>
        <vertAlign val="baseline"/>
        <sz val="10"/>
        <color theme="1"/>
        <name val="Arial"/>
        <scheme val="none"/>
      </font>
    </dxf>
    <dxf>
      <font>
        <b val="0"/>
        <i val="0"/>
        <strike val="0"/>
        <condense val="0"/>
        <extend val="0"/>
        <outline val="0"/>
        <shadow val="0"/>
        <u val="none"/>
        <vertAlign val="baseline"/>
        <sz val="10"/>
        <color theme="1"/>
        <name val="Arial"/>
        <scheme val="none"/>
      </font>
    </dxf>
    <dxf>
      <font>
        <b val="0"/>
        <i val="0"/>
        <strike val="0"/>
        <condense val="0"/>
        <extend val="0"/>
        <outline val="0"/>
        <shadow val="0"/>
        <u val="none"/>
        <vertAlign val="baseline"/>
        <sz val="10"/>
        <color theme="1"/>
        <name val="Arial"/>
        <scheme val="none"/>
      </font>
    </dxf>
    <dxf>
      <font>
        <b val="0"/>
        <i val="0"/>
        <strike val="0"/>
        <condense val="0"/>
        <extend val="0"/>
        <outline val="0"/>
        <shadow val="0"/>
        <u val="none"/>
        <vertAlign val="baseline"/>
        <sz val="10"/>
        <color theme="1"/>
        <name val="Arial"/>
        <scheme val="none"/>
      </font>
    </dxf>
    <dxf>
      <font>
        <b val="0"/>
        <i val="0"/>
        <strike val="0"/>
        <condense val="0"/>
        <extend val="0"/>
        <outline val="0"/>
        <shadow val="0"/>
        <u val="none"/>
        <vertAlign val="baseline"/>
        <sz val="10"/>
        <color theme="1"/>
        <name val="Arial"/>
        <scheme val="none"/>
      </font>
    </dxf>
    <dxf>
      <font>
        <b val="0"/>
        <i val="0"/>
        <strike val="0"/>
        <condense val="0"/>
        <extend val="0"/>
        <outline val="0"/>
        <shadow val="0"/>
        <u val="none"/>
        <vertAlign val="baseline"/>
        <sz val="10"/>
        <color theme="1"/>
        <name val="Arial"/>
        <scheme val="none"/>
      </font>
    </dxf>
    <dxf>
      <font>
        <b val="0"/>
        <i val="0"/>
        <strike val="0"/>
        <condense val="0"/>
        <extend val="0"/>
        <outline val="0"/>
        <shadow val="0"/>
        <u val="none"/>
        <vertAlign val="baseline"/>
        <sz val="10"/>
        <color theme="1"/>
        <name val="Arial"/>
        <scheme val="none"/>
      </font>
    </dxf>
    <dxf>
      <font>
        <b val="0"/>
        <i val="0"/>
        <strike val="0"/>
        <condense val="0"/>
        <extend val="0"/>
        <outline val="0"/>
        <shadow val="0"/>
        <u val="none"/>
        <vertAlign val="baseline"/>
        <sz val="10"/>
        <color theme="1"/>
        <name val="Arial"/>
        <scheme val="none"/>
      </font>
    </dxf>
    <dxf>
      <font>
        <b val="0"/>
        <i val="0"/>
        <strike val="0"/>
        <condense val="0"/>
        <extend val="0"/>
        <outline val="0"/>
        <shadow val="0"/>
        <u val="none"/>
        <vertAlign val="baseline"/>
        <sz val="10"/>
        <color theme="1"/>
        <name val="Arial"/>
        <scheme val="none"/>
      </font>
    </dxf>
    <dxf>
      <font>
        <b val="0"/>
        <i val="0"/>
        <strike val="0"/>
        <condense val="0"/>
        <extend val="0"/>
        <outline val="0"/>
        <shadow val="0"/>
        <u val="none"/>
        <vertAlign val="baseline"/>
        <sz val="10"/>
        <color theme="1"/>
        <name val="Arial"/>
        <scheme val="none"/>
      </font>
    </dxf>
    <dxf>
      <font>
        <b val="0"/>
        <i val="0"/>
        <strike val="0"/>
        <condense val="0"/>
        <extend val="0"/>
        <outline val="0"/>
        <shadow val="0"/>
        <u val="none"/>
        <vertAlign val="baseline"/>
        <sz val="10"/>
        <color theme="1"/>
        <name val="Arial"/>
        <scheme val="none"/>
      </font>
    </dxf>
    <dxf>
      <font>
        <b val="0"/>
        <i val="0"/>
        <strike val="0"/>
        <condense val="0"/>
        <extend val="0"/>
        <outline val="0"/>
        <shadow val="0"/>
        <u val="none"/>
        <vertAlign val="baseline"/>
        <sz val="10"/>
        <color theme="1"/>
        <name val="Arial"/>
        <scheme val="none"/>
      </font>
    </dxf>
    <dxf>
      <font>
        <b val="0"/>
        <i val="0"/>
        <strike val="0"/>
        <condense val="0"/>
        <extend val="0"/>
        <outline val="0"/>
        <shadow val="0"/>
        <u val="none"/>
        <vertAlign val="baseline"/>
        <sz val="10"/>
        <color theme="1"/>
        <name val="Arial"/>
        <scheme val="none"/>
      </font>
    </dxf>
    <dxf>
      <font>
        <b val="0"/>
        <i val="0"/>
        <strike val="0"/>
        <condense val="0"/>
        <extend val="0"/>
        <outline val="0"/>
        <shadow val="0"/>
        <u val="none"/>
        <vertAlign val="baseline"/>
        <sz val="10"/>
        <color theme="1"/>
        <name val="Arial"/>
        <scheme val="none"/>
      </font>
    </dxf>
    <dxf>
      <font>
        <b val="0"/>
        <i val="0"/>
        <strike val="0"/>
        <condense val="0"/>
        <extend val="0"/>
        <outline val="0"/>
        <shadow val="0"/>
        <u val="none"/>
        <vertAlign val="baseline"/>
        <sz val="10"/>
        <color theme="1"/>
        <name val="Arial"/>
        <scheme val="none"/>
      </font>
    </dxf>
    <dxf>
      <font>
        <b val="0"/>
        <i val="0"/>
        <strike val="0"/>
        <condense val="0"/>
        <extend val="0"/>
        <outline val="0"/>
        <shadow val="0"/>
        <u val="none"/>
        <vertAlign val="baseline"/>
        <sz val="10"/>
        <color theme="1"/>
        <name val="Arial"/>
        <scheme val="none"/>
      </font>
    </dxf>
    <dxf>
      <font>
        <b val="0"/>
        <i val="0"/>
        <strike val="0"/>
        <condense val="0"/>
        <extend val="0"/>
        <outline val="0"/>
        <shadow val="0"/>
        <u val="none"/>
        <vertAlign val="baseline"/>
        <sz val="10"/>
        <color theme="1"/>
        <name val="Arial"/>
        <scheme val="none"/>
      </font>
    </dxf>
    <dxf>
      <font>
        <b val="0"/>
        <i val="0"/>
        <strike val="0"/>
        <condense val="0"/>
        <extend val="0"/>
        <outline val="0"/>
        <shadow val="0"/>
        <u val="none"/>
        <vertAlign val="baseline"/>
        <sz val="10"/>
        <color theme="1"/>
        <name val="Arial"/>
        <scheme val="none"/>
      </font>
    </dxf>
    <dxf>
      <font>
        <b val="0"/>
        <i val="0"/>
        <strike val="0"/>
        <condense val="0"/>
        <extend val="0"/>
        <outline val="0"/>
        <shadow val="0"/>
        <u val="none"/>
        <vertAlign val="baseline"/>
        <sz val="10"/>
        <color theme="1"/>
        <name val="Arial"/>
        <scheme val="none"/>
      </font>
    </dxf>
    <dxf>
      <font>
        <b val="0"/>
        <i val="0"/>
        <strike val="0"/>
        <condense val="0"/>
        <extend val="0"/>
        <outline val="0"/>
        <shadow val="0"/>
        <u val="none"/>
        <vertAlign val="baseline"/>
        <sz val="10"/>
        <color theme="1"/>
        <name val="Arial"/>
        <scheme val="none"/>
      </font>
    </dxf>
    <dxf>
      <font>
        <b val="0"/>
        <i val="0"/>
        <strike val="0"/>
        <condense val="0"/>
        <extend val="0"/>
        <outline val="0"/>
        <shadow val="0"/>
        <u val="none"/>
        <vertAlign val="baseline"/>
        <sz val="10"/>
        <color theme="1"/>
        <name val="Arial"/>
        <scheme val="none"/>
      </font>
    </dxf>
    <dxf>
      <font>
        <b val="0"/>
        <i val="0"/>
        <strike val="0"/>
        <condense val="0"/>
        <extend val="0"/>
        <outline val="0"/>
        <shadow val="0"/>
        <u val="none"/>
        <vertAlign val="baseline"/>
        <sz val="10"/>
        <color theme="1"/>
        <name val="Arial"/>
        <scheme val="none"/>
      </font>
    </dxf>
    <dxf>
      <font>
        <b val="0"/>
        <i val="0"/>
        <strike val="0"/>
        <condense val="0"/>
        <extend val="0"/>
        <outline val="0"/>
        <shadow val="0"/>
        <u val="none"/>
        <vertAlign val="baseline"/>
        <sz val="10"/>
        <color theme="1"/>
        <name val="Arial"/>
        <scheme val="none"/>
      </font>
    </dxf>
    <dxf>
      <font>
        <b val="0"/>
        <i val="0"/>
        <strike val="0"/>
        <condense val="0"/>
        <extend val="0"/>
        <outline val="0"/>
        <shadow val="0"/>
        <u val="none"/>
        <vertAlign val="baseline"/>
        <sz val="10"/>
        <color theme="1"/>
        <name val="Arial"/>
        <scheme val="none"/>
      </font>
    </dxf>
    <dxf>
      <font>
        <b val="0"/>
        <i val="0"/>
        <strike val="0"/>
        <condense val="0"/>
        <extend val="0"/>
        <outline val="0"/>
        <shadow val="0"/>
        <u val="none"/>
        <vertAlign val="baseline"/>
        <sz val="10"/>
        <color theme="1"/>
        <name val="Arial"/>
        <scheme val="none"/>
      </font>
    </dxf>
    <dxf>
      <font>
        <b val="0"/>
        <i val="0"/>
        <strike val="0"/>
        <condense val="0"/>
        <extend val="0"/>
        <outline val="0"/>
        <shadow val="0"/>
        <u val="none"/>
        <vertAlign val="baseline"/>
        <sz val="10"/>
        <color theme="1"/>
        <name val="Arial"/>
        <scheme val="none"/>
      </font>
    </dxf>
    <dxf>
      <font>
        <b val="0"/>
        <i val="0"/>
        <strike val="0"/>
        <condense val="0"/>
        <extend val="0"/>
        <outline val="0"/>
        <shadow val="0"/>
        <u val="none"/>
        <vertAlign val="baseline"/>
        <sz val="10"/>
        <color theme="1"/>
        <name val="Arial"/>
        <scheme val="none"/>
      </font>
    </dxf>
    <dxf>
      <font>
        <b val="0"/>
        <i val="0"/>
        <strike val="0"/>
        <condense val="0"/>
        <extend val="0"/>
        <outline val="0"/>
        <shadow val="0"/>
        <u val="none"/>
        <vertAlign val="baseline"/>
        <sz val="10"/>
        <color theme="1"/>
        <name val="Arial"/>
        <scheme val="none"/>
      </font>
    </dxf>
    <dxf>
      <font>
        <b val="0"/>
        <i val="0"/>
        <strike val="0"/>
        <condense val="0"/>
        <extend val="0"/>
        <outline val="0"/>
        <shadow val="0"/>
        <u val="none"/>
        <vertAlign val="baseline"/>
        <sz val="10"/>
        <color theme="1"/>
        <name val="Arial"/>
        <scheme val="none"/>
      </font>
    </dxf>
    <dxf>
      <font>
        <b val="0"/>
        <i val="0"/>
        <strike val="0"/>
        <condense val="0"/>
        <extend val="0"/>
        <outline val="0"/>
        <shadow val="0"/>
        <u val="none"/>
        <vertAlign val="baseline"/>
        <sz val="10"/>
        <color theme="1"/>
        <name val="Arial"/>
        <scheme val="none"/>
      </font>
    </dxf>
    <dxf>
      <font>
        <b val="0"/>
        <i val="0"/>
        <strike val="0"/>
        <condense val="0"/>
        <extend val="0"/>
        <outline val="0"/>
        <shadow val="0"/>
        <u val="none"/>
        <vertAlign val="baseline"/>
        <sz val="10"/>
        <color theme="1"/>
        <name val="Arial"/>
        <scheme val="none"/>
      </font>
    </dxf>
    <dxf>
      <font>
        <b val="0"/>
        <i val="0"/>
        <strike val="0"/>
        <condense val="0"/>
        <extend val="0"/>
        <outline val="0"/>
        <shadow val="0"/>
        <u val="none"/>
        <vertAlign val="baseline"/>
        <sz val="10"/>
        <color theme="1"/>
        <name val="Arial"/>
        <scheme val="none"/>
      </font>
    </dxf>
    <dxf>
      <font>
        <b val="0"/>
        <i val="0"/>
        <strike val="0"/>
        <condense val="0"/>
        <extend val="0"/>
        <outline val="0"/>
        <shadow val="0"/>
        <u val="none"/>
        <vertAlign val="baseline"/>
        <sz val="10"/>
        <color theme="1"/>
        <name val="Arial"/>
        <scheme val="none"/>
      </font>
    </dxf>
    <dxf>
      <font>
        <b val="0"/>
        <i val="0"/>
        <strike val="0"/>
        <condense val="0"/>
        <extend val="0"/>
        <outline val="0"/>
        <shadow val="0"/>
        <u val="none"/>
        <vertAlign val="baseline"/>
        <sz val="10"/>
        <color theme="1"/>
        <name val="Arial"/>
        <scheme val="none"/>
      </font>
    </dxf>
    <dxf>
      <font>
        <b val="0"/>
        <i val="0"/>
        <strike val="0"/>
        <condense val="0"/>
        <extend val="0"/>
        <outline val="0"/>
        <shadow val="0"/>
        <u val="none"/>
        <vertAlign val="baseline"/>
        <sz val="10"/>
        <color theme="1"/>
        <name val="Arial"/>
        <scheme val="none"/>
      </font>
    </dxf>
    <dxf>
      <font>
        <b val="0"/>
        <i val="0"/>
        <strike val="0"/>
        <condense val="0"/>
        <extend val="0"/>
        <outline val="0"/>
        <shadow val="0"/>
        <u val="none"/>
        <vertAlign val="baseline"/>
        <sz val="10"/>
        <color theme="1"/>
        <name val="Arial"/>
        <scheme val="none"/>
      </font>
    </dxf>
    <dxf>
      <font>
        <b val="0"/>
        <i val="0"/>
        <strike val="0"/>
        <condense val="0"/>
        <extend val="0"/>
        <outline val="0"/>
        <shadow val="0"/>
        <u val="none"/>
        <vertAlign val="baseline"/>
        <sz val="10"/>
        <color theme="1"/>
        <name val="Arial"/>
        <scheme val="none"/>
      </font>
    </dxf>
    <dxf>
      <font>
        <b val="0"/>
        <i val="0"/>
        <strike val="0"/>
        <condense val="0"/>
        <extend val="0"/>
        <outline val="0"/>
        <shadow val="0"/>
        <u val="none"/>
        <vertAlign val="baseline"/>
        <sz val="10"/>
        <color theme="1"/>
        <name val="Arial"/>
        <scheme val="none"/>
      </font>
    </dxf>
    <dxf>
      <font>
        <b val="0"/>
        <i val="0"/>
        <strike val="0"/>
        <condense val="0"/>
        <extend val="0"/>
        <outline val="0"/>
        <shadow val="0"/>
        <u val="none"/>
        <vertAlign val="baseline"/>
        <sz val="10"/>
        <color theme="1"/>
        <name val="Arial"/>
        <scheme val="none"/>
      </font>
    </dxf>
    <dxf>
      <font>
        <b val="0"/>
        <i val="0"/>
        <strike val="0"/>
        <condense val="0"/>
        <extend val="0"/>
        <outline val="0"/>
        <shadow val="0"/>
        <u val="none"/>
        <vertAlign val="baseline"/>
        <sz val="10"/>
        <color theme="1"/>
        <name val="Arial"/>
        <scheme val="none"/>
      </font>
    </dxf>
    <dxf>
      <font>
        <b val="0"/>
        <i val="0"/>
        <strike val="0"/>
        <condense val="0"/>
        <extend val="0"/>
        <outline val="0"/>
        <shadow val="0"/>
        <u val="none"/>
        <vertAlign val="baseline"/>
        <sz val="10"/>
        <color theme="1"/>
        <name val="Arial"/>
        <scheme val="none"/>
      </font>
    </dxf>
    <dxf>
      <font>
        <b val="0"/>
        <i val="0"/>
        <strike val="0"/>
        <condense val="0"/>
        <extend val="0"/>
        <outline val="0"/>
        <shadow val="0"/>
        <u val="none"/>
        <vertAlign val="baseline"/>
        <sz val="10"/>
        <color theme="1"/>
        <name val="Arial"/>
        <scheme val="none"/>
      </font>
    </dxf>
    <dxf>
      <font>
        <b val="0"/>
        <i val="0"/>
        <strike val="0"/>
        <condense val="0"/>
        <extend val="0"/>
        <outline val="0"/>
        <shadow val="0"/>
        <u val="none"/>
        <vertAlign val="baseline"/>
        <sz val="10"/>
        <color theme="1"/>
        <name val="Arial"/>
        <scheme val="none"/>
      </font>
    </dxf>
    <dxf>
      <font>
        <b val="0"/>
        <i val="0"/>
        <strike val="0"/>
        <condense val="0"/>
        <extend val="0"/>
        <outline val="0"/>
        <shadow val="0"/>
        <u val="none"/>
        <vertAlign val="baseline"/>
        <sz val="10"/>
        <color theme="1"/>
        <name val="Arial"/>
        <scheme val="none"/>
      </font>
    </dxf>
    <dxf>
      <font>
        <b val="0"/>
        <i val="0"/>
        <strike val="0"/>
        <condense val="0"/>
        <extend val="0"/>
        <outline val="0"/>
        <shadow val="0"/>
        <u val="none"/>
        <vertAlign val="baseline"/>
        <sz val="10"/>
        <color theme="1"/>
        <name val="Arial"/>
        <scheme val="none"/>
      </font>
    </dxf>
    <dxf>
      <font>
        <b val="0"/>
        <i val="0"/>
        <strike val="0"/>
        <condense val="0"/>
        <extend val="0"/>
        <outline val="0"/>
        <shadow val="0"/>
        <u val="none"/>
        <vertAlign val="baseline"/>
        <sz val="10"/>
        <color theme="1"/>
        <name val="Arial"/>
        <scheme val="none"/>
      </font>
    </dxf>
    <dxf>
      <font>
        <b val="0"/>
        <i val="0"/>
        <strike val="0"/>
        <condense val="0"/>
        <extend val="0"/>
        <outline val="0"/>
        <shadow val="0"/>
        <u val="none"/>
        <vertAlign val="baseline"/>
        <sz val="10"/>
        <color theme="1"/>
        <name val="Arial"/>
        <scheme val="none"/>
      </font>
    </dxf>
    <dxf>
      <font>
        <b val="0"/>
        <i val="0"/>
        <strike val="0"/>
        <condense val="0"/>
        <extend val="0"/>
        <outline val="0"/>
        <shadow val="0"/>
        <u val="none"/>
        <vertAlign val="baseline"/>
        <sz val="10"/>
        <color theme="1"/>
        <name val="Arial"/>
        <scheme val="none"/>
      </font>
    </dxf>
    <dxf>
      <font>
        <b val="0"/>
        <i val="0"/>
        <strike val="0"/>
        <condense val="0"/>
        <extend val="0"/>
        <outline val="0"/>
        <shadow val="0"/>
        <u val="none"/>
        <vertAlign val="baseline"/>
        <sz val="10"/>
        <color theme="1"/>
        <name val="Arial"/>
        <scheme val="none"/>
      </font>
    </dxf>
    <dxf>
      <font>
        <b val="0"/>
        <i val="0"/>
        <strike val="0"/>
        <condense val="0"/>
        <extend val="0"/>
        <outline val="0"/>
        <shadow val="0"/>
        <u val="none"/>
        <vertAlign val="baseline"/>
        <sz val="10"/>
        <color theme="1"/>
        <name val="Arial"/>
        <scheme val="none"/>
      </font>
    </dxf>
    <dxf>
      <font>
        <b val="0"/>
        <i val="0"/>
        <strike val="0"/>
        <condense val="0"/>
        <extend val="0"/>
        <outline val="0"/>
        <shadow val="0"/>
        <u val="none"/>
        <vertAlign val="baseline"/>
        <sz val="10"/>
        <color theme="1"/>
        <name val="Arial"/>
        <scheme val="none"/>
      </font>
    </dxf>
    <dxf>
      <font>
        <b val="0"/>
        <i val="0"/>
        <strike val="0"/>
        <condense val="0"/>
        <extend val="0"/>
        <outline val="0"/>
        <shadow val="0"/>
        <u val="none"/>
        <vertAlign val="baseline"/>
        <sz val="10"/>
        <color theme="1"/>
        <name val="Arial"/>
        <scheme val="none"/>
      </font>
    </dxf>
    <dxf>
      <font>
        <b val="0"/>
        <i val="0"/>
        <strike val="0"/>
        <condense val="0"/>
        <extend val="0"/>
        <outline val="0"/>
        <shadow val="0"/>
        <u val="none"/>
        <vertAlign val="baseline"/>
        <sz val="10"/>
        <color theme="1"/>
        <name val="Arial"/>
        <scheme val="none"/>
      </font>
    </dxf>
    <dxf>
      <font>
        <b val="0"/>
        <i val="0"/>
        <strike val="0"/>
        <condense val="0"/>
        <extend val="0"/>
        <outline val="0"/>
        <shadow val="0"/>
        <u val="none"/>
        <vertAlign val="baseline"/>
        <sz val="10"/>
        <color theme="1"/>
        <name val="Arial"/>
        <scheme val="none"/>
      </font>
    </dxf>
    <dxf>
      <font>
        <b val="0"/>
        <i val="0"/>
        <strike val="0"/>
        <condense val="0"/>
        <extend val="0"/>
        <outline val="0"/>
        <shadow val="0"/>
        <u val="none"/>
        <vertAlign val="baseline"/>
        <sz val="10"/>
        <color theme="1"/>
        <name val="Arial"/>
        <scheme val="none"/>
      </font>
    </dxf>
    <dxf>
      <font>
        <b val="0"/>
        <i val="0"/>
        <strike val="0"/>
        <condense val="0"/>
        <extend val="0"/>
        <outline val="0"/>
        <shadow val="0"/>
        <u val="none"/>
        <vertAlign val="baseline"/>
        <sz val="10"/>
        <color theme="1"/>
        <name val="Arial"/>
        <scheme val="none"/>
      </font>
    </dxf>
    <dxf>
      <font>
        <b val="0"/>
        <i val="0"/>
        <strike val="0"/>
        <condense val="0"/>
        <extend val="0"/>
        <outline val="0"/>
        <shadow val="0"/>
        <u val="none"/>
        <vertAlign val="baseline"/>
        <sz val="10"/>
        <color theme="1"/>
        <name val="Arial"/>
        <scheme val="none"/>
      </font>
    </dxf>
    <dxf>
      <font>
        <b val="0"/>
        <i val="0"/>
        <strike val="0"/>
        <condense val="0"/>
        <extend val="0"/>
        <outline val="0"/>
        <shadow val="0"/>
        <u val="none"/>
        <vertAlign val="baseline"/>
        <sz val="10"/>
        <color theme="1"/>
        <name val="Arial"/>
        <scheme val="none"/>
      </font>
    </dxf>
    <dxf>
      <font>
        <b val="0"/>
        <i val="0"/>
        <strike val="0"/>
        <condense val="0"/>
        <extend val="0"/>
        <outline val="0"/>
        <shadow val="0"/>
        <u val="none"/>
        <vertAlign val="baseline"/>
        <sz val="10"/>
        <color theme="1"/>
        <name val="Arial"/>
        <scheme val="none"/>
      </font>
    </dxf>
    <dxf>
      <font>
        <b val="0"/>
        <i val="0"/>
        <strike val="0"/>
        <condense val="0"/>
        <extend val="0"/>
        <outline val="0"/>
        <shadow val="0"/>
        <u val="none"/>
        <vertAlign val="baseline"/>
        <sz val="10"/>
        <color theme="1"/>
        <name val="Arial"/>
        <scheme val="none"/>
      </font>
    </dxf>
    <dxf>
      <font>
        <b val="0"/>
        <i val="0"/>
        <strike val="0"/>
        <condense val="0"/>
        <extend val="0"/>
        <outline val="0"/>
        <shadow val="0"/>
        <u val="none"/>
        <vertAlign val="baseline"/>
        <sz val="10"/>
        <color theme="1"/>
        <name val="Arial"/>
        <scheme val="none"/>
      </font>
    </dxf>
    <dxf>
      <font>
        <b val="0"/>
        <i val="0"/>
        <strike val="0"/>
        <condense val="0"/>
        <extend val="0"/>
        <outline val="0"/>
        <shadow val="0"/>
        <u val="none"/>
        <vertAlign val="baseline"/>
        <sz val="10"/>
        <color theme="1"/>
        <name val="Arial"/>
        <scheme val="none"/>
      </font>
    </dxf>
    <dxf>
      <font>
        <b val="0"/>
        <i val="0"/>
        <strike val="0"/>
        <condense val="0"/>
        <extend val="0"/>
        <outline val="0"/>
        <shadow val="0"/>
        <u val="none"/>
        <vertAlign val="baseline"/>
        <sz val="10"/>
        <color theme="1"/>
        <name val="Arial"/>
        <scheme val="none"/>
      </font>
    </dxf>
    <dxf>
      <font>
        <b val="0"/>
        <i val="0"/>
        <strike val="0"/>
        <condense val="0"/>
        <extend val="0"/>
        <outline val="0"/>
        <shadow val="0"/>
        <u val="none"/>
        <vertAlign val="baseline"/>
        <sz val="10"/>
        <color theme="1"/>
        <name val="Arial"/>
        <scheme val="none"/>
      </font>
    </dxf>
    <dxf>
      <font>
        <b val="0"/>
        <i val="0"/>
        <strike val="0"/>
        <condense val="0"/>
        <extend val="0"/>
        <outline val="0"/>
        <shadow val="0"/>
        <u val="none"/>
        <vertAlign val="baseline"/>
        <sz val="10"/>
        <color theme="1"/>
        <name val="Arial"/>
        <scheme val="none"/>
      </font>
    </dxf>
    <dxf>
      <font>
        <b val="0"/>
        <i val="0"/>
        <strike val="0"/>
        <condense val="0"/>
        <extend val="0"/>
        <outline val="0"/>
        <shadow val="0"/>
        <u val="none"/>
        <vertAlign val="baseline"/>
        <sz val="10"/>
        <color theme="1"/>
        <name val="Arial"/>
        <scheme val="none"/>
      </font>
    </dxf>
    <dxf>
      <font>
        <b val="0"/>
        <i val="0"/>
        <strike val="0"/>
        <condense val="0"/>
        <extend val="0"/>
        <outline val="0"/>
        <shadow val="0"/>
        <u val="none"/>
        <vertAlign val="baseline"/>
        <sz val="10"/>
        <color theme="1"/>
        <name val="Arial"/>
        <scheme val="none"/>
      </font>
    </dxf>
    <dxf>
      <font>
        <b val="0"/>
        <i val="0"/>
        <strike val="0"/>
        <condense val="0"/>
        <extend val="0"/>
        <outline val="0"/>
        <shadow val="0"/>
        <u val="none"/>
        <vertAlign val="baseline"/>
        <sz val="10"/>
        <color theme="1"/>
        <name val="Arial"/>
        <scheme val="none"/>
      </font>
    </dxf>
    <dxf>
      <font>
        <b val="0"/>
        <i val="0"/>
        <strike val="0"/>
        <condense val="0"/>
        <extend val="0"/>
        <outline val="0"/>
        <shadow val="0"/>
        <u val="none"/>
        <vertAlign val="baseline"/>
        <sz val="10"/>
        <color theme="1"/>
        <name val="Arial"/>
        <scheme val="none"/>
      </font>
    </dxf>
    <dxf>
      <font>
        <b val="0"/>
        <i val="0"/>
        <strike val="0"/>
        <condense val="0"/>
        <extend val="0"/>
        <outline val="0"/>
        <shadow val="0"/>
        <u val="none"/>
        <vertAlign val="baseline"/>
        <sz val="10"/>
        <color theme="1"/>
        <name val="Arial"/>
        <scheme val="none"/>
      </font>
    </dxf>
    <dxf>
      <font>
        <b val="0"/>
        <i val="0"/>
        <strike val="0"/>
        <condense val="0"/>
        <extend val="0"/>
        <outline val="0"/>
        <shadow val="0"/>
        <u val="none"/>
        <vertAlign val="baseline"/>
        <sz val="10"/>
        <color theme="1"/>
        <name val="Arial"/>
        <scheme val="none"/>
      </font>
    </dxf>
    <dxf>
      <font>
        <b val="0"/>
        <i val="0"/>
        <strike val="0"/>
        <condense val="0"/>
        <extend val="0"/>
        <outline val="0"/>
        <shadow val="0"/>
        <u val="none"/>
        <vertAlign val="baseline"/>
        <sz val="10"/>
        <color theme="1"/>
        <name val="Arial"/>
        <scheme val="none"/>
      </font>
    </dxf>
    <dxf>
      <font>
        <b val="0"/>
        <i val="0"/>
        <strike val="0"/>
        <condense val="0"/>
        <extend val="0"/>
        <outline val="0"/>
        <shadow val="0"/>
        <u val="none"/>
        <vertAlign val="baseline"/>
        <sz val="10"/>
        <color theme="1"/>
        <name val="Arial"/>
        <scheme val="none"/>
      </font>
    </dxf>
    <dxf>
      <font>
        <b val="0"/>
        <i val="0"/>
        <strike val="0"/>
        <condense val="0"/>
        <extend val="0"/>
        <outline val="0"/>
        <shadow val="0"/>
        <u val="none"/>
        <vertAlign val="baseline"/>
        <sz val="10"/>
        <color theme="1"/>
        <name val="Arial"/>
        <scheme val="none"/>
      </font>
    </dxf>
    <dxf>
      <font>
        <b val="0"/>
        <i val="0"/>
        <strike val="0"/>
        <condense val="0"/>
        <extend val="0"/>
        <outline val="0"/>
        <shadow val="0"/>
        <u val="none"/>
        <vertAlign val="baseline"/>
        <sz val="10"/>
        <color theme="1"/>
        <name val="Arial"/>
        <scheme val="none"/>
      </font>
    </dxf>
    <dxf>
      <font>
        <b val="0"/>
        <i val="0"/>
        <strike val="0"/>
        <condense val="0"/>
        <extend val="0"/>
        <outline val="0"/>
        <shadow val="0"/>
        <u val="none"/>
        <vertAlign val="baseline"/>
        <sz val="10"/>
        <color theme="1"/>
        <name val="Arial"/>
        <scheme val="none"/>
      </font>
    </dxf>
    <dxf>
      <font>
        <b val="0"/>
        <i val="0"/>
        <strike val="0"/>
        <condense val="0"/>
        <extend val="0"/>
        <outline val="0"/>
        <shadow val="0"/>
        <u val="none"/>
        <vertAlign val="baseline"/>
        <sz val="10"/>
        <color theme="1"/>
        <name val="Arial"/>
        <scheme val="none"/>
      </font>
    </dxf>
    <dxf>
      <font>
        <b val="0"/>
        <i val="0"/>
        <strike val="0"/>
        <condense val="0"/>
        <extend val="0"/>
        <outline val="0"/>
        <shadow val="0"/>
        <u val="none"/>
        <vertAlign val="baseline"/>
        <sz val="10"/>
        <color theme="1"/>
        <name val="Arial"/>
        <scheme val="none"/>
      </font>
    </dxf>
    <dxf>
      <font>
        <b val="0"/>
        <i val="0"/>
        <strike val="0"/>
        <condense val="0"/>
        <extend val="0"/>
        <outline val="0"/>
        <shadow val="0"/>
        <u val="none"/>
        <vertAlign val="baseline"/>
        <sz val="10"/>
        <color theme="1"/>
        <name val="Arial"/>
        <scheme val="none"/>
      </font>
    </dxf>
    <dxf>
      <font>
        <b val="0"/>
        <i val="0"/>
        <strike val="0"/>
        <condense val="0"/>
        <extend val="0"/>
        <outline val="0"/>
        <shadow val="0"/>
        <u val="none"/>
        <vertAlign val="baseline"/>
        <sz val="10"/>
        <color theme="1"/>
        <name val="Arial"/>
        <scheme val="none"/>
      </font>
    </dxf>
    <dxf>
      <font>
        <b val="0"/>
        <i val="0"/>
        <strike val="0"/>
        <condense val="0"/>
        <extend val="0"/>
        <outline val="0"/>
        <shadow val="0"/>
        <u val="none"/>
        <vertAlign val="baseline"/>
        <sz val="10"/>
        <color theme="1"/>
        <name val="Arial"/>
        <scheme val="none"/>
      </font>
    </dxf>
    <dxf>
      <font>
        <b val="0"/>
        <i val="0"/>
        <strike val="0"/>
        <condense val="0"/>
        <extend val="0"/>
        <outline val="0"/>
        <shadow val="0"/>
        <u val="none"/>
        <vertAlign val="baseline"/>
        <sz val="10"/>
        <color theme="1"/>
        <name val="Arial"/>
        <scheme val="none"/>
      </font>
    </dxf>
    <dxf>
      <font>
        <b val="0"/>
        <i val="0"/>
        <strike val="0"/>
        <condense val="0"/>
        <extend val="0"/>
        <outline val="0"/>
        <shadow val="0"/>
        <u val="none"/>
        <vertAlign val="baseline"/>
        <sz val="10"/>
        <color theme="1"/>
        <name val="Arial"/>
        <scheme val="none"/>
      </font>
    </dxf>
    <dxf>
      <font>
        <b val="0"/>
        <i val="0"/>
        <strike val="0"/>
        <condense val="0"/>
        <extend val="0"/>
        <outline val="0"/>
        <shadow val="0"/>
        <u val="none"/>
        <vertAlign val="baseline"/>
        <sz val="10"/>
        <color theme="1"/>
        <name val="Arial"/>
        <scheme val="none"/>
      </font>
    </dxf>
    <dxf>
      <font>
        <b val="0"/>
        <i val="0"/>
        <strike val="0"/>
        <condense val="0"/>
        <extend val="0"/>
        <outline val="0"/>
        <shadow val="0"/>
        <u val="none"/>
        <vertAlign val="baseline"/>
        <sz val="10"/>
        <color theme="1"/>
        <name val="Arial"/>
        <scheme val="none"/>
      </font>
    </dxf>
    <dxf>
      <font>
        <b val="0"/>
        <i val="0"/>
        <strike val="0"/>
        <condense val="0"/>
        <extend val="0"/>
        <outline val="0"/>
        <shadow val="0"/>
        <u val="none"/>
        <vertAlign val="baseline"/>
        <sz val="10"/>
        <color theme="1"/>
        <name val="Arial"/>
        <scheme val="none"/>
      </font>
    </dxf>
    <dxf>
      <font>
        <b val="0"/>
        <i val="0"/>
        <strike val="0"/>
        <condense val="0"/>
        <extend val="0"/>
        <outline val="0"/>
        <shadow val="0"/>
        <u val="none"/>
        <vertAlign val="baseline"/>
        <sz val="10"/>
        <color theme="1"/>
        <name val="Arial"/>
        <scheme val="none"/>
      </font>
      <numFmt numFmtId="166" formatCode="dd/mm/yyyy\ hh:mm:ss"/>
    </dxf>
    <dxf>
      <font>
        <b val="0"/>
        <i val="0"/>
        <strike val="0"/>
        <condense val="0"/>
        <extend val="0"/>
        <outline val="0"/>
        <shadow val="0"/>
        <u val="none"/>
        <vertAlign val="baseline"/>
        <sz val="10"/>
        <color theme="1"/>
        <name val="Arial"/>
        <scheme val="none"/>
      </font>
    </dxf>
    <dxf>
      <font>
        <b val="0"/>
        <i val="0"/>
        <strike val="0"/>
        <condense val="0"/>
        <extend val="0"/>
        <outline val="0"/>
        <shadow val="0"/>
        <u val="none"/>
        <vertAlign val="baseline"/>
        <sz val="10"/>
        <color theme="1"/>
        <name val="Arial"/>
        <scheme val="none"/>
      </font>
    </dxf>
    <dxf>
      <numFmt numFmtId="0" formatCode="General"/>
    </dxf>
  </dxfs>
  <tableStyles count="0" defaultTableStyle="TableStyleMedium9" defaultPivotStyle="PivotStyleMedium4"/>
  <colors>
    <mruColors>
      <color rgb="FF079948"/>
      <color rgb="FF6ABE84"/>
      <color rgb="FF1ED877"/>
      <color rgb="FF12D478"/>
      <color rgb="FF5EBD88"/>
      <color rgb="FFF8696B"/>
      <color rgb="FFFFFFFF"/>
      <color rgb="FFF8A76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1.xml"/><Relationship Id="rId47"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11.xml.rels><?xml version="1.0" encoding="UTF-8" standalone="yes"?>
<Relationships xmlns="http://schemas.openxmlformats.org/package/2006/relationships"><Relationship Id="rId2" Type="http://schemas.openxmlformats.org/officeDocument/2006/relationships/chartUserShapes" Target="../drawings/drawing16.xml"/><Relationship Id="rId1" Type="http://schemas.openxmlformats.org/officeDocument/2006/relationships/themeOverride" Target="../theme/themeOverride1.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21.xml.rels><?xml version="1.0" encoding="UTF-8" standalone="yes"?>
<Relationships xmlns="http://schemas.openxmlformats.org/package/2006/relationships"><Relationship Id="rId3" Type="http://schemas.openxmlformats.org/officeDocument/2006/relationships/chartUserShapes" Target="../drawings/drawing27.xml"/><Relationship Id="rId2" Type="http://schemas.microsoft.com/office/2011/relationships/chartColorStyle" Target="colors1.xml"/><Relationship Id="rId1" Type="http://schemas.microsoft.com/office/2011/relationships/chartStyle" Target="style1.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2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31.xml.rels><?xml version="1.0" encoding="UTF-8" standalone="yes"?>
<Relationships xmlns="http://schemas.openxmlformats.org/package/2006/relationships"><Relationship Id="rId1" Type="http://schemas.openxmlformats.org/officeDocument/2006/relationships/chartUserShapes" Target="../drawings/drawing36.xml"/></Relationships>
</file>

<file path=xl/charts/_rels/chart33.xml.rels><?xml version="1.0" encoding="UTF-8" standalone="yes"?>
<Relationships xmlns="http://schemas.openxmlformats.org/package/2006/relationships"><Relationship Id="rId1" Type="http://schemas.openxmlformats.org/officeDocument/2006/relationships/chartUserShapes" Target="../drawings/drawing38.xml"/></Relationships>
</file>

<file path=xl/charts/_rels/chart35.xml.rels><?xml version="1.0" encoding="UTF-8" standalone="yes"?>
<Relationships xmlns="http://schemas.openxmlformats.org/package/2006/relationships"><Relationship Id="rId1" Type="http://schemas.openxmlformats.org/officeDocument/2006/relationships/chartUserShapes" Target="../drawings/drawing40.xml"/></Relationships>
</file>

<file path=xl/charts/_rels/chart36.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7.xml.rels><?xml version="1.0" encoding="UTF-8" standalone="yes"?>
<Relationships xmlns="http://schemas.openxmlformats.org/package/2006/relationships"><Relationship Id="rId1" Type="http://schemas.openxmlformats.org/officeDocument/2006/relationships/chartUserShapes" Target="../drawings/drawing43.xml"/></Relationships>
</file>

<file path=xl/charts/_rels/chart39.xml.rels><?xml version="1.0" encoding="UTF-8" standalone="yes"?>
<Relationships xmlns="http://schemas.openxmlformats.org/package/2006/relationships"><Relationship Id="rId1" Type="http://schemas.openxmlformats.org/officeDocument/2006/relationships/chartUserShapes" Target="../drawings/drawing45.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47.xml"/></Relationships>
</file>

<file path=xl/charts/_rels/chart43.xml.rels><?xml version="1.0" encoding="UTF-8" standalone="yes"?>
<Relationships xmlns="http://schemas.openxmlformats.org/package/2006/relationships"><Relationship Id="rId1" Type="http://schemas.openxmlformats.org/officeDocument/2006/relationships/chartUserShapes" Target="../drawings/drawing49.xml"/></Relationships>
</file>

<file path=xl/charts/_rels/chart44.xml.rels><?xml version="1.0" encoding="UTF-8" standalone="yes"?>
<Relationships xmlns="http://schemas.openxmlformats.org/package/2006/relationships"><Relationship Id="rId3" Type="http://schemas.openxmlformats.org/officeDocument/2006/relationships/chartUserShapes" Target="../drawings/drawing51.xml"/><Relationship Id="rId2" Type="http://schemas.microsoft.com/office/2011/relationships/chartColorStyle" Target="colors4.xml"/><Relationship Id="rId1" Type="http://schemas.microsoft.com/office/2011/relationships/chartStyle" Target="style4.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52.xml"/><Relationship Id="rId2" Type="http://schemas.microsoft.com/office/2011/relationships/chartColorStyle" Target="colors5.xml"/><Relationship Id="rId1" Type="http://schemas.microsoft.com/office/2011/relationships/chartStyle" Target="style5.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54.xml"/><Relationship Id="rId2" Type="http://schemas.microsoft.com/office/2011/relationships/chartColorStyle" Target="colors6.xml"/><Relationship Id="rId1" Type="http://schemas.microsoft.com/office/2011/relationships/chartStyle" Target="style6.xml"/></Relationships>
</file>

<file path=xl/charts/_rels/chart47.xml.rels><?xml version="1.0" encoding="UTF-8" standalone="yes"?>
<Relationships xmlns="http://schemas.openxmlformats.org/package/2006/relationships"><Relationship Id="rId3" Type="http://schemas.openxmlformats.org/officeDocument/2006/relationships/chartUserShapes" Target="../drawings/drawing55.xml"/><Relationship Id="rId2" Type="http://schemas.microsoft.com/office/2011/relationships/chartColorStyle" Target="colors7.xml"/><Relationship Id="rId1" Type="http://schemas.microsoft.com/office/2011/relationships/chartStyle" Target="style7.xml"/></Relationships>
</file>

<file path=xl/charts/_rels/chart48.xml.rels><?xml version="1.0" encoding="UTF-8" standalone="yes"?>
<Relationships xmlns="http://schemas.openxmlformats.org/package/2006/relationships"><Relationship Id="rId3" Type="http://schemas.openxmlformats.org/officeDocument/2006/relationships/chartUserShapes" Target="../drawings/drawing57.xml"/><Relationship Id="rId2" Type="http://schemas.microsoft.com/office/2011/relationships/chartColorStyle" Target="colors8.xml"/><Relationship Id="rId1" Type="http://schemas.microsoft.com/office/2011/relationships/chartStyle" Target="style8.xml"/></Relationships>
</file>

<file path=xl/charts/_rels/chart49.xml.rels><?xml version="1.0" encoding="UTF-8" standalone="yes"?>
<Relationships xmlns="http://schemas.openxmlformats.org/package/2006/relationships"><Relationship Id="rId3" Type="http://schemas.openxmlformats.org/officeDocument/2006/relationships/chartUserShapes" Target="../drawings/drawing58.xml"/><Relationship Id="rId2" Type="http://schemas.microsoft.com/office/2011/relationships/chartColorStyle" Target="colors9.xml"/><Relationship Id="rId1" Type="http://schemas.microsoft.com/office/2011/relationships/chartStyle" Target="style9.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50.xml.rels><?xml version="1.0" encoding="UTF-8" standalone="yes"?>
<Relationships xmlns="http://schemas.openxmlformats.org/package/2006/relationships"><Relationship Id="rId3" Type="http://schemas.openxmlformats.org/officeDocument/2006/relationships/chartUserShapes" Target="../drawings/drawing59.xml"/><Relationship Id="rId2" Type="http://schemas.microsoft.com/office/2011/relationships/chartColorStyle" Target="colors10.xml"/><Relationship Id="rId1" Type="http://schemas.microsoft.com/office/2011/relationships/chartStyle" Target="style10.xml"/></Relationships>
</file>

<file path=xl/charts/_rels/chart51.xml.rels><?xml version="1.0" encoding="UTF-8" standalone="yes"?>
<Relationships xmlns="http://schemas.openxmlformats.org/package/2006/relationships"><Relationship Id="rId3" Type="http://schemas.openxmlformats.org/officeDocument/2006/relationships/chartUserShapes" Target="../drawings/drawing60.xml"/><Relationship Id="rId2" Type="http://schemas.microsoft.com/office/2011/relationships/chartColorStyle" Target="colors11.xml"/><Relationship Id="rId1" Type="http://schemas.microsoft.com/office/2011/relationships/chartStyle" Target="style11.xml"/></Relationships>
</file>

<file path=xl/charts/_rels/chart52.xml.rels><?xml version="1.0" encoding="UTF-8" standalone="yes"?>
<Relationships xmlns="http://schemas.openxmlformats.org/package/2006/relationships"><Relationship Id="rId3" Type="http://schemas.openxmlformats.org/officeDocument/2006/relationships/chartUserShapes" Target="../drawings/drawing61.xml"/><Relationship Id="rId2" Type="http://schemas.microsoft.com/office/2011/relationships/chartColorStyle" Target="colors12.xml"/><Relationship Id="rId1" Type="http://schemas.microsoft.com/office/2011/relationships/chartStyle" Target="style12.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'Q1'!$B$1</c:f>
          <c:strCache>
            <c:ptCount val="1"/>
            <c:pt idx="0">
              <c:v>1. How important have the following been to your work over the past year? </c:v>
            </c:pt>
          </c:strCache>
        </c:strRef>
      </c:tx>
      <c:overlay val="0"/>
    </c:title>
    <c:autoTitleDeleted val="0"/>
    <c:plotArea>
      <c:layout>
        <c:manualLayout>
          <c:layoutTarget val="inner"/>
          <c:xMode val="edge"/>
          <c:yMode val="edge"/>
          <c:x val="0.38862833356808285"/>
          <c:y val="6.5205336379584672E-2"/>
          <c:w val="0.5855204782211666"/>
          <c:h val="0.83671755538329717"/>
        </c:manualLayout>
      </c:layout>
      <c:barChart>
        <c:barDir val="bar"/>
        <c:grouping val="stacked"/>
        <c:varyColors val="0"/>
        <c:ser>
          <c:idx val="5"/>
          <c:order val="0"/>
          <c:tx>
            <c:strRef>
              <c:f>'Q1'!$P$2</c:f>
              <c:strCache>
                <c:ptCount val="1"/>
                <c:pt idx="0">
                  <c:v>Neutral</c:v>
                </c:pt>
              </c:strCache>
            </c:strRef>
          </c:tx>
          <c:spPr>
            <a:solidFill>
              <a:schemeClr val="bg1">
                <a:lumMod val="85000"/>
              </a:schemeClr>
            </a:solidFill>
          </c:spPr>
          <c:invertIfNegative val="0"/>
          <c:dLbls>
            <c:delete val="1"/>
          </c:dLbls>
          <c:cat>
            <c:strRef>
              <c:f>'Q1'!$L$3:$L$24</c:f>
              <c:strCache>
                <c:ptCount val="22"/>
                <c:pt idx="0">
                  <c:v>Digital and Open Badges</c:v>
                </c:pt>
                <c:pt idx="1">
                  <c:v>Augmented and Virtual Reality</c:v>
                </c:pt>
                <c:pt idx="2">
                  <c:v>One-to-One Device initiatives</c:v>
                </c:pt>
                <c:pt idx="3">
                  <c:v>Game-based/playful learning</c:v>
                </c:pt>
                <c:pt idx="4">
                  <c:v>MOOCs, SPOCs, TOOCs etc.</c:v>
                </c:pt>
                <c:pt idx="5">
                  <c:v>Open Education (Practices, Policy &amp; Resources)</c:v>
                </c:pt>
                <c:pt idx="6">
                  <c:v>Blogs</c:v>
                </c:pt>
                <c:pt idx="7">
                  <c:v>ePortfolios</c:v>
                </c:pt>
                <c:pt idx="8">
                  <c:v>Digital repositories</c:v>
                </c:pt>
                <c:pt idx="9">
                  <c:v>Learning Space Design</c:v>
                </c:pt>
                <c:pt idx="10">
                  <c:v>Social networking (e.g. Twitter, Facebook, LinkedIn)</c:v>
                </c:pt>
                <c:pt idx="11">
                  <c:v>Assistive technologies</c:v>
                </c:pt>
                <c:pt idx="12">
                  <c:v>Bring Your Own Device (BYOD)</c:v>
                </c:pt>
                <c:pt idx="13">
                  <c:v>Plagiarism detection</c:v>
                </c:pt>
                <c:pt idx="14">
                  <c:v>Data and Analytics (incl. Learning Analytics)</c:v>
                </c:pt>
                <c:pt idx="15">
                  <c:v>Media production (e.g. podcasting, video interviews)</c:v>
                </c:pt>
                <c:pt idx="16">
                  <c:v>Lecture capture tools</c:v>
                </c:pt>
                <c:pt idx="17">
                  <c:v>Electronic assessment, submission &amp; feedback tools</c:v>
                </c:pt>
                <c:pt idx="18">
                  <c:v>Blended Learning</c:v>
                </c:pt>
                <c:pt idx="19">
                  <c:v>Web conferencing/virtual classroom software</c:v>
                </c:pt>
                <c:pt idx="20">
                  <c:v>Content Management Systems and VLEs</c:v>
                </c:pt>
                <c:pt idx="21">
                  <c:v>Collaborative tools (e.g. Office365/Teams, Google Workspace/G Suite, Padlet etc.)</c:v>
                </c:pt>
              </c:strCache>
            </c:strRef>
          </c:cat>
          <c:val>
            <c:numRef>
              <c:f>'Q1'!$P$3:$P$24</c:f>
              <c:numCache>
                <c:formatCode>0%</c:formatCode>
                <c:ptCount val="22"/>
                <c:pt idx="0">
                  <c:v>-7.441860465116279E-2</c:v>
                </c:pt>
                <c:pt idx="1">
                  <c:v>-6.7441860465116285E-2</c:v>
                </c:pt>
                <c:pt idx="2">
                  <c:v>-6.7441860465116285E-2</c:v>
                </c:pt>
                <c:pt idx="3">
                  <c:v>-0.1186046511627907</c:v>
                </c:pt>
                <c:pt idx="4">
                  <c:v>-7.2093023255813959E-2</c:v>
                </c:pt>
                <c:pt idx="5">
                  <c:v>-0.13023255813953488</c:v>
                </c:pt>
                <c:pt idx="6">
                  <c:v>-0.14186046511627906</c:v>
                </c:pt>
                <c:pt idx="7">
                  <c:v>-0.10232558139534884</c:v>
                </c:pt>
                <c:pt idx="8">
                  <c:v>-0.13488372093023257</c:v>
                </c:pt>
                <c:pt idx="9">
                  <c:v>-9.7674418604651161E-2</c:v>
                </c:pt>
                <c:pt idx="10">
                  <c:v>-0.11395348837209303</c:v>
                </c:pt>
                <c:pt idx="11">
                  <c:v>-0.11395348837209303</c:v>
                </c:pt>
                <c:pt idx="12">
                  <c:v>-7.6744186046511634E-2</c:v>
                </c:pt>
                <c:pt idx="13">
                  <c:v>-0.11627906976744186</c:v>
                </c:pt>
                <c:pt idx="14">
                  <c:v>-0.11395348837209303</c:v>
                </c:pt>
                <c:pt idx="15">
                  <c:v>-0.11627906976744186</c:v>
                </c:pt>
                <c:pt idx="16">
                  <c:v>-6.9767441860465115E-2</c:v>
                </c:pt>
                <c:pt idx="17">
                  <c:v>-5.1162790697674418E-2</c:v>
                </c:pt>
                <c:pt idx="18">
                  <c:v>-3.9534883720930232E-2</c:v>
                </c:pt>
                <c:pt idx="19">
                  <c:v>-2.3255813953488372E-2</c:v>
                </c:pt>
                <c:pt idx="20">
                  <c:v>-2.5581395348837209E-2</c:v>
                </c:pt>
                <c:pt idx="21">
                  <c:v>-2.3255813953488372E-2</c:v>
                </c:pt>
              </c:numCache>
            </c:numRef>
          </c:val>
          <c:extLst>
            <c:ext xmlns:c16="http://schemas.microsoft.com/office/drawing/2014/chart" uri="{C3380CC4-5D6E-409C-BE32-E72D297353CC}">
              <c16:uniqueId val="{00000004-0945-407E-805B-5E560FA725F5}"/>
            </c:ext>
          </c:extLst>
        </c:ser>
        <c:ser>
          <c:idx val="2"/>
          <c:order val="1"/>
          <c:tx>
            <c:strRef>
              <c:f>'Q1'!$O$2</c:f>
              <c:strCache>
                <c:ptCount val="1"/>
                <c:pt idx="0">
                  <c:v>Neutral</c:v>
                </c:pt>
              </c:strCache>
            </c:strRef>
          </c:tx>
          <c:spPr>
            <a:solidFill>
              <a:schemeClr val="bg1">
                <a:lumMod val="85000"/>
              </a:schemeClr>
            </a:solidFill>
          </c:spPr>
          <c:invertIfNegative val="0"/>
          <c:dLbls>
            <c:delete val="1"/>
          </c:dLbls>
          <c:cat>
            <c:strRef>
              <c:f>'Q1'!$L$3:$L$24</c:f>
              <c:strCache>
                <c:ptCount val="22"/>
                <c:pt idx="0">
                  <c:v>Digital and Open Badges</c:v>
                </c:pt>
                <c:pt idx="1">
                  <c:v>Augmented and Virtual Reality</c:v>
                </c:pt>
                <c:pt idx="2">
                  <c:v>One-to-One Device initiatives</c:v>
                </c:pt>
                <c:pt idx="3">
                  <c:v>Game-based/playful learning</c:v>
                </c:pt>
                <c:pt idx="4">
                  <c:v>MOOCs, SPOCs, TOOCs etc.</c:v>
                </c:pt>
                <c:pt idx="5">
                  <c:v>Open Education (Practices, Policy &amp; Resources)</c:v>
                </c:pt>
                <c:pt idx="6">
                  <c:v>Blogs</c:v>
                </c:pt>
                <c:pt idx="7">
                  <c:v>ePortfolios</c:v>
                </c:pt>
                <c:pt idx="8">
                  <c:v>Digital repositories</c:v>
                </c:pt>
                <c:pt idx="9">
                  <c:v>Learning Space Design</c:v>
                </c:pt>
                <c:pt idx="10">
                  <c:v>Social networking (e.g. Twitter, Facebook, LinkedIn)</c:v>
                </c:pt>
                <c:pt idx="11">
                  <c:v>Assistive technologies</c:v>
                </c:pt>
                <c:pt idx="12">
                  <c:v>Bring Your Own Device (BYOD)</c:v>
                </c:pt>
                <c:pt idx="13">
                  <c:v>Plagiarism detection</c:v>
                </c:pt>
                <c:pt idx="14">
                  <c:v>Data and Analytics (incl. Learning Analytics)</c:v>
                </c:pt>
                <c:pt idx="15">
                  <c:v>Media production (e.g. podcasting, video interviews)</c:v>
                </c:pt>
                <c:pt idx="16">
                  <c:v>Lecture capture tools</c:v>
                </c:pt>
                <c:pt idx="17">
                  <c:v>Electronic assessment, submission &amp; feedback tools</c:v>
                </c:pt>
                <c:pt idx="18">
                  <c:v>Blended Learning</c:v>
                </c:pt>
                <c:pt idx="19">
                  <c:v>Web conferencing/virtual classroom software</c:v>
                </c:pt>
                <c:pt idx="20">
                  <c:v>Content Management Systems and VLEs</c:v>
                </c:pt>
                <c:pt idx="21">
                  <c:v>Collaborative tools (e.g. Office365/Teams, Google Workspace/G Suite, Padlet etc.)</c:v>
                </c:pt>
              </c:strCache>
            </c:strRef>
          </c:cat>
          <c:val>
            <c:numRef>
              <c:f>'Q1'!$O$3:$O$24</c:f>
              <c:numCache>
                <c:formatCode>0%</c:formatCode>
                <c:ptCount val="22"/>
                <c:pt idx="0">
                  <c:v>7.441860465116279E-2</c:v>
                </c:pt>
                <c:pt idx="1">
                  <c:v>6.7441860465116285E-2</c:v>
                </c:pt>
                <c:pt idx="2">
                  <c:v>6.7441860465116285E-2</c:v>
                </c:pt>
                <c:pt idx="3">
                  <c:v>0.1186046511627907</c:v>
                </c:pt>
                <c:pt idx="4">
                  <c:v>7.2093023255813959E-2</c:v>
                </c:pt>
                <c:pt idx="5">
                  <c:v>0.13023255813953488</c:v>
                </c:pt>
                <c:pt idx="6">
                  <c:v>0.14186046511627906</c:v>
                </c:pt>
                <c:pt idx="7">
                  <c:v>0.10232558139534884</c:v>
                </c:pt>
                <c:pt idx="8">
                  <c:v>0.13488372093023257</c:v>
                </c:pt>
                <c:pt idx="9">
                  <c:v>9.7674418604651161E-2</c:v>
                </c:pt>
                <c:pt idx="10">
                  <c:v>0.11395348837209303</c:v>
                </c:pt>
                <c:pt idx="11">
                  <c:v>0.11395348837209303</c:v>
                </c:pt>
                <c:pt idx="12">
                  <c:v>7.6744186046511634E-2</c:v>
                </c:pt>
                <c:pt idx="13">
                  <c:v>0.11627906976744186</c:v>
                </c:pt>
                <c:pt idx="14">
                  <c:v>0.11395348837209303</c:v>
                </c:pt>
                <c:pt idx="15">
                  <c:v>0.11627906976744186</c:v>
                </c:pt>
                <c:pt idx="16">
                  <c:v>6.9767441860465115E-2</c:v>
                </c:pt>
                <c:pt idx="17">
                  <c:v>5.1162790697674418E-2</c:v>
                </c:pt>
                <c:pt idx="18">
                  <c:v>3.9534883720930232E-2</c:v>
                </c:pt>
                <c:pt idx="19">
                  <c:v>2.3255813953488372E-2</c:v>
                </c:pt>
                <c:pt idx="20">
                  <c:v>2.5581395348837209E-2</c:v>
                </c:pt>
                <c:pt idx="21">
                  <c:v>2.3255813953488372E-2</c:v>
                </c:pt>
              </c:numCache>
            </c:numRef>
          </c:val>
          <c:extLst>
            <c:ext xmlns:c16="http://schemas.microsoft.com/office/drawing/2014/chart" uri="{C3380CC4-5D6E-409C-BE32-E72D297353CC}">
              <c16:uniqueId val="{00000003-0945-407E-805B-5E560FA725F5}"/>
            </c:ext>
          </c:extLst>
        </c:ser>
        <c:ser>
          <c:idx val="1"/>
          <c:order val="2"/>
          <c:tx>
            <c:strRef>
              <c:f>'Q1'!$N$2</c:f>
              <c:strCache>
                <c:ptCount val="1"/>
                <c:pt idx="0">
                  <c:v>Important</c:v>
                </c:pt>
              </c:strCache>
            </c:strRef>
          </c:tx>
          <c:spPr>
            <a:solidFill>
              <a:srgbClr val="079948">
                <a:alpha val="56000"/>
              </a:srgb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'Q1'!$L$3:$L$24</c:f>
              <c:strCache>
                <c:ptCount val="22"/>
                <c:pt idx="0">
                  <c:v>Digital and Open Badges</c:v>
                </c:pt>
                <c:pt idx="1">
                  <c:v>Augmented and Virtual Reality</c:v>
                </c:pt>
                <c:pt idx="2">
                  <c:v>One-to-One Device initiatives</c:v>
                </c:pt>
                <c:pt idx="3">
                  <c:v>Game-based/playful learning</c:v>
                </c:pt>
                <c:pt idx="4">
                  <c:v>MOOCs, SPOCs, TOOCs etc.</c:v>
                </c:pt>
                <c:pt idx="5">
                  <c:v>Open Education (Practices, Policy &amp; Resources)</c:v>
                </c:pt>
                <c:pt idx="6">
                  <c:v>Blogs</c:v>
                </c:pt>
                <c:pt idx="7">
                  <c:v>ePortfolios</c:v>
                </c:pt>
                <c:pt idx="8">
                  <c:v>Digital repositories</c:v>
                </c:pt>
                <c:pt idx="9">
                  <c:v>Learning Space Design</c:v>
                </c:pt>
                <c:pt idx="10">
                  <c:v>Social networking (e.g. Twitter, Facebook, LinkedIn)</c:v>
                </c:pt>
                <c:pt idx="11">
                  <c:v>Assistive technologies</c:v>
                </c:pt>
                <c:pt idx="12">
                  <c:v>Bring Your Own Device (BYOD)</c:v>
                </c:pt>
                <c:pt idx="13">
                  <c:v>Plagiarism detection</c:v>
                </c:pt>
                <c:pt idx="14">
                  <c:v>Data and Analytics (incl. Learning Analytics)</c:v>
                </c:pt>
                <c:pt idx="15">
                  <c:v>Media production (e.g. podcasting, video interviews)</c:v>
                </c:pt>
                <c:pt idx="16">
                  <c:v>Lecture capture tools</c:v>
                </c:pt>
                <c:pt idx="17">
                  <c:v>Electronic assessment, submission &amp; feedback tools</c:v>
                </c:pt>
                <c:pt idx="18">
                  <c:v>Blended Learning</c:v>
                </c:pt>
                <c:pt idx="19">
                  <c:v>Web conferencing/virtual classroom software</c:v>
                </c:pt>
                <c:pt idx="20">
                  <c:v>Content Management Systems and VLEs</c:v>
                </c:pt>
                <c:pt idx="21">
                  <c:v>Collaborative tools (e.g. Office365/Teams, Google Workspace/G Suite, Padlet etc.)</c:v>
                </c:pt>
              </c:strCache>
            </c:strRef>
          </c:cat>
          <c:val>
            <c:numRef>
              <c:f>'Q1'!$N$3:$N$24</c:f>
              <c:numCache>
                <c:formatCode>0%</c:formatCode>
                <c:ptCount val="22"/>
                <c:pt idx="0">
                  <c:v>5.1162790697674418E-2</c:v>
                </c:pt>
                <c:pt idx="1">
                  <c:v>4.6511627906976744E-2</c:v>
                </c:pt>
                <c:pt idx="2">
                  <c:v>5.5813953488372092E-2</c:v>
                </c:pt>
                <c:pt idx="3">
                  <c:v>0.11162790697674418</c:v>
                </c:pt>
                <c:pt idx="4">
                  <c:v>0.11627906976744186</c:v>
                </c:pt>
                <c:pt idx="5">
                  <c:v>0.14418604651162792</c:v>
                </c:pt>
                <c:pt idx="6">
                  <c:v>0.20465116279069767</c:v>
                </c:pt>
                <c:pt idx="7">
                  <c:v>0.18604651162790697</c:v>
                </c:pt>
                <c:pt idx="8">
                  <c:v>0.18139534883720931</c:v>
                </c:pt>
                <c:pt idx="9">
                  <c:v>0.19069767441860466</c:v>
                </c:pt>
                <c:pt idx="10">
                  <c:v>0.22790697674418606</c:v>
                </c:pt>
                <c:pt idx="11">
                  <c:v>0.22790697674418606</c:v>
                </c:pt>
                <c:pt idx="12">
                  <c:v>0.14883720930232558</c:v>
                </c:pt>
                <c:pt idx="13">
                  <c:v>0.25116279069767444</c:v>
                </c:pt>
                <c:pt idx="14">
                  <c:v>0.27906976744186046</c:v>
                </c:pt>
                <c:pt idx="15">
                  <c:v>0.18604651162790697</c:v>
                </c:pt>
                <c:pt idx="16">
                  <c:v>0.19069767441860466</c:v>
                </c:pt>
                <c:pt idx="17">
                  <c:v>0.16744186046511628</c:v>
                </c:pt>
                <c:pt idx="18">
                  <c:v>0.18139534883720931</c:v>
                </c:pt>
                <c:pt idx="19">
                  <c:v>6.5116279069767441E-2</c:v>
                </c:pt>
                <c:pt idx="20">
                  <c:v>9.7674418604651161E-2</c:v>
                </c:pt>
                <c:pt idx="21">
                  <c:v>7.441860465116279E-2</c:v>
                </c:pt>
              </c:numCache>
            </c:numRef>
          </c:val>
          <c:extLst>
            <c:ext xmlns:c16="http://schemas.microsoft.com/office/drawing/2014/chart" uri="{C3380CC4-5D6E-409C-BE32-E72D297353CC}">
              <c16:uniqueId val="{00000001-0945-407E-805B-5E560FA725F5}"/>
            </c:ext>
          </c:extLst>
        </c:ser>
        <c:ser>
          <c:idx val="0"/>
          <c:order val="3"/>
          <c:tx>
            <c:strRef>
              <c:f>'Q1'!$M$2</c:f>
              <c:strCache>
                <c:ptCount val="1"/>
                <c:pt idx="0">
                  <c:v>Very important</c:v>
                </c:pt>
              </c:strCache>
            </c:strRef>
          </c:tx>
          <c:spPr>
            <a:solidFill>
              <a:srgbClr val="079948"/>
            </a:solidFill>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19-0945-407E-805B-5E560FA725F5}"/>
                </c:ext>
              </c:extLst>
            </c:dLbl>
            <c:dLbl>
              <c:idx val="1"/>
              <c:delete val="1"/>
              <c:extLst>
                <c:ext xmlns:c15="http://schemas.microsoft.com/office/drawing/2012/chart" uri="{CE6537A1-D6FC-4f65-9D91-7224C49458BB}"/>
                <c:ext xmlns:c16="http://schemas.microsoft.com/office/drawing/2014/chart" uri="{C3380CC4-5D6E-409C-BE32-E72D297353CC}">
                  <c16:uniqueId val="{00000018-0945-407E-805B-5E560FA725F5}"/>
                </c:ext>
              </c:extLst>
            </c:dLbl>
            <c:dLbl>
              <c:idx val="2"/>
              <c:delete val="1"/>
              <c:extLst>
                <c:ext xmlns:c15="http://schemas.microsoft.com/office/drawing/2012/chart" uri="{CE6537A1-D6FC-4f65-9D91-7224C49458BB}"/>
                <c:ext xmlns:c16="http://schemas.microsoft.com/office/drawing/2014/chart" uri="{C3380CC4-5D6E-409C-BE32-E72D297353CC}">
                  <c16:uniqueId val="{00000017-0945-407E-805B-5E560FA725F5}"/>
                </c:ext>
              </c:extLst>
            </c:dLbl>
            <c:spPr>
              <a:noFill/>
              <a:ln>
                <a:noFill/>
              </a:ln>
              <a:effectLst/>
            </c:spPr>
            <c:txPr>
              <a:bodyPr wrap="square" lIns="38100" tIns="19050" rIns="38100" bIns="19050" anchor="ctr">
                <a:spAutoFit/>
              </a:bodyPr>
              <a:lstStyle/>
              <a:p>
                <a:pPr>
                  <a:defRPr>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'Q1'!$L$3:$L$24</c:f>
              <c:strCache>
                <c:ptCount val="22"/>
                <c:pt idx="0">
                  <c:v>Digital and Open Badges</c:v>
                </c:pt>
                <c:pt idx="1">
                  <c:v>Augmented and Virtual Reality</c:v>
                </c:pt>
                <c:pt idx="2">
                  <c:v>One-to-One Device initiatives</c:v>
                </c:pt>
                <c:pt idx="3">
                  <c:v>Game-based/playful learning</c:v>
                </c:pt>
                <c:pt idx="4">
                  <c:v>MOOCs, SPOCs, TOOCs etc.</c:v>
                </c:pt>
                <c:pt idx="5">
                  <c:v>Open Education (Practices, Policy &amp; Resources)</c:v>
                </c:pt>
                <c:pt idx="6">
                  <c:v>Blogs</c:v>
                </c:pt>
                <c:pt idx="7">
                  <c:v>ePortfolios</c:v>
                </c:pt>
                <c:pt idx="8">
                  <c:v>Digital repositories</c:v>
                </c:pt>
                <c:pt idx="9">
                  <c:v>Learning Space Design</c:v>
                </c:pt>
                <c:pt idx="10">
                  <c:v>Social networking (e.g. Twitter, Facebook, LinkedIn)</c:v>
                </c:pt>
                <c:pt idx="11">
                  <c:v>Assistive technologies</c:v>
                </c:pt>
                <c:pt idx="12">
                  <c:v>Bring Your Own Device (BYOD)</c:v>
                </c:pt>
                <c:pt idx="13">
                  <c:v>Plagiarism detection</c:v>
                </c:pt>
                <c:pt idx="14">
                  <c:v>Data and Analytics (incl. Learning Analytics)</c:v>
                </c:pt>
                <c:pt idx="15">
                  <c:v>Media production (e.g. podcasting, video interviews)</c:v>
                </c:pt>
                <c:pt idx="16">
                  <c:v>Lecture capture tools</c:v>
                </c:pt>
                <c:pt idx="17">
                  <c:v>Electronic assessment, submission &amp; feedback tools</c:v>
                </c:pt>
                <c:pt idx="18">
                  <c:v>Blended Learning</c:v>
                </c:pt>
                <c:pt idx="19">
                  <c:v>Web conferencing/virtual classroom software</c:v>
                </c:pt>
                <c:pt idx="20">
                  <c:v>Content Management Systems and VLEs</c:v>
                </c:pt>
                <c:pt idx="21">
                  <c:v>Collaborative tools (e.g. Office365/Teams, Google Workspace/G Suite, Padlet etc.)</c:v>
                </c:pt>
              </c:strCache>
            </c:strRef>
          </c:cat>
          <c:val>
            <c:numRef>
              <c:f>'Q1'!$M$3:$M$24</c:f>
              <c:numCache>
                <c:formatCode>0%</c:formatCode>
                <c:ptCount val="22"/>
                <c:pt idx="0">
                  <c:v>2.7906976744186046E-2</c:v>
                </c:pt>
                <c:pt idx="1">
                  <c:v>3.7209302325581395E-2</c:v>
                </c:pt>
                <c:pt idx="2">
                  <c:v>4.6511627906976744E-2</c:v>
                </c:pt>
                <c:pt idx="3">
                  <c:v>5.5813953488372092E-2</c:v>
                </c:pt>
                <c:pt idx="4">
                  <c:v>6.9767441860465115E-2</c:v>
                </c:pt>
                <c:pt idx="5">
                  <c:v>0.14883720930232558</c:v>
                </c:pt>
                <c:pt idx="6">
                  <c:v>0.10232558139534884</c:v>
                </c:pt>
                <c:pt idx="7">
                  <c:v>0.13023255813953488</c:v>
                </c:pt>
                <c:pt idx="8">
                  <c:v>0.15348837209302327</c:v>
                </c:pt>
                <c:pt idx="9">
                  <c:v>0.17674418604651163</c:v>
                </c:pt>
                <c:pt idx="10">
                  <c:v>0.15348837209302327</c:v>
                </c:pt>
                <c:pt idx="11">
                  <c:v>0.19534883720930232</c:v>
                </c:pt>
                <c:pt idx="12">
                  <c:v>0.2744186046511628</c:v>
                </c:pt>
                <c:pt idx="13">
                  <c:v>0.17209302325581396</c:v>
                </c:pt>
                <c:pt idx="14">
                  <c:v>0.19534883720930232</c:v>
                </c:pt>
                <c:pt idx="15">
                  <c:v>0.413953488372093</c:v>
                </c:pt>
                <c:pt idx="16">
                  <c:v>0.47906976744186047</c:v>
                </c:pt>
                <c:pt idx="17">
                  <c:v>0.6093023255813953</c:v>
                </c:pt>
                <c:pt idx="18">
                  <c:v>0.61860465116279073</c:v>
                </c:pt>
                <c:pt idx="19">
                  <c:v>0.8046511627906977</c:v>
                </c:pt>
                <c:pt idx="20">
                  <c:v>0.79069767441860461</c:v>
                </c:pt>
                <c:pt idx="21">
                  <c:v>0.81395348837209303</c:v>
                </c:pt>
              </c:numCache>
            </c:numRef>
          </c:val>
          <c:extLst>
            <c:ext xmlns:c16="http://schemas.microsoft.com/office/drawing/2014/chart" uri="{C3380CC4-5D6E-409C-BE32-E72D297353CC}">
              <c16:uniqueId val="{00000000-0945-407E-805B-5E560FA725F5}"/>
            </c:ext>
          </c:extLst>
        </c:ser>
        <c:ser>
          <c:idx val="3"/>
          <c:order val="4"/>
          <c:tx>
            <c:strRef>
              <c:f>'Q1'!$Q$2</c:f>
              <c:strCache>
                <c:ptCount val="1"/>
                <c:pt idx="0">
                  <c:v>Unimportant</c:v>
                </c:pt>
              </c:strCache>
            </c:strRef>
          </c:tx>
          <c:spPr>
            <a:solidFill>
              <a:schemeClr val="accent6">
                <a:lumMod val="75000"/>
                <a:alpha val="57000"/>
              </a:schemeClr>
            </a:solidFill>
          </c:spPr>
          <c:invertIfNegative val="0"/>
          <c:dLbls>
            <c:dLbl>
              <c:idx val="12"/>
              <c:delete val="1"/>
              <c:extLst>
                <c:ext xmlns:c15="http://schemas.microsoft.com/office/drawing/2012/chart" uri="{CE6537A1-D6FC-4f65-9D91-7224C49458BB}"/>
                <c:ext xmlns:c16="http://schemas.microsoft.com/office/drawing/2014/chart" uri="{C3380CC4-5D6E-409C-BE32-E72D297353CC}">
                  <c16:uniqueId val="{00000005-0945-407E-805B-5E560FA725F5}"/>
                </c:ext>
              </c:extLst>
            </c:dLbl>
            <c:dLbl>
              <c:idx val="13"/>
              <c:delete val="1"/>
              <c:extLst>
                <c:ext xmlns:c15="http://schemas.microsoft.com/office/drawing/2012/chart" uri="{CE6537A1-D6FC-4f65-9D91-7224C49458BB}"/>
                <c:ext xmlns:c16="http://schemas.microsoft.com/office/drawing/2014/chart" uri="{C3380CC4-5D6E-409C-BE32-E72D297353CC}">
                  <c16:uniqueId val="{00000006-0945-407E-805B-5E560FA725F5}"/>
                </c:ext>
              </c:extLst>
            </c:dLbl>
            <c:dLbl>
              <c:idx val="19"/>
              <c:delete val="1"/>
              <c:extLst>
                <c:ext xmlns:c15="http://schemas.microsoft.com/office/drawing/2012/chart" uri="{CE6537A1-D6FC-4f65-9D91-7224C49458BB}"/>
                <c:ext xmlns:c16="http://schemas.microsoft.com/office/drawing/2014/chart" uri="{C3380CC4-5D6E-409C-BE32-E72D297353CC}">
                  <c16:uniqueId val="{00000007-0945-407E-805B-5E560FA725F5}"/>
                </c:ext>
              </c:extLst>
            </c:dLbl>
            <c:dLbl>
              <c:idx val="20"/>
              <c:delete val="1"/>
              <c:extLst>
                <c:ext xmlns:c15="http://schemas.microsoft.com/office/drawing/2012/chart" uri="{CE6537A1-D6FC-4f65-9D91-7224C49458BB}"/>
                <c:ext xmlns:c16="http://schemas.microsoft.com/office/drawing/2014/chart" uri="{C3380CC4-5D6E-409C-BE32-E72D297353CC}">
                  <c16:uniqueId val="{00000008-0945-407E-805B-5E560FA725F5}"/>
                </c:ext>
              </c:extLst>
            </c:dLbl>
            <c:dLbl>
              <c:idx val="21"/>
              <c:delete val="1"/>
              <c:extLst>
                <c:ext xmlns:c15="http://schemas.microsoft.com/office/drawing/2012/chart" uri="{CE6537A1-D6FC-4f65-9D91-7224C49458BB}"/>
                <c:ext xmlns:c16="http://schemas.microsoft.com/office/drawing/2014/chart" uri="{C3380CC4-5D6E-409C-BE32-E72D297353CC}">
                  <c16:uniqueId val="{00000009-0945-407E-805B-5E560FA725F5}"/>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'Q1'!$L$3:$L$24</c:f>
              <c:strCache>
                <c:ptCount val="22"/>
                <c:pt idx="0">
                  <c:v>Digital and Open Badges</c:v>
                </c:pt>
                <c:pt idx="1">
                  <c:v>Augmented and Virtual Reality</c:v>
                </c:pt>
                <c:pt idx="2">
                  <c:v>One-to-One Device initiatives</c:v>
                </c:pt>
                <c:pt idx="3">
                  <c:v>Game-based/playful learning</c:v>
                </c:pt>
                <c:pt idx="4">
                  <c:v>MOOCs, SPOCs, TOOCs etc.</c:v>
                </c:pt>
                <c:pt idx="5">
                  <c:v>Open Education (Practices, Policy &amp; Resources)</c:v>
                </c:pt>
                <c:pt idx="6">
                  <c:v>Blogs</c:v>
                </c:pt>
                <c:pt idx="7">
                  <c:v>ePortfolios</c:v>
                </c:pt>
                <c:pt idx="8">
                  <c:v>Digital repositories</c:v>
                </c:pt>
                <c:pt idx="9">
                  <c:v>Learning Space Design</c:v>
                </c:pt>
                <c:pt idx="10">
                  <c:v>Social networking (e.g. Twitter, Facebook, LinkedIn)</c:v>
                </c:pt>
                <c:pt idx="11">
                  <c:v>Assistive technologies</c:v>
                </c:pt>
                <c:pt idx="12">
                  <c:v>Bring Your Own Device (BYOD)</c:v>
                </c:pt>
                <c:pt idx="13">
                  <c:v>Plagiarism detection</c:v>
                </c:pt>
                <c:pt idx="14">
                  <c:v>Data and Analytics (incl. Learning Analytics)</c:v>
                </c:pt>
                <c:pt idx="15">
                  <c:v>Media production (e.g. podcasting, video interviews)</c:v>
                </c:pt>
                <c:pt idx="16">
                  <c:v>Lecture capture tools</c:v>
                </c:pt>
                <c:pt idx="17">
                  <c:v>Electronic assessment, submission &amp; feedback tools</c:v>
                </c:pt>
                <c:pt idx="18">
                  <c:v>Blended Learning</c:v>
                </c:pt>
                <c:pt idx="19">
                  <c:v>Web conferencing/virtual classroom software</c:v>
                </c:pt>
                <c:pt idx="20">
                  <c:v>Content Management Systems and VLEs</c:v>
                </c:pt>
                <c:pt idx="21">
                  <c:v>Collaborative tools (e.g. Office365/Teams, Google Workspace/G Suite, Padlet etc.)</c:v>
                </c:pt>
              </c:strCache>
            </c:strRef>
          </c:cat>
          <c:val>
            <c:numRef>
              <c:f>'Q1'!$Q$3:$Q$24</c:f>
              <c:numCache>
                <c:formatCode>0%</c:formatCode>
                <c:ptCount val="22"/>
                <c:pt idx="0">
                  <c:v>-0.13023255813953488</c:v>
                </c:pt>
                <c:pt idx="1">
                  <c:v>-0.21860465116279071</c:v>
                </c:pt>
                <c:pt idx="2">
                  <c:v>-0.14883720930232558</c:v>
                </c:pt>
                <c:pt idx="3">
                  <c:v>-0.28372093023255812</c:v>
                </c:pt>
                <c:pt idx="4">
                  <c:v>-0.24651162790697675</c:v>
                </c:pt>
                <c:pt idx="5">
                  <c:v>-0.2</c:v>
                </c:pt>
                <c:pt idx="6">
                  <c:v>-0.2</c:v>
                </c:pt>
                <c:pt idx="7">
                  <c:v>-0.19534883720930232</c:v>
                </c:pt>
                <c:pt idx="8">
                  <c:v>-0.19069767441860466</c:v>
                </c:pt>
                <c:pt idx="9">
                  <c:v>-0.15348837209302327</c:v>
                </c:pt>
                <c:pt idx="10">
                  <c:v>-0.2</c:v>
                </c:pt>
                <c:pt idx="11">
                  <c:v>-0.18604651162790697</c:v>
                </c:pt>
                <c:pt idx="12">
                  <c:v>-0.11627906976744186</c:v>
                </c:pt>
                <c:pt idx="13">
                  <c:v>-0.13488372093023257</c:v>
                </c:pt>
                <c:pt idx="14">
                  <c:v>-0.18139534883720931</c:v>
                </c:pt>
                <c:pt idx="15">
                  <c:v>-6.9767441860465115E-2</c:v>
                </c:pt>
                <c:pt idx="16">
                  <c:v>-7.441860465116279E-2</c:v>
                </c:pt>
                <c:pt idx="17">
                  <c:v>-4.6511627906976744E-2</c:v>
                </c:pt>
                <c:pt idx="18">
                  <c:v>-1.8604651162790697E-2</c:v>
                </c:pt>
                <c:pt idx="19">
                  <c:v>-2.7906976744186046E-2</c:v>
                </c:pt>
                <c:pt idx="20">
                  <c:v>-1.8604651162790697E-2</c:v>
                </c:pt>
                <c:pt idx="21">
                  <c:v>-4.6511627906976744E-3</c:v>
                </c:pt>
              </c:numCache>
            </c:numRef>
          </c:val>
          <c:extLst>
            <c:ext xmlns:c16="http://schemas.microsoft.com/office/drawing/2014/chart" uri="{C3380CC4-5D6E-409C-BE32-E72D297353CC}">
              <c16:uniqueId val="{0000000A-0945-407E-805B-5E560FA725F5}"/>
            </c:ext>
          </c:extLst>
        </c:ser>
        <c:ser>
          <c:idx val="4"/>
          <c:order val="5"/>
          <c:tx>
            <c:strRef>
              <c:f>'Q1'!$R$2</c:f>
              <c:strCache>
                <c:ptCount val="1"/>
                <c:pt idx="0">
                  <c:v>Not at all important</c:v>
                </c:pt>
              </c:strCache>
            </c:strRef>
          </c:tx>
          <c:spPr>
            <a:solidFill>
              <a:schemeClr val="accent6">
                <a:lumMod val="75000"/>
              </a:schemeClr>
            </a:solidFill>
          </c:spPr>
          <c:invertIfNegative val="0"/>
          <c:dLbls>
            <c:dLbl>
              <c:idx val="11"/>
              <c:delete val="1"/>
              <c:extLst>
                <c:ext xmlns:c15="http://schemas.microsoft.com/office/drawing/2012/chart" uri="{CE6537A1-D6FC-4f65-9D91-7224C49458BB}"/>
                <c:ext xmlns:c16="http://schemas.microsoft.com/office/drawing/2014/chart" uri="{C3380CC4-5D6E-409C-BE32-E72D297353CC}">
                  <c16:uniqueId val="{00000016-0945-407E-805B-5E560FA725F5}"/>
                </c:ext>
              </c:extLst>
            </c:dLbl>
            <c:dLbl>
              <c:idx val="15"/>
              <c:delete val="1"/>
              <c:extLst>
                <c:ext xmlns:c15="http://schemas.microsoft.com/office/drawing/2012/chart" uri="{CE6537A1-D6FC-4f65-9D91-7224C49458BB}"/>
                <c:ext xmlns:c16="http://schemas.microsoft.com/office/drawing/2014/chart" uri="{C3380CC4-5D6E-409C-BE32-E72D297353CC}">
                  <c16:uniqueId val="{0000000D-0945-407E-805B-5E560FA725F5}"/>
                </c:ext>
              </c:extLst>
            </c:dLbl>
            <c:dLbl>
              <c:idx val="17"/>
              <c:delete val="1"/>
              <c:extLst>
                <c:ext xmlns:c15="http://schemas.microsoft.com/office/drawing/2012/chart" uri="{CE6537A1-D6FC-4f65-9D91-7224C49458BB}"/>
                <c:ext xmlns:c16="http://schemas.microsoft.com/office/drawing/2014/chart" uri="{C3380CC4-5D6E-409C-BE32-E72D297353CC}">
                  <c16:uniqueId val="{0000000F-0945-407E-805B-5E560FA725F5}"/>
                </c:ext>
              </c:extLst>
            </c:dLbl>
            <c:dLbl>
              <c:idx val="18"/>
              <c:delete val="1"/>
              <c:extLst>
                <c:ext xmlns:c15="http://schemas.microsoft.com/office/drawing/2012/chart" uri="{CE6537A1-D6FC-4f65-9D91-7224C49458BB}"/>
                <c:ext xmlns:c16="http://schemas.microsoft.com/office/drawing/2014/chart" uri="{C3380CC4-5D6E-409C-BE32-E72D297353CC}">
                  <c16:uniqueId val="{00000010-0945-407E-805B-5E560FA725F5}"/>
                </c:ext>
              </c:extLst>
            </c:dLbl>
            <c:dLbl>
              <c:idx val="19"/>
              <c:delete val="1"/>
              <c:extLst>
                <c:ext xmlns:c15="http://schemas.microsoft.com/office/drawing/2012/chart" uri="{CE6537A1-D6FC-4f65-9D91-7224C49458BB}"/>
                <c:ext xmlns:c16="http://schemas.microsoft.com/office/drawing/2014/chart" uri="{C3380CC4-5D6E-409C-BE32-E72D297353CC}">
                  <c16:uniqueId val="{00000011-0945-407E-805B-5E560FA725F5}"/>
                </c:ext>
              </c:extLst>
            </c:dLbl>
            <c:dLbl>
              <c:idx val="20"/>
              <c:delete val="1"/>
              <c:extLst>
                <c:ext xmlns:c15="http://schemas.microsoft.com/office/drawing/2012/chart" uri="{CE6537A1-D6FC-4f65-9D91-7224C49458BB}"/>
                <c:ext xmlns:c16="http://schemas.microsoft.com/office/drawing/2014/chart" uri="{C3380CC4-5D6E-409C-BE32-E72D297353CC}">
                  <c16:uniqueId val="{00000012-0945-407E-805B-5E560FA725F5}"/>
                </c:ext>
              </c:extLst>
            </c:dLbl>
            <c:dLbl>
              <c:idx val="21"/>
              <c:delete val="1"/>
              <c:extLst>
                <c:ext xmlns:c15="http://schemas.microsoft.com/office/drawing/2012/chart" uri="{CE6537A1-D6FC-4f65-9D91-7224C49458BB}"/>
                <c:ext xmlns:c16="http://schemas.microsoft.com/office/drawing/2014/chart" uri="{C3380CC4-5D6E-409C-BE32-E72D297353CC}">
                  <c16:uniqueId val="{00000013-0945-407E-805B-5E560FA725F5}"/>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'Q1'!$L$3:$L$24</c:f>
              <c:strCache>
                <c:ptCount val="22"/>
                <c:pt idx="0">
                  <c:v>Digital and Open Badges</c:v>
                </c:pt>
                <c:pt idx="1">
                  <c:v>Augmented and Virtual Reality</c:v>
                </c:pt>
                <c:pt idx="2">
                  <c:v>One-to-One Device initiatives</c:v>
                </c:pt>
                <c:pt idx="3">
                  <c:v>Game-based/playful learning</c:v>
                </c:pt>
                <c:pt idx="4">
                  <c:v>MOOCs, SPOCs, TOOCs etc.</c:v>
                </c:pt>
                <c:pt idx="5">
                  <c:v>Open Education (Practices, Policy &amp; Resources)</c:v>
                </c:pt>
                <c:pt idx="6">
                  <c:v>Blogs</c:v>
                </c:pt>
                <c:pt idx="7">
                  <c:v>ePortfolios</c:v>
                </c:pt>
                <c:pt idx="8">
                  <c:v>Digital repositories</c:v>
                </c:pt>
                <c:pt idx="9">
                  <c:v>Learning Space Design</c:v>
                </c:pt>
                <c:pt idx="10">
                  <c:v>Social networking (e.g. Twitter, Facebook, LinkedIn)</c:v>
                </c:pt>
                <c:pt idx="11">
                  <c:v>Assistive technologies</c:v>
                </c:pt>
                <c:pt idx="12">
                  <c:v>Bring Your Own Device (BYOD)</c:v>
                </c:pt>
                <c:pt idx="13">
                  <c:v>Plagiarism detection</c:v>
                </c:pt>
                <c:pt idx="14">
                  <c:v>Data and Analytics (incl. Learning Analytics)</c:v>
                </c:pt>
                <c:pt idx="15">
                  <c:v>Media production (e.g. podcasting, video interviews)</c:v>
                </c:pt>
                <c:pt idx="16">
                  <c:v>Lecture capture tools</c:v>
                </c:pt>
                <c:pt idx="17">
                  <c:v>Electronic assessment, submission &amp; feedback tools</c:v>
                </c:pt>
                <c:pt idx="18">
                  <c:v>Blended Learning</c:v>
                </c:pt>
                <c:pt idx="19">
                  <c:v>Web conferencing/virtual classroom software</c:v>
                </c:pt>
                <c:pt idx="20">
                  <c:v>Content Management Systems and VLEs</c:v>
                </c:pt>
                <c:pt idx="21">
                  <c:v>Collaborative tools (e.g. Office365/Teams, Google Workspace/G Suite, Padlet etc.)</c:v>
                </c:pt>
              </c:strCache>
            </c:strRef>
          </c:cat>
          <c:val>
            <c:numRef>
              <c:f>'Q1'!$R$3:$R$24</c:f>
              <c:numCache>
                <c:formatCode>0%</c:formatCode>
                <c:ptCount val="22"/>
                <c:pt idx="0">
                  <c:v>-0.61860465116279073</c:v>
                </c:pt>
                <c:pt idx="1">
                  <c:v>-0.5488372093023256</c:v>
                </c:pt>
                <c:pt idx="2">
                  <c:v>-0.4325581395348837</c:v>
                </c:pt>
                <c:pt idx="3">
                  <c:v>-0.29767441860465116</c:v>
                </c:pt>
                <c:pt idx="4">
                  <c:v>-0.40930232558139534</c:v>
                </c:pt>
                <c:pt idx="5">
                  <c:v>-0.21860465116279071</c:v>
                </c:pt>
                <c:pt idx="6">
                  <c:v>-0.20465116279069767</c:v>
                </c:pt>
                <c:pt idx="7">
                  <c:v>-0.26976744186046514</c:v>
                </c:pt>
                <c:pt idx="8">
                  <c:v>-0.17674418604651163</c:v>
                </c:pt>
                <c:pt idx="9">
                  <c:v>-0.2558139534883721</c:v>
                </c:pt>
                <c:pt idx="10">
                  <c:v>-0.16744186046511628</c:v>
                </c:pt>
                <c:pt idx="11">
                  <c:v>-8.3720930232558138E-2</c:v>
                </c:pt>
                <c:pt idx="12">
                  <c:v>-0.28372093023255812</c:v>
                </c:pt>
                <c:pt idx="13">
                  <c:v>-0.19534883720930232</c:v>
                </c:pt>
                <c:pt idx="14">
                  <c:v>-9.3023255813953487E-2</c:v>
                </c:pt>
                <c:pt idx="15">
                  <c:v>-6.9767441860465115E-2</c:v>
                </c:pt>
                <c:pt idx="16">
                  <c:v>-0.10697674418604651</c:v>
                </c:pt>
                <c:pt idx="17">
                  <c:v>-7.441860465116279E-2</c:v>
                </c:pt>
                <c:pt idx="18">
                  <c:v>-6.0465116279069767E-2</c:v>
                </c:pt>
                <c:pt idx="19">
                  <c:v>-3.255813953488372E-2</c:v>
                </c:pt>
                <c:pt idx="20">
                  <c:v>-1.3953488372093023E-2</c:v>
                </c:pt>
                <c:pt idx="21">
                  <c:v>-9.3023255813953487E-3</c:v>
                </c:pt>
              </c:numCache>
            </c:numRef>
          </c:val>
          <c:extLst>
            <c:ext xmlns:c16="http://schemas.microsoft.com/office/drawing/2014/chart" uri="{C3380CC4-5D6E-409C-BE32-E72D297353CC}">
              <c16:uniqueId val="{00000014-0945-407E-805B-5E560FA725F5}"/>
            </c:ext>
          </c:extLst>
        </c:ser>
        <c:dLbls>
          <c:showLegendKey val="0"/>
          <c:showVal val="1"/>
          <c:showCatName val="0"/>
          <c:showSerName val="0"/>
          <c:showPercent val="0"/>
          <c:showBubbleSize val="0"/>
        </c:dLbls>
        <c:gapWidth val="75"/>
        <c:overlap val="100"/>
        <c:axId val="247330304"/>
        <c:axId val="247331840"/>
      </c:barChart>
      <c:catAx>
        <c:axId val="247330304"/>
        <c:scaling>
          <c:orientation val="minMax"/>
        </c:scaling>
        <c:delete val="0"/>
        <c:axPos val="l"/>
        <c:majorGridlines/>
        <c:numFmt formatCode="General" sourceLinked="0"/>
        <c:majorTickMark val="none"/>
        <c:minorTickMark val="none"/>
        <c:tickLblPos val="low"/>
        <c:txPr>
          <a:bodyPr/>
          <a:lstStyle/>
          <a:p>
            <a:pPr>
              <a:defRPr sz="1050"/>
            </a:pPr>
            <a:endParaRPr lang="en-US"/>
          </a:p>
        </c:txPr>
        <c:crossAx val="247331840"/>
        <c:crosses val="autoZero"/>
        <c:auto val="0"/>
        <c:lblAlgn val="ctr"/>
        <c:lblOffset val="100"/>
        <c:noMultiLvlLbl val="0"/>
      </c:catAx>
      <c:valAx>
        <c:axId val="247331840"/>
        <c:scaling>
          <c:orientation val="minMax"/>
          <c:max val="1"/>
        </c:scaling>
        <c:delete val="0"/>
        <c:axPos val="b"/>
        <c:numFmt formatCode="0%" sourceLinked="1"/>
        <c:majorTickMark val="out"/>
        <c:minorTickMark val="none"/>
        <c:tickLblPos val="nextTo"/>
        <c:crossAx val="247330304"/>
        <c:crosses val="autoZero"/>
        <c:crossBetween val="between"/>
      </c:valAx>
    </c:plotArea>
    <c:legend>
      <c:legendPos val="b"/>
      <c:legendEntry>
        <c:idx val="0"/>
        <c:delete val="1"/>
      </c:legendEntry>
      <c:layout>
        <c:manualLayout>
          <c:xMode val="edge"/>
          <c:yMode val="edge"/>
          <c:x val="0.42377671595835825"/>
          <c:y val="0.92021682706328378"/>
          <c:w val="0.47432018607574289"/>
          <c:h val="6.3116506270049583E-2"/>
        </c:manualLayout>
      </c:layout>
      <c:overlay val="0"/>
    </c:legend>
    <c:plotVisOnly val="1"/>
    <c:dispBlanksAs val="gap"/>
    <c:showDLblsOverMax val="0"/>
  </c:chart>
  <c:spPr>
    <a:ln>
      <a:noFill/>
    </a:ln>
  </c:spPr>
  <c:txPr>
    <a:bodyPr/>
    <a:lstStyle/>
    <a:p>
      <a:pPr>
        <a:defRPr sz="1000"/>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a:t>Increasing/decreasing importance from current to future in 2020</a:t>
            </a:r>
          </a:p>
        </c:rich>
      </c:tx>
      <c:overlay val="0"/>
    </c:title>
    <c:autoTitleDeleted val="0"/>
    <c:plotArea>
      <c:layout>
        <c:manualLayout>
          <c:layoutTarget val="inner"/>
          <c:xMode val="edge"/>
          <c:yMode val="edge"/>
          <c:x val="0.27316671298440637"/>
          <c:y val="4.5442414636918345E-2"/>
          <c:w val="0.703860799752972"/>
          <c:h val="0.89202570530990422"/>
        </c:manualLayout>
      </c:layout>
      <c:barChart>
        <c:barDir val="bar"/>
        <c:grouping val="clustered"/>
        <c:varyColors val="0"/>
        <c:ser>
          <c:idx val="0"/>
          <c:order val="0"/>
          <c:tx>
            <c:strRef>
              <c:f>'Q3+Q1'!$AE$2</c:f>
              <c:strCache>
                <c:ptCount val="1"/>
                <c:pt idx="0">
                  <c:v>Increasing/decreasing importance</c:v>
                </c:pt>
              </c:strCache>
            </c:strRef>
          </c:tx>
          <c:spPr>
            <a:solidFill>
              <a:srgbClr val="079948"/>
            </a:solidFill>
          </c:spPr>
          <c:invertIfNegative val="0"/>
          <c:dLbls>
            <c:dLbl>
              <c:idx val="0"/>
              <c:spPr/>
              <c:txPr>
                <a:bodyPr/>
                <a:lstStyle/>
                <a:p>
                  <a:pPr>
                    <a:defRPr>
                      <a:solidFill>
                        <a:sysClr val="windowText" lastClr="000000"/>
                      </a:solidFill>
                    </a:defRPr>
                  </a:pPr>
                  <a:endParaRPr lang="en-U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D6E-4968-A53C-70017D521A97}"/>
                </c:ext>
              </c:extLst>
            </c:dLbl>
            <c:dLbl>
              <c:idx val="1"/>
              <c:spPr/>
              <c:txPr>
                <a:bodyPr/>
                <a:lstStyle/>
                <a:p>
                  <a:pPr>
                    <a:defRPr>
                      <a:solidFill>
                        <a:sysClr val="windowText" lastClr="000000"/>
                      </a:solidFill>
                    </a:defRPr>
                  </a:pPr>
                  <a:endParaRPr lang="en-U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D6E-4968-A53C-70017D521A97}"/>
                </c:ext>
              </c:extLst>
            </c:dLbl>
            <c:dLbl>
              <c:idx val="2"/>
              <c:spPr/>
              <c:txPr>
                <a:bodyPr/>
                <a:lstStyle/>
                <a:p>
                  <a:pPr>
                    <a:defRPr>
                      <a:solidFill>
                        <a:sysClr val="windowText" lastClr="000000"/>
                      </a:solidFill>
                    </a:defRPr>
                  </a:pPr>
                  <a:endParaRPr lang="en-U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D6E-4968-A53C-70017D521A97}"/>
                </c:ext>
              </c:extLst>
            </c:dLbl>
            <c:dLbl>
              <c:idx val="3"/>
              <c:spPr/>
              <c:txPr>
                <a:bodyPr/>
                <a:lstStyle/>
                <a:p>
                  <a:pPr>
                    <a:defRPr>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3-4D6E-4968-A53C-70017D521A97}"/>
                </c:ext>
              </c:extLst>
            </c:dLbl>
            <c:spPr>
              <a:noFill/>
              <a:ln>
                <a:noFill/>
              </a:ln>
              <a:effectLst/>
            </c:spPr>
            <c:txPr>
              <a:bodyPr/>
              <a:lstStyle/>
              <a:p>
                <a:pPr>
                  <a:defRPr>
                    <a:solidFill>
                      <a:schemeClr val="bg1"/>
                    </a:solidFil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'Q3+Q1'!$K$3:$K$24</c:f>
              <c:strCache>
                <c:ptCount val="22"/>
                <c:pt idx="0">
                  <c:v>Web conferencing/virtual classroom software</c:v>
                </c:pt>
                <c:pt idx="1">
                  <c:v>Social networking (e.g. Twitter, Facebook, LinkedIn)</c:v>
                </c:pt>
                <c:pt idx="2">
                  <c:v>MOOCs, SPOCs, TOOCs etc.</c:v>
                </c:pt>
                <c:pt idx="3">
                  <c:v>Bring Your Own Device (BYOD)</c:v>
                </c:pt>
                <c:pt idx="4">
                  <c:v>Lecture capture tools</c:v>
                </c:pt>
                <c:pt idx="5">
                  <c:v>Blogs</c:v>
                </c:pt>
                <c:pt idx="6">
                  <c:v>Content Management Systems and VLEs</c:v>
                </c:pt>
                <c:pt idx="7">
                  <c:v>One-to-One Device initiatives</c:v>
                </c:pt>
                <c:pt idx="8">
                  <c:v>Digital and Open Badges</c:v>
                </c:pt>
                <c:pt idx="9">
                  <c:v>Electronic assessment, submission &amp; feedback tools</c:v>
                </c:pt>
                <c:pt idx="10">
                  <c:v>Collaborative tools (e.g. Office365/Teams, Google Workspace/G Suite, Padlet etc.)</c:v>
                </c:pt>
                <c:pt idx="11">
                  <c:v>Blended Learning</c:v>
                </c:pt>
                <c:pt idx="12">
                  <c:v>Plagiarism detection</c:v>
                </c:pt>
                <c:pt idx="13">
                  <c:v>Game-based/playful learning</c:v>
                </c:pt>
                <c:pt idx="14">
                  <c:v>Open Education (Practices, Policy &amp; Resources)</c:v>
                </c:pt>
                <c:pt idx="15">
                  <c:v>Augmented and Virtual Reality</c:v>
                </c:pt>
                <c:pt idx="16">
                  <c:v>Digital repositories</c:v>
                </c:pt>
                <c:pt idx="17">
                  <c:v>ePortfolios</c:v>
                </c:pt>
                <c:pt idx="18">
                  <c:v>Assistive technologies</c:v>
                </c:pt>
                <c:pt idx="19">
                  <c:v>Learning Space Design</c:v>
                </c:pt>
                <c:pt idx="20">
                  <c:v>Media production (e.g. podcasting, video interviews)</c:v>
                </c:pt>
                <c:pt idx="21">
                  <c:v>Data and Analytics (incl. Learning Analytics)</c:v>
                </c:pt>
              </c:strCache>
            </c:strRef>
          </c:cat>
          <c:val>
            <c:numRef>
              <c:f>'Q3+Q1'!$AE$3:$AE$24</c:f>
              <c:numCache>
                <c:formatCode>0.0%</c:formatCode>
                <c:ptCount val="22"/>
                <c:pt idx="0">
                  <c:v>-1.8604651162790753E-2</c:v>
                </c:pt>
                <c:pt idx="1">
                  <c:v>-9.3023255813953765E-3</c:v>
                </c:pt>
                <c:pt idx="2">
                  <c:v>-4.6511627906976605E-3</c:v>
                </c:pt>
                <c:pt idx="3">
                  <c:v>4.6511627906976605E-3</c:v>
                </c:pt>
                <c:pt idx="4">
                  <c:v>4.6511627906976605E-3</c:v>
                </c:pt>
                <c:pt idx="5">
                  <c:v>4.651162790697716E-3</c:v>
                </c:pt>
                <c:pt idx="6">
                  <c:v>2.7906976744185963E-2</c:v>
                </c:pt>
                <c:pt idx="7">
                  <c:v>3.2558139534883707E-2</c:v>
                </c:pt>
                <c:pt idx="8">
                  <c:v>3.7209302325581395E-2</c:v>
                </c:pt>
                <c:pt idx="9">
                  <c:v>4.1860465116279055E-2</c:v>
                </c:pt>
                <c:pt idx="10">
                  <c:v>4.6511627906976716E-2</c:v>
                </c:pt>
                <c:pt idx="11">
                  <c:v>5.5813953488372037E-2</c:v>
                </c:pt>
                <c:pt idx="12">
                  <c:v>7.4418604651162679E-2</c:v>
                </c:pt>
                <c:pt idx="13">
                  <c:v>7.441860465116279E-2</c:v>
                </c:pt>
                <c:pt idx="14">
                  <c:v>8.3720930232558111E-2</c:v>
                </c:pt>
                <c:pt idx="15">
                  <c:v>8.3720930232558138E-2</c:v>
                </c:pt>
                <c:pt idx="16">
                  <c:v>8.8372093023255827E-2</c:v>
                </c:pt>
                <c:pt idx="17">
                  <c:v>0.10232558139534881</c:v>
                </c:pt>
                <c:pt idx="18">
                  <c:v>0.11162790697674424</c:v>
                </c:pt>
                <c:pt idx="19">
                  <c:v>0.11627906976744184</c:v>
                </c:pt>
                <c:pt idx="20">
                  <c:v>0.12093023255813951</c:v>
                </c:pt>
                <c:pt idx="21">
                  <c:v>0.17209302325581388</c:v>
                </c:pt>
              </c:numCache>
            </c:numRef>
          </c:val>
          <c:extLst>
            <c:ext xmlns:c16="http://schemas.microsoft.com/office/drawing/2014/chart" uri="{C3380CC4-5D6E-409C-BE32-E72D297353CC}">
              <c16:uniqueId val="{00000004-4D6E-4968-A53C-70017D521A97}"/>
            </c:ext>
          </c:extLst>
        </c:ser>
        <c:dLbls>
          <c:showLegendKey val="0"/>
          <c:showVal val="0"/>
          <c:showCatName val="0"/>
          <c:showSerName val="0"/>
          <c:showPercent val="0"/>
          <c:showBubbleSize val="0"/>
        </c:dLbls>
        <c:gapWidth val="47"/>
        <c:axId val="247926144"/>
        <c:axId val="247936128"/>
      </c:barChart>
      <c:catAx>
        <c:axId val="247926144"/>
        <c:scaling>
          <c:orientation val="minMax"/>
        </c:scaling>
        <c:delete val="0"/>
        <c:axPos val="l"/>
        <c:majorGridlines/>
        <c:numFmt formatCode="General" sourceLinked="0"/>
        <c:majorTickMark val="out"/>
        <c:minorTickMark val="none"/>
        <c:tickLblPos val="low"/>
        <c:txPr>
          <a:bodyPr/>
          <a:lstStyle/>
          <a:p>
            <a:pPr>
              <a:defRPr sz="1050" baseline="0"/>
            </a:pPr>
            <a:endParaRPr lang="en-US"/>
          </a:p>
        </c:txPr>
        <c:crossAx val="247936128"/>
        <c:crosses val="autoZero"/>
        <c:auto val="1"/>
        <c:lblAlgn val="ctr"/>
        <c:lblOffset val="100"/>
        <c:noMultiLvlLbl val="0"/>
      </c:catAx>
      <c:valAx>
        <c:axId val="247936128"/>
        <c:scaling>
          <c:orientation val="minMax"/>
        </c:scaling>
        <c:delete val="0"/>
        <c:axPos val="b"/>
        <c:numFmt formatCode="0%" sourceLinked="0"/>
        <c:majorTickMark val="out"/>
        <c:minorTickMark val="none"/>
        <c:tickLblPos val="nextTo"/>
        <c:txPr>
          <a:bodyPr/>
          <a:lstStyle/>
          <a:p>
            <a:pPr>
              <a:defRPr sz="1000"/>
            </a:pPr>
            <a:endParaRPr lang="en-US"/>
          </a:p>
        </c:txPr>
        <c:crossAx val="247926144"/>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200"/>
            </a:pPr>
            <a:r>
              <a:rPr lang="en-US" sz="1200"/>
              <a:t>Difference of importance for current to future areas</a:t>
            </a:r>
            <a:r>
              <a:rPr lang="en-US" sz="1200" baseline="0"/>
              <a:t> </a:t>
            </a:r>
            <a:r>
              <a:rPr lang="en-US" sz="1200"/>
              <a:t>in 2020</a:t>
            </a:r>
          </a:p>
        </c:rich>
      </c:tx>
      <c:overlay val="0"/>
    </c:title>
    <c:autoTitleDeleted val="0"/>
    <c:plotArea>
      <c:layout>
        <c:manualLayout>
          <c:layoutTarget val="inner"/>
          <c:xMode val="edge"/>
          <c:yMode val="edge"/>
          <c:x val="0.36523621278672525"/>
          <c:y val="9.4874453193350833E-2"/>
          <c:w val="0.60776329917032712"/>
          <c:h val="0.80088247302420534"/>
        </c:manualLayout>
      </c:layout>
      <c:barChart>
        <c:barDir val="bar"/>
        <c:grouping val="stacked"/>
        <c:varyColors val="0"/>
        <c:ser>
          <c:idx val="1"/>
          <c:order val="0"/>
          <c:tx>
            <c:strRef>
              <c:f>'Q3+Q1'!$AC$2</c:f>
              <c:strCache>
                <c:ptCount val="1"/>
                <c:pt idx="0">
                  <c:v>Total Important/Very Important (Current)</c:v>
                </c:pt>
              </c:strCache>
            </c:strRef>
          </c:tx>
          <c:spPr>
            <a:solidFill>
              <a:schemeClr val="bg1"/>
            </a:solidFill>
            <a:ln>
              <a:noFill/>
            </a:ln>
          </c:spPr>
          <c:invertIfNegative val="0"/>
          <c:cat>
            <c:strRef>
              <c:f>'Q3+Q1'!$K$3:$K$24</c:f>
              <c:strCache>
                <c:ptCount val="22"/>
                <c:pt idx="0">
                  <c:v>Web conferencing/virtual classroom software</c:v>
                </c:pt>
                <c:pt idx="1">
                  <c:v>Social networking (e.g. Twitter, Facebook, LinkedIn)</c:v>
                </c:pt>
                <c:pt idx="2">
                  <c:v>MOOCs, SPOCs, TOOCs etc.</c:v>
                </c:pt>
                <c:pt idx="3">
                  <c:v>Bring Your Own Device (BYOD)</c:v>
                </c:pt>
                <c:pt idx="4">
                  <c:v>Lecture capture tools</c:v>
                </c:pt>
                <c:pt idx="5">
                  <c:v>Blogs</c:v>
                </c:pt>
                <c:pt idx="6">
                  <c:v>Content Management Systems and VLEs</c:v>
                </c:pt>
                <c:pt idx="7">
                  <c:v>One-to-One Device initiatives</c:v>
                </c:pt>
                <c:pt idx="8">
                  <c:v>Digital and Open Badges</c:v>
                </c:pt>
                <c:pt idx="9">
                  <c:v>Electronic assessment, submission &amp; feedback tools</c:v>
                </c:pt>
                <c:pt idx="10">
                  <c:v>Collaborative tools (e.g. Office365/Teams, Google Workspace/G Suite, Padlet etc.)</c:v>
                </c:pt>
                <c:pt idx="11">
                  <c:v>Blended Learning</c:v>
                </c:pt>
                <c:pt idx="12">
                  <c:v>Plagiarism detection</c:v>
                </c:pt>
                <c:pt idx="13">
                  <c:v>Game-based/playful learning</c:v>
                </c:pt>
                <c:pt idx="14">
                  <c:v>Open Education (Practices, Policy &amp; Resources)</c:v>
                </c:pt>
                <c:pt idx="15">
                  <c:v>Augmented and Virtual Reality</c:v>
                </c:pt>
                <c:pt idx="16">
                  <c:v>Digital repositories</c:v>
                </c:pt>
                <c:pt idx="17">
                  <c:v>ePortfolios</c:v>
                </c:pt>
                <c:pt idx="18">
                  <c:v>Assistive technologies</c:v>
                </c:pt>
                <c:pt idx="19">
                  <c:v>Learning Space Design</c:v>
                </c:pt>
                <c:pt idx="20">
                  <c:v>Media production (e.g. podcasting, video interviews)</c:v>
                </c:pt>
                <c:pt idx="21">
                  <c:v>Data and Analytics (incl. Learning Analytics)</c:v>
                </c:pt>
              </c:strCache>
            </c:strRef>
          </c:cat>
          <c:val>
            <c:numRef>
              <c:f>'Q3+Q1'!$AC$3:$AC$24</c:f>
              <c:numCache>
                <c:formatCode>0%</c:formatCode>
                <c:ptCount val="22"/>
                <c:pt idx="0">
                  <c:v>0.86976744186046517</c:v>
                </c:pt>
                <c:pt idx="1">
                  <c:v>0.38139534883720932</c:v>
                </c:pt>
                <c:pt idx="2">
                  <c:v>0.18604651162790697</c:v>
                </c:pt>
                <c:pt idx="3">
                  <c:v>0.42325581395348838</c:v>
                </c:pt>
                <c:pt idx="4">
                  <c:v>0.66976744186046511</c:v>
                </c:pt>
                <c:pt idx="5">
                  <c:v>0.30697674418604648</c:v>
                </c:pt>
                <c:pt idx="6">
                  <c:v>0.88837209302325582</c:v>
                </c:pt>
                <c:pt idx="7">
                  <c:v>0.10232558139534884</c:v>
                </c:pt>
                <c:pt idx="8">
                  <c:v>7.9069767441860464E-2</c:v>
                </c:pt>
                <c:pt idx="9">
                  <c:v>0.77674418604651163</c:v>
                </c:pt>
                <c:pt idx="10">
                  <c:v>0.88837209302325582</c:v>
                </c:pt>
                <c:pt idx="11">
                  <c:v>0.8</c:v>
                </c:pt>
                <c:pt idx="12">
                  <c:v>0.42325581395348844</c:v>
                </c:pt>
                <c:pt idx="13">
                  <c:v>0.16744186046511628</c:v>
                </c:pt>
                <c:pt idx="14">
                  <c:v>0.2930232558139535</c:v>
                </c:pt>
                <c:pt idx="15">
                  <c:v>8.3720930232558138E-2</c:v>
                </c:pt>
                <c:pt idx="16">
                  <c:v>0.33488372093023255</c:v>
                </c:pt>
                <c:pt idx="17">
                  <c:v>0.31627906976744186</c:v>
                </c:pt>
                <c:pt idx="18">
                  <c:v>0.42325581395348838</c:v>
                </c:pt>
                <c:pt idx="19">
                  <c:v>0.36744186046511629</c:v>
                </c:pt>
                <c:pt idx="20">
                  <c:v>0.6</c:v>
                </c:pt>
                <c:pt idx="21">
                  <c:v>0.47441860465116281</c:v>
                </c:pt>
              </c:numCache>
            </c:numRef>
          </c:val>
          <c:extLst>
            <c:ext xmlns:c16="http://schemas.microsoft.com/office/drawing/2014/chart" uri="{C3380CC4-5D6E-409C-BE32-E72D297353CC}">
              <c16:uniqueId val="{00000000-2B37-4EE5-8C73-7D3B0E5C14E9}"/>
            </c:ext>
          </c:extLst>
        </c:ser>
        <c:ser>
          <c:idx val="0"/>
          <c:order val="1"/>
          <c:tx>
            <c:strRef>
              <c:f>'Q3+Q1'!$AE$2</c:f>
              <c:strCache>
                <c:ptCount val="1"/>
                <c:pt idx="0">
                  <c:v>Increasing/decreasing importance</c:v>
                </c:pt>
              </c:strCache>
            </c:strRef>
          </c:tx>
          <c:invertIfNegative val="0"/>
          <c:cat>
            <c:strRef>
              <c:f>'Q3+Q1'!$K$3:$K$24</c:f>
              <c:strCache>
                <c:ptCount val="22"/>
                <c:pt idx="0">
                  <c:v>Web conferencing/virtual classroom software</c:v>
                </c:pt>
                <c:pt idx="1">
                  <c:v>Social networking (e.g. Twitter, Facebook, LinkedIn)</c:v>
                </c:pt>
                <c:pt idx="2">
                  <c:v>MOOCs, SPOCs, TOOCs etc.</c:v>
                </c:pt>
                <c:pt idx="3">
                  <c:v>Bring Your Own Device (BYOD)</c:v>
                </c:pt>
                <c:pt idx="4">
                  <c:v>Lecture capture tools</c:v>
                </c:pt>
                <c:pt idx="5">
                  <c:v>Blogs</c:v>
                </c:pt>
                <c:pt idx="6">
                  <c:v>Content Management Systems and VLEs</c:v>
                </c:pt>
                <c:pt idx="7">
                  <c:v>One-to-One Device initiatives</c:v>
                </c:pt>
                <c:pt idx="8">
                  <c:v>Digital and Open Badges</c:v>
                </c:pt>
                <c:pt idx="9">
                  <c:v>Electronic assessment, submission &amp; feedback tools</c:v>
                </c:pt>
                <c:pt idx="10">
                  <c:v>Collaborative tools (e.g. Office365/Teams, Google Workspace/G Suite, Padlet etc.)</c:v>
                </c:pt>
                <c:pt idx="11">
                  <c:v>Blended Learning</c:v>
                </c:pt>
                <c:pt idx="12">
                  <c:v>Plagiarism detection</c:v>
                </c:pt>
                <c:pt idx="13">
                  <c:v>Game-based/playful learning</c:v>
                </c:pt>
                <c:pt idx="14">
                  <c:v>Open Education (Practices, Policy &amp; Resources)</c:v>
                </c:pt>
                <c:pt idx="15">
                  <c:v>Augmented and Virtual Reality</c:v>
                </c:pt>
                <c:pt idx="16">
                  <c:v>Digital repositories</c:v>
                </c:pt>
                <c:pt idx="17">
                  <c:v>ePortfolios</c:v>
                </c:pt>
                <c:pt idx="18">
                  <c:v>Assistive technologies</c:v>
                </c:pt>
                <c:pt idx="19">
                  <c:v>Learning Space Design</c:v>
                </c:pt>
                <c:pt idx="20">
                  <c:v>Media production (e.g. podcasting, video interviews)</c:v>
                </c:pt>
                <c:pt idx="21">
                  <c:v>Data and Analytics (incl. Learning Analytics)</c:v>
                </c:pt>
              </c:strCache>
            </c:strRef>
          </c:cat>
          <c:val>
            <c:numRef>
              <c:f>'Q3+Q1'!$AE$3:$AE$24</c:f>
              <c:numCache>
                <c:formatCode>0.0%</c:formatCode>
                <c:ptCount val="22"/>
                <c:pt idx="0">
                  <c:v>-1.8604651162790753E-2</c:v>
                </c:pt>
                <c:pt idx="1">
                  <c:v>-9.3023255813953765E-3</c:v>
                </c:pt>
                <c:pt idx="2">
                  <c:v>-4.6511627906976605E-3</c:v>
                </c:pt>
                <c:pt idx="3">
                  <c:v>4.6511627906976605E-3</c:v>
                </c:pt>
                <c:pt idx="4">
                  <c:v>4.6511627906976605E-3</c:v>
                </c:pt>
                <c:pt idx="5">
                  <c:v>4.651162790697716E-3</c:v>
                </c:pt>
                <c:pt idx="6">
                  <c:v>2.7906976744185963E-2</c:v>
                </c:pt>
                <c:pt idx="7">
                  <c:v>3.2558139534883707E-2</c:v>
                </c:pt>
                <c:pt idx="8">
                  <c:v>3.7209302325581395E-2</c:v>
                </c:pt>
                <c:pt idx="9">
                  <c:v>4.1860465116279055E-2</c:v>
                </c:pt>
                <c:pt idx="10">
                  <c:v>4.6511627906976716E-2</c:v>
                </c:pt>
                <c:pt idx="11">
                  <c:v>5.5813953488372037E-2</c:v>
                </c:pt>
                <c:pt idx="12">
                  <c:v>7.4418604651162679E-2</c:v>
                </c:pt>
                <c:pt idx="13">
                  <c:v>7.441860465116279E-2</c:v>
                </c:pt>
                <c:pt idx="14">
                  <c:v>8.3720930232558111E-2</c:v>
                </c:pt>
                <c:pt idx="15">
                  <c:v>8.3720930232558138E-2</c:v>
                </c:pt>
                <c:pt idx="16">
                  <c:v>8.8372093023255827E-2</c:v>
                </c:pt>
                <c:pt idx="17">
                  <c:v>0.10232558139534881</c:v>
                </c:pt>
                <c:pt idx="18">
                  <c:v>0.11162790697674424</c:v>
                </c:pt>
                <c:pt idx="19">
                  <c:v>0.11627906976744184</c:v>
                </c:pt>
                <c:pt idx="20">
                  <c:v>0.12093023255813951</c:v>
                </c:pt>
                <c:pt idx="21">
                  <c:v>0.17209302325581388</c:v>
                </c:pt>
              </c:numCache>
            </c:numRef>
          </c:val>
          <c:extLst>
            <c:ext xmlns:c16="http://schemas.microsoft.com/office/drawing/2014/chart" uri="{C3380CC4-5D6E-409C-BE32-E72D297353CC}">
              <c16:uniqueId val="{00000001-2B37-4EE5-8C73-7D3B0E5C14E9}"/>
            </c:ext>
          </c:extLst>
        </c:ser>
        <c:dLbls>
          <c:showLegendKey val="0"/>
          <c:showVal val="0"/>
          <c:showCatName val="0"/>
          <c:showSerName val="0"/>
          <c:showPercent val="0"/>
          <c:showBubbleSize val="0"/>
        </c:dLbls>
        <c:gapWidth val="85"/>
        <c:overlap val="100"/>
        <c:axId val="247926144"/>
        <c:axId val="247936128"/>
      </c:barChart>
      <c:barChart>
        <c:barDir val="bar"/>
        <c:grouping val="clustered"/>
        <c:varyColors val="0"/>
        <c:ser>
          <c:idx val="2"/>
          <c:order val="2"/>
          <c:tx>
            <c:strRef>
              <c:f>'Q3+Q1'!$T$2</c:f>
              <c:strCache>
                <c:ptCount val="1"/>
                <c:pt idx="0">
                  <c:v>Total Important/Very Important</c:v>
                </c:pt>
              </c:strCache>
            </c:strRef>
          </c:tx>
          <c:spPr>
            <a:noFill/>
          </c:spPr>
          <c:invertIfNegative val="0"/>
          <c:dLbls>
            <c:dLbl>
              <c:idx val="0"/>
              <c:tx>
                <c:rich>
                  <a:bodyPr/>
                  <a:lstStyle/>
                  <a:p>
                    <a:fld id="{317FABCF-BFA0-4613-A316-84F086179671}" type="CELLRANGE">
                      <a:rPr lang="en-GB"/>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2B37-4EE5-8C73-7D3B0E5C14E9}"/>
                </c:ext>
              </c:extLst>
            </c:dLbl>
            <c:dLbl>
              <c:idx val="1"/>
              <c:tx>
                <c:rich>
                  <a:bodyPr/>
                  <a:lstStyle/>
                  <a:p>
                    <a:fld id="{66798916-6C07-44B9-9E5F-E43FFF19D404}" type="CELLRANGE">
                      <a:rPr lang="en-GB"/>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2B37-4EE5-8C73-7D3B0E5C14E9}"/>
                </c:ext>
              </c:extLst>
            </c:dLbl>
            <c:dLbl>
              <c:idx val="2"/>
              <c:tx>
                <c:rich>
                  <a:bodyPr/>
                  <a:lstStyle/>
                  <a:p>
                    <a:fld id="{F2623B44-844C-42D8-9267-447BF5951CB7}" type="CELLRANGE">
                      <a:rPr lang="en-GB"/>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2B37-4EE5-8C73-7D3B0E5C14E9}"/>
                </c:ext>
              </c:extLst>
            </c:dLbl>
            <c:dLbl>
              <c:idx val="3"/>
              <c:tx>
                <c:rich>
                  <a:bodyPr/>
                  <a:lstStyle/>
                  <a:p>
                    <a:fld id="{ABA97FBC-3EDC-49F7-AE7F-0A17F30CC41B}" type="CELLRANGE">
                      <a:rPr lang="en-GB"/>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2B37-4EE5-8C73-7D3B0E5C14E9}"/>
                </c:ext>
              </c:extLst>
            </c:dLbl>
            <c:dLbl>
              <c:idx val="4"/>
              <c:tx>
                <c:rich>
                  <a:bodyPr/>
                  <a:lstStyle/>
                  <a:p>
                    <a:fld id="{E481CDFC-EC03-4E05-A923-108EF87870CB}" type="CELLRANGE">
                      <a:rPr lang="en-GB"/>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2B37-4EE5-8C73-7D3B0E5C14E9}"/>
                </c:ext>
              </c:extLst>
            </c:dLbl>
            <c:dLbl>
              <c:idx val="5"/>
              <c:tx>
                <c:rich>
                  <a:bodyPr/>
                  <a:lstStyle/>
                  <a:p>
                    <a:fld id="{731DA0C1-1DF5-4FCB-8E1F-9F5E510C740E}" type="CELLRANGE">
                      <a:rPr lang="en-GB"/>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2B37-4EE5-8C73-7D3B0E5C14E9}"/>
                </c:ext>
              </c:extLst>
            </c:dLbl>
            <c:dLbl>
              <c:idx val="6"/>
              <c:tx>
                <c:rich>
                  <a:bodyPr/>
                  <a:lstStyle/>
                  <a:p>
                    <a:fld id="{6028D1F5-6F0B-4EB7-B699-347FF90D9F8B}" type="CELLRANGE">
                      <a:rPr lang="en-GB"/>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2B37-4EE5-8C73-7D3B0E5C14E9}"/>
                </c:ext>
              </c:extLst>
            </c:dLbl>
            <c:dLbl>
              <c:idx val="7"/>
              <c:tx>
                <c:rich>
                  <a:bodyPr/>
                  <a:lstStyle/>
                  <a:p>
                    <a:fld id="{A85DBBBD-8643-4A2A-AFFB-0C04D958AA90}" type="CELLRANGE">
                      <a:rPr lang="en-GB"/>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2B37-4EE5-8C73-7D3B0E5C14E9}"/>
                </c:ext>
              </c:extLst>
            </c:dLbl>
            <c:dLbl>
              <c:idx val="8"/>
              <c:tx>
                <c:rich>
                  <a:bodyPr/>
                  <a:lstStyle/>
                  <a:p>
                    <a:fld id="{A71D08DC-CDE8-45F7-89BE-198EF145D5C7}" type="CELLRANGE">
                      <a:rPr lang="en-GB"/>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2B37-4EE5-8C73-7D3B0E5C14E9}"/>
                </c:ext>
              </c:extLst>
            </c:dLbl>
            <c:dLbl>
              <c:idx val="9"/>
              <c:tx>
                <c:rich>
                  <a:bodyPr/>
                  <a:lstStyle/>
                  <a:p>
                    <a:fld id="{B3C280DD-7504-4827-A5FB-2F22112ED62C}" type="CELLRANGE">
                      <a:rPr lang="en-GB"/>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2B37-4EE5-8C73-7D3B0E5C14E9}"/>
                </c:ext>
              </c:extLst>
            </c:dLbl>
            <c:dLbl>
              <c:idx val="10"/>
              <c:tx>
                <c:rich>
                  <a:bodyPr/>
                  <a:lstStyle/>
                  <a:p>
                    <a:fld id="{38CDD1E2-C9E5-4072-A2C4-A2F4833F8F34}" type="CELLRANGE">
                      <a:rPr lang="en-GB"/>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2B37-4EE5-8C73-7D3B0E5C14E9}"/>
                </c:ext>
              </c:extLst>
            </c:dLbl>
            <c:dLbl>
              <c:idx val="11"/>
              <c:tx>
                <c:rich>
                  <a:bodyPr/>
                  <a:lstStyle/>
                  <a:p>
                    <a:fld id="{9865E1D5-363A-43FC-BAFE-B58068CD4452}" type="CELLRANGE">
                      <a:rPr lang="en-GB"/>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2B37-4EE5-8C73-7D3B0E5C14E9}"/>
                </c:ext>
              </c:extLst>
            </c:dLbl>
            <c:dLbl>
              <c:idx val="12"/>
              <c:tx>
                <c:rich>
                  <a:bodyPr/>
                  <a:lstStyle/>
                  <a:p>
                    <a:fld id="{51C0EAE1-ED61-4CA4-B478-CB1268786D5F}" type="CELLRANGE">
                      <a:rPr lang="en-GB"/>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2B37-4EE5-8C73-7D3B0E5C14E9}"/>
                </c:ext>
              </c:extLst>
            </c:dLbl>
            <c:dLbl>
              <c:idx val="13"/>
              <c:tx>
                <c:rich>
                  <a:bodyPr/>
                  <a:lstStyle/>
                  <a:p>
                    <a:fld id="{90DD901A-71B4-4C18-A3D3-08D813FEA168}" type="CELLRANGE">
                      <a:rPr lang="en-GB"/>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2B37-4EE5-8C73-7D3B0E5C14E9}"/>
                </c:ext>
              </c:extLst>
            </c:dLbl>
            <c:dLbl>
              <c:idx val="14"/>
              <c:tx>
                <c:rich>
                  <a:bodyPr/>
                  <a:lstStyle/>
                  <a:p>
                    <a:fld id="{0C4DBAD2-1979-48BB-BD09-0C8EEF29FA95}" type="CELLRANGE">
                      <a:rPr lang="en-GB"/>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2B37-4EE5-8C73-7D3B0E5C14E9}"/>
                </c:ext>
              </c:extLst>
            </c:dLbl>
            <c:dLbl>
              <c:idx val="15"/>
              <c:tx>
                <c:rich>
                  <a:bodyPr/>
                  <a:lstStyle/>
                  <a:p>
                    <a:fld id="{834C12E7-9B93-4728-8F2C-2E78CEDF4647}" type="CELLRANGE">
                      <a:rPr lang="en-GB"/>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2B37-4EE5-8C73-7D3B0E5C14E9}"/>
                </c:ext>
              </c:extLst>
            </c:dLbl>
            <c:dLbl>
              <c:idx val="16"/>
              <c:tx>
                <c:rich>
                  <a:bodyPr/>
                  <a:lstStyle/>
                  <a:p>
                    <a:fld id="{87CBA385-4B87-42C0-8351-DF54CD62A1E7}" type="CELLRANGE">
                      <a:rPr lang="en-GB"/>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2B37-4EE5-8C73-7D3B0E5C14E9}"/>
                </c:ext>
              </c:extLst>
            </c:dLbl>
            <c:dLbl>
              <c:idx val="17"/>
              <c:tx>
                <c:rich>
                  <a:bodyPr/>
                  <a:lstStyle/>
                  <a:p>
                    <a:fld id="{44CF5FEB-E7D0-4665-8F19-5C0D61641BD0}" type="CELLRANGE">
                      <a:rPr lang="en-GB"/>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2B37-4EE5-8C73-7D3B0E5C14E9}"/>
                </c:ext>
              </c:extLst>
            </c:dLbl>
            <c:dLbl>
              <c:idx val="18"/>
              <c:tx>
                <c:rich>
                  <a:bodyPr/>
                  <a:lstStyle/>
                  <a:p>
                    <a:fld id="{554A69A1-06C9-46EF-8F76-832EF3110ABB}" type="CELLRANGE">
                      <a:rPr lang="en-GB"/>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2B37-4EE5-8C73-7D3B0E5C14E9}"/>
                </c:ext>
              </c:extLst>
            </c:dLbl>
            <c:dLbl>
              <c:idx val="19"/>
              <c:tx>
                <c:rich>
                  <a:bodyPr/>
                  <a:lstStyle/>
                  <a:p>
                    <a:fld id="{59CD9091-2AE8-4DE8-9E0B-963626B33C8C}" type="CELLRANGE">
                      <a:rPr lang="en-GB"/>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2B37-4EE5-8C73-7D3B0E5C14E9}"/>
                </c:ext>
              </c:extLst>
            </c:dLbl>
            <c:dLbl>
              <c:idx val="20"/>
              <c:tx>
                <c:rich>
                  <a:bodyPr/>
                  <a:lstStyle/>
                  <a:p>
                    <a:fld id="{80867800-11F2-49B8-AF74-1E28949115D5}" type="CELLRANGE">
                      <a:rPr lang="en-GB"/>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2B37-4EE5-8C73-7D3B0E5C14E9}"/>
                </c:ext>
              </c:extLst>
            </c:dLbl>
            <c:dLbl>
              <c:idx val="21"/>
              <c:tx>
                <c:rich>
                  <a:bodyPr/>
                  <a:lstStyle/>
                  <a:p>
                    <a:fld id="{CA2D8E04-7F44-4C84-A50B-18068B27AE6A}" type="CELLRANGE">
                      <a:rPr lang="en-GB"/>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2B37-4EE5-8C73-7D3B0E5C14E9}"/>
                </c:ext>
              </c:extLst>
            </c:dLbl>
            <c:spPr>
              <a:noFill/>
              <a:ln>
                <a:noFill/>
              </a:ln>
              <a:effectLst/>
            </c:spPr>
            <c:txPr>
              <a:bodyPr wrap="square" lIns="36000" tIns="19050" rIns="72000" bIns="19050" anchor="ctr" anchorCtr="0">
                <a:spAutoFit/>
              </a:bodyPr>
              <a:lstStyle/>
              <a:p>
                <a:pPr algn="r">
                  <a:defRPr/>
                </a:pPr>
                <a:endParaRPr lang="en-US"/>
              </a:p>
            </c:txPr>
            <c:dLblPos val="outEnd"/>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1"/>
              </c:ext>
            </c:extLst>
          </c:dLbls>
          <c:val>
            <c:numRef>
              <c:f>'Q3+Q1'!$T$3:$T$24</c:f>
              <c:numCache>
                <c:formatCode>0%</c:formatCode>
                <c:ptCount val="22"/>
                <c:pt idx="0">
                  <c:v>0.85116279069767442</c:v>
                </c:pt>
                <c:pt idx="1">
                  <c:v>0.37209302325581395</c:v>
                </c:pt>
                <c:pt idx="2">
                  <c:v>0.18139534883720931</c:v>
                </c:pt>
                <c:pt idx="3">
                  <c:v>0.42790697674418604</c:v>
                </c:pt>
                <c:pt idx="4">
                  <c:v>0.67441860465116277</c:v>
                </c:pt>
                <c:pt idx="5">
                  <c:v>0.3116279069767442</c:v>
                </c:pt>
                <c:pt idx="6">
                  <c:v>0.91627906976744178</c:v>
                </c:pt>
                <c:pt idx="7">
                  <c:v>0.13488372093023254</c:v>
                </c:pt>
                <c:pt idx="8">
                  <c:v>0.11627906976744186</c:v>
                </c:pt>
                <c:pt idx="9">
                  <c:v>0.81860465116279069</c:v>
                </c:pt>
                <c:pt idx="10">
                  <c:v>0.93488372093023253</c:v>
                </c:pt>
                <c:pt idx="11">
                  <c:v>0.85581395348837208</c:v>
                </c:pt>
                <c:pt idx="12">
                  <c:v>0.49767441860465111</c:v>
                </c:pt>
                <c:pt idx="13">
                  <c:v>0.24186046511627907</c:v>
                </c:pt>
                <c:pt idx="14">
                  <c:v>0.37674418604651161</c:v>
                </c:pt>
                <c:pt idx="15">
                  <c:v>0.16744186046511628</c:v>
                </c:pt>
                <c:pt idx="16">
                  <c:v>0.42325581395348838</c:v>
                </c:pt>
                <c:pt idx="17">
                  <c:v>0.41860465116279066</c:v>
                </c:pt>
                <c:pt idx="18">
                  <c:v>0.53488372093023262</c:v>
                </c:pt>
                <c:pt idx="19">
                  <c:v>0.48372093023255813</c:v>
                </c:pt>
                <c:pt idx="20">
                  <c:v>0.72093023255813948</c:v>
                </c:pt>
                <c:pt idx="21">
                  <c:v>0.64651162790697669</c:v>
                </c:pt>
              </c:numCache>
            </c:numRef>
          </c:val>
          <c:extLst>
            <c:ext xmlns:c15="http://schemas.microsoft.com/office/drawing/2012/chart" uri="{02D57815-91ED-43cb-92C2-25804820EDAC}">
              <c15:datalabelsRange>
                <c15:f>'Q3+Q1'!$AE$3:$AE$24</c15:f>
                <c15:dlblRangeCache>
                  <c:ptCount val="22"/>
                  <c:pt idx="0">
                    <c:v>-1.9%</c:v>
                  </c:pt>
                  <c:pt idx="1">
                    <c:v>-0.9%</c:v>
                  </c:pt>
                  <c:pt idx="2">
                    <c:v>-0.5%</c:v>
                  </c:pt>
                  <c:pt idx="3">
                    <c:v>0.5%</c:v>
                  </c:pt>
                  <c:pt idx="4">
                    <c:v>0.5%</c:v>
                  </c:pt>
                  <c:pt idx="5">
                    <c:v>0.5%</c:v>
                  </c:pt>
                  <c:pt idx="6">
                    <c:v>2.8%</c:v>
                  </c:pt>
                  <c:pt idx="7">
                    <c:v>3.3%</c:v>
                  </c:pt>
                  <c:pt idx="8">
                    <c:v>3.7%</c:v>
                  </c:pt>
                  <c:pt idx="9">
                    <c:v>4.2%</c:v>
                  </c:pt>
                  <c:pt idx="10">
                    <c:v>4.7%</c:v>
                  </c:pt>
                  <c:pt idx="11">
                    <c:v>5.6%</c:v>
                  </c:pt>
                  <c:pt idx="12">
                    <c:v>7.4%</c:v>
                  </c:pt>
                  <c:pt idx="13">
                    <c:v>7.4%</c:v>
                  </c:pt>
                  <c:pt idx="14">
                    <c:v>8.4%</c:v>
                  </c:pt>
                  <c:pt idx="15">
                    <c:v>8.4%</c:v>
                  </c:pt>
                  <c:pt idx="16">
                    <c:v>8.8%</c:v>
                  </c:pt>
                  <c:pt idx="17">
                    <c:v>10.2%</c:v>
                  </c:pt>
                  <c:pt idx="18">
                    <c:v>11.2%</c:v>
                  </c:pt>
                  <c:pt idx="19">
                    <c:v>11.6%</c:v>
                  </c:pt>
                  <c:pt idx="20">
                    <c:v>12.1%</c:v>
                  </c:pt>
                  <c:pt idx="21">
                    <c:v>17.2%</c:v>
                  </c:pt>
                </c15:dlblRangeCache>
              </c15:datalabelsRange>
            </c:ext>
            <c:ext xmlns:c16="http://schemas.microsoft.com/office/drawing/2014/chart" uri="{C3380CC4-5D6E-409C-BE32-E72D297353CC}">
              <c16:uniqueId val="{00000018-2B37-4EE5-8C73-7D3B0E5C14E9}"/>
            </c:ext>
          </c:extLst>
        </c:ser>
        <c:dLbls>
          <c:showLegendKey val="0"/>
          <c:showVal val="0"/>
          <c:showCatName val="0"/>
          <c:showSerName val="0"/>
          <c:showPercent val="0"/>
          <c:showBubbleSize val="0"/>
        </c:dLbls>
        <c:gapWidth val="85"/>
        <c:axId val="679886488"/>
        <c:axId val="679890424"/>
      </c:barChart>
      <c:catAx>
        <c:axId val="247926144"/>
        <c:scaling>
          <c:orientation val="minMax"/>
        </c:scaling>
        <c:delete val="0"/>
        <c:axPos val="l"/>
        <c:majorGridlines/>
        <c:numFmt formatCode="General" sourceLinked="0"/>
        <c:majorTickMark val="out"/>
        <c:minorTickMark val="none"/>
        <c:tickLblPos val="nextTo"/>
        <c:txPr>
          <a:bodyPr/>
          <a:lstStyle/>
          <a:p>
            <a:pPr>
              <a:defRPr sz="1000" baseline="0"/>
            </a:pPr>
            <a:endParaRPr lang="en-US"/>
          </a:p>
        </c:txPr>
        <c:crossAx val="247936128"/>
        <c:crosses val="autoZero"/>
        <c:auto val="1"/>
        <c:lblAlgn val="ctr"/>
        <c:lblOffset val="100"/>
        <c:noMultiLvlLbl val="0"/>
      </c:catAx>
      <c:valAx>
        <c:axId val="247936128"/>
        <c:scaling>
          <c:orientation val="minMax"/>
          <c:min val="0"/>
        </c:scaling>
        <c:delete val="0"/>
        <c:axPos val="b"/>
        <c:title>
          <c:tx>
            <c:rich>
              <a:bodyPr/>
              <a:lstStyle/>
              <a:p>
                <a:pPr>
                  <a:defRPr/>
                </a:pPr>
                <a:r>
                  <a:rPr lang="en-GB"/>
                  <a:t>% Important/Very Important Responses</a:t>
                </a:r>
              </a:p>
            </c:rich>
          </c:tx>
          <c:overlay val="0"/>
        </c:title>
        <c:numFmt formatCode="0%" sourceLinked="0"/>
        <c:majorTickMark val="out"/>
        <c:minorTickMark val="none"/>
        <c:tickLblPos val="nextTo"/>
        <c:txPr>
          <a:bodyPr/>
          <a:lstStyle/>
          <a:p>
            <a:pPr>
              <a:defRPr sz="1000"/>
            </a:pPr>
            <a:endParaRPr lang="en-US"/>
          </a:p>
        </c:txPr>
        <c:crossAx val="247926144"/>
        <c:crosses val="autoZero"/>
        <c:crossBetween val="between"/>
      </c:valAx>
      <c:valAx>
        <c:axId val="679890424"/>
        <c:scaling>
          <c:orientation val="minMax"/>
        </c:scaling>
        <c:delete val="0"/>
        <c:axPos val="t"/>
        <c:numFmt formatCode="0%" sourceLinked="1"/>
        <c:majorTickMark val="out"/>
        <c:minorTickMark val="none"/>
        <c:tickLblPos val="nextTo"/>
        <c:crossAx val="679886488"/>
        <c:crosses val="max"/>
        <c:crossBetween val="between"/>
      </c:valAx>
      <c:catAx>
        <c:axId val="679886488"/>
        <c:scaling>
          <c:orientation val="minMax"/>
        </c:scaling>
        <c:delete val="1"/>
        <c:axPos val="l"/>
        <c:majorTickMark val="out"/>
        <c:minorTickMark val="none"/>
        <c:tickLblPos val="nextTo"/>
        <c:crossAx val="679890424"/>
        <c:crosses val="autoZero"/>
        <c:auto val="1"/>
        <c:lblAlgn val="ctr"/>
        <c:lblOffset val="100"/>
        <c:noMultiLvlLbl val="0"/>
      </c:catAx>
    </c:plotArea>
    <c:plotVisOnly val="1"/>
    <c:dispBlanksAs val="gap"/>
    <c:showDLblsOverMax val="0"/>
  </c:chart>
  <c:spPr>
    <a:ln>
      <a:noFill/>
    </a:ln>
  </c:spPr>
  <c:printSettings>
    <c:headerFooter/>
    <c:pageMargins b="0.75" l="0.7" r="0.7" t="0.75" header="0.3" footer="0.3"/>
    <c:pageSetup/>
  </c:printSettings>
  <c:userShapes r:id="rId2"/>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Q4a!$B$2</c:f>
          <c:strCache>
            <c:ptCount val="1"/>
            <c:pt idx="0">
              <c:v>4a. Has the overall delivery of education in response to COVID-19 changed in your context?</c:v>
            </c:pt>
          </c:strCache>
        </c:strRef>
      </c:tx>
      <c:overlay val="0"/>
      <c:txPr>
        <a:bodyPr/>
        <a:lstStyle/>
        <a:p>
          <a:pPr algn="l">
            <a:defRPr sz="1000"/>
          </a:pPr>
          <a:endParaRPr lang="en-US"/>
        </a:p>
      </c:txPr>
    </c:title>
    <c:autoTitleDeleted val="0"/>
    <c:plotArea>
      <c:layout>
        <c:manualLayout>
          <c:layoutTarget val="inner"/>
          <c:xMode val="edge"/>
          <c:yMode val="edge"/>
          <c:x val="0.38355241698251002"/>
          <c:y val="0.17757743013922123"/>
          <c:w val="0.5268703907171377"/>
          <c:h val="0.78154743826743278"/>
        </c:manualLayout>
      </c:layout>
      <c:barChart>
        <c:barDir val="bar"/>
        <c:grouping val="clustered"/>
        <c:varyColors val="0"/>
        <c:ser>
          <c:idx val="0"/>
          <c:order val="0"/>
          <c:tx>
            <c:strRef>
              <c:f>Q4a!$E$3</c:f>
              <c:strCache>
                <c:ptCount val="1"/>
                <c:pt idx="0">
                  <c:v>(%)</c:v>
                </c:pt>
              </c:strCache>
            </c:strRef>
          </c:tx>
          <c:spPr>
            <a:solidFill>
              <a:srgbClr val="079948"/>
            </a:solidFill>
          </c:spPr>
          <c:invertIfNegative val="0"/>
          <c:dLbls>
            <c:dLbl>
              <c:idx val="0"/>
              <c:tx>
                <c:rich>
                  <a:bodyPr/>
                  <a:lstStyle/>
                  <a:p>
                    <a:pPr>
                      <a:defRPr>
                        <a:solidFill>
                          <a:sysClr val="windowText" lastClr="000000"/>
                        </a:solidFill>
                      </a:defRPr>
                    </a:pPr>
                    <a:fld id="{2F7D4B22-7C66-47C0-8DA2-9E978D1DE3B7}" type="CELLRANGE">
                      <a:rPr lang="en-US"/>
                      <a:pPr>
                        <a:defRPr>
                          <a:solidFill>
                            <a:sysClr val="windowText" lastClr="000000"/>
                          </a:solidFill>
                        </a:defRPr>
                      </a:pPr>
                      <a:t>[CELLRANGE]</a:t>
                    </a:fld>
                    <a:r>
                      <a:rPr lang="en-US" baseline="0"/>
                      <a:t>, </a:t>
                    </a:r>
                    <a:fld id="{17F7E622-104C-4310-BFDC-077B91D85253}" type="VALUE">
                      <a:rPr lang="en-US" baseline="0"/>
                      <a:pPr>
                        <a:defRPr>
                          <a:solidFill>
                            <a:sysClr val="windowText" lastClr="000000"/>
                          </a:solidFill>
                        </a:defRPr>
                      </a:pPr>
                      <a:t>[VALUE]</a:t>
                    </a:fld>
                    <a:endParaRPr lang="en-US" baseline="0"/>
                  </a:p>
                </c:rich>
              </c:tx>
              <c:spPr>
                <a:solidFill>
                  <a:schemeClr val="bg1"/>
                </a:solidFill>
              </c:spPr>
              <c:dLblPos val="outEnd"/>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3CBE-431A-B688-3747FEFCC26E}"/>
                </c:ext>
              </c:extLst>
            </c:dLbl>
            <c:dLbl>
              <c:idx val="1"/>
              <c:tx>
                <c:rich>
                  <a:bodyPr/>
                  <a:lstStyle/>
                  <a:p>
                    <a:fld id="{A94301DF-A143-4A4A-882A-841106C3F98D}" type="CELLRANGE">
                      <a:rPr lang="en-US"/>
                      <a:pPr/>
                      <a:t>[CELLRANGE]</a:t>
                    </a:fld>
                    <a:r>
                      <a:rPr lang="en-US" baseline="0"/>
                      <a:t>, </a:t>
                    </a:r>
                    <a:fld id="{5F562B41-F823-41BA-866A-EE1E1BF94088}" type="VALUE">
                      <a:rPr lang="en-US" baseline="0"/>
                      <a:pPr/>
                      <a:t>[VALUE]</a:t>
                    </a:fld>
                    <a:endParaRPr lang="en-US" baseline="0"/>
                  </a:p>
                </c:rich>
              </c:tx>
              <c:dLblPos val="outEnd"/>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3CBE-431A-B688-3747FEFCC26E}"/>
                </c:ext>
              </c:extLst>
            </c:dLbl>
            <c:dLbl>
              <c:idx val="2"/>
              <c:tx>
                <c:rich>
                  <a:bodyPr/>
                  <a:lstStyle/>
                  <a:p>
                    <a:fld id="{5B7A1806-7ED1-47FA-B186-68EF19C799D4}" type="CELLRANGE">
                      <a:rPr lang="en-US"/>
                      <a:pPr/>
                      <a:t>[CELLRANGE]</a:t>
                    </a:fld>
                    <a:r>
                      <a:rPr lang="en-US" baseline="0"/>
                      <a:t>, </a:t>
                    </a:r>
                    <a:fld id="{87FCE0FA-1AFD-4480-A50A-117C3E3BCBFA}" type="VALUE">
                      <a:rPr lang="en-US" baseline="0"/>
                      <a:pPr/>
                      <a:t>[VALUE]</a:t>
                    </a:fld>
                    <a:endParaRPr lang="en-US" baseline="0"/>
                  </a:p>
                </c:rich>
              </c:tx>
              <c:dLblPos val="outEnd"/>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3CBE-431A-B688-3747FEFCC26E}"/>
                </c:ext>
              </c:extLst>
            </c:dLbl>
            <c:dLbl>
              <c:idx val="3"/>
              <c:tx>
                <c:rich>
                  <a:bodyPr/>
                  <a:lstStyle/>
                  <a:p>
                    <a:fld id="{1EFA0C84-1439-49F6-ABBE-BFC79CF1D2A3}" type="CELLRANGE">
                      <a:rPr lang="en-US"/>
                      <a:pPr/>
                      <a:t>[CELLRANGE]</a:t>
                    </a:fld>
                    <a:r>
                      <a:rPr lang="en-US" baseline="0"/>
                      <a:t>, </a:t>
                    </a:r>
                    <a:fld id="{C2817386-B130-4C3B-B764-487A71FBE9B7}" type="VALUE">
                      <a:rPr lang="en-US" baseline="0"/>
                      <a:pPr/>
                      <a:t>[VALUE]</a:t>
                    </a:fld>
                    <a:endParaRPr lang="en-US" baseline="0"/>
                  </a:p>
                </c:rich>
              </c:tx>
              <c:dLblPos val="outEnd"/>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3CBE-431A-B688-3747FEFCC26E}"/>
                </c:ext>
              </c:extLst>
            </c:dLbl>
            <c:dLbl>
              <c:idx val="4"/>
              <c:tx>
                <c:rich>
                  <a:bodyPr/>
                  <a:lstStyle/>
                  <a:p>
                    <a:fld id="{1C0D872F-94BB-4AF6-ACAA-73D73F64592F}" type="CELLRANGE">
                      <a:rPr lang="en-US"/>
                      <a:pPr/>
                      <a:t>[CELLRANGE]</a:t>
                    </a:fld>
                    <a:r>
                      <a:rPr lang="en-US" baseline="0"/>
                      <a:t>, </a:t>
                    </a:r>
                    <a:fld id="{7FE0D082-71E1-430C-964C-A02FE88616D4}" type="VALUE">
                      <a:rPr lang="en-US" baseline="0"/>
                      <a:pPr/>
                      <a:t>[VALUE]</a:t>
                    </a:fld>
                    <a:endParaRPr lang="en-US" baseline="0"/>
                  </a:p>
                </c:rich>
              </c:tx>
              <c:dLblPos val="outEnd"/>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3CBE-431A-B688-3747FEFCC26E}"/>
                </c:ext>
              </c:extLst>
            </c:dLbl>
            <c:spPr>
              <a:solidFill>
                <a:schemeClr val="bg1"/>
              </a:solidFill>
              <a:ln>
                <a:noFill/>
              </a:ln>
              <a:effectLst/>
            </c:spPr>
            <c:txPr>
              <a:bodyPr/>
              <a:lstStyle/>
              <a:p>
                <a:pPr>
                  <a:defRPr>
                    <a:solidFill>
                      <a:sysClr val="windowText" lastClr="000000"/>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Q4a!$B$4:$B$8</c:f>
              <c:strCache>
                <c:ptCount val="5"/>
                <c:pt idx="0">
                  <c:v>No change</c:v>
                </c:pt>
                <c:pt idx="1">
                  <c:v>Other</c:v>
                </c:pt>
                <c:pt idx="2">
                  <c:v>Yes, increased student-led, blended learning</c:v>
                </c:pt>
                <c:pt idx="3">
                  <c:v>Yes, increased lecture-led, blended learning</c:v>
                </c:pt>
                <c:pt idx="4">
                  <c:v>Yes, move to learning online</c:v>
                </c:pt>
              </c:strCache>
            </c:strRef>
          </c:cat>
          <c:val>
            <c:numRef>
              <c:f>Q4a!$E$4:$E$8</c:f>
              <c:numCache>
                <c:formatCode>0%</c:formatCode>
                <c:ptCount val="5"/>
                <c:pt idx="0">
                  <c:v>5.6074766355140186E-2</c:v>
                </c:pt>
                <c:pt idx="1">
                  <c:v>8.8785046728971959E-2</c:v>
                </c:pt>
                <c:pt idx="2">
                  <c:v>9.3457943925233641E-2</c:v>
                </c:pt>
                <c:pt idx="3">
                  <c:v>0.22429906542056074</c:v>
                </c:pt>
                <c:pt idx="4">
                  <c:v>0.53738317757009346</c:v>
                </c:pt>
              </c:numCache>
            </c:numRef>
          </c:val>
          <c:extLst>
            <c:ext xmlns:c15="http://schemas.microsoft.com/office/drawing/2012/chart" uri="{02D57815-91ED-43cb-92C2-25804820EDAC}">
              <c15:datalabelsRange>
                <c15:f>Q4a!$F$4:$F$8</c15:f>
                <c15:dlblRangeCache>
                  <c:ptCount val="5"/>
                  <c:pt idx="0">
                    <c:v>n.12</c:v>
                  </c:pt>
                  <c:pt idx="1">
                    <c:v>n.19</c:v>
                  </c:pt>
                  <c:pt idx="2">
                    <c:v>n.20</c:v>
                  </c:pt>
                  <c:pt idx="3">
                    <c:v>n.48</c:v>
                  </c:pt>
                  <c:pt idx="4">
                    <c:v>n.115</c:v>
                  </c:pt>
                </c15:dlblRangeCache>
              </c15:datalabelsRange>
            </c:ext>
            <c:ext xmlns:c16="http://schemas.microsoft.com/office/drawing/2014/chart" uri="{C3380CC4-5D6E-409C-BE32-E72D297353CC}">
              <c16:uniqueId val="{00000006-3CBE-431A-B688-3747FEFCC26E}"/>
            </c:ext>
          </c:extLst>
        </c:ser>
        <c:dLbls>
          <c:showLegendKey val="0"/>
          <c:showVal val="0"/>
          <c:showCatName val="0"/>
          <c:showSerName val="0"/>
          <c:showPercent val="0"/>
          <c:showBubbleSize val="0"/>
        </c:dLbls>
        <c:gapWidth val="100"/>
        <c:overlap val="73"/>
        <c:axId val="249064832"/>
        <c:axId val="249063296"/>
      </c:barChart>
      <c:valAx>
        <c:axId val="249063296"/>
        <c:scaling>
          <c:orientation val="minMax"/>
        </c:scaling>
        <c:delete val="0"/>
        <c:axPos val="t"/>
        <c:majorGridlines>
          <c:spPr>
            <a:ln>
              <a:solidFill>
                <a:schemeClr val="bg1">
                  <a:lumMod val="85000"/>
                </a:schemeClr>
              </a:solidFill>
            </a:ln>
          </c:spPr>
        </c:majorGridlines>
        <c:numFmt formatCode="0%" sourceLinked="0"/>
        <c:majorTickMark val="out"/>
        <c:minorTickMark val="none"/>
        <c:tickLblPos val="nextTo"/>
        <c:crossAx val="249064832"/>
        <c:crosses val="max"/>
        <c:crossBetween val="between"/>
      </c:valAx>
      <c:catAx>
        <c:axId val="249064832"/>
        <c:scaling>
          <c:orientation val="minMax"/>
        </c:scaling>
        <c:delete val="0"/>
        <c:axPos val="l"/>
        <c:numFmt formatCode="General" sourceLinked="1"/>
        <c:majorTickMark val="out"/>
        <c:minorTickMark val="none"/>
        <c:tickLblPos val="nextTo"/>
        <c:crossAx val="249063296"/>
        <c:crosses val="autoZero"/>
        <c:auto val="1"/>
        <c:lblAlgn val="ctr"/>
        <c:lblOffset val="100"/>
        <c:noMultiLvlLbl val="0"/>
      </c:catAx>
      <c:spPr>
        <a:ln>
          <a:noFill/>
        </a:ln>
      </c:spPr>
    </c:plotArea>
    <c:plotVisOnly val="1"/>
    <c:dispBlanksAs val="gap"/>
    <c:showDLblsOverMax val="0"/>
  </c:chart>
  <c:spPr>
    <a:ln>
      <a:noFill/>
    </a:ln>
  </c:spPr>
  <c:txPr>
    <a:bodyPr/>
    <a:lstStyle/>
    <a:p>
      <a:pPr>
        <a:defRPr sz="900">
          <a:latin typeface="Open Sans" panose="020B0606030504020204" pitchFamily="34" charset="0"/>
          <a:ea typeface="Open Sans" panose="020B0606030504020204" pitchFamily="34" charset="0"/>
          <a:cs typeface="Open Sans" panose="020B0606030504020204" pitchFamily="34" charset="0"/>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Q4b!$B$2</c:f>
          <c:strCache>
            <c:ptCount val="1"/>
            <c:pt idx="0">
              <c:v>4b. If changes have been made to the overall delivery of education in response to COVID-19 are these changes in your opinion sustainable?</c:v>
            </c:pt>
          </c:strCache>
        </c:strRef>
      </c:tx>
      <c:overlay val="0"/>
      <c:txPr>
        <a:bodyPr/>
        <a:lstStyle/>
        <a:p>
          <a:pPr algn="l">
            <a:defRPr sz="1000"/>
          </a:pPr>
          <a:endParaRPr lang="en-US"/>
        </a:p>
      </c:txPr>
    </c:title>
    <c:autoTitleDeleted val="0"/>
    <c:plotArea>
      <c:layout>
        <c:manualLayout>
          <c:layoutTarget val="inner"/>
          <c:xMode val="edge"/>
          <c:yMode val="edge"/>
          <c:x val="0.38355241698251002"/>
          <c:y val="0.17757743013922123"/>
          <c:w val="0.5268703907171377"/>
          <c:h val="0.78154743826743278"/>
        </c:manualLayout>
      </c:layout>
      <c:barChart>
        <c:barDir val="bar"/>
        <c:grouping val="clustered"/>
        <c:varyColors val="0"/>
        <c:ser>
          <c:idx val="0"/>
          <c:order val="0"/>
          <c:tx>
            <c:strRef>
              <c:f>Q4b!$E$3</c:f>
              <c:strCache>
                <c:ptCount val="1"/>
                <c:pt idx="0">
                  <c:v>(%)</c:v>
                </c:pt>
              </c:strCache>
            </c:strRef>
          </c:tx>
          <c:spPr>
            <a:solidFill>
              <a:srgbClr val="079948"/>
            </a:solidFill>
          </c:spPr>
          <c:invertIfNegative val="0"/>
          <c:dLbls>
            <c:dLbl>
              <c:idx val="0"/>
              <c:tx>
                <c:rich>
                  <a:bodyPr/>
                  <a:lstStyle/>
                  <a:p>
                    <a:pPr>
                      <a:defRPr>
                        <a:solidFill>
                          <a:sysClr val="windowText" lastClr="000000"/>
                        </a:solidFill>
                      </a:defRPr>
                    </a:pPr>
                    <a:fld id="{D10AD5A1-0F7B-4B38-9125-5DBD3368E2EF}" type="CELLRANGE">
                      <a:rPr lang="en-US"/>
                      <a:pPr>
                        <a:defRPr>
                          <a:solidFill>
                            <a:sysClr val="windowText" lastClr="000000"/>
                          </a:solidFill>
                        </a:defRPr>
                      </a:pPr>
                      <a:t>[CELLRANGE]</a:t>
                    </a:fld>
                    <a:r>
                      <a:rPr lang="en-US" baseline="0"/>
                      <a:t>, </a:t>
                    </a:r>
                    <a:fld id="{957AE695-71C2-478D-A169-D82591B5275F}" type="VALUE">
                      <a:rPr lang="en-US" baseline="0"/>
                      <a:pPr>
                        <a:defRPr>
                          <a:solidFill>
                            <a:sysClr val="windowText" lastClr="000000"/>
                          </a:solidFill>
                        </a:defRPr>
                      </a:pPr>
                      <a:t>[VALUE]</a:t>
                    </a:fld>
                    <a:endParaRPr lang="en-US" baseline="0"/>
                  </a:p>
                </c:rich>
              </c:tx>
              <c:spPr>
                <a:solidFill>
                  <a:schemeClr val="bg1"/>
                </a:solidFill>
              </c:spPr>
              <c:dLblPos val="outEnd"/>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B94E-46FB-B24B-7CB5BF690695}"/>
                </c:ext>
              </c:extLst>
            </c:dLbl>
            <c:dLbl>
              <c:idx val="1"/>
              <c:tx>
                <c:rich>
                  <a:bodyPr/>
                  <a:lstStyle/>
                  <a:p>
                    <a:fld id="{7B480DFA-B160-4B8B-9EE5-F027EA4C53B6}" type="CELLRANGE">
                      <a:rPr lang="en-US"/>
                      <a:pPr/>
                      <a:t>[CELLRANGE]</a:t>
                    </a:fld>
                    <a:r>
                      <a:rPr lang="en-US" baseline="0"/>
                      <a:t>, </a:t>
                    </a:r>
                    <a:fld id="{6E3A1BCB-34DC-46E6-AD8C-EA204F6A808C}" type="VALUE">
                      <a:rPr lang="en-US" baseline="0"/>
                      <a:pPr/>
                      <a:t>[VALUE]</a:t>
                    </a:fld>
                    <a:endParaRPr lang="en-US" baseline="0"/>
                  </a:p>
                </c:rich>
              </c:tx>
              <c:dLblPos val="outEnd"/>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B94E-46FB-B24B-7CB5BF690695}"/>
                </c:ext>
              </c:extLst>
            </c:dLbl>
            <c:dLbl>
              <c:idx val="2"/>
              <c:tx>
                <c:rich>
                  <a:bodyPr/>
                  <a:lstStyle/>
                  <a:p>
                    <a:fld id="{D481D70D-FA44-48DE-8C51-A29952A3A4BE}" type="CELLRANGE">
                      <a:rPr lang="en-US"/>
                      <a:pPr/>
                      <a:t>[CELLRANGE]</a:t>
                    </a:fld>
                    <a:r>
                      <a:rPr lang="en-US" baseline="0"/>
                      <a:t>, </a:t>
                    </a:r>
                    <a:fld id="{01B6F272-3EA0-47F3-82BD-82573C65F5A4}" type="VALUE">
                      <a:rPr lang="en-US" baseline="0"/>
                      <a:pPr/>
                      <a:t>[VALUE]</a:t>
                    </a:fld>
                    <a:endParaRPr lang="en-US" baseline="0"/>
                  </a:p>
                </c:rich>
              </c:tx>
              <c:dLblPos val="outEnd"/>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B94E-46FB-B24B-7CB5BF690695}"/>
                </c:ext>
              </c:extLst>
            </c:dLbl>
            <c:dLbl>
              <c:idx val="3"/>
              <c:tx>
                <c:rich>
                  <a:bodyPr/>
                  <a:lstStyle/>
                  <a:p>
                    <a:fld id="{16E3FD0D-A505-403C-8F8B-B91FA0E4DE70}" type="CELLRANGE">
                      <a:rPr lang="en-US"/>
                      <a:pPr/>
                      <a:t>[CELLRANGE]</a:t>
                    </a:fld>
                    <a:r>
                      <a:rPr lang="en-US" baseline="0"/>
                      <a:t>, </a:t>
                    </a:r>
                    <a:fld id="{5B6E1B88-0F1D-45A2-941F-F82C8BA725F0}" type="VALUE">
                      <a:rPr lang="en-US" baseline="0"/>
                      <a:pPr/>
                      <a:t>[VALUE]</a:t>
                    </a:fld>
                    <a:endParaRPr lang="en-US" baseline="0"/>
                  </a:p>
                </c:rich>
              </c:tx>
              <c:dLblPos val="outEnd"/>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B94E-46FB-B24B-7CB5BF690695}"/>
                </c:ext>
              </c:extLst>
            </c:dLbl>
            <c:dLbl>
              <c:idx val="4"/>
              <c:tx>
                <c:rich>
                  <a:bodyPr/>
                  <a:lstStyle/>
                  <a:p>
                    <a:fld id="{4EE324AE-622D-4C0C-A593-253A5B725C6F}" type="CELLRANGE">
                      <a:rPr lang="en-US"/>
                      <a:pPr/>
                      <a:t>[CELLRANGE]</a:t>
                    </a:fld>
                    <a:r>
                      <a:rPr lang="en-US" baseline="0"/>
                      <a:t>, </a:t>
                    </a:r>
                    <a:fld id="{CEB8520D-C4A0-4462-9D91-7D1EC88BF7BE}" type="VALUE">
                      <a:rPr lang="en-US" baseline="0"/>
                      <a:pPr/>
                      <a:t>[VALUE]</a:t>
                    </a:fld>
                    <a:endParaRPr lang="en-US" baseline="0"/>
                  </a:p>
                </c:rich>
              </c:tx>
              <c:dLblPos val="outEnd"/>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B94E-46FB-B24B-7CB5BF690695}"/>
                </c:ext>
              </c:extLst>
            </c:dLbl>
            <c:spPr>
              <a:solidFill>
                <a:schemeClr val="bg1"/>
              </a:solidFill>
              <a:ln>
                <a:noFill/>
              </a:ln>
              <a:effectLst/>
            </c:spPr>
            <c:txPr>
              <a:bodyPr/>
              <a:lstStyle/>
              <a:p>
                <a:pPr>
                  <a:defRPr>
                    <a:solidFill>
                      <a:sysClr val="windowText" lastClr="000000"/>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Q4b!$B$4:$B$8</c:f>
              <c:strCache>
                <c:ptCount val="5"/>
                <c:pt idx="0">
                  <c:v>Yes, but only for 3 months</c:v>
                </c:pt>
                <c:pt idx="1">
                  <c:v>No</c:v>
                </c:pt>
                <c:pt idx="2">
                  <c:v>Yes, but only for 12 months</c:v>
                </c:pt>
                <c:pt idx="3">
                  <c:v>Yes, but only for 6 months</c:v>
                </c:pt>
                <c:pt idx="4">
                  <c:v>Yes - changes are sustainable going forward</c:v>
                </c:pt>
              </c:strCache>
            </c:strRef>
          </c:cat>
          <c:val>
            <c:numRef>
              <c:f>Q4b!$E$4:$E$8</c:f>
              <c:numCache>
                <c:formatCode>0%</c:formatCode>
                <c:ptCount val="5"/>
                <c:pt idx="0">
                  <c:v>1.9607843137254902E-2</c:v>
                </c:pt>
                <c:pt idx="1">
                  <c:v>0.11274509803921569</c:v>
                </c:pt>
                <c:pt idx="2">
                  <c:v>0.14215686274509803</c:v>
                </c:pt>
                <c:pt idx="3">
                  <c:v>0.14705882352941177</c:v>
                </c:pt>
                <c:pt idx="4">
                  <c:v>0.57843137254901966</c:v>
                </c:pt>
              </c:numCache>
            </c:numRef>
          </c:val>
          <c:extLst>
            <c:ext xmlns:c15="http://schemas.microsoft.com/office/drawing/2012/chart" uri="{02D57815-91ED-43cb-92C2-25804820EDAC}">
              <c15:datalabelsRange>
                <c15:f>Q4b!$F$4:$F$8</c15:f>
                <c15:dlblRangeCache>
                  <c:ptCount val="5"/>
                  <c:pt idx="0">
                    <c:v>n.4</c:v>
                  </c:pt>
                  <c:pt idx="1">
                    <c:v>n.23</c:v>
                  </c:pt>
                  <c:pt idx="2">
                    <c:v>n.29</c:v>
                  </c:pt>
                  <c:pt idx="3">
                    <c:v>n.30</c:v>
                  </c:pt>
                  <c:pt idx="4">
                    <c:v>n.118</c:v>
                  </c:pt>
                </c15:dlblRangeCache>
              </c15:datalabelsRange>
            </c:ext>
            <c:ext xmlns:c16="http://schemas.microsoft.com/office/drawing/2014/chart" uri="{C3380CC4-5D6E-409C-BE32-E72D297353CC}">
              <c16:uniqueId val="{00000005-B94E-46FB-B24B-7CB5BF690695}"/>
            </c:ext>
          </c:extLst>
        </c:ser>
        <c:dLbls>
          <c:showLegendKey val="0"/>
          <c:showVal val="0"/>
          <c:showCatName val="0"/>
          <c:showSerName val="0"/>
          <c:showPercent val="0"/>
          <c:showBubbleSize val="0"/>
        </c:dLbls>
        <c:gapWidth val="100"/>
        <c:overlap val="73"/>
        <c:axId val="249064832"/>
        <c:axId val="249063296"/>
      </c:barChart>
      <c:valAx>
        <c:axId val="249063296"/>
        <c:scaling>
          <c:orientation val="minMax"/>
        </c:scaling>
        <c:delete val="0"/>
        <c:axPos val="t"/>
        <c:majorGridlines>
          <c:spPr>
            <a:ln>
              <a:solidFill>
                <a:schemeClr val="bg1">
                  <a:lumMod val="85000"/>
                </a:schemeClr>
              </a:solidFill>
            </a:ln>
          </c:spPr>
        </c:majorGridlines>
        <c:numFmt formatCode="0%" sourceLinked="0"/>
        <c:majorTickMark val="out"/>
        <c:minorTickMark val="none"/>
        <c:tickLblPos val="nextTo"/>
        <c:crossAx val="249064832"/>
        <c:crosses val="max"/>
        <c:crossBetween val="between"/>
      </c:valAx>
      <c:catAx>
        <c:axId val="249064832"/>
        <c:scaling>
          <c:orientation val="minMax"/>
        </c:scaling>
        <c:delete val="0"/>
        <c:axPos val="l"/>
        <c:numFmt formatCode="General" sourceLinked="1"/>
        <c:majorTickMark val="out"/>
        <c:minorTickMark val="none"/>
        <c:tickLblPos val="nextTo"/>
        <c:crossAx val="249063296"/>
        <c:crosses val="autoZero"/>
        <c:auto val="1"/>
        <c:lblAlgn val="ctr"/>
        <c:lblOffset val="100"/>
        <c:noMultiLvlLbl val="0"/>
      </c:catAx>
      <c:spPr>
        <a:ln>
          <a:noFill/>
        </a:ln>
      </c:spPr>
    </c:plotArea>
    <c:plotVisOnly val="1"/>
    <c:dispBlanksAs val="gap"/>
    <c:showDLblsOverMax val="0"/>
  </c:chart>
  <c:spPr>
    <a:ln>
      <a:noFill/>
    </a:ln>
  </c:spPr>
  <c:txPr>
    <a:bodyPr/>
    <a:lstStyle/>
    <a:p>
      <a:pPr>
        <a:defRPr sz="900">
          <a:latin typeface="Open Sans" panose="020B0606030504020204" pitchFamily="34" charset="0"/>
          <a:ea typeface="Open Sans" panose="020B0606030504020204" pitchFamily="34" charset="0"/>
          <a:cs typeface="Open Sans" panose="020B0606030504020204" pitchFamily="34" charset="0"/>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Q4c!$B$2</c:f>
          <c:strCache>
            <c:ptCount val="1"/>
            <c:pt idx="0">
              <c:v>4c. Do you feel your colleagues' perception of technology enhanced learning (TEL) has changed in response to COVID-19?</c:v>
            </c:pt>
          </c:strCache>
        </c:strRef>
      </c:tx>
      <c:overlay val="0"/>
      <c:txPr>
        <a:bodyPr/>
        <a:lstStyle/>
        <a:p>
          <a:pPr algn="l">
            <a:defRPr sz="1000"/>
          </a:pPr>
          <a:endParaRPr lang="en-US"/>
        </a:p>
      </c:txPr>
    </c:title>
    <c:autoTitleDeleted val="0"/>
    <c:plotArea>
      <c:layout>
        <c:manualLayout>
          <c:layoutTarget val="inner"/>
          <c:xMode val="edge"/>
          <c:yMode val="edge"/>
          <c:x val="0.38355241698251002"/>
          <c:y val="0.17757743013922123"/>
          <c:w val="0.5268703907171377"/>
          <c:h val="0.78154743826743278"/>
        </c:manualLayout>
      </c:layout>
      <c:barChart>
        <c:barDir val="bar"/>
        <c:grouping val="clustered"/>
        <c:varyColors val="0"/>
        <c:ser>
          <c:idx val="0"/>
          <c:order val="0"/>
          <c:tx>
            <c:strRef>
              <c:f>Q4c!$E$3</c:f>
              <c:strCache>
                <c:ptCount val="1"/>
                <c:pt idx="0">
                  <c:v>(%)</c:v>
                </c:pt>
              </c:strCache>
            </c:strRef>
          </c:tx>
          <c:spPr>
            <a:solidFill>
              <a:srgbClr val="079948"/>
            </a:solidFill>
          </c:spPr>
          <c:invertIfNegative val="0"/>
          <c:dLbls>
            <c:dLbl>
              <c:idx val="0"/>
              <c:tx>
                <c:rich>
                  <a:bodyPr/>
                  <a:lstStyle/>
                  <a:p>
                    <a:pPr>
                      <a:defRPr>
                        <a:solidFill>
                          <a:sysClr val="windowText" lastClr="000000"/>
                        </a:solidFill>
                      </a:defRPr>
                    </a:pPr>
                    <a:fld id="{D4DC60C4-9B32-499E-B5DA-6A3B51872731}" type="CELLRANGE">
                      <a:rPr lang="en-US"/>
                      <a:pPr>
                        <a:defRPr>
                          <a:solidFill>
                            <a:sysClr val="windowText" lastClr="000000"/>
                          </a:solidFill>
                        </a:defRPr>
                      </a:pPr>
                      <a:t>[CELLRANGE]</a:t>
                    </a:fld>
                    <a:r>
                      <a:rPr lang="en-US" baseline="0"/>
                      <a:t>, </a:t>
                    </a:r>
                    <a:fld id="{A559B53B-E9EE-4691-95D8-980C9361DC6B}" type="VALUE">
                      <a:rPr lang="en-US" baseline="0"/>
                      <a:pPr>
                        <a:defRPr>
                          <a:solidFill>
                            <a:sysClr val="windowText" lastClr="000000"/>
                          </a:solidFill>
                        </a:defRPr>
                      </a:pPr>
                      <a:t>[VALUE]</a:t>
                    </a:fld>
                    <a:endParaRPr lang="en-US" baseline="0"/>
                  </a:p>
                </c:rich>
              </c:tx>
              <c:spPr>
                <a:solidFill>
                  <a:schemeClr val="bg1"/>
                </a:solidFill>
              </c:spPr>
              <c:dLblPos val="outEnd"/>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F3FB-43FD-9A80-57A2A9F80420}"/>
                </c:ext>
              </c:extLst>
            </c:dLbl>
            <c:dLbl>
              <c:idx val="1"/>
              <c:tx>
                <c:rich>
                  <a:bodyPr/>
                  <a:lstStyle/>
                  <a:p>
                    <a:fld id="{67B14AFC-D132-4D69-A062-DBC65588B70C}" type="CELLRANGE">
                      <a:rPr lang="en-US"/>
                      <a:pPr/>
                      <a:t>[CELLRANGE]</a:t>
                    </a:fld>
                    <a:r>
                      <a:rPr lang="en-US" baseline="0"/>
                      <a:t>, </a:t>
                    </a:r>
                    <a:fld id="{CC0CD9D0-4DF7-4687-A158-E21A6CFFA4A5}" type="VALUE">
                      <a:rPr lang="en-US" baseline="0"/>
                      <a:pPr/>
                      <a:t>[VALUE]</a:t>
                    </a:fld>
                    <a:endParaRPr lang="en-US" baseline="0"/>
                  </a:p>
                </c:rich>
              </c:tx>
              <c:dLblPos val="outEnd"/>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F3FB-43FD-9A80-57A2A9F80420}"/>
                </c:ext>
              </c:extLst>
            </c:dLbl>
            <c:dLbl>
              <c:idx val="2"/>
              <c:tx>
                <c:rich>
                  <a:bodyPr/>
                  <a:lstStyle/>
                  <a:p>
                    <a:fld id="{A7D2B950-91B1-41C8-9CFA-EC0B11DDF36C}" type="CELLRANGE">
                      <a:rPr lang="en-US"/>
                      <a:pPr/>
                      <a:t>[CELLRANGE]</a:t>
                    </a:fld>
                    <a:r>
                      <a:rPr lang="en-US" baseline="0"/>
                      <a:t>, </a:t>
                    </a:r>
                    <a:fld id="{A11F90FF-0A8B-4108-B3AE-4EB93B907CA3}" type="VALUE">
                      <a:rPr lang="en-US" baseline="0"/>
                      <a:pPr/>
                      <a:t>[VALUE]</a:t>
                    </a:fld>
                    <a:endParaRPr lang="en-US" baseline="0"/>
                  </a:p>
                </c:rich>
              </c:tx>
              <c:dLblPos val="outEnd"/>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F3FB-43FD-9A80-57A2A9F80420}"/>
                </c:ext>
              </c:extLst>
            </c:dLbl>
            <c:spPr>
              <a:solidFill>
                <a:schemeClr val="bg1"/>
              </a:solidFill>
              <a:ln>
                <a:noFill/>
              </a:ln>
              <a:effectLst/>
            </c:spPr>
            <c:txPr>
              <a:bodyPr/>
              <a:lstStyle/>
              <a:p>
                <a:pPr>
                  <a:defRPr>
                    <a:solidFill>
                      <a:sysClr val="windowText" lastClr="000000"/>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Q4c!$B$4:$B$6</c:f>
              <c:strCache>
                <c:ptCount val="3"/>
                <c:pt idx="0">
                  <c:v>Increased positive perception of TEL</c:v>
                </c:pt>
                <c:pt idx="1">
                  <c:v>No change</c:v>
                </c:pt>
                <c:pt idx="2">
                  <c:v>Increased negative perception of TEL</c:v>
                </c:pt>
              </c:strCache>
            </c:strRef>
          </c:cat>
          <c:val>
            <c:numRef>
              <c:f>Q4c!$E$4:$E$6</c:f>
              <c:numCache>
                <c:formatCode>0%</c:formatCode>
                <c:ptCount val="3"/>
                <c:pt idx="0">
                  <c:v>0.87203791469194314</c:v>
                </c:pt>
                <c:pt idx="1">
                  <c:v>7.582938388625593E-2</c:v>
                </c:pt>
                <c:pt idx="2">
                  <c:v>5.2132701421800945E-2</c:v>
                </c:pt>
              </c:numCache>
            </c:numRef>
          </c:val>
          <c:extLst>
            <c:ext xmlns:c15="http://schemas.microsoft.com/office/drawing/2012/chart" uri="{02D57815-91ED-43cb-92C2-25804820EDAC}">
              <c15:datalabelsRange>
                <c15:f>Q4c!$F$4:$F$6</c15:f>
                <c15:dlblRangeCache>
                  <c:ptCount val="3"/>
                  <c:pt idx="0">
                    <c:v>n.184</c:v>
                  </c:pt>
                  <c:pt idx="1">
                    <c:v>n.16</c:v>
                  </c:pt>
                  <c:pt idx="2">
                    <c:v>n.11</c:v>
                  </c:pt>
                </c15:dlblRangeCache>
              </c15:datalabelsRange>
            </c:ext>
            <c:ext xmlns:c16="http://schemas.microsoft.com/office/drawing/2014/chart" uri="{C3380CC4-5D6E-409C-BE32-E72D297353CC}">
              <c16:uniqueId val="{00000005-F3FB-43FD-9A80-57A2A9F80420}"/>
            </c:ext>
          </c:extLst>
        </c:ser>
        <c:dLbls>
          <c:showLegendKey val="0"/>
          <c:showVal val="0"/>
          <c:showCatName val="0"/>
          <c:showSerName val="0"/>
          <c:showPercent val="0"/>
          <c:showBubbleSize val="0"/>
        </c:dLbls>
        <c:gapWidth val="100"/>
        <c:overlap val="73"/>
        <c:axId val="249064832"/>
        <c:axId val="249063296"/>
      </c:barChart>
      <c:valAx>
        <c:axId val="249063296"/>
        <c:scaling>
          <c:orientation val="minMax"/>
        </c:scaling>
        <c:delete val="0"/>
        <c:axPos val="t"/>
        <c:majorGridlines>
          <c:spPr>
            <a:ln>
              <a:solidFill>
                <a:schemeClr val="bg1">
                  <a:lumMod val="85000"/>
                </a:schemeClr>
              </a:solidFill>
            </a:ln>
          </c:spPr>
        </c:majorGridlines>
        <c:numFmt formatCode="0%" sourceLinked="0"/>
        <c:majorTickMark val="out"/>
        <c:minorTickMark val="none"/>
        <c:tickLblPos val="nextTo"/>
        <c:crossAx val="249064832"/>
        <c:crosses val="max"/>
        <c:crossBetween val="between"/>
      </c:valAx>
      <c:catAx>
        <c:axId val="249064832"/>
        <c:scaling>
          <c:orientation val="minMax"/>
        </c:scaling>
        <c:delete val="0"/>
        <c:axPos val="l"/>
        <c:numFmt formatCode="General" sourceLinked="1"/>
        <c:majorTickMark val="out"/>
        <c:minorTickMark val="none"/>
        <c:tickLblPos val="nextTo"/>
        <c:crossAx val="249063296"/>
        <c:crosses val="autoZero"/>
        <c:auto val="1"/>
        <c:lblAlgn val="ctr"/>
        <c:lblOffset val="100"/>
        <c:noMultiLvlLbl val="0"/>
      </c:catAx>
      <c:spPr>
        <a:ln>
          <a:noFill/>
        </a:ln>
      </c:spPr>
    </c:plotArea>
    <c:plotVisOnly val="1"/>
    <c:dispBlanksAs val="gap"/>
    <c:showDLblsOverMax val="0"/>
  </c:chart>
  <c:spPr>
    <a:ln>
      <a:noFill/>
    </a:ln>
  </c:spPr>
  <c:txPr>
    <a:bodyPr/>
    <a:lstStyle/>
    <a:p>
      <a:pPr>
        <a:defRPr sz="900">
          <a:latin typeface="Open Sans" panose="020B0606030504020204" pitchFamily="34" charset="0"/>
          <a:ea typeface="Open Sans" panose="020B0606030504020204" pitchFamily="34" charset="0"/>
          <a:cs typeface="Open Sans" panose="020B0606030504020204" pitchFamily="34" charset="0"/>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Q5a!$B$2</c:f>
          <c:strCache>
            <c:ptCount val="1"/>
            <c:pt idx="0">
              <c:v>5a. Have your existing institutional policies related to TEL been *revised* in response to COVID-19?</c:v>
            </c:pt>
          </c:strCache>
        </c:strRef>
      </c:tx>
      <c:overlay val="0"/>
      <c:txPr>
        <a:bodyPr/>
        <a:lstStyle/>
        <a:p>
          <a:pPr algn="l">
            <a:defRPr sz="1000"/>
          </a:pPr>
          <a:endParaRPr lang="en-US"/>
        </a:p>
      </c:txPr>
    </c:title>
    <c:autoTitleDeleted val="0"/>
    <c:plotArea>
      <c:layout>
        <c:manualLayout>
          <c:layoutTarget val="inner"/>
          <c:xMode val="edge"/>
          <c:yMode val="edge"/>
          <c:x val="0.23094196283023027"/>
          <c:y val="0.17757743013922123"/>
          <c:w val="0.67948085903271072"/>
          <c:h val="0.78154743826743278"/>
        </c:manualLayout>
      </c:layout>
      <c:barChart>
        <c:barDir val="bar"/>
        <c:grouping val="clustered"/>
        <c:varyColors val="0"/>
        <c:ser>
          <c:idx val="0"/>
          <c:order val="0"/>
          <c:tx>
            <c:strRef>
              <c:f>Q5a!$E$3</c:f>
              <c:strCache>
                <c:ptCount val="1"/>
                <c:pt idx="0">
                  <c:v>(%)</c:v>
                </c:pt>
              </c:strCache>
            </c:strRef>
          </c:tx>
          <c:spPr>
            <a:solidFill>
              <a:srgbClr val="079948"/>
            </a:solidFill>
          </c:spPr>
          <c:invertIfNegative val="0"/>
          <c:dLbls>
            <c:dLbl>
              <c:idx val="0"/>
              <c:tx>
                <c:rich>
                  <a:bodyPr/>
                  <a:lstStyle/>
                  <a:p>
                    <a:pPr>
                      <a:defRPr>
                        <a:solidFill>
                          <a:sysClr val="windowText" lastClr="000000"/>
                        </a:solidFill>
                      </a:defRPr>
                    </a:pPr>
                    <a:fld id="{7FDC126C-E7C8-4DFC-9437-6A3C6AD12551}" type="CELLRANGE">
                      <a:rPr lang="en-US"/>
                      <a:pPr>
                        <a:defRPr>
                          <a:solidFill>
                            <a:sysClr val="windowText" lastClr="000000"/>
                          </a:solidFill>
                        </a:defRPr>
                      </a:pPr>
                      <a:t>[CELLRANGE]</a:t>
                    </a:fld>
                    <a:r>
                      <a:rPr lang="en-US" baseline="0"/>
                      <a:t>, </a:t>
                    </a:r>
                    <a:fld id="{BE438F4A-1432-4F1F-8600-AF333FE2756F}" type="VALUE">
                      <a:rPr lang="en-US" baseline="0"/>
                      <a:pPr>
                        <a:defRPr>
                          <a:solidFill>
                            <a:sysClr val="windowText" lastClr="000000"/>
                          </a:solidFill>
                        </a:defRPr>
                      </a:pPr>
                      <a:t>[VALUE]</a:t>
                    </a:fld>
                    <a:endParaRPr lang="en-US" baseline="0"/>
                  </a:p>
                </c:rich>
              </c:tx>
              <c:spPr>
                <a:solidFill>
                  <a:schemeClr val="bg1"/>
                </a:solidFill>
              </c:spPr>
              <c:dLblPos val="outEnd"/>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23C5-4695-9354-3937D73FA2EA}"/>
                </c:ext>
              </c:extLst>
            </c:dLbl>
            <c:dLbl>
              <c:idx val="1"/>
              <c:tx>
                <c:rich>
                  <a:bodyPr/>
                  <a:lstStyle/>
                  <a:p>
                    <a:fld id="{48145BE4-A16D-4AB3-B42A-12CC3261E736}" type="CELLRANGE">
                      <a:rPr lang="en-US"/>
                      <a:pPr/>
                      <a:t>[CELLRANGE]</a:t>
                    </a:fld>
                    <a:r>
                      <a:rPr lang="en-US" baseline="0"/>
                      <a:t>, </a:t>
                    </a:r>
                    <a:fld id="{71507FA0-3E91-44C6-B716-2F95681824C9}" type="VALUE">
                      <a:rPr lang="en-US" baseline="0"/>
                      <a:pPr/>
                      <a:t>[VALUE]</a:t>
                    </a:fld>
                    <a:endParaRPr lang="en-US" baseline="0"/>
                  </a:p>
                </c:rich>
              </c:tx>
              <c:dLblPos val="outEnd"/>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23C5-4695-9354-3937D73FA2EA}"/>
                </c:ext>
              </c:extLst>
            </c:dLbl>
            <c:dLbl>
              <c:idx val="2"/>
              <c:tx>
                <c:rich>
                  <a:bodyPr/>
                  <a:lstStyle/>
                  <a:p>
                    <a:fld id="{3F0C6878-F1FF-470A-8BBE-4F27E6DFD8E0}" type="CELLRANGE">
                      <a:rPr lang="en-US"/>
                      <a:pPr/>
                      <a:t>[CELLRANGE]</a:t>
                    </a:fld>
                    <a:r>
                      <a:rPr lang="en-US" baseline="0"/>
                      <a:t>, </a:t>
                    </a:r>
                    <a:fld id="{53553C2C-2DCC-4365-BB25-A22AE0C62AFE}" type="VALUE">
                      <a:rPr lang="en-US" baseline="0"/>
                      <a:pPr/>
                      <a:t>[VALUE]</a:t>
                    </a:fld>
                    <a:endParaRPr lang="en-US" baseline="0"/>
                  </a:p>
                </c:rich>
              </c:tx>
              <c:dLblPos val="outEnd"/>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23C5-4695-9354-3937D73FA2EA}"/>
                </c:ext>
              </c:extLst>
            </c:dLbl>
            <c:spPr>
              <a:solidFill>
                <a:schemeClr val="bg1"/>
              </a:solidFill>
              <a:ln>
                <a:noFill/>
              </a:ln>
              <a:effectLst/>
            </c:spPr>
            <c:txPr>
              <a:bodyPr/>
              <a:lstStyle/>
              <a:p>
                <a:pPr>
                  <a:defRPr>
                    <a:solidFill>
                      <a:sysClr val="windowText" lastClr="000000"/>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Q5a!$B$4:$B$6</c:f>
              <c:strCache>
                <c:ptCount val="3"/>
                <c:pt idx="0">
                  <c:v>Yes</c:v>
                </c:pt>
                <c:pt idx="1">
                  <c:v>No</c:v>
                </c:pt>
                <c:pt idx="2">
                  <c:v>Don't know</c:v>
                </c:pt>
              </c:strCache>
            </c:strRef>
          </c:cat>
          <c:val>
            <c:numRef>
              <c:f>Q5a!$E$4:$E$6</c:f>
              <c:numCache>
                <c:formatCode>0%</c:formatCode>
                <c:ptCount val="3"/>
                <c:pt idx="0">
                  <c:v>0.67441860465116277</c:v>
                </c:pt>
                <c:pt idx="1">
                  <c:v>0.32558139534883723</c:v>
                </c:pt>
                <c:pt idx="2">
                  <c:v>0.18604651162790697</c:v>
                </c:pt>
              </c:numCache>
            </c:numRef>
          </c:val>
          <c:extLst>
            <c:ext xmlns:c15="http://schemas.microsoft.com/office/drawing/2012/chart" uri="{02D57815-91ED-43cb-92C2-25804820EDAC}">
              <c15:datalabelsRange>
                <c15:f>Q5a!$F$4:$F$6</c15:f>
                <c15:dlblRangeCache>
                  <c:ptCount val="3"/>
                  <c:pt idx="0">
                    <c:v>n.145</c:v>
                  </c:pt>
                  <c:pt idx="1">
                    <c:v>n.70</c:v>
                  </c:pt>
                  <c:pt idx="2">
                    <c:v>n.40</c:v>
                  </c:pt>
                </c15:dlblRangeCache>
              </c15:datalabelsRange>
            </c:ext>
            <c:ext xmlns:c16="http://schemas.microsoft.com/office/drawing/2014/chart" uri="{C3380CC4-5D6E-409C-BE32-E72D297353CC}">
              <c16:uniqueId val="{00000003-23C5-4695-9354-3937D73FA2EA}"/>
            </c:ext>
          </c:extLst>
        </c:ser>
        <c:dLbls>
          <c:showLegendKey val="0"/>
          <c:showVal val="0"/>
          <c:showCatName val="0"/>
          <c:showSerName val="0"/>
          <c:showPercent val="0"/>
          <c:showBubbleSize val="0"/>
        </c:dLbls>
        <c:gapWidth val="100"/>
        <c:overlap val="73"/>
        <c:axId val="249064832"/>
        <c:axId val="249063296"/>
      </c:barChart>
      <c:valAx>
        <c:axId val="249063296"/>
        <c:scaling>
          <c:orientation val="minMax"/>
        </c:scaling>
        <c:delete val="0"/>
        <c:axPos val="t"/>
        <c:majorGridlines>
          <c:spPr>
            <a:ln>
              <a:solidFill>
                <a:schemeClr val="bg1">
                  <a:lumMod val="85000"/>
                </a:schemeClr>
              </a:solidFill>
            </a:ln>
          </c:spPr>
        </c:majorGridlines>
        <c:numFmt formatCode="0%" sourceLinked="0"/>
        <c:majorTickMark val="out"/>
        <c:minorTickMark val="none"/>
        <c:tickLblPos val="nextTo"/>
        <c:crossAx val="249064832"/>
        <c:crosses val="max"/>
        <c:crossBetween val="between"/>
      </c:valAx>
      <c:catAx>
        <c:axId val="249064832"/>
        <c:scaling>
          <c:orientation val="minMax"/>
        </c:scaling>
        <c:delete val="0"/>
        <c:axPos val="l"/>
        <c:numFmt formatCode="General" sourceLinked="1"/>
        <c:majorTickMark val="out"/>
        <c:minorTickMark val="none"/>
        <c:tickLblPos val="nextTo"/>
        <c:crossAx val="249063296"/>
        <c:crosses val="autoZero"/>
        <c:auto val="1"/>
        <c:lblAlgn val="ctr"/>
        <c:lblOffset val="100"/>
        <c:noMultiLvlLbl val="0"/>
      </c:catAx>
      <c:spPr>
        <a:ln>
          <a:noFill/>
        </a:ln>
      </c:spPr>
    </c:plotArea>
    <c:plotVisOnly val="1"/>
    <c:dispBlanksAs val="gap"/>
    <c:showDLblsOverMax val="0"/>
  </c:chart>
  <c:spPr>
    <a:ln>
      <a:noFill/>
    </a:ln>
  </c:spPr>
  <c:txPr>
    <a:bodyPr/>
    <a:lstStyle/>
    <a:p>
      <a:pPr>
        <a:defRPr sz="900">
          <a:latin typeface="Open Sans" panose="020B0606030504020204" pitchFamily="34" charset="0"/>
          <a:ea typeface="Open Sans" panose="020B0606030504020204" pitchFamily="34" charset="0"/>
          <a:cs typeface="Open Sans" panose="020B0606030504020204" pitchFamily="34" charset="0"/>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Q5b!$B$2</c:f>
          <c:strCache>
            <c:ptCount val="1"/>
            <c:pt idx="0">
              <c:v>5b. Have new institutional policies related to TEL been *created* in response to COVID-19?</c:v>
            </c:pt>
          </c:strCache>
        </c:strRef>
      </c:tx>
      <c:overlay val="0"/>
      <c:txPr>
        <a:bodyPr/>
        <a:lstStyle/>
        <a:p>
          <a:pPr algn="l">
            <a:defRPr sz="1000"/>
          </a:pPr>
          <a:endParaRPr lang="en-US"/>
        </a:p>
      </c:txPr>
    </c:title>
    <c:autoTitleDeleted val="0"/>
    <c:plotArea>
      <c:layout>
        <c:manualLayout>
          <c:layoutTarget val="inner"/>
          <c:xMode val="edge"/>
          <c:yMode val="edge"/>
          <c:x val="0.23094196283023027"/>
          <c:y val="0.17757743013922123"/>
          <c:w val="0.67948085903271072"/>
          <c:h val="0.78154743826743278"/>
        </c:manualLayout>
      </c:layout>
      <c:barChart>
        <c:barDir val="bar"/>
        <c:grouping val="clustered"/>
        <c:varyColors val="0"/>
        <c:ser>
          <c:idx val="0"/>
          <c:order val="0"/>
          <c:tx>
            <c:strRef>
              <c:f>Q5b!$E$3</c:f>
              <c:strCache>
                <c:ptCount val="1"/>
                <c:pt idx="0">
                  <c:v>(%)</c:v>
                </c:pt>
              </c:strCache>
            </c:strRef>
          </c:tx>
          <c:spPr>
            <a:solidFill>
              <a:srgbClr val="079948"/>
            </a:solidFill>
          </c:spPr>
          <c:invertIfNegative val="0"/>
          <c:dLbls>
            <c:dLbl>
              <c:idx val="0"/>
              <c:tx>
                <c:rich>
                  <a:bodyPr/>
                  <a:lstStyle/>
                  <a:p>
                    <a:pPr>
                      <a:defRPr>
                        <a:solidFill>
                          <a:sysClr val="windowText" lastClr="000000"/>
                        </a:solidFill>
                      </a:defRPr>
                    </a:pPr>
                    <a:fld id="{33597AA9-26AC-4558-9EDD-0BD95EF8A2B4}" type="CELLRANGE">
                      <a:rPr lang="en-US"/>
                      <a:pPr>
                        <a:defRPr>
                          <a:solidFill>
                            <a:sysClr val="windowText" lastClr="000000"/>
                          </a:solidFill>
                        </a:defRPr>
                      </a:pPr>
                      <a:t>[CELLRANGE]</a:t>
                    </a:fld>
                    <a:r>
                      <a:rPr lang="en-US" baseline="0"/>
                      <a:t>, </a:t>
                    </a:r>
                    <a:fld id="{9FEDCFB7-E1C3-4DCF-AAB0-AEAB71723DEB}" type="VALUE">
                      <a:rPr lang="en-US" baseline="0"/>
                      <a:pPr>
                        <a:defRPr>
                          <a:solidFill>
                            <a:sysClr val="windowText" lastClr="000000"/>
                          </a:solidFill>
                        </a:defRPr>
                      </a:pPr>
                      <a:t>[VALUE]</a:t>
                    </a:fld>
                    <a:endParaRPr lang="en-US" baseline="0"/>
                  </a:p>
                </c:rich>
              </c:tx>
              <c:spPr>
                <a:solidFill>
                  <a:schemeClr val="bg1"/>
                </a:solidFill>
              </c:spPr>
              <c:dLblPos val="outEnd"/>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BAF9-4C9C-BDE0-982364718625}"/>
                </c:ext>
              </c:extLst>
            </c:dLbl>
            <c:dLbl>
              <c:idx val="1"/>
              <c:tx>
                <c:rich>
                  <a:bodyPr/>
                  <a:lstStyle/>
                  <a:p>
                    <a:fld id="{3523FBA9-ED84-41C1-981B-2D8503834650}" type="CELLRANGE">
                      <a:rPr lang="en-US"/>
                      <a:pPr/>
                      <a:t>[CELLRANGE]</a:t>
                    </a:fld>
                    <a:r>
                      <a:rPr lang="en-US" baseline="0"/>
                      <a:t>, </a:t>
                    </a:r>
                    <a:fld id="{EC2EC559-6FA7-422E-9508-C7764A06853F}" type="VALUE">
                      <a:rPr lang="en-US" baseline="0"/>
                      <a:pPr/>
                      <a:t>[VALUE]</a:t>
                    </a:fld>
                    <a:endParaRPr lang="en-US" baseline="0"/>
                  </a:p>
                </c:rich>
              </c:tx>
              <c:dLblPos val="outEnd"/>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BAF9-4C9C-BDE0-982364718625}"/>
                </c:ext>
              </c:extLst>
            </c:dLbl>
            <c:dLbl>
              <c:idx val="2"/>
              <c:tx>
                <c:rich>
                  <a:bodyPr/>
                  <a:lstStyle/>
                  <a:p>
                    <a:fld id="{9E9A92E1-3074-4BF5-9930-2CF74DE16A1E}" type="CELLRANGE">
                      <a:rPr lang="en-US"/>
                      <a:pPr/>
                      <a:t>[CELLRANGE]</a:t>
                    </a:fld>
                    <a:r>
                      <a:rPr lang="en-US" baseline="0"/>
                      <a:t>, </a:t>
                    </a:r>
                    <a:fld id="{3C46038A-B0CA-4955-8C95-74E77A631D21}" type="VALUE">
                      <a:rPr lang="en-US" baseline="0"/>
                      <a:pPr/>
                      <a:t>[VALUE]</a:t>
                    </a:fld>
                    <a:endParaRPr lang="en-US" baseline="0"/>
                  </a:p>
                </c:rich>
              </c:tx>
              <c:dLblPos val="outEnd"/>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BAF9-4C9C-BDE0-982364718625}"/>
                </c:ext>
              </c:extLst>
            </c:dLbl>
            <c:spPr>
              <a:solidFill>
                <a:schemeClr val="bg1"/>
              </a:solidFill>
              <a:ln>
                <a:noFill/>
              </a:ln>
              <a:effectLst/>
            </c:spPr>
            <c:txPr>
              <a:bodyPr/>
              <a:lstStyle/>
              <a:p>
                <a:pPr>
                  <a:defRPr>
                    <a:solidFill>
                      <a:sysClr val="windowText" lastClr="000000"/>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Q5b!$B$4:$B$6</c:f>
              <c:strCache>
                <c:ptCount val="3"/>
                <c:pt idx="0">
                  <c:v>Yes</c:v>
                </c:pt>
                <c:pt idx="1">
                  <c:v>No</c:v>
                </c:pt>
                <c:pt idx="2">
                  <c:v>Don't know</c:v>
                </c:pt>
              </c:strCache>
            </c:strRef>
          </c:cat>
          <c:val>
            <c:numRef>
              <c:f>Q5b!$E$4:$E$6</c:f>
              <c:numCache>
                <c:formatCode>0%</c:formatCode>
                <c:ptCount val="3"/>
                <c:pt idx="0">
                  <c:v>0.6619718309859155</c:v>
                </c:pt>
                <c:pt idx="1">
                  <c:v>0.3380281690140845</c:v>
                </c:pt>
                <c:pt idx="2">
                  <c:v>0.18779342723004694</c:v>
                </c:pt>
              </c:numCache>
            </c:numRef>
          </c:val>
          <c:extLst>
            <c:ext xmlns:c15="http://schemas.microsoft.com/office/drawing/2012/chart" uri="{02D57815-91ED-43cb-92C2-25804820EDAC}">
              <c15:datalabelsRange>
                <c15:f>Q5b!$F$4:$F$6</c15:f>
                <c15:dlblRangeCache>
                  <c:ptCount val="3"/>
                  <c:pt idx="0">
                    <c:v>n.141</c:v>
                  </c:pt>
                  <c:pt idx="1">
                    <c:v>n.72</c:v>
                  </c:pt>
                  <c:pt idx="2">
                    <c:v>n.40</c:v>
                  </c:pt>
                </c15:dlblRangeCache>
              </c15:datalabelsRange>
            </c:ext>
            <c:ext xmlns:c16="http://schemas.microsoft.com/office/drawing/2014/chart" uri="{C3380CC4-5D6E-409C-BE32-E72D297353CC}">
              <c16:uniqueId val="{00000003-BAF9-4C9C-BDE0-982364718625}"/>
            </c:ext>
          </c:extLst>
        </c:ser>
        <c:dLbls>
          <c:showLegendKey val="0"/>
          <c:showVal val="0"/>
          <c:showCatName val="0"/>
          <c:showSerName val="0"/>
          <c:showPercent val="0"/>
          <c:showBubbleSize val="0"/>
        </c:dLbls>
        <c:gapWidth val="100"/>
        <c:overlap val="73"/>
        <c:axId val="249064832"/>
        <c:axId val="249063296"/>
      </c:barChart>
      <c:valAx>
        <c:axId val="249063296"/>
        <c:scaling>
          <c:orientation val="minMax"/>
        </c:scaling>
        <c:delete val="0"/>
        <c:axPos val="t"/>
        <c:majorGridlines>
          <c:spPr>
            <a:ln>
              <a:solidFill>
                <a:schemeClr val="bg1">
                  <a:lumMod val="85000"/>
                </a:schemeClr>
              </a:solidFill>
            </a:ln>
          </c:spPr>
        </c:majorGridlines>
        <c:numFmt formatCode="0%" sourceLinked="0"/>
        <c:majorTickMark val="out"/>
        <c:minorTickMark val="none"/>
        <c:tickLblPos val="nextTo"/>
        <c:crossAx val="249064832"/>
        <c:crosses val="max"/>
        <c:crossBetween val="between"/>
      </c:valAx>
      <c:catAx>
        <c:axId val="249064832"/>
        <c:scaling>
          <c:orientation val="minMax"/>
        </c:scaling>
        <c:delete val="0"/>
        <c:axPos val="l"/>
        <c:numFmt formatCode="General" sourceLinked="1"/>
        <c:majorTickMark val="out"/>
        <c:minorTickMark val="none"/>
        <c:tickLblPos val="nextTo"/>
        <c:crossAx val="249063296"/>
        <c:crosses val="autoZero"/>
        <c:auto val="1"/>
        <c:lblAlgn val="ctr"/>
        <c:lblOffset val="100"/>
        <c:noMultiLvlLbl val="0"/>
      </c:catAx>
      <c:spPr>
        <a:ln>
          <a:noFill/>
        </a:ln>
      </c:spPr>
    </c:plotArea>
    <c:plotVisOnly val="1"/>
    <c:dispBlanksAs val="gap"/>
    <c:showDLblsOverMax val="0"/>
  </c:chart>
  <c:spPr>
    <a:ln>
      <a:noFill/>
    </a:ln>
  </c:spPr>
  <c:txPr>
    <a:bodyPr/>
    <a:lstStyle/>
    <a:p>
      <a:pPr>
        <a:defRPr sz="900">
          <a:latin typeface="Open Sans" panose="020B0606030504020204" pitchFamily="34" charset="0"/>
          <a:ea typeface="Open Sans" panose="020B0606030504020204" pitchFamily="34" charset="0"/>
          <a:cs typeface="Open Sans" panose="020B0606030504020204" pitchFamily="34" charset="0"/>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Q6a!$B$2</c:f>
          <c:strCache>
            <c:ptCount val="1"/>
            <c:pt idx="0">
              <c:v>6a. Has your overall TEL budget changed in response to COVID-19?</c:v>
            </c:pt>
          </c:strCache>
        </c:strRef>
      </c:tx>
      <c:overlay val="0"/>
      <c:txPr>
        <a:bodyPr/>
        <a:lstStyle/>
        <a:p>
          <a:pPr algn="l">
            <a:defRPr sz="1000"/>
          </a:pPr>
          <a:endParaRPr lang="en-US"/>
        </a:p>
      </c:txPr>
    </c:title>
    <c:autoTitleDeleted val="0"/>
    <c:plotArea>
      <c:layout>
        <c:manualLayout>
          <c:layoutTarget val="inner"/>
          <c:xMode val="edge"/>
          <c:yMode val="edge"/>
          <c:x val="0.23094196283023027"/>
          <c:y val="0.17757743013922123"/>
          <c:w val="0.67948085903271072"/>
          <c:h val="0.78154743826743278"/>
        </c:manualLayout>
      </c:layout>
      <c:barChart>
        <c:barDir val="bar"/>
        <c:grouping val="clustered"/>
        <c:varyColors val="0"/>
        <c:ser>
          <c:idx val="0"/>
          <c:order val="0"/>
          <c:tx>
            <c:strRef>
              <c:f>Q6a!$E$3</c:f>
              <c:strCache>
                <c:ptCount val="1"/>
                <c:pt idx="0">
                  <c:v>(%)</c:v>
                </c:pt>
              </c:strCache>
            </c:strRef>
          </c:tx>
          <c:spPr>
            <a:solidFill>
              <a:srgbClr val="079948"/>
            </a:solidFill>
          </c:spPr>
          <c:invertIfNegative val="0"/>
          <c:dLbls>
            <c:dLbl>
              <c:idx val="0"/>
              <c:tx>
                <c:rich>
                  <a:bodyPr/>
                  <a:lstStyle/>
                  <a:p>
                    <a:pPr>
                      <a:defRPr>
                        <a:solidFill>
                          <a:sysClr val="windowText" lastClr="000000"/>
                        </a:solidFill>
                      </a:defRPr>
                    </a:pPr>
                    <a:fld id="{7BBFC49C-480A-4C04-8204-1E30EC4AF434}" type="CELLRANGE">
                      <a:rPr lang="en-US"/>
                      <a:pPr>
                        <a:defRPr>
                          <a:solidFill>
                            <a:sysClr val="windowText" lastClr="000000"/>
                          </a:solidFill>
                        </a:defRPr>
                      </a:pPr>
                      <a:t>[CELLRANGE]</a:t>
                    </a:fld>
                    <a:r>
                      <a:rPr lang="en-US" baseline="0"/>
                      <a:t>, </a:t>
                    </a:r>
                    <a:fld id="{A4DE7E23-C715-4A95-91A7-17B7E84059C7}" type="VALUE">
                      <a:rPr lang="en-US" baseline="0"/>
                      <a:pPr>
                        <a:defRPr>
                          <a:solidFill>
                            <a:sysClr val="windowText" lastClr="000000"/>
                          </a:solidFill>
                        </a:defRPr>
                      </a:pPr>
                      <a:t>[VALUE]</a:t>
                    </a:fld>
                    <a:endParaRPr lang="en-US" baseline="0"/>
                  </a:p>
                </c:rich>
              </c:tx>
              <c:spPr>
                <a:solidFill>
                  <a:schemeClr val="bg1"/>
                </a:solidFill>
              </c:spPr>
              <c:dLblPos val="outEnd"/>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D387-47FB-9A2E-E72E960F1AF1}"/>
                </c:ext>
              </c:extLst>
            </c:dLbl>
            <c:dLbl>
              <c:idx val="1"/>
              <c:tx>
                <c:rich>
                  <a:bodyPr/>
                  <a:lstStyle/>
                  <a:p>
                    <a:fld id="{CD6C0EC4-5B8A-4B77-8C2E-671A5B3D82E3}" type="CELLRANGE">
                      <a:rPr lang="en-US"/>
                      <a:pPr/>
                      <a:t>[CELLRANGE]</a:t>
                    </a:fld>
                    <a:r>
                      <a:rPr lang="en-US" baseline="0"/>
                      <a:t>, </a:t>
                    </a:r>
                    <a:fld id="{7A87B10A-D6E8-433A-BBA6-5C16FB88911F}" type="VALUE">
                      <a:rPr lang="en-US" baseline="0"/>
                      <a:pPr/>
                      <a:t>[VALUE]</a:t>
                    </a:fld>
                    <a:endParaRPr lang="en-US" baseline="0"/>
                  </a:p>
                </c:rich>
              </c:tx>
              <c:dLblPos val="outEnd"/>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D387-47FB-9A2E-E72E960F1AF1}"/>
                </c:ext>
              </c:extLst>
            </c:dLbl>
            <c:dLbl>
              <c:idx val="2"/>
              <c:tx>
                <c:rich>
                  <a:bodyPr/>
                  <a:lstStyle/>
                  <a:p>
                    <a:fld id="{2FAE03B9-874D-4CBE-995B-50E4BA9E0CE3}" type="CELLRANGE">
                      <a:rPr lang="en-US"/>
                      <a:pPr/>
                      <a:t>[CELLRANGE]</a:t>
                    </a:fld>
                    <a:r>
                      <a:rPr lang="en-US" baseline="0"/>
                      <a:t>, </a:t>
                    </a:r>
                    <a:fld id="{2A2DD5B8-477C-4BCF-B9BB-920D72D012AD}" type="VALUE">
                      <a:rPr lang="en-US" baseline="0"/>
                      <a:pPr/>
                      <a:t>[VALUE]</a:t>
                    </a:fld>
                    <a:endParaRPr lang="en-US" baseline="0"/>
                  </a:p>
                </c:rich>
              </c:tx>
              <c:dLblPos val="outEnd"/>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D387-47FB-9A2E-E72E960F1AF1}"/>
                </c:ext>
              </c:extLst>
            </c:dLbl>
            <c:spPr>
              <a:solidFill>
                <a:schemeClr val="bg1"/>
              </a:solidFill>
              <a:ln>
                <a:noFill/>
              </a:ln>
              <a:effectLst/>
            </c:spPr>
            <c:txPr>
              <a:bodyPr/>
              <a:lstStyle/>
              <a:p>
                <a:pPr>
                  <a:defRPr>
                    <a:solidFill>
                      <a:sysClr val="windowText" lastClr="000000"/>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Q6a!$B$4:$B$6</c:f>
              <c:strCache>
                <c:ptCount val="3"/>
                <c:pt idx="0">
                  <c:v>Budget decreased</c:v>
                </c:pt>
                <c:pt idx="1">
                  <c:v>No change</c:v>
                </c:pt>
                <c:pt idx="2">
                  <c:v>Budget increased</c:v>
                </c:pt>
              </c:strCache>
            </c:strRef>
          </c:cat>
          <c:val>
            <c:numRef>
              <c:f>Q6a!$E$4:$E$6</c:f>
              <c:numCache>
                <c:formatCode>0%</c:formatCode>
                <c:ptCount val="3"/>
                <c:pt idx="0">
                  <c:v>0.13775510204081631</c:v>
                </c:pt>
                <c:pt idx="1">
                  <c:v>0.41326530612244899</c:v>
                </c:pt>
                <c:pt idx="2">
                  <c:v>0.44897959183673469</c:v>
                </c:pt>
              </c:numCache>
            </c:numRef>
          </c:val>
          <c:extLst>
            <c:ext xmlns:c15="http://schemas.microsoft.com/office/drawing/2012/chart" uri="{02D57815-91ED-43cb-92C2-25804820EDAC}">
              <c15:datalabelsRange>
                <c15:f>Q6a!$F$4:$F$6</c15:f>
                <c15:dlblRangeCache>
                  <c:ptCount val="3"/>
                  <c:pt idx="0">
                    <c:v>n.27</c:v>
                  </c:pt>
                  <c:pt idx="1">
                    <c:v>n.81</c:v>
                  </c:pt>
                  <c:pt idx="2">
                    <c:v>n.88</c:v>
                  </c:pt>
                </c15:dlblRangeCache>
              </c15:datalabelsRange>
            </c:ext>
            <c:ext xmlns:c16="http://schemas.microsoft.com/office/drawing/2014/chart" uri="{C3380CC4-5D6E-409C-BE32-E72D297353CC}">
              <c16:uniqueId val="{00000003-D387-47FB-9A2E-E72E960F1AF1}"/>
            </c:ext>
          </c:extLst>
        </c:ser>
        <c:dLbls>
          <c:showLegendKey val="0"/>
          <c:showVal val="0"/>
          <c:showCatName val="0"/>
          <c:showSerName val="0"/>
          <c:showPercent val="0"/>
          <c:showBubbleSize val="0"/>
        </c:dLbls>
        <c:gapWidth val="100"/>
        <c:overlap val="73"/>
        <c:axId val="249064832"/>
        <c:axId val="249063296"/>
      </c:barChart>
      <c:valAx>
        <c:axId val="249063296"/>
        <c:scaling>
          <c:orientation val="minMax"/>
        </c:scaling>
        <c:delete val="0"/>
        <c:axPos val="t"/>
        <c:majorGridlines>
          <c:spPr>
            <a:ln>
              <a:solidFill>
                <a:schemeClr val="bg1">
                  <a:lumMod val="85000"/>
                </a:schemeClr>
              </a:solidFill>
            </a:ln>
          </c:spPr>
        </c:majorGridlines>
        <c:numFmt formatCode="0%" sourceLinked="0"/>
        <c:majorTickMark val="out"/>
        <c:minorTickMark val="none"/>
        <c:tickLblPos val="nextTo"/>
        <c:crossAx val="249064832"/>
        <c:crosses val="max"/>
        <c:crossBetween val="between"/>
      </c:valAx>
      <c:catAx>
        <c:axId val="249064832"/>
        <c:scaling>
          <c:orientation val="minMax"/>
        </c:scaling>
        <c:delete val="0"/>
        <c:axPos val="l"/>
        <c:numFmt formatCode="General" sourceLinked="1"/>
        <c:majorTickMark val="out"/>
        <c:minorTickMark val="none"/>
        <c:tickLblPos val="nextTo"/>
        <c:crossAx val="249063296"/>
        <c:crosses val="autoZero"/>
        <c:auto val="1"/>
        <c:lblAlgn val="ctr"/>
        <c:lblOffset val="100"/>
        <c:noMultiLvlLbl val="0"/>
      </c:catAx>
      <c:spPr>
        <a:ln>
          <a:noFill/>
        </a:ln>
      </c:spPr>
    </c:plotArea>
    <c:plotVisOnly val="1"/>
    <c:dispBlanksAs val="gap"/>
    <c:showDLblsOverMax val="0"/>
  </c:chart>
  <c:spPr>
    <a:ln>
      <a:noFill/>
    </a:ln>
  </c:spPr>
  <c:txPr>
    <a:bodyPr/>
    <a:lstStyle/>
    <a:p>
      <a:pPr>
        <a:defRPr sz="900">
          <a:latin typeface="Open Sans" panose="020B0606030504020204" pitchFamily="34" charset="0"/>
          <a:ea typeface="Open Sans" panose="020B0606030504020204" pitchFamily="34" charset="0"/>
          <a:cs typeface="Open Sans" panose="020B0606030504020204" pitchFamily="34" charset="0"/>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Q6b!$B$1</c:f>
          <c:strCache>
            <c:ptCount val="1"/>
            <c:pt idx="0">
              <c:v>6b. Select the following areas where your TEL budget has *decreased* in response to COVID-19:</c:v>
            </c:pt>
          </c:strCache>
        </c:strRef>
      </c:tx>
      <c:overlay val="0"/>
      <c:txPr>
        <a:bodyPr/>
        <a:lstStyle/>
        <a:p>
          <a:pPr algn="l">
            <a:defRPr sz="1000"/>
          </a:pPr>
          <a:endParaRPr lang="en-US"/>
        </a:p>
      </c:txPr>
    </c:title>
    <c:autoTitleDeleted val="0"/>
    <c:plotArea>
      <c:layout>
        <c:manualLayout>
          <c:layoutTarget val="inner"/>
          <c:xMode val="edge"/>
          <c:yMode val="edge"/>
          <c:x val="0.23094196283023027"/>
          <c:y val="0.1913341500692709"/>
          <c:w val="0.67948085903271072"/>
          <c:h val="0.76779070762478252"/>
        </c:manualLayout>
      </c:layout>
      <c:barChart>
        <c:barDir val="bar"/>
        <c:grouping val="clustered"/>
        <c:varyColors val="0"/>
        <c:ser>
          <c:idx val="0"/>
          <c:order val="0"/>
          <c:tx>
            <c:strRef>
              <c:f>Q6b!$C$2</c:f>
              <c:strCache>
                <c:ptCount val="1"/>
                <c:pt idx="0">
                  <c:v>Count</c:v>
                </c:pt>
              </c:strCache>
            </c:strRef>
          </c:tx>
          <c:spPr>
            <a:solidFill>
              <a:srgbClr val="079948"/>
            </a:solidFill>
          </c:spPr>
          <c:invertIfNegative val="0"/>
          <c:dLbls>
            <c:dLbl>
              <c:idx val="0"/>
              <c:tx>
                <c:rich>
                  <a:bodyPr/>
                  <a:lstStyle/>
                  <a:p>
                    <a:pPr>
                      <a:defRPr>
                        <a:solidFill>
                          <a:sysClr val="windowText" lastClr="000000"/>
                        </a:solidFill>
                      </a:defRPr>
                    </a:pPr>
                    <a:fld id="{D37E2D86-51D8-4185-BE2B-F929BDF4EEA3}" type="CELLRANGE">
                      <a:rPr lang="en-US"/>
                      <a:pPr>
                        <a:defRPr>
                          <a:solidFill>
                            <a:sysClr val="windowText" lastClr="000000"/>
                          </a:solidFill>
                        </a:defRPr>
                      </a:pPr>
                      <a:t>[CELLRANGE]</a:t>
                    </a:fld>
                    <a:endParaRPr lang="en-GB"/>
                  </a:p>
                </c:rich>
              </c:tx>
              <c:spPr>
                <a:solidFill>
                  <a:schemeClr val="bg1"/>
                </a:solidFill>
              </c:spPr>
              <c:dLblPos val="outEnd"/>
              <c:showLegendKey val="0"/>
              <c:showVal val="0"/>
              <c:showCatName val="0"/>
              <c:showSerName val="0"/>
              <c:showPercent val="0"/>
              <c:showBubbleSize val="0"/>
              <c:separator> -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0-C218-4FFB-A4BC-FC023F90DCED}"/>
                </c:ext>
              </c:extLst>
            </c:dLbl>
            <c:dLbl>
              <c:idx val="1"/>
              <c:tx>
                <c:rich>
                  <a:bodyPr/>
                  <a:lstStyle/>
                  <a:p>
                    <a:fld id="{7112C78E-C66B-47E3-8564-3B4123C24BE0}" type="CELLRANGE">
                      <a:rPr lang="en-GB"/>
                      <a:pPr/>
                      <a:t>[CELLRANGE]</a:t>
                    </a:fld>
                    <a:endParaRPr lang="en-GB"/>
                  </a:p>
                </c:rich>
              </c:tx>
              <c:dLblPos val="outEnd"/>
              <c:showLegendKey val="0"/>
              <c:showVal val="0"/>
              <c:showCatName val="0"/>
              <c:showSerName val="0"/>
              <c:showPercent val="0"/>
              <c:showBubbleSize val="0"/>
              <c:separator> -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C218-4FFB-A4BC-FC023F90DCED}"/>
                </c:ext>
              </c:extLst>
            </c:dLbl>
            <c:dLbl>
              <c:idx val="2"/>
              <c:tx>
                <c:rich>
                  <a:bodyPr/>
                  <a:lstStyle/>
                  <a:p>
                    <a:fld id="{CB683B43-8865-4302-B117-67CBB148CE16}" type="CELLRANGE">
                      <a:rPr lang="en-GB"/>
                      <a:pPr/>
                      <a:t>[CELLRANGE]</a:t>
                    </a:fld>
                    <a:endParaRPr lang="en-GB"/>
                  </a:p>
                </c:rich>
              </c:tx>
              <c:dLblPos val="outEnd"/>
              <c:showLegendKey val="0"/>
              <c:showVal val="0"/>
              <c:showCatName val="0"/>
              <c:showSerName val="0"/>
              <c:showPercent val="0"/>
              <c:showBubbleSize val="0"/>
              <c:separator> -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C218-4FFB-A4BC-FC023F90DCED}"/>
                </c:ext>
              </c:extLst>
            </c:dLbl>
            <c:dLbl>
              <c:idx val="3"/>
              <c:tx>
                <c:rich>
                  <a:bodyPr/>
                  <a:lstStyle/>
                  <a:p>
                    <a:fld id="{26E28393-563C-45C7-95E7-D49E9CCBB1BB}" type="CELLRANGE">
                      <a:rPr lang="en-GB"/>
                      <a:pPr/>
                      <a:t>[CELLRANGE]</a:t>
                    </a:fld>
                    <a:endParaRPr lang="en-GB"/>
                  </a:p>
                </c:rich>
              </c:tx>
              <c:dLblPos val="outEnd"/>
              <c:showLegendKey val="0"/>
              <c:showVal val="0"/>
              <c:showCatName val="0"/>
              <c:showSerName val="0"/>
              <c:showPercent val="0"/>
              <c:showBubbleSize val="0"/>
              <c:separator> -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C218-4FFB-A4BC-FC023F90DCED}"/>
                </c:ext>
              </c:extLst>
            </c:dLbl>
            <c:dLbl>
              <c:idx val="4"/>
              <c:tx>
                <c:rich>
                  <a:bodyPr/>
                  <a:lstStyle/>
                  <a:p>
                    <a:fld id="{D26CFC3B-6E4E-4E37-9C29-65541A0C4079}" type="CELLRANGE">
                      <a:rPr lang="en-GB"/>
                      <a:pPr/>
                      <a:t>[CELLRANGE]</a:t>
                    </a:fld>
                    <a:endParaRPr lang="en-GB"/>
                  </a:p>
                </c:rich>
              </c:tx>
              <c:dLblPos val="outEnd"/>
              <c:showLegendKey val="0"/>
              <c:showVal val="0"/>
              <c:showCatName val="0"/>
              <c:showSerName val="0"/>
              <c:showPercent val="0"/>
              <c:showBubbleSize val="0"/>
              <c:separator> -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C218-4FFB-A4BC-FC023F90DCED}"/>
                </c:ext>
              </c:extLst>
            </c:dLbl>
            <c:dLbl>
              <c:idx val="5"/>
              <c:tx>
                <c:rich>
                  <a:bodyPr/>
                  <a:lstStyle/>
                  <a:p>
                    <a:fld id="{2C7A1C76-EBCC-4F91-8218-151E3BF30E01}" type="CELLRANGE">
                      <a:rPr lang="en-GB"/>
                      <a:pPr/>
                      <a:t>[CELLRANGE]</a:t>
                    </a:fld>
                    <a:endParaRPr lang="en-GB"/>
                  </a:p>
                </c:rich>
              </c:tx>
              <c:dLblPos val="outEnd"/>
              <c:showLegendKey val="0"/>
              <c:showVal val="0"/>
              <c:showCatName val="0"/>
              <c:showSerName val="0"/>
              <c:showPercent val="0"/>
              <c:showBubbleSize val="0"/>
              <c:separator> -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C218-4FFB-A4BC-FC023F90DCED}"/>
                </c:ext>
              </c:extLst>
            </c:dLbl>
            <c:dLbl>
              <c:idx val="6"/>
              <c:tx>
                <c:rich>
                  <a:bodyPr/>
                  <a:lstStyle/>
                  <a:p>
                    <a:fld id="{52618F69-D157-4455-902F-AA0FE6142EC5}" type="CELLRANGE">
                      <a:rPr lang="en-GB"/>
                      <a:pPr/>
                      <a:t>[CELLRANGE]</a:t>
                    </a:fld>
                    <a:endParaRPr lang="en-GB"/>
                  </a:p>
                </c:rich>
              </c:tx>
              <c:dLblPos val="outEnd"/>
              <c:showLegendKey val="0"/>
              <c:showVal val="0"/>
              <c:showCatName val="0"/>
              <c:showSerName val="0"/>
              <c:showPercent val="0"/>
              <c:showBubbleSize val="0"/>
              <c:separator> -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C218-4FFB-A4BC-FC023F90DCED}"/>
                </c:ext>
              </c:extLst>
            </c:dLbl>
            <c:spPr>
              <a:solidFill>
                <a:schemeClr val="bg1"/>
              </a:solidFill>
              <a:ln>
                <a:noFill/>
              </a:ln>
              <a:effectLst/>
            </c:spPr>
            <c:txPr>
              <a:bodyPr/>
              <a:lstStyle/>
              <a:p>
                <a:pPr>
                  <a:defRPr>
                    <a:solidFill>
                      <a:sysClr val="windowText" lastClr="000000"/>
                    </a:solidFill>
                  </a:defRPr>
                </a:pPr>
                <a:endParaRPr lang="en-US"/>
              </a:p>
            </c:txPr>
            <c:dLblPos val="outEnd"/>
            <c:showLegendKey val="0"/>
            <c:showVal val="0"/>
            <c:showCatName val="0"/>
            <c:showSerName val="0"/>
            <c:showPercent val="0"/>
            <c:showBubbleSize val="0"/>
            <c:separator> - </c:separator>
            <c:showLeaderLines val="0"/>
            <c:extLst>
              <c:ext xmlns:c15="http://schemas.microsoft.com/office/drawing/2012/chart" uri="{CE6537A1-D6FC-4f65-9D91-7224C49458BB}">
                <c15:showDataLabelsRange val="1"/>
                <c15:showLeaderLines val="0"/>
              </c:ext>
            </c:extLst>
          </c:dLbls>
          <c:cat>
            <c:strRef>
              <c:f>Q6b!$B$3:$B$9</c:f>
              <c:strCache>
                <c:ptCount val="7"/>
                <c:pt idx="0">
                  <c:v>Infrastructure - online services</c:v>
                </c:pt>
                <c:pt idx="1">
                  <c:v>Infrastructure - equipment</c:v>
                </c:pt>
                <c:pt idx="2">
                  <c:v>Hiring consultants</c:v>
                </c:pt>
                <c:pt idx="3">
                  <c:v>Fixed term posts</c:v>
                </c:pt>
                <c:pt idx="4">
                  <c:v>Infrastructure - physical estate</c:v>
                </c:pt>
                <c:pt idx="5">
                  <c:v>CPD and training</c:v>
                </c:pt>
                <c:pt idx="6">
                  <c:v>Permanent posts</c:v>
                </c:pt>
              </c:strCache>
            </c:strRef>
          </c:cat>
          <c:val>
            <c:numRef>
              <c:f>Q6b!$C$3:$C$9</c:f>
              <c:numCache>
                <c:formatCode>General</c:formatCode>
                <c:ptCount val="7"/>
                <c:pt idx="0">
                  <c:v>19</c:v>
                </c:pt>
                <c:pt idx="1">
                  <c:v>25</c:v>
                </c:pt>
                <c:pt idx="2">
                  <c:v>33</c:v>
                </c:pt>
                <c:pt idx="3">
                  <c:v>36</c:v>
                </c:pt>
                <c:pt idx="4">
                  <c:v>41</c:v>
                </c:pt>
                <c:pt idx="5">
                  <c:v>50</c:v>
                </c:pt>
                <c:pt idx="6">
                  <c:v>57</c:v>
                </c:pt>
              </c:numCache>
            </c:numRef>
          </c:val>
          <c:extLst>
            <c:ext xmlns:c15="http://schemas.microsoft.com/office/drawing/2012/chart" uri="{02D57815-91ED-43cb-92C2-25804820EDAC}">
              <c15:datalabelsRange>
                <c15:f>Q6b!$E$3:$E$9</c15:f>
                <c15:dlblRangeCache>
                  <c:ptCount val="7"/>
                  <c:pt idx="0">
                    <c:v>n.19 - (18%)</c:v>
                  </c:pt>
                  <c:pt idx="1">
                    <c:v>n.25 - (23%)</c:v>
                  </c:pt>
                  <c:pt idx="2">
                    <c:v>n.33 - (31%)</c:v>
                  </c:pt>
                  <c:pt idx="3">
                    <c:v>n.36 - (33%)</c:v>
                  </c:pt>
                  <c:pt idx="4">
                    <c:v>n.41 - (38%)</c:v>
                  </c:pt>
                  <c:pt idx="5">
                    <c:v>n.50 - (46%)</c:v>
                  </c:pt>
                  <c:pt idx="6">
                    <c:v>n.57 - (53%)</c:v>
                  </c:pt>
                </c15:dlblRangeCache>
              </c15:datalabelsRange>
            </c:ext>
            <c:ext xmlns:c16="http://schemas.microsoft.com/office/drawing/2014/chart" uri="{C3380CC4-5D6E-409C-BE32-E72D297353CC}">
              <c16:uniqueId val="{00000003-C218-4FFB-A4BC-FC023F90DCED}"/>
            </c:ext>
          </c:extLst>
        </c:ser>
        <c:dLbls>
          <c:showLegendKey val="0"/>
          <c:showVal val="0"/>
          <c:showCatName val="0"/>
          <c:showSerName val="0"/>
          <c:showPercent val="0"/>
          <c:showBubbleSize val="0"/>
        </c:dLbls>
        <c:gapWidth val="100"/>
        <c:overlap val="73"/>
        <c:axId val="249064832"/>
        <c:axId val="249063296"/>
      </c:barChart>
      <c:valAx>
        <c:axId val="249063296"/>
        <c:scaling>
          <c:orientation val="minMax"/>
        </c:scaling>
        <c:delete val="0"/>
        <c:axPos val="t"/>
        <c:majorGridlines>
          <c:spPr>
            <a:ln>
              <a:solidFill>
                <a:schemeClr val="bg1">
                  <a:lumMod val="85000"/>
                </a:schemeClr>
              </a:solidFill>
            </a:ln>
          </c:spPr>
        </c:majorGridlines>
        <c:numFmt formatCode="General" sourceLinked="0"/>
        <c:majorTickMark val="out"/>
        <c:minorTickMark val="none"/>
        <c:tickLblPos val="nextTo"/>
        <c:crossAx val="249064832"/>
        <c:crosses val="max"/>
        <c:crossBetween val="between"/>
      </c:valAx>
      <c:catAx>
        <c:axId val="249064832"/>
        <c:scaling>
          <c:orientation val="minMax"/>
        </c:scaling>
        <c:delete val="0"/>
        <c:axPos val="l"/>
        <c:numFmt formatCode="General" sourceLinked="1"/>
        <c:majorTickMark val="out"/>
        <c:minorTickMark val="none"/>
        <c:tickLblPos val="nextTo"/>
        <c:crossAx val="249063296"/>
        <c:crosses val="autoZero"/>
        <c:auto val="1"/>
        <c:lblAlgn val="ctr"/>
        <c:lblOffset val="100"/>
        <c:noMultiLvlLbl val="0"/>
      </c:catAx>
      <c:spPr>
        <a:ln>
          <a:noFill/>
        </a:ln>
      </c:spPr>
    </c:plotArea>
    <c:plotVisOnly val="1"/>
    <c:dispBlanksAs val="gap"/>
    <c:showDLblsOverMax val="0"/>
  </c:chart>
  <c:spPr>
    <a:ln>
      <a:noFill/>
    </a:ln>
  </c:spPr>
  <c:txPr>
    <a:bodyPr/>
    <a:lstStyle/>
    <a:p>
      <a:pPr>
        <a:defRPr sz="900">
          <a:latin typeface="Open Sans" panose="020B0606030504020204" pitchFamily="34" charset="0"/>
          <a:ea typeface="Open Sans" panose="020B0606030504020204" pitchFamily="34" charset="0"/>
          <a:cs typeface="Open Sans" panose="020B0606030504020204" pitchFamily="34" charset="0"/>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Q6c!$B$1</c:f>
          <c:strCache>
            <c:ptCount val="1"/>
            <c:pt idx="0">
              <c:v>6c. Select the following areas where your budget has *increased* in response to COVID-19:</c:v>
            </c:pt>
          </c:strCache>
        </c:strRef>
      </c:tx>
      <c:overlay val="0"/>
      <c:txPr>
        <a:bodyPr/>
        <a:lstStyle/>
        <a:p>
          <a:pPr algn="l">
            <a:defRPr sz="1000"/>
          </a:pPr>
          <a:endParaRPr lang="en-US"/>
        </a:p>
      </c:txPr>
    </c:title>
    <c:autoTitleDeleted val="0"/>
    <c:plotArea>
      <c:layout>
        <c:manualLayout>
          <c:layoutTarget val="inner"/>
          <c:xMode val="edge"/>
          <c:yMode val="edge"/>
          <c:x val="0.23094196283023027"/>
          <c:y val="0.1913341500692709"/>
          <c:w val="0.67948085903271072"/>
          <c:h val="0.76779070762478252"/>
        </c:manualLayout>
      </c:layout>
      <c:barChart>
        <c:barDir val="bar"/>
        <c:grouping val="clustered"/>
        <c:varyColors val="0"/>
        <c:ser>
          <c:idx val="0"/>
          <c:order val="0"/>
          <c:tx>
            <c:strRef>
              <c:f>Q6c!$C$2</c:f>
              <c:strCache>
                <c:ptCount val="1"/>
                <c:pt idx="0">
                  <c:v>Count</c:v>
                </c:pt>
              </c:strCache>
            </c:strRef>
          </c:tx>
          <c:spPr>
            <a:solidFill>
              <a:srgbClr val="079948"/>
            </a:solidFill>
          </c:spPr>
          <c:invertIfNegative val="0"/>
          <c:dLbls>
            <c:dLbl>
              <c:idx val="0"/>
              <c:tx>
                <c:rich>
                  <a:bodyPr/>
                  <a:lstStyle/>
                  <a:p>
                    <a:pPr>
                      <a:defRPr>
                        <a:solidFill>
                          <a:sysClr val="windowText" lastClr="000000"/>
                        </a:solidFill>
                      </a:defRPr>
                    </a:pPr>
                    <a:fld id="{D8EFE63C-9B61-445F-94D3-4098C839C3D5}" type="CELLRANGE">
                      <a:rPr lang="en-US"/>
                      <a:pPr>
                        <a:defRPr>
                          <a:solidFill>
                            <a:sysClr val="windowText" lastClr="000000"/>
                          </a:solidFill>
                        </a:defRPr>
                      </a:pPr>
                      <a:t>[CELLRANGE]</a:t>
                    </a:fld>
                    <a:endParaRPr lang="en-GB"/>
                  </a:p>
                </c:rich>
              </c:tx>
              <c:spPr>
                <a:solidFill>
                  <a:schemeClr val="bg1"/>
                </a:solidFill>
              </c:spPr>
              <c:dLblPos val="outEnd"/>
              <c:showLegendKey val="0"/>
              <c:showVal val="0"/>
              <c:showCatName val="0"/>
              <c:showSerName val="0"/>
              <c:showPercent val="0"/>
              <c:showBubbleSize val="0"/>
              <c:separator> -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0-6A52-4DF8-BB22-B848B8A98A84}"/>
                </c:ext>
              </c:extLst>
            </c:dLbl>
            <c:dLbl>
              <c:idx val="1"/>
              <c:tx>
                <c:rich>
                  <a:bodyPr/>
                  <a:lstStyle/>
                  <a:p>
                    <a:fld id="{B8346C37-3CAD-4B0E-9CB2-09987D909FB0}" type="CELLRANGE">
                      <a:rPr lang="en-GB"/>
                      <a:pPr/>
                      <a:t>[CELLRANGE]</a:t>
                    </a:fld>
                    <a:endParaRPr lang="en-GB"/>
                  </a:p>
                </c:rich>
              </c:tx>
              <c:dLblPos val="outEnd"/>
              <c:showLegendKey val="0"/>
              <c:showVal val="0"/>
              <c:showCatName val="0"/>
              <c:showSerName val="0"/>
              <c:showPercent val="0"/>
              <c:showBubbleSize val="0"/>
              <c:separator> -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6A52-4DF8-BB22-B848B8A98A84}"/>
                </c:ext>
              </c:extLst>
            </c:dLbl>
            <c:dLbl>
              <c:idx val="2"/>
              <c:tx>
                <c:rich>
                  <a:bodyPr/>
                  <a:lstStyle/>
                  <a:p>
                    <a:fld id="{0A694903-46A7-4E40-912F-1202ACE9B8ED}" type="CELLRANGE">
                      <a:rPr lang="en-GB"/>
                      <a:pPr/>
                      <a:t>[CELLRANGE]</a:t>
                    </a:fld>
                    <a:endParaRPr lang="en-GB"/>
                  </a:p>
                </c:rich>
              </c:tx>
              <c:dLblPos val="outEnd"/>
              <c:showLegendKey val="0"/>
              <c:showVal val="0"/>
              <c:showCatName val="0"/>
              <c:showSerName val="0"/>
              <c:showPercent val="0"/>
              <c:showBubbleSize val="0"/>
              <c:separator> -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6A52-4DF8-BB22-B848B8A98A84}"/>
                </c:ext>
              </c:extLst>
            </c:dLbl>
            <c:dLbl>
              <c:idx val="3"/>
              <c:tx>
                <c:rich>
                  <a:bodyPr/>
                  <a:lstStyle/>
                  <a:p>
                    <a:fld id="{CD0ACCF6-31E7-43C7-B1EA-DA764079FE3B}" type="CELLRANGE">
                      <a:rPr lang="en-GB"/>
                      <a:pPr/>
                      <a:t>[CELLRANGE]</a:t>
                    </a:fld>
                    <a:endParaRPr lang="en-GB"/>
                  </a:p>
                </c:rich>
              </c:tx>
              <c:dLblPos val="outEnd"/>
              <c:showLegendKey val="0"/>
              <c:showVal val="0"/>
              <c:showCatName val="0"/>
              <c:showSerName val="0"/>
              <c:showPercent val="0"/>
              <c:showBubbleSize val="0"/>
              <c:separator> -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6A52-4DF8-BB22-B848B8A98A84}"/>
                </c:ext>
              </c:extLst>
            </c:dLbl>
            <c:dLbl>
              <c:idx val="4"/>
              <c:tx>
                <c:rich>
                  <a:bodyPr/>
                  <a:lstStyle/>
                  <a:p>
                    <a:fld id="{13C3B7AF-36AA-4EB3-BEE1-CAE9BF234456}" type="CELLRANGE">
                      <a:rPr lang="en-GB"/>
                      <a:pPr/>
                      <a:t>[CELLRANGE]</a:t>
                    </a:fld>
                    <a:endParaRPr lang="en-GB"/>
                  </a:p>
                </c:rich>
              </c:tx>
              <c:dLblPos val="outEnd"/>
              <c:showLegendKey val="0"/>
              <c:showVal val="0"/>
              <c:showCatName val="0"/>
              <c:showSerName val="0"/>
              <c:showPercent val="0"/>
              <c:showBubbleSize val="0"/>
              <c:separator> -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6A52-4DF8-BB22-B848B8A98A84}"/>
                </c:ext>
              </c:extLst>
            </c:dLbl>
            <c:dLbl>
              <c:idx val="5"/>
              <c:tx>
                <c:rich>
                  <a:bodyPr/>
                  <a:lstStyle/>
                  <a:p>
                    <a:fld id="{E6A47DD5-1A00-4F51-81B4-582E18FC1546}" type="CELLRANGE">
                      <a:rPr lang="en-GB"/>
                      <a:pPr/>
                      <a:t>[CELLRANGE]</a:t>
                    </a:fld>
                    <a:endParaRPr lang="en-GB"/>
                  </a:p>
                </c:rich>
              </c:tx>
              <c:dLblPos val="outEnd"/>
              <c:showLegendKey val="0"/>
              <c:showVal val="0"/>
              <c:showCatName val="0"/>
              <c:showSerName val="0"/>
              <c:showPercent val="0"/>
              <c:showBubbleSize val="0"/>
              <c:separator> -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6A52-4DF8-BB22-B848B8A98A84}"/>
                </c:ext>
              </c:extLst>
            </c:dLbl>
            <c:dLbl>
              <c:idx val="6"/>
              <c:tx>
                <c:rich>
                  <a:bodyPr/>
                  <a:lstStyle/>
                  <a:p>
                    <a:fld id="{33AF9BFD-702F-4030-BEA9-78C7966C8B8C}" type="CELLRANGE">
                      <a:rPr lang="en-GB"/>
                      <a:pPr/>
                      <a:t>[CELLRANGE]</a:t>
                    </a:fld>
                    <a:endParaRPr lang="en-GB"/>
                  </a:p>
                </c:rich>
              </c:tx>
              <c:dLblPos val="outEnd"/>
              <c:showLegendKey val="0"/>
              <c:showVal val="0"/>
              <c:showCatName val="0"/>
              <c:showSerName val="0"/>
              <c:showPercent val="0"/>
              <c:showBubbleSize val="0"/>
              <c:separator> -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6A52-4DF8-BB22-B848B8A98A84}"/>
                </c:ext>
              </c:extLst>
            </c:dLbl>
            <c:spPr>
              <a:solidFill>
                <a:schemeClr val="bg1"/>
              </a:solidFill>
              <a:ln>
                <a:noFill/>
              </a:ln>
              <a:effectLst/>
            </c:spPr>
            <c:txPr>
              <a:bodyPr/>
              <a:lstStyle/>
              <a:p>
                <a:pPr>
                  <a:defRPr>
                    <a:solidFill>
                      <a:sysClr val="windowText" lastClr="000000"/>
                    </a:solidFill>
                  </a:defRPr>
                </a:pPr>
                <a:endParaRPr lang="en-US"/>
              </a:p>
            </c:txPr>
            <c:dLblPos val="outEnd"/>
            <c:showLegendKey val="0"/>
            <c:showVal val="0"/>
            <c:showCatName val="0"/>
            <c:showSerName val="0"/>
            <c:showPercent val="0"/>
            <c:showBubbleSize val="0"/>
            <c:separator> - </c:separator>
            <c:showLeaderLines val="0"/>
            <c:extLst>
              <c:ext xmlns:c15="http://schemas.microsoft.com/office/drawing/2012/chart" uri="{CE6537A1-D6FC-4f65-9D91-7224C49458BB}">
                <c15:showDataLabelsRange val="1"/>
                <c15:showLeaderLines val="0"/>
              </c:ext>
            </c:extLst>
          </c:dLbls>
          <c:cat>
            <c:strRef>
              <c:f>Q6c!$B$3:$B$9</c:f>
              <c:strCache>
                <c:ptCount val="7"/>
                <c:pt idx="0">
                  <c:v>Infrastructure - online services</c:v>
                </c:pt>
                <c:pt idx="1">
                  <c:v>Infrastructure - equipment</c:v>
                </c:pt>
                <c:pt idx="2">
                  <c:v>Hiring consultants</c:v>
                </c:pt>
                <c:pt idx="3">
                  <c:v>Fixed term posts</c:v>
                </c:pt>
                <c:pt idx="4">
                  <c:v>Infrastructure - physical estate</c:v>
                </c:pt>
                <c:pt idx="5">
                  <c:v>CPD and training</c:v>
                </c:pt>
                <c:pt idx="6">
                  <c:v>Permanent posts</c:v>
                </c:pt>
              </c:strCache>
            </c:strRef>
          </c:cat>
          <c:val>
            <c:numRef>
              <c:f>Q6c!$C$3:$C$9</c:f>
              <c:numCache>
                <c:formatCode>General</c:formatCode>
                <c:ptCount val="7"/>
                <c:pt idx="0">
                  <c:v>97</c:v>
                </c:pt>
                <c:pt idx="1">
                  <c:v>59</c:v>
                </c:pt>
                <c:pt idx="2">
                  <c:v>19</c:v>
                </c:pt>
                <c:pt idx="3">
                  <c:v>44</c:v>
                </c:pt>
                <c:pt idx="4">
                  <c:v>7</c:v>
                </c:pt>
                <c:pt idx="5">
                  <c:v>33</c:v>
                </c:pt>
                <c:pt idx="6">
                  <c:v>41</c:v>
                </c:pt>
              </c:numCache>
            </c:numRef>
          </c:val>
          <c:extLst>
            <c:ext xmlns:c15="http://schemas.microsoft.com/office/drawing/2012/chart" uri="{02D57815-91ED-43cb-92C2-25804820EDAC}">
              <c15:datalabelsRange>
                <c15:f>Q6c!$E$3:$E$9</c15:f>
                <c15:dlblRangeCache>
                  <c:ptCount val="7"/>
                  <c:pt idx="0">
                    <c:v>n.97 - (76%)</c:v>
                  </c:pt>
                  <c:pt idx="1">
                    <c:v>n.59 - (46%)</c:v>
                  </c:pt>
                  <c:pt idx="2">
                    <c:v>n.19 - (15%)</c:v>
                  </c:pt>
                  <c:pt idx="3">
                    <c:v>n.44 - (34%)</c:v>
                  </c:pt>
                  <c:pt idx="4">
                    <c:v>n.7 - (5%)</c:v>
                  </c:pt>
                  <c:pt idx="5">
                    <c:v>n.33 - (26%)</c:v>
                  </c:pt>
                  <c:pt idx="6">
                    <c:v>n.41 - (32%)</c:v>
                  </c:pt>
                </c15:dlblRangeCache>
              </c15:datalabelsRange>
            </c:ext>
            <c:ext xmlns:c16="http://schemas.microsoft.com/office/drawing/2014/chart" uri="{C3380CC4-5D6E-409C-BE32-E72D297353CC}">
              <c16:uniqueId val="{00000008-6A52-4DF8-BB22-B848B8A98A84}"/>
            </c:ext>
          </c:extLst>
        </c:ser>
        <c:dLbls>
          <c:showLegendKey val="0"/>
          <c:showVal val="0"/>
          <c:showCatName val="0"/>
          <c:showSerName val="0"/>
          <c:showPercent val="0"/>
          <c:showBubbleSize val="0"/>
        </c:dLbls>
        <c:gapWidth val="100"/>
        <c:overlap val="73"/>
        <c:axId val="249064832"/>
        <c:axId val="249063296"/>
      </c:barChart>
      <c:valAx>
        <c:axId val="249063296"/>
        <c:scaling>
          <c:orientation val="minMax"/>
        </c:scaling>
        <c:delete val="0"/>
        <c:axPos val="t"/>
        <c:majorGridlines>
          <c:spPr>
            <a:ln>
              <a:solidFill>
                <a:schemeClr val="bg1">
                  <a:lumMod val="85000"/>
                </a:schemeClr>
              </a:solidFill>
            </a:ln>
          </c:spPr>
        </c:majorGridlines>
        <c:numFmt formatCode="General" sourceLinked="0"/>
        <c:majorTickMark val="out"/>
        <c:minorTickMark val="none"/>
        <c:tickLblPos val="nextTo"/>
        <c:crossAx val="249064832"/>
        <c:crosses val="max"/>
        <c:crossBetween val="between"/>
      </c:valAx>
      <c:catAx>
        <c:axId val="249064832"/>
        <c:scaling>
          <c:orientation val="minMax"/>
        </c:scaling>
        <c:delete val="0"/>
        <c:axPos val="l"/>
        <c:numFmt formatCode="General" sourceLinked="1"/>
        <c:majorTickMark val="out"/>
        <c:minorTickMark val="none"/>
        <c:tickLblPos val="nextTo"/>
        <c:crossAx val="249063296"/>
        <c:crosses val="autoZero"/>
        <c:auto val="1"/>
        <c:lblAlgn val="ctr"/>
        <c:lblOffset val="100"/>
        <c:noMultiLvlLbl val="0"/>
      </c:catAx>
      <c:spPr>
        <a:ln>
          <a:noFill/>
        </a:ln>
      </c:spPr>
    </c:plotArea>
    <c:plotVisOnly val="1"/>
    <c:dispBlanksAs val="gap"/>
    <c:showDLblsOverMax val="0"/>
  </c:chart>
  <c:spPr>
    <a:ln>
      <a:noFill/>
    </a:ln>
  </c:spPr>
  <c:txPr>
    <a:bodyPr/>
    <a:lstStyle/>
    <a:p>
      <a:pPr>
        <a:defRPr sz="900">
          <a:latin typeface="Open Sans" panose="020B0606030504020204" pitchFamily="34" charset="0"/>
          <a:ea typeface="Open Sans" panose="020B0606030504020204" pitchFamily="34" charset="0"/>
          <a:cs typeface="Open Sans" panose="020B0606030504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'Q1 (combined)'!$B$1</c:f>
          <c:strCache>
            <c:ptCount val="1"/>
            <c:pt idx="0">
              <c:v>How important have the following been to your work over the past year?  (2019 and 2020 comparison)</c:v>
            </c:pt>
          </c:strCache>
        </c:strRef>
      </c:tx>
      <c:layout>
        <c:manualLayout>
          <c:xMode val="edge"/>
          <c:yMode val="edge"/>
          <c:x val="0.19453441828237025"/>
          <c:y val="1.5271094463566909E-2"/>
        </c:manualLayout>
      </c:layout>
      <c:overlay val="0"/>
    </c:title>
    <c:autoTitleDeleted val="0"/>
    <c:plotArea>
      <c:layout>
        <c:manualLayout>
          <c:layoutTarget val="inner"/>
          <c:xMode val="edge"/>
          <c:yMode val="edge"/>
          <c:x val="0.31115202507802581"/>
          <c:y val="9.145030628575615E-2"/>
          <c:w val="0.66508948986540861"/>
          <c:h val="0.8154588877152994"/>
        </c:manualLayout>
      </c:layout>
      <c:barChart>
        <c:barDir val="bar"/>
        <c:grouping val="stacked"/>
        <c:varyColors val="0"/>
        <c:ser>
          <c:idx val="8"/>
          <c:order val="6"/>
          <c:tx>
            <c:strRef>
              <c:f>'Q1 (combined)'!$X$2</c:f>
              <c:strCache>
                <c:ptCount val="1"/>
                <c:pt idx="0">
                  <c:v>Neutral (2019)</c:v>
                </c:pt>
              </c:strCache>
            </c:strRef>
          </c:tx>
          <c:spPr>
            <a:solidFill>
              <a:schemeClr val="bg1">
                <a:lumMod val="85000"/>
                <a:alpha val="50000"/>
              </a:schemeClr>
            </a:solidFill>
          </c:spPr>
          <c:invertIfNegative val="0"/>
          <c:cat>
            <c:strRef>
              <c:f>'Q1 (combined)'!$L$3:$L$24</c:f>
              <c:strCache>
                <c:ptCount val="22"/>
                <c:pt idx="0">
                  <c:v>Digital and Open Badges</c:v>
                </c:pt>
                <c:pt idx="1">
                  <c:v>Augmented and Virtual Reality</c:v>
                </c:pt>
                <c:pt idx="2">
                  <c:v>One-to-One Device initiatives</c:v>
                </c:pt>
                <c:pt idx="3">
                  <c:v>Game-based/playful learning</c:v>
                </c:pt>
                <c:pt idx="4">
                  <c:v>MOOCs, SPOCs, TOOCs etc.</c:v>
                </c:pt>
                <c:pt idx="5">
                  <c:v>Open Education (Practices, Policy &amp; Resources)</c:v>
                </c:pt>
                <c:pt idx="6">
                  <c:v>Blogs</c:v>
                </c:pt>
                <c:pt idx="7">
                  <c:v>ePortfolios</c:v>
                </c:pt>
                <c:pt idx="8">
                  <c:v>Digital repositories</c:v>
                </c:pt>
                <c:pt idx="9">
                  <c:v>Learning Space Design</c:v>
                </c:pt>
                <c:pt idx="10">
                  <c:v>Social networking (e.g. Twitter, Facebook, LinkedIn)</c:v>
                </c:pt>
                <c:pt idx="11">
                  <c:v>Assistive technologies</c:v>
                </c:pt>
                <c:pt idx="12">
                  <c:v>Bring Your Own Device (BYOD)</c:v>
                </c:pt>
                <c:pt idx="13">
                  <c:v>Plagiarism detection</c:v>
                </c:pt>
                <c:pt idx="14">
                  <c:v>Data and Analytics (incl. Learning Analytics)</c:v>
                </c:pt>
                <c:pt idx="15">
                  <c:v>Media production (e.g. podcasting, video interviews)</c:v>
                </c:pt>
                <c:pt idx="16">
                  <c:v>Lecture capture tools</c:v>
                </c:pt>
                <c:pt idx="17">
                  <c:v>Electronic assessment, submission &amp; feedback tools</c:v>
                </c:pt>
                <c:pt idx="18">
                  <c:v>Blended Learning</c:v>
                </c:pt>
                <c:pt idx="19">
                  <c:v>Web conferencing/virtual classroom software</c:v>
                </c:pt>
                <c:pt idx="20">
                  <c:v>Content Management Systems and VLEs</c:v>
                </c:pt>
                <c:pt idx="21">
                  <c:v>Collaborative tools (e.g. Office365/Teams, Google Workspace/G Suite, Padlet etc.)</c:v>
                </c:pt>
              </c:strCache>
            </c:strRef>
          </c:cat>
          <c:val>
            <c:numRef>
              <c:f>'Q1 (combined)'!$X$3:$X$24</c:f>
              <c:numCache>
                <c:formatCode>0%</c:formatCode>
                <c:ptCount val="22"/>
                <c:pt idx="0">
                  <c:v>9.0308370044052858E-2</c:v>
                </c:pt>
                <c:pt idx="1">
                  <c:v>8.590308370044053E-2</c:v>
                </c:pt>
                <c:pt idx="2">
                  <c:v>8.1497797356828189E-2</c:v>
                </c:pt>
                <c:pt idx="3">
                  <c:v>8.8105726872246701E-2</c:v>
                </c:pt>
                <c:pt idx="4">
                  <c:v>7.9295154185022032E-2</c:v>
                </c:pt>
                <c:pt idx="5">
                  <c:v>9.9118942731277526E-2</c:v>
                </c:pt>
                <c:pt idx="6">
                  <c:v>0.10792951541850221</c:v>
                </c:pt>
                <c:pt idx="7">
                  <c:v>0.12334801762114538</c:v>
                </c:pt>
                <c:pt idx="8">
                  <c:v>0.13876651982378854</c:v>
                </c:pt>
                <c:pt idx="9">
                  <c:v>0.11233480176211454</c:v>
                </c:pt>
                <c:pt idx="10">
                  <c:v>0.11233480176211454</c:v>
                </c:pt>
                <c:pt idx="11">
                  <c:v>0.11013215859030837</c:v>
                </c:pt>
                <c:pt idx="12">
                  <c:v>9.2511013215859028E-2</c:v>
                </c:pt>
                <c:pt idx="13">
                  <c:v>9.2511013215859028E-2</c:v>
                </c:pt>
                <c:pt idx="14">
                  <c:v>0.13656387665198239</c:v>
                </c:pt>
                <c:pt idx="15">
                  <c:v>0.1277533039647577</c:v>
                </c:pt>
                <c:pt idx="16">
                  <c:v>7.268722466960352E-2</c:v>
                </c:pt>
                <c:pt idx="17">
                  <c:v>6.6079295154185022E-2</c:v>
                </c:pt>
                <c:pt idx="18">
                  <c:v>0.10572687224669604</c:v>
                </c:pt>
                <c:pt idx="19">
                  <c:v>8.1497797356828189E-2</c:v>
                </c:pt>
                <c:pt idx="20">
                  <c:v>5.9471365638766517E-2</c:v>
                </c:pt>
                <c:pt idx="21">
                  <c:v>7.4889867841409691E-2</c:v>
                </c:pt>
              </c:numCache>
            </c:numRef>
          </c:val>
          <c:extLst>
            <c:ext xmlns:c16="http://schemas.microsoft.com/office/drawing/2014/chart" uri="{C3380CC4-5D6E-409C-BE32-E72D297353CC}">
              <c16:uniqueId val="{00000000-0EDE-4147-A4CF-7D888638B2B4}"/>
            </c:ext>
          </c:extLst>
        </c:ser>
        <c:ser>
          <c:idx val="7"/>
          <c:order val="7"/>
          <c:tx>
            <c:strRef>
              <c:f>'Q1 (combined)'!$W$2</c:f>
              <c:strCache>
                <c:ptCount val="1"/>
                <c:pt idx="0">
                  <c:v>Important (2019)</c:v>
                </c:pt>
              </c:strCache>
            </c:strRef>
          </c:tx>
          <c:spPr>
            <a:solidFill>
              <a:srgbClr val="079948">
                <a:alpha val="20000"/>
              </a:srgbClr>
            </a:solidFill>
          </c:spPr>
          <c:invertIfNegative val="0"/>
          <c:cat>
            <c:strRef>
              <c:f>'Q1 (combined)'!$L$3:$L$24</c:f>
              <c:strCache>
                <c:ptCount val="22"/>
                <c:pt idx="0">
                  <c:v>Digital and Open Badges</c:v>
                </c:pt>
                <c:pt idx="1">
                  <c:v>Augmented and Virtual Reality</c:v>
                </c:pt>
                <c:pt idx="2">
                  <c:v>One-to-One Device initiatives</c:v>
                </c:pt>
                <c:pt idx="3">
                  <c:v>Game-based/playful learning</c:v>
                </c:pt>
                <c:pt idx="4">
                  <c:v>MOOCs, SPOCs, TOOCs etc.</c:v>
                </c:pt>
                <c:pt idx="5">
                  <c:v>Open Education (Practices, Policy &amp; Resources)</c:v>
                </c:pt>
                <c:pt idx="6">
                  <c:v>Blogs</c:v>
                </c:pt>
                <c:pt idx="7">
                  <c:v>ePortfolios</c:v>
                </c:pt>
                <c:pt idx="8">
                  <c:v>Digital repositories</c:v>
                </c:pt>
                <c:pt idx="9">
                  <c:v>Learning Space Design</c:v>
                </c:pt>
                <c:pt idx="10">
                  <c:v>Social networking (e.g. Twitter, Facebook, LinkedIn)</c:v>
                </c:pt>
                <c:pt idx="11">
                  <c:v>Assistive technologies</c:v>
                </c:pt>
                <c:pt idx="12">
                  <c:v>Bring Your Own Device (BYOD)</c:v>
                </c:pt>
                <c:pt idx="13">
                  <c:v>Plagiarism detection</c:v>
                </c:pt>
                <c:pt idx="14">
                  <c:v>Data and Analytics (incl. Learning Analytics)</c:v>
                </c:pt>
                <c:pt idx="15">
                  <c:v>Media production (e.g. podcasting, video interviews)</c:v>
                </c:pt>
                <c:pt idx="16">
                  <c:v>Lecture capture tools</c:v>
                </c:pt>
                <c:pt idx="17">
                  <c:v>Electronic assessment, submission &amp; feedback tools</c:v>
                </c:pt>
                <c:pt idx="18">
                  <c:v>Blended Learning</c:v>
                </c:pt>
                <c:pt idx="19">
                  <c:v>Web conferencing/virtual classroom software</c:v>
                </c:pt>
                <c:pt idx="20">
                  <c:v>Content Management Systems and VLEs</c:v>
                </c:pt>
                <c:pt idx="21">
                  <c:v>Collaborative tools (e.g. Office365/Teams, Google Workspace/G Suite, Padlet etc.)</c:v>
                </c:pt>
              </c:strCache>
            </c:strRef>
          </c:cat>
          <c:val>
            <c:numRef>
              <c:f>'Q1 (combined)'!$W$3:$W$24</c:f>
              <c:numCache>
                <c:formatCode>0%</c:formatCode>
                <c:ptCount val="22"/>
                <c:pt idx="0">
                  <c:v>0.1013215859030837</c:v>
                </c:pt>
                <c:pt idx="1">
                  <c:v>0.14537444933920704</c:v>
                </c:pt>
                <c:pt idx="2">
                  <c:v>6.6079295154185022E-2</c:v>
                </c:pt>
                <c:pt idx="3">
                  <c:v>0.13656387665198239</c:v>
                </c:pt>
                <c:pt idx="4">
                  <c:v>0.14537444933920704</c:v>
                </c:pt>
                <c:pt idx="5">
                  <c:v>0.15859030837004406</c:v>
                </c:pt>
                <c:pt idx="6">
                  <c:v>0.22466960352422907</c:v>
                </c:pt>
                <c:pt idx="7">
                  <c:v>0.17180616740088106</c:v>
                </c:pt>
                <c:pt idx="8">
                  <c:v>0.18061674008810572</c:v>
                </c:pt>
                <c:pt idx="9">
                  <c:v>0.1762114537444934</c:v>
                </c:pt>
                <c:pt idx="10">
                  <c:v>0.20264317180616739</c:v>
                </c:pt>
                <c:pt idx="11">
                  <c:v>0.26431718061674009</c:v>
                </c:pt>
                <c:pt idx="12">
                  <c:v>0.15418502202643172</c:v>
                </c:pt>
                <c:pt idx="13">
                  <c:v>0.22466960352422907</c:v>
                </c:pt>
                <c:pt idx="14">
                  <c:v>0.24229074889867841</c:v>
                </c:pt>
                <c:pt idx="15">
                  <c:v>0.24229074889867841</c:v>
                </c:pt>
                <c:pt idx="16">
                  <c:v>0.23788546255506607</c:v>
                </c:pt>
                <c:pt idx="17">
                  <c:v>0.16299559471365638</c:v>
                </c:pt>
                <c:pt idx="18">
                  <c:v>0.2687224669603524</c:v>
                </c:pt>
                <c:pt idx="19">
                  <c:v>0.32158590308370044</c:v>
                </c:pt>
                <c:pt idx="20">
                  <c:v>0.14977973568281938</c:v>
                </c:pt>
                <c:pt idx="21">
                  <c:v>0.28193832599118945</c:v>
                </c:pt>
              </c:numCache>
            </c:numRef>
          </c:val>
          <c:extLst>
            <c:ext xmlns:c16="http://schemas.microsoft.com/office/drawing/2014/chart" uri="{C3380CC4-5D6E-409C-BE32-E72D297353CC}">
              <c16:uniqueId val="{00000001-0EDE-4147-A4CF-7D888638B2B4}"/>
            </c:ext>
          </c:extLst>
        </c:ser>
        <c:ser>
          <c:idx val="6"/>
          <c:order val="8"/>
          <c:tx>
            <c:strRef>
              <c:f>'Q1 (combined)'!$V$2</c:f>
              <c:strCache>
                <c:ptCount val="1"/>
                <c:pt idx="0">
                  <c:v>Very important (2019)</c:v>
                </c:pt>
              </c:strCache>
            </c:strRef>
          </c:tx>
          <c:spPr>
            <a:solidFill>
              <a:srgbClr val="079948">
                <a:alpha val="51000"/>
              </a:srgbClr>
            </a:solidFill>
          </c:spPr>
          <c:invertIfNegative val="0"/>
          <c:cat>
            <c:strRef>
              <c:f>'Q1 (combined)'!$L$3:$L$24</c:f>
              <c:strCache>
                <c:ptCount val="22"/>
                <c:pt idx="0">
                  <c:v>Digital and Open Badges</c:v>
                </c:pt>
                <c:pt idx="1">
                  <c:v>Augmented and Virtual Reality</c:v>
                </c:pt>
                <c:pt idx="2">
                  <c:v>One-to-One Device initiatives</c:v>
                </c:pt>
                <c:pt idx="3">
                  <c:v>Game-based/playful learning</c:v>
                </c:pt>
                <c:pt idx="4">
                  <c:v>MOOCs, SPOCs, TOOCs etc.</c:v>
                </c:pt>
                <c:pt idx="5">
                  <c:v>Open Education (Practices, Policy &amp; Resources)</c:v>
                </c:pt>
                <c:pt idx="6">
                  <c:v>Blogs</c:v>
                </c:pt>
                <c:pt idx="7">
                  <c:v>ePortfolios</c:v>
                </c:pt>
                <c:pt idx="8">
                  <c:v>Digital repositories</c:v>
                </c:pt>
                <c:pt idx="9">
                  <c:v>Learning Space Design</c:v>
                </c:pt>
                <c:pt idx="10">
                  <c:v>Social networking (e.g. Twitter, Facebook, LinkedIn)</c:v>
                </c:pt>
                <c:pt idx="11">
                  <c:v>Assistive technologies</c:v>
                </c:pt>
                <c:pt idx="12">
                  <c:v>Bring Your Own Device (BYOD)</c:v>
                </c:pt>
                <c:pt idx="13">
                  <c:v>Plagiarism detection</c:v>
                </c:pt>
                <c:pt idx="14">
                  <c:v>Data and Analytics (incl. Learning Analytics)</c:v>
                </c:pt>
                <c:pt idx="15">
                  <c:v>Media production (e.g. podcasting, video interviews)</c:v>
                </c:pt>
                <c:pt idx="16">
                  <c:v>Lecture capture tools</c:v>
                </c:pt>
                <c:pt idx="17">
                  <c:v>Electronic assessment, submission &amp; feedback tools</c:v>
                </c:pt>
                <c:pt idx="18">
                  <c:v>Blended Learning</c:v>
                </c:pt>
                <c:pt idx="19">
                  <c:v>Web conferencing/virtual classroom software</c:v>
                </c:pt>
                <c:pt idx="20">
                  <c:v>Content Management Systems and VLEs</c:v>
                </c:pt>
                <c:pt idx="21">
                  <c:v>Collaborative tools (e.g. Office365/Teams, Google Workspace/G Suite, Padlet etc.)</c:v>
                </c:pt>
              </c:strCache>
            </c:strRef>
          </c:cat>
          <c:val>
            <c:numRef>
              <c:f>'Q1 (combined)'!$V$3:$V$24</c:f>
              <c:numCache>
                <c:formatCode>0%</c:formatCode>
                <c:ptCount val="22"/>
                <c:pt idx="0">
                  <c:v>7.0484581497797363E-2</c:v>
                </c:pt>
                <c:pt idx="1">
                  <c:v>5.2863436123348019E-2</c:v>
                </c:pt>
                <c:pt idx="2">
                  <c:v>3.5242290748898682E-2</c:v>
                </c:pt>
                <c:pt idx="3">
                  <c:v>0.11453744493392071</c:v>
                </c:pt>
                <c:pt idx="4">
                  <c:v>0.1013215859030837</c:v>
                </c:pt>
                <c:pt idx="5">
                  <c:v>0.15418502202643172</c:v>
                </c:pt>
                <c:pt idx="6">
                  <c:v>0.1013215859030837</c:v>
                </c:pt>
                <c:pt idx="7">
                  <c:v>0.14977973568281938</c:v>
                </c:pt>
                <c:pt idx="8">
                  <c:v>9.6916299559471369E-2</c:v>
                </c:pt>
                <c:pt idx="9">
                  <c:v>0.18502202643171806</c:v>
                </c:pt>
                <c:pt idx="10">
                  <c:v>0.14977973568281938</c:v>
                </c:pt>
                <c:pt idx="11">
                  <c:v>0.22026431718061673</c:v>
                </c:pt>
                <c:pt idx="12">
                  <c:v>0.1013215859030837</c:v>
                </c:pt>
                <c:pt idx="13">
                  <c:v>0.24229074889867841</c:v>
                </c:pt>
                <c:pt idx="14">
                  <c:v>0.1894273127753304</c:v>
                </c:pt>
                <c:pt idx="15">
                  <c:v>0.28193832599118945</c:v>
                </c:pt>
                <c:pt idx="16">
                  <c:v>0.28634361233480177</c:v>
                </c:pt>
                <c:pt idx="17">
                  <c:v>0.51101321585903081</c:v>
                </c:pt>
                <c:pt idx="18">
                  <c:v>0.3964757709251101</c:v>
                </c:pt>
                <c:pt idx="19">
                  <c:v>0.38766519823788548</c:v>
                </c:pt>
                <c:pt idx="20">
                  <c:v>0.62995594713656389</c:v>
                </c:pt>
                <c:pt idx="21">
                  <c:v>0.42290748898678415</c:v>
                </c:pt>
              </c:numCache>
            </c:numRef>
          </c:val>
          <c:extLst>
            <c:ext xmlns:c16="http://schemas.microsoft.com/office/drawing/2014/chart" uri="{C3380CC4-5D6E-409C-BE32-E72D297353CC}">
              <c16:uniqueId val="{00000002-0EDE-4147-A4CF-7D888638B2B4}"/>
            </c:ext>
          </c:extLst>
        </c:ser>
        <c:ser>
          <c:idx val="9"/>
          <c:order val="9"/>
          <c:tx>
            <c:strRef>
              <c:f>'Q1 (combined)'!$Y$2</c:f>
              <c:strCache>
                <c:ptCount val="1"/>
                <c:pt idx="0">
                  <c:v>Neutral (2019)</c:v>
                </c:pt>
              </c:strCache>
            </c:strRef>
          </c:tx>
          <c:spPr>
            <a:solidFill>
              <a:schemeClr val="bg1">
                <a:lumMod val="85000"/>
                <a:alpha val="50000"/>
              </a:schemeClr>
            </a:solidFill>
          </c:spPr>
          <c:invertIfNegative val="0"/>
          <c:cat>
            <c:strRef>
              <c:f>'Q1 (combined)'!$L$3:$L$24</c:f>
              <c:strCache>
                <c:ptCount val="22"/>
                <c:pt idx="0">
                  <c:v>Digital and Open Badges</c:v>
                </c:pt>
                <c:pt idx="1">
                  <c:v>Augmented and Virtual Reality</c:v>
                </c:pt>
                <c:pt idx="2">
                  <c:v>One-to-One Device initiatives</c:v>
                </c:pt>
                <c:pt idx="3">
                  <c:v>Game-based/playful learning</c:v>
                </c:pt>
                <c:pt idx="4">
                  <c:v>MOOCs, SPOCs, TOOCs etc.</c:v>
                </c:pt>
                <c:pt idx="5">
                  <c:v>Open Education (Practices, Policy &amp; Resources)</c:v>
                </c:pt>
                <c:pt idx="6">
                  <c:v>Blogs</c:v>
                </c:pt>
                <c:pt idx="7">
                  <c:v>ePortfolios</c:v>
                </c:pt>
                <c:pt idx="8">
                  <c:v>Digital repositories</c:v>
                </c:pt>
                <c:pt idx="9">
                  <c:v>Learning Space Design</c:v>
                </c:pt>
                <c:pt idx="10">
                  <c:v>Social networking (e.g. Twitter, Facebook, LinkedIn)</c:v>
                </c:pt>
                <c:pt idx="11">
                  <c:v>Assistive technologies</c:v>
                </c:pt>
                <c:pt idx="12">
                  <c:v>Bring Your Own Device (BYOD)</c:v>
                </c:pt>
                <c:pt idx="13">
                  <c:v>Plagiarism detection</c:v>
                </c:pt>
                <c:pt idx="14">
                  <c:v>Data and Analytics (incl. Learning Analytics)</c:v>
                </c:pt>
                <c:pt idx="15">
                  <c:v>Media production (e.g. podcasting, video interviews)</c:v>
                </c:pt>
                <c:pt idx="16">
                  <c:v>Lecture capture tools</c:v>
                </c:pt>
                <c:pt idx="17">
                  <c:v>Electronic assessment, submission &amp; feedback tools</c:v>
                </c:pt>
                <c:pt idx="18">
                  <c:v>Blended Learning</c:v>
                </c:pt>
                <c:pt idx="19">
                  <c:v>Web conferencing/virtual classroom software</c:v>
                </c:pt>
                <c:pt idx="20">
                  <c:v>Content Management Systems and VLEs</c:v>
                </c:pt>
                <c:pt idx="21">
                  <c:v>Collaborative tools (e.g. Office365/Teams, Google Workspace/G Suite, Padlet etc.)</c:v>
                </c:pt>
              </c:strCache>
            </c:strRef>
          </c:cat>
          <c:val>
            <c:numRef>
              <c:f>'Q1 (combined)'!$Y$3:$Y$24</c:f>
              <c:numCache>
                <c:formatCode>0%</c:formatCode>
                <c:ptCount val="22"/>
                <c:pt idx="0">
                  <c:v>-9.0308370044052858E-2</c:v>
                </c:pt>
                <c:pt idx="1">
                  <c:v>-8.590308370044053E-2</c:v>
                </c:pt>
                <c:pt idx="2">
                  <c:v>-8.1497797356828189E-2</c:v>
                </c:pt>
                <c:pt idx="3">
                  <c:v>-8.8105726872246701E-2</c:v>
                </c:pt>
                <c:pt idx="4">
                  <c:v>-7.9295154185022032E-2</c:v>
                </c:pt>
                <c:pt idx="5">
                  <c:v>-9.9118942731277526E-2</c:v>
                </c:pt>
                <c:pt idx="6">
                  <c:v>-0.10792951541850221</c:v>
                </c:pt>
                <c:pt idx="7">
                  <c:v>-0.12334801762114538</c:v>
                </c:pt>
                <c:pt idx="8">
                  <c:v>-0.13876651982378854</c:v>
                </c:pt>
                <c:pt idx="9">
                  <c:v>-0.11233480176211454</c:v>
                </c:pt>
                <c:pt idx="10">
                  <c:v>-0.11233480176211454</c:v>
                </c:pt>
                <c:pt idx="11">
                  <c:v>-0.11013215859030837</c:v>
                </c:pt>
                <c:pt idx="12">
                  <c:v>-9.2511013215859028E-2</c:v>
                </c:pt>
                <c:pt idx="13">
                  <c:v>-9.2511013215859028E-2</c:v>
                </c:pt>
                <c:pt idx="14">
                  <c:v>-0.13656387665198239</c:v>
                </c:pt>
                <c:pt idx="15">
                  <c:v>-0.1277533039647577</c:v>
                </c:pt>
                <c:pt idx="16">
                  <c:v>-7.268722466960352E-2</c:v>
                </c:pt>
                <c:pt idx="17">
                  <c:v>-6.6079295154185022E-2</c:v>
                </c:pt>
                <c:pt idx="18">
                  <c:v>-0.10572687224669604</c:v>
                </c:pt>
                <c:pt idx="19">
                  <c:v>-8.1497797356828189E-2</c:v>
                </c:pt>
                <c:pt idx="20">
                  <c:v>-5.9471365638766517E-2</c:v>
                </c:pt>
                <c:pt idx="21">
                  <c:v>-7.4889867841409691E-2</c:v>
                </c:pt>
              </c:numCache>
            </c:numRef>
          </c:val>
          <c:extLst>
            <c:ext xmlns:c16="http://schemas.microsoft.com/office/drawing/2014/chart" uri="{C3380CC4-5D6E-409C-BE32-E72D297353CC}">
              <c16:uniqueId val="{00000003-0EDE-4147-A4CF-7D888638B2B4}"/>
            </c:ext>
          </c:extLst>
        </c:ser>
        <c:ser>
          <c:idx val="10"/>
          <c:order val="10"/>
          <c:tx>
            <c:strRef>
              <c:f>'Q1 (combined)'!$Z$2</c:f>
              <c:strCache>
                <c:ptCount val="1"/>
                <c:pt idx="0">
                  <c:v>Unimportant (2019)</c:v>
                </c:pt>
              </c:strCache>
            </c:strRef>
          </c:tx>
          <c:spPr>
            <a:solidFill>
              <a:schemeClr val="accent6">
                <a:lumMod val="75000"/>
                <a:alpha val="20000"/>
              </a:schemeClr>
            </a:solidFill>
          </c:spPr>
          <c:invertIfNegative val="0"/>
          <c:cat>
            <c:strRef>
              <c:f>'Q1 (combined)'!$L$3:$L$24</c:f>
              <c:strCache>
                <c:ptCount val="22"/>
                <c:pt idx="0">
                  <c:v>Digital and Open Badges</c:v>
                </c:pt>
                <c:pt idx="1">
                  <c:v>Augmented and Virtual Reality</c:v>
                </c:pt>
                <c:pt idx="2">
                  <c:v>One-to-One Device initiatives</c:v>
                </c:pt>
                <c:pt idx="3">
                  <c:v>Game-based/playful learning</c:v>
                </c:pt>
                <c:pt idx="4">
                  <c:v>MOOCs, SPOCs, TOOCs etc.</c:v>
                </c:pt>
                <c:pt idx="5">
                  <c:v>Open Education (Practices, Policy &amp; Resources)</c:v>
                </c:pt>
                <c:pt idx="6">
                  <c:v>Blogs</c:v>
                </c:pt>
                <c:pt idx="7">
                  <c:v>ePortfolios</c:v>
                </c:pt>
                <c:pt idx="8">
                  <c:v>Digital repositories</c:v>
                </c:pt>
                <c:pt idx="9">
                  <c:v>Learning Space Design</c:v>
                </c:pt>
                <c:pt idx="10">
                  <c:v>Social networking (e.g. Twitter, Facebook, LinkedIn)</c:v>
                </c:pt>
                <c:pt idx="11">
                  <c:v>Assistive technologies</c:v>
                </c:pt>
                <c:pt idx="12">
                  <c:v>Bring Your Own Device (BYOD)</c:v>
                </c:pt>
                <c:pt idx="13">
                  <c:v>Plagiarism detection</c:v>
                </c:pt>
                <c:pt idx="14">
                  <c:v>Data and Analytics (incl. Learning Analytics)</c:v>
                </c:pt>
                <c:pt idx="15">
                  <c:v>Media production (e.g. podcasting, video interviews)</c:v>
                </c:pt>
                <c:pt idx="16">
                  <c:v>Lecture capture tools</c:v>
                </c:pt>
                <c:pt idx="17">
                  <c:v>Electronic assessment, submission &amp; feedback tools</c:v>
                </c:pt>
                <c:pt idx="18">
                  <c:v>Blended Learning</c:v>
                </c:pt>
                <c:pt idx="19">
                  <c:v>Web conferencing/virtual classroom software</c:v>
                </c:pt>
                <c:pt idx="20">
                  <c:v>Content Management Systems and VLEs</c:v>
                </c:pt>
                <c:pt idx="21">
                  <c:v>Collaborative tools (e.g. Office365/Teams, Google Workspace/G Suite, Padlet etc.)</c:v>
                </c:pt>
              </c:strCache>
            </c:strRef>
          </c:cat>
          <c:val>
            <c:numRef>
              <c:f>'Q1 (combined)'!$Z$3:$Z$24</c:f>
              <c:numCache>
                <c:formatCode>0%</c:formatCode>
                <c:ptCount val="22"/>
                <c:pt idx="0">
                  <c:v>-0.16299559471365638</c:v>
                </c:pt>
                <c:pt idx="1">
                  <c:v>-0.19383259911894274</c:v>
                </c:pt>
                <c:pt idx="2">
                  <c:v>-0.17180616740088106</c:v>
                </c:pt>
                <c:pt idx="3">
                  <c:v>-0.2687224669603524</c:v>
                </c:pt>
                <c:pt idx="4">
                  <c:v>-0.22026431718061673</c:v>
                </c:pt>
                <c:pt idx="5">
                  <c:v>-0.21145374449339208</c:v>
                </c:pt>
                <c:pt idx="6">
                  <c:v>-0.25110132158590309</c:v>
                </c:pt>
                <c:pt idx="7">
                  <c:v>-0.15859030837004406</c:v>
                </c:pt>
                <c:pt idx="8">
                  <c:v>-0.20704845814977973</c:v>
                </c:pt>
                <c:pt idx="9">
                  <c:v>-0.17180616740088106</c:v>
                </c:pt>
                <c:pt idx="10">
                  <c:v>-0.23348017621145375</c:v>
                </c:pt>
                <c:pt idx="11">
                  <c:v>-0.16299559471365638</c:v>
                </c:pt>
                <c:pt idx="12">
                  <c:v>-0.21585903083700442</c:v>
                </c:pt>
                <c:pt idx="13">
                  <c:v>-0.11013215859030837</c:v>
                </c:pt>
                <c:pt idx="14">
                  <c:v>-0.14977973568281938</c:v>
                </c:pt>
                <c:pt idx="15">
                  <c:v>-0.11013215859030837</c:v>
                </c:pt>
                <c:pt idx="16">
                  <c:v>-0.1277533039647577</c:v>
                </c:pt>
                <c:pt idx="17">
                  <c:v>-7.4889867841409691E-2</c:v>
                </c:pt>
                <c:pt idx="18">
                  <c:v>-7.9295154185022032E-2</c:v>
                </c:pt>
                <c:pt idx="19">
                  <c:v>-7.4889867841409691E-2</c:v>
                </c:pt>
                <c:pt idx="20">
                  <c:v>-3.5242290748898682E-2</c:v>
                </c:pt>
                <c:pt idx="21">
                  <c:v>-9.6916299559471369E-2</c:v>
                </c:pt>
              </c:numCache>
            </c:numRef>
          </c:val>
          <c:extLst>
            <c:ext xmlns:c16="http://schemas.microsoft.com/office/drawing/2014/chart" uri="{C3380CC4-5D6E-409C-BE32-E72D297353CC}">
              <c16:uniqueId val="{00000004-0EDE-4147-A4CF-7D888638B2B4}"/>
            </c:ext>
          </c:extLst>
        </c:ser>
        <c:ser>
          <c:idx val="11"/>
          <c:order val="11"/>
          <c:tx>
            <c:strRef>
              <c:f>'Q1 (combined)'!$AA$2</c:f>
              <c:strCache>
                <c:ptCount val="1"/>
                <c:pt idx="0">
                  <c:v>Not at all important (2019)</c:v>
                </c:pt>
              </c:strCache>
            </c:strRef>
          </c:tx>
          <c:spPr>
            <a:solidFill>
              <a:schemeClr val="accent6">
                <a:lumMod val="75000"/>
                <a:alpha val="44000"/>
              </a:schemeClr>
            </a:solidFill>
          </c:spPr>
          <c:invertIfNegative val="0"/>
          <c:cat>
            <c:strRef>
              <c:f>'Q1 (combined)'!$L$3:$L$24</c:f>
              <c:strCache>
                <c:ptCount val="22"/>
                <c:pt idx="0">
                  <c:v>Digital and Open Badges</c:v>
                </c:pt>
                <c:pt idx="1">
                  <c:v>Augmented and Virtual Reality</c:v>
                </c:pt>
                <c:pt idx="2">
                  <c:v>One-to-One Device initiatives</c:v>
                </c:pt>
                <c:pt idx="3">
                  <c:v>Game-based/playful learning</c:v>
                </c:pt>
                <c:pt idx="4">
                  <c:v>MOOCs, SPOCs, TOOCs etc.</c:v>
                </c:pt>
                <c:pt idx="5">
                  <c:v>Open Education (Practices, Policy &amp; Resources)</c:v>
                </c:pt>
                <c:pt idx="6">
                  <c:v>Blogs</c:v>
                </c:pt>
                <c:pt idx="7">
                  <c:v>ePortfolios</c:v>
                </c:pt>
                <c:pt idx="8">
                  <c:v>Digital repositories</c:v>
                </c:pt>
                <c:pt idx="9">
                  <c:v>Learning Space Design</c:v>
                </c:pt>
                <c:pt idx="10">
                  <c:v>Social networking (e.g. Twitter, Facebook, LinkedIn)</c:v>
                </c:pt>
                <c:pt idx="11">
                  <c:v>Assistive technologies</c:v>
                </c:pt>
                <c:pt idx="12">
                  <c:v>Bring Your Own Device (BYOD)</c:v>
                </c:pt>
                <c:pt idx="13">
                  <c:v>Plagiarism detection</c:v>
                </c:pt>
                <c:pt idx="14">
                  <c:v>Data and Analytics (incl. Learning Analytics)</c:v>
                </c:pt>
                <c:pt idx="15">
                  <c:v>Media production (e.g. podcasting, video interviews)</c:v>
                </c:pt>
                <c:pt idx="16">
                  <c:v>Lecture capture tools</c:v>
                </c:pt>
                <c:pt idx="17">
                  <c:v>Electronic assessment, submission &amp; feedback tools</c:v>
                </c:pt>
                <c:pt idx="18">
                  <c:v>Blended Learning</c:v>
                </c:pt>
                <c:pt idx="19">
                  <c:v>Web conferencing/virtual classroom software</c:v>
                </c:pt>
                <c:pt idx="20">
                  <c:v>Content Management Systems and VLEs</c:v>
                </c:pt>
                <c:pt idx="21">
                  <c:v>Collaborative tools (e.g. Office365/Teams, Google Workspace/G Suite, Padlet etc.)</c:v>
                </c:pt>
              </c:strCache>
            </c:strRef>
          </c:cat>
          <c:val>
            <c:numRef>
              <c:f>'Q1 (combined)'!$AA$3:$AA$24</c:f>
              <c:numCache>
                <c:formatCode>0%</c:formatCode>
                <c:ptCount val="22"/>
                <c:pt idx="0">
                  <c:v>-0.45374449339207046</c:v>
                </c:pt>
                <c:pt idx="1">
                  <c:v>-0.43171806167400884</c:v>
                </c:pt>
                <c:pt idx="2">
                  <c:v>-0.3788546255506608</c:v>
                </c:pt>
                <c:pt idx="3">
                  <c:v>-0.29515418502202645</c:v>
                </c:pt>
                <c:pt idx="4">
                  <c:v>-0.3524229074889868</c:v>
                </c:pt>
                <c:pt idx="5">
                  <c:v>-0.25110132158590309</c:v>
                </c:pt>
                <c:pt idx="6">
                  <c:v>-0.20264317180616739</c:v>
                </c:pt>
                <c:pt idx="7">
                  <c:v>-0.24669603524229075</c:v>
                </c:pt>
                <c:pt idx="8">
                  <c:v>-0.22026431718061673</c:v>
                </c:pt>
                <c:pt idx="9">
                  <c:v>-0.22907488986784141</c:v>
                </c:pt>
                <c:pt idx="10">
                  <c:v>-0.1762114537444934</c:v>
                </c:pt>
                <c:pt idx="11">
                  <c:v>-0.12334801762114538</c:v>
                </c:pt>
                <c:pt idx="12">
                  <c:v>-0.31277533039647576</c:v>
                </c:pt>
                <c:pt idx="13">
                  <c:v>-0.20264317180616739</c:v>
                </c:pt>
                <c:pt idx="14">
                  <c:v>-0.11453744493392071</c:v>
                </c:pt>
                <c:pt idx="15">
                  <c:v>-0.1013215859030837</c:v>
                </c:pt>
                <c:pt idx="16">
                  <c:v>-0.18502202643171806</c:v>
                </c:pt>
                <c:pt idx="17">
                  <c:v>-8.8105726872246701E-2</c:v>
                </c:pt>
                <c:pt idx="18">
                  <c:v>-3.0837004405286344E-2</c:v>
                </c:pt>
                <c:pt idx="19">
                  <c:v>-3.0837004405286344E-2</c:v>
                </c:pt>
                <c:pt idx="20">
                  <c:v>-3.5242290748898682E-2</c:v>
                </c:pt>
                <c:pt idx="21">
                  <c:v>-3.5242290748898682E-2</c:v>
                </c:pt>
              </c:numCache>
            </c:numRef>
          </c:val>
          <c:extLst>
            <c:ext xmlns:c16="http://schemas.microsoft.com/office/drawing/2014/chart" uri="{C3380CC4-5D6E-409C-BE32-E72D297353CC}">
              <c16:uniqueId val="{00000005-0EDE-4147-A4CF-7D888638B2B4}"/>
            </c:ext>
          </c:extLst>
        </c:ser>
        <c:dLbls>
          <c:showLegendKey val="0"/>
          <c:showVal val="0"/>
          <c:showCatName val="0"/>
          <c:showSerName val="0"/>
          <c:showPercent val="0"/>
          <c:showBubbleSize val="0"/>
        </c:dLbls>
        <c:gapWidth val="51"/>
        <c:overlap val="100"/>
        <c:axId val="245027584"/>
        <c:axId val="245029120"/>
      </c:barChart>
      <c:barChart>
        <c:barDir val="bar"/>
        <c:grouping val="stacked"/>
        <c:varyColors val="0"/>
        <c:ser>
          <c:idx val="2"/>
          <c:order val="0"/>
          <c:tx>
            <c:strRef>
              <c:f>'Q1 (combined)'!$O$2</c:f>
              <c:strCache>
                <c:ptCount val="1"/>
                <c:pt idx="0">
                  <c:v>Neutral (2020)</c:v>
                </c:pt>
              </c:strCache>
            </c:strRef>
          </c:tx>
          <c:spPr>
            <a:solidFill>
              <a:schemeClr val="bg1">
                <a:lumMod val="85000"/>
              </a:schemeClr>
            </a:solidFill>
          </c:spPr>
          <c:invertIfNegative val="0"/>
          <c:cat>
            <c:strRef>
              <c:f>'Q1 (combined)'!$L$3:$L$24</c:f>
              <c:strCache>
                <c:ptCount val="22"/>
                <c:pt idx="0">
                  <c:v>Digital and Open Badges</c:v>
                </c:pt>
                <c:pt idx="1">
                  <c:v>Augmented and Virtual Reality</c:v>
                </c:pt>
                <c:pt idx="2">
                  <c:v>One-to-One Device initiatives</c:v>
                </c:pt>
                <c:pt idx="3">
                  <c:v>Game-based/playful learning</c:v>
                </c:pt>
                <c:pt idx="4">
                  <c:v>MOOCs, SPOCs, TOOCs etc.</c:v>
                </c:pt>
                <c:pt idx="5">
                  <c:v>Open Education (Practices, Policy &amp; Resources)</c:v>
                </c:pt>
                <c:pt idx="6">
                  <c:v>Blogs</c:v>
                </c:pt>
                <c:pt idx="7">
                  <c:v>ePortfolios</c:v>
                </c:pt>
                <c:pt idx="8">
                  <c:v>Digital repositories</c:v>
                </c:pt>
                <c:pt idx="9">
                  <c:v>Learning Space Design</c:v>
                </c:pt>
                <c:pt idx="10">
                  <c:v>Social networking (e.g. Twitter, Facebook, LinkedIn)</c:v>
                </c:pt>
                <c:pt idx="11">
                  <c:v>Assistive technologies</c:v>
                </c:pt>
                <c:pt idx="12">
                  <c:v>Bring Your Own Device (BYOD)</c:v>
                </c:pt>
                <c:pt idx="13">
                  <c:v>Plagiarism detection</c:v>
                </c:pt>
                <c:pt idx="14">
                  <c:v>Data and Analytics (incl. Learning Analytics)</c:v>
                </c:pt>
                <c:pt idx="15">
                  <c:v>Media production (e.g. podcasting, video interviews)</c:v>
                </c:pt>
                <c:pt idx="16">
                  <c:v>Lecture capture tools</c:v>
                </c:pt>
                <c:pt idx="17">
                  <c:v>Electronic assessment, submission &amp; feedback tools</c:v>
                </c:pt>
                <c:pt idx="18">
                  <c:v>Blended Learning</c:v>
                </c:pt>
                <c:pt idx="19">
                  <c:v>Web conferencing/virtual classroom software</c:v>
                </c:pt>
                <c:pt idx="20">
                  <c:v>Content Management Systems and VLEs</c:v>
                </c:pt>
                <c:pt idx="21">
                  <c:v>Collaborative tools (e.g. Office365/Teams, Google Workspace/G Suite, Padlet etc.)</c:v>
                </c:pt>
              </c:strCache>
            </c:strRef>
          </c:cat>
          <c:val>
            <c:numRef>
              <c:f>'Q1 (combined)'!$O$3:$O$24</c:f>
              <c:numCache>
                <c:formatCode>0%</c:formatCode>
                <c:ptCount val="22"/>
                <c:pt idx="0">
                  <c:v>7.441860465116279E-2</c:v>
                </c:pt>
                <c:pt idx="1">
                  <c:v>6.7441860465116285E-2</c:v>
                </c:pt>
                <c:pt idx="2">
                  <c:v>6.7441860465116285E-2</c:v>
                </c:pt>
                <c:pt idx="3">
                  <c:v>0.1186046511627907</c:v>
                </c:pt>
                <c:pt idx="4">
                  <c:v>7.2093023255813959E-2</c:v>
                </c:pt>
                <c:pt idx="5">
                  <c:v>0.13023255813953488</c:v>
                </c:pt>
                <c:pt idx="6">
                  <c:v>0.14186046511627906</c:v>
                </c:pt>
                <c:pt idx="7">
                  <c:v>0.10232558139534884</c:v>
                </c:pt>
                <c:pt idx="8">
                  <c:v>0.13488372093023257</c:v>
                </c:pt>
                <c:pt idx="9">
                  <c:v>9.7674418604651161E-2</c:v>
                </c:pt>
                <c:pt idx="10">
                  <c:v>0.11395348837209303</c:v>
                </c:pt>
                <c:pt idx="11">
                  <c:v>0.11395348837209303</c:v>
                </c:pt>
                <c:pt idx="12">
                  <c:v>7.6744186046511634E-2</c:v>
                </c:pt>
                <c:pt idx="13">
                  <c:v>0.11627906976744186</c:v>
                </c:pt>
                <c:pt idx="14">
                  <c:v>0.11395348837209303</c:v>
                </c:pt>
                <c:pt idx="15">
                  <c:v>0.11627906976744186</c:v>
                </c:pt>
                <c:pt idx="16">
                  <c:v>6.9767441860465115E-2</c:v>
                </c:pt>
                <c:pt idx="17">
                  <c:v>5.1162790697674418E-2</c:v>
                </c:pt>
                <c:pt idx="18">
                  <c:v>3.9534883720930232E-2</c:v>
                </c:pt>
                <c:pt idx="19">
                  <c:v>2.3255813953488372E-2</c:v>
                </c:pt>
                <c:pt idx="20">
                  <c:v>2.5581395348837209E-2</c:v>
                </c:pt>
                <c:pt idx="21">
                  <c:v>2.3255813953488372E-2</c:v>
                </c:pt>
              </c:numCache>
            </c:numRef>
          </c:val>
          <c:extLst>
            <c:ext xmlns:c16="http://schemas.microsoft.com/office/drawing/2014/chart" uri="{C3380CC4-5D6E-409C-BE32-E72D297353CC}">
              <c16:uniqueId val="{00000006-0EDE-4147-A4CF-7D888638B2B4}"/>
            </c:ext>
          </c:extLst>
        </c:ser>
        <c:ser>
          <c:idx val="1"/>
          <c:order val="1"/>
          <c:tx>
            <c:strRef>
              <c:f>'Q1 (combined)'!$N$2</c:f>
              <c:strCache>
                <c:ptCount val="1"/>
                <c:pt idx="0">
                  <c:v>Important (2020)</c:v>
                </c:pt>
              </c:strCache>
            </c:strRef>
          </c:tx>
          <c:spPr>
            <a:solidFill>
              <a:srgbClr val="5EBD88"/>
            </a:solidFill>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'Q1 (combined)'!$L$3:$L$24</c:f>
              <c:strCache>
                <c:ptCount val="22"/>
                <c:pt idx="0">
                  <c:v>Digital and Open Badges</c:v>
                </c:pt>
                <c:pt idx="1">
                  <c:v>Augmented and Virtual Reality</c:v>
                </c:pt>
                <c:pt idx="2">
                  <c:v>One-to-One Device initiatives</c:v>
                </c:pt>
                <c:pt idx="3">
                  <c:v>Game-based/playful learning</c:v>
                </c:pt>
                <c:pt idx="4">
                  <c:v>MOOCs, SPOCs, TOOCs etc.</c:v>
                </c:pt>
                <c:pt idx="5">
                  <c:v>Open Education (Practices, Policy &amp; Resources)</c:v>
                </c:pt>
                <c:pt idx="6">
                  <c:v>Blogs</c:v>
                </c:pt>
                <c:pt idx="7">
                  <c:v>ePortfolios</c:v>
                </c:pt>
                <c:pt idx="8">
                  <c:v>Digital repositories</c:v>
                </c:pt>
                <c:pt idx="9">
                  <c:v>Learning Space Design</c:v>
                </c:pt>
                <c:pt idx="10">
                  <c:v>Social networking (e.g. Twitter, Facebook, LinkedIn)</c:v>
                </c:pt>
                <c:pt idx="11">
                  <c:v>Assistive technologies</c:v>
                </c:pt>
                <c:pt idx="12">
                  <c:v>Bring Your Own Device (BYOD)</c:v>
                </c:pt>
                <c:pt idx="13">
                  <c:v>Plagiarism detection</c:v>
                </c:pt>
                <c:pt idx="14">
                  <c:v>Data and Analytics (incl. Learning Analytics)</c:v>
                </c:pt>
                <c:pt idx="15">
                  <c:v>Media production (e.g. podcasting, video interviews)</c:v>
                </c:pt>
                <c:pt idx="16">
                  <c:v>Lecture capture tools</c:v>
                </c:pt>
                <c:pt idx="17">
                  <c:v>Electronic assessment, submission &amp; feedback tools</c:v>
                </c:pt>
                <c:pt idx="18">
                  <c:v>Blended Learning</c:v>
                </c:pt>
                <c:pt idx="19">
                  <c:v>Web conferencing/virtual classroom software</c:v>
                </c:pt>
                <c:pt idx="20">
                  <c:v>Content Management Systems and VLEs</c:v>
                </c:pt>
                <c:pt idx="21">
                  <c:v>Collaborative tools (e.g. Office365/Teams, Google Workspace/G Suite, Padlet etc.)</c:v>
                </c:pt>
              </c:strCache>
            </c:strRef>
          </c:cat>
          <c:val>
            <c:numRef>
              <c:f>'Q1 (combined)'!$N$3:$N$24</c:f>
              <c:numCache>
                <c:formatCode>0%</c:formatCode>
                <c:ptCount val="22"/>
                <c:pt idx="0">
                  <c:v>5.1162790697674418E-2</c:v>
                </c:pt>
                <c:pt idx="1">
                  <c:v>4.6511627906976744E-2</c:v>
                </c:pt>
                <c:pt idx="2">
                  <c:v>5.5813953488372092E-2</c:v>
                </c:pt>
                <c:pt idx="3">
                  <c:v>0.11162790697674418</c:v>
                </c:pt>
                <c:pt idx="4">
                  <c:v>0.11627906976744186</c:v>
                </c:pt>
                <c:pt idx="5">
                  <c:v>0.14418604651162792</c:v>
                </c:pt>
                <c:pt idx="6">
                  <c:v>0.20465116279069767</c:v>
                </c:pt>
                <c:pt idx="7">
                  <c:v>0.18604651162790697</c:v>
                </c:pt>
                <c:pt idx="8">
                  <c:v>0.18139534883720931</c:v>
                </c:pt>
                <c:pt idx="9">
                  <c:v>0.19069767441860466</c:v>
                </c:pt>
                <c:pt idx="10">
                  <c:v>0.22790697674418606</c:v>
                </c:pt>
                <c:pt idx="11">
                  <c:v>0.22790697674418606</c:v>
                </c:pt>
                <c:pt idx="12">
                  <c:v>0.14883720930232558</c:v>
                </c:pt>
                <c:pt idx="13">
                  <c:v>0.25116279069767444</c:v>
                </c:pt>
                <c:pt idx="14">
                  <c:v>0.27906976744186046</c:v>
                </c:pt>
                <c:pt idx="15">
                  <c:v>0.18604651162790697</c:v>
                </c:pt>
                <c:pt idx="16">
                  <c:v>0.19069767441860466</c:v>
                </c:pt>
                <c:pt idx="17">
                  <c:v>0.16744186046511628</c:v>
                </c:pt>
                <c:pt idx="18">
                  <c:v>0.18139534883720931</c:v>
                </c:pt>
                <c:pt idx="19">
                  <c:v>6.5116279069767441E-2</c:v>
                </c:pt>
                <c:pt idx="20">
                  <c:v>9.7674418604651161E-2</c:v>
                </c:pt>
                <c:pt idx="21">
                  <c:v>7.441860465116279E-2</c:v>
                </c:pt>
              </c:numCache>
            </c:numRef>
          </c:val>
          <c:extLst>
            <c:ext xmlns:c16="http://schemas.microsoft.com/office/drawing/2014/chart" uri="{C3380CC4-5D6E-409C-BE32-E72D297353CC}">
              <c16:uniqueId val="{00000007-0EDE-4147-A4CF-7D888638B2B4}"/>
            </c:ext>
          </c:extLst>
        </c:ser>
        <c:ser>
          <c:idx val="0"/>
          <c:order val="2"/>
          <c:tx>
            <c:strRef>
              <c:f>'Q1 (combined)'!$M$2</c:f>
              <c:strCache>
                <c:ptCount val="1"/>
                <c:pt idx="0">
                  <c:v>Very important (2020)</c:v>
                </c:pt>
              </c:strCache>
            </c:strRef>
          </c:tx>
          <c:spPr>
            <a:solidFill>
              <a:srgbClr val="079948"/>
            </a:solidFill>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8-0EDE-4147-A4CF-7D888638B2B4}"/>
                </c:ext>
              </c:extLst>
            </c:dLbl>
            <c:spPr>
              <a:noFill/>
              <a:ln>
                <a:noFill/>
              </a:ln>
              <a:effectLst/>
            </c:spPr>
            <c:txPr>
              <a:bodyPr/>
              <a:lstStyle/>
              <a:p>
                <a:pPr>
                  <a:defRPr>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'Q1 (combined)'!$L$3:$L$24</c:f>
              <c:strCache>
                <c:ptCount val="22"/>
                <c:pt idx="0">
                  <c:v>Digital and Open Badges</c:v>
                </c:pt>
                <c:pt idx="1">
                  <c:v>Augmented and Virtual Reality</c:v>
                </c:pt>
                <c:pt idx="2">
                  <c:v>One-to-One Device initiatives</c:v>
                </c:pt>
                <c:pt idx="3">
                  <c:v>Game-based/playful learning</c:v>
                </c:pt>
                <c:pt idx="4">
                  <c:v>MOOCs, SPOCs, TOOCs etc.</c:v>
                </c:pt>
                <c:pt idx="5">
                  <c:v>Open Education (Practices, Policy &amp; Resources)</c:v>
                </c:pt>
                <c:pt idx="6">
                  <c:v>Blogs</c:v>
                </c:pt>
                <c:pt idx="7">
                  <c:v>ePortfolios</c:v>
                </c:pt>
                <c:pt idx="8">
                  <c:v>Digital repositories</c:v>
                </c:pt>
                <c:pt idx="9">
                  <c:v>Learning Space Design</c:v>
                </c:pt>
                <c:pt idx="10">
                  <c:v>Social networking (e.g. Twitter, Facebook, LinkedIn)</c:v>
                </c:pt>
                <c:pt idx="11">
                  <c:v>Assistive technologies</c:v>
                </c:pt>
                <c:pt idx="12">
                  <c:v>Bring Your Own Device (BYOD)</c:v>
                </c:pt>
                <c:pt idx="13">
                  <c:v>Plagiarism detection</c:v>
                </c:pt>
                <c:pt idx="14">
                  <c:v>Data and Analytics (incl. Learning Analytics)</c:v>
                </c:pt>
                <c:pt idx="15">
                  <c:v>Media production (e.g. podcasting, video interviews)</c:v>
                </c:pt>
                <c:pt idx="16">
                  <c:v>Lecture capture tools</c:v>
                </c:pt>
                <c:pt idx="17">
                  <c:v>Electronic assessment, submission &amp; feedback tools</c:v>
                </c:pt>
                <c:pt idx="18">
                  <c:v>Blended Learning</c:v>
                </c:pt>
                <c:pt idx="19">
                  <c:v>Web conferencing/virtual classroom software</c:v>
                </c:pt>
                <c:pt idx="20">
                  <c:v>Content Management Systems and VLEs</c:v>
                </c:pt>
                <c:pt idx="21">
                  <c:v>Collaborative tools (e.g. Office365/Teams, Google Workspace/G Suite, Padlet etc.)</c:v>
                </c:pt>
              </c:strCache>
            </c:strRef>
          </c:cat>
          <c:val>
            <c:numRef>
              <c:f>'Q1 (combined)'!$M$3:$M$24</c:f>
              <c:numCache>
                <c:formatCode>0%</c:formatCode>
                <c:ptCount val="22"/>
                <c:pt idx="0">
                  <c:v>2.7906976744186046E-2</c:v>
                </c:pt>
                <c:pt idx="1">
                  <c:v>3.7209302325581395E-2</c:v>
                </c:pt>
                <c:pt idx="2">
                  <c:v>4.6511627906976744E-2</c:v>
                </c:pt>
                <c:pt idx="3">
                  <c:v>5.5813953488372092E-2</c:v>
                </c:pt>
                <c:pt idx="4">
                  <c:v>6.9767441860465115E-2</c:v>
                </c:pt>
                <c:pt idx="5">
                  <c:v>0.14883720930232558</c:v>
                </c:pt>
                <c:pt idx="6">
                  <c:v>0.10232558139534884</c:v>
                </c:pt>
                <c:pt idx="7">
                  <c:v>0.13023255813953488</c:v>
                </c:pt>
                <c:pt idx="8">
                  <c:v>0.15348837209302327</c:v>
                </c:pt>
                <c:pt idx="9">
                  <c:v>0.17674418604651163</c:v>
                </c:pt>
                <c:pt idx="10">
                  <c:v>0.15348837209302327</c:v>
                </c:pt>
                <c:pt idx="11">
                  <c:v>0.19534883720930232</c:v>
                </c:pt>
                <c:pt idx="12">
                  <c:v>0.2744186046511628</c:v>
                </c:pt>
                <c:pt idx="13">
                  <c:v>0.17209302325581396</c:v>
                </c:pt>
                <c:pt idx="14">
                  <c:v>0.19534883720930232</c:v>
                </c:pt>
                <c:pt idx="15">
                  <c:v>0.413953488372093</c:v>
                </c:pt>
                <c:pt idx="16">
                  <c:v>0.47906976744186047</c:v>
                </c:pt>
                <c:pt idx="17">
                  <c:v>0.6093023255813953</c:v>
                </c:pt>
                <c:pt idx="18">
                  <c:v>0.61860465116279073</c:v>
                </c:pt>
                <c:pt idx="19">
                  <c:v>0.8046511627906977</c:v>
                </c:pt>
                <c:pt idx="20">
                  <c:v>0.79069767441860461</c:v>
                </c:pt>
                <c:pt idx="21">
                  <c:v>0.81395348837209303</c:v>
                </c:pt>
              </c:numCache>
            </c:numRef>
          </c:val>
          <c:extLst>
            <c:ext xmlns:c16="http://schemas.microsoft.com/office/drawing/2014/chart" uri="{C3380CC4-5D6E-409C-BE32-E72D297353CC}">
              <c16:uniqueId val="{00000009-0EDE-4147-A4CF-7D888638B2B4}"/>
            </c:ext>
          </c:extLst>
        </c:ser>
        <c:ser>
          <c:idx val="5"/>
          <c:order val="3"/>
          <c:tx>
            <c:strRef>
              <c:f>'Q1 (combined)'!$P$2</c:f>
              <c:strCache>
                <c:ptCount val="1"/>
                <c:pt idx="0">
                  <c:v>Neutral (2020)</c:v>
                </c:pt>
              </c:strCache>
            </c:strRef>
          </c:tx>
          <c:spPr>
            <a:solidFill>
              <a:schemeClr val="bg1">
                <a:lumMod val="85000"/>
              </a:schemeClr>
            </a:solidFill>
          </c:spPr>
          <c:invertIfNegative val="0"/>
          <c:cat>
            <c:strRef>
              <c:f>'Q1 (combined)'!$L$3:$L$24</c:f>
              <c:strCache>
                <c:ptCount val="22"/>
                <c:pt idx="0">
                  <c:v>Digital and Open Badges</c:v>
                </c:pt>
                <c:pt idx="1">
                  <c:v>Augmented and Virtual Reality</c:v>
                </c:pt>
                <c:pt idx="2">
                  <c:v>One-to-One Device initiatives</c:v>
                </c:pt>
                <c:pt idx="3">
                  <c:v>Game-based/playful learning</c:v>
                </c:pt>
                <c:pt idx="4">
                  <c:v>MOOCs, SPOCs, TOOCs etc.</c:v>
                </c:pt>
                <c:pt idx="5">
                  <c:v>Open Education (Practices, Policy &amp; Resources)</c:v>
                </c:pt>
                <c:pt idx="6">
                  <c:v>Blogs</c:v>
                </c:pt>
                <c:pt idx="7">
                  <c:v>ePortfolios</c:v>
                </c:pt>
                <c:pt idx="8">
                  <c:v>Digital repositories</c:v>
                </c:pt>
                <c:pt idx="9">
                  <c:v>Learning Space Design</c:v>
                </c:pt>
                <c:pt idx="10">
                  <c:v>Social networking (e.g. Twitter, Facebook, LinkedIn)</c:v>
                </c:pt>
                <c:pt idx="11">
                  <c:v>Assistive technologies</c:v>
                </c:pt>
                <c:pt idx="12">
                  <c:v>Bring Your Own Device (BYOD)</c:v>
                </c:pt>
                <c:pt idx="13">
                  <c:v>Plagiarism detection</c:v>
                </c:pt>
                <c:pt idx="14">
                  <c:v>Data and Analytics (incl. Learning Analytics)</c:v>
                </c:pt>
                <c:pt idx="15">
                  <c:v>Media production (e.g. podcasting, video interviews)</c:v>
                </c:pt>
                <c:pt idx="16">
                  <c:v>Lecture capture tools</c:v>
                </c:pt>
                <c:pt idx="17">
                  <c:v>Electronic assessment, submission &amp; feedback tools</c:v>
                </c:pt>
                <c:pt idx="18">
                  <c:v>Blended Learning</c:v>
                </c:pt>
                <c:pt idx="19">
                  <c:v>Web conferencing/virtual classroom software</c:v>
                </c:pt>
                <c:pt idx="20">
                  <c:v>Content Management Systems and VLEs</c:v>
                </c:pt>
                <c:pt idx="21">
                  <c:v>Collaborative tools (e.g. Office365/Teams, Google Workspace/G Suite, Padlet etc.)</c:v>
                </c:pt>
              </c:strCache>
            </c:strRef>
          </c:cat>
          <c:val>
            <c:numRef>
              <c:f>'Q1 (combined)'!$P$3:$P$24</c:f>
              <c:numCache>
                <c:formatCode>0%</c:formatCode>
                <c:ptCount val="22"/>
                <c:pt idx="0">
                  <c:v>-7.441860465116279E-2</c:v>
                </c:pt>
                <c:pt idx="1">
                  <c:v>-6.7441860465116285E-2</c:v>
                </c:pt>
                <c:pt idx="2">
                  <c:v>-6.7441860465116285E-2</c:v>
                </c:pt>
                <c:pt idx="3">
                  <c:v>-0.1186046511627907</c:v>
                </c:pt>
                <c:pt idx="4">
                  <c:v>-7.2093023255813959E-2</c:v>
                </c:pt>
                <c:pt idx="5">
                  <c:v>-0.13023255813953488</c:v>
                </c:pt>
                <c:pt idx="6">
                  <c:v>-0.14186046511627906</c:v>
                </c:pt>
                <c:pt idx="7">
                  <c:v>-0.10232558139534884</c:v>
                </c:pt>
                <c:pt idx="8">
                  <c:v>-0.13488372093023257</c:v>
                </c:pt>
                <c:pt idx="9">
                  <c:v>-9.7674418604651161E-2</c:v>
                </c:pt>
                <c:pt idx="10">
                  <c:v>-0.11395348837209303</c:v>
                </c:pt>
                <c:pt idx="11">
                  <c:v>-0.11395348837209303</c:v>
                </c:pt>
                <c:pt idx="12">
                  <c:v>-7.6744186046511634E-2</c:v>
                </c:pt>
                <c:pt idx="13">
                  <c:v>-0.11627906976744186</c:v>
                </c:pt>
                <c:pt idx="14">
                  <c:v>-0.11395348837209303</c:v>
                </c:pt>
                <c:pt idx="15">
                  <c:v>-0.11627906976744186</c:v>
                </c:pt>
                <c:pt idx="16">
                  <c:v>-6.9767441860465115E-2</c:v>
                </c:pt>
                <c:pt idx="17">
                  <c:v>-5.1162790697674418E-2</c:v>
                </c:pt>
                <c:pt idx="18">
                  <c:v>-3.9534883720930232E-2</c:v>
                </c:pt>
                <c:pt idx="19">
                  <c:v>-2.3255813953488372E-2</c:v>
                </c:pt>
                <c:pt idx="20">
                  <c:v>-2.5581395348837209E-2</c:v>
                </c:pt>
                <c:pt idx="21">
                  <c:v>-2.3255813953488372E-2</c:v>
                </c:pt>
              </c:numCache>
            </c:numRef>
          </c:val>
          <c:extLst>
            <c:ext xmlns:c16="http://schemas.microsoft.com/office/drawing/2014/chart" uri="{C3380CC4-5D6E-409C-BE32-E72D297353CC}">
              <c16:uniqueId val="{0000000A-0EDE-4147-A4CF-7D888638B2B4}"/>
            </c:ext>
          </c:extLst>
        </c:ser>
        <c:ser>
          <c:idx val="3"/>
          <c:order val="4"/>
          <c:tx>
            <c:strRef>
              <c:f>'Q1 (combined)'!$Q$2</c:f>
              <c:strCache>
                <c:ptCount val="1"/>
                <c:pt idx="0">
                  <c:v>Unimportant (2020)</c:v>
                </c:pt>
              </c:strCache>
            </c:strRef>
          </c:tx>
          <c:spPr>
            <a:solidFill>
              <a:srgbClr val="F8A764"/>
            </a:solidFill>
          </c:spPr>
          <c:invertIfNegative val="0"/>
          <c:dLbls>
            <c:dLbl>
              <c:idx val="18"/>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0EDE-4147-A4CF-7D888638B2B4}"/>
                </c:ext>
              </c:extLst>
            </c:dLbl>
            <c:dLbl>
              <c:idx val="19"/>
              <c:delete val="1"/>
              <c:extLst>
                <c:ext xmlns:c15="http://schemas.microsoft.com/office/drawing/2012/chart" uri="{CE6537A1-D6FC-4f65-9D91-7224C49458BB}"/>
                <c:ext xmlns:c16="http://schemas.microsoft.com/office/drawing/2014/chart" uri="{C3380CC4-5D6E-409C-BE32-E72D297353CC}">
                  <c16:uniqueId val="{0000000C-0EDE-4147-A4CF-7D888638B2B4}"/>
                </c:ext>
              </c:extLst>
            </c:dLbl>
            <c:dLbl>
              <c:idx val="20"/>
              <c:delete val="1"/>
              <c:extLst>
                <c:ext xmlns:c15="http://schemas.microsoft.com/office/drawing/2012/chart" uri="{CE6537A1-D6FC-4f65-9D91-7224C49458BB}"/>
                <c:ext xmlns:c16="http://schemas.microsoft.com/office/drawing/2014/chart" uri="{C3380CC4-5D6E-409C-BE32-E72D297353CC}">
                  <c16:uniqueId val="{0000000D-0EDE-4147-A4CF-7D888638B2B4}"/>
                </c:ext>
              </c:extLst>
            </c:dLbl>
            <c:dLbl>
              <c:idx val="21"/>
              <c:delete val="1"/>
              <c:extLst>
                <c:ext xmlns:c15="http://schemas.microsoft.com/office/drawing/2012/chart" uri="{CE6537A1-D6FC-4f65-9D91-7224C49458BB}"/>
                <c:ext xmlns:c16="http://schemas.microsoft.com/office/drawing/2014/chart" uri="{C3380CC4-5D6E-409C-BE32-E72D297353CC}">
                  <c16:uniqueId val="{00000002-90B8-4634-A67D-0D16B483456C}"/>
                </c:ext>
              </c:extLst>
            </c:dLbl>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'Q1 (combined)'!$L$3:$L$24</c:f>
              <c:strCache>
                <c:ptCount val="22"/>
                <c:pt idx="0">
                  <c:v>Digital and Open Badges</c:v>
                </c:pt>
                <c:pt idx="1">
                  <c:v>Augmented and Virtual Reality</c:v>
                </c:pt>
                <c:pt idx="2">
                  <c:v>One-to-One Device initiatives</c:v>
                </c:pt>
                <c:pt idx="3">
                  <c:v>Game-based/playful learning</c:v>
                </c:pt>
                <c:pt idx="4">
                  <c:v>MOOCs, SPOCs, TOOCs etc.</c:v>
                </c:pt>
                <c:pt idx="5">
                  <c:v>Open Education (Practices, Policy &amp; Resources)</c:v>
                </c:pt>
                <c:pt idx="6">
                  <c:v>Blogs</c:v>
                </c:pt>
                <c:pt idx="7">
                  <c:v>ePortfolios</c:v>
                </c:pt>
                <c:pt idx="8">
                  <c:v>Digital repositories</c:v>
                </c:pt>
                <c:pt idx="9">
                  <c:v>Learning Space Design</c:v>
                </c:pt>
                <c:pt idx="10">
                  <c:v>Social networking (e.g. Twitter, Facebook, LinkedIn)</c:v>
                </c:pt>
                <c:pt idx="11">
                  <c:v>Assistive technologies</c:v>
                </c:pt>
                <c:pt idx="12">
                  <c:v>Bring Your Own Device (BYOD)</c:v>
                </c:pt>
                <c:pt idx="13">
                  <c:v>Plagiarism detection</c:v>
                </c:pt>
                <c:pt idx="14">
                  <c:v>Data and Analytics (incl. Learning Analytics)</c:v>
                </c:pt>
                <c:pt idx="15">
                  <c:v>Media production (e.g. podcasting, video interviews)</c:v>
                </c:pt>
                <c:pt idx="16">
                  <c:v>Lecture capture tools</c:v>
                </c:pt>
                <c:pt idx="17">
                  <c:v>Electronic assessment, submission &amp; feedback tools</c:v>
                </c:pt>
                <c:pt idx="18">
                  <c:v>Blended Learning</c:v>
                </c:pt>
                <c:pt idx="19">
                  <c:v>Web conferencing/virtual classroom software</c:v>
                </c:pt>
                <c:pt idx="20">
                  <c:v>Content Management Systems and VLEs</c:v>
                </c:pt>
                <c:pt idx="21">
                  <c:v>Collaborative tools (e.g. Office365/Teams, Google Workspace/G Suite, Padlet etc.)</c:v>
                </c:pt>
              </c:strCache>
            </c:strRef>
          </c:cat>
          <c:val>
            <c:numRef>
              <c:f>'Q1 (combined)'!$Q$3:$Q$24</c:f>
              <c:numCache>
                <c:formatCode>0%</c:formatCode>
                <c:ptCount val="22"/>
                <c:pt idx="0">
                  <c:v>-0.13023255813953488</c:v>
                </c:pt>
                <c:pt idx="1">
                  <c:v>-0.21860465116279071</c:v>
                </c:pt>
                <c:pt idx="2">
                  <c:v>-0.14883720930232558</c:v>
                </c:pt>
                <c:pt idx="3">
                  <c:v>-0.28372093023255812</c:v>
                </c:pt>
                <c:pt idx="4">
                  <c:v>-0.24651162790697675</c:v>
                </c:pt>
                <c:pt idx="5">
                  <c:v>-0.2</c:v>
                </c:pt>
                <c:pt idx="6">
                  <c:v>-0.2</c:v>
                </c:pt>
                <c:pt idx="7">
                  <c:v>-0.19534883720930232</c:v>
                </c:pt>
                <c:pt idx="8">
                  <c:v>-0.19069767441860466</c:v>
                </c:pt>
                <c:pt idx="9">
                  <c:v>-0.15348837209302327</c:v>
                </c:pt>
                <c:pt idx="10">
                  <c:v>-0.2</c:v>
                </c:pt>
                <c:pt idx="11">
                  <c:v>-0.18604651162790697</c:v>
                </c:pt>
                <c:pt idx="12">
                  <c:v>-0.11627906976744186</c:v>
                </c:pt>
                <c:pt idx="13">
                  <c:v>-0.13488372093023257</c:v>
                </c:pt>
                <c:pt idx="14">
                  <c:v>-0.18139534883720931</c:v>
                </c:pt>
                <c:pt idx="15">
                  <c:v>-6.9767441860465115E-2</c:v>
                </c:pt>
                <c:pt idx="16">
                  <c:v>-7.441860465116279E-2</c:v>
                </c:pt>
                <c:pt idx="17">
                  <c:v>-4.6511627906976744E-2</c:v>
                </c:pt>
                <c:pt idx="18">
                  <c:v>-1.8604651162790697E-2</c:v>
                </c:pt>
                <c:pt idx="19">
                  <c:v>-2.7906976744186046E-2</c:v>
                </c:pt>
                <c:pt idx="20">
                  <c:v>-1.8604651162790697E-2</c:v>
                </c:pt>
                <c:pt idx="21">
                  <c:v>-4.6511627906976744E-3</c:v>
                </c:pt>
              </c:numCache>
            </c:numRef>
          </c:val>
          <c:extLst>
            <c:ext xmlns:c16="http://schemas.microsoft.com/office/drawing/2014/chart" uri="{C3380CC4-5D6E-409C-BE32-E72D297353CC}">
              <c16:uniqueId val="{0000000E-0EDE-4147-A4CF-7D888638B2B4}"/>
            </c:ext>
          </c:extLst>
        </c:ser>
        <c:ser>
          <c:idx val="4"/>
          <c:order val="5"/>
          <c:tx>
            <c:strRef>
              <c:f>'Q1 (combined)'!$R$2</c:f>
              <c:strCache>
                <c:ptCount val="1"/>
                <c:pt idx="0">
                  <c:v>Not at all important (2020)</c:v>
                </c:pt>
              </c:strCache>
            </c:strRef>
          </c:tx>
          <c:spPr>
            <a:solidFill>
              <a:schemeClr val="accent6">
                <a:lumMod val="75000"/>
              </a:schemeClr>
            </a:solidFill>
          </c:spPr>
          <c:invertIfNegative val="0"/>
          <c:dLbls>
            <c:dLbl>
              <c:idx val="18"/>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0EDE-4147-A4CF-7D888638B2B4}"/>
                </c:ext>
              </c:extLst>
            </c:dLbl>
            <c:dLbl>
              <c:idx val="1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0EDE-4147-A4CF-7D888638B2B4}"/>
                </c:ext>
              </c:extLst>
            </c:dLbl>
            <c:dLbl>
              <c:idx val="20"/>
              <c:delete val="1"/>
              <c:extLst>
                <c:ext xmlns:c15="http://schemas.microsoft.com/office/drawing/2012/chart" uri="{CE6537A1-D6FC-4f65-9D91-7224C49458BB}"/>
                <c:ext xmlns:c16="http://schemas.microsoft.com/office/drawing/2014/chart" uri="{C3380CC4-5D6E-409C-BE32-E72D297353CC}">
                  <c16:uniqueId val="{00000011-0EDE-4147-A4CF-7D888638B2B4}"/>
                </c:ext>
              </c:extLst>
            </c:dLbl>
            <c:dLbl>
              <c:idx val="21"/>
              <c:delete val="1"/>
              <c:extLst>
                <c:ext xmlns:c15="http://schemas.microsoft.com/office/drawing/2012/chart" uri="{CE6537A1-D6FC-4f65-9D91-7224C49458BB}"/>
                <c:ext xmlns:c16="http://schemas.microsoft.com/office/drawing/2014/chart" uri="{C3380CC4-5D6E-409C-BE32-E72D297353CC}">
                  <c16:uniqueId val="{00000001-90B8-4634-A67D-0D16B483456C}"/>
                </c:ext>
              </c:extLst>
            </c:dLbl>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'Q1 (combined)'!$L$3:$L$24</c:f>
              <c:strCache>
                <c:ptCount val="22"/>
                <c:pt idx="0">
                  <c:v>Digital and Open Badges</c:v>
                </c:pt>
                <c:pt idx="1">
                  <c:v>Augmented and Virtual Reality</c:v>
                </c:pt>
                <c:pt idx="2">
                  <c:v>One-to-One Device initiatives</c:v>
                </c:pt>
                <c:pt idx="3">
                  <c:v>Game-based/playful learning</c:v>
                </c:pt>
                <c:pt idx="4">
                  <c:v>MOOCs, SPOCs, TOOCs etc.</c:v>
                </c:pt>
                <c:pt idx="5">
                  <c:v>Open Education (Practices, Policy &amp; Resources)</c:v>
                </c:pt>
                <c:pt idx="6">
                  <c:v>Blogs</c:v>
                </c:pt>
                <c:pt idx="7">
                  <c:v>ePortfolios</c:v>
                </c:pt>
                <c:pt idx="8">
                  <c:v>Digital repositories</c:v>
                </c:pt>
                <c:pt idx="9">
                  <c:v>Learning Space Design</c:v>
                </c:pt>
                <c:pt idx="10">
                  <c:v>Social networking (e.g. Twitter, Facebook, LinkedIn)</c:v>
                </c:pt>
                <c:pt idx="11">
                  <c:v>Assistive technologies</c:v>
                </c:pt>
                <c:pt idx="12">
                  <c:v>Bring Your Own Device (BYOD)</c:v>
                </c:pt>
                <c:pt idx="13">
                  <c:v>Plagiarism detection</c:v>
                </c:pt>
                <c:pt idx="14">
                  <c:v>Data and Analytics (incl. Learning Analytics)</c:v>
                </c:pt>
                <c:pt idx="15">
                  <c:v>Media production (e.g. podcasting, video interviews)</c:v>
                </c:pt>
                <c:pt idx="16">
                  <c:v>Lecture capture tools</c:v>
                </c:pt>
                <c:pt idx="17">
                  <c:v>Electronic assessment, submission &amp; feedback tools</c:v>
                </c:pt>
                <c:pt idx="18">
                  <c:v>Blended Learning</c:v>
                </c:pt>
                <c:pt idx="19">
                  <c:v>Web conferencing/virtual classroom software</c:v>
                </c:pt>
                <c:pt idx="20">
                  <c:v>Content Management Systems and VLEs</c:v>
                </c:pt>
                <c:pt idx="21">
                  <c:v>Collaborative tools (e.g. Office365/Teams, Google Workspace/G Suite, Padlet etc.)</c:v>
                </c:pt>
              </c:strCache>
            </c:strRef>
          </c:cat>
          <c:val>
            <c:numRef>
              <c:f>'Q1 (combined)'!$R$3:$R$24</c:f>
              <c:numCache>
                <c:formatCode>0%</c:formatCode>
                <c:ptCount val="22"/>
                <c:pt idx="0">
                  <c:v>-0.61860465116279073</c:v>
                </c:pt>
                <c:pt idx="1">
                  <c:v>-0.5488372093023256</c:v>
                </c:pt>
                <c:pt idx="2">
                  <c:v>-0.4325581395348837</c:v>
                </c:pt>
                <c:pt idx="3">
                  <c:v>-0.29767441860465116</c:v>
                </c:pt>
                <c:pt idx="4">
                  <c:v>-0.40930232558139534</c:v>
                </c:pt>
                <c:pt idx="5">
                  <c:v>-0.21860465116279071</c:v>
                </c:pt>
                <c:pt idx="6">
                  <c:v>-0.20465116279069767</c:v>
                </c:pt>
                <c:pt idx="7">
                  <c:v>-0.26976744186046514</c:v>
                </c:pt>
                <c:pt idx="8">
                  <c:v>-0.17674418604651163</c:v>
                </c:pt>
                <c:pt idx="9">
                  <c:v>-0.2558139534883721</c:v>
                </c:pt>
                <c:pt idx="10">
                  <c:v>-0.16744186046511628</c:v>
                </c:pt>
                <c:pt idx="11">
                  <c:v>-8.3720930232558138E-2</c:v>
                </c:pt>
                <c:pt idx="12">
                  <c:v>-0.28372093023255812</c:v>
                </c:pt>
                <c:pt idx="13">
                  <c:v>-0.19534883720930232</c:v>
                </c:pt>
                <c:pt idx="14">
                  <c:v>-9.3023255813953487E-2</c:v>
                </c:pt>
                <c:pt idx="15">
                  <c:v>-6.9767441860465115E-2</c:v>
                </c:pt>
                <c:pt idx="16">
                  <c:v>-0.10697674418604651</c:v>
                </c:pt>
                <c:pt idx="17">
                  <c:v>-7.441860465116279E-2</c:v>
                </c:pt>
                <c:pt idx="18">
                  <c:v>-6.0465116279069767E-2</c:v>
                </c:pt>
                <c:pt idx="19">
                  <c:v>-3.255813953488372E-2</c:v>
                </c:pt>
                <c:pt idx="20">
                  <c:v>-1.3953488372093023E-2</c:v>
                </c:pt>
                <c:pt idx="21">
                  <c:v>-9.3023255813953487E-3</c:v>
                </c:pt>
              </c:numCache>
            </c:numRef>
          </c:val>
          <c:extLst>
            <c:ext xmlns:c16="http://schemas.microsoft.com/office/drawing/2014/chart" uri="{C3380CC4-5D6E-409C-BE32-E72D297353CC}">
              <c16:uniqueId val="{00000012-0EDE-4147-A4CF-7D888638B2B4}"/>
            </c:ext>
          </c:extLst>
        </c:ser>
        <c:dLbls>
          <c:showLegendKey val="0"/>
          <c:showVal val="0"/>
          <c:showCatName val="0"/>
          <c:showSerName val="0"/>
          <c:showPercent val="0"/>
          <c:showBubbleSize val="0"/>
        </c:dLbls>
        <c:gapWidth val="116"/>
        <c:overlap val="100"/>
        <c:axId val="245446144"/>
        <c:axId val="245444608"/>
      </c:barChart>
      <c:catAx>
        <c:axId val="245027584"/>
        <c:scaling>
          <c:orientation val="minMax"/>
        </c:scaling>
        <c:delete val="0"/>
        <c:axPos val="l"/>
        <c:majorGridlines/>
        <c:numFmt formatCode="General" sourceLinked="0"/>
        <c:majorTickMark val="none"/>
        <c:minorTickMark val="none"/>
        <c:tickLblPos val="low"/>
        <c:crossAx val="245029120"/>
        <c:crosses val="autoZero"/>
        <c:auto val="0"/>
        <c:lblAlgn val="ctr"/>
        <c:lblOffset val="100"/>
        <c:noMultiLvlLbl val="0"/>
      </c:catAx>
      <c:valAx>
        <c:axId val="245029120"/>
        <c:scaling>
          <c:orientation val="minMax"/>
          <c:max val="1"/>
          <c:min val="-1"/>
        </c:scaling>
        <c:delete val="0"/>
        <c:axPos val="b"/>
        <c:numFmt formatCode="0%" sourceLinked="1"/>
        <c:majorTickMark val="out"/>
        <c:minorTickMark val="none"/>
        <c:tickLblPos val="nextTo"/>
        <c:crossAx val="245027584"/>
        <c:crosses val="autoZero"/>
        <c:crossBetween val="between"/>
      </c:valAx>
      <c:valAx>
        <c:axId val="245444608"/>
        <c:scaling>
          <c:orientation val="minMax"/>
          <c:max val="1"/>
          <c:min val="-1"/>
        </c:scaling>
        <c:delete val="0"/>
        <c:axPos val="t"/>
        <c:numFmt formatCode="0%" sourceLinked="1"/>
        <c:majorTickMark val="out"/>
        <c:minorTickMark val="none"/>
        <c:tickLblPos val="nextTo"/>
        <c:crossAx val="245446144"/>
        <c:crosses val="max"/>
        <c:crossBetween val="between"/>
      </c:valAx>
      <c:catAx>
        <c:axId val="245446144"/>
        <c:scaling>
          <c:orientation val="minMax"/>
        </c:scaling>
        <c:delete val="1"/>
        <c:axPos val="l"/>
        <c:numFmt formatCode="General" sourceLinked="1"/>
        <c:majorTickMark val="out"/>
        <c:minorTickMark val="none"/>
        <c:tickLblPos val="nextTo"/>
        <c:crossAx val="245444608"/>
        <c:crosses val="autoZero"/>
        <c:auto val="1"/>
        <c:lblAlgn val="ctr"/>
        <c:lblOffset val="100"/>
        <c:noMultiLvlLbl val="0"/>
      </c:catAx>
    </c:plotArea>
    <c:legend>
      <c:legendPos val="b"/>
      <c:legendEntry>
        <c:idx val="0"/>
        <c:delete val="1"/>
      </c:legendEntry>
      <c:legendEntry>
        <c:idx val="1"/>
        <c:delete val="1"/>
      </c:legendEntry>
      <c:legendEntry>
        <c:idx val="2"/>
        <c:delete val="1"/>
      </c:legendEntry>
      <c:legendEntry>
        <c:idx val="3"/>
        <c:delete val="1"/>
      </c:legendEntry>
      <c:legendEntry>
        <c:idx val="4"/>
        <c:delete val="1"/>
      </c:legendEntry>
      <c:legendEntry>
        <c:idx val="5"/>
        <c:delete val="1"/>
      </c:legendEntry>
      <c:legendEntry>
        <c:idx val="6"/>
        <c:delete val="1"/>
      </c:legendEntry>
      <c:layout>
        <c:manualLayout>
          <c:xMode val="edge"/>
          <c:yMode val="edge"/>
          <c:x val="1.6724173704470838E-2"/>
          <c:y val="0.9338216042489873"/>
          <c:w val="0.97695138007613347"/>
          <c:h val="4.017913320449689E-2"/>
        </c:manualLayout>
      </c:layout>
      <c:overlay val="0"/>
    </c:legend>
    <c:plotVisOnly val="1"/>
    <c:dispBlanksAs val="gap"/>
    <c:showDLblsOverMax val="0"/>
  </c:chart>
  <c:spPr>
    <a:ln>
      <a:noFill/>
    </a:ln>
  </c:spPr>
  <c:txPr>
    <a:bodyPr/>
    <a:lstStyle/>
    <a:p>
      <a:pPr>
        <a:defRPr sz="1000">
          <a:latin typeface="+mn-lt"/>
        </a:defRPr>
      </a:pPr>
      <a:endParaRPr lang="en-US"/>
    </a:p>
  </c:txPr>
  <c:printSettings>
    <c:headerFooter/>
    <c:pageMargins b="0.75" l="0.7" r="0.7" t="0.75" header="0.3" footer="0.3"/>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'Q6b+c'!$B$1</c:f>
          <c:strCache>
            <c:ptCount val="1"/>
            <c:pt idx="0">
              <c:v>Areas where your budget has changed in response to COVID-19:</c:v>
            </c:pt>
          </c:strCache>
        </c:strRef>
      </c:tx>
      <c:layout>
        <c:manualLayout>
          <c:xMode val="edge"/>
          <c:yMode val="edge"/>
          <c:x val="6.8052345428218239E-2"/>
          <c:y val="1.3554254639619585E-2"/>
        </c:manualLayout>
      </c:layout>
      <c:overlay val="0"/>
      <c:txPr>
        <a:bodyPr/>
        <a:lstStyle/>
        <a:p>
          <a:pPr algn="l">
            <a:defRPr sz="1600"/>
          </a:pPr>
          <a:endParaRPr lang="en-US"/>
        </a:p>
      </c:txPr>
    </c:title>
    <c:autoTitleDeleted val="0"/>
    <c:plotArea>
      <c:layout>
        <c:manualLayout>
          <c:layoutTarget val="inner"/>
          <c:xMode val="edge"/>
          <c:yMode val="edge"/>
          <c:x val="0.23094196283023027"/>
          <c:y val="0.15598330915306496"/>
          <c:w val="0.67948085903271072"/>
          <c:h val="0.74403921756535285"/>
        </c:manualLayout>
      </c:layout>
      <c:barChart>
        <c:barDir val="bar"/>
        <c:grouping val="clustered"/>
        <c:varyColors val="0"/>
        <c:ser>
          <c:idx val="1"/>
          <c:order val="0"/>
          <c:tx>
            <c:strRef>
              <c:f>'Q6b+c'!$J$2</c:f>
              <c:strCache>
                <c:ptCount val="1"/>
                <c:pt idx="0">
                  <c:v>Decreased</c:v>
                </c:pt>
              </c:strCache>
            </c:strRef>
          </c:tx>
          <c:spPr>
            <a:solidFill>
              <a:schemeClr val="bg1">
                <a:lumMod val="65000"/>
              </a:schemeClr>
            </a:solidFill>
          </c:spPr>
          <c:invertIfNegative val="0"/>
          <c:dLbls>
            <c:dLbl>
              <c:idx val="0"/>
              <c:tx>
                <c:rich>
                  <a:bodyPr/>
                  <a:lstStyle/>
                  <a:p>
                    <a:fld id="{056BDD67-968B-4F8C-8771-29CEDD75018D}" type="CELLRANGE">
                      <a:rPr lang="en-US"/>
                      <a:pPr/>
                      <a:t>[CELLRANGE]</a:t>
                    </a:fld>
                    <a:r>
                      <a:rPr lang="en-US" baseline="0"/>
                      <a:t>, </a:t>
                    </a:r>
                    <a:fld id="{A5772369-745E-457E-8816-CEEC2A72EB63}" type="VALUE">
                      <a:rPr lang="en-US" baseline="0"/>
                      <a:pPr/>
                      <a:t>[VALUE]</a:t>
                    </a:fld>
                    <a:endParaRPr lang="en-US"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CD39-4381-8B26-7481F2AAC2AF}"/>
                </c:ext>
              </c:extLst>
            </c:dLbl>
            <c:dLbl>
              <c:idx val="1"/>
              <c:tx>
                <c:rich>
                  <a:bodyPr/>
                  <a:lstStyle/>
                  <a:p>
                    <a:fld id="{2254B880-BF9C-49BF-93F5-0CBADFB3317C}" type="CELLRANGE">
                      <a:rPr lang="en-US"/>
                      <a:pPr/>
                      <a:t>[CELLRANGE]</a:t>
                    </a:fld>
                    <a:r>
                      <a:rPr lang="en-US" baseline="0"/>
                      <a:t>, </a:t>
                    </a:r>
                    <a:fld id="{03A3736D-4E2D-4EA6-BF20-BE6270C476FE}" type="VALUE">
                      <a:rPr lang="en-US" baseline="0"/>
                      <a:pPr/>
                      <a:t>[VALUE]</a:t>
                    </a:fld>
                    <a:endParaRPr lang="en-US"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CD39-4381-8B26-7481F2AAC2AF}"/>
                </c:ext>
              </c:extLst>
            </c:dLbl>
            <c:dLbl>
              <c:idx val="2"/>
              <c:tx>
                <c:rich>
                  <a:bodyPr/>
                  <a:lstStyle/>
                  <a:p>
                    <a:fld id="{6CE50B53-117C-4053-8BF0-49E8B9CC4B23}" type="CELLRANGE">
                      <a:rPr lang="en-US"/>
                      <a:pPr/>
                      <a:t>[CELLRANGE]</a:t>
                    </a:fld>
                    <a:r>
                      <a:rPr lang="en-US" baseline="0"/>
                      <a:t>, </a:t>
                    </a:r>
                    <a:fld id="{C548C5C3-C0BB-4DA0-AF98-836DF4705FD2}" type="VALUE">
                      <a:rPr lang="en-US" baseline="0"/>
                      <a:pPr/>
                      <a:t>[VALUE]</a:t>
                    </a:fld>
                    <a:endParaRPr lang="en-US"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CD39-4381-8B26-7481F2AAC2AF}"/>
                </c:ext>
              </c:extLst>
            </c:dLbl>
            <c:dLbl>
              <c:idx val="3"/>
              <c:tx>
                <c:rich>
                  <a:bodyPr/>
                  <a:lstStyle/>
                  <a:p>
                    <a:fld id="{71E7CDDC-7B15-4F66-8594-653D11A55016}" type="CELLRANGE">
                      <a:rPr lang="en-US"/>
                      <a:pPr/>
                      <a:t>[CELLRANGE]</a:t>
                    </a:fld>
                    <a:r>
                      <a:rPr lang="en-US" baseline="0"/>
                      <a:t>, </a:t>
                    </a:r>
                    <a:fld id="{AF9439D7-24D1-4FCE-A0EC-06D5243AA862}" type="VALUE">
                      <a:rPr lang="en-US" baseline="0"/>
                      <a:pPr/>
                      <a:t>[VALUE]</a:t>
                    </a:fld>
                    <a:endParaRPr lang="en-US"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CD39-4381-8B26-7481F2AAC2AF}"/>
                </c:ext>
              </c:extLst>
            </c:dLbl>
            <c:dLbl>
              <c:idx val="4"/>
              <c:tx>
                <c:rich>
                  <a:bodyPr/>
                  <a:lstStyle/>
                  <a:p>
                    <a:fld id="{FCE7D2A7-8244-4480-9614-F6E8BDE45225}" type="CELLRANGE">
                      <a:rPr lang="en-US"/>
                      <a:pPr/>
                      <a:t>[CELLRANGE]</a:t>
                    </a:fld>
                    <a:r>
                      <a:rPr lang="en-US" baseline="0"/>
                      <a:t>, </a:t>
                    </a:r>
                    <a:fld id="{EA1DBE22-80F3-45AF-A622-ED1B45E7156E}" type="VALUE">
                      <a:rPr lang="en-US" baseline="0"/>
                      <a:pPr/>
                      <a:t>[VALUE]</a:t>
                    </a:fld>
                    <a:endParaRPr lang="en-US"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CD39-4381-8B26-7481F2AAC2AF}"/>
                </c:ext>
              </c:extLst>
            </c:dLbl>
            <c:dLbl>
              <c:idx val="5"/>
              <c:tx>
                <c:rich>
                  <a:bodyPr/>
                  <a:lstStyle/>
                  <a:p>
                    <a:fld id="{74A0E56E-6158-42EF-8565-E8C58155FC68}" type="CELLRANGE">
                      <a:rPr lang="en-US"/>
                      <a:pPr/>
                      <a:t>[CELLRANGE]</a:t>
                    </a:fld>
                    <a:r>
                      <a:rPr lang="en-US" baseline="0"/>
                      <a:t>, </a:t>
                    </a:r>
                    <a:fld id="{BC55BE40-6AF2-418C-A338-BA726C2538C2}" type="VALUE">
                      <a:rPr lang="en-US" baseline="0"/>
                      <a:pPr/>
                      <a:t>[VALUE]</a:t>
                    </a:fld>
                    <a:endParaRPr lang="en-US"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CD39-4381-8B26-7481F2AAC2AF}"/>
                </c:ext>
              </c:extLst>
            </c:dLbl>
            <c:dLbl>
              <c:idx val="6"/>
              <c:tx>
                <c:rich>
                  <a:bodyPr/>
                  <a:lstStyle/>
                  <a:p>
                    <a:fld id="{D652B3E7-AB3D-4C43-9045-AAAB663AC7BA}" type="CELLRANGE">
                      <a:rPr lang="en-US"/>
                      <a:pPr/>
                      <a:t>[CELLRANGE]</a:t>
                    </a:fld>
                    <a:r>
                      <a:rPr lang="en-US" baseline="0"/>
                      <a:t>, </a:t>
                    </a:r>
                    <a:fld id="{30005468-7E8C-43B8-BC59-7B66A06E2D30}" type="VALUE">
                      <a:rPr lang="en-US" baseline="0"/>
                      <a:pPr/>
                      <a:t>[VALUE]</a:t>
                    </a:fld>
                    <a:endParaRPr lang="en-US"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CD39-4381-8B26-7481F2AAC2AF}"/>
                </c:ext>
              </c:extLst>
            </c:dLbl>
            <c:spPr>
              <a:solidFill>
                <a:schemeClr val="bg1"/>
              </a:solidFill>
              <a:ln>
                <a:noFill/>
              </a:ln>
              <a:effectLst/>
            </c:spPr>
            <c:txPr>
              <a:bodyPr wrap="square" lIns="38100" tIns="19050" rIns="38100" bIns="19050" anchor="ctr">
                <a:spAutoFit/>
              </a:bodyPr>
              <a:lstStyle/>
              <a:p>
                <a:pPr>
                  <a:defRPr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showDataLabelsRange val="1"/>
                <c15:showLeaderLines val="1"/>
              </c:ext>
            </c:extLst>
          </c:dLbls>
          <c:cat>
            <c:strRef>
              <c:f>'Q6b+c'!$B$3:$B$9</c:f>
              <c:strCache>
                <c:ptCount val="7"/>
                <c:pt idx="0">
                  <c:v>Infrastructure - physical estate</c:v>
                </c:pt>
                <c:pt idx="1">
                  <c:v>Hiring consultants</c:v>
                </c:pt>
                <c:pt idx="2">
                  <c:v>CPD and training</c:v>
                </c:pt>
                <c:pt idx="3">
                  <c:v>Permanent posts</c:v>
                </c:pt>
                <c:pt idx="4">
                  <c:v>Fixed term posts</c:v>
                </c:pt>
                <c:pt idx="5">
                  <c:v>Infrastructure - equipment</c:v>
                </c:pt>
                <c:pt idx="6">
                  <c:v>Infrastructure - online services</c:v>
                </c:pt>
              </c:strCache>
            </c:strRef>
          </c:cat>
          <c:val>
            <c:numRef>
              <c:f>'Q6b+c'!$J$3:$J$9</c:f>
              <c:numCache>
                <c:formatCode>0%</c:formatCode>
                <c:ptCount val="7"/>
                <c:pt idx="0">
                  <c:v>0.3203125</c:v>
                </c:pt>
                <c:pt idx="1">
                  <c:v>0.2578125</c:v>
                </c:pt>
                <c:pt idx="2">
                  <c:v>0.390625</c:v>
                </c:pt>
                <c:pt idx="3">
                  <c:v>0.4453125</c:v>
                </c:pt>
                <c:pt idx="4">
                  <c:v>0.28125</c:v>
                </c:pt>
                <c:pt idx="5">
                  <c:v>0.1953125</c:v>
                </c:pt>
                <c:pt idx="6">
                  <c:v>0.1484375</c:v>
                </c:pt>
              </c:numCache>
            </c:numRef>
          </c:val>
          <c:extLst>
            <c:ext xmlns:c15="http://schemas.microsoft.com/office/drawing/2012/chart" uri="{02D57815-91ED-43cb-92C2-25804820EDAC}">
              <c15:datalabelsRange>
                <c15:f>'Q6b+c'!$K$3:$K$9</c15:f>
                <c15:dlblRangeCache>
                  <c:ptCount val="7"/>
                  <c:pt idx="0">
                    <c:v>n.41 - (32%)</c:v>
                  </c:pt>
                  <c:pt idx="1">
                    <c:v>n.33 - (26%)</c:v>
                  </c:pt>
                  <c:pt idx="2">
                    <c:v>n.50 - (39%)</c:v>
                  </c:pt>
                  <c:pt idx="3">
                    <c:v>n.57 - (45%)</c:v>
                  </c:pt>
                  <c:pt idx="4">
                    <c:v>n.36 - (28%)</c:v>
                  </c:pt>
                  <c:pt idx="5">
                    <c:v>n.25 - (20%)</c:v>
                  </c:pt>
                  <c:pt idx="6">
                    <c:v>n.19 - (15%)</c:v>
                  </c:pt>
                </c15:dlblRangeCache>
              </c15:datalabelsRange>
            </c:ext>
            <c:ext xmlns:c16="http://schemas.microsoft.com/office/drawing/2014/chart" uri="{C3380CC4-5D6E-409C-BE32-E72D297353CC}">
              <c16:uniqueId val="{00000009-CD39-4381-8B26-7481F2AAC2AF}"/>
            </c:ext>
          </c:extLst>
        </c:ser>
        <c:ser>
          <c:idx val="0"/>
          <c:order val="1"/>
          <c:tx>
            <c:strRef>
              <c:f>'Q6b+c'!$H$2</c:f>
              <c:strCache>
                <c:ptCount val="1"/>
                <c:pt idx="0">
                  <c:v>Increased</c:v>
                </c:pt>
              </c:strCache>
            </c:strRef>
          </c:tx>
          <c:spPr>
            <a:solidFill>
              <a:srgbClr val="079948"/>
            </a:solidFill>
          </c:spPr>
          <c:invertIfNegative val="0"/>
          <c:dLbls>
            <c:dLbl>
              <c:idx val="0"/>
              <c:tx>
                <c:rich>
                  <a:bodyPr/>
                  <a:lstStyle/>
                  <a:p>
                    <a:pPr>
                      <a:defRPr sz="1100">
                        <a:solidFill>
                          <a:sysClr val="windowText" lastClr="000000"/>
                        </a:solidFill>
                      </a:defRPr>
                    </a:pPr>
                    <a:fld id="{2893113C-BB2A-4185-9DFF-0DB36B87138D}" type="CELLRANGE">
                      <a:rPr lang="en-US" sz="1100"/>
                      <a:pPr>
                        <a:defRPr sz="1100">
                          <a:solidFill>
                            <a:sysClr val="windowText" lastClr="000000"/>
                          </a:solidFill>
                        </a:defRPr>
                      </a:pPr>
                      <a:t>[CELLRANGE]</a:t>
                    </a:fld>
                    <a:endParaRPr lang="en-GB"/>
                  </a:p>
                </c:rich>
              </c:tx>
              <c:spPr>
                <a:solidFill>
                  <a:schemeClr val="bg1"/>
                </a:solidFill>
              </c:spPr>
              <c:dLblPos val="outEnd"/>
              <c:showLegendKey val="0"/>
              <c:showVal val="0"/>
              <c:showCatName val="0"/>
              <c:showSerName val="0"/>
              <c:showPercent val="0"/>
              <c:showBubbleSize val="0"/>
              <c:separator> -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0-CD39-4381-8B26-7481F2AAC2AF}"/>
                </c:ext>
              </c:extLst>
            </c:dLbl>
            <c:dLbl>
              <c:idx val="1"/>
              <c:tx>
                <c:rich>
                  <a:bodyPr/>
                  <a:lstStyle/>
                  <a:p>
                    <a:fld id="{A2881DC2-0DDF-4952-B6F0-AC82E179F9EF}" type="CELLRANGE">
                      <a:rPr lang="en-GB"/>
                      <a:pPr/>
                      <a:t>[CELLRANGE]</a:t>
                    </a:fld>
                    <a:endParaRPr lang="en-GB"/>
                  </a:p>
                </c:rich>
              </c:tx>
              <c:dLblPos val="outEnd"/>
              <c:showLegendKey val="0"/>
              <c:showVal val="0"/>
              <c:showCatName val="0"/>
              <c:showSerName val="0"/>
              <c:showPercent val="0"/>
              <c:showBubbleSize val="0"/>
              <c:separator> -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CD39-4381-8B26-7481F2AAC2AF}"/>
                </c:ext>
              </c:extLst>
            </c:dLbl>
            <c:dLbl>
              <c:idx val="2"/>
              <c:tx>
                <c:rich>
                  <a:bodyPr/>
                  <a:lstStyle/>
                  <a:p>
                    <a:fld id="{9C044D6D-6E94-4FA8-BB90-6E6B30FC8273}" type="CELLRANGE">
                      <a:rPr lang="en-GB"/>
                      <a:pPr/>
                      <a:t>[CELLRANGE]</a:t>
                    </a:fld>
                    <a:endParaRPr lang="en-GB"/>
                  </a:p>
                </c:rich>
              </c:tx>
              <c:dLblPos val="outEnd"/>
              <c:showLegendKey val="0"/>
              <c:showVal val="0"/>
              <c:showCatName val="0"/>
              <c:showSerName val="0"/>
              <c:showPercent val="0"/>
              <c:showBubbleSize val="0"/>
              <c:separator> -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CD39-4381-8B26-7481F2AAC2AF}"/>
                </c:ext>
              </c:extLst>
            </c:dLbl>
            <c:dLbl>
              <c:idx val="3"/>
              <c:tx>
                <c:rich>
                  <a:bodyPr/>
                  <a:lstStyle/>
                  <a:p>
                    <a:fld id="{1581667D-109A-49A7-800E-AA1FD4F9F589}" type="CELLRANGE">
                      <a:rPr lang="en-GB"/>
                      <a:pPr/>
                      <a:t>[CELLRANGE]</a:t>
                    </a:fld>
                    <a:endParaRPr lang="en-GB"/>
                  </a:p>
                </c:rich>
              </c:tx>
              <c:dLblPos val="outEnd"/>
              <c:showLegendKey val="0"/>
              <c:showVal val="0"/>
              <c:showCatName val="0"/>
              <c:showSerName val="0"/>
              <c:showPercent val="0"/>
              <c:showBubbleSize val="0"/>
              <c:separator> -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CD39-4381-8B26-7481F2AAC2AF}"/>
                </c:ext>
              </c:extLst>
            </c:dLbl>
            <c:dLbl>
              <c:idx val="4"/>
              <c:tx>
                <c:rich>
                  <a:bodyPr/>
                  <a:lstStyle/>
                  <a:p>
                    <a:fld id="{88DB8C64-98C8-4459-B5C7-5B62E5364C0F}" type="CELLRANGE">
                      <a:rPr lang="en-GB"/>
                      <a:pPr/>
                      <a:t>[CELLRANGE]</a:t>
                    </a:fld>
                    <a:endParaRPr lang="en-GB"/>
                  </a:p>
                </c:rich>
              </c:tx>
              <c:dLblPos val="outEnd"/>
              <c:showLegendKey val="0"/>
              <c:showVal val="0"/>
              <c:showCatName val="0"/>
              <c:showSerName val="0"/>
              <c:showPercent val="0"/>
              <c:showBubbleSize val="0"/>
              <c:separator> -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CD39-4381-8B26-7481F2AAC2AF}"/>
                </c:ext>
              </c:extLst>
            </c:dLbl>
            <c:dLbl>
              <c:idx val="5"/>
              <c:tx>
                <c:rich>
                  <a:bodyPr/>
                  <a:lstStyle/>
                  <a:p>
                    <a:fld id="{8D7D6FA4-D653-4819-9B79-143FB0A3E456}" type="CELLRANGE">
                      <a:rPr lang="en-GB"/>
                      <a:pPr/>
                      <a:t>[CELLRANGE]</a:t>
                    </a:fld>
                    <a:endParaRPr lang="en-GB"/>
                  </a:p>
                </c:rich>
              </c:tx>
              <c:dLblPos val="outEnd"/>
              <c:showLegendKey val="0"/>
              <c:showVal val="0"/>
              <c:showCatName val="0"/>
              <c:showSerName val="0"/>
              <c:showPercent val="0"/>
              <c:showBubbleSize val="0"/>
              <c:separator> -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CD39-4381-8B26-7481F2AAC2AF}"/>
                </c:ext>
              </c:extLst>
            </c:dLbl>
            <c:dLbl>
              <c:idx val="6"/>
              <c:tx>
                <c:rich>
                  <a:bodyPr/>
                  <a:lstStyle/>
                  <a:p>
                    <a:fld id="{69AE7A62-E1FD-42B4-AA9E-58630A4C8E59}" type="CELLRANGE">
                      <a:rPr lang="en-GB"/>
                      <a:pPr/>
                      <a:t>[CELLRANGE]</a:t>
                    </a:fld>
                    <a:endParaRPr lang="en-GB"/>
                  </a:p>
                </c:rich>
              </c:tx>
              <c:dLblPos val="outEnd"/>
              <c:showLegendKey val="0"/>
              <c:showVal val="0"/>
              <c:showCatName val="0"/>
              <c:showSerName val="0"/>
              <c:showPercent val="0"/>
              <c:showBubbleSize val="0"/>
              <c:separator> -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CD39-4381-8B26-7481F2AAC2AF}"/>
                </c:ext>
              </c:extLst>
            </c:dLbl>
            <c:spPr>
              <a:solidFill>
                <a:schemeClr val="bg1"/>
              </a:solidFill>
              <a:ln>
                <a:noFill/>
              </a:ln>
              <a:effectLst/>
            </c:spPr>
            <c:txPr>
              <a:bodyPr/>
              <a:lstStyle/>
              <a:p>
                <a:pPr>
                  <a:defRPr sz="1100">
                    <a:solidFill>
                      <a:sysClr val="windowText" lastClr="000000"/>
                    </a:solidFill>
                  </a:defRPr>
                </a:pPr>
                <a:endParaRPr lang="en-US"/>
              </a:p>
            </c:txPr>
            <c:dLblPos val="outEnd"/>
            <c:showLegendKey val="0"/>
            <c:showVal val="0"/>
            <c:showCatName val="0"/>
            <c:showSerName val="0"/>
            <c:showPercent val="0"/>
            <c:showBubbleSize val="0"/>
            <c:separator> - </c:separator>
            <c:showLeaderLines val="0"/>
            <c:extLst>
              <c:ext xmlns:c15="http://schemas.microsoft.com/office/drawing/2012/chart" uri="{CE6537A1-D6FC-4f65-9D91-7224C49458BB}">
                <c15:showDataLabelsRange val="1"/>
                <c15:showLeaderLines val="0"/>
              </c:ext>
            </c:extLst>
          </c:dLbls>
          <c:cat>
            <c:strRef>
              <c:f>'Q6b+c'!$B$3:$B$9</c:f>
              <c:strCache>
                <c:ptCount val="7"/>
                <c:pt idx="0">
                  <c:v>Infrastructure - physical estate</c:v>
                </c:pt>
                <c:pt idx="1">
                  <c:v>Hiring consultants</c:v>
                </c:pt>
                <c:pt idx="2">
                  <c:v>CPD and training</c:v>
                </c:pt>
                <c:pt idx="3">
                  <c:v>Permanent posts</c:v>
                </c:pt>
                <c:pt idx="4">
                  <c:v>Fixed term posts</c:v>
                </c:pt>
                <c:pt idx="5">
                  <c:v>Infrastructure - equipment</c:v>
                </c:pt>
                <c:pt idx="6">
                  <c:v>Infrastructure - online services</c:v>
                </c:pt>
              </c:strCache>
            </c:strRef>
          </c:cat>
          <c:val>
            <c:numRef>
              <c:f>'Q6b+c'!$H$3:$H$9</c:f>
              <c:numCache>
                <c:formatCode>0%</c:formatCode>
                <c:ptCount val="7"/>
                <c:pt idx="0">
                  <c:v>5.46875E-2</c:v>
                </c:pt>
                <c:pt idx="1">
                  <c:v>0.1484375</c:v>
                </c:pt>
                <c:pt idx="2">
                  <c:v>0.2578125</c:v>
                </c:pt>
                <c:pt idx="3">
                  <c:v>0.3203125</c:v>
                </c:pt>
                <c:pt idx="4">
                  <c:v>0.34375</c:v>
                </c:pt>
                <c:pt idx="5">
                  <c:v>0.4609375</c:v>
                </c:pt>
                <c:pt idx="6">
                  <c:v>0.7578125</c:v>
                </c:pt>
              </c:numCache>
            </c:numRef>
          </c:val>
          <c:extLst>
            <c:ext xmlns:c15="http://schemas.microsoft.com/office/drawing/2012/chart" uri="{02D57815-91ED-43cb-92C2-25804820EDAC}">
              <c15:datalabelsRange>
                <c15:f>'Q6b+c'!$E$3:$E$9</c15:f>
                <c15:dlblRangeCache>
                  <c:ptCount val="7"/>
                  <c:pt idx="0">
                    <c:v>n.7 - (5%)</c:v>
                  </c:pt>
                  <c:pt idx="1">
                    <c:v>n.19 - (15%)</c:v>
                  </c:pt>
                  <c:pt idx="2">
                    <c:v>n.33 - (26%)</c:v>
                  </c:pt>
                  <c:pt idx="3">
                    <c:v>n.41 - (32%)</c:v>
                  </c:pt>
                  <c:pt idx="4">
                    <c:v>n.44 - (34%)</c:v>
                  </c:pt>
                  <c:pt idx="5">
                    <c:v>n.59 - (46%)</c:v>
                  </c:pt>
                  <c:pt idx="6">
                    <c:v>n.97 - (76%)</c:v>
                  </c:pt>
                </c15:dlblRangeCache>
              </c15:datalabelsRange>
            </c:ext>
            <c:ext xmlns:c16="http://schemas.microsoft.com/office/drawing/2014/chart" uri="{C3380CC4-5D6E-409C-BE32-E72D297353CC}">
              <c16:uniqueId val="{00000007-CD39-4381-8B26-7481F2AAC2AF}"/>
            </c:ext>
          </c:extLst>
        </c:ser>
        <c:dLbls>
          <c:showLegendKey val="0"/>
          <c:showVal val="0"/>
          <c:showCatName val="0"/>
          <c:showSerName val="0"/>
          <c:showPercent val="0"/>
          <c:showBubbleSize val="0"/>
        </c:dLbls>
        <c:gapWidth val="102"/>
        <c:overlap val="-5"/>
        <c:axId val="249064832"/>
        <c:axId val="249063296"/>
      </c:barChart>
      <c:valAx>
        <c:axId val="249063296"/>
        <c:scaling>
          <c:orientation val="minMax"/>
        </c:scaling>
        <c:delete val="0"/>
        <c:axPos val="t"/>
        <c:majorGridlines>
          <c:spPr>
            <a:ln>
              <a:solidFill>
                <a:schemeClr val="bg1">
                  <a:lumMod val="85000"/>
                </a:schemeClr>
              </a:solidFill>
            </a:ln>
          </c:spPr>
        </c:majorGridlines>
        <c:numFmt formatCode="0%" sourceLinked="0"/>
        <c:majorTickMark val="out"/>
        <c:minorTickMark val="none"/>
        <c:tickLblPos val="nextTo"/>
        <c:txPr>
          <a:bodyPr/>
          <a:lstStyle/>
          <a:p>
            <a:pPr>
              <a:defRPr sz="1200"/>
            </a:pPr>
            <a:endParaRPr lang="en-US"/>
          </a:p>
        </c:txPr>
        <c:crossAx val="249064832"/>
        <c:crosses val="max"/>
        <c:crossBetween val="between"/>
      </c:valAx>
      <c:catAx>
        <c:axId val="249064832"/>
        <c:scaling>
          <c:orientation val="minMax"/>
        </c:scaling>
        <c:delete val="0"/>
        <c:axPos val="l"/>
        <c:numFmt formatCode="General" sourceLinked="1"/>
        <c:majorTickMark val="out"/>
        <c:minorTickMark val="none"/>
        <c:tickLblPos val="nextTo"/>
        <c:txPr>
          <a:bodyPr/>
          <a:lstStyle/>
          <a:p>
            <a:pPr>
              <a:defRPr sz="1200"/>
            </a:pPr>
            <a:endParaRPr lang="en-US"/>
          </a:p>
        </c:txPr>
        <c:crossAx val="249063296"/>
        <c:crosses val="autoZero"/>
        <c:auto val="1"/>
        <c:lblAlgn val="ctr"/>
        <c:lblOffset val="100"/>
        <c:noMultiLvlLbl val="0"/>
      </c:catAx>
      <c:spPr>
        <a:ln>
          <a:noFill/>
        </a:ln>
      </c:spPr>
    </c:plotArea>
    <c:legend>
      <c:legendPos val="b"/>
      <c:layout>
        <c:manualLayout>
          <c:xMode val="edge"/>
          <c:yMode val="edge"/>
          <c:x val="0.38753284396393645"/>
          <c:y val="0.91159815512719922"/>
          <c:w val="0.25892633243957486"/>
          <c:h val="4.0961953634132249E-2"/>
        </c:manualLayout>
      </c:layout>
      <c:overlay val="0"/>
      <c:txPr>
        <a:bodyPr/>
        <a:lstStyle/>
        <a:p>
          <a:pPr>
            <a:defRPr sz="1050"/>
          </a:pPr>
          <a:endParaRPr lang="en-US"/>
        </a:p>
      </c:txPr>
    </c:legend>
    <c:plotVisOnly val="1"/>
    <c:dispBlanksAs val="gap"/>
    <c:showDLblsOverMax val="0"/>
  </c:chart>
  <c:spPr>
    <a:ln>
      <a:noFill/>
    </a:ln>
  </c:spPr>
  <c:txPr>
    <a:bodyPr/>
    <a:lstStyle/>
    <a:p>
      <a:pPr>
        <a:defRPr sz="900">
          <a:latin typeface="Open Sans" panose="020B0606030504020204" pitchFamily="34" charset="0"/>
          <a:ea typeface="Open Sans" panose="020B0606030504020204" pitchFamily="34" charset="0"/>
          <a:cs typeface="Open Sans" panose="020B0606030504020204" pitchFamily="34" charset="0"/>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strRef>
          <c:f>'Q7'!$B$1</c:f>
          <c:strCache>
            <c:ptCount val="1"/>
            <c:pt idx="0">
              <c:v>7. Please indicate for each of the five statements which is the closest to how you have been feeling over the last 6 months</c:v>
            </c:pt>
          </c:strCache>
        </c:strRef>
      </c:tx>
      <c:overlay val="0"/>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Open Sans" panose="020B0606030504020204" pitchFamily="34" charset="0"/>
              <a:ea typeface="Open Sans" panose="020B0606030504020204" pitchFamily="34" charset="0"/>
              <a:cs typeface="Open Sans" panose="020B0606030504020204" pitchFamily="34" charset="0"/>
            </a:defRPr>
          </a:pPr>
          <a:endParaRPr lang="en-US"/>
        </a:p>
      </c:txPr>
    </c:title>
    <c:autoTitleDeleted val="0"/>
    <c:plotArea>
      <c:layout>
        <c:manualLayout>
          <c:layoutTarget val="inner"/>
          <c:xMode val="edge"/>
          <c:yMode val="edge"/>
          <c:x val="0.2754820619622706"/>
          <c:y val="0.10530848861283644"/>
          <c:w val="0.69866673337794649"/>
          <c:h val="0.66925865451945787"/>
        </c:manualLayout>
      </c:layout>
      <c:barChart>
        <c:barDir val="bar"/>
        <c:grouping val="stacked"/>
        <c:varyColors val="0"/>
        <c:ser>
          <c:idx val="5"/>
          <c:order val="0"/>
          <c:tx>
            <c:strRef>
              <c:f>'Q7'!$P$2</c:f>
              <c:strCache>
                <c:ptCount val="1"/>
                <c:pt idx="0">
                  <c:v>Less than half of the time</c:v>
                </c:pt>
              </c:strCache>
            </c:strRef>
          </c:tx>
          <c:spPr>
            <a:solidFill>
              <a:schemeClr val="accent6">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'Q7'!$L$3:$L$7</c:f>
              <c:strCache>
                <c:ptCount val="5"/>
                <c:pt idx="0">
                  <c:v>I have felt cheerful and in good spirits</c:v>
                </c:pt>
                <c:pt idx="1">
                  <c:v>I have felt calm and relaxed</c:v>
                </c:pt>
                <c:pt idx="2">
                  <c:v>I have felt active and vigorous</c:v>
                </c:pt>
                <c:pt idx="3">
                  <c:v>I woke up feeling fresh and rested</c:v>
                </c:pt>
                <c:pt idx="4">
                  <c:v>My daily life has been filled with things that interest me</c:v>
                </c:pt>
              </c:strCache>
            </c:strRef>
          </c:cat>
          <c:val>
            <c:numRef>
              <c:f>'Q7'!$P$3:$P$7</c:f>
              <c:numCache>
                <c:formatCode>0%</c:formatCode>
                <c:ptCount val="5"/>
                <c:pt idx="0">
                  <c:v>-0.17874396135265699</c:v>
                </c:pt>
                <c:pt idx="1">
                  <c:v>-0.28999999999999998</c:v>
                </c:pt>
                <c:pt idx="2">
                  <c:v>-0.24637681159420291</c:v>
                </c:pt>
                <c:pt idx="3">
                  <c:v>-0.34782608695652173</c:v>
                </c:pt>
                <c:pt idx="4">
                  <c:v>-0.23267326732673269</c:v>
                </c:pt>
              </c:numCache>
            </c:numRef>
          </c:val>
          <c:extLst>
            <c:ext xmlns:c16="http://schemas.microsoft.com/office/drawing/2014/chart" uri="{C3380CC4-5D6E-409C-BE32-E72D297353CC}">
              <c16:uniqueId val="{00000003-B9AC-4786-8513-97C039A243F9}"/>
            </c:ext>
          </c:extLst>
        </c:ser>
        <c:ser>
          <c:idx val="3"/>
          <c:order val="1"/>
          <c:tx>
            <c:strRef>
              <c:f>'Q7'!$Q$2</c:f>
              <c:strCache>
                <c:ptCount val="1"/>
                <c:pt idx="0">
                  <c:v>Some of the time</c:v>
                </c:pt>
              </c:strCache>
            </c:strRef>
          </c:tx>
          <c:spPr>
            <a:solidFill>
              <a:schemeClr val="accent6">
                <a:lumMod val="75000"/>
              </a:schemeClr>
            </a:solidFill>
            <a:ln>
              <a:noFill/>
            </a:ln>
            <a:effectLst/>
          </c:spPr>
          <c:invertIfNegative val="0"/>
          <c:dLbls>
            <c:dLbl>
              <c:idx val="12"/>
              <c:delete val="1"/>
              <c:extLst>
                <c:ext xmlns:c15="http://schemas.microsoft.com/office/drawing/2012/chart" uri="{CE6537A1-D6FC-4f65-9D91-7224C49458BB}"/>
                <c:ext xmlns:c16="http://schemas.microsoft.com/office/drawing/2014/chart" uri="{C3380CC4-5D6E-409C-BE32-E72D297353CC}">
                  <c16:uniqueId val="{00000004-B9AC-4786-8513-97C039A243F9}"/>
                </c:ext>
              </c:extLst>
            </c:dLbl>
            <c:dLbl>
              <c:idx val="18"/>
              <c:delete val="1"/>
              <c:extLst>
                <c:ext xmlns:c15="http://schemas.microsoft.com/office/drawing/2012/chart" uri="{CE6537A1-D6FC-4f65-9D91-7224C49458BB}"/>
                <c:ext xmlns:c16="http://schemas.microsoft.com/office/drawing/2014/chart" uri="{C3380CC4-5D6E-409C-BE32-E72D297353CC}">
                  <c16:uniqueId val="{00000005-B9AC-4786-8513-97C039A243F9}"/>
                </c:ext>
              </c:extLst>
            </c:dLbl>
            <c:dLbl>
              <c:idx val="19"/>
              <c:delete val="1"/>
              <c:extLst>
                <c:ext xmlns:c15="http://schemas.microsoft.com/office/drawing/2012/chart" uri="{CE6537A1-D6FC-4f65-9D91-7224C49458BB}"/>
                <c:ext xmlns:c16="http://schemas.microsoft.com/office/drawing/2014/chart" uri="{C3380CC4-5D6E-409C-BE32-E72D297353CC}">
                  <c16:uniqueId val="{00000006-B9AC-4786-8513-97C039A243F9}"/>
                </c:ext>
              </c:extLst>
            </c:dLbl>
            <c:dLbl>
              <c:idx val="20"/>
              <c:delete val="1"/>
              <c:extLst>
                <c:ext xmlns:c15="http://schemas.microsoft.com/office/drawing/2012/chart" uri="{CE6537A1-D6FC-4f65-9D91-7224C49458BB}"/>
                <c:ext xmlns:c16="http://schemas.microsoft.com/office/drawing/2014/chart" uri="{C3380CC4-5D6E-409C-BE32-E72D297353CC}">
                  <c16:uniqueId val="{00000007-B9AC-4786-8513-97C039A243F9}"/>
                </c:ext>
              </c:extLst>
            </c:dLbl>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'Q7'!$L$3:$L$7</c:f>
              <c:strCache>
                <c:ptCount val="5"/>
                <c:pt idx="0">
                  <c:v>I have felt cheerful and in good spirits</c:v>
                </c:pt>
                <c:pt idx="1">
                  <c:v>I have felt calm and relaxed</c:v>
                </c:pt>
                <c:pt idx="2">
                  <c:v>I have felt active and vigorous</c:v>
                </c:pt>
                <c:pt idx="3">
                  <c:v>I woke up feeling fresh and rested</c:v>
                </c:pt>
                <c:pt idx="4">
                  <c:v>My daily life has been filled with things that interest me</c:v>
                </c:pt>
              </c:strCache>
            </c:strRef>
          </c:cat>
          <c:val>
            <c:numRef>
              <c:f>'Q7'!$Q$3:$Q$7</c:f>
              <c:numCache>
                <c:formatCode>0%</c:formatCode>
                <c:ptCount val="5"/>
                <c:pt idx="0">
                  <c:v>-0.11594202898550725</c:v>
                </c:pt>
                <c:pt idx="1">
                  <c:v>-0.2</c:v>
                </c:pt>
                <c:pt idx="2">
                  <c:v>-0.16425120772946861</c:v>
                </c:pt>
                <c:pt idx="3">
                  <c:v>-0.25543478260869568</c:v>
                </c:pt>
                <c:pt idx="4">
                  <c:v>-0.12871287128712872</c:v>
                </c:pt>
              </c:numCache>
            </c:numRef>
          </c:val>
          <c:extLst>
            <c:ext xmlns:c16="http://schemas.microsoft.com/office/drawing/2014/chart" uri="{C3380CC4-5D6E-409C-BE32-E72D297353CC}">
              <c16:uniqueId val="{00000008-B9AC-4786-8513-97C039A243F9}"/>
            </c:ext>
          </c:extLst>
        </c:ser>
        <c:ser>
          <c:idx val="4"/>
          <c:order val="2"/>
          <c:tx>
            <c:strRef>
              <c:f>'Q7'!$R$2</c:f>
              <c:strCache>
                <c:ptCount val="1"/>
                <c:pt idx="0">
                  <c:v>At no time</c:v>
                </c:pt>
              </c:strCache>
            </c:strRef>
          </c:tx>
          <c:spPr>
            <a:solidFill>
              <a:schemeClr val="accent6">
                <a:lumMod val="5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'Q7'!$L$3:$L$7</c:f>
              <c:strCache>
                <c:ptCount val="5"/>
                <c:pt idx="0">
                  <c:v>I have felt cheerful and in good spirits</c:v>
                </c:pt>
                <c:pt idx="1">
                  <c:v>I have felt calm and relaxed</c:v>
                </c:pt>
                <c:pt idx="2">
                  <c:v>I have felt active and vigorous</c:v>
                </c:pt>
                <c:pt idx="3">
                  <c:v>I woke up feeling fresh and rested</c:v>
                </c:pt>
                <c:pt idx="4">
                  <c:v>My daily life has been filled with things that interest me</c:v>
                </c:pt>
              </c:strCache>
            </c:strRef>
          </c:cat>
          <c:val>
            <c:numRef>
              <c:f>'Q7'!$R$3:$R$7</c:f>
              <c:numCache>
                <c:formatCode>0%</c:formatCode>
                <c:ptCount val="5"/>
                <c:pt idx="0">
                  <c:v>-4.830917874396135E-3</c:v>
                </c:pt>
                <c:pt idx="1">
                  <c:v>-5.0000000000000001E-3</c:v>
                </c:pt>
                <c:pt idx="2">
                  <c:v>-9.6618357487922701E-3</c:v>
                </c:pt>
                <c:pt idx="3">
                  <c:v>-1.0869565217391304E-2</c:v>
                </c:pt>
                <c:pt idx="4">
                  <c:v>-9.9009900990099011E-3</c:v>
                </c:pt>
              </c:numCache>
            </c:numRef>
          </c:val>
          <c:extLst>
            <c:ext xmlns:c16="http://schemas.microsoft.com/office/drawing/2014/chart" uri="{C3380CC4-5D6E-409C-BE32-E72D297353CC}">
              <c16:uniqueId val="{00000011-B9AC-4786-8513-97C039A243F9}"/>
            </c:ext>
          </c:extLst>
        </c:ser>
        <c:ser>
          <c:idx val="2"/>
          <c:order val="3"/>
          <c:tx>
            <c:strRef>
              <c:f>'Q7'!$O$2</c:f>
              <c:strCache>
                <c:ptCount val="1"/>
                <c:pt idx="0">
                  <c:v>More than half of the time</c:v>
                </c:pt>
              </c:strCache>
            </c:strRef>
          </c:tx>
          <c:spPr>
            <a:solidFill>
              <a:schemeClr val="accent1">
                <a:shade val="90000"/>
              </a:schemeClr>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'Q7'!$L$3:$L$7</c:f>
              <c:strCache>
                <c:ptCount val="5"/>
                <c:pt idx="0">
                  <c:v>I have felt cheerful and in good spirits</c:v>
                </c:pt>
                <c:pt idx="1">
                  <c:v>I have felt calm and relaxed</c:v>
                </c:pt>
                <c:pt idx="2">
                  <c:v>I have felt active and vigorous</c:v>
                </c:pt>
                <c:pt idx="3">
                  <c:v>I woke up feeling fresh and rested</c:v>
                </c:pt>
                <c:pt idx="4">
                  <c:v>My daily life has been filled with things that interest me</c:v>
                </c:pt>
              </c:strCache>
            </c:strRef>
          </c:cat>
          <c:val>
            <c:numRef>
              <c:f>'Q7'!$O$3:$O$7</c:f>
              <c:numCache>
                <c:formatCode>0%</c:formatCode>
                <c:ptCount val="5"/>
                <c:pt idx="0">
                  <c:v>0.35265700483091789</c:v>
                </c:pt>
                <c:pt idx="1">
                  <c:v>0.28000000000000003</c:v>
                </c:pt>
                <c:pt idx="2">
                  <c:v>0.28985507246376813</c:v>
                </c:pt>
                <c:pt idx="3">
                  <c:v>0.23369565217391305</c:v>
                </c:pt>
                <c:pt idx="4">
                  <c:v>0.25742574257425743</c:v>
                </c:pt>
              </c:numCache>
            </c:numRef>
          </c:val>
          <c:extLst>
            <c:ext xmlns:c16="http://schemas.microsoft.com/office/drawing/2014/chart" uri="{C3380CC4-5D6E-409C-BE32-E72D297353CC}">
              <c16:uniqueId val="{00000002-B9AC-4786-8513-97C039A243F9}"/>
            </c:ext>
          </c:extLst>
        </c:ser>
        <c:ser>
          <c:idx val="1"/>
          <c:order val="4"/>
          <c:tx>
            <c:strRef>
              <c:f>'Q7'!$N$2</c:f>
              <c:strCache>
                <c:ptCount val="1"/>
                <c:pt idx="0">
                  <c:v>Most of the time</c:v>
                </c:pt>
              </c:strCache>
            </c:strRef>
          </c:tx>
          <c:spPr>
            <a:solidFill>
              <a:schemeClr val="accent1">
                <a:shade val="70000"/>
              </a:schemeClr>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'Q7'!$L$3:$L$7</c:f>
              <c:strCache>
                <c:ptCount val="5"/>
                <c:pt idx="0">
                  <c:v>I have felt cheerful and in good spirits</c:v>
                </c:pt>
                <c:pt idx="1">
                  <c:v>I have felt calm and relaxed</c:v>
                </c:pt>
                <c:pt idx="2">
                  <c:v>I have felt active and vigorous</c:v>
                </c:pt>
                <c:pt idx="3">
                  <c:v>I woke up feeling fresh and rested</c:v>
                </c:pt>
                <c:pt idx="4">
                  <c:v>My daily life has been filled with things that interest me</c:v>
                </c:pt>
              </c:strCache>
            </c:strRef>
          </c:cat>
          <c:val>
            <c:numRef>
              <c:f>'Q7'!$N$3:$N$7</c:f>
              <c:numCache>
                <c:formatCode>0%</c:formatCode>
                <c:ptCount val="5"/>
                <c:pt idx="0">
                  <c:v>0.30917874396135264</c:v>
                </c:pt>
                <c:pt idx="1">
                  <c:v>0.19500000000000001</c:v>
                </c:pt>
                <c:pt idx="2">
                  <c:v>0.21739130434782608</c:v>
                </c:pt>
                <c:pt idx="3">
                  <c:v>0.13043478260869565</c:v>
                </c:pt>
                <c:pt idx="4">
                  <c:v>0.25247524752475248</c:v>
                </c:pt>
              </c:numCache>
            </c:numRef>
          </c:val>
          <c:extLst>
            <c:ext xmlns:c16="http://schemas.microsoft.com/office/drawing/2014/chart" uri="{C3380CC4-5D6E-409C-BE32-E72D297353CC}">
              <c16:uniqueId val="{00000001-B9AC-4786-8513-97C039A243F9}"/>
            </c:ext>
          </c:extLst>
        </c:ser>
        <c:ser>
          <c:idx val="0"/>
          <c:order val="5"/>
          <c:tx>
            <c:strRef>
              <c:f>'Q7'!$M$2</c:f>
              <c:strCache>
                <c:ptCount val="1"/>
                <c:pt idx="0">
                  <c:v>All of the time</c:v>
                </c:pt>
              </c:strCache>
            </c:strRef>
          </c:tx>
          <c:spPr>
            <a:solidFill>
              <a:schemeClr val="accent1">
                <a:shade val="50000"/>
              </a:schemeClr>
            </a:solidFill>
            <a:ln>
              <a:noFill/>
            </a:ln>
            <a:effectLst/>
          </c:spPr>
          <c:invertIfNegative val="0"/>
          <c:dLbls>
            <c:dLbl>
              <c:idx val="0"/>
              <c:layout>
                <c:manualLayout>
                  <c:x val="3.0120989745460146E-2"/>
                  <c:y val="-7.8658283743313707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B9AC-4786-8513-97C039A243F9}"/>
                </c:ext>
              </c:extLst>
            </c:dLbl>
            <c:dLbl>
              <c:idx val="1"/>
              <c:layout>
                <c:manualLayout>
                  <c:x val="3.5002531742316399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B9AC-4786-8513-97C039A243F9}"/>
                </c:ext>
              </c:extLst>
            </c:dLbl>
            <c:dLbl>
              <c:idx val="2"/>
              <c:layout>
                <c:manualLayout>
                  <c:x val="3.7476811094932054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B9AC-4786-8513-97C039A243F9}"/>
                </c:ext>
              </c:extLst>
            </c:dLbl>
            <c:dLbl>
              <c:idx val="3"/>
              <c:layout>
                <c:manualLayout>
                  <c:x val="2.9119532518417653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B9AC-4786-8513-97C039A243F9}"/>
                </c:ext>
              </c:extLst>
            </c:dLbl>
            <c:dLbl>
              <c:idx val="4"/>
              <c:layout>
                <c:manualLayout>
                  <c:x val="4.3928539114435318E-2"/>
                  <c:y val="-1.9664570935828427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B9AC-4786-8513-97C039A243F9}"/>
                </c:ext>
              </c:extLst>
            </c:dLbl>
            <c:spPr>
              <a:noFill/>
              <a:ln>
                <a:noFill/>
              </a:ln>
              <a:effectLst/>
            </c:spPr>
            <c:txPr>
              <a:bodyPr rot="0" spcFirstLastPara="1" vertOverflow="ellipsis" vert="horz" wrap="square" lIns="0" tIns="19050" rIns="0" bIns="19050" anchor="t" anchorCtr="0">
                <a:spAutoFit/>
              </a:bodyPr>
              <a:lstStyle/>
              <a:p>
                <a:pPr algn="ctr">
                  <a:defRPr sz="1000" b="0" i="0" u="none" strike="noStrike" kern="1200" baseline="0">
                    <a:solidFill>
                      <a:schemeClr val="tx1"/>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shade val="95000"/>
                          <a:satMod val="105000"/>
                        </a:schemeClr>
                      </a:solidFill>
                      <a:prstDash val="solid"/>
                      <a:round/>
                    </a:ln>
                    <a:effectLst/>
                  </c:spPr>
                </c15:leaderLines>
              </c:ext>
            </c:extLst>
          </c:dLbls>
          <c:cat>
            <c:strRef>
              <c:f>'Q7'!$L$3:$L$7</c:f>
              <c:strCache>
                <c:ptCount val="5"/>
                <c:pt idx="0">
                  <c:v>I have felt cheerful and in good spirits</c:v>
                </c:pt>
                <c:pt idx="1">
                  <c:v>I have felt calm and relaxed</c:v>
                </c:pt>
                <c:pt idx="2">
                  <c:v>I have felt active and vigorous</c:v>
                </c:pt>
                <c:pt idx="3">
                  <c:v>I woke up feeling fresh and rested</c:v>
                </c:pt>
                <c:pt idx="4">
                  <c:v>My daily life has been filled with things that interest me</c:v>
                </c:pt>
              </c:strCache>
            </c:strRef>
          </c:cat>
          <c:val>
            <c:numRef>
              <c:f>'Q7'!$M$3:$M$7</c:f>
              <c:numCache>
                <c:formatCode>0%</c:formatCode>
                <c:ptCount val="5"/>
                <c:pt idx="0">
                  <c:v>3.864734299516908E-2</c:v>
                </c:pt>
                <c:pt idx="1">
                  <c:v>0.03</c:v>
                </c:pt>
                <c:pt idx="2">
                  <c:v>7.2463768115942032E-2</c:v>
                </c:pt>
                <c:pt idx="3">
                  <c:v>2.1739130434782608E-2</c:v>
                </c:pt>
                <c:pt idx="4">
                  <c:v>0.11881188118811881</c:v>
                </c:pt>
              </c:numCache>
            </c:numRef>
          </c:val>
          <c:extLst>
            <c:ext xmlns:c16="http://schemas.microsoft.com/office/drawing/2014/chart" uri="{C3380CC4-5D6E-409C-BE32-E72D297353CC}">
              <c16:uniqueId val="{00000000-B9AC-4786-8513-97C039A243F9}"/>
            </c:ext>
          </c:extLst>
        </c:ser>
        <c:dLbls>
          <c:showLegendKey val="0"/>
          <c:showVal val="0"/>
          <c:showCatName val="0"/>
          <c:showSerName val="0"/>
          <c:showPercent val="0"/>
          <c:showBubbleSize val="0"/>
        </c:dLbls>
        <c:gapWidth val="75"/>
        <c:overlap val="100"/>
        <c:axId val="245609984"/>
        <c:axId val="245611520"/>
      </c:barChart>
      <c:catAx>
        <c:axId val="245609984"/>
        <c:scaling>
          <c:orientation val="minMax"/>
        </c:scaling>
        <c:delete val="0"/>
        <c:axPos val="l"/>
        <c:majorGridlines>
          <c:spPr>
            <a:ln w="9525" cap="flat" cmpd="sng" algn="ctr">
              <a:solidFill>
                <a:schemeClr val="tx1">
                  <a:tint val="75000"/>
                  <a:shade val="95000"/>
                  <a:satMod val="105000"/>
                </a:schemeClr>
              </a:solidFill>
              <a:prstDash val="solid"/>
              <a:round/>
            </a:ln>
            <a:effectLst/>
          </c:spPr>
        </c:majorGridlines>
        <c:numFmt formatCode="General" sourceLinked="1"/>
        <c:majorTickMark val="none"/>
        <c:minorTickMark val="none"/>
        <c:tickLblPos val="low"/>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t" anchorCtr="1"/>
          <a:lstStyle/>
          <a:p>
            <a:pPr>
              <a:defRPr sz="1100" b="0" i="0" u="none" strike="noStrike" kern="1200" baseline="0">
                <a:solidFill>
                  <a:sysClr val="windowText" lastClr="000000"/>
                </a:solidFill>
                <a:latin typeface="+mn-lt"/>
                <a:ea typeface="+mn-ea"/>
                <a:cs typeface="+mn-cs"/>
              </a:defRPr>
            </a:pPr>
            <a:endParaRPr lang="en-US"/>
          </a:p>
        </c:txPr>
        <c:crossAx val="245611520"/>
        <c:crosses val="autoZero"/>
        <c:auto val="0"/>
        <c:lblAlgn val="ctr"/>
        <c:lblOffset val="100"/>
        <c:noMultiLvlLbl val="0"/>
      </c:catAx>
      <c:valAx>
        <c:axId val="245611520"/>
        <c:scaling>
          <c:orientation val="minMax"/>
          <c:max val="1"/>
          <c:min val="-1"/>
        </c:scaling>
        <c:delete val="0"/>
        <c:axPos val="b"/>
        <c:numFmt formatCode="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245609984"/>
        <c:crosses val="autoZero"/>
        <c:crossBetween val="between"/>
      </c:valAx>
      <c:spPr>
        <a:solidFill>
          <a:schemeClr val="bg1"/>
        </a:solidFill>
        <a:ln>
          <a:noFill/>
        </a:ln>
        <a:effectLst/>
      </c:spPr>
    </c:plotArea>
    <c:legend>
      <c:legendPos val="b"/>
      <c:layout>
        <c:manualLayout>
          <c:xMode val="edge"/>
          <c:yMode val="edge"/>
          <c:x val="0.34320529111330916"/>
          <c:y val="0.84540089946516306"/>
          <c:w val="0.65679469945498625"/>
          <c:h val="3.8792382637050267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n-US"/>
    </a:p>
  </c:txPr>
  <c:printSettings>
    <c:headerFooter/>
    <c:pageMargins b="0.75" l="0.7" r="0.7" t="0.75" header="0.3" footer="0.3"/>
    <c:pageSetup/>
  </c:printSettings>
  <c:userShapes r:id="rId3"/>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'Q8'!$B$1</c:f>
          <c:strCache>
            <c:ptCount val="1"/>
            <c:pt idx="0">
              <c:v>8. Are you a member?</c:v>
            </c:pt>
          </c:strCache>
        </c:strRef>
      </c:tx>
      <c:layout>
        <c:manualLayout>
          <c:xMode val="edge"/>
          <c:yMode val="edge"/>
          <c:x val="1.6785010112831213E-2"/>
          <c:y val="2.2922636103151862E-2"/>
        </c:manualLayout>
      </c:layout>
      <c:overlay val="0"/>
      <c:txPr>
        <a:bodyPr/>
        <a:lstStyle/>
        <a:p>
          <a:pPr algn="l">
            <a:defRPr sz="1000"/>
          </a:pPr>
          <a:endParaRPr lang="en-US"/>
        </a:p>
      </c:txPr>
    </c:title>
    <c:autoTitleDeleted val="0"/>
    <c:plotArea>
      <c:layout>
        <c:manualLayout>
          <c:layoutTarget val="inner"/>
          <c:xMode val="edge"/>
          <c:yMode val="edge"/>
          <c:x val="0.38355241698251002"/>
          <c:y val="0.17757743013922123"/>
          <c:w val="0.5268703907171377"/>
          <c:h val="0.78154743826743278"/>
        </c:manualLayout>
      </c:layout>
      <c:barChart>
        <c:barDir val="bar"/>
        <c:grouping val="clustered"/>
        <c:varyColors val="0"/>
        <c:ser>
          <c:idx val="0"/>
          <c:order val="0"/>
          <c:tx>
            <c:strRef>
              <c:f>'Q8'!$E$2</c:f>
              <c:strCache>
                <c:ptCount val="1"/>
                <c:pt idx="0">
                  <c:v>%</c:v>
                </c:pt>
              </c:strCache>
            </c:strRef>
          </c:tx>
          <c:spPr>
            <a:solidFill>
              <a:srgbClr val="079948"/>
            </a:solidFill>
          </c:spPr>
          <c:invertIfNegative val="0"/>
          <c:dLbls>
            <c:dLbl>
              <c:idx val="0"/>
              <c:tx>
                <c:rich>
                  <a:bodyPr/>
                  <a:lstStyle/>
                  <a:p>
                    <a:pPr>
                      <a:defRPr>
                        <a:solidFill>
                          <a:sysClr val="windowText" lastClr="000000"/>
                        </a:solidFill>
                      </a:defRPr>
                    </a:pPr>
                    <a:fld id="{F767EACC-E97B-4072-B014-3A81CA1EDFF4}" type="CELLRANGE">
                      <a:rPr lang="en-US"/>
                      <a:pPr>
                        <a:defRPr>
                          <a:solidFill>
                            <a:sysClr val="windowText" lastClr="000000"/>
                          </a:solidFill>
                        </a:defRPr>
                      </a:pPr>
                      <a:t>[CELLRANGE]</a:t>
                    </a:fld>
                    <a:r>
                      <a:rPr lang="en-US" baseline="0"/>
                      <a:t>, </a:t>
                    </a:r>
                    <a:fld id="{006D21C3-05A2-4C92-AD4D-47359728A11C}" type="VALUE">
                      <a:rPr lang="en-US" baseline="0"/>
                      <a:pPr>
                        <a:defRPr>
                          <a:solidFill>
                            <a:sysClr val="windowText" lastClr="000000"/>
                          </a:solidFill>
                        </a:defRPr>
                      </a:pPr>
                      <a:t>[VALUE]</a:t>
                    </a:fld>
                    <a:endParaRPr lang="en-US" baseline="0"/>
                  </a:p>
                </c:rich>
              </c:tx>
              <c:spPr>
                <a:solidFill>
                  <a:schemeClr val="bg1"/>
                </a:solidFill>
              </c:spPr>
              <c:dLblPos val="outEnd"/>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525D-46C1-9E2F-32B7F3DFF33A}"/>
                </c:ext>
              </c:extLst>
            </c:dLbl>
            <c:dLbl>
              <c:idx val="1"/>
              <c:tx>
                <c:rich>
                  <a:bodyPr/>
                  <a:lstStyle/>
                  <a:p>
                    <a:fld id="{B30D6D3B-8C0A-493B-9AF6-D4F4BD75A11D}" type="CELLRANGE">
                      <a:rPr lang="en-US"/>
                      <a:pPr/>
                      <a:t>[CELLRANGE]</a:t>
                    </a:fld>
                    <a:r>
                      <a:rPr lang="en-US" baseline="0"/>
                      <a:t>, </a:t>
                    </a:r>
                    <a:fld id="{57976E34-F627-4C82-9C05-FEE7A354FF9D}" type="VALUE">
                      <a:rPr lang="en-US" baseline="0"/>
                      <a:pPr/>
                      <a:t>[VALUE]</a:t>
                    </a:fld>
                    <a:endParaRPr lang="en-US" baseline="0"/>
                  </a:p>
                </c:rich>
              </c:tx>
              <c:dLblPos val="outEnd"/>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626E-4923-9D0F-C5D17266C32B}"/>
                </c:ext>
              </c:extLst>
            </c:dLbl>
            <c:dLbl>
              <c:idx val="2"/>
              <c:tx>
                <c:rich>
                  <a:bodyPr/>
                  <a:lstStyle/>
                  <a:p>
                    <a:fld id="{E46E3023-3758-4196-91DD-BE368347CEAC}" type="CELLRANGE">
                      <a:rPr lang="en-US"/>
                      <a:pPr/>
                      <a:t>[CELLRANGE]</a:t>
                    </a:fld>
                    <a:r>
                      <a:rPr lang="en-US" baseline="0"/>
                      <a:t>, </a:t>
                    </a:r>
                    <a:fld id="{FB35574A-F564-4BE2-84D1-AE1B33480F35}" type="VALUE">
                      <a:rPr lang="en-US" baseline="0"/>
                      <a:pPr/>
                      <a:t>[VALUE]</a:t>
                    </a:fld>
                    <a:endParaRPr lang="en-US" baseline="0"/>
                  </a:p>
                </c:rich>
              </c:tx>
              <c:dLblPos val="outEnd"/>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626E-4923-9D0F-C5D17266C32B}"/>
                </c:ext>
              </c:extLst>
            </c:dLbl>
            <c:dLbl>
              <c:idx val="3"/>
              <c:tx>
                <c:rich>
                  <a:bodyPr/>
                  <a:lstStyle/>
                  <a:p>
                    <a:fld id="{76A401E4-8BA5-4F84-A383-FBE696FBA638}" type="CELLRANGE">
                      <a:rPr lang="en-US"/>
                      <a:pPr/>
                      <a:t>[CELLRANGE]</a:t>
                    </a:fld>
                    <a:r>
                      <a:rPr lang="en-US" baseline="0"/>
                      <a:t>, </a:t>
                    </a:r>
                    <a:fld id="{38F852CE-9176-4B1E-A27D-3DDA64DA7BC0}" type="VALUE">
                      <a:rPr lang="en-US" baseline="0"/>
                      <a:pPr/>
                      <a:t>[VALUE]</a:t>
                    </a:fld>
                    <a:endParaRPr lang="en-US" baseline="0"/>
                  </a:p>
                </c:rich>
              </c:tx>
              <c:dLblPos val="outEnd"/>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626E-4923-9D0F-C5D17266C32B}"/>
                </c:ext>
              </c:extLst>
            </c:dLbl>
            <c:dLbl>
              <c:idx val="4"/>
              <c:tx>
                <c:rich>
                  <a:bodyPr/>
                  <a:lstStyle/>
                  <a:p>
                    <a:fld id="{9083EBA9-98B9-4C35-AD6C-4CB5AB7DE65E}" type="CELLRANGE">
                      <a:rPr lang="en-US"/>
                      <a:pPr/>
                      <a:t>[CELLRANGE]</a:t>
                    </a:fld>
                    <a:r>
                      <a:rPr lang="en-US" baseline="0"/>
                      <a:t>, </a:t>
                    </a:r>
                    <a:fld id="{FBF1B4D7-FBA5-4FB3-951E-96580F4AAAE2}" type="VALUE">
                      <a:rPr lang="en-US" baseline="0"/>
                      <a:pPr/>
                      <a:t>[VALUE]</a:t>
                    </a:fld>
                    <a:endParaRPr lang="en-US" baseline="0"/>
                  </a:p>
                </c:rich>
              </c:tx>
              <c:dLblPos val="outEnd"/>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626E-4923-9D0F-C5D17266C32B}"/>
                </c:ext>
              </c:extLst>
            </c:dLbl>
            <c:dLbl>
              <c:idx val="5"/>
              <c:tx>
                <c:rich>
                  <a:bodyPr/>
                  <a:lstStyle/>
                  <a:p>
                    <a:fld id="{BB60643D-B797-454C-BAD3-D773799BD3A9}" type="CELLRANGE">
                      <a:rPr lang="en-US"/>
                      <a:pPr/>
                      <a:t>[CELLRANGE]</a:t>
                    </a:fld>
                    <a:r>
                      <a:rPr lang="en-US" baseline="0"/>
                      <a:t>, </a:t>
                    </a:r>
                    <a:fld id="{FAA58A5F-9153-4126-905F-1FA5059BE1DB}" type="VALUE">
                      <a:rPr lang="en-US" baseline="0"/>
                      <a:pPr/>
                      <a:t>[VALUE]</a:t>
                    </a:fld>
                    <a:endParaRPr lang="en-US" baseline="0"/>
                  </a:p>
                </c:rich>
              </c:tx>
              <c:dLblPos val="outEnd"/>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626E-4923-9D0F-C5D17266C32B}"/>
                </c:ext>
              </c:extLst>
            </c:dLbl>
            <c:spPr>
              <a:solidFill>
                <a:schemeClr val="bg1"/>
              </a:solidFill>
              <a:ln>
                <a:noFill/>
              </a:ln>
              <a:effectLst/>
            </c:spPr>
            <c:txPr>
              <a:bodyPr/>
              <a:lstStyle/>
              <a:p>
                <a:pPr>
                  <a:defRPr>
                    <a:solidFill>
                      <a:sysClr val="windowText" lastClr="000000"/>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'Q8'!$B$3:$B$8</c:f>
              <c:strCache>
                <c:ptCount val="6"/>
                <c:pt idx="0">
                  <c:v>Honorary Life Member</c:v>
                </c:pt>
                <c:pt idx="1">
                  <c:v>Registered for CMALT (CMALT candidate)</c:v>
                </c:pt>
                <c:pt idx="2">
                  <c:v>Not sure</c:v>
                </c:pt>
                <c:pt idx="3">
                  <c:v>Individual Member</c:v>
                </c:pt>
                <c:pt idx="4">
                  <c:v>Certified Member (this includes Associate and Senior CMALT)</c:v>
                </c:pt>
                <c:pt idx="5">
                  <c:v>Associate Member</c:v>
                </c:pt>
              </c:strCache>
            </c:strRef>
          </c:cat>
          <c:val>
            <c:numRef>
              <c:f>'Q8'!$E$3:$E$8</c:f>
              <c:numCache>
                <c:formatCode>0%</c:formatCode>
                <c:ptCount val="6"/>
                <c:pt idx="0">
                  <c:v>4.6511627906976744E-3</c:v>
                </c:pt>
                <c:pt idx="1">
                  <c:v>6.5116279069767441E-2</c:v>
                </c:pt>
                <c:pt idx="2">
                  <c:v>6.0465116279069767E-2</c:v>
                </c:pt>
                <c:pt idx="3">
                  <c:v>0.2744186046511628</c:v>
                </c:pt>
                <c:pt idx="4">
                  <c:v>0.2558139534883721</c:v>
                </c:pt>
                <c:pt idx="5">
                  <c:v>0.33023255813953489</c:v>
                </c:pt>
              </c:numCache>
            </c:numRef>
          </c:val>
          <c:extLst>
            <c:ext xmlns:c15="http://schemas.microsoft.com/office/drawing/2012/chart" uri="{02D57815-91ED-43cb-92C2-25804820EDAC}">
              <c15:datalabelsRange>
                <c15:f>'Q8'!$F$3:$F$8</c15:f>
                <c15:dlblRangeCache>
                  <c:ptCount val="6"/>
                  <c:pt idx="0">
                    <c:v>n.1</c:v>
                  </c:pt>
                  <c:pt idx="1">
                    <c:v>n.14</c:v>
                  </c:pt>
                  <c:pt idx="2">
                    <c:v>n.13</c:v>
                  </c:pt>
                  <c:pt idx="3">
                    <c:v>n.59</c:v>
                  </c:pt>
                  <c:pt idx="4">
                    <c:v>n.55</c:v>
                  </c:pt>
                  <c:pt idx="5">
                    <c:v>n.71</c:v>
                  </c:pt>
                </c15:dlblRangeCache>
              </c15:datalabelsRange>
            </c:ext>
            <c:ext xmlns:c16="http://schemas.microsoft.com/office/drawing/2014/chart" uri="{C3380CC4-5D6E-409C-BE32-E72D297353CC}">
              <c16:uniqueId val="{00000002-EC81-426E-9F11-9D43D541732F}"/>
            </c:ext>
          </c:extLst>
        </c:ser>
        <c:dLbls>
          <c:showLegendKey val="0"/>
          <c:showVal val="0"/>
          <c:showCatName val="0"/>
          <c:showSerName val="0"/>
          <c:showPercent val="0"/>
          <c:showBubbleSize val="0"/>
        </c:dLbls>
        <c:gapWidth val="100"/>
        <c:overlap val="73"/>
        <c:axId val="249064832"/>
        <c:axId val="249063296"/>
      </c:barChart>
      <c:valAx>
        <c:axId val="249063296"/>
        <c:scaling>
          <c:orientation val="minMax"/>
        </c:scaling>
        <c:delete val="0"/>
        <c:axPos val="t"/>
        <c:majorGridlines>
          <c:spPr>
            <a:ln>
              <a:solidFill>
                <a:schemeClr val="bg1">
                  <a:lumMod val="85000"/>
                </a:schemeClr>
              </a:solidFill>
            </a:ln>
          </c:spPr>
        </c:majorGridlines>
        <c:numFmt formatCode="0%" sourceLinked="1"/>
        <c:majorTickMark val="out"/>
        <c:minorTickMark val="none"/>
        <c:tickLblPos val="nextTo"/>
        <c:crossAx val="249064832"/>
        <c:crosses val="max"/>
        <c:crossBetween val="between"/>
      </c:valAx>
      <c:catAx>
        <c:axId val="249064832"/>
        <c:scaling>
          <c:orientation val="minMax"/>
        </c:scaling>
        <c:delete val="0"/>
        <c:axPos val="l"/>
        <c:numFmt formatCode="General" sourceLinked="1"/>
        <c:majorTickMark val="out"/>
        <c:minorTickMark val="none"/>
        <c:tickLblPos val="nextTo"/>
        <c:crossAx val="249063296"/>
        <c:crosses val="autoZero"/>
        <c:auto val="1"/>
        <c:lblAlgn val="ctr"/>
        <c:lblOffset val="100"/>
        <c:noMultiLvlLbl val="0"/>
      </c:catAx>
      <c:spPr>
        <a:ln>
          <a:noFill/>
        </a:ln>
      </c:spPr>
    </c:plotArea>
    <c:plotVisOnly val="1"/>
    <c:dispBlanksAs val="gap"/>
    <c:showDLblsOverMax val="0"/>
  </c:chart>
  <c:spPr>
    <a:ln>
      <a:noFill/>
    </a:ln>
  </c:spPr>
  <c:txPr>
    <a:bodyPr/>
    <a:lstStyle/>
    <a:p>
      <a:pPr>
        <a:defRPr sz="900">
          <a:latin typeface="Open Sans" panose="020B0606030504020204" pitchFamily="34" charset="0"/>
          <a:ea typeface="Open Sans" panose="020B0606030504020204" pitchFamily="34" charset="0"/>
          <a:cs typeface="Open Sans" panose="020B0606030504020204" pitchFamily="34" charset="0"/>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'Q8'!$B$1</c:f>
          <c:strCache>
            <c:ptCount val="1"/>
            <c:pt idx="0">
              <c:v>8. Are you a member?</c:v>
            </c:pt>
          </c:strCache>
        </c:strRef>
      </c:tx>
      <c:layout>
        <c:manualLayout>
          <c:xMode val="edge"/>
          <c:yMode val="edge"/>
          <c:x val="5.5508665033734746E-3"/>
          <c:y val="2.4869906238495221E-2"/>
        </c:manualLayout>
      </c:layout>
      <c:overlay val="0"/>
      <c:txPr>
        <a:bodyPr/>
        <a:lstStyle/>
        <a:p>
          <a:pPr algn="l">
            <a:defRPr/>
          </a:pPr>
          <a:endParaRPr lang="en-US"/>
        </a:p>
      </c:txPr>
    </c:title>
    <c:autoTitleDeleted val="0"/>
    <c:plotArea>
      <c:layout>
        <c:manualLayout>
          <c:layoutTarget val="inner"/>
          <c:xMode val="edge"/>
          <c:yMode val="edge"/>
          <c:x val="0.34454118526770028"/>
          <c:y val="8.6842122400908259E-2"/>
          <c:w val="0.59423995714291611"/>
          <c:h val="0.72234438899303155"/>
        </c:manualLayout>
      </c:layout>
      <c:barChart>
        <c:barDir val="bar"/>
        <c:grouping val="clustered"/>
        <c:varyColors val="0"/>
        <c:ser>
          <c:idx val="3"/>
          <c:order val="1"/>
          <c:tx>
            <c:strRef>
              <c:f>'Q8'!$E$15</c:f>
              <c:strCache>
                <c:ptCount val="1"/>
                <c:pt idx="0">
                  <c:v>2019 (%)</c:v>
                </c:pt>
              </c:strCache>
            </c:strRef>
          </c:tx>
          <c:spPr>
            <a:solidFill>
              <a:schemeClr val="bg1">
                <a:lumMod val="85000"/>
              </a:schemeClr>
            </a:solidFill>
          </c:spPr>
          <c:invertIfNegative val="0"/>
          <c:dLbls>
            <c:dLbl>
              <c:idx val="0"/>
              <c:tx>
                <c:rich>
                  <a:bodyPr/>
                  <a:lstStyle/>
                  <a:p>
                    <a:fld id="{D59142E6-A0E2-48E3-8013-24D50A22B406}" type="CELLRANGE">
                      <a:rPr lang="en-US"/>
                      <a:pPr/>
                      <a:t>[CELLRANGE]</a:t>
                    </a:fld>
                    <a:r>
                      <a:rPr lang="en-US" baseline="0"/>
                      <a:t>, </a:t>
                    </a:r>
                    <a:fld id="{D099F2EB-1AE5-4416-9E01-80B8E334D534}" type="VALUE">
                      <a:rPr lang="en-US" baseline="0"/>
                      <a:pPr/>
                      <a:t>[VALUE]</a:t>
                    </a:fld>
                    <a:endParaRPr lang="en-US"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EBF0-4594-AC38-75CBB494DA43}"/>
                </c:ext>
              </c:extLst>
            </c:dLbl>
            <c:dLbl>
              <c:idx val="1"/>
              <c:tx>
                <c:rich>
                  <a:bodyPr/>
                  <a:lstStyle/>
                  <a:p>
                    <a:fld id="{02E49ADE-9DEF-420E-AB83-7258C3EFF757}" type="CELLRANGE">
                      <a:rPr lang="en-US"/>
                      <a:pPr/>
                      <a:t>[CELLRANGE]</a:t>
                    </a:fld>
                    <a:r>
                      <a:rPr lang="en-US" baseline="0"/>
                      <a:t>, </a:t>
                    </a:r>
                    <a:fld id="{CEC8BF06-96A2-487D-BC73-82808368ED3E}" type="VALUE">
                      <a:rPr lang="en-US" baseline="0"/>
                      <a:pPr/>
                      <a:t>[VALUE]</a:t>
                    </a:fld>
                    <a:endParaRPr lang="en-US"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EBF0-4594-AC38-75CBB494DA43}"/>
                </c:ext>
              </c:extLst>
            </c:dLbl>
            <c:dLbl>
              <c:idx val="2"/>
              <c:tx>
                <c:rich>
                  <a:bodyPr/>
                  <a:lstStyle/>
                  <a:p>
                    <a:fld id="{6E5668EC-F222-4224-B9DF-AF94CA69685F}" type="CELLRANGE">
                      <a:rPr lang="en-US"/>
                      <a:pPr/>
                      <a:t>[CELLRANGE]</a:t>
                    </a:fld>
                    <a:r>
                      <a:rPr lang="en-US" baseline="0"/>
                      <a:t>, </a:t>
                    </a:r>
                    <a:fld id="{56615424-EE4C-493F-903F-63172AB51431}" type="VALUE">
                      <a:rPr lang="en-US" baseline="0"/>
                      <a:pPr/>
                      <a:t>[VALUE]</a:t>
                    </a:fld>
                    <a:endParaRPr lang="en-US"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EBF0-4594-AC38-75CBB494DA43}"/>
                </c:ext>
              </c:extLst>
            </c:dLbl>
            <c:dLbl>
              <c:idx val="3"/>
              <c:tx>
                <c:rich>
                  <a:bodyPr/>
                  <a:lstStyle/>
                  <a:p>
                    <a:fld id="{F7CE2F76-31B3-4853-ACF1-3B1EC6A62EEC}" type="CELLRANGE">
                      <a:rPr lang="en-US"/>
                      <a:pPr/>
                      <a:t>[CELLRANGE]</a:t>
                    </a:fld>
                    <a:r>
                      <a:rPr lang="en-US" baseline="0"/>
                      <a:t>, </a:t>
                    </a:r>
                    <a:fld id="{5AD6880B-DDBC-4617-9BA2-C41F88D84ED7}" type="VALUE">
                      <a:rPr lang="en-US" baseline="0"/>
                      <a:pPr/>
                      <a:t>[VALUE]</a:t>
                    </a:fld>
                    <a:endParaRPr lang="en-US"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EBF0-4594-AC38-75CBB494DA43}"/>
                </c:ext>
              </c:extLst>
            </c:dLbl>
            <c:dLbl>
              <c:idx val="4"/>
              <c:tx>
                <c:rich>
                  <a:bodyPr/>
                  <a:lstStyle/>
                  <a:p>
                    <a:fld id="{84CB349B-630F-41B1-A9F1-51C389719BFC}" type="CELLRANGE">
                      <a:rPr lang="en-US"/>
                      <a:pPr/>
                      <a:t>[CELLRANGE]</a:t>
                    </a:fld>
                    <a:r>
                      <a:rPr lang="en-US" baseline="0"/>
                      <a:t>, </a:t>
                    </a:r>
                    <a:fld id="{4DE4D141-7337-44B6-A831-013A3B519B31}" type="VALUE">
                      <a:rPr lang="en-US" baseline="0"/>
                      <a:pPr/>
                      <a:t>[VALUE]</a:t>
                    </a:fld>
                    <a:endParaRPr lang="en-US"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EBF0-4594-AC38-75CBB494DA43}"/>
                </c:ext>
              </c:extLst>
            </c:dLbl>
            <c:dLbl>
              <c:idx val="5"/>
              <c:tx>
                <c:rich>
                  <a:bodyPr/>
                  <a:lstStyle/>
                  <a:p>
                    <a:fld id="{570D0D83-5606-4D7B-85A6-3E503FD4C653}" type="CELLRANGE">
                      <a:rPr lang="en-US"/>
                      <a:pPr/>
                      <a:t>[CELLRANGE]</a:t>
                    </a:fld>
                    <a:r>
                      <a:rPr lang="en-US" baseline="0"/>
                      <a:t>, </a:t>
                    </a:r>
                    <a:fld id="{42FAF8B9-83FA-4E09-86E2-029846719BB3}" type="VALUE">
                      <a:rPr lang="en-US" baseline="0"/>
                      <a:pPr/>
                      <a:t>[VALUE]</a:t>
                    </a:fld>
                    <a:endParaRPr lang="en-US"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EBF0-4594-AC38-75CBB494DA43}"/>
                </c:ext>
              </c:extLst>
            </c:dLbl>
            <c:spPr>
              <a:solidFill>
                <a:schemeClr val="bg1"/>
              </a:solidFill>
            </c:spPr>
            <c:showLegendKey val="0"/>
            <c:showVal val="1"/>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'Q8'!$C$16:$C$21</c:f>
              <c:strCache>
                <c:ptCount val="6"/>
                <c:pt idx="0">
                  <c:v>Honorary Life Member</c:v>
                </c:pt>
                <c:pt idx="1">
                  <c:v>Registered for CMALT (CMALT candidate)</c:v>
                </c:pt>
                <c:pt idx="2">
                  <c:v>Not sure</c:v>
                </c:pt>
                <c:pt idx="3">
                  <c:v>Individual Member</c:v>
                </c:pt>
                <c:pt idx="4">
                  <c:v>Certified Member (this includes Associate and Senior CMALT)</c:v>
                </c:pt>
                <c:pt idx="5">
                  <c:v>Associate Member</c:v>
                </c:pt>
              </c:strCache>
            </c:strRef>
          </c:cat>
          <c:val>
            <c:numRef>
              <c:f>'Q8'!$E$16:$E$21</c:f>
              <c:numCache>
                <c:formatCode>0%</c:formatCode>
                <c:ptCount val="6"/>
                <c:pt idx="0">
                  <c:v>4.4052863436123352E-3</c:v>
                </c:pt>
                <c:pt idx="1">
                  <c:v>7.4889867841409691E-2</c:v>
                </c:pt>
                <c:pt idx="2">
                  <c:v>7.9295154185022032E-2</c:v>
                </c:pt>
                <c:pt idx="3">
                  <c:v>0.26431718061674009</c:v>
                </c:pt>
                <c:pt idx="4">
                  <c:v>0.28193832599118945</c:v>
                </c:pt>
                <c:pt idx="5">
                  <c:v>0.32599118942731276</c:v>
                </c:pt>
              </c:numCache>
            </c:numRef>
          </c:val>
          <c:extLst>
            <c:ext xmlns:c15="http://schemas.microsoft.com/office/drawing/2012/chart" uri="{02D57815-91ED-43cb-92C2-25804820EDAC}">
              <c15:datalabelsRange>
                <c15:f>'Q8'!$F$16:$F$21</c15:f>
                <c15:dlblRangeCache>
                  <c:ptCount val="6"/>
                  <c:pt idx="0">
                    <c:v>n.1</c:v>
                  </c:pt>
                  <c:pt idx="1">
                    <c:v>n.17</c:v>
                  </c:pt>
                  <c:pt idx="2">
                    <c:v>n.18</c:v>
                  </c:pt>
                  <c:pt idx="3">
                    <c:v>n.60</c:v>
                  </c:pt>
                  <c:pt idx="4">
                    <c:v>n.64</c:v>
                  </c:pt>
                  <c:pt idx="5">
                    <c:v>n.74</c:v>
                  </c:pt>
                </c15:dlblRangeCache>
              </c15:datalabelsRange>
            </c:ext>
            <c:ext xmlns:c16="http://schemas.microsoft.com/office/drawing/2014/chart" uri="{C3380CC4-5D6E-409C-BE32-E72D297353CC}">
              <c16:uniqueId val="{00000000-B103-4B61-B9F7-653857350383}"/>
            </c:ext>
          </c:extLst>
        </c:ser>
        <c:ser>
          <c:idx val="1"/>
          <c:order val="2"/>
          <c:tx>
            <c:strRef>
              <c:f>'Q8'!$H$15</c:f>
              <c:strCache>
                <c:ptCount val="1"/>
                <c:pt idx="0">
                  <c:v>2020 (%)</c:v>
                </c:pt>
              </c:strCache>
            </c:strRef>
          </c:tx>
          <c:spPr>
            <a:solidFill>
              <a:srgbClr val="079948"/>
            </a:solidFill>
          </c:spPr>
          <c:invertIfNegative val="0"/>
          <c:dLbls>
            <c:dLbl>
              <c:idx val="0"/>
              <c:tx>
                <c:rich>
                  <a:bodyPr/>
                  <a:lstStyle/>
                  <a:p>
                    <a:fld id="{9A709C61-5CDF-44EE-B923-6FC3F1BBCEED}" type="CELLRANGE">
                      <a:rPr lang="en-US"/>
                      <a:pPr/>
                      <a:t>[CELLRANGE]</a:t>
                    </a:fld>
                    <a:r>
                      <a:rPr lang="en-US" baseline="0"/>
                      <a:t>, </a:t>
                    </a:r>
                    <a:fld id="{6164DB65-CCD9-44E7-B212-A26AE24973BA}" type="VALUE">
                      <a:rPr lang="en-US" baseline="0"/>
                      <a:pPr/>
                      <a:t>[VALUE]</a:t>
                    </a:fld>
                    <a:endParaRPr lang="en-US"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EBF0-4594-AC38-75CBB494DA43}"/>
                </c:ext>
              </c:extLst>
            </c:dLbl>
            <c:dLbl>
              <c:idx val="1"/>
              <c:tx>
                <c:rich>
                  <a:bodyPr/>
                  <a:lstStyle/>
                  <a:p>
                    <a:fld id="{3D1C4120-9BD1-4281-AE3D-8EE647AC57EE}" type="CELLRANGE">
                      <a:rPr lang="en-US"/>
                      <a:pPr/>
                      <a:t>[CELLRANGE]</a:t>
                    </a:fld>
                    <a:r>
                      <a:rPr lang="en-US" baseline="0"/>
                      <a:t>, </a:t>
                    </a:r>
                    <a:fld id="{6591E585-1402-460C-B46E-5BC979FD4B78}" type="VALUE">
                      <a:rPr lang="en-US" baseline="0"/>
                      <a:pPr/>
                      <a:t>[VALUE]</a:t>
                    </a:fld>
                    <a:endParaRPr lang="en-US"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EBF0-4594-AC38-75CBB494DA43}"/>
                </c:ext>
              </c:extLst>
            </c:dLbl>
            <c:dLbl>
              <c:idx val="2"/>
              <c:tx>
                <c:rich>
                  <a:bodyPr/>
                  <a:lstStyle/>
                  <a:p>
                    <a:fld id="{9E87C23C-8BB0-4318-BB0F-FC782F87F1EE}" type="CELLRANGE">
                      <a:rPr lang="en-US"/>
                      <a:pPr/>
                      <a:t>[CELLRANGE]</a:t>
                    </a:fld>
                    <a:r>
                      <a:rPr lang="en-US" baseline="0"/>
                      <a:t>, </a:t>
                    </a:r>
                    <a:fld id="{8A53EAA6-4297-457E-AAFB-1723E78FA50D}" type="VALUE">
                      <a:rPr lang="en-US" baseline="0"/>
                      <a:pPr/>
                      <a:t>[VALUE]</a:t>
                    </a:fld>
                    <a:endParaRPr lang="en-US"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EBF0-4594-AC38-75CBB494DA43}"/>
                </c:ext>
              </c:extLst>
            </c:dLbl>
            <c:dLbl>
              <c:idx val="3"/>
              <c:tx>
                <c:rich>
                  <a:bodyPr/>
                  <a:lstStyle/>
                  <a:p>
                    <a:fld id="{16F07B7C-3AD7-423A-A90A-6395AF762976}" type="CELLRANGE">
                      <a:rPr lang="en-US"/>
                      <a:pPr/>
                      <a:t>[CELLRANGE]</a:t>
                    </a:fld>
                    <a:r>
                      <a:rPr lang="en-US" baseline="0"/>
                      <a:t>, </a:t>
                    </a:r>
                    <a:fld id="{4C8CB233-1725-4AF1-BE88-9348A7201601}" type="VALUE">
                      <a:rPr lang="en-US" baseline="0"/>
                      <a:pPr/>
                      <a:t>[VALUE]</a:t>
                    </a:fld>
                    <a:endParaRPr lang="en-US"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EBF0-4594-AC38-75CBB494DA43}"/>
                </c:ext>
              </c:extLst>
            </c:dLbl>
            <c:dLbl>
              <c:idx val="4"/>
              <c:tx>
                <c:rich>
                  <a:bodyPr/>
                  <a:lstStyle/>
                  <a:p>
                    <a:fld id="{C5301125-465A-4D4D-AC2A-DC4D06F419A0}" type="CELLRANGE">
                      <a:rPr lang="en-US"/>
                      <a:pPr/>
                      <a:t>[CELLRANGE]</a:t>
                    </a:fld>
                    <a:r>
                      <a:rPr lang="en-US" baseline="0"/>
                      <a:t>, </a:t>
                    </a:r>
                    <a:fld id="{F31892CD-BB67-43E4-9421-1F0BB6716ECA}" type="VALUE">
                      <a:rPr lang="en-US" baseline="0"/>
                      <a:pPr/>
                      <a:t>[VALUE]</a:t>
                    </a:fld>
                    <a:endParaRPr lang="en-US"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EBF0-4594-AC38-75CBB494DA43}"/>
                </c:ext>
              </c:extLst>
            </c:dLbl>
            <c:dLbl>
              <c:idx val="5"/>
              <c:tx>
                <c:rich>
                  <a:bodyPr/>
                  <a:lstStyle/>
                  <a:p>
                    <a:fld id="{CF53E0B4-A0D6-49E3-B678-F963D4384E9F}" type="CELLRANGE">
                      <a:rPr lang="en-US"/>
                      <a:pPr/>
                      <a:t>[CELLRANGE]</a:t>
                    </a:fld>
                    <a:r>
                      <a:rPr lang="en-US" baseline="0"/>
                      <a:t>, </a:t>
                    </a:r>
                    <a:fld id="{FA6CD0C5-0BAF-4EE5-8CCD-FD6B9734CF57}" type="VALUE">
                      <a:rPr lang="en-US" baseline="0"/>
                      <a:pPr/>
                      <a:t>[VALUE]</a:t>
                    </a:fld>
                    <a:endParaRPr lang="en-US"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EBF0-4594-AC38-75CBB494DA43}"/>
                </c:ext>
              </c:extLst>
            </c:dLbl>
            <c:spPr>
              <a:solidFill>
                <a:schemeClr val="bg1"/>
              </a:solidFill>
            </c:spPr>
            <c:txPr>
              <a:bodyPr rot="0"/>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'Q8'!$C$16:$C$21</c:f>
              <c:strCache>
                <c:ptCount val="6"/>
                <c:pt idx="0">
                  <c:v>Honorary Life Member</c:v>
                </c:pt>
                <c:pt idx="1">
                  <c:v>Registered for CMALT (CMALT candidate)</c:v>
                </c:pt>
                <c:pt idx="2">
                  <c:v>Not sure</c:v>
                </c:pt>
                <c:pt idx="3">
                  <c:v>Individual Member</c:v>
                </c:pt>
                <c:pt idx="4">
                  <c:v>Certified Member (this includes Associate and Senior CMALT)</c:v>
                </c:pt>
                <c:pt idx="5">
                  <c:v>Associate Member</c:v>
                </c:pt>
              </c:strCache>
            </c:strRef>
          </c:cat>
          <c:val>
            <c:numRef>
              <c:f>'Q8'!$H$16:$H$21</c:f>
              <c:numCache>
                <c:formatCode>0%</c:formatCode>
                <c:ptCount val="6"/>
                <c:pt idx="0">
                  <c:v>4.6511627906976744E-3</c:v>
                </c:pt>
                <c:pt idx="1">
                  <c:v>6.5116279069767441E-2</c:v>
                </c:pt>
                <c:pt idx="2">
                  <c:v>6.0465116279069767E-2</c:v>
                </c:pt>
                <c:pt idx="3">
                  <c:v>0.2744186046511628</c:v>
                </c:pt>
                <c:pt idx="4">
                  <c:v>0.2558139534883721</c:v>
                </c:pt>
                <c:pt idx="5">
                  <c:v>0.33023255813953489</c:v>
                </c:pt>
              </c:numCache>
            </c:numRef>
          </c:val>
          <c:extLst>
            <c:ext xmlns:c15="http://schemas.microsoft.com/office/drawing/2012/chart" uri="{02D57815-91ED-43cb-92C2-25804820EDAC}">
              <c15:datalabelsRange>
                <c15:f>'Q8'!$I$16:$I$21</c15:f>
                <c15:dlblRangeCache>
                  <c:ptCount val="6"/>
                  <c:pt idx="0">
                    <c:v>n.1</c:v>
                  </c:pt>
                  <c:pt idx="1">
                    <c:v>n.14</c:v>
                  </c:pt>
                  <c:pt idx="2">
                    <c:v>n.13</c:v>
                  </c:pt>
                  <c:pt idx="3">
                    <c:v>n.59</c:v>
                  </c:pt>
                  <c:pt idx="4">
                    <c:v>n.55</c:v>
                  </c:pt>
                  <c:pt idx="5">
                    <c:v>n.71</c:v>
                  </c:pt>
                </c15:dlblRangeCache>
              </c15:datalabelsRange>
            </c:ext>
            <c:ext xmlns:c16="http://schemas.microsoft.com/office/drawing/2014/chart" uri="{C3380CC4-5D6E-409C-BE32-E72D297353CC}">
              <c16:uniqueId val="{00000001-B103-4B61-B9F7-653857350383}"/>
            </c:ext>
          </c:extLst>
        </c:ser>
        <c:dLbls>
          <c:showLegendKey val="0"/>
          <c:showVal val="0"/>
          <c:showCatName val="0"/>
          <c:showSerName val="0"/>
          <c:showPercent val="0"/>
          <c:showBubbleSize val="0"/>
        </c:dLbls>
        <c:gapWidth val="84"/>
        <c:overlap val="-11"/>
        <c:axId val="249119872"/>
        <c:axId val="249121408"/>
      </c:barChart>
      <c:barChart>
        <c:barDir val="bar"/>
        <c:grouping val="clustered"/>
        <c:varyColors val="0"/>
        <c:ser>
          <c:idx val="2"/>
          <c:order val="0"/>
          <c:tx>
            <c:strRef>
              <c:f>'Q8'!$D$15</c:f>
              <c:strCache>
                <c:ptCount val="1"/>
                <c:pt idx="0">
                  <c:v>2019 (n.)</c:v>
                </c:pt>
              </c:strCache>
            </c:strRef>
          </c:tx>
          <c:spPr>
            <a:noFill/>
          </c:spPr>
          <c:invertIfNegative val="0"/>
          <c:cat>
            <c:strRef>
              <c:f>'Q8'!$C$16:$C$21</c:f>
              <c:strCache>
                <c:ptCount val="6"/>
                <c:pt idx="0">
                  <c:v>Honorary Life Member</c:v>
                </c:pt>
                <c:pt idx="1">
                  <c:v>Registered for CMALT (CMALT candidate)</c:v>
                </c:pt>
                <c:pt idx="2">
                  <c:v>Not sure</c:v>
                </c:pt>
                <c:pt idx="3">
                  <c:v>Individual Member</c:v>
                </c:pt>
                <c:pt idx="4">
                  <c:v>Certified Member (this includes Associate and Senior CMALT)</c:v>
                </c:pt>
                <c:pt idx="5">
                  <c:v>Associate Member</c:v>
                </c:pt>
              </c:strCache>
            </c:strRef>
          </c:cat>
          <c:val>
            <c:numRef>
              <c:f>'Q8'!$D$16:$D$21</c:f>
              <c:numCache>
                <c:formatCode>General</c:formatCode>
                <c:ptCount val="6"/>
                <c:pt idx="0">
                  <c:v>1</c:v>
                </c:pt>
                <c:pt idx="1">
                  <c:v>17</c:v>
                </c:pt>
                <c:pt idx="2">
                  <c:v>18</c:v>
                </c:pt>
                <c:pt idx="3">
                  <c:v>60</c:v>
                </c:pt>
                <c:pt idx="4">
                  <c:v>64</c:v>
                </c:pt>
                <c:pt idx="5">
                  <c:v>74</c:v>
                </c:pt>
              </c:numCache>
            </c:numRef>
          </c:val>
          <c:extLst>
            <c:ext xmlns:c16="http://schemas.microsoft.com/office/drawing/2014/chart" uri="{C3380CC4-5D6E-409C-BE32-E72D297353CC}">
              <c16:uniqueId val="{00000002-B103-4B61-B9F7-653857350383}"/>
            </c:ext>
          </c:extLst>
        </c:ser>
        <c:ser>
          <c:idx val="0"/>
          <c:order val="3"/>
          <c:tx>
            <c:strRef>
              <c:f>'Q8'!$G$15</c:f>
              <c:strCache>
                <c:ptCount val="1"/>
                <c:pt idx="0">
                  <c:v>2020 (n.)</c:v>
                </c:pt>
              </c:strCache>
            </c:strRef>
          </c:tx>
          <c:spPr>
            <a:noFill/>
          </c:spPr>
          <c:invertIfNegative val="0"/>
          <c:cat>
            <c:strRef>
              <c:f>'Q8'!$C$16:$C$21</c:f>
              <c:strCache>
                <c:ptCount val="6"/>
                <c:pt idx="0">
                  <c:v>Honorary Life Member</c:v>
                </c:pt>
                <c:pt idx="1">
                  <c:v>Registered for CMALT (CMALT candidate)</c:v>
                </c:pt>
                <c:pt idx="2">
                  <c:v>Not sure</c:v>
                </c:pt>
                <c:pt idx="3">
                  <c:v>Individual Member</c:v>
                </c:pt>
                <c:pt idx="4">
                  <c:v>Certified Member (this includes Associate and Senior CMALT)</c:v>
                </c:pt>
                <c:pt idx="5">
                  <c:v>Associate Member</c:v>
                </c:pt>
              </c:strCache>
            </c:strRef>
          </c:cat>
          <c:val>
            <c:numRef>
              <c:f>'Q8'!$G$16:$G$21</c:f>
              <c:numCache>
                <c:formatCode>General</c:formatCode>
                <c:ptCount val="6"/>
                <c:pt idx="0">
                  <c:v>1</c:v>
                </c:pt>
                <c:pt idx="1">
                  <c:v>14</c:v>
                </c:pt>
                <c:pt idx="2">
                  <c:v>13</c:v>
                </c:pt>
                <c:pt idx="3">
                  <c:v>59</c:v>
                </c:pt>
                <c:pt idx="4">
                  <c:v>55</c:v>
                </c:pt>
                <c:pt idx="5">
                  <c:v>71</c:v>
                </c:pt>
              </c:numCache>
            </c:numRef>
          </c:val>
          <c:extLst>
            <c:ext xmlns:c16="http://schemas.microsoft.com/office/drawing/2014/chart" uri="{C3380CC4-5D6E-409C-BE32-E72D297353CC}">
              <c16:uniqueId val="{00000003-B103-4B61-B9F7-653857350383}"/>
            </c:ext>
          </c:extLst>
        </c:ser>
        <c:dLbls>
          <c:showLegendKey val="0"/>
          <c:showVal val="0"/>
          <c:showCatName val="0"/>
          <c:showSerName val="0"/>
          <c:showPercent val="0"/>
          <c:showBubbleSize val="0"/>
        </c:dLbls>
        <c:gapWidth val="150"/>
        <c:axId val="249137024"/>
        <c:axId val="249135488"/>
      </c:barChart>
      <c:catAx>
        <c:axId val="249119872"/>
        <c:scaling>
          <c:orientation val="minMax"/>
        </c:scaling>
        <c:delete val="0"/>
        <c:axPos val="l"/>
        <c:numFmt formatCode="General" sourceLinked="0"/>
        <c:majorTickMark val="out"/>
        <c:minorTickMark val="none"/>
        <c:tickLblPos val="nextTo"/>
        <c:crossAx val="249121408"/>
        <c:crosses val="autoZero"/>
        <c:auto val="1"/>
        <c:lblAlgn val="ctr"/>
        <c:lblOffset val="100"/>
        <c:noMultiLvlLbl val="0"/>
      </c:catAx>
      <c:valAx>
        <c:axId val="249121408"/>
        <c:scaling>
          <c:orientation val="minMax"/>
        </c:scaling>
        <c:delete val="0"/>
        <c:axPos val="b"/>
        <c:majorGridlines>
          <c:spPr>
            <a:ln>
              <a:solidFill>
                <a:schemeClr val="bg1">
                  <a:lumMod val="85000"/>
                </a:schemeClr>
              </a:solidFill>
            </a:ln>
          </c:spPr>
        </c:majorGridlines>
        <c:numFmt formatCode="0%" sourceLinked="0"/>
        <c:majorTickMark val="none"/>
        <c:minorTickMark val="none"/>
        <c:tickLblPos val="nextTo"/>
        <c:crossAx val="249119872"/>
        <c:crosses val="autoZero"/>
        <c:crossBetween val="between"/>
      </c:valAx>
      <c:valAx>
        <c:axId val="249135488"/>
        <c:scaling>
          <c:orientation val="minMax"/>
          <c:max val="100000"/>
        </c:scaling>
        <c:delete val="0"/>
        <c:axPos val="t"/>
        <c:numFmt formatCode="General" sourceLinked="1"/>
        <c:majorTickMark val="none"/>
        <c:minorTickMark val="none"/>
        <c:tickLblPos val="none"/>
        <c:crossAx val="249137024"/>
        <c:crosses val="max"/>
        <c:crossBetween val="between"/>
      </c:valAx>
      <c:catAx>
        <c:axId val="249137024"/>
        <c:scaling>
          <c:orientation val="minMax"/>
        </c:scaling>
        <c:delete val="1"/>
        <c:axPos val="l"/>
        <c:numFmt formatCode="General" sourceLinked="1"/>
        <c:majorTickMark val="out"/>
        <c:minorTickMark val="none"/>
        <c:tickLblPos val="nextTo"/>
        <c:crossAx val="249135488"/>
        <c:crosses val="autoZero"/>
        <c:auto val="1"/>
        <c:lblAlgn val="ctr"/>
        <c:lblOffset val="100"/>
        <c:noMultiLvlLbl val="0"/>
      </c:catAx>
      <c:spPr>
        <a:ln>
          <a:noFill/>
        </a:ln>
      </c:spPr>
    </c:plotArea>
    <c:legend>
      <c:legendPos val="b"/>
      <c:legendEntry>
        <c:idx val="2"/>
        <c:delete val="1"/>
      </c:legendEntry>
      <c:legendEntry>
        <c:idx val="3"/>
        <c:delete val="1"/>
      </c:legendEntry>
      <c:layout>
        <c:manualLayout>
          <c:xMode val="edge"/>
          <c:yMode val="edge"/>
          <c:x val="0.51870095075865197"/>
          <c:y val="0.87287547073894789"/>
          <c:w val="0.23353212420757807"/>
          <c:h val="4.6556035334292888E-2"/>
        </c:manualLayout>
      </c:layout>
      <c:overlay val="0"/>
      <c:spPr>
        <a:solidFill>
          <a:schemeClr val="bg1"/>
        </a:solidFill>
      </c:spPr>
    </c:legend>
    <c:plotVisOnly val="1"/>
    <c:dispBlanksAs val="gap"/>
    <c:showDLblsOverMax val="0"/>
  </c:chart>
  <c:spPr>
    <a:ln>
      <a:noFill/>
    </a:ln>
  </c:spPr>
  <c:txPr>
    <a:bodyPr/>
    <a:lstStyle/>
    <a:p>
      <a:pPr>
        <a:defRPr sz="1000">
          <a:latin typeface="Open Sans" panose="020B0606030504020204" pitchFamily="34" charset="0"/>
          <a:ea typeface="Open Sans" panose="020B0606030504020204" pitchFamily="34" charset="0"/>
          <a:cs typeface="Open Sans" panose="020B0606030504020204" pitchFamily="34" charset="0"/>
        </a:defRPr>
      </a:pPr>
      <a:endParaRPr lang="en-US"/>
    </a:p>
  </c:txPr>
  <c:printSettings>
    <c:headerFooter/>
    <c:pageMargins b="0.75" l="0.7" r="0.7" t="0.75" header="0.3" footer="0.3"/>
    <c:pageSetup/>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'Q9'!$B$1</c:f>
          <c:strCache>
            <c:ptCount val="1"/>
            <c:pt idx="0">
              <c:v>9. Why are you a member of ALT?</c:v>
            </c:pt>
          </c:strCache>
        </c:strRef>
      </c:tx>
      <c:layout>
        <c:manualLayout>
          <c:xMode val="edge"/>
          <c:yMode val="edge"/>
          <c:x val="1.6785010112831213E-2"/>
          <c:y val="2.2922636103151862E-2"/>
        </c:manualLayout>
      </c:layout>
      <c:overlay val="0"/>
      <c:txPr>
        <a:bodyPr/>
        <a:lstStyle/>
        <a:p>
          <a:pPr algn="l">
            <a:defRPr sz="1000"/>
          </a:pPr>
          <a:endParaRPr lang="en-US"/>
        </a:p>
      </c:txPr>
    </c:title>
    <c:autoTitleDeleted val="0"/>
    <c:plotArea>
      <c:layout>
        <c:manualLayout>
          <c:layoutTarget val="inner"/>
          <c:xMode val="edge"/>
          <c:yMode val="edge"/>
          <c:x val="0.38355241698251002"/>
          <c:y val="0.17757743013922123"/>
          <c:w val="0.5268703907171377"/>
          <c:h val="0.74451045505295221"/>
        </c:manualLayout>
      </c:layout>
      <c:barChart>
        <c:barDir val="bar"/>
        <c:grouping val="clustered"/>
        <c:varyColors val="0"/>
        <c:ser>
          <c:idx val="0"/>
          <c:order val="0"/>
          <c:tx>
            <c:strRef>
              <c:f>'Q9'!$E$2</c:f>
              <c:strCache>
                <c:ptCount val="1"/>
                <c:pt idx="0">
                  <c:v>%</c:v>
                </c:pt>
              </c:strCache>
            </c:strRef>
          </c:tx>
          <c:spPr>
            <a:solidFill>
              <a:srgbClr val="079948"/>
            </a:solidFill>
          </c:spPr>
          <c:invertIfNegative val="0"/>
          <c:dLbls>
            <c:dLbl>
              <c:idx val="0"/>
              <c:tx>
                <c:rich>
                  <a:bodyPr/>
                  <a:lstStyle/>
                  <a:p>
                    <a:pPr>
                      <a:defRPr>
                        <a:solidFill>
                          <a:schemeClr val="bg1"/>
                        </a:solidFill>
                      </a:defRPr>
                    </a:pPr>
                    <a:fld id="{E1C621C6-34CC-4935-AF67-AC54484268E2}" type="CELLRANGE">
                      <a:rPr lang="en-US"/>
                      <a:pPr>
                        <a:defRPr>
                          <a:solidFill>
                            <a:schemeClr val="bg1"/>
                          </a:solidFill>
                        </a:defRPr>
                      </a:pPr>
                      <a:t>[CELLRANGE]</a:t>
                    </a:fld>
                    <a:r>
                      <a:rPr lang="en-US" baseline="0"/>
                      <a:t>, </a:t>
                    </a:r>
                    <a:fld id="{A690AC3C-1F27-4CE7-B70C-88766FA2DD3A}" type="VALUE">
                      <a:rPr lang="en-US" baseline="0"/>
                      <a:pPr>
                        <a:defRPr>
                          <a:solidFill>
                            <a:schemeClr val="bg1"/>
                          </a:solidFill>
                        </a:defRPr>
                      </a:pPr>
                      <a:t>[VALUE]</a:t>
                    </a:fld>
                    <a:endParaRPr lang="en-US" baseline="0"/>
                  </a:p>
                </c:rich>
              </c:tx>
              <c:spPr/>
              <c:dLblPos val="inEnd"/>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2ED5-4275-894E-3B2209804AB6}"/>
                </c:ext>
              </c:extLst>
            </c:dLbl>
            <c:dLbl>
              <c:idx val="1"/>
              <c:tx>
                <c:rich>
                  <a:bodyPr/>
                  <a:lstStyle/>
                  <a:p>
                    <a:fld id="{79E7228A-7129-4B59-813F-2D0DF5ADDE94}" type="CELLRANGE">
                      <a:rPr lang="en-US"/>
                      <a:pPr/>
                      <a:t>[CELLRANGE]</a:t>
                    </a:fld>
                    <a:r>
                      <a:rPr lang="en-US" baseline="0"/>
                      <a:t>, </a:t>
                    </a:r>
                    <a:fld id="{24005024-9569-4211-9CE8-3A082C815C98}" type="VALUE">
                      <a:rPr lang="en-US" baseline="0"/>
                      <a:pPr/>
                      <a:t>[VALUE]</a:t>
                    </a:fld>
                    <a:endParaRPr lang="en-US" baseline="0"/>
                  </a:p>
                </c:rich>
              </c:tx>
              <c:dLblPos val="inEnd"/>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2ED5-4275-894E-3B2209804AB6}"/>
                </c:ext>
              </c:extLst>
            </c:dLbl>
            <c:dLbl>
              <c:idx val="2"/>
              <c:tx>
                <c:rich>
                  <a:bodyPr/>
                  <a:lstStyle/>
                  <a:p>
                    <a:fld id="{3078B273-3F2D-4CA6-9A8E-C6A73742C27E}" type="CELLRANGE">
                      <a:rPr lang="en-US"/>
                      <a:pPr/>
                      <a:t>[CELLRANGE]</a:t>
                    </a:fld>
                    <a:r>
                      <a:rPr lang="en-US" baseline="0"/>
                      <a:t>, </a:t>
                    </a:r>
                    <a:fld id="{3B219915-4E8C-4FB5-8CCA-C7CA1CC1A0BC}" type="VALUE">
                      <a:rPr lang="en-US" baseline="0"/>
                      <a:pPr/>
                      <a:t>[VALUE]</a:t>
                    </a:fld>
                    <a:endParaRPr lang="en-US" baseline="0"/>
                  </a:p>
                </c:rich>
              </c:tx>
              <c:dLblPos val="inEnd"/>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2ED5-4275-894E-3B2209804AB6}"/>
                </c:ext>
              </c:extLst>
            </c:dLbl>
            <c:dLbl>
              <c:idx val="3"/>
              <c:tx>
                <c:rich>
                  <a:bodyPr/>
                  <a:lstStyle/>
                  <a:p>
                    <a:fld id="{501CD6BC-558E-41C7-9394-F717EAFFA6DA}" type="CELLRANGE">
                      <a:rPr lang="en-US"/>
                      <a:pPr/>
                      <a:t>[CELLRANGE]</a:t>
                    </a:fld>
                    <a:r>
                      <a:rPr lang="en-US" baseline="0"/>
                      <a:t>, </a:t>
                    </a:r>
                    <a:fld id="{2F33D0A1-9193-4AEA-A02B-38CBAAE63254}" type="VALUE">
                      <a:rPr lang="en-US" baseline="0"/>
                      <a:pPr/>
                      <a:t>[VALUE]</a:t>
                    </a:fld>
                    <a:endParaRPr lang="en-US" baseline="0"/>
                  </a:p>
                </c:rich>
              </c:tx>
              <c:dLblPos val="inEnd"/>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2ED5-4275-894E-3B2209804AB6}"/>
                </c:ext>
              </c:extLst>
            </c:dLbl>
            <c:dLbl>
              <c:idx val="4"/>
              <c:tx>
                <c:rich>
                  <a:bodyPr/>
                  <a:lstStyle/>
                  <a:p>
                    <a:fld id="{E0916F59-1ECE-48F5-9B71-BF5882F69BA8}" type="CELLRANGE">
                      <a:rPr lang="en-US"/>
                      <a:pPr/>
                      <a:t>[CELLRANGE]</a:t>
                    </a:fld>
                    <a:r>
                      <a:rPr lang="en-US" baseline="0"/>
                      <a:t>, </a:t>
                    </a:r>
                    <a:fld id="{081B57BF-CF7F-4E5B-8307-B964AA7E6619}" type="VALUE">
                      <a:rPr lang="en-US" baseline="0"/>
                      <a:pPr/>
                      <a:t>[VALUE]</a:t>
                    </a:fld>
                    <a:endParaRPr lang="en-US" baseline="0"/>
                  </a:p>
                </c:rich>
              </c:tx>
              <c:dLblPos val="inEnd"/>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2ED5-4275-894E-3B2209804AB6}"/>
                </c:ext>
              </c:extLst>
            </c:dLbl>
            <c:dLbl>
              <c:idx val="5"/>
              <c:tx>
                <c:rich>
                  <a:bodyPr/>
                  <a:lstStyle/>
                  <a:p>
                    <a:fld id="{EC5CD54E-68F4-47CC-B1FE-7305FF1C0745}" type="CELLRANGE">
                      <a:rPr lang="en-US"/>
                      <a:pPr/>
                      <a:t>[CELLRANGE]</a:t>
                    </a:fld>
                    <a:r>
                      <a:rPr lang="en-US" baseline="0"/>
                      <a:t>, </a:t>
                    </a:r>
                    <a:fld id="{6EFC5247-3EA4-448C-AC8E-97F73D2B1655}" type="VALUE">
                      <a:rPr lang="en-US" baseline="0"/>
                      <a:pPr/>
                      <a:t>[VALUE]</a:t>
                    </a:fld>
                    <a:endParaRPr lang="en-US" baseline="0"/>
                  </a:p>
                </c:rich>
              </c:tx>
              <c:dLblPos val="inEnd"/>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2ED5-4275-894E-3B2209804AB6}"/>
                </c:ext>
              </c:extLst>
            </c:dLbl>
            <c:dLbl>
              <c:idx val="6"/>
              <c:tx>
                <c:rich>
                  <a:bodyPr/>
                  <a:lstStyle/>
                  <a:p>
                    <a:fld id="{1B1E1136-B4F9-437C-A301-B7AA0B02D054}" type="CELLRANGE">
                      <a:rPr lang="en-US"/>
                      <a:pPr/>
                      <a:t>[CELLRANGE]</a:t>
                    </a:fld>
                    <a:r>
                      <a:rPr lang="en-US" baseline="0"/>
                      <a:t>, </a:t>
                    </a:r>
                    <a:fld id="{62137968-97BF-4F16-9F37-6A89B7D3F6C9}" type="VALUE">
                      <a:rPr lang="en-US" baseline="0"/>
                      <a:pPr/>
                      <a:t>[VALUE]</a:t>
                    </a:fld>
                    <a:endParaRPr lang="en-US" baseline="0"/>
                  </a:p>
                </c:rich>
              </c:tx>
              <c:dLblPos val="inEnd"/>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2ED5-4275-894E-3B2209804AB6}"/>
                </c:ext>
              </c:extLst>
            </c:dLbl>
            <c:dLbl>
              <c:idx val="7"/>
              <c:tx>
                <c:rich>
                  <a:bodyPr/>
                  <a:lstStyle/>
                  <a:p>
                    <a:fld id="{F7F4D961-1B26-4084-9109-BA4E77C18EA5}" type="CELLRANGE">
                      <a:rPr lang="en-US"/>
                      <a:pPr/>
                      <a:t>[CELLRANGE]</a:t>
                    </a:fld>
                    <a:r>
                      <a:rPr lang="en-US" baseline="0"/>
                      <a:t>, </a:t>
                    </a:r>
                    <a:fld id="{68A32376-EA65-47ED-AD45-8335A8E2F213}" type="VALUE">
                      <a:rPr lang="en-US" baseline="0"/>
                      <a:pPr/>
                      <a:t>[VALUE]</a:t>
                    </a:fld>
                    <a:endParaRPr lang="en-US" baseline="0"/>
                  </a:p>
                </c:rich>
              </c:tx>
              <c:dLblPos val="inEnd"/>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2ED5-4275-894E-3B2209804AB6}"/>
                </c:ext>
              </c:extLst>
            </c:dLbl>
            <c:dLbl>
              <c:idx val="8"/>
              <c:tx>
                <c:rich>
                  <a:bodyPr/>
                  <a:lstStyle/>
                  <a:p>
                    <a:fld id="{BD8AD4FD-5DB6-4A31-A001-F9A7E5FA65D0}" type="CELLRANGE">
                      <a:rPr lang="en-US"/>
                      <a:pPr/>
                      <a:t>[CELLRANGE]</a:t>
                    </a:fld>
                    <a:r>
                      <a:rPr lang="en-US" baseline="0"/>
                      <a:t>, </a:t>
                    </a:r>
                    <a:fld id="{C25EF19E-5A24-44D2-A4BC-DB3EED2DE362}" type="VALUE">
                      <a:rPr lang="en-US" baseline="0"/>
                      <a:pPr/>
                      <a:t>[VALUE]</a:t>
                    </a:fld>
                    <a:endParaRPr lang="en-US" baseline="0"/>
                  </a:p>
                </c:rich>
              </c:tx>
              <c:dLblPos val="inEnd"/>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2ED5-4275-894E-3B2209804AB6}"/>
                </c:ext>
              </c:extLst>
            </c:dLbl>
            <c:spPr>
              <a:noFill/>
              <a:ln>
                <a:noFill/>
              </a:ln>
              <a:effectLst/>
            </c:spPr>
            <c:txPr>
              <a:bodyPr/>
              <a:lstStyle/>
              <a:p>
                <a:pPr>
                  <a:defRPr>
                    <a:solidFill>
                      <a:schemeClr val="bg1"/>
                    </a:solidFil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'Q9'!$B$3:$B$11</c:f>
              <c:strCache>
                <c:ptCount val="9"/>
                <c:pt idx="0">
                  <c:v>Supporting the members #ALTC Blog</c:v>
                </c:pt>
                <c:pt idx="1">
                  <c:v>Discounts to CMALT Group Registrations and new pathways</c:v>
                </c:pt>
                <c:pt idx="2">
                  <c:v>Supporting an independant membership organisation</c:v>
                </c:pt>
                <c:pt idx="3">
                  <c:v>Supporting local ALT Members Groups</c:v>
                </c:pt>
                <c:pt idx="4">
                  <c:v>Supporting the open access journal Research in Learning Technology</c:v>
                </c:pt>
                <c:pt idx="5">
                  <c:v>Discounts to attend ALT events</c:v>
                </c:pt>
                <c:pt idx="6">
                  <c:v>Access to ALT-MEMBERS discussion list</c:v>
                </c:pt>
                <c:pt idx="7">
                  <c:v>Access to ALT hosted webinars and events</c:v>
                </c:pt>
                <c:pt idx="8">
                  <c:v>Weekly email news digest with news, events and job listings</c:v>
                </c:pt>
              </c:strCache>
            </c:strRef>
          </c:cat>
          <c:val>
            <c:numRef>
              <c:f>'Q9'!$E$3:$E$11</c:f>
              <c:numCache>
                <c:formatCode>0%</c:formatCode>
                <c:ptCount val="9"/>
                <c:pt idx="0">
                  <c:v>0.14975845410628019</c:v>
                </c:pt>
                <c:pt idx="1">
                  <c:v>0.12560386473429952</c:v>
                </c:pt>
                <c:pt idx="2">
                  <c:v>0.18357487922705315</c:v>
                </c:pt>
                <c:pt idx="3">
                  <c:v>0.24637681159420291</c:v>
                </c:pt>
                <c:pt idx="4">
                  <c:v>0.2608695652173913</c:v>
                </c:pt>
                <c:pt idx="5">
                  <c:v>0.30434782608695654</c:v>
                </c:pt>
                <c:pt idx="6">
                  <c:v>0.65217391304347827</c:v>
                </c:pt>
                <c:pt idx="7">
                  <c:v>0.65217391304347827</c:v>
                </c:pt>
                <c:pt idx="8">
                  <c:v>0.73913043478260865</c:v>
                </c:pt>
              </c:numCache>
            </c:numRef>
          </c:val>
          <c:extLst>
            <c:ext xmlns:c15="http://schemas.microsoft.com/office/drawing/2012/chart" uri="{02D57815-91ED-43cb-92C2-25804820EDAC}">
              <c15:datalabelsRange>
                <c15:f>'Q9'!$F$3:$F$11</c15:f>
                <c15:dlblRangeCache>
                  <c:ptCount val="9"/>
                  <c:pt idx="0">
                    <c:v>n.31</c:v>
                  </c:pt>
                  <c:pt idx="1">
                    <c:v>n.26</c:v>
                  </c:pt>
                  <c:pt idx="2">
                    <c:v>n.38</c:v>
                  </c:pt>
                  <c:pt idx="3">
                    <c:v>n.51</c:v>
                  </c:pt>
                  <c:pt idx="4">
                    <c:v>n.54</c:v>
                  </c:pt>
                  <c:pt idx="5">
                    <c:v>n.63</c:v>
                  </c:pt>
                  <c:pt idx="6">
                    <c:v>n.135</c:v>
                  </c:pt>
                  <c:pt idx="7">
                    <c:v>n.135</c:v>
                  </c:pt>
                  <c:pt idx="8">
                    <c:v>n.153</c:v>
                  </c:pt>
                </c15:dlblRangeCache>
              </c15:datalabelsRange>
            </c:ext>
            <c:ext xmlns:c16="http://schemas.microsoft.com/office/drawing/2014/chart" uri="{C3380CC4-5D6E-409C-BE32-E72D297353CC}">
              <c16:uniqueId val="{00000006-2ED5-4275-894E-3B2209804AB6}"/>
            </c:ext>
          </c:extLst>
        </c:ser>
        <c:dLbls>
          <c:showLegendKey val="0"/>
          <c:showVal val="0"/>
          <c:showCatName val="0"/>
          <c:showSerName val="0"/>
          <c:showPercent val="0"/>
          <c:showBubbleSize val="0"/>
        </c:dLbls>
        <c:gapWidth val="100"/>
        <c:overlap val="73"/>
        <c:axId val="249064832"/>
        <c:axId val="249063296"/>
      </c:barChart>
      <c:valAx>
        <c:axId val="249063296"/>
        <c:scaling>
          <c:orientation val="minMax"/>
        </c:scaling>
        <c:delete val="0"/>
        <c:axPos val="t"/>
        <c:majorGridlines>
          <c:spPr>
            <a:ln>
              <a:solidFill>
                <a:schemeClr val="bg1">
                  <a:lumMod val="85000"/>
                </a:schemeClr>
              </a:solidFill>
            </a:ln>
          </c:spPr>
        </c:majorGridlines>
        <c:numFmt formatCode="0%" sourceLinked="1"/>
        <c:majorTickMark val="out"/>
        <c:minorTickMark val="none"/>
        <c:tickLblPos val="nextTo"/>
        <c:crossAx val="249064832"/>
        <c:crosses val="max"/>
        <c:crossBetween val="between"/>
      </c:valAx>
      <c:catAx>
        <c:axId val="249064832"/>
        <c:scaling>
          <c:orientation val="minMax"/>
        </c:scaling>
        <c:delete val="0"/>
        <c:axPos val="l"/>
        <c:numFmt formatCode="General" sourceLinked="1"/>
        <c:majorTickMark val="out"/>
        <c:minorTickMark val="none"/>
        <c:tickLblPos val="nextTo"/>
        <c:crossAx val="249063296"/>
        <c:crosses val="autoZero"/>
        <c:auto val="1"/>
        <c:lblAlgn val="ctr"/>
        <c:lblOffset val="100"/>
        <c:noMultiLvlLbl val="0"/>
      </c:catAx>
      <c:spPr>
        <a:ln>
          <a:noFill/>
        </a:ln>
      </c:spPr>
    </c:plotArea>
    <c:plotVisOnly val="1"/>
    <c:dispBlanksAs val="gap"/>
    <c:showDLblsOverMax val="0"/>
  </c:chart>
  <c:spPr>
    <a:ln>
      <a:noFill/>
    </a:ln>
  </c:spPr>
  <c:txPr>
    <a:bodyPr/>
    <a:lstStyle/>
    <a:p>
      <a:pPr>
        <a:defRPr sz="900">
          <a:latin typeface="Open Sans" panose="020B0606030504020204" pitchFamily="34" charset="0"/>
          <a:ea typeface="Open Sans" panose="020B0606030504020204" pitchFamily="34" charset="0"/>
          <a:cs typeface="Open Sans" panose="020B0606030504020204" pitchFamily="34" charset="0"/>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'Q9'!$B$1</c:f>
          <c:strCache>
            <c:ptCount val="1"/>
            <c:pt idx="0">
              <c:v>9. Why are you a member of ALT?</c:v>
            </c:pt>
          </c:strCache>
        </c:strRef>
      </c:tx>
      <c:layout>
        <c:manualLayout>
          <c:xMode val="edge"/>
          <c:yMode val="edge"/>
          <c:x val="1.6785010112831213E-2"/>
          <c:y val="2.2922636103151862E-2"/>
        </c:manualLayout>
      </c:layout>
      <c:overlay val="0"/>
      <c:txPr>
        <a:bodyPr/>
        <a:lstStyle/>
        <a:p>
          <a:pPr algn="l">
            <a:defRPr sz="1000"/>
          </a:pPr>
          <a:endParaRPr lang="en-US"/>
        </a:p>
      </c:txPr>
    </c:title>
    <c:autoTitleDeleted val="0"/>
    <c:plotArea>
      <c:layout>
        <c:manualLayout>
          <c:layoutTarget val="inner"/>
          <c:xMode val="edge"/>
          <c:yMode val="edge"/>
          <c:x val="0.38355241698251002"/>
          <c:y val="0.17757743013922123"/>
          <c:w val="0.5268703907171377"/>
          <c:h val="0.70982207711840895"/>
        </c:manualLayout>
      </c:layout>
      <c:barChart>
        <c:barDir val="bar"/>
        <c:grouping val="clustered"/>
        <c:varyColors val="0"/>
        <c:ser>
          <c:idx val="0"/>
          <c:order val="0"/>
          <c:tx>
            <c:strRef>
              <c:f>'Q9'!$E$2</c:f>
              <c:strCache>
                <c:ptCount val="1"/>
                <c:pt idx="0">
                  <c:v>%</c:v>
                </c:pt>
              </c:strCache>
            </c:strRef>
          </c:tx>
          <c:invertIfNegative val="0"/>
          <c:cat>
            <c:strRef>
              <c:f>'Q9'!$B$3:$B$11</c:f>
              <c:strCache>
                <c:ptCount val="9"/>
                <c:pt idx="0">
                  <c:v>Supporting the members #ALTC Blog</c:v>
                </c:pt>
                <c:pt idx="1">
                  <c:v>Discounts to CMALT Group Registrations and new pathways</c:v>
                </c:pt>
                <c:pt idx="2">
                  <c:v>Supporting an independant membership organisation</c:v>
                </c:pt>
                <c:pt idx="3">
                  <c:v>Supporting local ALT Members Groups</c:v>
                </c:pt>
                <c:pt idx="4">
                  <c:v>Supporting the open access journal Research in Learning Technology</c:v>
                </c:pt>
                <c:pt idx="5">
                  <c:v>Discounts to attend ALT events</c:v>
                </c:pt>
                <c:pt idx="6">
                  <c:v>Access to ALT-MEMBERS discussion list</c:v>
                </c:pt>
                <c:pt idx="7">
                  <c:v>Access to ALT hosted webinars and events</c:v>
                </c:pt>
                <c:pt idx="8">
                  <c:v>Weekly email news digest with news, events and job listings</c:v>
                </c:pt>
              </c:strCache>
            </c:strRef>
          </c:cat>
          <c:val>
            <c:numRef>
              <c:f>'Q9'!$E$3:$E$11</c:f>
              <c:numCache>
                <c:formatCode>0%</c:formatCode>
                <c:ptCount val="9"/>
                <c:pt idx="0">
                  <c:v>0.14975845410628019</c:v>
                </c:pt>
                <c:pt idx="1">
                  <c:v>0.12560386473429952</c:v>
                </c:pt>
                <c:pt idx="2">
                  <c:v>0.18357487922705315</c:v>
                </c:pt>
                <c:pt idx="3">
                  <c:v>0.24637681159420291</c:v>
                </c:pt>
                <c:pt idx="4">
                  <c:v>0.2608695652173913</c:v>
                </c:pt>
                <c:pt idx="5">
                  <c:v>0.30434782608695654</c:v>
                </c:pt>
                <c:pt idx="6">
                  <c:v>0.65217391304347827</c:v>
                </c:pt>
                <c:pt idx="7">
                  <c:v>0.65217391304347827</c:v>
                </c:pt>
                <c:pt idx="8">
                  <c:v>0.73913043478260865</c:v>
                </c:pt>
              </c:numCache>
            </c:numRef>
          </c:val>
          <c:extLst>
            <c:ext xmlns:c16="http://schemas.microsoft.com/office/drawing/2014/chart" uri="{C3380CC4-5D6E-409C-BE32-E72D297353CC}">
              <c16:uniqueId val="{00000009-6FAE-480A-87F5-16F4AF168524}"/>
            </c:ext>
          </c:extLst>
        </c:ser>
        <c:dLbls>
          <c:showLegendKey val="0"/>
          <c:showVal val="0"/>
          <c:showCatName val="0"/>
          <c:showSerName val="0"/>
          <c:showPercent val="0"/>
          <c:showBubbleSize val="0"/>
        </c:dLbls>
        <c:gapWidth val="9"/>
        <c:overlap val="44"/>
        <c:axId val="249064832"/>
        <c:axId val="249063296"/>
      </c:barChart>
      <c:barChart>
        <c:barDir val="bar"/>
        <c:grouping val="clustered"/>
        <c:varyColors val="0"/>
        <c:ser>
          <c:idx val="2"/>
          <c:order val="1"/>
          <c:tx>
            <c:strRef>
              <c:f>'Q9'!$J$2</c:f>
              <c:strCache>
                <c:ptCount val="1"/>
                <c:pt idx="0">
                  <c:v>M %</c:v>
                </c:pt>
              </c:strCache>
            </c:strRef>
          </c:tx>
          <c:invertIfNegative val="0"/>
          <c:dLbls>
            <c:spPr>
              <a:noFill/>
              <a:ln>
                <a:noFill/>
              </a:ln>
              <a:effectLst/>
            </c:spPr>
            <c:txPr>
              <a:bodyPr wrap="square" lIns="38100" tIns="19050" rIns="38100" bIns="19050" anchor="ctr">
                <a:spAutoFit/>
              </a:bodyPr>
              <a:lstStyle/>
              <a:p>
                <a:pPr>
                  <a:defRPr>
                    <a:solidFill>
                      <a:schemeClr val="bg1"/>
                    </a:solidFil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'Q9'!$J$3:$J$11</c:f>
              <c:numCache>
                <c:formatCode>0%</c:formatCode>
                <c:ptCount val="9"/>
                <c:pt idx="0">
                  <c:v>0.11842105263157894</c:v>
                </c:pt>
                <c:pt idx="1">
                  <c:v>9.2105263157894732E-2</c:v>
                </c:pt>
                <c:pt idx="2">
                  <c:v>0.18421052631578946</c:v>
                </c:pt>
                <c:pt idx="3">
                  <c:v>0.21052631578947367</c:v>
                </c:pt>
                <c:pt idx="4">
                  <c:v>0.26315789473684209</c:v>
                </c:pt>
                <c:pt idx="5">
                  <c:v>0.19736842105263158</c:v>
                </c:pt>
                <c:pt idx="6">
                  <c:v>0.55263157894736847</c:v>
                </c:pt>
                <c:pt idx="7">
                  <c:v>0.55263157894736847</c:v>
                </c:pt>
                <c:pt idx="8">
                  <c:v>0.68421052631578949</c:v>
                </c:pt>
              </c:numCache>
            </c:numRef>
          </c:val>
          <c:extLst>
            <c:ext xmlns:c16="http://schemas.microsoft.com/office/drawing/2014/chart" uri="{C3380CC4-5D6E-409C-BE32-E72D297353CC}">
              <c16:uniqueId val="{00000017-6FAE-480A-87F5-16F4AF168524}"/>
            </c:ext>
          </c:extLst>
        </c:ser>
        <c:ser>
          <c:idx val="1"/>
          <c:order val="2"/>
          <c:tx>
            <c:strRef>
              <c:f>'Q9'!$H$2</c:f>
              <c:strCache>
                <c:ptCount val="1"/>
                <c:pt idx="0">
                  <c:v>F %</c:v>
                </c:pt>
              </c:strCache>
            </c:strRef>
          </c:tx>
          <c:invertIfNegative val="0"/>
          <c:dLbls>
            <c:spPr>
              <a:noFill/>
              <a:ln>
                <a:noFill/>
              </a:ln>
              <a:effectLst/>
            </c:spPr>
            <c:txPr>
              <a:bodyPr wrap="square" lIns="38100" tIns="19050" rIns="38100" bIns="19050" anchor="ctr">
                <a:spAutoFit/>
              </a:bodyPr>
              <a:lstStyle/>
              <a:p>
                <a:pPr>
                  <a:defRPr>
                    <a:solidFill>
                      <a:schemeClr val="bg1"/>
                    </a:solidFil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'Q9'!$H$3:$H$11</c:f>
              <c:numCache>
                <c:formatCode>0%</c:formatCode>
                <c:ptCount val="9"/>
                <c:pt idx="0">
                  <c:v>0.16030534351145037</c:v>
                </c:pt>
                <c:pt idx="1">
                  <c:v>0.14503816793893129</c:v>
                </c:pt>
                <c:pt idx="2">
                  <c:v>0.18320610687022901</c:v>
                </c:pt>
                <c:pt idx="3">
                  <c:v>0.25954198473282442</c:v>
                </c:pt>
                <c:pt idx="4">
                  <c:v>0.25190839694656486</c:v>
                </c:pt>
                <c:pt idx="5">
                  <c:v>0.35877862595419846</c:v>
                </c:pt>
                <c:pt idx="6">
                  <c:v>0.67938931297709926</c:v>
                </c:pt>
                <c:pt idx="7">
                  <c:v>0.68702290076335881</c:v>
                </c:pt>
                <c:pt idx="8">
                  <c:v>0.74045801526717558</c:v>
                </c:pt>
              </c:numCache>
            </c:numRef>
          </c:val>
          <c:extLst>
            <c:ext xmlns:c16="http://schemas.microsoft.com/office/drawing/2014/chart" uri="{C3380CC4-5D6E-409C-BE32-E72D297353CC}">
              <c16:uniqueId val="{00000016-6FAE-480A-87F5-16F4AF168524}"/>
            </c:ext>
          </c:extLst>
        </c:ser>
        <c:dLbls>
          <c:showLegendKey val="0"/>
          <c:showVal val="0"/>
          <c:showCatName val="0"/>
          <c:showSerName val="0"/>
          <c:showPercent val="0"/>
          <c:showBubbleSize val="0"/>
        </c:dLbls>
        <c:gapWidth val="100"/>
        <c:overlap val="-23"/>
        <c:axId val="652453840"/>
        <c:axId val="652457448"/>
      </c:barChart>
      <c:valAx>
        <c:axId val="249063296"/>
        <c:scaling>
          <c:orientation val="minMax"/>
        </c:scaling>
        <c:delete val="0"/>
        <c:axPos val="t"/>
        <c:majorGridlines>
          <c:spPr>
            <a:ln>
              <a:solidFill>
                <a:schemeClr val="bg1">
                  <a:lumMod val="85000"/>
                </a:schemeClr>
              </a:solidFill>
            </a:ln>
          </c:spPr>
        </c:majorGridlines>
        <c:numFmt formatCode="0%" sourceLinked="1"/>
        <c:majorTickMark val="out"/>
        <c:minorTickMark val="none"/>
        <c:tickLblPos val="nextTo"/>
        <c:crossAx val="249064832"/>
        <c:crosses val="max"/>
        <c:crossBetween val="between"/>
      </c:valAx>
      <c:catAx>
        <c:axId val="249064832"/>
        <c:scaling>
          <c:orientation val="minMax"/>
        </c:scaling>
        <c:delete val="0"/>
        <c:axPos val="l"/>
        <c:numFmt formatCode="General" sourceLinked="1"/>
        <c:majorTickMark val="out"/>
        <c:minorTickMark val="none"/>
        <c:tickLblPos val="nextTo"/>
        <c:crossAx val="249063296"/>
        <c:crosses val="autoZero"/>
        <c:auto val="1"/>
        <c:lblAlgn val="ctr"/>
        <c:lblOffset val="100"/>
        <c:noMultiLvlLbl val="0"/>
      </c:catAx>
      <c:valAx>
        <c:axId val="652457448"/>
        <c:scaling>
          <c:orientation val="minMax"/>
        </c:scaling>
        <c:delete val="0"/>
        <c:axPos val="b"/>
        <c:numFmt formatCode="0%" sourceLinked="1"/>
        <c:majorTickMark val="out"/>
        <c:minorTickMark val="none"/>
        <c:tickLblPos val="nextTo"/>
        <c:crossAx val="652453840"/>
        <c:crosses val="autoZero"/>
        <c:crossBetween val="between"/>
      </c:valAx>
      <c:catAx>
        <c:axId val="652453840"/>
        <c:scaling>
          <c:orientation val="minMax"/>
        </c:scaling>
        <c:delete val="1"/>
        <c:axPos val="l"/>
        <c:majorTickMark val="out"/>
        <c:minorTickMark val="none"/>
        <c:tickLblPos val="nextTo"/>
        <c:crossAx val="652457448"/>
        <c:crosses val="autoZero"/>
        <c:auto val="1"/>
        <c:lblAlgn val="ctr"/>
        <c:lblOffset val="100"/>
        <c:noMultiLvlLbl val="0"/>
      </c:catAx>
      <c:spPr>
        <a:ln>
          <a:noFill/>
        </a:ln>
      </c:spPr>
    </c:plotArea>
    <c:legend>
      <c:legendPos val="b"/>
      <c:layout>
        <c:manualLayout>
          <c:xMode val="edge"/>
          <c:yMode val="edge"/>
          <c:x val="0.48878418975883597"/>
          <c:y val="0.93033617139321001"/>
          <c:w val="0.17300118589912589"/>
          <c:h val="3.6192491207743378E-2"/>
        </c:manualLayout>
      </c:layout>
      <c:overlay val="0"/>
    </c:legend>
    <c:plotVisOnly val="1"/>
    <c:dispBlanksAs val="gap"/>
    <c:showDLblsOverMax val="0"/>
  </c:chart>
  <c:spPr>
    <a:ln>
      <a:noFill/>
    </a:ln>
  </c:spPr>
  <c:txPr>
    <a:bodyPr/>
    <a:lstStyle/>
    <a:p>
      <a:pPr>
        <a:defRPr sz="900">
          <a:latin typeface="Open Sans" panose="020B0606030504020204" pitchFamily="34" charset="0"/>
          <a:ea typeface="Open Sans" panose="020B0606030504020204" pitchFamily="34" charset="0"/>
          <a:cs typeface="Open Sans" panose="020B0606030504020204" pitchFamily="34" charset="0"/>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'Q9'!$B$1</c:f>
          <c:strCache>
            <c:ptCount val="1"/>
            <c:pt idx="0">
              <c:v>9. Why are you a member of ALT?</c:v>
            </c:pt>
          </c:strCache>
        </c:strRef>
      </c:tx>
      <c:layout>
        <c:manualLayout>
          <c:xMode val="edge"/>
          <c:yMode val="edge"/>
          <c:x val="5.5508302103948236E-3"/>
          <c:y val="2.9170942341884682E-2"/>
        </c:manualLayout>
      </c:layout>
      <c:overlay val="0"/>
      <c:txPr>
        <a:bodyPr/>
        <a:lstStyle/>
        <a:p>
          <a:pPr algn="l">
            <a:defRPr/>
          </a:pPr>
          <a:endParaRPr lang="en-US"/>
        </a:p>
      </c:txPr>
    </c:title>
    <c:autoTitleDeleted val="0"/>
    <c:plotArea>
      <c:layout>
        <c:manualLayout>
          <c:layoutTarget val="inner"/>
          <c:xMode val="edge"/>
          <c:yMode val="edge"/>
          <c:x val="0.34454118526770028"/>
          <c:y val="8.6842122400908259E-2"/>
          <c:w val="0.59423995714291611"/>
          <c:h val="0.72234438899303155"/>
        </c:manualLayout>
      </c:layout>
      <c:barChart>
        <c:barDir val="bar"/>
        <c:grouping val="clustered"/>
        <c:varyColors val="0"/>
        <c:ser>
          <c:idx val="3"/>
          <c:order val="1"/>
          <c:tx>
            <c:strRef>
              <c:f>'Q9'!$E$15</c:f>
              <c:strCache>
                <c:ptCount val="1"/>
                <c:pt idx="0">
                  <c:v>2019 (%)</c:v>
                </c:pt>
              </c:strCache>
            </c:strRef>
          </c:tx>
          <c:spPr>
            <a:solidFill>
              <a:schemeClr val="bg1">
                <a:lumMod val="85000"/>
              </a:schemeClr>
            </a:solidFill>
          </c:spPr>
          <c:invertIfNegative val="0"/>
          <c:dLbls>
            <c:dLbl>
              <c:idx val="0"/>
              <c:tx>
                <c:rich>
                  <a:bodyPr/>
                  <a:lstStyle/>
                  <a:p>
                    <a:fld id="{A6BFEA26-89F4-4746-9136-B3D0E35D1D67}" type="CELLRANGE">
                      <a:rPr lang="en-US"/>
                      <a:pPr/>
                      <a:t>[CELLRANGE]</a:t>
                    </a:fld>
                    <a:r>
                      <a:rPr lang="en-US" baseline="0"/>
                      <a:t>, </a:t>
                    </a:r>
                    <a:fld id="{3868F733-2F2F-4ED0-9995-9FB945EC9A66}" type="VALUE">
                      <a:rPr lang="en-US" baseline="0"/>
                      <a:pPr/>
                      <a:t>[VALUE]</a:t>
                    </a:fld>
                    <a:endParaRPr lang="en-US"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BEE7-4716-A874-3210C558F40A}"/>
                </c:ext>
              </c:extLst>
            </c:dLbl>
            <c:dLbl>
              <c:idx val="1"/>
              <c:tx>
                <c:rich>
                  <a:bodyPr/>
                  <a:lstStyle/>
                  <a:p>
                    <a:fld id="{3AD27584-17A4-4887-B46E-DB0AE294F684}" type="CELLRANGE">
                      <a:rPr lang="en-US"/>
                      <a:pPr/>
                      <a:t>[CELLRANGE]</a:t>
                    </a:fld>
                    <a:r>
                      <a:rPr lang="en-US" baseline="0"/>
                      <a:t>, </a:t>
                    </a:r>
                    <a:fld id="{A58F2FC7-A47F-42DF-AF91-B38291B8483C}" type="VALUE">
                      <a:rPr lang="en-US" baseline="0"/>
                      <a:pPr/>
                      <a:t>[VALUE]</a:t>
                    </a:fld>
                    <a:endParaRPr lang="en-US"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BEE7-4716-A874-3210C558F40A}"/>
                </c:ext>
              </c:extLst>
            </c:dLbl>
            <c:dLbl>
              <c:idx val="2"/>
              <c:tx>
                <c:rich>
                  <a:bodyPr/>
                  <a:lstStyle/>
                  <a:p>
                    <a:fld id="{2D8202B9-B124-43AE-BD91-48EEA0966A3A}" type="CELLRANGE">
                      <a:rPr lang="en-US"/>
                      <a:pPr/>
                      <a:t>[CELLRANGE]</a:t>
                    </a:fld>
                    <a:r>
                      <a:rPr lang="en-US" baseline="0"/>
                      <a:t>, </a:t>
                    </a:r>
                    <a:fld id="{B5F550A0-CFD2-4D23-9987-EA52BA77BAC6}" type="VALUE">
                      <a:rPr lang="en-US" baseline="0"/>
                      <a:pPr/>
                      <a:t>[VALUE]</a:t>
                    </a:fld>
                    <a:endParaRPr lang="en-US"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BEE7-4716-A874-3210C558F40A}"/>
                </c:ext>
              </c:extLst>
            </c:dLbl>
            <c:dLbl>
              <c:idx val="3"/>
              <c:tx>
                <c:rich>
                  <a:bodyPr/>
                  <a:lstStyle/>
                  <a:p>
                    <a:fld id="{D2CAB0C0-7C8C-4CD7-9D9B-4932E57A6E78}" type="CELLRANGE">
                      <a:rPr lang="en-US"/>
                      <a:pPr/>
                      <a:t>[CELLRANGE]</a:t>
                    </a:fld>
                    <a:r>
                      <a:rPr lang="en-US" baseline="0"/>
                      <a:t>, </a:t>
                    </a:r>
                    <a:fld id="{849B4DA4-208D-47F2-A824-03D82CBFB295}" type="VALUE">
                      <a:rPr lang="en-US" baseline="0"/>
                      <a:pPr/>
                      <a:t>[VALUE]</a:t>
                    </a:fld>
                    <a:endParaRPr lang="en-US"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BEE7-4716-A874-3210C558F40A}"/>
                </c:ext>
              </c:extLst>
            </c:dLbl>
            <c:dLbl>
              <c:idx val="4"/>
              <c:tx>
                <c:rich>
                  <a:bodyPr/>
                  <a:lstStyle/>
                  <a:p>
                    <a:fld id="{7F38DA41-A0CB-4B36-897C-33A34CBC9E42}" type="CELLRANGE">
                      <a:rPr lang="en-US"/>
                      <a:pPr/>
                      <a:t>[CELLRANGE]</a:t>
                    </a:fld>
                    <a:r>
                      <a:rPr lang="en-US" baseline="0"/>
                      <a:t>, </a:t>
                    </a:r>
                    <a:fld id="{0639DE25-42B2-4ACC-8AC6-1C3EF94FD121}" type="VALUE">
                      <a:rPr lang="en-US" baseline="0"/>
                      <a:pPr/>
                      <a:t>[VALUE]</a:t>
                    </a:fld>
                    <a:endParaRPr lang="en-US"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BEE7-4716-A874-3210C558F40A}"/>
                </c:ext>
              </c:extLst>
            </c:dLbl>
            <c:dLbl>
              <c:idx val="5"/>
              <c:tx>
                <c:rich>
                  <a:bodyPr/>
                  <a:lstStyle/>
                  <a:p>
                    <a:fld id="{1271D412-772C-4F80-AD23-296DEAD4EE92}" type="CELLRANGE">
                      <a:rPr lang="en-US"/>
                      <a:pPr/>
                      <a:t>[CELLRANGE]</a:t>
                    </a:fld>
                    <a:r>
                      <a:rPr lang="en-US" baseline="0"/>
                      <a:t>, </a:t>
                    </a:r>
                    <a:fld id="{EB6D6F06-02A0-4ADB-9F0F-A963B88BEEA5}" type="VALUE">
                      <a:rPr lang="en-US" baseline="0"/>
                      <a:pPr/>
                      <a:t>[VALUE]</a:t>
                    </a:fld>
                    <a:endParaRPr lang="en-US"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BEE7-4716-A874-3210C558F40A}"/>
                </c:ext>
              </c:extLst>
            </c:dLbl>
            <c:dLbl>
              <c:idx val="6"/>
              <c:tx>
                <c:rich>
                  <a:bodyPr/>
                  <a:lstStyle/>
                  <a:p>
                    <a:fld id="{47252E10-1296-4A89-AEB1-F24510A259B5}" type="CELLRANGE">
                      <a:rPr lang="en-US"/>
                      <a:pPr/>
                      <a:t>[CELLRANGE]</a:t>
                    </a:fld>
                    <a:r>
                      <a:rPr lang="en-US" baseline="0"/>
                      <a:t>, </a:t>
                    </a:r>
                    <a:fld id="{6879EBDA-9F3B-4699-927B-88196AA1DD5F}" type="VALUE">
                      <a:rPr lang="en-US" baseline="0"/>
                      <a:pPr/>
                      <a:t>[VALUE]</a:t>
                    </a:fld>
                    <a:endParaRPr lang="en-US"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BEE7-4716-A874-3210C558F40A}"/>
                </c:ext>
              </c:extLst>
            </c:dLbl>
            <c:dLbl>
              <c:idx val="7"/>
              <c:tx>
                <c:rich>
                  <a:bodyPr/>
                  <a:lstStyle/>
                  <a:p>
                    <a:fld id="{A2730BBC-7C6F-4658-9469-D5AA87E46CE8}" type="CELLRANGE">
                      <a:rPr lang="en-US"/>
                      <a:pPr/>
                      <a:t>[CELLRANGE]</a:t>
                    </a:fld>
                    <a:r>
                      <a:rPr lang="en-US" baseline="0"/>
                      <a:t>, </a:t>
                    </a:r>
                    <a:fld id="{483D8CD4-DDD9-427C-B78C-8FFBFC48432A}" type="VALUE">
                      <a:rPr lang="en-US" baseline="0"/>
                      <a:pPr/>
                      <a:t>[VALUE]</a:t>
                    </a:fld>
                    <a:endParaRPr lang="en-US"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BEE7-4716-A874-3210C558F40A}"/>
                </c:ext>
              </c:extLst>
            </c:dLbl>
            <c:dLbl>
              <c:idx val="8"/>
              <c:tx>
                <c:rich>
                  <a:bodyPr/>
                  <a:lstStyle/>
                  <a:p>
                    <a:fld id="{55B498FB-8AD3-4AF6-AC63-3914C894983A}" type="CELLRANGE">
                      <a:rPr lang="en-US"/>
                      <a:pPr/>
                      <a:t>[CELLRANGE]</a:t>
                    </a:fld>
                    <a:r>
                      <a:rPr lang="en-US" baseline="0"/>
                      <a:t>, </a:t>
                    </a:r>
                    <a:fld id="{A329B28F-C501-40C1-B747-ABF8E6614DB8}" type="VALUE">
                      <a:rPr lang="en-US" baseline="0"/>
                      <a:pPr/>
                      <a:t>[VALUE]</a:t>
                    </a:fld>
                    <a:endParaRPr lang="en-US"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BEE7-4716-A874-3210C558F40A}"/>
                </c:ext>
              </c:extLst>
            </c:dLbl>
            <c:spPr>
              <a:solidFill>
                <a:schemeClr val="bg1"/>
              </a:solidFill>
            </c:spPr>
            <c:showLegendKey val="0"/>
            <c:showVal val="1"/>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'Q9'!$C$16:$C$24</c:f>
              <c:strCache>
                <c:ptCount val="9"/>
                <c:pt idx="0">
                  <c:v>Supporting the members #ALTC Blog</c:v>
                </c:pt>
                <c:pt idx="1">
                  <c:v>Discounts to CMALT Group Registrations and new pathways</c:v>
                </c:pt>
                <c:pt idx="2">
                  <c:v>Supporting an independant membership organisation</c:v>
                </c:pt>
                <c:pt idx="3">
                  <c:v>Supporting local ALT Members Groups</c:v>
                </c:pt>
                <c:pt idx="4">
                  <c:v>Supporting the open access journal Research in Learning Technology</c:v>
                </c:pt>
                <c:pt idx="5">
                  <c:v>Discounts to attend ALT events</c:v>
                </c:pt>
                <c:pt idx="6">
                  <c:v>Access to ALT-MEMBERS discussion list</c:v>
                </c:pt>
                <c:pt idx="7">
                  <c:v>Access to ALT hosted webinars and events</c:v>
                </c:pt>
                <c:pt idx="8">
                  <c:v>Weekly email news digest with news, events and job listings</c:v>
                </c:pt>
              </c:strCache>
            </c:strRef>
          </c:cat>
          <c:val>
            <c:numRef>
              <c:f>'Q9'!$E$16:$E$24</c:f>
              <c:numCache>
                <c:formatCode>0%</c:formatCode>
                <c:ptCount val="9"/>
                <c:pt idx="0">
                  <c:v>0.14932126696832579</c:v>
                </c:pt>
                <c:pt idx="1">
                  <c:v>0.19457013574660634</c:v>
                </c:pt>
                <c:pt idx="2">
                  <c:v>0.20361990950226244</c:v>
                </c:pt>
                <c:pt idx="3">
                  <c:v>0.28506787330316741</c:v>
                </c:pt>
                <c:pt idx="4">
                  <c:v>0.29864253393665158</c:v>
                </c:pt>
                <c:pt idx="5">
                  <c:v>0.37104072398190047</c:v>
                </c:pt>
                <c:pt idx="6">
                  <c:v>0.67420814479638014</c:v>
                </c:pt>
                <c:pt idx="7">
                  <c:v>0.70588235294117652</c:v>
                </c:pt>
                <c:pt idx="8">
                  <c:v>0.74208144796380093</c:v>
                </c:pt>
              </c:numCache>
            </c:numRef>
          </c:val>
          <c:extLst>
            <c:ext xmlns:c15="http://schemas.microsoft.com/office/drawing/2012/chart" uri="{02D57815-91ED-43cb-92C2-25804820EDAC}">
              <c15:datalabelsRange>
                <c15:f>'Q9'!$F$16:$F$24</c15:f>
                <c15:dlblRangeCache>
                  <c:ptCount val="9"/>
                  <c:pt idx="0">
                    <c:v>n.33</c:v>
                  </c:pt>
                  <c:pt idx="1">
                    <c:v>n.43</c:v>
                  </c:pt>
                  <c:pt idx="2">
                    <c:v>n.45</c:v>
                  </c:pt>
                  <c:pt idx="3">
                    <c:v>n.63</c:v>
                  </c:pt>
                  <c:pt idx="4">
                    <c:v>n.66</c:v>
                  </c:pt>
                  <c:pt idx="5">
                    <c:v>n.82</c:v>
                  </c:pt>
                  <c:pt idx="6">
                    <c:v>n.149</c:v>
                  </c:pt>
                  <c:pt idx="7">
                    <c:v>n.156</c:v>
                  </c:pt>
                  <c:pt idx="8">
                    <c:v>n.164</c:v>
                  </c:pt>
                </c15:dlblRangeCache>
              </c15:datalabelsRange>
            </c:ext>
            <c:ext xmlns:c16="http://schemas.microsoft.com/office/drawing/2014/chart" uri="{C3380CC4-5D6E-409C-BE32-E72D297353CC}">
              <c16:uniqueId val="{00000006-BEE7-4716-A874-3210C558F40A}"/>
            </c:ext>
          </c:extLst>
        </c:ser>
        <c:ser>
          <c:idx val="1"/>
          <c:order val="2"/>
          <c:tx>
            <c:strRef>
              <c:f>'Q9'!$H$15</c:f>
              <c:strCache>
                <c:ptCount val="1"/>
                <c:pt idx="0">
                  <c:v>2020 (%)</c:v>
                </c:pt>
              </c:strCache>
            </c:strRef>
          </c:tx>
          <c:spPr>
            <a:solidFill>
              <a:srgbClr val="079948"/>
            </a:solidFill>
          </c:spPr>
          <c:invertIfNegative val="0"/>
          <c:dLbls>
            <c:dLbl>
              <c:idx val="0"/>
              <c:tx>
                <c:rich>
                  <a:bodyPr/>
                  <a:lstStyle/>
                  <a:p>
                    <a:fld id="{5665EA9F-D0B0-45ED-BB42-E5088736958A}" type="CELLRANGE">
                      <a:rPr lang="en-US"/>
                      <a:pPr/>
                      <a:t>[CELLRANGE]</a:t>
                    </a:fld>
                    <a:r>
                      <a:rPr lang="en-US" baseline="0"/>
                      <a:t>, </a:t>
                    </a:r>
                    <a:fld id="{8B13F976-EB11-4F79-B600-831E74B443DD}" type="VALUE">
                      <a:rPr lang="en-US" baseline="0"/>
                      <a:pPr/>
                      <a:t>[VALUE]</a:t>
                    </a:fld>
                    <a:endParaRPr lang="en-US"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BEE7-4716-A874-3210C558F40A}"/>
                </c:ext>
              </c:extLst>
            </c:dLbl>
            <c:dLbl>
              <c:idx val="1"/>
              <c:tx>
                <c:rich>
                  <a:bodyPr/>
                  <a:lstStyle/>
                  <a:p>
                    <a:fld id="{35F1DADA-F958-4D54-AD3C-8669F078EA18}" type="CELLRANGE">
                      <a:rPr lang="en-US"/>
                      <a:pPr/>
                      <a:t>[CELLRANGE]</a:t>
                    </a:fld>
                    <a:r>
                      <a:rPr lang="en-US" baseline="0"/>
                      <a:t>, </a:t>
                    </a:r>
                    <a:fld id="{DCD1B9B2-997F-452A-AF54-77479322E95A}" type="VALUE">
                      <a:rPr lang="en-US" baseline="0"/>
                      <a:pPr/>
                      <a:t>[VALUE]</a:t>
                    </a:fld>
                    <a:endParaRPr lang="en-US"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BEE7-4716-A874-3210C558F40A}"/>
                </c:ext>
              </c:extLst>
            </c:dLbl>
            <c:dLbl>
              <c:idx val="2"/>
              <c:tx>
                <c:rich>
                  <a:bodyPr/>
                  <a:lstStyle/>
                  <a:p>
                    <a:fld id="{9B151F94-3764-417B-B95F-378BB0D1578D}" type="CELLRANGE">
                      <a:rPr lang="en-US"/>
                      <a:pPr/>
                      <a:t>[CELLRANGE]</a:t>
                    </a:fld>
                    <a:r>
                      <a:rPr lang="en-US" baseline="0"/>
                      <a:t>, </a:t>
                    </a:r>
                    <a:fld id="{C03B0786-819F-44BD-B4B1-A4E94B4E825D}" type="VALUE">
                      <a:rPr lang="en-US" baseline="0"/>
                      <a:pPr/>
                      <a:t>[VALUE]</a:t>
                    </a:fld>
                    <a:endParaRPr lang="en-US"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BEE7-4716-A874-3210C558F40A}"/>
                </c:ext>
              </c:extLst>
            </c:dLbl>
            <c:dLbl>
              <c:idx val="3"/>
              <c:tx>
                <c:rich>
                  <a:bodyPr/>
                  <a:lstStyle/>
                  <a:p>
                    <a:fld id="{382AD291-35F2-430C-B695-071E5BDD5452}" type="CELLRANGE">
                      <a:rPr lang="en-US"/>
                      <a:pPr/>
                      <a:t>[CELLRANGE]</a:t>
                    </a:fld>
                    <a:r>
                      <a:rPr lang="en-US" baseline="0"/>
                      <a:t>, </a:t>
                    </a:r>
                    <a:fld id="{5B7D5F9F-CE82-4839-ABC3-01860D8A4505}" type="VALUE">
                      <a:rPr lang="en-US" baseline="0"/>
                      <a:pPr/>
                      <a:t>[VALUE]</a:t>
                    </a:fld>
                    <a:endParaRPr lang="en-US"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BEE7-4716-A874-3210C558F40A}"/>
                </c:ext>
              </c:extLst>
            </c:dLbl>
            <c:dLbl>
              <c:idx val="4"/>
              <c:tx>
                <c:rich>
                  <a:bodyPr/>
                  <a:lstStyle/>
                  <a:p>
                    <a:fld id="{78445C5F-C85C-447F-9B30-9AC3826289E5}" type="CELLRANGE">
                      <a:rPr lang="en-US"/>
                      <a:pPr/>
                      <a:t>[CELLRANGE]</a:t>
                    </a:fld>
                    <a:r>
                      <a:rPr lang="en-US" baseline="0"/>
                      <a:t>, </a:t>
                    </a:r>
                    <a:fld id="{36288C78-FF76-470C-8038-D4F0EB9598DD}" type="VALUE">
                      <a:rPr lang="en-US" baseline="0"/>
                      <a:pPr/>
                      <a:t>[VALUE]</a:t>
                    </a:fld>
                    <a:endParaRPr lang="en-US"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BEE7-4716-A874-3210C558F40A}"/>
                </c:ext>
              </c:extLst>
            </c:dLbl>
            <c:dLbl>
              <c:idx val="5"/>
              <c:tx>
                <c:rich>
                  <a:bodyPr/>
                  <a:lstStyle/>
                  <a:p>
                    <a:fld id="{AEA9627A-635D-4494-B19C-FE24A9E72309}" type="CELLRANGE">
                      <a:rPr lang="en-US"/>
                      <a:pPr/>
                      <a:t>[CELLRANGE]</a:t>
                    </a:fld>
                    <a:r>
                      <a:rPr lang="en-US" baseline="0"/>
                      <a:t>, </a:t>
                    </a:r>
                    <a:fld id="{4F06F564-FA3E-45EF-8BC1-8CEFD6346E05}" type="VALUE">
                      <a:rPr lang="en-US" baseline="0"/>
                      <a:pPr/>
                      <a:t>[VALUE]</a:t>
                    </a:fld>
                    <a:endParaRPr lang="en-US"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BEE7-4716-A874-3210C558F40A}"/>
                </c:ext>
              </c:extLst>
            </c:dLbl>
            <c:dLbl>
              <c:idx val="6"/>
              <c:tx>
                <c:rich>
                  <a:bodyPr/>
                  <a:lstStyle/>
                  <a:p>
                    <a:fld id="{9981CA30-D011-4AF3-8189-25AC76B861E2}" type="CELLRANGE">
                      <a:rPr lang="en-US"/>
                      <a:pPr/>
                      <a:t>[CELLRANGE]</a:t>
                    </a:fld>
                    <a:r>
                      <a:rPr lang="en-US" baseline="0"/>
                      <a:t>, </a:t>
                    </a:r>
                    <a:fld id="{1DF67427-7131-4909-998E-AF56F4419AB0}" type="VALUE">
                      <a:rPr lang="en-US" baseline="0"/>
                      <a:pPr/>
                      <a:t>[VALUE]</a:t>
                    </a:fld>
                    <a:endParaRPr lang="en-US"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BEE7-4716-A874-3210C558F40A}"/>
                </c:ext>
              </c:extLst>
            </c:dLbl>
            <c:dLbl>
              <c:idx val="7"/>
              <c:tx>
                <c:rich>
                  <a:bodyPr/>
                  <a:lstStyle/>
                  <a:p>
                    <a:fld id="{F072A6EC-3E60-4F1C-9857-349545DA3DD3}" type="CELLRANGE">
                      <a:rPr lang="en-US"/>
                      <a:pPr/>
                      <a:t>[CELLRANGE]</a:t>
                    </a:fld>
                    <a:r>
                      <a:rPr lang="en-US" baseline="0"/>
                      <a:t>, </a:t>
                    </a:r>
                    <a:fld id="{E3E5C8D0-7984-4684-B656-7E961BD6760B}" type="VALUE">
                      <a:rPr lang="en-US" baseline="0"/>
                      <a:pPr/>
                      <a:t>[VALUE]</a:t>
                    </a:fld>
                    <a:endParaRPr lang="en-US"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BEE7-4716-A874-3210C558F40A}"/>
                </c:ext>
              </c:extLst>
            </c:dLbl>
            <c:dLbl>
              <c:idx val="8"/>
              <c:tx>
                <c:rich>
                  <a:bodyPr/>
                  <a:lstStyle/>
                  <a:p>
                    <a:fld id="{740574F6-F211-42B0-A215-BAE89F75DAD8}" type="CELLRANGE">
                      <a:rPr lang="en-US"/>
                      <a:pPr/>
                      <a:t>[CELLRANGE]</a:t>
                    </a:fld>
                    <a:r>
                      <a:rPr lang="en-US" baseline="0"/>
                      <a:t>, </a:t>
                    </a:r>
                    <a:fld id="{109D67BC-4E73-4C94-97DF-8C7BC8FA62E1}" type="VALUE">
                      <a:rPr lang="en-US" baseline="0"/>
                      <a:pPr/>
                      <a:t>[VALUE]</a:t>
                    </a:fld>
                    <a:endParaRPr lang="en-US"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BEE7-4716-A874-3210C558F40A}"/>
                </c:ext>
              </c:extLst>
            </c:dLbl>
            <c:spPr>
              <a:solidFill>
                <a:schemeClr val="bg1"/>
              </a:solidFill>
            </c:spPr>
            <c:txPr>
              <a:bodyPr rot="0"/>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'Q9'!$C$16:$C$24</c:f>
              <c:strCache>
                <c:ptCount val="9"/>
                <c:pt idx="0">
                  <c:v>Supporting the members #ALTC Blog</c:v>
                </c:pt>
                <c:pt idx="1">
                  <c:v>Discounts to CMALT Group Registrations and new pathways</c:v>
                </c:pt>
                <c:pt idx="2">
                  <c:v>Supporting an independant membership organisation</c:v>
                </c:pt>
                <c:pt idx="3">
                  <c:v>Supporting local ALT Members Groups</c:v>
                </c:pt>
                <c:pt idx="4">
                  <c:v>Supporting the open access journal Research in Learning Technology</c:v>
                </c:pt>
                <c:pt idx="5">
                  <c:v>Discounts to attend ALT events</c:v>
                </c:pt>
                <c:pt idx="6">
                  <c:v>Access to ALT-MEMBERS discussion list</c:v>
                </c:pt>
                <c:pt idx="7">
                  <c:v>Access to ALT hosted webinars and events</c:v>
                </c:pt>
                <c:pt idx="8">
                  <c:v>Weekly email news digest with news, events and job listings</c:v>
                </c:pt>
              </c:strCache>
            </c:strRef>
          </c:cat>
          <c:val>
            <c:numRef>
              <c:f>'Q9'!$H$16:$H$24</c:f>
              <c:numCache>
                <c:formatCode>0%</c:formatCode>
                <c:ptCount val="9"/>
                <c:pt idx="0">
                  <c:v>0.14975845410628019</c:v>
                </c:pt>
                <c:pt idx="1">
                  <c:v>0.12560386473429952</c:v>
                </c:pt>
                <c:pt idx="2">
                  <c:v>0.18357487922705315</c:v>
                </c:pt>
                <c:pt idx="3">
                  <c:v>0.24637681159420291</c:v>
                </c:pt>
                <c:pt idx="4">
                  <c:v>0.2608695652173913</c:v>
                </c:pt>
                <c:pt idx="5">
                  <c:v>0.30434782608695654</c:v>
                </c:pt>
                <c:pt idx="6">
                  <c:v>0.65217391304347827</c:v>
                </c:pt>
                <c:pt idx="7">
                  <c:v>0.65217391304347827</c:v>
                </c:pt>
                <c:pt idx="8">
                  <c:v>0.73913043478260865</c:v>
                </c:pt>
              </c:numCache>
            </c:numRef>
          </c:val>
          <c:extLst>
            <c:ext xmlns:c15="http://schemas.microsoft.com/office/drawing/2012/chart" uri="{02D57815-91ED-43cb-92C2-25804820EDAC}">
              <c15:datalabelsRange>
                <c15:f>'Q9'!$I$16:$I$24</c15:f>
                <c15:dlblRangeCache>
                  <c:ptCount val="9"/>
                  <c:pt idx="0">
                    <c:v>n.31</c:v>
                  </c:pt>
                  <c:pt idx="1">
                    <c:v>n.26</c:v>
                  </c:pt>
                  <c:pt idx="2">
                    <c:v>n.38</c:v>
                  </c:pt>
                  <c:pt idx="3">
                    <c:v>n.51</c:v>
                  </c:pt>
                  <c:pt idx="4">
                    <c:v>n.54</c:v>
                  </c:pt>
                  <c:pt idx="5">
                    <c:v>n.63</c:v>
                  </c:pt>
                  <c:pt idx="6">
                    <c:v>n.135</c:v>
                  </c:pt>
                  <c:pt idx="7">
                    <c:v>n.135</c:v>
                  </c:pt>
                  <c:pt idx="8">
                    <c:v>n.153</c:v>
                  </c:pt>
                </c15:dlblRangeCache>
              </c15:datalabelsRange>
            </c:ext>
            <c:ext xmlns:c16="http://schemas.microsoft.com/office/drawing/2014/chart" uri="{C3380CC4-5D6E-409C-BE32-E72D297353CC}">
              <c16:uniqueId val="{0000000D-BEE7-4716-A874-3210C558F40A}"/>
            </c:ext>
          </c:extLst>
        </c:ser>
        <c:dLbls>
          <c:showLegendKey val="0"/>
          <c:showVal val="0"/>
          <c:showCatName val="0"/>
          <c:showSerName val="0"/>
          <c:showPercent val="0"/>
          <c:showBubbleSize val="0"/>
        </c:dLbls>
        <c:gapWidth val="84"/>
        <c:overlap val="-11"/>
        <c:axId val="249119872"/>
        <c:axId val="249121408"/>
      </c:barChart>
      <c:barChart>
        <c:barDir val="bar"/>
        <c:grouping val="clustered"/>
        <c:varyColors val="0"/>
        <c:ser>
          <c:idx val="2"/>
          <c:order val="0"/>
          <c:tx>
            <c:strRef>
              <c:f>'Q9'!$D$15</c:f>
              <c:strCache>
                <c:ptCount val="1"/>
                <c:pt idx="0">
                  <c:v>2019 (n.)</c:v>
                </c:pt>
              </c:strCache>
            </c:strRef>
          </c:tx>
          <c:spPr>
            <a:noFill/>
          </c:spPr>
          <c:invertIfNegative val="0"/>
          <c:cat>
            <c:strRef>
              <c:f>'Q9'!$C$16:$C$24</c:f>
              <c:strCache>
                <c:ptCount val="9"/>
                <c:pt idx="0">
                  <c:v>Supporting the members #ALTC Blog</c:v>
                </c:pt>
                <c:pt idx="1">
                  <c:v>Discounts to CMALT Group Registrations and new pathways</c:v>
                </c:pt>
                <c:pt idx="2">
                  <c:v>Supporting an independant membership organisation</c:v>
                </c:pt>
                <c:pt idx="3">
                  <c:v>Supporting local ALT Members Groups</c:v>
                </c:pt>
                <c:pt idx="4">
                  <c:v>Supporting the open access journal Research in Learning Technology</c:v>
                </c:pt>
                <c:pt idx="5">
                  <c:v>Discounts to attend ALT events</c:v>
                </c:pt>
                <c:pt idx="6">
                  <c:v>Access to ALT-MEMBERS discussion list</c:v>
                </c:pt>
                <c:pt idx="7">
                  <c:v>Access to ALT hosted webinars and events</c:v>
                </c:pt>
                <c:pt idx="8">
                  <c:v>Weekly email news digest with news, events and job listings</c:v>
                </c:pt>
              </c:strCache>
            </c:strRef>
          </c:cat>
          <c:val>
            <c:numRef>
              <c:f>'Q9'!$D$16:$D$24</c:f>
              <c:numCache>
                <c:formatCode>General</c:formatCode>
                <c:ptCount val="9"/>
                <c:pt idx="0">
                  <c:v>33</c:v>
                </c:pt>
                <c:pt idx="1">
                  <c:v>43</c:v>
                </c:pt>
                <c:pt idx="2">
                  <c:v>45</c:v>
                </c:pt>
                <c:pt idx="3">
                  <c:v>63</c:v>
                </c:pt>
                <c:pt idx="4">
                  <c:v>66</c:v>
                </c:pt>
                <c:pt idx="5">
                  <c:v>82</c:v>
                </c:pt>
                <c:pt idx="6">
                  <c:v>149</c:v>
                </c:pt>
                <c:pt idx="7">
                  <c:v>156</c:v>
                </c:pt>
                <c:pt idx="8">
                  <c:v>164</c:v>
                </c:pt>
              </c:numCache>
            </c:numRef>
          </c:val>
          <c:extLst>
            <c:ext xmlns:c16="http://schemas.microsoft.com/office/drawing/2014/chart" uri="{C3380CC4-5D6E-409C-BE32-E72D297353CC}">
              <c16:uniqueId val="{0000000E-BEE7-4716-A874-3210C558F40A}"/>
            </c:ext>
          </c:extLst>
        </c:ser>
        <c:ser>
          <c:idx val="0"/>
          <c:order val="3"/>
          <c:tx>
            <c:strRef>
              <c:f>'Q9'!$G$15</c:f>
              <c:strCache>
                <c:ptCount val="1"/>
                <c:pt idx="0">
                  <c:v>2020 (n.)</c:v>
                </c:pt>
              </c:strCache>
            </c:strRef>
          </c:tx>
          <c:spPr>
            <a:noFill/>
          </c:spPr>
          <c:invertIfNegative val="0"/>
          <c:cat>
            <c:strRef>
              <c:f>'Q9'!$C$16:$C$24</c:f>
              <c:strCache>
                <c:ptCount val="9"/>
                <c:pt idx="0">
                  <c:v>Supporting the members #ALTC Blog</c:v>
                </c:pt>
                <c:pt idx="1">
                  <c:v>Discounts to CMALT Group Registrations and new pathways</c:v>
                </c:pt>
                <c:pt idx="2">
                  <c:v>Supporting an independant membership organisation</c:v>
                </c:pt>
                <c:pt idx="3">
                  <c:v>Supporting local ALT Members Groups</c:v>
                </c:pt>
                <c:pt idx="4">
                  <c:v>Supporting the open access journal Research in Learning Technology</c:v>
                </c:pt>
                <c:pt idx="5">
                  <c:v>Discounts to attend ALT events</c:v>
                </c:pt>
                <c:pt idx="6">
                  <c:v>Access to ALT-MEMBERS discussion list</c:v>
                </c:pt>
                <c:pt idx="7">
                  <c:v>Access to ALT hosted webinars and events</c:v>
                </c:pt>
                <c:pt idx="8">
                  <c:v>Weekly email news digest with news, events and job listings</c:v>
                </c:pt>
              </c:strCache>
            </c:strRef>
          </c:cat>
          <c:val>
            <c:numRef>
              <c:f>'Q9'!$G$16:$G$24</c:f>
              <c:numCache>
                <c:formatCode>General</c:formatCode>
                <c:ptCount val="9"/>
                <c:pt idx="0">
                  <c:v>31</c:v>
                </c:pt>
                <c:pt idx="1">
                  <c:v>26</c:v>
                </c:pt>
                <c:pt idx="2">
                  <c:v>38</c:v>
                </c:pt>
                <c:pt idx="3">
                  <c:v>51</c:v>
                </c:pt>
                <c:pt idx="4">
                  <c:v>54</c:v>
                </c:pt>
                <c:pt idx="5">
                  <c:v>63</c:v>
                </c:pt>
                <c:pt idx="6">
                  <c:v>135</c:v>
                </c:pt>
                <c:pt idx="7">
                  <c:v>135</c:v>
                </c:pt>
                <c:pt idx="8">
                  <c:v>153</c:v>
                </c:pt>
              </c:numCache>
            </c:numRef>
          </c:val>
          <c:extLst>
            <c:ext xmlns:c16="http://schemas.microsoft.com/office/drawing/2014/chart" uri="{C3380CC4-5D6E-409C-BE32-E72D297353CC}">
              <c16:uniqueId val="{0000000F-BEE7-4716-A874-3210C558F40A}"/>
            </c:ext>
          </c:extLst>
        </c:ser>
        <c:dLbls>
          <c:showLegendKey val="0"/>
          <c:showVal val="0"/>
          <c:showCatName val="0"/>
          <c:showSerName val="0"/>
          <c:showPercent val="0"/>
          <c:showBubbleSize val="0"/>
        </c:dLbls>
        <c:gapWidth val="150"/>
        <c:axId val="249137024"/>
        <c:axId val="249135488"/>
      </c:barChart>
      <c:catAx>
        <c:axId val="249119872"/>
        <c:scaling>
          <c:orientation val="minMax"/>
        </c:scaling>
        <c:delete val="0"/>
        <c:axPos val="l"/>
        <c:numFmt formatCode="General" sourceLinked="0"/>
        <c:majorTickMark val="out"/>
        <c:minorTickMark val="none"/>
        <c:tickLblPos val="nextTo"/>
        <c:crossAx val="249121408"/>
        <c:crosses val="autoZero"/>
        <c:auto val="1"/>
        <c:lblAlgn val="ctr"/>
        <c:lblOffset val="100"/>
        <c:noMultiLvlLbl val="0"/>
      </c:catAx>
      <c:valAx>
        <c:axId val="249121408"/>
        <c:scaling>
          <c:orientation val="minMax"/>
        </c:scaling>
        <c:delete val="0"/>
        <c:axPos val="b"/>
        <c:majorGridlines>
          <c:spPr>
            <a:ln>
              <a:solidFill>
                <a:schemeClr val="bg1">
                  <a:lumMod val="85000"/>
                </a:schemeClr>
              </a:solidFill>
            </a:ln>
          </c:spPr>
        </c:majorGridlines>
        <c:numFmt formatCode="0%" sourceLinked="0"/>
        <c:majorTickMark val="none"/>
        <c:minorTickMark val="none"/>
        <c:tickLblPos val="nextTo"/>
        <c:crossAx val="249119872"/>
        <c:crosses val="autoZero"/>
        <c:crossBetween val="between"/>
      </c:valAx>
      <c:valAx>
        <c:axId val="249135488"/>
        <c:scaling>
          <c:orientation val="minMax"/>
          <c:max val="100000"/>
        </c:scaling>
        <c:delete val="0"/>
        <c:axPos val="t"/>
        <c:numFmt formatCode="General" sourceLinked="1"/>
        <c:majorTickMark val="none"/>
        <c:minorTickMark val="none"/>
        <c:tickLblPos val="none"/>
        <c:crossAx val="249137024"/>
        <c:crosses val="max"/>
        <c:crossBetween val="between"/>
      </c:valAx>
      <c:catAx>
        <c:axId val="249137024"/>
        <c:scaling>
          <c:orientation val="minMax"/>
        </c:scaling>
        <c:delete val="1"/>
        <c:axPos val="l"/>
        <c:numFmt formatCode="General" sourceLinked="1"/>
        <c:majorTickMark val="out"/>
        <c:minorTickMark val="none"/>
        <c:tickLblPos val="nextTo"/>
        <c:crossAx val="249135488"/>
        <c:crosses val="autoZero"/>
        <c:auto val="1"/>
        <c:lblAlgn val="ctr"/>
        <c:lblOffset val="100"/>
        <c:noMultiLvlLbl val="0"/>
      </c:catAx>
      <c:spPr>
        <a:ln>
          <a:noFill/>
        </a:ln>
      </c:spPr>
    </c:plotArea>
    <c:legend>
      <c:legendPos val="b"/>
      <c:legendEntry>
        <c:idx val="2"/>
        <c:delete val="1"/>
      </c:legendEntry>
      <c:legendEntry>
        <c:idx val="3"/>
        <c:delete val="1"/>
      </c:legendEntry>
      <c:layout>
        <c:manualLayout>
          <c:xMode val="edge"/>
          <c:yMode val="edge"/>
          <c:x val="0.51870095075865197"/>
          <c:y val="0.87287547073894789"/>
          <c:w val="0.23353212420757807"/>
          <c:h val="4.6556035334292888E-2"/>
        </c:manualLayout>
      </c:layout>
      <c:overlay val="0"/>
      <c:spPr>
        <a:solidFill>
          <a:schemeClr val="bg1"/>
        </a:solidFill>
      </c:spPr>
    </c:legend>
    <c:plotVisOnly val="1"/>
    <c:dispBlanksAs val="gap"/>
    <c:showDLblsOverMax val="0"/>
  </c:chart>
  <c:spPr>
    <a:ln>
      <a:noFill/>
    </a:ln>
  </c:spPr>
  <c:txPr>
    <a:bodyPr/>
    <a:lstStyle/>
    <a:p>
      <a:pPr>
        <a:defRPr sz="900">
          <a:latin typeface="Open Sans" panose="020B0606030504020204" pitchFamily="34" charset="0"/>
          <a:ea typeface="Open Sans" panose="020B0606030504020204" pitchFamily="34" charset="0"/>
          <a:cs typeface="Open Sans" panose="020B0606030504020204" pitchFamily="34" charset="0"/>
        </a:defRPr>
      </a:pPr>
      <a:endParaRPr lang="en-US"/>
    </a:p>
  </c:txPr>
  <c:printSettings>
    <c:headerFooter/>
    <c:pageMargins b="0.75" l="0.7" r="0.7" t="0.75" header="0.3" footer="0.3"/>
    <c:pageSetup/>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'Q11'!$B$1</c:f>
          <c:strCache>
            <c:ptCount val="1"/>
            <c:pt idx="0">
              <c:v>11. Gender</c:v>
            </c:pt>
          </c:strCache>
        </c:strRef>
      </c:tx>
      <c:layout>
        <c:manualLayout>
          <c:xMode val="edge"/>
          <c:yMode val="edge"/>
          <c:x val="5.5508665033734746E-3"/>
          <c:y val="2.4869906238495221E-2"/>
        </c:manualLayout>
      </c:layout>
      <c:overlay val="0"/>
      <c:txPr>
        <a:bodyPr/>
        <a:lstStyle/>
        <a:p>
          <a:pPr algn="l">
            <a:defRPr sz="1200"/>
          </a:pPr>
          <a:endParaRPr lang="en-US"/>
        </a:p>
      </c:txPr>
    </c:title>
    <c:autoTitleDeleted val="0"/>
    <c:plotArea>
      <c:layout>
        <c:manualLayout>
          <c:layoutTarget val="inner"/>
          <c:xMode val="edge"/>
          <c:yMode val="edge"/>
          <c:x val="0.15121205303882468"/>
          <c:y val="8.033452807646356E-2"/>
          <c:w val="0.81156341820908751"/>
          <c:h val="0.76279099521162008"/>
        </c:manualLayout>
      </c:layout>
      <c:barChart>
        <c:barDir val="bar"/>
        <c:grouping val="clustered"/>
        <c:varyColors val="0"/>
        <c:ser>
          <c:idx val="3"/>
          <c:order val="0"/>
          <c:tx>
            <c:strRef>
              <c:f>'Q11'!$D$16</c:f>
              <c:strCache>
                <c:ptCount val="1"/>
                <c:pt idx="0">
                  <c:v>2019 (%)</c:v>
                </c:pt>
              </c:strCache>
            </c:strRef>
          </c:tx>
          <c:spPr>
            <a:solidFill>
              <a:schemeClr val="bg1">
                <a:lumMod val="85000"/>
              </a:schemeClr>
            </a:solidFill>
          </c:spPr>
          <c:invertIfNegative val="0"/>
          <c:dLbls>
            <c:dLbl>
              <c:idx val="0"/>
              <c:tx>
                <c:rich>
                  <a:bodyPr/>
                  <a:lstStyle/>
                  <a:p>
                    <a:fld id="{D9234969-C668-4CD2-B911-7922646CBBB0}" type="CELLRANGE">
                      <a:rPr lang="en-US"/>
                      <a:pPr/>
                      <a:t>[CELLRANGE]</a:t>
                    </a:fld>
                    <a:r>
                      <a:rPr lang="en-US" baseline="0"/>
                      <a:t>, </a:t>
                    </a:r>
                    <a:fld id="{A1980F6C-9229-4C9E-B0B5-8349C4EEBEDC}" type="VALUE">
                      <a:rPr lang="en-US" baseline="0"/>
                      <a:pPr/>
                      <a:t>[VALUE]</a:t>
                    </a:fld>
                    <a:endParaRPr lang="en-US"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7EA5-415C-8C4D-6A483EAF84EA}"/>
                </c:ext>
              </c:extLst>
            </c:dLbl>
            <c:dLbl>
              <c:idx val="1"/>
              <c:tx>
                <c:rich>
                  <a:bodyPr/>
                  <a:lstStyle/>
                  <a:p>
                    <a:fld id="{E216E219-415D-4088-B9B1-86DA879346FC}" type="CELLRANGE">
                      <a:rPr lang="en-US"/>
                      <a:pPr/>
                      <a:t>[CELLRANGE]</a:t>
                    </a:fld>
                    <a:r>
                      <a:rPr lang="en-US" baseline="0"/>
                      <a:t>, </a:t>
                    </a:r>
                    <a:fld id="{8496BC19-7C40-413A-BE1E-09D188B1E4CE}" type="VALUE">
                      <a:rPr lang="en-US" baseline="0"/>
                      <a:pPr/>
                      <a:t>[VALUE]</a:t>
                    </a:fld>
                    <a:endParaRPr lang="en-US"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7EA5-415C-8C4D-6A483EAF84EA}"/>
                </c:ext>
              </c:extLst>
            </c:dLbl>
            <c:dLbl>
              <c:idx val="2"/>
              <c:tx>
                <c:rich>
                  <a:bodyPr/>
                  <a:lstStyle/>
                  <a:p>
                    <a:fld id="{88C8D6CF-B990-497E-AC01-7BF2510BC9EA}" type="CELLRANGE">
                      <a:rPr lang="en-US"/>
                      <a:pPr/>
                      <a:t>[CELLRANGE]</a:t>
                    </a:fld>
                    <a:r>
                      <a:rPr lang="en-US" baseline="0"/>
                      <a:t>, </a:t>
                    </a:r>
                    <a:fld id="{ADAD91EC-5577-44DC-9792-C0588DD6BC40}" type="VALUE">
                      <a:rPr lang="en-US" baseline="0"/>
                      <a:pPr/>
                      <a:t>[VALUE]</a:t>
                    </a:fld>
                    <a:endParaRPr lang="en-US"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7EA5-415C-8C4D-6A483EAF84EA}"/>
                </c:ext>
              </c:extLst>
            </c:dLbl>
            <c:dLbl>
              <c:idx val="3"/>
              <c:tx>
                <c:rich>
                  <a:bodyPr/>
                  <a:lstStyle/>
                  <a:p>
                    <a:fld id="{19D01CFF-721B-4354-9E2B-F09FDE7A9985}" type="VALUE">
                      <a:rPr lang="en-US"/>
                      <a:pPr/>
                      <a:t>[VALUE]</a:t>
                    </a:fld>
                    <a:endParaRPr lang="en-GB"/>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02D2-4D91-B3D2-CB0AA20CC497}"/>
                </c:ext>
              </c:extLst>
            </c:dLbl>
            <c:spPr>
              <a:noFill/>
            </c:spPr>
            <c:showLegendKey val="0"/>
            <c:showVal val="1"/>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'Q11'!$B$17:$B$20</c:f>
              <c:strCache>
                <c:ptCount val="4"/>
                <c:pt idx="0">
                  <c:v>Female</c:v>
                </c:pt>
                <c:pt idx="1">
                  <c:v>Male</c:v>
                </c:pt>
                <c:pt idx="2">
                  <c:v>Prefer not to say</c:v>
                </c:pt>
                <c:pt idx="3">
                  <c:v>Non-binary/ third gender</c:v>
                </c:pt>
              </c:strCache>
            </c:strRef>
          </c:cat>
          <c:val>
            <c:numRef>
              <c:f>'Q11'!$D$17:$D$20</c:f>
              <c:numCache>
                <c:formatCode>0.0%</c:formatCode>
                <c:ptCount val="4"/>
                <c:pt idx="0">
                  <c:v>0.55752212389380529</c:v>
                </c:pt>
                <c:pt idx="1">
                  <c:v>0.40707964601769914</c:v>
                </c:pt>
                <c:pt idx="2">
                  <c:v>2.2123893805309734E-2</c:v>
                </c:pt>
                <c:pt idx="3">
                  <c:v>8.8495575221238937E-3</c:v>
                </c:pt>
              </c:numCache>
            </c:numRef>
          </c:val>
          <c:extLst>
            <c:ext xmlns:c15="http://schemas.microsoft.com/office/drawing/2012/chart" uri="{02D57815-91ED-43cb-92C2-25804820EDAC}">
              <c15:datalabelsRange>
                <c15:f>'Q11'!$E$17:$E$19</c15:f>
                <c15:dlblRangeCache>
                  <c:ptCount val="3"/>
                  <c:pt idx="0">
                    <c:v>n.126</c:v>
                  </c:pt>
                  <c:pt idx="1">
                    <c:v>n.92</c:v>
                  </c:pt>
                  <c:pt idx="2">
                    <c:v>n.5</c:v>
                  </c:pt>
                </c15:dlblRangeCache>
              </c15:datalabelsRange>
            </c:ext>
            <c:ext xmlns:c16="http://schemas.microsoft.com/office/drawing/2014/chart" uri="{C3380CC4-5D6E-409C-BE32-E72D297353CC}">
              <c16:uniqueId val="{00000000-EB0A-416C-8834-C30B37C077DA}"/>
            </c:ext>
          </c:extLst>
        </c:ser>
        <c:ser>
          <c:idx val="1"/>
          <c:order val="1"/>
          <c:tx>
            <c:strRef>
              <c:f>'Q11'!$D$2</c:f>
              <c:strCache>
                <c:ptCount val="1"/>
                <c:pt idx="0">
                  <c:v>2020 (%)</c:v>
                </c:pt>
              </c:strCache>
            </c:strRef>
          </c:tx>
          <c:spPr>
            <a:solidFill>
              <a:srgbClr val="079948"/>
            </a:solidFill>
          </c:spPr>
          <c:invertIfNegative val="0"/>
          <c:dLbls>
            <c:dLbl>
              <c:idx val="0"/>
              <c:tx>
                <c:rich>
                  <a:bodyPr/>
                  <a:lstStyle/>
                  <a:p>
                    <a:fld id="{9CEEDB3B-3F3C-4B86-BC50-20FD578402D7}" type="CELLRANGE">
                      <a:rPr lang="en-US"/>
                      <a:pPr/>
                      <a:t>[CELLRANGE]</a:t>
                    </a:fld>
                    <a:r>
                      <a:rPr lang="en-US" baseline="0"/>
                      <a:t>, </a:t>
                    </a:r>
                    <a:fld id="{74979117-A099-4F70-810C-B647CED8CA0E}" type="VALUE">
                      <a:rPr lang="en-US" baseline="0"/>
                      <a:pPr/>
                      <a:t>[VALUE]</a:t>
                    </a:fld>
                    <a:endParaRPr lang="en-US"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7EA5-415C-8C4D-6A483EAF84EA}"/>
                </c:ext>
              </c:extLst>
            </c:dLbl>
            <c:dLbl>
              <c:idx val="1"/>
              <c:tx>
                <c:rich>
                  <a:bodyPr/>
                  <a:lstStyle/>
                  <a:p>
                    <a:fld id="{97EE95E5-DA30-4F79-9BCC-CA6D56449DFB}" type="CELLRANGE">
                      <a:rPr lang="en-US"/>
                      <a:pPr/>
                      <a:t>[CELLRANGE]</a:t>
                    </a:fld>
                    <a:r>
                      <a:rPr lang="en-US" baseline="0"/>
                      <a:t>, </a:t>
                    </a:r>
                    <a:fld id="{4E2AD50B-605D-49A8-808D-3EE8236888B1}" type="VALUE">
                      <a:rPr lang="en-US" baseline="0"/>
                      <a:pPr/>
                      <a:t>[VALUE]</a:t>
                    </a:fld>
                    <a:endParaRPr lang="en-US"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7EA5-415C-8C4D-6A483EAF84EA}"/>
                </c:ext>
              </c:extLst>
            </c:dLbl>
            <c:dLbl>
              <c:idx val="2"/>
              <c:tx>
                <c:rich>
                  <a:bodyPr/>
                  <a:lstStyle/>
                  <a:p>
                    <a:fld id="{C74359F6-E507-471D-AEF8-A2CCB3BD8D3F}" type="CELLRANGE">
                      <a:rPr lang="en-US"/>
                      <a:pPr/>
                      <a:t>[CELLRANGE]</a:t>
                    </a:fld>
                    <a:r>
                      <a:rPr lang="en-US" baseline="0"/>
                      <a:t>, </a:t>
                    </a:r>
                    <a:fld id="{41A42A38-CF78-4C3B-B03F-75ECDF59A75E}" type="VALUE">
                      <a:rPr lang="en-US" baseline="0"/>
                      <a:pPr/>
                      <a:t>[VALUE]</a:t>
                    </a:fld>
                    <a:endParaRPr lang="en-US"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7EA5-415C-8C4D-6A483EAF84EA}"/>
                </c:ext>
              </c:extLst>
            </c:dLbl>
            <c:dLbl>
              <c:idx val="3"/>
              <c:tx>
                <c:rich>
                  <a:bodyPr/>
                  <a:lstStyle/>
                  <a:p>
                    <a:fld id="{393EC1A2-CF6C-412B-BC14-6F8B22D39A09}" type="VALUE">
                      <a:rPr lang="en-US"/>
                      <a:pPr/>
                      <a:t>[VALUE]</a:t>
                    </a:fld>
                    <a:endParaRPr lang="en-GB"/>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02D2-4D91-B3D2-CB0AA20CC497}"/>
                </c:ext>
              </c:extLst>
            </c:dLbl>
            <c:spPr>
              <a:solidFill>
                <a:sysClr val="window" lastClr="FFFFFF"/>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DataLabelsRange val="1"/>
                <c15:showLeaderLines val="1"/>
              </c:ext>
            </c:extLst>
          </c:dLbls>
          <c:cat>
            <c:strRef>
              <c:f>'Q11'!$B$17:$B$20</c:f>
              <c:strCache>
                <c:ptCount val="4"/>
                <c:pt idx="0">
                  <c:v>Female</c:v>
                </c:pt>
                <c:pt idx="1">
                  <c:v>Male</c:v>
                </c:pt>
                <c:pt idx="2">
                  <c:v>Prefer not to say</c:v>
                </c:pt>
                <c:pt idx="3">
                  <c:v>Non-binary/ third gender</c:v>
                </c:pt>
              </c:strCache>
            </c:strRef>
          </c:cat>
          <c:val>
            <c:numRef>
              <c:f>'Q11'!$D$3:$D$6</c:f>
              <c:numCache>
                <c:formatCode>0.0%</c:formatCode>
                <c:ptCount val="4"/>
                <c:pt idx="0">
                  <c:v>0.61214953271028039</c:v>
                </c:pt>
                <c:pt idx="1">
                  <c:v>0.35514018691588783</c:v>
                </c:pt>
                <c:pt idx="2">
                  <c:v>2.8037383177570093E-2</c:v>
                </c:pt>
                <c:pt idx="3">
                  <c:v>4.6728971962616819E-3</c:v>
                </c:pt>
              </c:numCache>
            </c:numRef>
          </c:val>
          <c:extLst>
            <c:ext xmlns:c15="http://schemas.microsoft.com/office/drawing/2012/chart" uri="{02D57815-91ED-43cb-92C2-25804820EDAC}">
              <c15:datalabelsRange>
                <c15:f>'Q11'!$E$3:$E$5</c15:f>
                <c15:dlblRangeCache>
                  <c:ptCount val="3"/>
                  <c:pt idx="0">
                    <c:v>n.131</c:v>
                  </c:pt>
                  <c:pt idx="1">
                    <c:v>n.76</c:v>
                  </c:pt>
                  <c:pt idx="2">
                    <c:v>n.6</c:v>
                  </c:pt>
                </c15:dlblRangeCache>
              </c15:datalabelsRange>
            </c:ext>
            <c:ext xmlns:c16="http://schemas.microsoft.com/office/drawing/2014/chart" uri="{C3380CC4-5D6E-409C-BE32-E72D297353CC}">
              <c16:uniqueId val="{00000001-EB0A-416C-8834-C30B37C077DA}"/>
            </c:ext>
          </c:extLst>
        </c:ser>
        <c:dLbls>
          <c:showLegendKey val="0"/>
          <c:showVal val="0"/>
          <c:showCatName val="0"/>
          <c:showSerName val="0"/>
          <c:showPercent val="0"/>
          <c:showBubbleSize val="0"/>
        </c:dLbls>
        <c:gapWidth val="84"/>
        <c:overlap val="-11"/>
        <c:axId val="249862784"/>
        <c:axId val="249876864"/>
      </c:barChart>
      <c:catAx>
        <c:axId val="249862784"/>
        <c:scaling>
          <c:orientation val="minMax"/>
        </c:scaling>
        <c:delete val="0"/>
        <c:axPos val="l"/>
        <c:numFmt formatCode="General" sourceLinked="0"/>
        <c:majorTickMark val="out"/>
        <c:minorTickMark val="none"/>
        <c:tickLblPos val="nextTo"/>
        <c:txPr>
          <a:bodyPr/>
          <a:lstStyle/>
          <a:p>
            <a:pPr>
              <a:defRPr sz="1000"/>
            </a:pPr>
            <a:endParaRPr lang="en-US"/>
          </a:p>
        </c:txPr>
        <c:crossAx val="249876864"/>
        <c:crosses val="autoZero"/>
        <c:auto val="1"/>
        <c:lblAlgn val="ctr"/>
        <c:lblOffset val="100"/>
        <c:noMultiLvlLbl val="0"/>
      </c:catAx>
      <c:valAx>
        <c:axId val="249876864"/>
        <c:scaling>
          <c:orientation val="minMax"/>
          <c:max val="0.70000000000000007"/>
        </c:scaling>
        <c:delete val="0"/>
        <c:axPos val="b"/>
        <c:majorGridlines>
          <c:spPr>
            <a:ln>
              <a:solidFill>
                <a:schemeClr val="bg1">
                  <a:lumMod val="85000"/>
                </a:schemeClr>
              </a:solidFill>
            </a:ln>
          </c:spPr>
        </c:majorGridlines>
        <c:numFmt formatCode="0%" sourceLinked="0"/>
        <c:majorTickMark val="none"/>
        <c:minorTickMark val="none"/>
        <c:tickLblPos val="nextTo"/>
        <c:txPr>
          <a:bodyPr/>
          <a:lstStyle/>
          <a:p>
            <a:pPr>
              <a:defRPr sz="1000"/>
            </a:pPr>
            <a:endParaRPr lang="en-US"/>
          </a:p>
        </c:txPr>
        <c:crossAx val="249862784"/>
        <c:crosses val="autoZero"/>
        <c:crossBetween val="between"/>
      </c:valAx>
      <c:spPr>
        <a:ln>
          <a:noFill/>
        </a:ln>
      </c:spPr>
    </c:plotArea>
    <c:legend>
      <c:legendPos val="b"/>
      <c:layout>
        <c:manualLayout>
          <c:xMode val="edge"/>
          <c:yMode val="edge"/>
          <c:x val="0.38885981610908948"/>
          <c:y val="0.90087526693571907"/>
          <c:w val="0.23353212420757807"/>
          <c:h val="4.6556035334292888E-2"/>
        </c:manualLayout>
      </c:layout>
      <c:overlay val="0"/>
      <c:spPr>
        <a:solidFill>
          <a:schemeClr val="bg1"/>
        </a:solidFill>
      </c:spPr>
      <c:txPr>
        <a:bodyPr/>
        <a:lstStyle/>
        <a:p>
          <a:pPr>
            <a:defRPr sz="1000"/>
          </a:pPr>
          <a:endParaRPr lang="en-US"/>
        </a:p>
      </c:txPr>
    </c:legend>
    <c:plotVisOnly val="1"/>
    <c:dispBlanksAs val="gap"/>
    <c:showDLblsOverMax val="0"/>
  </c:chart>
  <c:spPr>
    <a:ln>
      <a:noFill/>
    </a:ln>
  </c:spPr>
  <c:txPr>
    <a:bodyPr/>
    <a:lstStyle/>
    <a:p>
      <a:pPr>
        <a:defRPr sz="900">
          <a:latin typeface="Open Sans" panose="020B0606030504020204" pitchFamily="34" charset="0"/>
          <a:ea typeface="Open Sans" panose="020B0606030504020204" pitchFamily="34" charset="0"/>
          <a:cs typeface="Open Sans" panose="020B0606030504020204" pitchFamily="34" charset="0"/>
        </a:defRPr>
      </a:pPr>
      <a:endParaRPr lang="en-US"/>
    </a:p>
  </c:txPr>
  <c:printSettings>
    <c:headerFooter/>
    <c:pageMargins b="0.75" l="0.7" r="0.7" t="0.75" header="0.3" footer="0.3"/>
    <c:pageSetup/>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sz="1000"/>
            </a:pPr>
            <a:r>
              <a:rPr lang="en-US"/>
              <a:t> </a:t>
            </a:r>
          </a:p>
        </c:rich>
      </c:tx>
      <c:layout>
        <c:manualLayout>
          <c:xMode val="edge"/>
          <c:yMode val="edge"/>
          <c:x val="9.7154280835668339E-3"/>
          <c:y val="2.5078361652354667E-2"/>
        </c:manualLayout>
      </c:layout>
      <c:overlay val="0"/>
    </c:title>
    <c:autoTitleDeleted val="0"/>
    <c:plotArea>
      <c:layout/>
      <c:doughnutChart>
        <c:varyColors val="1"/>
        <c:ser>
          <c:idx val="0"/>
          <c:order val="0"/>
          <c:tx>
            <c:strRef>
              <c:f>'Q11'!$C$2</c:f>
              <c:strCache>
                <c:ptCount val="1"/>
                <c:pt idx="0">
                  <c:v>Count</c:v>
                </c:pt>
              </c:strCache>
            </c:strRef>
          </c:tx>
          <c:spPr>
            <a:solidFill>
              <a:srgbClr val="079948"/>
            </a:solidFill>
          </c:spPr>
          <c:dPt>
            <c:idx val="1"/>
            <c:bubble3D val="0"/>
            <c:spPr>
              <a:solidFill>
                <a:srgbClr val="6ABE84"/>
              </a:solidFill>
            </c:spPr>
            <c:extLst>
              <c:ext xmlns:c16="http://schemas.microsoft.com/office/drawing/2014/chart" uri="{C3380CC4-5D6E-409C-BE32-E72D297353CC}">
                <c16:uniqueId val="{00000001-0343-407E-A75A-F26362CC484C}"/>
              </c:ext>
            </c:extLst>
          </c:dPt>
          <c:dPt>
            <c:idx val="2"/>
            <c:bubble3D val="0"/>
            <c:spPr>
              <a:solidFill>
                <a:srgbClr val="12D478"/>
              </a:solidFill>
            </c:spPr>
            <c:extLst>
              <c:ext xmlns:c16="http://schemas.microsoft.com/office/drawing/2014/chart" uri="{C3380CC4-5D6E-409C-BE32-E72D297353CC}">
                <c16:uniqueId val="{00000002-0343-407E-A75A-F26362CC484C}"/>
              </c:ext>
            </c:extLst>
          </c:dPt>
          <c:dLbls>
            <c:dLbl>
              <c:idx val="0"/>
              <c:layout>
                <c:manualLayout>
                  <c:x val="-1.3277559055118238E-2"/>
                  <c:y val="-8.4895281862257282E-2"/>
                </c:manualLayout>
              </c:layout>
              <c:spPr/>
              <c:txPr>
                <a:bodyPr/>
                <a:lstStyle/>
                <a:p>
                  <a:pPr>
                    <a:defRPr sz="1000" b="0">
                      <a:solidFill>
                        <a:schemeClr val="bg1"/>
                      </a:solidFil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0343-407E-A75A-F26362CC484C}"/>
                </c:ext>
              </c:extLst>
            </c:dLbl>
            <c:dLbl>
              <c:idx val="1"/>
              <c:layout>
                <c:manualLayout>
                  <c:x val="7.2577646544181662E-3"/>
                  <c:y val="-8.9079579017761756E-3"/>
                </c:manualLayout>
              </c:layout>
              <c:spPr/>
              <c:txPr>
                <a:bodyPr/>
                <a:lstStyle/>
                <a:p>
                  <a:pPr>
                    <a:defRPr sz="1000" b="0">
                      <a:solidFill>
                        <a:schemeClr val="bg1"/>
                      </a:solidFil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343-407E-A75A-F26362CC484C}"/>
                </c:ext>
              </c:extLst>
            </c:dLbl>
            <c:dLbl>
              <c:idx val="2"/>
              <c:layout>
                <c:manualLayout>
                  <c:x val="-0.24200869422572177"/>
                  <c:y val="-0.1476224086575405"/>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0343-407E-A75A-F26362CC484C}"/>
                </c:ext>
              </c:extLst>
            </c:dLbl>
            <c:dLbl>
              <c:idx val="3"/>
              <c:layout>
                <c:manualLayout>
                  <c:x val="0.35763888888888878"/>
                  <c:y val="-0.12662524816090798"/>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423A-4703-8D80-D0FF6B1B0A89}"/>
                </c:ext>
              </c:extLst>
            </c:dLbl>
            <c:spPr>
              <a:noFill/>
              <a:ln>
                <a:noFill/>
              </a:ln>
              <a:effectLst/>
            </c:spPr>
            <c:txPr>
              <a:bodyPr/>
              <a:lstStyle/>
              <a:p>
                <a:pPr>
                  <a:defRPr sz="1000" b="0"/>
                </a:pPr>
                <a:endParaRPr lang="en-US"/>
              </a:p>
            </c:txPr>
            <c:showLegendKey val="0"/>
            <c:showVal val="0"/>
            <c:showCatName val="1"/>
            <c:showSerName val="0"/>
            <c:showPercent val="1"/>
            <c:showBubbleSize val="0"/>
            <c:showLeaderLines val="1"/>
            <c:extLst>
              <c:ext xmlns:c15="http://schemas.microsoft.com/office/drawing/2012/chart" uri="{CE6537A1-D6FC-4f65-9D91-7224C49458BB}"/>
            </c:extLst>
          </c:dLbls>
          <c:cat>
            <c:strRef>
              <c:f>'Q11'!$F$3:$F$6</c:f>
              <c:strCache>
                <c:ptCount val="4"/>
                <c:pt idx="0">
                  <c:v>Female 
(n.131)</c:v>
                </c:pt>
                <c:pt idx="1">
                  <c:v>Male 
(n.76)</c:v>
                </c:pt>
                <c:pt idx="2">
                  <c:v>Prefer not to say 
(n.6)</c:v>
                </c:pt>
                <c:pt idx="3">
                  <c:v>Non-binary/ third gender 
(n.1)</c:v>
                </c:pt>
              </c:strCache>
            </c:strRef>
          </c:cat>
          <c:val>
            <c:numRef>
              <c:f>'Q11'!$C$3:$C$6</c:f>
              <c:numCache>
                <c:formatCode>General</c:formatCode>
                <c:ptCount val="4"/>
                <c:pt idx="0">
                  <c:v>131</c:v>
                </c:pt>
                <c:pt idx="1">
                  <c:v>76</c:v>
                </c:pt>
                <c:pt idx="2">
                  <c:v>6</c:v>
                </c:pt>
                <c:pt idx="3">
                  <c:v>1</c:v>
                </c:pt>
              </c:numCache>
            </c:numRef>
          </c:val>
          <c:extLst>
            <c:ext xmlns:c16="http://schemas.microsoft.com/office/drawing/2014/chart" uri="{C3380CC4-5D6E-409C-BE32-E72D297353CC}">
              <c16:uniqueId val="{00000003-0343-407E-A75A-F26362CC484C}"/>
            </c:ext>
          </c:extLst>
        </c:ser>
        <c:dLbls>
          <c:showLegendKey val="0"/>
          <c:showVal val="0"/>
          <c:showCatName val="1"/>
          <c:showSerName val="0"/>
          <c:showPercent val="1"/>
          <c:showBubbleSize val="0"/>
          <c:showLeaderLines val="1"/>
        </c:dLbls>
        <c:firstSliceAng val="0"/>
        <c:holeSize val="50"/>
      </c:doughnutChart>
    </c:plotArea>
    <c:plotVisOnly val="1"/>
    <c:dispBlanksAs val="gap"/>
    <c:showDLblsOverMax val="0"/>
  </c:chart>
  <c:spPr>
    <a:ln>
      <a:noFill/>
    </a:ln>
  </c:spPr>
  <c:txPr>
    <a:bodyPr/>
    <a:lstStyle/>
    <a:p>
      <a:pPr>
        <a:defRPr>
          <a:latin typeface="Open Sans" panose="020B0606030504020204" pitchFamily="34" charset="0"/>
          <a:ea typeface="Open Sans" panose="020B0606030504020204" pitchFamily="34" charset="0"/>
          <a:cs typeface="Open Sans" panose="020B0606030504020204" pitchFamily="34" charset="0"/>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baseline="0">
                <a:solidFill>
                  <a:schemeClr val="tx1"/>
                </a:solidFill>
                <a:latin typeface="Open Sans" panose="020B0606030504020204" pitchFamily="34" charset="0"/>
                <a:ea typeface="Open Sans" panose="020B0606030504020204" pitchFamily="34" charset="0"/>
                <a:cs typeface="Open Sans" panose="020B0606030504020204" pitchFamily="34" charset="0"/>
              </a:defRPr>
            </a:pPr>
            <a:r>
              <a:rPr lang="en-US"/>
              <a:t> </a:t>
            </a:r>
          </a:p>
        </c:rich>
      </c:tx>
      <c:layout>
        <c:manualLayout>
          <c:xMode val="edge"/>
          <c:yMode val="edge"/>
          <c:x val="9.7154280835668339E-3"/>
          <c:y val="2.5078361652354667E-2"/>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Open Sans" panose="020B0606030504020204" pitchFamily="34" charset="0"/>
              <a:ea typeface="Open Sans" panose="020B0606030504020204" pitchFamily="34" charset="0"/>
              <a:cs typeface="Open Sans" panose="020B0606030504020204" pitchFamily="34" charset="0"/>
            </a:defRPr>
          </a:pPr>
          <a:endParaRPr lang="en-US"/>
        </a:p>
      </c:txPr>
    </c:title>
    <c:autoTitleDeleted val="0"/>
    <c:plotArea>
      <c:layout/>
      <c:doughnutChart>
        <c:varyColors val="1"/>
        <c:ser>
          <c:idx val="0"/>
          <c:order val="0"/>
          <c:tx>
            <c:strRef>
              <c:f>'Q11'!$C$2</c:f>
              <c:strCache>
                <c:ptCount val="1"/>
                <c:pt idx="0">
                  <c:v>Count</c:v>
                </c:pt>
              </c:strCache>
            </c:strRef>
          </c:tx>
          <c:dPt>
            <c:idx val="0"/>
            <c:bubble3D val="0"/>
            <c:spPr>
              <a:solidFill>
                <a:srgbClr val="079948"/>
              </a:solidFill>
              <a:ln>
                <a:noFill/>
              </a:ln>
              <a:effectLst/>
            </c:spPr>
            <c:extLst>
              <c:ext xmlns:c16="http://schemas.microsoft.com/office/drawing/2014/chart" uri="{C3380CC4-5D6E-409C-BE32-E72D297353CC}">
                <c16:uniqueId val="{00000000-2232-4766-A869-FDBD3516779B}"/>
              </c:ext>
            </c:extLst>
          </c:dPt>
          <c:dPt>
            <c:idx val="1"/>
            <c:bubble3D val="0"/>
            <c:spPr>
              <a:solidFill>
                <a:srgbClr val="6ABE84"/>
              </a:solidFill>
              <a:ln>
                <a:noFill/>
              </a:ln>
              <a:effectLst/>
            </c:spPr>
            <c:extLst>
              <c:ext xmlns:c16="http://schemas.microsoft.com/office/drawing/2014/chart" uri="{C3380CC4-5D6E-409C-BE32-E72D297353CC}">
                <c16:uniqueId val="{00000001-2232-4766-A869-FDBD3516779B}"/>
              </c:ext>
            </c:extLst>
          </c:dPt>
          <c:dPt>
            <c:idx val="2"/>
            <c:bubble3D val="0"/>
            <c:spPr>
              <a:solidFill>
                <a:srgbClr val="12D478"/>
              </a:solidFill>
              <a:ln>
                <a:noFill/>
              </a:ln>
              <a:effectLst/>
            </c:spPr>
            <c:extLst>
              <c:ext xmlns:c16="http://schemas.microsoft.com/office/drawing/2014/chart" uri="{C3380CC4-5D6E-409C-BE32-E72D297353CC}">
                <c16:uniqueId val="{00000002-2232-4766-A869-FDBD3516779B}"/>
              </c:ext>
            </c:extLst>
          </c:dPt>
          <c:dPt>
            <c:idx val="3"/>
            <c:bubble3D val="0"/>
            <c:spPr>
              <a:solidFill>
                <a:schemeClr val="bg1">
                  <a:lumMod val="85000"/>
                </a:schemeClr>
              </a:solidFill>
              <a:ln>
                <a:noFill/>
              </a:ln>
              <a:effectLst/>
            </c:spPr>
            <c:extLst>
              <c:ext xmlns:c16="http://schemas.microsoft.com/office/drawing/2014/chart" uri="{C3380CC4-5D6E-409C-BE32-E72D297353CC}">
                <c16:uniqueId val="{00000007-0A64-4056-AFF1-E7E1713B5186}"/>
              </c:ext>
            </c:extLst>
          </c:dPt>
          <c:dLbls>
            <c:dLbl>
              <c:idx val="0"/>
              <c:layout>
                <c:manualLayout>
                  <c:x val="-1.3277559055118238E-2"/>
                  <c:y val="-8.4895281862257282E-2"/>
                </c:manualLayout>
              </c:layout>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Open Sans" panose="020B0606030504020204" pitchFamily="34" charset="0"/>
                      <a:ea typeface="Open Sans" panose="020B0606030504020204" pitchFamily="34" charset="0"/>
                      <a:cs typeface="Open Sans" panose="020B0606030504020204" pitchFamily="34" charset="0"/>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2232-4766-A869-FDBD3516779B}"/>
                </c:ext>
              </c:extLst>
            </c:dLbl>
            <c:dLbl>
              <c:idx val="1"/>
              <c:layout>
                <c:manualLayout>
                  <c:x val="7.2577646544181662E-3"/>
                  <c:y val="-8.9079579017761756E-3"/>
                </c:manualLayout>
              </c:layout>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Open Sans" panose="020B0606030504020204" pitchFamily="34" charset="0"/>
                      <a:ea typeface="Open Sans" panose="020B0606030504020204" pitchFamily="34" charset="0"/>
                      <a:cs typeface="Open Sans" panose="020B0606030504020204" pitchFamily="34" charset="0"/>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232-4766-A869-FDBD3516779B}"/>
                </c:ext>
              </c:extLst>
            </c:dLbl>
            <c:dLbl>
              <c:idx val="2"/>
              <c:layout>
                <c:manualLayout>
                  <c:x val="-6.4925360892388456E-2"/>
                  <c:y val="-0.18001483747442501"/>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2232-4766-A869-FDBD3516779B}"/>
                </c:ext>
              </c:extLst>
            </c:dLbl>
            <c:dLbl>
              <c:idx val="3"/>
              <c:layout>
                <c:manualLayout>
                  <c:x val="0.21527777777777779"/>
                  <c:y val="-0.15553218057675833"/>
                </c:manualLayout>
              </c:layout>
              <c:showLegendKey val="0"/>
              <c:showVal val="0"/>
              <c:showCatName val="1"/>
              <c:showSerName val="0"/>
              <c:showPercent val="1"/>
              <c:showBubbleSize val="0"/>
              <c:extLst>
                <c:ext xmlns:c15="http://schemas.microsoft.com/office/drawing/2012/chart" uri="{CE6537A1-D6FC-4f65-9D91-7224C49458BB}">
                  <c15:layout>
                    <c:manualLayout>
                      <c:w val="0.30026055336832896"/>
                      <c:h val="0.18176067327064246"/>
                    </c:manualLayout>
                  </c15:layout>
                </c:ext>
                <c:ext xmlns:c16="http://schemas.microsoft.com/office/drawing/2014/chart" uri="{C3380CC4-5D6E-409C-BE32-E72D297353CC}">
                  <c16:uniqueId val="{00000007-0A64-4056-AFF1-E7E1713B5186}"/>
                </c:ext>
              </c:extLst>
            </c:dLbl>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Open Sans" panose="020B0606030504020204" pitchFamily="34" charset="0"/>
                    <a:ea typeface="Open Sans" panose="020B0606030504020204" pitchFamily="34" charset="0"/>
                    <a:cs typeface="Open Sans" panose="020B0606030504020204" pitchFamily="34" charset="0"/>
                  </a:defRPr>
                </a:pPr>
                <a:endParaRPr lang="en-US"/>
              </a:p>
            </c:txPr>
            <c:showLegendKey val="0"/>
            <c:showVal val="0"/>
            <c:showCatName val="1"/>
            <c:showSerName val="0"/>
            <c:showPercent val="1"/>
            <c:showBubbleSize val="0"/>
            <c:showLeaderLines val="1"/>
            <c:leaderLines>
              <c:spPr>
                <a:ln w="9525" cap="flat" cmpd="sng" algn="ctr">
                  <a:solidFill>
                    <a:schemeClr val="tx1">
                      <a:shade val="95000"/>
                      <a:satMod val="105000"/>
                    </a:schemeClr>
                  </a:solidFill>
                  <a:prstDash val="solid"/>
                  <a:round/>
                </a:ln>
                <a:effectLst/>
              </c:spPr>
            </c:leaderLines>
            <c:extLst>
              <c:ext xmlns:c15="http://schemas.microsoft.com/office/drawing/2012/chart" uri="{CE6537A1-D6FC-4f65-9D91-7224C49458BB}"/>
            </c:extLst>
          </c:dLbls>
          <c:cat>
            <c:strRef>
              <c:f>'Q11'!$F$17:$F$20</c:f>
              <c:strCache>
                <c:ptCount val="4"/>
                <c:pt idx="0">
                  <c:v>Female 
(n.126)</c:v>
                </c:pt>
                <c:pt idx="1">
                  <c:v>Male 
(n.92)</c:v>
                </c:pt>
                <c:pt idx="2">
                  <c:v>Prefer not to say 
(n.5)</c:v>
                </c:pt>
                <c:pt idx="3">
                  <c:v>Non-binary/ third gender 
(n.2)</c:v>
                </c:pt>
              </c:strCache>
            </c:strRef>
          </c:cat>
          <c:val>
            <c:numRef>
              <c:f>'Q11'!$C$17:$C$20</c:f>
              <c:numCache>
                <c:formatCode>General</c:formatCode>
                <c:ptCount val="4"/>
                <c:pt idx="0">
                  <c:v>126</c:v>
                </c:pt>
                <c:pt idx="1">
                  <c:v>92</c:v>
                </c:pt>
                <c:pt idx="2">
                  <c:v>5</c:v>
                </c:pt>
                <c:pt idx="3">
                  <c:v>2</c:v>
                </c:pt>
              </c:numCache>
            </c:numRef>
          </c:val>
          <c:extLst>
            <c:ext xmlns:c16="http://schemas.microsoft.com/office/drawing/2014/chart" uri="{C3380CC4-5D6E-409C-BE32-E72D297353CC}">
              <c16:uniqueId val="{00000003-2232-4766-A869-FDBD3516779B}"/>
            </c:ext>
          </c:extLst>
        </c:ser>
        <c:dLbls>
          <c:showLegendKey val="0"/>
          <c:showVal val="0"/>
          <c:showCatName val="1"/>
          <c:showSerName val="0"/>
          <c:showPercent val="1"/>
          <c:showBubbleSize val="0"/>
          <c:showLeaderLines val="1"/>
        </c:dLbls>
        <c:firstSliceAng val="0"/>
        <c:holeSize val="50"/>
      </c:doughnutChart>
      <c:spPr>
        <a:no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a:latin typeface="Open Sans" panose="020B0606030504020204" pitchFamily="34" charset="0"/>
          <a:ea typeface="Open Sans" panose="020B0606030504020204" pitchFamily="34" charset="0"/>
          <a:cs typeface="Open Sans" panose="020B0606030504020204" pitchFamily="34"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GB" sz="1800"/>
              <a:t>Changes in important current areas from ALT Annual Surveys in 2014-2020</a:t>
            </a:r>
          </a:p>
        </c:rich>
      </c:tx>
      <c:layout>
        <c:manualLayout>
          <c:xMode val="edge"/>
          <c:yMode val="edge"/>
          <c:x val="0.14419668081734399"/>
          <c:y val="9.8825012734542993E-3"/>
        </c:manualLayout>
      </c:layout>
      <c:overlay val="1"/>
    </c:title>
    <c:autoTitleDeleted val="0"/>
    <c:plotArea>
      <c:layout>
        <c:manualLayout>
          <c:layoutTarget val="inner"/>
          <c:xMode val="edge"/>
          <c:yMode val="edge"/>
          <c:x val="4.4370760140591846E-2"/>
          <c:y val="0.10522918424594849"/>
          <c:w val="0.62111607642718603"/>
          <c:h val="0.83937733340791509"/>
        </c:manualLayout>
      </c:layout>
      <c:lineChart>
        <c:grouping val="standard"/>
        <c:varyColors val="0"/>
        <c:ser>
          <c:idx val="0"/>
          <c:order val="0"/>
          <c:tx>
            <c:strRef>
              <c:f>'Q1 (combined)'!$AJ$3</c:f>
              <c:strCache>
                <c:ptCount val="1"/>
                <c:pt idx="0">
                  <c:v>Collaborative tools (e.g. Office365/Teams, Google Workspace)</c:v>
                </c:pt>
              </c:strCache>
            </c:strRef>
          </c:tx>
          <c:spPr>
            <a:ln w="28575" cap="rnd">
              <a:solidFill>
                <a:schemeClr val="accent1"/>
              </a:solidFill>
              <a:round/>
            </a:ln>
            <a:effectLst/>
          </c:spPr>
          <c:marker>
            <c:symbol val="none"/>
          </c:marker>
          <c:cat>
            <c:numRef>
              <c:f>'Q1 (combined)'!$AK$2:$AQ$2</c:f>
              <c:numCache>
                <c:formatCode>General</c:formatCode>
                <c:ptCount val="7"/>
                <c:pt idx="0">
                  <c:v>2014</c:v>
                </c:pt>
                <c:pt idx="1">
                  <c:v>2015</c:v>
                </c:pt>
                <c:pt idx="2">
                  <c:v>2016</c:v>
                </c:pt>
                <c:pt idx="3">
                  <c:v>2017</c:v>
                </c:pt>
                <c:pt idx="4">
                  <c:v>2018</c:v>
                </c:pt>
                <c:pt idx="5">
                  <c:v>2019</c:v>
                </c:pt>
                <c:pt idx="6">
                  <c:v>2020</c:v>
                </c:pt>
              </c:numCache>
            </c:numRef>
          </c:cat>
          <c:val>
            <c:numRef>
              <c:f>'Q1 (combined)'!$AK$3:$AQ$3</c:f>
              <c:numCache>
                <c:formatCode>General</c:formatCode>
                <c:ptCount val="7"/>
                <c:pt idx="0">
                  <c:v>6</c:v>
                </c:pt>
                <c:pt idx="1">
                  <c:v>7</c:v>
                </c:pt>
                <c:pt idx="2">
                  <c:v>3</c:v>
                </c:pt>
                <c:pt idx="3" formatCode="0">
                  <c:v>4</c:v>
                </c:pt>
                <c:pt idx="4" formatCode="0">
                  <c:v>4</c:v>
                </c:pt>
                <c:pt idx="5">
                  <c:v>3</c:v>
                </c:pt>
                <c:pt idx="6">
                  <c:v>1</c:v>
                </c:pt>
              </c:numCache>
            </c:numRef>
          </c:val>
          <c:smooth val="0"/>
          <c:extLst xmlns:c15="http://schemas.microsoft.com/office/drawing/2012/chart">
            <c:ext xmlns:c16="http://schemas.microsoft.com/office/drawing/2014/chart" uri="{C3380CC4-5D6E-409C-BE32-E72D297353CC}">
              <c16:uniqueId val="{00000000-B316-411B-880B-B8917D185647}"/>
            </c:ext>
          </c:extLst>
        </c:ser>
        <c:ser>
          <c:idx val="1"/>
          <c:order val="1"/>
          <c:tx>
            <c:strRef>
              <c:f>'Q1 (combined)'!$AJ$4</c:f>
              <c:strCache>
                <c:ptCount val="1"/>
                <c:pt idx="0">
                  <c:v>Content Management Systems and VLEs</c:v>
                </c:pt>
              </c:strCache>
            </c:strRef>
          </c:tx>
          <c:spPr>
            <a:ln w="28575" cap="rnd">
              <a:solidFill>
                <a:schemeClr val="accent2"/>
              </a:solidFill>
              <a:round/>
            </a:ln>
            <a:effectLst/>
          </c:spPr>
          <c:marker>
            <c:symbol val="none"/>
          </c:marker>
          <c:cat>
            <c:numRef>
              <c:f>'Q1 (combined)'!$AK$2:$AQ$2</c:f>
              <c:numCache>
                <c:formatCode>General</c:formatCode>
                <c:ptCount val="7"/>
                <c:pt idx="0">
                  <c:v>2014</c:v>
                </c:pt>
                <c:pt idx="1">
                  <c:v>2015</c:v>
                </c:pt>
                <c:pt idx="2">
                  <c:v>2016</c:v>
                </c:pt>
                <c:pt idx="3">
                  <c:v>2017</c:v>
                </c:pt>
                <c:pt idx="4">
                  <c:v>2018</c:v>
                </c:pt>
                <c:pt idx="5">
                  <c:v>2019</c:v>
                </c:pt>
                <c:pt idx="6">
                  <c:v>2020</c:v>
                </c:pt>
              </c:numCache>
            </c:numRef>
          </c:cat>
          <c:val>
            <c:numRef>
              <c:f>'Q1 (combined)'!$AK$4:$AQ$4</c:f>
              <c:numCache>
                <c:formatCode>General</c:formatCode>
                <c:ptCount val="7"/>
                <c:pt idx="0">
                  <c:v>1</c:v>
                </c:pt>
                <c:pt idx="1">
                  <c:v>1</c:v>
                </c:pt>
                <c:pt idx="2">
                  <c:v>1</c:v>
                </c:pt>
                <c:pt idx="3" formatCode="0">
                  <c:v>1</c:v>
                </c:pt>
                <c:pt idx="4" formatCode="0">
                  <c:v>1</c:v>
                </c:pt>
                <c:pt idx="5">
                  <c:v>1</c:v>
                </c:pt>
                <c:pt idx="6">
                  <c:v>1</c:v>
                </c:pt>
              </c:numCache>
            </c:numRef>
          </c:val>
          <c:smooth val="0"/>
          <c:extLst xmlns:c15="http://schemas.microsoft.com/office/drawing/2012/chart">
            <c:ext xmlns:c16="http://schemas.microsoft.com/office/drawing/2014/chart" uri="{C3380CC4-5D6E-409C-BE32-E72D297353CC}">
              <c16:uniqueId val="{00000001-B316-411B-880B-B8917D185647}"/>
            </c:ext>
          </c:extLst>
        </c:ser>
        <c:ser>
          <c:idx val="2"/>
          <c:order val="2"/>
          <c:tx>
            <c:strRef>
              <c:f>'Q1 (combined)'!$AJ$5</c:f>
              <c:strCache>
                <c:ptCount val="1"/>
                <c:pt idx="0">
                  <c:v>Web conferencing/virtual classroom software</c:v>
                </c:pt>
              </c:strCache>
            </c:strRef>
          </c:tx>
          <c:spPr>
            <a:ln w="28575" cap="rnd">
              <a:solidFill>
                <a:schemeClr val="accent3"/>
              </a:solidFill>
              <a:round/>
            </a:ln>
            <a:effectLst/>
          </c:spPr>
          <c:marker>
            <c:symbol val="none"/>
          </c:marker>
          <c:cat>
            <c:numRef>
              <c:f>'Q1 (combined)'!$AK$2:$AQ$2</c:f>
              <c:numCache>
                <c:formatCode>General</c:formatCode>
                <c:ptCount val="7"/>
                <c:pt idx="0">
                  <c:v>2014</c:v>
                </c:pt>
                <c:pt idx="1">
                  <c:v>2015</c:v>
                </c:pt>
                <c:pt idx="2">
                  <c:v>2016</c:v>
                </c:pt>
                <c:pt idx="3">
                  <c:v>2017</c:v>
                </c:pt>
                <c:pt idx="4">
                  <c:v>2018</c:v>
                </c:pt>
                <c:pt idx="5">
                  <c:v>2019</c:v>
                </c:pt>
                <c:pt idx="6">
                  <c:v>2020</c:v>
                </c:pt>
              </c:numCache>
            </c:numRef>
          </c:cat>
          <c:val>
            <c:numRef>
              <c:f>'Q1 (combined)'!$AK$5:$AQ$5</c:f>
              <c:numCache>
                <c:formatCode>General</c:formatCode>
                <c:ptCount val="7"/>
                <c:pt idx="0">
                  <c:v>3</c:v>
                </c:pt>
                <c:pt idx="1">
                  <c:v>3</c:v>
                </c:pt>
                <c:pt idx="2">
                  <c:v>5</c:v>
                </c:pt>
                <c:pt idx="3" formatCode="0">
                  <c:v>5</c:v>
                </c:pt>
                <c:pt idx="4" formatCode="0">
                  <c:v>5</c:v>
                </c:pt>
                <c:pt idx="5">
                  <c:v>2</c:v>
                </c:pt>
                <c:pt idx="6">
                  <c:v>3</c:v>
                </c:pt>
              </c:numCache>
            </c:numRef>
          </c:val>
          <c:smooth val="0"/>
          <c:extLst xmlns:c15="http://schemas.microsoft.com/office/drawing/2012/chart">
            <c:ext xmlns:c16="http://schemas.microsoft.com/office/drawing/2014/chart" uri="{C3380CC4-5D6E-409C-BE32-E72D297353CC}">
              <c16:uniqueId val="{00000002-B316-411B-880B-B8917D185647}"/>
            </c:ext>
          </c:extLst>
        </c:ser>
        <c:ser>
          <c:idx val="3"/>
          <c:order val="3"/>
          <c:tx>
            <c:strRef>
              <c:f>'Q1 (combined)'!$AJ$6</c:f>
              <c:strCache>
                <c:ptCount val="1"/>
                <c:pt idx="0">
                  <c:v>Blended Learning</c:v>
                </c:pt>
              </c:strCache>
            </c:strRef>
          </c:tx>
          <c:spPr>
            <a:ln w="28575" cap="rnd">
              <a:solidFill>
                <a:schemeClr val="accent4"/>
              </a:solidFill>
              <a:round/>
            </a:ln>
            <a:effectLst/>
          </c:spPr>
          <c:marker>
            <c:symbol val="none"/>
          </c:marker>
          <c:cat>
            <c:numRef>
              <c:f>'Q1 (combined)'!$AK$2:$AQ$2</c:f>
              <c:numCache>
                <c:formatCode>General</c:formatCode>
                <c:ptCount val="7"/>
                <c:pt idx="0">
                  <c:v>2014</c:v>
                </c:pt>
                <c:pt idx="1">
                  <c:v>2015</c:v>
                </c:pt>
                <c:pt idx="2">
                  <c:v>2016</c:v>
                </c:pt>
                <c:pt idx="3">
                  <c:v>2017</c:v>
                </c:pt>
                <c:pt idx="4">
                  <c:v>2018</c:v>
                </c:pt>
                <c:pt idx="5">
                  <c:v>2019</c:v>
                </c:pt>
                <c:pt idx="6">
                  <c:v>2020</c:v>
                </c:pt>
              </c:numCache>
            </c:numRef>
          </c:cat>
          <c:val>
            <c:numRef>
              <c:f>'Q1 (combined)'!$AK$6:$AQ$6</c:f>
              <c:numCache>
                <c:formatCode>General</c:formatCode>
                <c:ptCount val="7"/>
                <c:pt idx="3" formatCode="0">
                  <c:v>3</c:v>
                </c:pt>
                <c:pt idx="4" formatCode="0">
                  <c:v>2</c:v>
                </c:pt>
                <c:pt idx="5">
                  <c:v>5</c:v>
                </c:pt>
                <c:pt idx="6">
                  <c:v>4</c:v>
                </c:pt>
              </c:numCache>
            </c:numRef>
          </c:val>
          <c:smooth val="0"/>
          <c:extLst xmlns:c15="http://schemas.microsoft.com/office/drawing/2012/chart">
            <c:ext xmlns:c16="http://schemas.microsoft.com/office/drawing/2014/chart" uri="{C3380CC4-5D6E-409C-BE32-E72D297353CC}">
              <c16:uniqueId val="{00000003-B316-411B-880B-B8917D185647}"/>
            </c:ext>
          </c:extLst>
        </c:ser>
        <c:ser>
          <c:idx val="4"/>
          <c:order val="4"/>
          <c:tx>
            <c:strRef>
              <c:f>'Q1 (combined)'!$AJ$7</c:f>
              <c:strCache>
                <c:ptCount val="1"/>
                <c:pt idx="0">
                  <c:v>Electronic assessment, submission &amp; feedback tools</c:v>
                </c:pt>
              </c:strCache>
            </c:strRef>
          </c:tx>
          <c:spPr>
            <a:ln w="28575" cap="rnd">
              <a:solidFill>
                <a:schemeClr val="accent5"/>
              </a:solidFill>
              <a:round/>
            </a:ln>
            <a:effectLst/>
          </c:spPr>
          <c:marker>
            <c:symbol val="none"/>
          </c:marker>
          <c:cat>
            <c:numRef>
              <c:f>'Q1 (combined)'!$AK$2:$AQ$2</c:f>
              <c:numCache>
                <c:formatCode>General</c:formatCode>
                <c:ptCount val="7"/>
                <c:pt idx="0">
                  <c:v>2014</c:v>
                </c:pt>
                <c:pt idx="1">
                  <c:v>2015</c:v>
                </c:pt>
                <c:pt idx="2">
                  <c:v>2016</c:v>
                </c:pt>
                <c:pt idx="3">
                  <c:v>2017</c:v>
                </c:pt>
                <c:pt idx="4">
                  <c:v>2018</c:v>
                </c:pt>
                <c:pt idx="5">
                  <c:v>2019</c:v>
                </c:pt>
                <c:pt idx="6">
                  <c:v>2020</c:v>
                </c:pt>
              </c:numCache>
            </c:numRef>
          </c:cat>
          <c:val>
            <c:numRef>
              <c:f>'Q1 (combined)'!$AK$7:$AQ$7</c:f>
              <c:numCache>
                <c:formatCode>General</c:formatCode>
                <c:ptCount val="7"/>
                <c:pt idx="0">
                  <c:v>2</c:v>
                </c:pt>
                <c:pt idx="1">
                  <c:v>2</c:v>
                </c:pt>
                <c:pt idx="2">
                  <c:v>2</c:v>
                </c:pt>
                <c:pt idx="3" formatCode="0">
                  <c:v>2</c:v>
                </c:pt>
                <c:pt idx="4" formatCode="0">
                  <c:v>3</c:v>
                </c:pt>
                <c:pt idx="5">
                  <c:v>4</c:v>
                </c:pt>
                <c:pt idx="6">
                  <c:v>5</c:v>
                </c:pt>
              </c:numCache>
            </c:numRef>
          </c:val>
          <c:smooth val="0"/>
          <c:extLst xmlns:c15="http://schemas.microsoft.com/office/drawing/2012/chart">
            <c:ext xmlns:c16="http://schemas.microsoft.com/office/drawing/2014/chart" uri="{C3380CC4-5D6E-409C-BE32-E72D297353CC}">
              <c16:uniqueId val="{00000004-B316-411B-880B-B8917D185647}"/>
            </c:ext>
          </c:extLst>
        </c:ser>
        <c:ser>
          <c:idx val="5"/>
          <c:order val="5"/>
          <c:tx>
            <c:strRef>
              <c:f>'Q1 (combined)'!$AJ$8</c:f>
              <c:strCache>
                <c:ptCount val="1"/>
                <c:pt idx="0">
                  <c:v>Lecture capture tools</c:v>
                </c:pt>
              </c:strCache>
            </c:strRef>
          </c:tx>
          <c:spPr>
            <a:ln w="28575" cap="rnd">
              <a:solidFill>
                <a:schemeClr val="accent6"/>
              </a:solidFill>
              <a:round/>
            </a:ln>
            <a:effectLst/>
          </c:spPr>
          <c:marker>
            <c:symbol val="none"/>
          </c:marker>
          <c:cat>
            <c:numRef>
              <c:f>'Q1 (combined)'!$AK$2:$AQ$2</c:f>
              <c:numCache>
                <c:formatCode>General</c:formatCode>
                <c:ptCount val="7"/>
                <c:pt idx="0">
                  <c:v>2014</c:v>
                </c:pt>
                <c:pt idx="1">
                  <c:v>2015</c:v>
                </c:pt>
                <c:pt idx="2">
                  <c:v>2016</c:v>
                </c:pt>
                <c:pt idx="3">
                  <c:v>2017</c:v>
                </c:pt>
                <c:pt idx="4">
                  <c:v>2018</c:v>
                </c:pt>
                <c:pt idx="5">
                  <c:v>2019</c:v>
                </c:pt>
                <c:pt idx="6">
                  <c:v>2020</c:v>
                </c:pt>
              </c:numCache>
            </c:numRef>
          </c:cat>
          <c:val>
            <c:numRef>
              <c:f>'Q1 (combined)'!$AK$8:$AQ$8</c:f>
              <c:numCache>
                <c:formatCode>General</c:formatCode>
                <c:ptCount val="7"/>
                <c:pt idx="0">
                  <c:v>8</c:v>
                </c:pt>
                <c:pt idx="1">
                  <c:v>10</c:v>
                </c:pt>
                <c:pt idx="2">
                  <c:v>8</c:v>
                </c:pt>
                <c:pt idx="3" formatCode="0">
                  <c:v>14</c:v>
                </c:pt>
                <c:pt idx="4" formatCode="0">
                  <c:v>6</c:v>
                </c:pt>
                <c:pt idx="5">
                  <c:v>7</c:v>
                </c:pt>
                <c:pt idx="6">
                  <c:v>6</c:v>
                </c:pt>
              </c:numCache>
            </c:numRef>
          </c:val>
          <c:smooth val="0"/>
          <c:extLst>
            <c:ext xmlns:c16="http://schemas.microsoft.com/office/drawing/2014/chart" uri="{C3380CC4-5D6E-409C-BE32-E72D297353CC}">
              <c16:uniqueId val="{00000005-B316-411B-880B-B8917D185647}"/>
            </c:ext>
          </c:extLst>
        </c:ser>
        <c:ser>
          <c:idx val="6"/>
          <c:order val="6"/>
          <c:tx>
            <c:strRef>
              <c:f>'Q1 (combined)'!$AJ$9</c:f>
              <c:strCache>
                <c:ptCount val="1"/>
                <c:pt idx="0">
                  <c:v>Media production (e.g. podcasting, video interviews)</c:v>
                </c:pt>
              </c:strCache>
            </c:strRef>
          </c:tx>
          <c:spPr>
            <a:ln w="28575" cap="rnd">
              <a:solidFill>
                <a:schemeClr val="accent1">
                  <a:lumMod val="60000"/>
                </a:schemeClr>
              </a:solidFill>
              <a:round/>
            </a:ln>
            <a:effectLst/>
          </c:spPr>
          <c:marker>
            <c:symbol val="none"/>
          </c:marker>
          <c:cat>
            <c:numRef>
              <c:f>'Q1 (combined)'!$AK$2:$AQ$2</c:f>
              <c:numCache>
                <c:formatCode>General</c:formatCode>
                <c:ptCount val="7"/>
                <c:pt idx="0">
                  <c:v>2014</c:v>
                </c:pt>
                <c:pt idx="1">
                  <c:v>2015</c:v>
                </c:pt>
                <c:pt idx="2">
                  <c:v>2016</c:v>
                </c:pt>
                <c:pt idx="3">
                  <c:v>2017</c:v>
                </c:pt>
                <c:pt idx="4">
                  <c:v>2018</c:v>
                </c:pt>
                <c:pt idx="5">
                  <c:v>2019</c:v>
                </c:pt>
                <c:pt idx="6">
                  <c:v>2020</c:v>
                </c:pt>
              </c:numCache>
            </c:numRef>
          </c:cat>
          <c:val>
            <c:numRef>
              <c:f>'Q1 (combined)'!$AK$9:$AQ$9</c:f>
              <c:numCache>
                <c:formatCode>General</c:formatCode>
                <c:ptCount val="7"/>
                <c:pt idx="0">
                  <c:v>5</c:v>
                </c:pt>
                <c:pt idx="1">
                  <c:v>6</c:v>
                </c:pt>
                <c:pt idx="2">
                  <c:v>4</c:v>
                </c:pt>
                <c:pt idx="3" formatCode="0">
                  <c:v>6</c:v>
                </c:pt>
                <c:pt idx="4" formatCode="0">
                  <c:v>7</c:v>
                </c:pt>
                <c:pt idx="5">
                  <c:v>6</c:v>
                </c:pt>
                <c:pt idx="6">
                  <c:v>7</c:v>
                </c:pt>
              </c:numCache>
            </c:numRef>
          </c:val>
          <c:smooth val="0"/>
          <c:extLst xmlns:c15="http://schemas.microsoft.com/office/drawing/2012/chart">
            <c:ext xmlns:c16="http://schemas.microsoft.com/office/drawing/2014/chart" uri="{C3380CC4-5D6E-409C-BE32-E72D297353CC}">
              <c16:uniqueId val="{00000006-B316-411B-880B-B8917D185647}"/>
            </c:ext>
          </c:extLst>
        </c:ser>
        <c:ser>
          <c:idx val="7"/>
          <c:order val="7"/>
          <c:tx>
            <c:strRef>
              <c:f>'Q1 (combined)'!$AJ$10</c:f>
              <c:strCache>
                <c:ptCount val="1"/>
                <c:pt idx="0">
                  <c:v>Data and Analytics (incl. Learning Analytics)</c:v>
                </c:pt>
              </c:strCache>
            </c:strRef>
          </c:tx>
          <c:spPr>
            <a:ln w="28575" cap="rnd">
              <a:solidFill>
                <a:schemeClr val="accent2">
                  <a:lumMod val="60000"/>
                </a:schemeClr>
              </a:solidFill>
              <a:round/>
            </a:ln>
            <a:effectLst/>
          </c:spPr>
          <c:marker>
            <c:symbol val="none"/>
          </c:marker>
          <c:cat>
            <c:numRef>
              <c:f>'Q1 (combined)'!$AK$2:$AQ$2</c:f>
              <c:numCache>
                <c:formatCode>General</c:formatCode>
                <c:ptCount val="7"/>
                <c:pt idx="0">
                  <c:v>2014</c:v>
                </c:pt>
                <c:pt idx="1">
                  <c:v>2015</c:v>
                </c:pt>
                <c:pt idx="2">
                  <c:v>2016</c:v>
                </c:pt>
                <c:pt idx="3">
                  <c:v>2017</c:v>
                </c:pt>
                <c:pt idx="4">
                  <c:v>2018</c:v>
                </c:pt>
                <c:pt idx="5">
                  <c:v>2019</c:v>
                </c:pt>
                <c:pt idx="6">
                  <c:v>2020</c:v>
                </c:pt>
              </c:numCache>
            </c:numRef>
          </c:cat>
          <c:val>
            <c:numRef>
              <c:f>'Q1 (combined)'!$AK$10:$AQ$10</c:f>
              <c:numCache>
                <c:formatCode>General</c:formatCode>
                <c:ptCount val="7"/>
                <c:pt idx="0">
                  <c:v>13</c:v>
                </c:pt>
                <c:pt idx="1">
                  <c:v>9</c:v>
                </c:pt>
                <c:pt idx="2">
                  <c:v>9</c:v>
                </c:pt>
                <c:pt idx="3" formatCode="0">
                  <c:v>8</c:v>
                </c:pt>
                <c:pt idx="4" formatCode="0">
                  <c:v>9</c:v>
                </c:pt>
                <c:pt idx="5">
                  <c:v>10</c:v>
                </c:pt>
                <c:pt idx="6">
                  <c:v>8</c:v>
                </c:pt>
              </c:numCache>
            </c:numRef>
          </c:val>
          <c:smooth val="0"/>
          <c:extLst xmlns:c15="http://schemas.microsoft.com/office/drawing/2012/chart">
            <c:ext xmlns:c16="http://schemas.microsoft.com/office/drawing/2014/chart" uri="{C3380CC4-5D6E-409C-BE32-E72D297353CC}">
              <c16:uniqueId val="{00000007-B316-411B-880B-B8917D185647}"/>
            </c:ext>
          </c:extLst>
        </c:ser>
        <c:ser>
          <c:idx val="8"/>
          <c:order val="8"/>
          <c:tx>
            <c:strRef>
              <c:f>'Q1 (combined)'!$AJ$11</c:f>
              <c:strCache>
                <c:ptCount val="1"/>
                <c:pt idx="0">
                  <c:v>Plagiarism detection</c:v>
                </c:pt>
              </c:strCache>
            </c:strRef>
          </c:tx>
          <c:spPr>
            <a:ln w="28575" cap="rnd">
              <a:solidFill>
                <a:schemeClr val="accent3">
                  <a:lumMod val="60000"/>
                </a:schemeClr>
              </a:solidFill>
              <a:round/>
            </a:ln>
            <a:effectLst/>
          </c:spPr>
          <c:marker>
            <c:symbol val="none"/>
          </c:marker>
          <c:cat>
            <c:numRef>
              <c:f>'Q1 (combined)'!$AK$2:$AQ$2</c:f>
              <c:numCache>
                <c:formatCode>General</c:formatCode>
                <c:ptCount val="7"/>
                <c:pt idx="0">
                  <c:v>2014</c:v>
                </c:pt>
                <c:pt idx="1">
                  <c:v>2015</c:v>
                </c:pt>
                <c:pt idx="2">
                  <c:v>2016</c:v>
                </c:pt>
                <c:pt idx="3">
                  <c:v>2017</c:v>
                </c:pt>
                <c:pt idx="4">
                  <c:v>2018</c:v>
                </c:pt>
                <c:pt idx="5">
                  <c:v>2019</c:v>
                </c:pt>
                <c:pt idx="6">
                  <c:v>2020</c:v>
                </c:pt>
              </c:numCache>
            </c:numRef>
          </c:cat>
          <c:val>
            <c:numRef>
              <c:f>'Q1 (combined)'!$AK$11:$AQ$11</c:f>
              <c:numCache>
                <c:formatCode>General</c:formatCode>
                <c:ptCount val="7"/>
                <c:pt idx="1">
                  <c:v>5</c:v>
                </c:pt>
                <c:pt idx="2">
                  <c:v>7</c:v>
                </c:pt>
                <c:pt idx="3" formatCode="0">
                  <c:v>7</c:v>
                </c:pt>
                <c:pt idx="4" formatCode="0">
                  <c:v>8</c:v>
                </c:pt>
                <c:pt idx="5">
                  <c:v>9</c:v>
                </c:pt>
                <c:pt idx="6">
                  <c:v>9</c:v>
                </c:pt>
              </c:numCache>
            </c:numRef>
          </c:val>
          <c:smooth val="0"/>
          <c:extLst xmlns:c15="http://schemas.microsoft.com/office/drawing/2012/chart">
            <c:ext xmlns:c16="http://schemas.microsoft.com/office/drawing/2014/chart" uri="{C3380CC4-5D6E-409C-BE32-E72D297353CC}">
              <c16:uniqueId val="{00000008-B316-411B-880B-B8917D185647}"/>
            </c:ext>
          </c:extLst>
        </c:ser>
        <c:ser>
          <c:idx val="9"/>
          <c:order val="9"/>
          <c:tx>
            <c:strRef>
              <c:f>'Q1 (combined)'!$AJ$12</c:f>
              <c:strCache>
                <c:ptCount val="1"/>
                <c:pt idx="0">
                  <c:v>Bring Your Own Device (BYOD)</c:v>
                </c:pt>
              </c:strCache>
            </c:strRef>
          </c:tx>
          <c:marker>
            <c:symbol val="none"/>
          </c:marker>
          <c:cat>
            <c:numRef>
              <c:f>'Q1 (combined)'!$AK$2:$AQ$2</c:f>
              <c:numCache>
                <c:formatCode>General</c:formatCode>
                <c:ptCount val="7"/>
                <c:pt idx="0">
                  <c:v>2014</c:v>
                </c:pt>
                <c:pt idx="1">
                  <c:v>2015</c:v>
                </c:pt>
                <c:pt idx="2">
                  <c:v>2016</c:v>
                </c:pt>
                <c:pt idx="3">
                  <c:v>2017</c:v>
                </c:pt>
                <c:pt idx="4">
                  <c:v>2018</c:v>
                </c:pt>
                <c:pt idx="5">
                  <c:v>2019</c:v>
                </c:pt>
                <c:pt idx="6">
                  <c:v>2020</c:v>
                </c:pt>
              </c:numCache>
            </c:numRef>
          </c:cat>
          <c:val>
            <c:numRef>
              <c:f>'Q1 (combined)'!$AK$12:$AQ$12</c:f>
              <c:numCache>
                <c:formatCode>General</c:formatCode>
                <c:ptCount val="7"/>
                <c:pt idx="1">
                  <c:v>11</c:v>
                </c:pt>
                <c:pt idx="2">
                  <c:v>13</c:v>
                </c:pt>
                <c:pt idx="3" formatCode="0">
                  <c:v>16</c:v>
                </c:pt>
                <c:pt idx="4" formatCode="0">
                  <c:v>17</c:v>
                </c:pt>
                <c:pt idx="5">
                  <c:v>17</c:v>
                </c:pt>
                <c:pt idx="6">
                  <c:v>10</c:v>
                </c:pt>
              </c:numCache>
            </c:numRef>
          </c:val>
          <c:smooth val="0"/>
          <c:extLst>
            <c:ext xmlns:c16="http://schemas.microsoft.com/office/drawing/2014/chart" uri="{C3380CC4-5D6E-409C-BE32-E72D297353CC}">
              <c16:uniqueId val="{00000000-B58A-40C0-A281-3D9F637C42C9}"/>
            </c:ext>
          </c:extLst>
        </c:ser>
        <c:ser>
          <c:idx val="10"/>
          <c:order val="10"/>
          <c:tx>
            <c:strRef>
              <c:f>'Q1 (combined)'!$AJ$13</c:f>
              <c:strCache>
                <c:ptCount val="1"/>
                <c:pt idx="0">
                  <c:v>Assistive technologies</c:v>
                </c:pt>
              </c:strCache>
            </c:strRef>
          </c:tx>
          <c:marker>
            <c:symbol val="none"/>
          </c:marker>
          <c:cat>
            <c:numRef>
              <c:f>'Q1 (combined)'!$AK$2:$AQ$2</c:f>
              <c:numCache>
                <c:formatCode>General</c:formatCode>
                <c:ptCount val="7"/>
                <c:pt idx="0">
                  <c:v>2014</c:v>
                </c:pt>
                <c:pt idx="1">
                  <c:v>2015</c:v>
                </c:pt>
                <c:pt idx="2">
                  <c:v>2016</c:v>
                </c:pt>
                <c:pt idx="3">
                  <c:v>2017</c:v>
                </c:pt>
                <c:pt idx="4">
                  <c:v>2018</c:v>
                </c:pt>
                <c:pt idx="5">
                  <c:v>2019</c:v>
                </c:pt>
                <c:pt idx="6">
                  <c:v>2020</c:v>
                </c:pt>
              </c:numCache>
            </c:numRef>
          </c:cat>
          <c:val>
            <c:numRef>
              <c:f>'Q1 (combined)'!$AK$13:$AQ$13</c:f>
              <c:numCache>
                <c:formatCode>General</c:formatCode>
                <c:ptCount val="7"/>
                <c:pt idx="0">
                  <c:v>14</c:v>
                </c:pt>
                <c:pt idx="1">
                  <c:v>16</c:v>
                </c:pt>
                <c:pt idx="2">
                  <c:v>16</c:v>
                </c:pt>
                <c:pt idx="3" formatCode="0">
                  <c:v>17</c:v>
                </c:pt>
                <c:pt idx="4" formatCode="0">
                  <c:v>13</c:v>
                </c:pt>
                <c:pt idx="5">
                  <c:v>8</c:v>
                </c:pt>
                <c:pt idx="6">
                  <c:v>10</c:v>
                </c:pt>
              </c:numCache>
            </c:numRef>
          </c:val>
          <c:smooth val="0"/>
          <c:extLst>
            <c:ext xmlns:c16="http://schemas.microsoft.com/office/drawing/2014/chart" uri="{C3380CC4-5D6E-409C-BE32-E72D297353CC}">
              <c16:uniqueId val="{00000001-B58A-40C0-A281-3D9F637C42C9}"/>
            </c:ext>
          </c:extLst>
        </c:ser>
        <c:ser>
          <c:idx val="11"/>
          <c:order val="11"/>
          <c:tx>
            <c:strRef>
              <c:f>'Q1 (combined)'!$AJ$14</c:f>
              <c:strCache>
                <c:ptCount val="1"/>
                <c:pt idx="0">
                  <c:v>Social networking (e.g. Twitter, Facebook, LinkedIn)</c:v>
                </c:pt>
              </c:strCache>
            </c:strRef>
          </c:tx>
          <c:marker>
            <c:symbol val="none"/>
          </c:marker>
          <c:cat>
            <c:numRef>
              <c:f>'Q1 (combined)'!$AK$2:$AQ$2</c:f>
              <c:numCache>
                <c:formatCode>General</c:formatCode>
                <c:ptCount val="7"/>
                <c:pt idx="0">
                  <c:v>2014</c:v>
                </c:pt>
                <c:pt idx="1">
                  <c:v>2015</c:v>
                </c:pt>
                <c:pt idx="2">
                  <c:v>2016</c:v>
                </c:pt>
                <c:pt idx="3">
                  <c:v>2017</c:v>
                </c:pt>
                <c:pt idx="4">
                  <c:v>2018</c:v>
                </c:pt>
                <c:pt idx="5">
                  <c:v>2019</c:v>
                </c:pt>
                <c:pt idx="6">
                  <c:v>2020</c:v>
                </c:pt>
              </c:numCache>
            </c:numRef>
          </c:cat>
          <c:val>
            <c:numRef>
              <c:f>'Q1 (combined)'!$AK$14:$AQ$14</c:f>
              <c:numCache>
                <c:formatCode>General</c:formatCode>
                <c:ptCount val="7"/>
                <c:pt idx="0">
                  <c:v>4</c:v>
                </c:pt>
                <c:pt idx="1">
                  <c:v>4</c:v>
                </c:pt>
                <c:pt idx="2">
                  <c:v>6</c:v>
                </c:pt>
                <c:pt idx="3" formatCode="0">
                  <c:v>9</c:v>
                </c:pt>
                <c:pt idx="4" formatCode="0">
                  <c:v>10</c:v>
                </c:pt>
                <c:pt idx="5">
                  <c:v>12</c:v>
                </c:pt>
                <c:pt idx="6">
                  <c:v>12</c:v>
                </c:pt>
              </c:numCache>
            </c:numRef>
          </c:val>
          <c:smooth val="0"/>
          <c:extLst>
            <c:ext xmlns:c16="http://schemas.microsoft.com/office/drawing/2014/chart" uri="{C3380CC4-5D6E-409C-BE32-E72D297353CC}">
              <c16:uniqueId val="{00000002-B58A-40C0-A281-3D9F637C42C9}"/>
            </c:ext>
          </c:extLst>
        </c:ser>
        <c:ser>
          <c:idx val="12"/>
          <c:order val="12"/>
          <c:tx>
            <c:strRef>
              <c:f>'Q1 (combined)'!$AJ$15</c:f>
              <c:strCache>
                <c:ptCount val="1"/>
                <c:pt idx="0">
                  <c:v>Learning Space Design</c:v>
                </c:pt>
              </c:strCache>
            </c:strRef>
          </c:tx>
          <c:marker>
            <c:symbol val="none"/>
          </c:marker>
          <c:cat>
            <c:numRef>
              <c:f>'Q1 (combined)'!$AK$2:$AQ$2</c:f>
              <c:numCache>
                <c:formatCode>General</c:formatCode>
                <c:ptCount val="7"/>
                <c:pt idx="0">
                  <c:v>2014</c:v>
                </c:pt>
                <c:pt idx="1">
                  <c:v>2015</c:v>
                </c:pt>
                <c:pt idx="2">
                  <c:v>2016</c:v>
                </c:pt>
                <c:pt idx="3">
                  <c:v>2017</c:v>
                </c:pt>
                <c:pt idx="4">
                  <c:v>2018</c:v>
                </c:pt>
                <c:pt idx="5">
                  <c:v>2019</c:v>
                </c:pt>
                <c:pt idx="6">
                  <c:v>2020</c:v>
                </c:pt>
              </c:numCache>
            </c:numRef>
          </c:cat>
          <c:val>
            <c:numRef>
              <c:f>'Q1 (combined)'!$AK$15:$AQ$15</c:f>
              <c:numCache>
                <c:formatCode>General</c:formatCode>
                <c:ptCount val="7"/>
                <c:pt idx="3" formatCode="0">
                  <c:v>13</c:v>
                </c:pt>
                <c:pt idx="4" formatCode="0">
                  <c:v>11</c:v>
                </c:pt>
                <c:pt idx="5">
                  <c:v>11</c:v>
                </c:pt>
                <c:pt idx="6">
                  <c:v>13</c:v>
                </c:pt>
              </c:numCache>
            </c:numRef>
          </c:val>
          <c:smooth val="0"/>
          <c:extLst>
            <c:ext xmlns:c16="http://schemas.microsoft.com/office/drawing/2014/chart" uri="{C3380CC4-5D6E-409C-BE32-E72D297353CC}">
              <c16:uniqueId val="{00000003-B58A-40C0-A281-3D9F637C42C9}"/>
            </c:ext>
          </c:extLst>
        </c:ser>
        <c:ser>
          <c:idx val="13"/>
          <c:order val="13"/>
          <c:tx>
            <c:strRef>
              <c:f>'Q1 (combined)'!$AJ$16</c:f>
              <c:strCache>
                <c:ptCount val="1"/>
                <c:pt idx="0">
                  <c:v>Digital repositories</c:v>
                </c:pt>
              </c:strCache>
            </c:strRef>
          </c:tx>
          <c:marker>
            <c:symbol val="none"/>
          </c:marker>
          <c:cat>
            <c:numRef>
              <c:f>'Q1 (combined)'!$AK$2:$AQ$2</c:f>
              <c:numCache>
                <c:formatCode>General</c:formatCode>
                <c:ptCount val="7"/>
                <c:pt idx="0">
                  <c:v>2014</c:v>
                </c:pt>
                <c:pt idx="1">
                  <c:v>2015</c:v>
                </c:pt>
                <c:pt idx="2">
                  <c:v>2016</c:v>
                </c:pt>
                <c:pt idx="3">
                  <c:v>2017</c:v>
                </c:pt>
                <c:pt idx="4">
                  <c:v>2018</c:v>
                </c:pt>
                <c:pt idx="5">
                  <c:v>2019</c:v>
                </c:pt>
                <c:pt idx="6">
                  <c:v>2020</c:v>
                </c:pt>
              </c:numCache>
            </c:numRef>
          </c:cat>
          <c:val>
            <c:numRef>
              <c:f>'Q1 (combined)'!$AK$16:$AQ$16</c:f>
              <c:numCache>
                <c:formatCode>General</c:formatCode>
                <c:ptCount val="7"/>
                <c:pt idx="0">
                  <c:v>9</c:v>
                </c:pt>
                <c:pt idx="1">
                  <c:v>14</c:v>
                </c:pt>
                <c:pt idx="2">
                  <c:v>14</c:v>
                </c:pt>
                <c:pt idx="3" formatCode="0">
                  <c:v>15</c:v>
                </c:pt>
                <c:pt idx="4" formatCode="0">
                  <c:v>14</c:v>
                </c:pt>
                <c:pt idx="5">
                  <c:v>16</c:v>
                </c:pt>
                <c:pt idx="6">
                  <c:v>14</c:v>
                </c:pt>
              </c:numCache>
            </c:numRef>
          </c:val>
          <c:smooth val="0"/>
          <c:extLst>
            <c:ext xmlns:c16="http://schemas.microsoft.com/office/drawing/2014/chart" uri="{C3380CC4-5D6E-409C-BE32-E72D297353CC}">
              <c16:uniqueId val="{00000004-B58A-40C0-A281-3D9F637C42C9}"/>
            </c:ext>
          </c:extLst>
        </c:ser>
        <c:ser>
          <c:idx val="14"/>
          <c:order val="14"/>
          <c:tx>
            <c:strRef>
              <c:f>'Q1 (combined)'!$AJ$17</c:f>
              <c:strCache>
                <c:ptCount val="1"/>
                <c:pt idx="0">
                  <c:v>ePortfolios</c:v>
                </c:pt>
              </c:strCache>
            </c:strRef>
          </c:tx>
          <c:marker>
            <c:symbol val="none"/>
          </c:marker>
          <c:cat>
            <c:numRef>
              <c:f>'Q1 (combined)'!$AK$2:$AQ$2</c:f>
              <c:numCache>
                <c:formatCode>General</c:formatCode>
                <c:ptCount val="7"/>
                <c:pt idx="0">
                  <c:v>2014</c:v>
                </c:pt>
                <c:pt idx="1">
                  <c:v>2015</c:v>
                </c:pt>
                <c:pt idx="2">
                  <c:v>2016</c:v>
                </c:pt>
                <c:pt idx="3">
                  <c:v>2017</c:v>
                </c:pt>
                <c:pt idx="4">
                  <c:v>2018</c:v>
                </c:pt>
                <c:pt idx="5">
                  <c:v>2019</c:v>
                </c:pt>
                <c:pt idx="6">
                  <c:v>2020</c:v>
                </c:pt>
              </c:numCache>
            </c:numRef>
          </c:cat>
          <c:val>
            <c:numRef>
              <c:f>'Q1 (combined)'!$AK$17:$AQ$17</c:f>
              <c:numCache>
                <c:formatCode>General</c:formatCode>
                <c:ptCount val="7"/>
                <c:pt idx="0">
                  <c:v>11</c:v>
                </c:pt>
                <c:pt idx="1">
                  <c:v>13</c:v>
                </c:pt>
                <c:pt idx="2">
                  <c:v>11</c:v>
                </c:pt>
                <c:pt idx="3" formatCode="0">
                  <c:v>10</c:v>
                </c:pt>
                <c:pt idx="4" formatCode="0">
                  <c:v>12</c:v>
                </c:pt>
                <c:pt idx="5">
                  <c:v>14</c:v>
                </c:pt>
                <c:pt idx="6">
                  <c:v>15</c:v>
                </c:pt>
              </c:numCache>
            </c:numRef>
          </c:val>
          <c:smooth val="0"/>
          <c:extLst>
            <c:ext xmlns:c16="http://schemas.microsoft.com/office/drawing/2014/chart" uri="{C3380CC4-5D6E-409C-BE32-E72D297353CC}">
              <c16:uniqueId val="{00000005-B58A-40C0-A281-3D9F637C42C9}"/>
            </c:ext>
          </c:extLst>
        </c:ser>
        <c:ser>
          <c:idx val="15"/>
          <c:order val="15"/>
          <c:tx>
            <c:strRef>
              <c:f>'Q1 (combined)'!$AJ$18</c:f>
              <c:strCache>
                <c:ptCount val="1"/>
                <c:pt idx="0">
                  <c:v>Blogs</c:v>
                </c:pt>
              </c:strCache>
            </c:strRef>
          </c:tx>
          <c:marker>
            <c:symbol val="none"/>
          </c:marker>
          <c:cat>
            <c:numRef>
              <c:f>'Q1 (combined)'!$AK$2:$AQ$2</c:f>
              <c:numCache>
                <c:formatCode>General</c:formatCode>
                <c:ptCount val="7"/>
                <c:pt idx="0">
                  <c:v>2014</c:v>
                </c:pt>
                <c:pt idx="1">
                  <c:v>2015</c:v>
                </c:pt>
                <c:pt idx="2">
                  <c:v>2016</c:v>
                </c:pt>
                <c:pt idx="3">
                  <c:v>2017</c:v>
                </c:pt>
                <c:pt idx="4">
                  <c:v>2018</c:v>
                </c:pt>
                <c:pt idx="5">
                  <c:v>2019</c:v>
                </c:pt>
                <c:pt idx="6">
                  <c:v>2020</c:v>
                </c:pt>
              </c:numCache>
            </c:numRef>
          </c:cat>
          <c:val>
            <c:numRef>
              <c:f>'Q1 (combined)'!$AK$18:$AQ$18</c:f>
              <c:numCache>
                <c:formatCode>General</c:formatCode>
                <c:ptCount val="7"/>
                <c:pt idx="0">
                  <c:v>7</c:v>
                </c:pt>
                <c:pt idx="1">
                  <c:v>8</c:v>
                </c:pt>
                <c:pt idx="2">
                  <c:v>12</c:v>
                </c:pt>
                <c:pt idx="3" formatCode="0">
                  <c:v>12</c:v>
                </c:pt>
                <c:pt idx="4" formatCode="0">
                  <c:v>16</c:v>
                </c:pt>
                <c:pt idx="5">
                  <c:v>13</c:v>
                </c:pt>
                <c:pt idx="6">
                  <c:v>16</c:v>
                </c:pt>
              </c:numCache>
            </c:numRef>
          </c:val>
          <c:smooth val="0"/>
          <c:extLst>
            <c:ext xmlns:c16="http://schemas.microsoft.com/office/drawing/2014/chart" uri="{C3380CC4-5D6E-409C-BE32-E72D297353CC}">
              <c16:uniqueId val="{00000006-B58A-40C0-A281-3D9F637C42C9}"/>
            </c:ext>
          </c:extLst>
        </c:ser>
        <c:ser>
          <c:idx val="16"/>
          <c:order val="16"/>
          <c:tx>
            <c:strRef>
              <c:f>'Q1 (combined)'!$AJ$19</c:f>
              <c:strCache>
                <c:ptCount val="1"/>
                <c:pt idx="0">
                  <c:v>Open Education (Practices, Policy &amp; Resources)</c:v>
                </c:pt>
              </c:strCache>
            </c:strRef>
          </c:tx>
          <c:marker>
            <c:symbol val="none"/>
          </c:marker>
          <c:cat>
            <c:numRef>
              <c:f>'Q1 (combined)'!$AK$2:$AQ$2</c:f>
              <c:numCache>
                <c:formatCode>General</c:formatCode>
                <c:ptCount val="7"/>
                <c:pt idx="0">
                  <c:v>2014</c:v>
                </c:pt>
                <c:pt idx="1">
                  <c:v>2015</c:v>
                </c:pt>
                <c:pt idx="2">
                  <c:v>2016</c:v>
                </c:pt>
                <c:pt idx="3">
                  <c:v>2017</c:v>
                </c:pt>
                <c:pt idx="4">
                  <c:v>2018</c:v>
                </c:pt>
                <c:pt idx="5">
                  <c:v>2019</c:v>
                </c:pt>
                <c:pt idx="6">
                  <c:v>2020</c:v>
                </c:pt>
              </c:numCache>
            </c:numRef>
          </c:cat>
          <c:val>
            <c:numRef>
              <c:f>'Q1 (combined)'!$AK$19:$AQ$19</c:f>
              <c:numCache>
                <c:formatCode>General</c:formatCode>
                <c:ptCount val="7"/>
                <c:pt idx="0">
                  <c:v>10</c:v>
                </c:pt>
                <c:pt idx="1">
                  <c:v>12</c:v>
                </c:pt>
                <c:pt idx="2">
                  <c:v>10</c:v>
                </c:pt>
                <c:pt idx="3" formatCode="0">
                  <c:v>11</c:v>
                </c:pt>
                <c:pt idx="4" formatCode="0">
                  <c:v>15</c:v>
                </c:pt>
                <c:pt idx="5">
                  <c:v>15</c:v>
                </c:pt>
                <c:pt idx="6">
                  <c:v>17</c:v>
                </c:pt>
              </c:numCache>
            </c:numRef>
          </c:val>
          <c:smooth val="0"/>
          <c:extLst>
            <c:ext xmlns:c16="http://schemas.microsoft.com/office/drawing/2014/chart" uri="{C3380CC4-5D6E-409C-BE32-E72D297353CC}">
              <c16:uniqueId val="{00000007-B58A-40C0-A281-3D9F637C42C9}"/>
            </c:ext>
          </c:extLst>
        </c:ser>
        <c:ser>
          <c:idx val="17"/>
          <c:order val="17"/>
          <c:tx>
            <c:strRef>
              <c:f>'Q1 (combined)'!$AJ$20</c:f>
              <c:strCache>
                <c:ptCount val="1"/>
                <c:pt idx="0">
                  <c:v>MOOCs, SPOCs, TOOCs etc.</c:v>
                </c:pt>
              </c:strCache>
            </c:strRef>
          </c:tx>
          <c:marker>
            <c:symbol val="none"/>
          </c:marker>
          <c:cat>
            <c:numRef>
              <c:f>'Q1 (combined)'!$AK$2:$AQ$2</c:f>
              <c:numCache>
                <c:formatCode>General</c:formatCode>
                <c:ptCount val="7"/>
                <c:pt idx="0">
                  <c:v>2014</c:v>
                </c:pt>
                <c:pt idx="1">
                  <c:v>2015</c:v>
                </c:pt>
                <c:pt idx="2">
                  <c:v>2016</c:v>
                </c:pt>
                <c:pt idx="3">
                  <c:v>2017</c:v>
                </c:pt>
                <c:pt idx="4">
                  <c:v>2018</c:v>
                </c:pt>
                <c:pt idx="5">
                  <c:v>2019</c:v>
                </c:pt>
                <c:pt idx="6">
                  <c:v>2020</c:v>
                </c:pt>
              </c:numCache>
            </c:numRef>
          </c:cat>
          <c:val>
            <c:numRef>
              <c:f>'Q1 (combined)'!$AK$20:$AQ$20</c:f>
              <c:numCache>
                <c:formatCode>General</c:formatCode>
                <c:ptCount val="7"/>
                <c:pt idx="0">
                  <c:v>12</c:v>
                </c:pt>
                <c:pt idx="1">
                  <c:v>15</c:v>
                </c:pt>
                <c:pt idx="2">
                  <c:v>15</c:v>
                </c:pt>
                <c:pt idx="3" formatCode="0">
                  <c:v>18</c:v>
                </c:pt>
                <c:pt idx="4" formatCode="0">
                  <c:v>18</c:v>
                </c:pt>
                <c:pt idx="5">
                  <c:v>19</c:v>
                </c:pt>
                <c:pt idx="6">
                  <c:v>18</c:v>
                </c:pt>
              </c:numCache>
            </c:numRef>
          </c:val>
          <c:smooth val="0"/>
          <c:extLst>
            <c:ext xmlns:c16="http://schemas.microsoft.com/office/drawing/2014/chart" uri="{C3380CC4-5D6E-409C-BE32-E72D297353CC}">
              <c16:uniqueId val="{00000008-B58A-40C0-A281-3D9F637C42C9}"/>
            </c:ext>
          </c:extLst>
        </c:ser>
        <c:ser>
          <c:idx val="18"/>
          <c:order val="18"/>
          <c:tx>
            <c:strRef>
              <c:f>'Q1 (combined)'!$AJ$21</c:f>
              <c:strCache>
                <c:ptCount val="1"/>
                <c:pt idx="0">
                  <c:v>Game-based/playful learning</c:v>
                </c:pt>
              </c:strCache>
            </c:strRef>
          </c:tx>
          <c:marker>
            <c:symbol val="none"/>
          </c:marker>
          <c:cat>
            <c:numRef>
              <c:f>'Q1 (combined)'!$AK$2:$AQ$2</c:f>
              <c:numCache>
                <c:formatCode>General</c:formatCode>
                <c:ptCount val="7"/>
                <c:pt idx="0">
                  <c:v>2014</c:v>
                </c:pt>
                <c:pt idx="1">
                  <c:v>2015</c:v>
                </c:pt>
                <c:pt idx="2">
                  <c:v>2016</c:v>
                </c:pt>
                <c:pt idx="3">
                  <c:v>2017</c:v>
                </c:pt>
                <c:pt idx="4">
                  <c:v>2018</c:v>
                </c:pt>
                <c:pt idx="5">
                  <c:v>2019</c:v>
                </c:pt>
                <c:pt idx="6">
                  <c:v>2020</c:v>
                </c:pt>
              </c:numCache>
            </c:numRef>
          </c:cat>
          <c:val>
            <c:numRef>
              <c:f>'Q1 (combined)'!$AK$21:$AQ$21</c:f>
              <c:numCache>
                <c:formatCode>General</c:formatCode>
                <c:ptCount val="7"/>
                <c:pt idx="0">
                  <c:v>16</c:v>
                </c:pt>
                <c:pt idx="1">
                  <c:v>18</c:v>
                </c:pt>
                <c:pt idx="2">
                  <c:v>17</c:v>
                </c:pt>
                <c:pt idx="3" formatCode="0">
                  <c:v>19</c:v>
                </c:pt>
                <c:pt idx="4" formatCode="0">
                  <c:v>19</c:v>
                </c:pt>
                <c:pt idx="5">
                  <c:v>18</c:v>
                </c:pt>
                <c:pt idx="6">
                  <c:v>19</c:v>
                </c:pt>
              </c:numCache>
            </c:numRef>
          </c:val>
          <c:smooth val="0"/>
          <c:extLst>
            <c:ext xmlns:c16="http://schemas.microsoft.com/office/drawing/2014/chart" uri="{C3380CC4-5D6E-409C-BE32-E72D297353CC}">
              <c16:uniqueId val="{00000009-B58A-40C0-A281-3D9F637C42C9}"/>
            </c:ext>
          </c:extLst>
        </c:ser>
        <c:ser>
          <c:idx val="19"/>
          <c:order val="19"/>
          <c:tx>
            <c:strRef>
              <c:f>'Q1 (combined)'!$AJ$22</c:f>
              <c:strCache>
                <c:ptCount val="1"/>
                <c:pt idx="0">
                  <c:v>One-to-One Device initiatives</c:v>
                </c:pt>
              </c:strCache>
            </c:strRef>
          </c:tx>
          <c:marker>
            <c:symbol val="none"/>
          </c:marker>
          <c:cat>
            <c:numRef>
              <c:f>'Q1 (combined)'!$AK$2:$AQ$2</c:f>
              <c:numCache>
                <c:formatCode>General</c:formatCode>
                <c:ptCount val="7"/>
                <c:pt idx="0">
                  <c:v>2014</c:v>
                </c:pt>
                <c:pt idx="1">
                  <c:v>2015</c:v>
                </c:pt>
                <c:pt idx="2">
                  <c:v>2016</c:v>
                </c:pt>
                <c:pt idx="3">
                  <c:v>2017</c:v>
                </c:pt>
                <c:pt idx="4">
                  <c:v>2018</c:v>
                </c:pt>
                <c:pt idx="5">
                  <c:v>2019</c:v>
                </c:pt>
                <c:pt idx="6">
                  <c:v>2020</c:v>
                </c:pt>
              </c:numCache>
            </c:numRef>
          </c:cat>
          <c:val>
            <c:numRef>
              <c:f>'Q1 (combined)'!$AK$22:$AQ$22</c:f>
              <c:numCache>
                <c:formatCode>General</c:formatCode>
                <c:ptCount val="7"/>
                <c:pt idx="1">
                  <c:v>19</c:v>
                </c:pt>
                <c:pt idx="2">
                  <c:v>19</c:v>
                </c:pt>
                <c:pt idx="3" formatCode="0">
                  <c:v>22</c:v>
                </c:pt>
                <c:pt idx="4" formatCode="0">
                  <c:v>22</c:v>
                </c:pt>
                <c:pt idx="5">
                  <c:v>22</c:v>
                </c:pt>
                <c:pt idx="6">
                  <c:v>20</c:v>
                </c:pt>
              </c:numCache>
            </c:numRef>
          </c:val>
          <c:smooth val="0"/>
          <c:extLst>
            <c:ext xmlns:c16="http://schemas.microsoft.com/office/drawing/2014/chart" uri="{C3380CC4-5D6E-409C-BE32-E72D297353CC}">
              <c16:uniqueId val="{0000000A-B58A-40C0-A281-3D9F637C42C9}"/>
            </c:ext>
          </c:extLst>
        </c:ser>
        <c:ser>
          <c:idx val="20"/>
          <c:order val="20"/>
          <c:tx>
            <c:strRef>
              <c:f>'Q1 (combined)'!$AJ$23</c:f>
              <c:strCache>
                <c:ptCount val="1"/>
                <c:pt idx="0">
                  <c:v>Augmented and Virtual Reality</c:v>
                </c:pt>
              </c:strCache>
            </c:strRef>
          </c:tx>
          <c:marker>
            <c:symbol val="none"/>
          </c:marker>
          <c:cat>
            <c:numRef>
              <c:f>'Q1 (combined)'!$AK$2:$AQ$2</c:f>
              <c:numCache>
                <c:formatCode>General</c:formatCode>
                <c:ptCount val="7"/>
                <c:pt idx="0">
                  <c:v>2014</c:v>
                </c:pt>
                <c:pt idx="1">
                  <c:v>2015</c:v>
                </c:pt>
                <c:pt idx="2">
                  <c:v>2016</c:v>
                </c:pt>
                <c:pt idx="3">
                  <c:v>2017</c:v>
                </c:pt>
                <c:pt idx="4">
                  <c:v>2018</c:v>
                </c:pt>
                <c:pt idx="5">
                  <c:v>2019</c:v>
                </c:pt>
                <c:pt idx="6">
                  <c:v>2020</c:v>
                </c:pt>
              </c:numCache>
            </c:numRef>
          </c:cat>
          <c:val>
            <c:numRef>
              <c:f>'Q1 (combined)'!$AK$23:$AQ$23</c:f>
              <c:numCache>
                <c:formatCode>General</c:formatCode>
                <c:ptCount val="7"/>
                <c:pt idx="3" formatCode="0">
                  <c:v>20</c:v>
                </c:pt>
                <c:pt idx="4" formatCode="0">
                  <c:v>20</c:v>
                </c:pt>
                <c:pt idx="5">
                  <c:v>20</c:v>
                </c:pt>
                <c:pt idx="6">
                  <c:v>21</c:v>
                </c:pt>
              </c:numCache>
            </c:numRef>
          </c:val>
          <c:smooth val="0"/>
          <c:extLst>
            <c:ext xmlns:c16="http://schemas.microsoft.com/office/drawing/2014/chart" uri="{C3380CC4-5D6E-409C-BE32-E72D297353CC}">
              <c16:uniqueId val="{0000000B-B58A-40C0-A281-3D9F637C42C9}"/>
            </c:ext>
          </c:extLst>
        </c:ser>
        <c:ser>
          <c:idx val="21"/>
          <c:order val="21"/>
          <c:tx>
            <c:strRef>
              <c:f>'Q1 (combined)'!$AJ$24</c:f>
              <c:strCache>
                <c:ptCount val="1"/>
                <c:pt idx="0">
                  <c:v>Digital and Open Badges</c:v>
                </c:pt>
              </c:strCache>
            </c:strRef>
          </c:tx>
          <c:marker>
            <c:symbol val="none"/>
          </c:marker>
          <c:cat>
            <c:numRef>
              <c:f>'Q1 (combined)'!$AK$2:$AQ$2</c:f>
              <c:numCache>
                <c:formatCode>General</c:formatCode>
                <c:ptCount val="7"/>
                <c:pt idx="0">
                  <c:v>2014</c:v>
                </c:pt>
                <c:pt idx="1">
                  <c:v>2015</c:v>
                </c:pt>
                <c:pt idx="2">
                  <c:v>2016</c:v>
                </c:pt>
                <c:pt idx="3">
                  <c:v>2017</c:v>
                </c:pt>
                <c:pt idx="4">
                  <c:v>2018</c:v>
                </c:pt>
                <c:pt idx="5">
                  <c:v>2019</c:v>
                </c:pt>
                <c:pt idx="6">
                  <c:v>2020</c:v>
                </c:pt>
              </c:numCache>
            </c:numRef>
          </c:cat>
          <c:val>
            <c:numRef>
              <c:f>'Q1 (combined)'!$AK$24:$AQ$24</c:f>
              <c:numCache>
                <c:formatCode>General</c:formatCode>
                <c:ptCount val="7"/>
                <c:pt idx="0">
                  <c:v>15</c:v>
                </c:pt>
                <c:pt idx="1">
                  <c:v>17</c:v>
                </c:pt>
                <c:pt idx="2">
                  <c:v>18</c:v>
                </c:pt>
                <c:pt idx="3" formatCode="0">
                  <c:v>21</c:v>
                </c:pt>
                <c:pt idx="4" formatCode="0">
                  <c:v>21</c:v>
                </c:pt>
                <c:pt idx="5">
                  <c:v>21</c:v>
                </c:pt>
                <c:pt idx="6">
                  <c:v>22</c:v>
                </c:pt>
              </c:numCache>
            </c:numRef>
          </c:val>
          <c:smooth val="0"/>
          <c:extLst>
            <c:ext xmlns:c16="http://schemas.microsoft.com/office/drawing/2014/chart" uri="{C3380CC4-5D6E-409C-BE32-E72D297353CC}">
              <c16:uniqueId val="{0000000C-B58A-40C0-A281-3D9F637C42C9}"/>
            </c:ext>
          </c:extLst>
        </c:ser>
        <c:dLbls>
          <c:showLegendKey val="0"/>
          <c:showVal val="0"/>
          <c:showCatName val="0"/>
          <c:showSerName val="0"/>
          <c:showPercent val="0"/>
          <c:showBubbleSize val="0"/>
        </c:dLbls>
        <c:smooth val="0"/>
        <c:axId val="246135808"/>
        <c:axId val="246154368"/>
        <c:extLst/>
      </c:lineChart>
      <c:catAx>
        <c:axId val="246135808"/>
        <c:scaling>
          <c:orientation val="minMax"/>
        </c:scaling>
        <c:delete val="0"/>
        <c:axPos val="t"/>
        <c:majorGridlines/>
        <c:numFmt formatCode="General" sourceLinked="1"/>
        <c:majorTickMark val="none"/>
        <c:minorTickMark val="none"/>
        <c:tickLblPos val="nextTo"/>
        <c:spPr>
          <a:noFill/>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246154368"/>
        <c:crosses val="autoZero"/>
        <c:auto val="1"/>
        <c:lblAlgn val="ctr"/>
        <c:lblOffset val="100"/>
        <c:noMultiLvlLbl val="0"/>
      </c:catAx>
      <c:valAx>
        <c:axId val="246154368"/>
        <c:scaling>
          <c:orientation val="maxMin"/>
          <c:max val="22"/>
          <c:min val="1"/>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GB" sz="1100"/>
                  <a:t>Rank of combined</a:t>
                </a:r>
                <a:r>
                  <a:rPr lang="en-GB" sz="1100" baseline="0"/>
                  <a:t> </a:t>
                </a:r>
                <a:r>
                  <a:rPr lang="en-GB" sz="1100"/>
                  <a:t>important/very important</a:t>
                </a:r>
              </a:p>
            </c:rich>
          </c:tx>
          <c:overlay val="0"/>
          <c:spPr>
            <a:noFill/>
            <a:ln>
              <a:noFill/>
            </a:ln>
            <a:effectLst/>
          </c:spPr>
        </c:title>
        <c:numFmt formatCode="General" sourceLinked="1"/>
        <c:majorTickMark val="out"/>
        <c:minorTickMark val="none"/>
        <c:tickLblPos val="nextTo"/>
        <c:spPr>
          <a:noFill/>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246135808"/>
        <c:crosses val="autoZero"/>
        <c:crossBetween val="midCat"/>
        <c:majorUnit val="1"/>
      </c:valAx>
      <c:spPr>
        <a:noFill/>
        <a:ln>
          <a:noFill/>
        </a:ln>
        <a:effectLst/>
      </c:spPr>
    </c:plotArea>
    <c:legend>
      <c:legendPos val="r"/>
      <c:layout>
        <c:manualLayout>
          <c:xMode val="edge"/>
          <c:yMode val="edge"/>
          <c:x val="0.6687599433152539"/>
          <c:y val="8.9573854406057307E-2"/>
          <c:w val="0.32670132243067468"/>
          <c:h val="0.87395833457305705"/>
        </c:manualLayout>
      </c:layout>
      <c:overlay val="0"/>
      <c:txPr>
        <a:bodyPr/>
        <a:lstStyle/>
        <a:p>
          <a:pPr>
            <a:defRPr sz="1100"/>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'Q12'!$B$1</c:f>
          <c:strCache>
            <c:ptCount val="1"/>
            <c:pt idx="0">
              <c:v>12. Age</c:v>
            </c:pt>
          </c:strCache>
        </c:strRef>
      </c:tx>
      <c:layout>
        <c:manualLayout>
          <c:xMode val="edge"/>
          <c:yMode val="edge"/>
          <c:x val="1.6785010112831213E-2"/>
          <c:y val="2.2922636103151862E-2"/>
        </c:manualLayout>
      </c:layout>
      <c:overlay val="0"/>
      <c:txPr>
        <a:bodyPr/>
        <a:lstStyle/>
        <a:p>
          <a:pPr algn="l">
            <a:defRPr sz="1000"/>
          </a:pPr>
          <a:endParaRPr lang="en-US"/>
        </a:p>
      </c:txPr>
    </c:title>
    <c:autoTitleDeleted val="0"/>
    <c:plotArea>
      <c:layout/>
      <c:barChart>
        <c:barDir val="bar"/>
        <c:grouping val="clustered"/>
        <c:varyColors val="0"/>
        <c:ser>
          <c:idx val="0"/>
          <c:order val="0"/>
          <c:tx>
            <c:strRef>
              <c:f>'Q12'!$C$2</c:f>
              <c:strCache>
                <c:ptCount val="1"/>
                <c:pt idx="0">
                  <c:v>Count</c:v>
                </c:pt>
              </c:strCache>
            </c:strRef>
          </c:tx>
          <c:spPr>
            <a:solidFill>
              <a:srgbClr val="079948"/>
            </a:solidFill>
          </c:spPr>
          <c:invertIfNegative val="0"/>
          <c:cat>
            <c:strRef>
              <c:f>'Q12'!$B$3:$B$8</c:f>
              <c:strCache>
                <c:ptCount val="6"/>
                <c:pt idx="0">
                  <c:v>Under 25</c:v>
                </c:pt>
                <c:pt idx="1">
                  <c:v>25-35</c:v>
                </c:pt>
                <c:pt idx="2">
                  <c:v>36-45</c:v>
                </c:pt>
                <c:pt idx="3">
                  <c:v>46-55</c:v>
                </c:pt>
                <c:pt idx="4">
                  <c:v>56-65</c:v>
                </c:pt>
                <c:pt idx="5">
                  <c:v>66+</c:v>
                </c:pt>
              </c:strCache>
            </c:strRef>
          </c:cat>
          <c:val>
            <c:numRef>
              <c:f>'Q12'!$C$3:$C$8</c:f>
              <c:numCache>
                <c:formatCode>General</c:formatCode>
                <c:ptCount val="6"/>
                <c:pt idx="0">
                  <c:v>0</c:v>
                </c:pt>
                <c:pt idx="1">
                  <c:v>33</c:v>
                </c:pt>
                <c:pt idx="2">
                  <c:v>69</c:v>
                </c:pt>
                <c:pt idx="3">
                  <c:v>75</c:v>
                </c:pt>
                <c:pt idx="4">
                  <c:v>34</c:v>
                </c:pt>
                <c:pt idx="5">
                  <c:v>2</c:v>
                </c:pt>
              </c:numCache>
            </c:numRef>
          </c:val>
          <c:extLst>
            <c:ext xmlns:c16="http://schemas.microsoft.com/office/drawing/2014/chart" uri="{C3380CC4-5D6E-409C-BE32-E72D297353CC}">
              <c16:uniqueId val="{00000000-5791-44F6-B242-E33B01BAD1C9}"/>
            </c:ext>
          </c:extLst>
        </c:ser>
        <c:ser>
          <c:idx val="1"/>
          <c:order val="1"/>
          <c:tx>
            <c:strRef>
              <c:f>'Q12'!$D$2</c:f>
              <c:strCache>
                <c:ptCount val="1"/>
                <c:pt idx="0">
                  <c:v>2020 (%)</c:v>
                </c:pt>
              </c:strCache>
            </c:strRef>
          </c:tx>
          <c:spPr>
            <a:noFill/>
            <a:ln>
              <a:noFill/>
            </a:ln>
          </c:spPr>
          <c:invertIfNegative val="0"/>
          <c:cat>
            <c:strRef>
              <c:f>'Q12'!$B$3:$B$8</c:f>
              <c:strCache>
                <c:ptCount val="6"/>
                <c:pt idx="0">
                  <c:v>Under 25</c:v>
                </c:pt>
                <c:pt idx="1">
                  <c:v>25-35</c:v>
                </c:pt>
                <c:pt idx="2">
                  <c:v>36-45</c:v>
                </c:pt>
                <c:pt idx="3">
                  <c:v>46-55</c:v>
                </c:pt>
                <c:pt idx="4">
                  <c:v>56-65</c:v>
                </c:pt>
                <c:pt idx="5">
                  <c:v>66+</c:v>
                </c:pt>
              </c:strCache>
            </c:strRef>
          </c:cat>
          <c:val>
            <c:numRef>
              <c:f>'Q12'!$D$3:$D$8</c:f>
              <c:numCache>
                <c:formatCode>0%</c:formatCode>
                <c:ptCount val="6"/>
                <c:pt idx="0">
                  <c:v>0</c:v>
                </c:pt>
                <c:pt idx="1">
                  <c:v>0.15492957746478872</c:v>
                </c:pt>
                <c:pt idx="2">
                  <c:v>0.323943661971831</c:v>
                </c:pt>
                <c:pt idx="3">
                  <c:v>0.352112676056338</c:v>
                </c:pt>
                <c:pt idx="4">
                  <c:v>0.15962441314553991</c:v>
                </c:pt>
                <c:pt idx="5">
                  <c:v>9.3896713615023476E-3</c:v>
                </c:pt>
              </c:numCache>
            </c:numRef>
          </c:val>
          <c:extLst>
            <c:ext xmlns:c16="http://schemas.microsoft.com/office/drawing/2014/chart" uri="{C3380CC4-5D6E-409C-BE32-E72D297353CC}">
              <c16:uniqueId val="{00000001-5791-44F6-B242-E33B01BAD1C9}"/>
            </c:ext>
          </c:extLst>
        </c:ser>
        <c:dLbls>
          <c:showLegendKey val="0"/>
          <c:showVal val="0"/>
          <c:showCatName val="0"/>
          <c:showSerName val="0"/>
          <c:showPercent val="0"/>
          <c:showBubbleSize val="0"/>
        </c:dLbls>
        <c:gapWidth val="92"/>
        <c:overlap val="93"/>
        <c:axId val="250384384"/>
        <c:axId val="250385920"/>
      </c:barChart>
      <c:catAx>
        <c:axId val="250384384"/>
        <c:scaling>
          <c:orientation val="minMax"/>
        </c:scaling>
        <c:delete val="0"/>
        <c:axPos val="l"/>
        <c:numFmt formatCode="General" sourceLinked="0"/>
        <c:majorTickMark val="none"/>
        <c:minorTickMark val="none"/>
        <c:tickLblPos val="nextTo"/>
        <c:crossAx val="250385920"/>
        <c:crosses val="autoZero"/>
        <c:auto val="1"/>
        <c:lblAlgn val="ctr"/>
        <c:lblOffset val="100"/>
        <c:noMultiLvlLbl val="0"/>
      </c:catAx>
      <c:valAx>
        <c:axId val="250385920"/>
        <c:scaling>
          <c:orientation val="minMax"/>
        </c:scaling>
        <c:delete val="0"/>
        <c:axPos val="b"/>
        <c:majorGridlines/>
        <c:numFmt formatCode="General" sourceLinked="1"/>
        <c:majorTickMark val="none"/>
        <c:minorTickMark val="none"/>
        <c:tickLblPos val="nextTo"/>
        <c:crossAx val="250384384"/>
        <c:crosses val="autoZero"/>
        <c:crossBetween val="between"/>
      </c:valAx>
      <c:dTable>
        <c:showHorzBorder val="1"/>
        <c:showVertBorder val="1"/>
        <c:showOutline val="1"/>
        <c:showKeys val="0"/>
        <c:txPr>
          <a:bodyPr/>
          <a:lstStyle/>
          <a:p>
            <a:pPr rtl="0">
              <a:defRPr sz="800"/>
            </a:pPr>
            <a:endParaRPr lang="en-US"/>
          </a:p>
        </c:txPr>
      </c:dTable>
      <c:spPr>
        <a:ln>
          <a:solidFill>
            <a:schemeClr val="tx1">
              <a:lumMod val="50000"/>
              <a:lumOff val="50000"/>
            </a:schemeClr>
          </a:solidFill>
        </a:ln>
      </c:spPr>
    </c:plotArea>
    <c:plotVisOnly val="1"/>
    <c:dispBlanksAs val="gap"/>
    <c:showDLblsOverMax val="0"/>
  </c:chart>
  <c:spPr>
    <a:ln>
      <a:noFill/>
    </a:ln>
  </c:spPr>
  <c:txPr>
    <a:bodyPr/>
    <a:lstStyle/>
    <a:p>
      <a:pPr>
        <a:defRPr sz="900">
          <a:latin typeface="Open Sans" panose="020B0606030504020204" pitchFamily="34" charset="0"/>
          <a:ea typeface="Open Sans" panose="020B0606030504020204" pitchFamily="34" charset="0"/>
          <a:cs typeface="Open Sans" panose="020B0606030504020204" pitchFamily="34" charset="0"/>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'Q12'!$B$1</c:f>
          <c:strCache>
            <c:ptCount val="1"/>
            <c:pt idx="0">
              <c:v>12. Age</c:v>
            </c:pt>
          </c:strCache>
        </c:strRef>
      </c:tx>
      <c:layout>
        <c:manualLayout>
          <c:xMode val="edge"/>
          <c:yMode val="edge"/>
          <c:x val="5.5508665033734746E-3"/>
          <c:y val="2.4869906238495221E-2"/>
        </c:manualLayout>
      </c:layout>
      <c:overlay val="0"/>
      <c:txPr>
        <a:bodyPr/>
        <a:lstStyle/>
        <a:p>
          <a:pPr algn="l">
            <a:defRPr sz="1200"/>
          </a:pPr>
          <a:endParaRPr lang="en-US"/>
        </a:p>
      </c:txPr>
    </c:title>
    <c:autoTitleDeleted val="0"/>
    <c:plotArea>
      <c:layout>
        <c:manualLayout>
          <c:layoutTarget val="inner"/>
          <c:xMode val="edge"/>
          <c:yMode val="edge"/>
          <c:x val="0.10272720721955218"/>
          <c:y val="8.033452807646356E-2"/>
          <c:w val="0.86004823193856839"/>
          <c:h val="0.71022229748163213"/>
        </c:manualLayout>
      </c:layout>
      <c:barChart>
        <c:barDir val="bar"/>
        <c:grouping val="clustered"/>
        <c:varyColors val="0"/>
        <c:ser>
          <c:idx val="3"/>
          <c:order val="0"/>
          <c:tx>
            <c:strRef>
              <c:f>'Q12'!$D$16</c:f>
              <c:strCache>
                <c:ptCount val="1"/>
                <c:pt idx="0">
                  <c:v>2019 (%)</c:v>
                </c:pt>
              </c:strCache>
            </c:strRef>
          </c:tx>
          <c:spPr>
            <a:solidFill>
              <a:schemeClr val="bg1">
                <a:lumMod val="85000"/>
              </a:schemeClr>
            </a:solidFill>
          </c:spPr>
          <c:invertIfNegative val="0"/>
          <c:dLbls>
            <c:dLbl>
              <c:idx val="0"/>
              <c:tx>
                <c:rich>
                  <a:bodyPr/>
                  <a:lstStyle/>
                  <a:p>
                    <a:fld id="{84D9883B-67A0-4924-ACF9-78144145BAEA}" type="CELLRANGE">
                      <a:rPr lang="en-US"/>
                      <a:pPr/>
                      <a:t>[CELLRANGE]</a:t>
                    </a:fld>
                    <a:r>
                      <a:rPr lang="en-US" baseline="0"/>
                      <a:t>, </a:t>
                    </a:r>
                    <a:fld id="{1607E11D-83AD-47D9-B441-91BD283169DC}" type="VALUE">
                      <a:rPr lang="en-US" baseline="0"/>
                      <a:pPr/>
                      <a:t>[VALUE]</a:t>
                    </a:fld>
                    <a:endParaRPr lang="en-US"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257C-4724-85F4-3D5A14CD6B47}"/>
                </c:ext>
              </c:extLst>
            </c:dLbl>
            <c:dLbl>
              <c:idx val="1"/>
              <c:tx>
                <c:rich>
                  <a:bodyPr/>
                  <a:lstStyle/>
                  <a:p>
                    <a:fld id="{73D5A250-99CF-48AF-B879-3FA662B41748}" type="CELLRANGE">
                      <a:rPr lang="en-US"/>
                      <a:pPr/>
                      <a:t>[CELLRANGE]</a:t>
                    </a:fld>
                    <a:r>
                      <a:rPr lang="en-US" baseline="0"/>
                      <a:t>, </a:t>
                    </a:r>
                    <a:fld id="{DBDF9736-C548-454F-8007-25AB1D3BBA05}" type="VALUE">
                      <a:rPr lang="en-US" baseline="0"/>
                      <a:pPr/>
                      <a:t>[VALUE]</a:t>
                    </a:fld>
                    <a:endParaRPr lang="en-US"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257C-4724-85F4-3D5A14CD6B47}"/>
                </c:ext>
              </c:extLst>
            </c:dLbl>
            <c:dLbl>
              <c:idx val="2"/>
              <c:tx>
                <c:rich>
                  <a:bodyPr/>
                  <a:lstStyle/>
                  <a:p>
                    <a:fld id="{BF4A1C5D-88C0-4A21-B5B1-912EE686FC57}" type="CELLRANGE">
                      <a:rPr lang="en-US"/>
                      <a:pPr/>
                      <a:t>[CELLRANGE]</a:t>
                    </a:fld>
                    <a:r>
                      <a:rPr lang="en-US" baseline="0"/>
                      <a:t>, </a:t>
                    </a:r>
                    <a:fld id="{B4C86DB6-2F5C-48E0-8408-BA0491191FB1}" type="VALUE">
                      <a:rPr lang="en-US" baseline="0"/>
                      <a:pPr/>
                      <a:t>[VALUE]</a:t>
                    </a:fld>
                    <a:endParaRPr lang="en-US"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257C-4724-85F4-3D5A14CD6B47}"/>
                </c:ext>
              </c:extLst>
            </c:dLbl>
            <c:dLbl>
              <c:idx val="3"/>
              <c:tx>
                <c:rich>
                  <a:bodyPr/>
                  <a:lstStyle/>
                  <a:p>
                    <a:fld id="{013E323C-ACB4-44BD-8BBB-83A9E22E039B}" type="CELLRANGE">
                      <a:rPr lang="en-US"/>
                      <a:pPr/>
                      <a:t>[CELLRANGE]</a:t>
                    </a:fld>
                    <a:r>
                      <a:rPr lang="en-US" baseline="0"/>
                      <a:t>, </a:t>
                    </a:r>
                    <a:fld id="{A121006D-E635-4B16-B566-018178CAA315}" type="VALUE">
                      <a:rPr lang="en-US" baseline="0"/>
                      <a:pPr/>
                      <a:t>[VALUE]</a:t>
                    </a:fld>
                    <a:endParaRPr lang="en-US"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257C-4724-85F4-3D5A14CD6B47}"/>
                </c:ext>
              </c:extLst>
            </c:dLbl>
            <c:dLbl>
              <c:idx val="4"/>
              <c:tx>
                <c:rich>
                  <a:bodyPr/>
                  <a:lstStyle/>
                  <a:p>
                    <a:fld id="{1BC894D5-F39A-4DE8-9A7E-048DAB4259E7}" type="CELLRANGE">
                      <a:rPr lang="en-US"/>
                      <a:pPr/>
                      <a:t>[CELLRANGE]</a:t>
                    </a:fld>
                    <a:r>
                      <a:rPr lang="en-US" baseline="0"/>
                      <a:t>, </a:t>
                    </a:r>
                    <a:fld id="{AD17C95D-57EC-41F2-BA08-8CE5AF2E767E}" type="VALUE">
                      <a:rPr lang="en-US" baseline="0"/>
                      <a:pPr/>
                      <a:t>[VALUE]</a:t>
                    </a:fld>
                    <a:endParaRPr lang="en-US"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257C-4724-85F4-3D5A14CD6B47}"/>
                </c:ext>
              </c:extLst>
            </c:dLbl>
            <c:dLbl>
              <c:idx val="5"/>
              <c:tx>
                <c:rich>
                  <a:bodyPr/>
                  <a:lstStyle/>
                  <a:p>
                    <a:fld id="{A462E603-6DF5-4949-9C7A-A812F3814206}" type="CELLRANGE">
                      <a:rPr lang="en-US"/>
                      <a:pPr/>
                      <a:t>[CELLRANGE]</a:t>
                    </a:fld>
                    <a:r>
                      <a:rPr lang="en-US" baseline="0"/>
                      <a:t>, </a:t>
                    </a:r>
                    <a:fld id="{2E02FE53-3706-4F55-8E3A-0EA773464EE6}" type="VALUE">
                      <a:rPr lang="en-US" baseline="0"/>
                      <a:pPr/>
                      <a:t>[VALUE]</a:t>
                    </a:fld>
                    <a:endParaRPr lang="en-US"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257C-4724-85F4-3D5A14CD6B47}"/>
                </c:ext>
              </c:extLst>
            </c:dLbl>
            <c:spPr>
              <a:solidFill>
                <a:schemeClr val="bg1"/>
              </a:solidFill>
            </c:spPr>
            <c:showLegendKey val="0"/>
            <c:showVal val="1"/>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'Q12'!$B$17:$B$22</c:f>
              <c:strCache>
                <c:ptCount val="6"/>
                <c:pt idx="0">
                  <c:v>Under 25</c:v>
                </c:pt>
                <c:pt idx="1">
                  <c:v>25-35</c:v>
                </c:pt>
                <c:pt idx="2">
                  <c:v>36-45</c:v>
                </c:pt>
                <c:pt idx="3">
                  <c:v>46-55</c:v>
                </c:pt>
                <c:pt idx="4">
                  <c:v>56-65</c:v>
                </c:pt>
                <c:pt idx="5">
                  <c:v>66+</c:v>
                </c:pt>
              </c:strCache>
            </c:strRef>
          </c:cat>
          <c:val>
            <c:numRef>
              <c:f>'Q12'!$D$17:$D$22</c:f>
              <c:numCache>
                <c:formatCode>0%</c:formatCode>
                <c:ptCount val="6"/>
                <c:pt idx="0">
                  <c:v>4.4444444444444444E-3</c:v>
                </c:pt>
                <c:pt idx="1">
                  <c:v>0.16</c:v>
                </c:pt>
                <c:pt idx="2">
                  <c:v>0.36444444444444446</c:v>
                </c:pt>
                <c:pt idx="3">
                  <c:v>0.32444444444444442</c:v>
                </c:pt>
                <c:pt idx="4">
                  <c:v>0.13777777777777778</c:v>
                </c:pt>
                <c:pt idx="5">
                  <c:v>8.8888888888888889E-3</c:v>
                </c:pt>
              </c:numCache>
            </c:numRef>
          </c:val>
          <c:extLst>
            <c:ext xmlns:c15="http://schemas.microsoft.com/office/drawing/2012/chart" uri="{02D57815-91ED-43cb-92C2-25804820EDAC}">
              <c15:datalabelsRange>
                <c15:f>'Q12'!$E$17:$E$22</c15:f>
                <c15:dlblRangeCache>
                  <c:ptCount val="6"/>
                  <c:pt idx="0">
                    <c:v>n.1</c:v>
                  </c:pt>
                  <c:pt idx="1">
                    <c:v>n.36</c:v>
                  </c:pt>
                  <c:pt idx="2">
                    <c:v>n.82</c:v>
                  </c:pt>
                  <c:pt idx="3">
                    <c:v>n.73</c:v>
                  </c:pt>
                  <c:pt idx="4">
                    <c:v>n.31</c:v>
                  </c:pt>
                  <c:pt idx="5">
                    <c:v>n.2</c:v>
                  </c:pt>
                </c15:dlblRangeCache>
              </c15:datalabelsRange>
            </c:ext>
            <c:ext xmlns:c16="http://schemas.microsoft.com/office/drawing/2014/chart" uri="{C3380CC4-5D6E-409C-BE32-E72D297353CC}">
              <c16:uniqueId val="{00000000-9C3F-4B68-8450-6127003B13AC}"/>
            </c:ext>
          </c:extLst>
        </c:ser>
        <c:ser>
          <c:idx val="1"/>
          <c:order val="1"/>
          <c:tx>
            <c:strRef>
              <c:f>'Q12'!$D$2</c:f>
              <c:strCache>
                <c:ptCount val="1"/>
                <c:pt idx="0">
                  <c:v>2020 (%)</c:v>
                </c:pt>
              </c:strCache>
            </c:strRef>
          </c:tx>
          <c:spPr>
            <a:solidFill>
              <a:srgbClr val="079948"/>
            </a:solidFill>
          </c:spPr>
          <c:invertIfNegative val="0"/>
          <c:dLbls>
            <c:dLbl>
              <c:idx val="0"/>
              <c:tx>
                <c:rich>
                  <a:bodyPr/>
                  <a:lstStyle/>
                  <a:p>
                    <a:fld id="{56326017-1A0C-4267-B606-1A43F8257687}" type="CELLRANGE">
                      <a:rPr lang="en-US"/>
                      <a:pPr/>
                      <a:t>[CELLRANGE]</a:t>
                    </a:fld>
                    <a:r>
                      <a:rPr lang="en-US" baseline="0"/>
                      <a:t>, </a:t>
                    </a:r>
                    <a:fld id="{12600081-00C7-43C5-B7A4-447438B0FF0C}" type="VALUE">
                      <a:rPr lang="en-US" baseline="0"/>
                      <a:pPr/>
                      <a:t>[VALUE]</a:t>
                    </a:fld>
                    <a:endParaRPr lang="en-US"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257C-4724-85F4-3D5A14CD6B47}"/>
                </c:ext>
              </c:extLst>
            </c:dLbl>
            <c:dLbl>
              <c:idx val="1"/>
              <c:tx>
                <c:rich>
                  <a:bodyPr/>
                  <a:lstStyle/>
                  <a:p>
                    <a:fld id="{73D67F7D-2CB7-448A-8B4A-E999EE139D04}" type="CELLRANGE">
                      <a:rPr lang="en-US"/>
                      <a:pPr/>
                      <a:t>[CELLRANGE]</a:t>
                    </a:fld>
                    <a:r>
                      <a:rPr lang="en-US" baseline="0"/>
                      <a:t>, </a:t>
                    </a:r>
                    <a:fld id="{4837539F-8057-4BDA-A026-913B69B71652}" type="VALUE">
                      <a:rPr lang="en-US" baseline="0"/>
                      <a:pPr/>
                      <a:t>[VALUE]</a:t>
                    </a:fld>
                    <a:endParaRPr lang="en-US"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257C-4724-85F4-3D5A14CD6B47}"/>
                </c:ext>
              </c:extLst>
            </c:dLbl>
            <c:dLbl>
              <c:idx val="2"/>
              <c:tx>
                <c:rich>
                  <a:bodyPr/>
                  <a:lstStyle/>
                  <a:p>
                    <a:fld id="{4BCD8845-8FC6-4C5F-92E8-2F2562AD01E7}" type="CELLRANGE">
                      <a:rPr lang="en-US"/>
                      <a:pPr/>
                      <a:t>[CELLRANGE]</a:t>
                    </a:fld>
                    <a:r>
                      <a:rPr lang="en-US" baseline="0"/>
                      <a:t>, </a:t>
                    </a:r>
                    <a:fld id="{C3868A9D-A4D7-44EE-8142-2499C15C7727}" type="VALUE">
                      <a:rPr lang="en-US" baseline="0"/>
                      <a:pPr/>
                      <a:t>[VALUE]</a:t>
                    </a:fld>
                    <a:endParaRPr lang="en-US"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257C-4724-85F4-3D5A14CD6B47}"/>
                </c:ext>
              </c:extLst>
            </c:dLbl>
            <c:dLbl>
              <c:idx val="3"/>
              <c:tx>
                <c:rich>
                  <a:bodyPr/>
                  <a:lstStyle/>
                  <a:p>
                    <a:fld id="{538D1C69-5713-4717-B75F-3E7D4DA78FC0}" type="CELLRANGE">
                      <a:rPr lang="en-US"/>
                      <a:pPr/>
                      <a:t>[CELLRANGE]</a:t>
                    </a:fld>
                    <a:r>
                      <a:rPr lang="en-US" baseline="0"/>
                      <a:t>, </a:t>
                    </a:r>
                    <a:fld id="{35BB42F7-E90A-4A41-BD20-C09A6A6FCDC1}" type="VALUE">
                      <a:rPr lang="en-US" baseline="0"/>
                      <a:pPr/>
                      <a:t>[VALUE]</a:t>
                    </a:fld>
                    <a:endParaRPr lang="en-US"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257C-4724-85F4-3D5A14CD6B47}"/>
                </c:ext>
              </c:extLst>
            </c:dLbl>
            <c:dLbl>
              <c:idx val="4"/>
              <c:tx>
                <c:rich>
                  <a:bodyPr/>
                  <a:lstStyle/>
                  <a:p>
                    <a:fld id="{71E6B826-D9DD-466E-B00C-F9F3F39C843A}" type="CELLRANGE">
                      <a:rPr lang="en-US"/>
                      <a:pPr/>
                      <a:t>[CELLRANGE]</a:t>
                    </a:fld>
                    <a:r>
                      <a:rPr lang="en-US" baseline="0"/>
                      <a:t>, </a:t>
                    </a:r>
                    <a:fld id="{3B3952CF-3A16-4689-B6CC-9BE6367F1529}" type="VALUE">
                      <a:rPr lang="en-US" baseline="0"/>
                      <a:pPr/>
                      <a:t>[VALUE]</a:t>
                    </a:fld>
                    <a:endParaRPr lang="en-US"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257C-4724-85F4-3D5A14CD6B47}"/>
                </c:ext>
              </c:extLst>
            </c:dLbl>
            <c:dLbl>
              <c:idx val="5"/>
              <c:tx>
                <c:rich>
                  <a:bodyPr/>
                  <a:lstStyle/>
                  <a:p>
                    <a:fld id="{D68E6D59-0172-43C9-9023-F33E29366DE4}" type="CELLRANGE">
                      <a:rPr lang="en-US"/>
                      <a:pPr/>
                      <a:t>[CELLRANGE]</a:t>
                    </a:fld>
                    <a:r>
                      <a:rPr lang="en-US" baseline="0"/>
                      <a:t>, </a:t>
                    </a:r>
                    <a:fld id="{58D9F615-9E8C-451E-83A4-77B6CE6C6069}" type="VALUE">
                      <a:rPr lang="en-US" baseline="0"/>
                      <a:pPr/>
                      <a:t>[VALUE]</a:t>
                    </a:fld>
                    <a:endParaRPr lang="en-US"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257C-4724-85F4-3D5A14CD6B47}"/>
                </c:ext>
              </c:extLst>
            </c:dLbl>
            <c:spPr>
              <a:solidFill>
                <a:schemeClr val="bg1"/>
              </a:solidFill>
            </c:spPr>
            <c:showLegendKey val="0"/>
            <c:showVal val="1"/>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'Q12'!$D$3:$D$8</c:f>
              <c:numCache>
                <c:formatCode>0%</c:formatCode>
                <c:ptCount val="6"/>
                <c:pt idx="0">
                  <c:v>0</c:v>
                </c:pt>
                <c:pt idx="1">
                  <c:v>0.15492957746478872</c:v>
                </c:pt>
                <c:pt idx="2">
                  <c:v>0.323943661971831</c:v>
                </c:pt>
                <c:pt idx="3">
                  <c:v>0.352112676056338</c:v>
                </c:pt>
                <c:pt idx="4">
                  <c:v>0.15962441314553991</c:v>
                </c:pt>
                <c:pt idx="5">
                  <c:v>9.3896713615023476E-3</c:v>
                </c:pt>
              </c:numCache>
            </c:numRef>
          </c:val>
          <c:extLst>
            <c:ext xmlns:c15="http://schemas.microsoft.com/office/drawing/2012/chart" uri="{02D57815-91ED-43cb-92C2-25804820EDAC}">
              <c15:datalabelsRange>
                <c15:f>'Q12'!$E$3:$E$8</c15:f>
                <c15:dlblRangeCache>
                  <c:ptCount val="6"/>
                  <c:pt idx="0">
                    <c:v>n.0</c:v>
                  </c:pt>
                  <c:pt idx="1">
                    <c:v>n.33</c:v>
                  </c:pt>
                  <c:pt idx="2">
                    <c:v>n.69</c:v>
                  </c:pt>
                  <c:pt idx="3">
                    <c:v>n.75</c:v>
                  </c:pt>
                  <c:pt idx="4">
                    <c:v>n.34</c:v>
                  </c:pt>
                  <c:pt idx="5">
                    <c:v>n.2</c:v>
                  </c:pt>
                </c15:dlblRangeCache>
              </c15:datalabelsRange>
            </c:ext>
            <c:ext xmlns:c16="http://schemas.microsoft.com/office/drawing/2014/chart" uri="{C3380CC4-5D6E-409C-BE32-E72D297353CC}">
              <c16:uniqueId val="{00000001-9C3F-4B68-8450-6127003B13AC}"/>
            </c:ext>
          </c:extLst>
        </c:ser>
        <c:dLbls>
          <c:showLegendKey val="0"/>
          <c:showVal val="0"/>
          <c:showCatName val="0"/>
          <c:showSerName val="0"/>
          <c:showPercent val="0"/>
          <c:showBubbleSize val="0"/>
        </c:dLbls>
        <c:gapWidth val="84"/>
        <c:overlap val="-11"/>
        <c:axId val="250757888"/>
        <c:axId val="250759424"/>
      </c:barChart>
      <c:catAx>
        <c:axId val="250757888"/>
        <c:scaling>
          <c:orientation val="minMax"/>
        </c:scaling>
        <c:delete val="0"/>
        <c:axPos val="l"/>
        <c:numFmt formatCode="General" sourceLinked="0"/>
        <c:majorTickMark val="out"/>
        <c:minorTickMark val="none"/>
        <c:tickLblPos val="nextTo"/>
        <c:txPr>
          <a:bodyPr/>
          <a:lstStyle/>
          <a:p>
            <a:pPr>
              <a:defRPr sz="1000"/>
            </a:pPr>
            <a:endParaRPr lang="en-US"/>
          </a:p>
        </c:txPr>
        <c:crossAx val="250759424"/>
        <c:crosses val="autoZero"/>
        <c:auto val="1"/>
        <c:lblAlgn val="ctr"/>
        <c:lblOffset val="100"/>
        <c:noMultiLvlLbl val="0"/>
      </c:catAx>
      <c:valAx>
        <c:axId val="250759424"/>
        <c:scaling>
          <c:orientation val="minMax"/>
        </c:scaling>
        <c:delete val="0"/>
        <c:axPos val="b"/>
        <c:majorGridlines>
          <c:spPr>
            <a:ln>
              <a:solidFill>
                <a:schemeClr val="bg1">
                  <a:lumMod val="85000"/>
                </a:schemeClr>
              </a:solidFill>
            </a:ln>
          </c:spPr>
        </c:majorGridlines>
        <c:numFmt formatCode="0%" sourceLinked="0"/>
        <c:majorTickMark val="none"/>
        <c:minorTickMark val="none"/>
        <c:tickLblPos val="nextTo"/>
        <c:txPr>
          <a:bodyPr/>
          <a:lstStyle/>
          <a:p>
            <a:pPr>
              <a:defRPr sz="1000"/>
            </a:pPr>
            <a:endParaRPr lang="en-US"/>
          </a:p>
        </c:txPr>
        <c:crossAx val="250757888"/>
        <c:crosses val="autoZero"/>
        <c:crossBetween val="between"/>
      </c:valAx>
      <c:spPr>
        <a:ln>
          <a:noFill/>
        </a:ln>
      </c:spPr>
    </c:plotArea>
    <c:legend>
      <c:legendPos val="b"/>
      <c:layout>
        <c:manualLayout>
          <c:xMode val="edge"/>
          <c:yMode val="edge"/>
          <c:x val="0.38885981610908948"/>
          <c:y val="0.85786451424754706"/>
          <c:w val="0.23353212420757807"/>
          <c:h val="4.6556035334292888E-2"/>
        </c:manualLayout>
      </c:layout>
      <c:overlay val="0"/>
      <c:spPr>
        <a:solidFill>
          <a:schemeClr val="bg1"/>
        </a:solidFill>
      </c:spPr>
      <c:txPr>
        <a:bodyPr/>
        <a:lstStyle/>
        <a:p>
          <a:pPr>
            <a:defRPr sz="1000"/>
          </a:pPr>
          <a:endParaRPr lang="en-US"/>
        </a:p>
      </c:txPr>
    </c:legend>
    <c:plotVisOnly val="1"/>
    <c:dispBlanksAs val="gap"/>
    <c:showDLblsOverMax val="0"/>
  </c:chart>
  <c:spPr>
    <a:ln>
      <a:noFill/>
    </a:ln>
  </c:spPr>
  <c:txPr>
    <a:bodyPr/>
    <a:lstStyle/>
    <a:p>
      <a:pPr>
        <a:defRPr sz="900">
          <a:latin typeface="Open Sans" panose="020B0606030504020204" pitchFamily="34" charset="0"/>
          <a:ea typeface="Open Sans" panose="020B0606030504020204" pitchFamily="34" charset="0"/>
          <a:cs typeface="Open Sans" panose="020B0606030504020204" pitchFamily="34" charset="0"/>
        </a:defRPr>
      </a:pPr>
      <a:endParaRPr lang="en-US"/>
    </a:p>
  </c:txPr>
  <c:printSettings>
    <c:headerFooter/>
    <c:pageMargins b="0.75" l="0.7" r="0.7" t="0.75" header="0.3" footer="0.3"/>
    <c:pageSetup/>
  </c:printSettings>
  <c:userShapes r:id="rId1"/>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'Q13'!$B$1</c:f>
          <c:strCache>
            <c:ptCount val="1"/>
            <c:pt idx="0">
              <c:v>13. Where is your place of residence?</c:v>
            </c:pt>
          </c:strCache>
        </c:strRef>
      </c:tx>
      <c:layout>
        <c:manualLayout>
          <c:xMode val="edge"/>
          <c:yMode val="edge"/>
          <c:x val="1.6785010112831213E-2"/>
          <c:y val="2.2922636103151862E-2"/>
        </c:manualLayout>
      </c:layout>
      <c:overlay val="0"/>
      <c:txPr>
        <a:bodyPr/>
        <a:lstStyle/>
        <a:p>
          <a:pPr algn="l">
            <a:defRPr sz="1000"/>
          </a:pPr>
          <a:endParaRPr lang="en-US"/>
        </a:p>
      </c:txPr>
    </c:title>
    <c:autoTitleDeleted val="0"/>
    <c:plotArea>
      <c:layout/>
      <c:barChart>
        <c:barDir val="bar"/>
        <c:grouping val="clustered"/>
        <c:varyColors val="0"/>
        <c:ser>
          <c:idx val="0"/>
          <c:order val="0"/>
          <c:tx>
            <c:strRef>
              <c:f>'Q13'!$C$2</c:f>
              <c:strCache>
                <c:ptCount val="1"/>
                <c:pt idx="0">
                  <c:v>Count</c:v>
                </c:pt>
              </c:strCache>
            </c:strRef>
          </c:tx>
          <c:spPr>
            <a:solidFill>
              <a:srgbClr val="079948"/>
            </a:solidFill>
          </c:spPr>
          <c:invertIfNegative val="0"/>
          <c:cat>
            <c:strRef>
              <c:f>'Q13'!$B$3:$B$9</c:f>
              <c:strCache>
                <c:ptCount val="7"/>
                <c:pt idx="0">
                  <c:v>England</c:v>
                </c:pt>
                <c:pt idx="1">
                  <c:v>Scotland</c:v>
                </c:pt>
                <c:pt idx="2">
                  <c:v>Other</c:v>
                </c:pt>
                <c:pt idx="3">
                  <c:v>Other European country</c:v>
                </c:pt>
                <c:pt idx="4">
                  <c:v>Outside of Europe</c:v>
                </c:pt>
                <c:pt idx="5">
                  <c:v>Northern Ireland</c:v>
                </c:pt>
                <c:pt idx="6">
                  <c:v>Wales</c:v>
                </c:pt>
              </c:strCache>
            </c:strRef>
          </c:cat>
          <c:val>
            <c:numRef>
              <c:f>'Q13'!$C$3:$C$9</c:f>
              <c:numCache>
                <c:formatCode>General</c:formatCode>
                <c:ptCount val="7"/>
                <c:pt idx="0">
                  <c:v>150</c:v>
                </c:pt>
                <c:pt idx="1">
                  <c:v>34</c:v>
                </c:pt>
                <c:pt idx="2">
                  <c:v>6</c:v>
                </c:pt>
                <c:pt idx="3">
                  <c:v>6</c:v>
                </c:pt>
                <c:pt idx="4">
                  <c:v>10</c:v>
                </c:pt>
                <c:pt idx="5">
                  <c:v>6</c:v>
                </c:pt>
                <c:pt idx="6">
                  <c:v>8</c:v>
                </c:pt>
              </c:numCache>
            </c:numRef>
          </c:val>
          <c:extLst>
            <c:ext xmlns:c16="http://schemas.microsoft.com/office/drawing/2014/chart" uri="{C3380CC4-5D6E-409C-BE32-E72D297353CC}">
              <c16:uniqueId val="{00000000-EE30-4838-AE78-972612ADD117}"/>
            </c:ext>
          </c:extLst>
        </c:ser>
        <c:ser>
          <c:idx val="1"/>
          <c:order val="1"/>
          <c:tx>
            <c:strRef>
              <c:f>'Q13'!$D$2</c:f>
              <c:strCache>
                <c:ptCount val="1"/>
                <c:pt idx="0">
                  <c:v>2020 (%)</c:v>
                </c:pt>
              </c:strCache>
            </c:strRef>
          </c:tx>
          <c:spPr>
            <a:noFill/>
            <a:ln>
              <a:noFill/>
            </a:ln>
          </c:spPr>
          <c:invertIfNegative val="0"/>
          <c:cat>
            <c:strRef>
              <c:f>'Q13'!$B$3:$B$9</c:f>
              <c:strCache>
                <c:ptCount val="7"/>
                <c:pt idx="0">
                  <c:v>England</c:v>
                </c:pt>
                <c:pt idx="1">
                  <c:v>Scotland</c:v>
                </c:pt>
                <c:pt idx="2">
                  <c:v>Other</c:v>
                </c:pt>
                <c:pt idx="3">
                  <c:v>Other European country</c:v>
                </c:pt>
                <c:pt idx="4">
                  <c:v>Outside of Europe</c:v>
                </c:pt>
                <c:pt idx="5">
                  <c:v>Northern Ireland</c:v>
                </c:pt>
                <c:pt idx="6">
                  <c:v>Wales</c:v>
                </c:pt>
              </c:strCache>
            </c:strRef>
          </c:cat>
          <c:val>
            <c:numRef>
              <c:f>'Q13'!$D$3:$D$9</c:f>
              <c:numCache>
                <c:formatCode>0%</c:formatCode>
                <c:ptCount val="7"/>
                <c:pt idx="0">
                  <c:v>0.7009345794392523</c:v>
                </c:pt>
                <c:pt idx="1">
                  <c:v>0.15887850467289719</c:v>
                </c:pt>
                <c:pt idx="2">
                  <c:v>2.8037383177570093E-2</c:v>
                </c:pt>
                <c:pt idx="3">
                  <c:v>2.8037383177570093E-2</c:v>
                </c:pt>
                <c:pt idx="4">
                  <c:v>4.6728971962616821E-2</c:v>
                </c:pt>
                <c:pt idx="5">
                  <c:v>2.8037383177570093E-2</c:v>
                </c:pt>
                <c:pt idx="6">
                  <c:v>3.7383177570093455E-2</c:v>
                </c:pt>
              </c:numCache>
            </c:numRef>
          </c:val>
          <c:extLst>
            <c:ext xmlns:c16="http://schemas.microsoft.com/office/drawing/2014/chart" uri="{C3380CC4-5D6E-409C-BE32-E72D297353CC}">
              <c16:uniqueId val="{00000001-EE30-4838-AE78-972612ADD117}"/>
            </c:ext>
          </c:extLst>
        </c:ser>
        <c:dLbls>
          <c:showLegendKey val="0"/>
          <c:showVal val="0"/>
          <c:showCatName val="0"/>
          <c:showSerName val="0"/>
          <c:showPercent val="0"/>
          <c:showBubbleSize val="0"/>
        </c:dLbls>
        <c:gapWidth val="92"/>
        <c:overlap val="93"/>
        <c:axId val="250438784"/>
        <c:axId val="250440320"/>
      </c:barChart>
      <c:catAx>
        <c:axId val="250438784"/>
        <c:scaling>
          <c:orientation val="minMax"/>
        </c:scaling>
        <c:delete val="0"/>
        <c:axPos val="l"/>
        <c:numFmt formatCode="General" sourceLinked="0"/>
        <c:majorTickMark val="none"/>
        <c:minorTickMark val="none"/>
        <c:tickLblPos val="nextTo"/>
        <c:crossAx val="250440320"/>
        <c:crosses val="autoZero"/>
        <c:auto val="1"/>
        <c:lblAlgn val="ctr"/>
        <c:lblOffset val="100"/>
        <c:noMultiLvlLbl val="0"/>
      </c:catAx>
      <c:valAx>
        <c:axId val="250440320"/>
        <c:scaling>
          <c:orientation val="minMax"/>
        </c:scaling>
        <c:delete val="0"/>
        <c:axPos val="b"/>
        <c:majorGridlines/>
        <c:numFmt formatCode="General" sourceLinked="1"/>
        <c:majorTickMark val="none"/>
        <c:minorTickMark val="none"/>
        <c:tickLblPos val="nextTo"/>
        <c:crossAx val="250438784"/>
        <c:crosses val="autoZero"/>
        <c:crossBetween val="between"/>
      </c:valAx>
      <c:dTable>
        <c:showHorzBorder val="1"/>
        <c:showVertBorder val="1"/>
        <c:showOutline val="1"/>
        <c:showKeys val="0"/>
        <c:txPr>
          <a:bodyPr/>
          <a:lstStyle/>
          <a:p>
            <a:pPr rtl="0">
              <a:defRPr sz="800"/>
            </a:pPr>
            <a:endParaRPr lang="en-US"/>
          </a:p>
        </c:txPr>
      </c:dTable>
      <c:spPr>
        <a:ln>
          <a:solidFill>
            <a:schemeClr val="tx1">
              <a:lumMod val="50000"/>
              <a:lumOff val="50000"/>
            </a:schemeClr>
          </a:solidFill>
        </a:ln>
      </c:spPr>
    </c:plotArea>
    <c:plotVisOnly val="1"/>
    <c:dispBlanksAs val="gap"/>
    <c:showDLblsOverMax val="0"/>
  </c:chart>
  <c:spPr>
    <a:ln>
      <a:noFill/>
    </a:ln>
  </c:spPr>
  <c:txPr>
    <a:bodyPr/>
    <a:lstStyle/>
    <a:p>
      <a:pPr>
        <a:defRPr sz="900">
          <a:latin typeface="Open Sans" panose="020B0606030504020204" pitchFamily="34" charset="0"/>
          <a:ea typeface="Open Sans" panose="020B0606030504020204" pitchFamily="34" charset="0"/>
          <a:cs typeface="Open Sans" panose="020B0606030504020204" pitchFamily="34" charset="0"/>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'Q13'!$B$1</c:f>
          <c:strCache>
            <c:ptCount val="1"/>
            <c:pt idx="0">
              <c:v>13. Where is your place of residence?</c:v>
            </c:pt>
          </c:strCache>
        </c:strRef>
      </c:tx>
      <c:layout>
        <c:manualLayout>
          <c:xMode val="edge"/>
          <c:yMode val="edge"/>
          <c:x val="5.5508665033734746E-3"/>
          <c:y val="2.4869906238495221E-2"/>
        </c:manualLayout>
      </c:layout>
      <c:overlay val="0"/>
      <c:txPr>
        <a:bodyPr/>
        <a:lstStyle/>
        <a:p>
          <a:pPr algn="l">
            <a:defRPr sz="1200"/>
          </a:pPr>
          <a:endParaRPr lang="en-US"/>
        </a:p>
      </c:txPr>
    </c:title>
    <c:autoTitleDeleted val="0"/>
    <c:plotArea>
      <c:layout>
        <c:manualLayout>
          <c:layoutTarget val="inner"/>
          <c:xMode val="edge"/>
          <c:yMode val="edge"/>
          <c:x val="0.24418806912181371"/>
          <c:y val="8.2553713934929399E-2"/>
          <c:w val="0.71858737003630679"/>
          <c:h val="0.75623826027271457"/>
        </c:manualLayout>
      </c:layout>
      <c:barChart>
        <c:barDir val="bar"/>
        <c:grouping val="clustered"/>
        <c:varyColors val="0"/>
        <c:ser>
          <c:idx val="3"/>
          <c:order val="0"/>
          <c:tx>
            <c:strRef>
              <c:f>'Q13'!$D$16</c:f>
              <c:strCache>
                <c:ptCount val="1"/>
                <c:pt idx="0">
                  <c:v>2019 (%)</c:v>
                </c:pt>
              </c:strCache>
            </c:strRef>
          </c:tx>
          <c:spPr>
            <a:solidFill>
              <a:schemeClr val="bg1">
                <a:lumMod val="85000"/>
              </a:schemeClr>
            </a:solidFill>
          </c:spPr>
          <c:invertIfNegative val="0"/>
          <c:dLbls>
            <c:dLbl>
              <c:idx val="0"/>
              <c:tx>
                <c:rich>
                  <a:bodyPr/>
                  <a:lstStyle/>
                  <a:p>
                    <a:fld id="{15FF0CD6-31A6-41D3-BADB-83958A82C667}" type="CELLRANGE">
                      <a:rPr lang="en-US"/>
                      <a:pPr/>
                      <a:t>[CELLRANGE]</a:t>
                    </a:fld>
                    <a:r>
                      <a:rPr lang="en-US" baseline="0"/>
                      <a:t>, </a:t>
                    </a:r>
                    <a:fld id="{9F52E103-3960-4D3F-965E-4FD91DE9F67E}" type="VALUE">
                      <a:rPr lang="en-US" baseline="0"/>
                      <a:pPr/>
                      <a:t>[VALUE]</a:t>
                    </a:fld>
                    <a:endParaRPr lang="en-US"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8781-475C-8D75-63F8F099BEDC}"/>
                </c:ext>
              </c:extLst>
            </c:dLbl>
            <c:dLbl>
              <c:idx val="1"/>
              <c:tx>
                <c:rich>
                  <a:bodyPr/>
                  <a:lstStyle/>
                  <a:p>
                    <a:fld id="{2911D7E4-B76A-4749-B980-5E92E0061078}" type="CELLRANGE">
                      <a:rPr lang="en-US"/>
                      <a:pPr/>
                      <a:t>[CELLRANGE]</a:t>
                    </a:fld>
                    <a:r>
                      <a:rPr lang="en-US" baseline="0"/>
                      <a:t>, </a:t>
                    </a:r>
                    <a:fld id="{4E364300-1EC7-4609-8A26-F07F91EF02A7}" type="VALUE">
                      <a:rPr lang="en-US" baseline="0"/>
                      <a:pPr/>
                      <a:t>[VALUE]</a:t>
                    </a:fld>
                    <a:endParaRPr lang="en-US"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8781-475C-8D75-63F8F099BEDC}"/>
                </c:ext>
              </c:extLst>
            </c:dLbl>
            <c:dLbl>
              <c:idx val="2"/>
              <c:tx>
                <c:rich>
                  <a:bodyPr/>
                  <a:lstStyle/>
                  <a:p>
                    <a:fld id="{822365B5-DDEE-4C34-8B49-0BFEC0067B5E}" type="CELLRANGE">
                      <a:rPr lang="en-US"/>
                      <a:pPr/>
                      <a:t>[CELLRANGE]</a:t>
                    </a:fld>
                    <a:r>
                      <a:rPr lang="en-US" baseline="0"/>
                      <a:t>, </a:t>
                    </a:r>
                    <a:fld id="{F0374FA6-8E29-4389-96B5-7CE5C9F3EC61}" type="VALUE">
                      <a:rPr lang="en-US" baseline="0"/>
                      <a:pPr/>
                      <a:t>[VALUE]</a:t>
                    </a:fld>
                    <a:endParaRPr lang="en-US"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8781-475C-8D75-63F8F099BEDC}"/>
                </c:ext>
              </c:extLst>
            </c:dLbl>
            <c:dLbl>
              <c:idx val="3"/>
              <c:tx>
                <c:rich>
                  <a:bodyPr/>
                  <a:lstStyle/>
                  <a:p>
                    <a:fld id="{5B91C65A-4549-4AA3-B392-1B8E2429D848}" type="CELLRANGE">
                      <a:rPr lang="en-US"/>
                      <a:pPr/>
                      <a:t>[CELLRANGE]</a:t>
                    </a:fld>
                    <a:r>
                      <a:rPr lang="en-US" baseline="0"/>
                      <a:t>, </a:t>
                    </a:r>
                    <a:fld id="{A2FD1908-4CD5-453F-96AC-093403BCC05A}" type="VALUE">
                      <a:rPr lang="en-US" baseline="0"/>
                      <a:pPr/>
                      <a:t>[VALUE]</a:t>
                    </a:fld>
                    <a:endParaRPr lang="en-US"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8781-475C-8D75-63F8F099BEDC}"/>
                </c:ext>
              </c:extLst>
            </c:dLbl>
            <c:dLbl>
              <c:idx val="4"/>
              <c:tx>
                <c:rich>
                  <a:bodyPr/>
                  <a:lstStyle/>
                  <a:p>
                    <a:fld id="{4AB1C936-5B86-4A6A-9E5D-D8649721CB59}" type="CELLRANGE">
                      <a:rPr lang="en-US"/>
                      <a:pPr/>
                      <a:t>[CELLRANGE]</a:t>
                    </a:fld>
                    <a:r>
                      <a:rPr lang="en-US" baseline="0"/>
                      <a:t>, </a:t>
                    </a:r>
                    <a:fld id="{3FBEC217-DD0F-42AB-A220-D817D81CB2EE}" type="VALUE">
                      <a:rPr lang="en-US" baseline="0"/>
                      <a:pPr/>
                      <a:t>[VALUE]</a:t>
                    </a:fld>
                    <a:endParaRPr lang="en-US"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8781-475C-8D75-63F8F099BEDC}"/>
                </c:ext>
              </c:extLst>
            </c:dLbl>
            <c:dLbl>
              <c:idx val="5"/>
              <c:tx>
                <c:rich>
                  <a:bodyPr/>
                  <a:lstStyle/>
                  <a:p>
                    <a:fld id="{97A767AC-4500-43E2-BA2B-8245C6EBEFFB}" type="CELLRANGE">
                      <a:rPr lang="en-US"/>
                      <a:pPr/>
                      <a:t>[CELLRANGE]</a:t>
                    </a:fld>
                    <a:r>
                      <a:rPr lang="en-US" baseline="0"/>
                      <a:t>, </a:t>
                    </a:r>
                    <a:fld id="{F7812B14-6955-41A6-8646-FD18C1BCC56C}" type="VALUE">
                      <a:rPr lang="en-US" baseline="0"/>
                      <a:pPr/>
                      <a:t>[VALUE]</a:t>
                    </a:fld>
                    <a:endParaRPr lang="en-US"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8781-475C-8D75-63F8F099BEDC}"/>
                </c:ext>
              </c:extLst>
            </c:dLbl>
            <c:dLbl>
              <c:idx val="6"/>
              <c:tx>
                <c:rich>
                  <a:bodyPr/>
                  <a:lstStyle/>
                  <a:p>
                    <a:fld id="{0BD19F7A-0C11-4A8E-8CF5-8E9ED3C24AEE}" type="CELLRANGE">
                      <a:rPr lang="en-US"/>
                      <a:pPr/>
                      <a:t>[CELLRANGE]</a:t>
                    </a:fld>
                    <a:r>
                      <a:rPr lang="en-US" baseline="0"/>
                      <a:t>, </a:t>
                    </a:r>
                    <a:fld id="{004A2417-DF0B-4F50-8219-699C9B392254}" type="VALUE">
                      <a:rPr lang="en-US" baseline="0"/>
                      <a:pPr/>
                      <a:t>[VALUE]</a:t>
                    </a:fld>
                    <a:endParaRPr lang="en-US"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8781-475C-8D75-63F8F099BEDC}"/>
                </c:ext>
              </c:extLst>
            </c:dLbl>
            <c:spPr>
              <a:solidFill>
                <a:schemeClr val="bg1"/>
              </a:solidFill>
            </c:spPr>
            <c:showLegendKey val="0"/>
            <c:showVal val="1"/>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'Q13'!$B$17:$B$23</c:f>
              <c:strCache>
                <c:ptCount val="7"/>
                <c:pt idx="0">
                  <c:v>England</c:v>
                </c:pt>
                <c:pt idx="1">
                  <c:v>Scotland</c:v>
                </c:pt>
                <c:pt idx="2">
                  <c:v>Other</c:v>
                </c:pt>
                <c:pt idx="3">
                  <c:v>Other European country</c:v>
                </c:pt>
                <c:pt idx="4">
                  <c:v>Outside of Europe</c:v>
                </c:pt>
                <c:pt idx="5">
                  <c:v>Northern Ireland</c:v>
                </c:pt>
                <c:pt idx="6">
                  <c:v>Wales</c:v>
                </c:pt>
              </c:strCache>
            </c:strRef>
          </c:cat>
          <c:val>
            <c:numRef>
              <c:f>'Q13'!$D$17:$D$23</c:f>
              <c:numCache>
                <c:formatCode>0%</c:formatCode>
                <c:ptCount val="7"/>
                <c:pt idx="0">
                  <c:v>0.62831858407079644</c:v>
                </c:pt>
                <c:pt idx="1">
                  <c:v>0.17699115044247787</c:v>
                </c:pt>
                <c:pt idx="2">
                  <c:v>6.637168141592921E-2</c:v>
                </c:pt>
                <c:pt idx="3">
                  <c:v>6.637168141592921E-2</c:v>
                </c:pt>
                <c:pt idx="4">
                  <c:v>4.4247787610619468E-2</c:v>
                </c:pt>
                <c:pt idx="5">
                  <c:v>4.4247787610619468E-2</c:v>
                </c:pt>
                <c:pt idx="6">
                  <c:v>3.9823008849557522E-2</c:v>
                </c:pt>
              </c:numCache>
            </c:numRef>
          </c:val>
          <c:extLst>
            <c:ext xmlns:c15="http://schemas.microsoft.com/office/drawing/2012/chart" uri="{02D57815-91ED-43cb-92C2-25804820EDAC}">
              <c15:datalabelsRange>
                <c15:f>'Q13'!$E$17:$E$23</c15:f>
                <c15:dlblRangeCache>
                  <c:ptCount val="7"/>
                  <c:pt idx="0">
                    <c:v>n.142</c:v>
                  </c:pt>
                  <c:pt idx="1">
                    <c:v>n.40</c:v>
                  </c:pt>
                  <c:pt idx="2">
                    <c:v>n.15</c:v>
                  </c:pt>
                  <c:pt idx="3">
                    <c:v>n.15</c:v>
                  </c:pt>
                  <c:pt idx="4">
                    <c:v>n.10</c:v>
                  </c:pt>
                  <c:pt idx="5">
                    <c:v>n.10</c:v>
                  </c:pt>
                  <c:pt idx="6">
                    <c:v>n.9</c:v>
                  </c:pt>
                </c15:dlblRangeCache>
              </c15:datalabelsRange>
            </c:ext>
            <c:ext xmlns:c16="http://schemas.microsoft.com/office/drawing/2014/chart" uri="{C3380CC4-5D6E-409C-BE32-E72D297353CC}">
              <c16:uniqueId val="{00000000-83D6-45A4-BF3F-96E8843194EA}"/>
            </c:ext>
          </c:extLst>
        </c:ser>
        <c:ser>
          <c:idx val="1"/>
          <c:order val="1"/>
          <c:tx>
            <c:strRef>
              <c:f>'Q13'!$D$2</c:f>
              <c:strCache>
                <c:ptCount val="1"/>
                <c:pt idx="0">
                  <c:v>2020 (%)</c:v>
                </c:pt>
              </c:strCache>
            </c:strRef>
          </c:tx>
          <c:spPr>
            <a:solidFill>
              <a:srgbClr val="079948"/>
            </a:solidFill>
          </c:spPr>
          <c:invertIfNegative val="0"/>
          <c:dLbls>
            <c:dLbl>
              <c:idx val="0"/>
              <c:tx>
                <c:rich>
                  <a:bodyPr/>
                  <a:lstStyle/>
                  <a:p>
                    <a:fld id="{D188E54E-3A01-4EA2-AC80-B5409B60A9D4}" type="CELLRANGE">
                      <a:rPr lang="en-US"/>
                      <a:pPr/>
                      <a:t>[CELLRANGE]</a:t>
                    </a:fld>
                    <a:r>
                      <a:rPr lang="en-US" baseline="0"/>
                      <a:t>, </a:t>
                    </a:r>
                    <a:fld id="{C787A033-0529-45BC-A1C0-D3CF782332D2}" type="VALUE">
                      <a:rPr lang="en-US" baseline="0"/>
                      <a:pPr/>
                      <a:t>[VALUE]</a:t>
                    </a:fld>
                    <a:endParaRPr lang="en-US"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8781-475C-8D75-63F8F099BEDC}"/>
                </c:ext>
              </c:extLst>
            </c:dLbl>
            <c:dLbl>
              <c:idx val="1"/>
              <c:tx>
                <c:rich>
                  <a:bodyPr/>
                  <a:lstStyle/>
                  <a:p>
                    <a:fld id="{E6F0FBB8-2E2D-4484-8EBB-4CD95D297803}" type="CELLRANGE">
                      <a:rPr lang="en-US"/>
                      <a:pPr/>
                      <a:t>[CELLRANGE]</a:t>
                    </a:fld>
                    <a:r>
                      <a:rPr lang="en-US" baseline="0"/>
                      <a:t>, </a:t>
                    </a:r>
                    <a:fld id="{822E38FF-243A-443D-938A-FD0A7845E3C9}" type="VALUE">
                      <a:rPr lang="en-US" baseline="0"/>
                      <a:pPr/>
                      <a:t>[VALUE]</a:t>
                    </a:fld>
                    <a:endParaRPr lang="en-US"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8781-475C-8D75-63F8F099BEDC}"/>
                </c:ext>
              </c:extLst>
            </c:dLbl>
            <c:dLbl>
              <c:idx val="2"/>
              <c:tx>
                <c:rich>
                  <a:bodyPr/>
                  <a:lstStyle/>
                  <a:p>
                    <a:fld id="{E3BF0247-5056-4C2E-BADB-368A197C59DB}" type="CELLRANGE">
                      <a:rPr lang="en-US"/>
                      <a:pPr/>
                      <a:t>[CELLRANGE]</a:t>
                    </a:fld>
                    <a:r>
                      <a:rPr lang="en-US" baseline="0"/>
                      <a:t>, </a:t>
                    </a:r>
                    <a:fld id="{A42F15D3-3D48-4CDB-9F22-6CBE118535F5}" type="VALUE">
                      <a:rPr lang="en-US" baseline="0"/>
                      <a:pPr/>
                      <a:t>[VALUE]</a:t>
                    </a:fld>
                    <a:endParaRPr lang="en-US"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8781-475C-8D75-63F8F099BEDC}"/>
                </c:ext>
              </c:extLst>
            </c:dLbl>
            <c:dLbl>
              <c:idx val="3"/>
              <c:tx>
                <c:rich>
                  <a:bodyPr/>
                  <a:lstStyle/>
                  <a:p>
                    <a:fld id="{8EA63E48-875E-44B5-86BB-A26FE0BFB70C}" type="CELLRANGE">
                      <a:rPr lang="en-US"/>
                      <a:pPr/>
                      <a:t>[CELLRANGE]</a:t>
                    </a:fld>
                    <a:r>
                      <a:rPr lang="en-US" baseline="0"/>
                      <a:t>, </a:t>
                    </a:r>
                    <a:fld id="{0F9C8F1E-7F0C-47B6-9EEB-D86DFEC139B8}" type="VALUE">
                      <a:rPr lang="en-US" baseline="0"/>
                      <a:pPr/>
                      <a:t>[VALUE]</a:t>
                    </a:fld>
                    <a:endParaRPr lang="en-US"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8781-475C-8D75-63F8F099BEDC}"/>
                </c:ext>
              </c:extLst>
            </c:dLbl>
            <c:dLbl>
              <c:idx val="4"/>
              <c:tx>
                <c:rich>
                  <a:bodyPr/>
                  <a:lstStyle/>
                  <a:p>
                    <a:fld id="{AB4F5848-B1EE-439D-83A9-557AEC5A10F4}" type="CELLRANGE">
                      <a:rPr lang="en-US"/>
                      <a:pPr/>
                      <a:t>[CELLRANGE]</a:t>
                    </a:fld>
                    <a:r>
                      <a:rPr lang="en-US" baseline="0"/>
                      <a:t>, </a:t>
                    </a:r>
                    <a:fld id="{12E53D41-8F19-4899-80A6-E4D9CC4ADDCB}" type="VALUE">
                      <a:rPr lang="en-US" baseline="0"/>
                      <a:pPr/>
                      <a:t>[VALUE]</a:t>
                    </a:fld>
                    <a:endParaRPr lang="en-US"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8781-475C-8D75-63F8F099BEDC}"/>
                </c:ext>
              </c:extLst>
            </c:dLbl>
            <c:dLbl>
              <c:idx val="5"/>
              <c:tx>
                <c:rich>
                  <a:bodyPr/>
                  <a:lstStyle/>
                  <a:p>
                    <a:fld id="{50A31FB2-1A7D-456F-AEFA-0C45783D9028}" type="CELLRANGE">
                      <a:rPr lang="en-US"/>
                      <a:pPr/>
                      <a:t>[CELLRANGE]</a:t>
                    </a:fld>
                    <a:r>
                      <a:rPr lang="en-US" baseline="0"/>
                      <a:t>, </a:t>
                    </a:r>
                    <a:fld id="{8F0F0CC9-BAF9-4167-B49D-36D23C37D900}" type="VALUE">
                      <a:rPr lang="en-US" baseline="0"/>
                      <a:pPr/>
                      <a:t>[VALUE]</a:t>
                    </a:fld>
                    <a:endParaRPr lang="en-US"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8781-475C-8D75-63F8F099BEDC}"/>
                </c:ext>
              </c:extLst>
            </c:dLbl>
            <c:dLbl>
              <c:idx val="6"/>
              <c:tx>
                <c:rich>
                  <a:bodyPr/>
                  <a:lstStyle/>
                  <a:p>
                    <a:fld id="{CDD4F909-72CA-4C7A-9E8F-92A432B76A42}" type="CELLRANGE">
                      <a:rPr lang="en-US"/>
                      <a:pPr/>
                      <a:t>[CELLRANGE]</a:t>
                    </a:fld>
                    <a:r>
                      <a:rPr lang="en-US" baseline="0"/>
                      <a:t>, </a:t>
                    </a:r>
                    <a:fld id="{6DEEC983-3F68-4E41-B592-44956A04AE5B}" type="VALUE">
                      <a:rPr lang="en-US" baseline="0"/>
                      <a:pPr/>
                      <a:t>[VALUE]</a:t>
                    </a:fld>
                    <a:endParaRPr lang="en-US"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8781-475C-8D75-63F8F099BEDC}"/>
                </c:ext>
              </c:extLst>
            </c:dLbl>
            <c:spPr>
              <a:solidFill>
                <a:schemeClr val="bg1"/>
              </a:solidFill>
            </c:spPr>
            <c:showLegendKey val="0"/>
            <c:showVal val="1"/>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'Q13'!$B$17:$B$23</c:f>
              <c:strCache>
                <c:ptCount val="7"/>
                <c:pt idx="0">
                  <c:v>England</c:v>
                </c:pt>
                <c:pt idx="1">
                  <c:v>Scotland</c:v>
                </c:pt>
                <c:pt idx="2">
                  <c:v>Other</c:v>
                </c:pt>
                <c:pt idx="3">
                  <c:v>Other European country</c:v>
                </c:pt>
                <c:pt idx="4">
                  <c:v>Outside of Europe</c:v>
                </c:pt>
                <c:pt idx="5">
                  <c:v>Northern Ireland</c:v>
                </c:pt>
                <c:pt idx="6">
                  <c:v>Wales</c:v>
                </c:pt>
              </c:strCache>
            </c:strRef>
          </c:cat>
          <c:val>
            <c:numRef>
              <c:f>'Q13'!$D$3:$D$9</c:f>
              <c:numCache>
                <c:formatCode>0%</c:formatCode>
                <c:ptCount val="7"/>
                <c:pt idx="0">
                  <c:v>0.7009345794392523</c:v>
                </c:pt>
                <c:pt idx="1">
                  <c:v>0.15887850467289719</c:v>
                </c:pt>
                <c:pt idx="2">
                  <c:v>2.8037383177570093E-2</c:v>
                </c:pt>
                <c:pt idx="3">
                  <c:v>2.8037383177570093E-2</c:v>
                </c:pt>
                <c:pt idx="4">
                  <c:v>4.6728971962616821E-2</c:v>
                </c:pt>
                <c:pt idx="5">
                  <c:v>2.8037383177570093E-2</c:v>
                </c:pt>
                <c:pt idx="6">
                  <c:v>3.7383177570093455E-2</c:v>
                </c:pt>
              </c:numCache>
            </c:numRef>
          </c:val>
          <c:extLst>
            <c:ext xmlns:c15="http://schemas.microsoft.com/office/drawing/2012/chart" uri="{02D57815-91ED-43cb-92C2-25804820EDAC}">
              <c15:datalabelsRange>
                <c15:f>'Q13'!$E$3:$E$9</c15:f>
                <c15:dlblRangeCache>
                  <c:ptCount val="7"/>
                  <c:pt idx="0">
                    <c:v>n.150</c:v>
                  </c:pt>
                  <c:pt idx="1">
                    <c:v>n.34</c:v>
                  </c:pt>
                  <c:pt idx="2">
                    <c:v>n.6</c:v>
                  </c:pt>
                  <c:pt idx="3">
                    <c:v>n.6</c:v>
                  </c:pt>
                  <c:pt idx="4">
                    <c:v>n.10</c:v>
                  </c:pt>
                  <c:pt idx="5">
                    <c:v>n.6</c:v>
                  </c:pt>
                  <c:pt idx="6">
                    <c:v>n.8</c:v>
                  </c:pt>
                </c15:dlblRangeCache>
              </c15:datalabelsRange>
            </c:ext>
            <c:ext xmlns:c16="http://schemas.microsoft.com/office/drawing/2014/chart" uri="{C3380CC4-5D6E-409C-BE32-E72D297353CC}">
              <c16:uniqueId val="{00000001-83D6-45A4-BF3F-96E8843194EA}"/>
            </c:ext>
          </c:extLst>
        </c:ser>
        <c:dLbls>
          <c:showLegendKey val="0"/>
          <c:showVal val="0"/>
          <c:showCatName val="0"/>
          <c:showSerName val="0"/>
          <c:showPercent val="0"/>
          <c:showBubbleSize val="0"/>
        </c:dLbls>
        <c:gapWidth val="84"/>
        <c:overlap val="-11"/>
        <c:axId val="250505088"/>
        <c:axId val="250506624"/>
      </c:barChart>
      <c:catAx>
        <c:axId val="250505088"/>
        <c:scaling>
          <c:orientation val="minMax"/>
        </c:scaling>
        <c:delete val="0"/>
        <c:axPos val="l"/>
        <c:numFmt formatCode="General" sourceLinked="0"/>
        <c:majorTickMark val="out"/>
        <c:minorTickMark val="none"/>
        <c:tickLblPos val="nextTo"/>
        <c:txPr>
          <a:bodyPr/>
          <a:lstStyle/>
          <a:p>
            <a:pPr>
              <a:defRPr sz="1000"/>
            </a:pPr>
            <a:endParaRPr lang="en-US"/>
          </a:p>
        </c:txPr>
        <c:crossAx val="250506624"/>
        <c:crosses val="autoZero"/>
        <c:auto val="1"/>
        <c:lblAlgn val="ctr"/>
        <c:lblOffset val="100"/>
        <c:noMultiLvlLbl val="0"/>
      </c:catAx>
      <c:valAx>
        <c:axId val="250506624"/>
        <c:scaling>
          <c:orientation val="minMax"/>
        </c:scaling>
        <c:delete val="0"/>
        <c:axPos val="b"/>
        <c:majorGridlines>
          <c:spPr>
            <a:ln>
              <a:solidFill>
                <a:schemeClr val="bg1">
                  <a:lumMod val="85000"/>
                </a:schemeClr>
              </a:solidFill>
            </a:ln>
          </c:spPr>
        </c:majorGridlines>
        <c:numFmt formatCode="0%" sourceLinked="0"/>
        <c:majorTickMark val="none"/>
        <c:minorTickMark val="none"/>
        <c:tickLblPos val="nextTo"/>
        <c:crossAx val="250505088"/>
        <c:crosses val="autoZero"/>
        <c:crossBetween val="between"/>
      </c:valAx>
      <c:spPr>
        <a:ln>
          <a:noFill/>
        </a:ln>
      </c:spPr>
    </c:plotArea>
    <c:legend>
      <c:legendPos val="b"/>
      <c:layout>
        <c:manualLayout>
          <c:xMode val="edge"/>
          <c:yMode val="edge"/>
          <c:x val="0.40573745074772499"/>
          <c:y val="0.88340404963191754"/>
          <c:w val="0.28979090633636317"/>
          <c:h val="4.7842113658444631E-2"/>
        </c:manualLayout>
      </c:layout>
      <c:overlay val="0"/>
      <c:spPr>
        <a:solidFill>
          <a:schemeClr val="bg1"/>
        </a:solidFill>
      </c:spPr>
      <c:txPr>
        <a:bodyPr/>
        <a:lstStyle/>
        <a:p>
          <a:pPr>
            <a:defRPr sz="1000"/>
          </a:pPr>
          <a:endParaRPr lang="en-US"/>
        </a:p>
      </c:txPr>
    </c:legend>
    <c:plotVisOnly val="1"/>
    <c:dispBlanksAs val="gap"/>
    <c:showDLblsOverMax val="0"/>
  </c:chart>
  <c:spPr>
    <a:ln>
      <a:noFill/>
    </a:ln>
  </c:spPr>
  <c:txPr>
    <a:bodyPr/>
    <a:lstStyle/>
    <a:p>
      <a:pPr>
        <a:defRPr sz="900">
          <a:latin typeface="Open Sans" panose="020B0606030504020204" pitchFamily="34" charset="0"/>
          <a:ea typeface="Open Sans" panose="020B0606030504020204" pitchFamily="34" charset="0"/>
          <a:cs typeface="Open Sans" panose="020B0606030504020204" pitchFamily="34" charset="0"/>
        </a:defRPr>
      </a:pPr>
      <a:endParaRPr lang="en-US"/>
    </a:p>
  </c:txPr>
  <c:printSettings>
    <c:headerFooter/>
    <c:pageMargins b="0.75" l="0.7" r="0.7" t="0.75" header="0.3" footer="0.3"/>
    <c:pageSetup/>
  </c:printSettings>
  <c:userShapes r:id="rId1"/>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'Q14'!$B$1</c:f>
          <c:strCache>
            <c:ptCount val="1"/>
            <c:pt idx="0">
              <c:v>14. How would you describe your current employment?</c:v>
            </c:pt>
          </c:strCache>
        </c:strRef>
      </c:tx>
      <c:layout>
        <c:manualLayout>
          <c:xMode val="edge"/>
          <c:yMode val="edge"/>
          <c:x val="1.6785010112831213E-2"/>
          <c:y val="2.2922636103151862E-2"/>
        </c:manualLayout>
      </c:layout>
      <c:overlay val="0"/>
      <c:txPr>
        <a:bodyPr/>
        <a:lstStyle/>
        <a:p>
          <a:pPr algn="l">
            <a:defRPr sz="1000"/>
          </a:pPr>
          <a:endParaRPr lang="en-US"/>
        </a:p>
      </c:txPr>
    </c:title>
    <c:autoTitleDeleted val="0"/>
    <c:plotArea>
      <c:layout/>
      <c:barChart>
        <c:barDir val="bar"/>
        <c:grouping val="clustered"/>
        <c:varyColors val="0"/>
        <c:ser>
          <c:idx val="0"/>
          <c:order val="0"/>
          <c:tx>
            <c:strRef>
              <c:f>'Q14'!$C$2</c:f>
              <c:strCache>
                <c:ptCount val="1"/>
                <c:pt idx="0">
                  <c:v>Count</c:v>
                </c:pt>
              </c:strCache>
            </c:strRef>
          </c:tx>
          <c:spPr>
            <a:solidFill>
              <a:srgbClr val="079948"/>
            </a:solidFill>
          </c:spPr>
          <c:invertIfNegative val="0"/>
          <c:cat>
            <c:strRef>
              <c:f>'Q14'!$B$3:$B$9</c:f>
              <c:strCache>
                <c:ptCount val="7"/>
                <c:pt idx="0">
                  <c:v>Employed full-time</c:v>
                </c:pt>
                <c:pt idx="1">
                  <c:v>Employed part-time</c:v>
                </c:pt>
                <c:pt idx="2">
                  <c:v>Self-employed</c:v>
                </c:pt>
                <c:pt idx="3">
                  <c:v>Retired</c:v>
                </c:pt>
                <c:pt idx="4">
                  <c:v>Unemployed</c:v>
                </c:pt>
                <c:pt idx="5">
                  <c:v>Studying</c:v>
                </c:pt>
                <c:pt idx="6">
                  <c:v>Other</c:v>
                </c:pt>
              </c:strCache>
            </c:strRef>
          </c:cat>
          <c:val>
            <c:numRef>
              <c:f>'Q14'!$C$3:$C$9</c:f>
              <c:numCache>
                <c:formatCode>General</c:formatCode>
                <c:ptCount val="7"/>
                <c:pt idx="0">
                  <c:v>189</c:v>
                </c:pt>
                <c:pt idx="1">
                  <c:v>16</c:v>
                </c:pt>
                <c:pt idx="2">
                  <c:v>8</c:v>
                </c:pt>
                <c:pt idx="3">
                  <c:v>0</c:v>
                </c:pt>
                <c:pt idx="4">
                  <c:v>0</c:v>
                </c:pt>
                <c:pt idx="5">
                  <c:v>1</c:v>
                </c:pt>
                <c:pt idx="6">
                  <c:v>0</c:v>
                </c:pt>
              </c:numCache>
            </c:numRef>
          </c:val>
          <c:extLst>
            <c:ext xmlns:c16="http://schemas.microsoft.com/office/drawing/2014/chart" uri="{C3380CC4-5D6E-409C-BE32-E72D297353CC}">
              <c16:uniqueId val="{00000000-C61E-46D9-BC08-732E20D3D89A}"/>
            </c:ext>
          </c:extLst>
        </c:ser>
        <c:ser>
          <c:idx val="1"/>
          <c:order val="1"/>
          <c:tx>
            <c:strRef>
              <c:f>'Q14'!$D$2</c:f>
              <c:strCache>
                <c:ptCount val="1"/>
                <c:pt idx="0">
                  <c:v>2020 (%)</c:v>
                </c:pt>
              </c:strCache>
            </c:strRef>
          </c:tx>
          <c:spPr>
            <a:noFill/>
            <a:ln>
              <a:noFill/>
            </a:ln>
          </c:spPr>
          <c:invertIfNegative val="0"/>
          <c:cat>
            <c:strRef>
              <c:f>'Q14'!$B$3:$B$9</c:f>
              <c:strCache>
                <c:ptCount val="7"/>
                <c:pt idx="0">
                  <c:v>Employed full-time</c:v>
                </c:pt>
                <c:pt idx="1">
                  <c:v>Employed part-time</c:v>
                </c:pt>
                <c:pt idx="2">
                  <c:v>Self-employed</c:v>
                </c:pt>
                <c:pt idx="3">
                  <c:v>Retired</c:v>
                </c:pt>
                <c:pt idx="4">
                  <c:v>Unemployed</c:v>
                </c:pt>
                <c:pt idx="5">
                  <c:v>Studying</c:v>
                </c:pt>
                <c:pt idx="6">
                  <c:v>Other</c:v>
                </c:pt>
              </c:strCache>
            </c:strRef>
          </c:cat>
          <c:val>
            <c:numRef>
              <c:f>'Q14'!$D$3:$D$9</c:f>
              <c:numCache>
                <c:formatCode>0%</c:formatCode>
                <c:ptCount val="7"/>
                <c:pt idx="0">
                  <c:v>0.88317757009345799</c:v>
                </c:pt>
                <c:pt idx="1">
                  <c:v>7.476635514018691E-2</c:v>
                </c:pt>
                <c:pt idx="2">
                  <c:v>3.7383177570093455E-2</c:v>
                </c:pt>
                <c:pt idx="3">
                  <c:v>0</c:v>
                </c:pt>
                <c:pt idx="4">
                  <c:v>0</c:v>
                </c:pt>
                <c:pt idx="5">
                  <c:v>4.6728971962616819E-3</c:v>
                </c:pt>
                <c:pt idx="6">
                  <c:v>0</c:v>
                </c:pt>
              </c:numCache>
            </c:numRef>
          </c:val>
          <c:extLst>
            <c:ext xmlns:c16="http://schemas.microsoft.com/office/drawing/2014/chart" uri="{C3380CC4-5D6E-409C-BE32-E72D297353CC}">
              <c16:uniqueId val="{00000001-C61E-46D9-BC08-732E20D3D89A}"/>
            </c:ext>
          </c:extLst>
        </c:ser>
        <c:dLbls>
          <c:showLegendKey val="0"/>
          <c:showVal val="0"/>
          <c:showCatName val="0"/>
          <c:showSerName val="0"/>
          <c:showPercent val="0"/>
          <c:showBubbleSize val="0"/>
        </c:dLbls>
        <c:gapWidth val="92"/>
        <c:overlap val="93"/>
        <c:axId val="250013952"/>
        <c:axId val="250019840"/>
      </c:barChart>
      <c:catAx>
        <c:axId val="250013952"/>
        <c:scaling>
          <c:orientation val="minMax"/>
        </c:scaling>
        <c:delete val="0"/>
        <c:axPos val="l"/>
        <c:numFmt formatCode="General" sourceLinked="0"/>
        <c:majorTickMark val="none"/>
        <c:minorTickMark val="none"/>
        <c:tickLblPos val="nextTo"/>
        <c:crossAx val="250019840"/>
        <c:crosses val="autoZero"/>
        <c:auto val="1"/>
        <c:lblAlgn val="ctr"/>
        <c:lblOffset val="100"/>
        <c:noMultiLvlLbl val="0"/>
      </c:catAx>
      <c:valAx>
        <c:axId val="250019840"/>
        <c:scaling>
          <c:orientation val="minMax"/>
        </c:scaling>
        <c:delete val="0"/>
        <c:axPos val="b"/>
        <c:majorGridlines/>
        <c:numFmt formatCode="General" sourceLinked="1"/>
        <c:majorTickMark val="none"/>
        <c:minorTickMark val="none"/>
        <c:tickLblPos val="nextTo"/>
        <c:crossAx val="250013952"/>
        <c:crosses val="autoZero"/>
        <c:crossBetween val="between"/>
      </c:valAx>
      <c:dTable>
        <c:showHorzBorder val="1"/>
        <c:showVertBorder val="1"/>
        <c:showOutline val="1"/>
        <c:showKeys val="0"/>
        <c:txPr>
          <a:bodyPr/>
          <a:lstStyle/>
          <a:p>
            <a:pPr rtl="0">
              <a:defRPr sz="800"/>
            </a:pPr>
            <a:endParaRPr lang="en-US"/>
          </a:p>
        </c:txPr>
      </c:dTable>
      <c:spPr>
        <a:ln>
          <a:solidFill>
            <a:schemeClr val="tx1">
              <a:lumMod val="50000"/>
              <a:lumOff val="50000"/>
            </a:schemeClr>
          </a:solidFill>
        </a:ln>
      </c:spPr>
    </c:plotArea>
    <c:plotVisOnly val="1"/>
    <c:dispBlanksAs val="gap"/>
    <c:showDLblsOverMax val="0"/>
  </c:chart>
  <c:spPr>
    <a:ln>
      <a:noFill/>
    </a:ln>
  </c:spPr>
  <c:txPr>
    <a:bodyPr/>
    <a:lstStyle/>
    <a:p>
      <a:pPr>
        <a:defRPr sz="900">
          <a:latin typeface="Open Sans" panose="020B0606030504020204" pitchFamily="34" charset="0"/>
          <a:ea typeface="Open Sans" panose="020B0606030504020204" pitchFamily="34" charset="0"/>
          <a:cs typeface="Open Sans" panose="020B0606030504020204" pitchFamily="34" charset="0"/>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'Q14'!$B$1</c:f>
          <c:strCache>
            <c:ptCount val="1"/>
            <c:pt idx="0">
              <c:v>14. How would you describe your current employment?</c:v>
            </c:pt>
          </c:strCache>
        </c:strRef>
      </c:tx>
      <c:layout>
        <c:manualLayout>
          <c:xMode val="edge"/>
          <c:yMode val="edge"/>
          <c:x val="5.5508665033734746E-3"/>
          <c:y val="2.4869906238495221E-2"/>
        </c:manualLayout>
      </c:layout>
      <c:overlay val="0"/>
      <c:txPr>
        <a:bodyPr/>
        <a:lstStyle/>
        <a:p>
          <a:pPr algn="l">
            <a:defRPr sz="1200"/>
          </a:pPr>
          <a:endParaRPr lang="en-US"/>
        </a:p>
      </c:txPr>
    </c:title>
    <c:autoTitleDeleted val="0"/>
    <c:plotArea>
      <c:layout>
        <c:manualLayout>
          <c:layoutTarget val="inner"/>
          <c:xMode val="edge"/>
          <c:yMode val="edge"/>
          <c:x val="0.20497569797805051"/>
          <c:y val="0.11693063228974832"/>
          <c:w val="0.75779974118006999"/>
          <c:h val="0.6973064002358822"/>
        </c:manualLayout>
      </c:layout>
      <c:barChart>
        <c:barDir val="bar"/>
        <c:grouping val="clustered"/>
        <c:varyColors val="0"/>
        <c:ser>
          <c:idx val="3"/>
          <c:order val="0"/>
          <c:tx>
            <c:strRef>
              <c:f>'Q14'!$D$16</c:f>
              <c:strCache>
                <c:ptCount val="1"/>
                <c:pt idx="0">
                  <c:v>2019 (%)</c:v>
                </c:pt>
              </c:strCache>
            </c:strRef>
          </c:tx>
          <c:spPr>
            <a:solidFill>
              <a:schemeClr val="bg1">
                <a:lumMod val="85000"/>
              </a:schemeClr>
            </a:solidFill>
          </c:spPr>
          <c:invertIfNegative val="0"/>
          <c:dLbls>
            <c:dLbl>
              <c:idx val="0"/>
              <c:tx>
                <c:rich>
                  <a:bodyPr/>
                  <a:lstStyle/>
                  <a:p>
                    <a:fld id="{0B416F4A-D5E4-4359-BE88-2540B5A7EE91}" type="CELLRANGE">
                      <a:rPr lang="en-US"/>
                      <a:pPr/>
                      <a:t>[CELLRANGE]</a:t>
                    </a:fld>
                    <a:r>
                      <a:rPr lang="en-US" baseline="0"/>
                      <a:t>, </a:t>
                    </a:r>
                    <a:fld id="{C3DBBFAF-751E-4ADE-B655-1A54BDF3D94C}" type="VALUE">
                      <a:rPr lang="en-US" baseline="0"/>
                      <a:pPr/>
                      <a:t>[VALUE]</a:t>
                    </a:fld>
                    <a:endParaRPr lang="en-US"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0093-4C02-B5FB-4894225A83A9}"/>
                </c:ext>
              </c:extLst>
            </c:dLbl>
            <c:dLbl>
              <c:idx val="1"/>
              <c:tx>
                <c:rich>
                  <a:bodyPr/>
                  <a:lstStyle/>
                  <a:p>
                    <a:fld id="{D3E9496C-EFEB-4530-9A4A-26A9D22CC3B9}" type="CELLRANGE">
                      <a:rPr lang="en-US"/>
                      <a:pPr/>
                      <a:t>[CELLRANGE]</a:t>
                    </a:fld>
                    <a:r>
                      <a:rPr lang="en-US" baseline="0"/>
                      <a:t>, </a:t>
                    </a:r>
                    <a:fld id="{A52639B4-23C8-4B8E-B2E2-1A975D1C84AF}" type="VALUE">
                      <a:rPr lang="en-US" baseline="0"/>
                      <a:pPr/>
                      <a:t>[VALUE]</a:t>
                    </a:fld>
                    <a:endParaRPr lang="en-US"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0093-4C02-B5FB-4894225A83A9}"/>
                </c:ext>
              </c:extLst>
            </c:dLbl>
            <c:dLbl>
              <c:idx val="2"/>
              <c:tx>
                <c:rich>
                  <a:bodyPr/>
                  <a:lstStyle/>
                  <a:p>
                    <a:fld id="{4B28DD16-C2A6-4BCD-B986-907EB5152DC1}" type="CELLRANGE">
                      <a:rPr lang="en-US"/>
                      <a:pPr/>
                      <a:t>[CELLRANGE]</a:t>
                    </a:fld>
                    <a:r>
                      <a:rPr lang="en-US" baseline="0"/>
                      <a:t>, </a:t>
                    </a:r>
                    <a:fld id="{7290C8F9-F068-4781-82F3-561588C39638}" type="VALUE">
                      <a:rPr lang="en-US" baseline="0"/>
                      <a:pPr/>
                      <a:t>[VALUE]</a:t>
                    </a:fld>
                    <a:endParaRPr lang="en-US"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0093-4C02-B5FB-4894225A83A9}"/>
                </c:ext>
              </c:extLst>
            </c:dLbl>
            <c:dLbl>
              <c:idx val="3"/>
              <c:tx>
                <c:rich>
                  <a:bodyPr/>
                  <a:lstStyle/>
                  <a:p>
                    <a:fld id="{98294554-3A9C-4B68-8129-E154883A4D82}" type="CELLRANGE">
                      <a:rPr lang="en-US"/>
                      <a:pPr/>
                      <a:t>[CELLRANGE]</a:t>
                    </a:fld>
                    <a:r>
                      <a:rPr lang="en-US" baseline="0"/>
                      <a:t>, </a:t>
                    </a:r>
                    <a:fld id="{D2249FE9-2A8D-47BB-845D-6EFA51D43DC3}" type="VALUE">
                      <a:rPr lang="en-US" baseline="0"/>
                      <a:pPr/>
                      <a:t>[VALUE]</a:t>
                    </a:fld>
                    <a:endParaRPr lang="en-US"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0093-4C02-B5FB-4894225A83A9}"/>
                </c:ext>
              </c:extLst>
            </c:dLbl>
            <c:dLbl>
              <c:idx val="4"/>
              <c:tx>
                <c:rich>
                  <a:bodyPr/>
                  <a:lstStyle/>
                  <a:p>
                    <a:fld id="{2D690733-D8B7-4A1B-BA89-FF629EFEE001}" type="CELLRANGE">
                      <a:rPr lang="en-US"/>
                      <a:pPr/>
                      <a:t>[CELLRANGE]</a:t>
                    </a:fld>
                    <a:r>
                      <a:rPr lang="en-US" baseline="0"/>
                      <a:t>, </a:t>
                    </a:r>
                    <a:fld id="{F83F3036-1AA4-4FEE-951F-0634ACCAB261}" type="VALUE">
                      <a:rPr lang="en-US" baseline="0"/>
                      <a:pPr/>
                      <a:t>[VALUE]</a:t>
                    </a:fld>
                    <a:endParaRPr lang="en-US"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0093-4C02-B5FB-4894225A83A9}"/>
                </c:ext>
              </c:extLst>
            </c:dLbl>
            <c:dLbl>
              <c:idx val="5"/>
              <c:tx>
                <c:rich>
                  <a:bodyPr/>
                  <a:lstStyle/>
                  <a:p>
                    <a:fld id="{2FB4EA38-2EA1-4778-8B95-F9F1408C2C76}" type="CELLRANGE">
                      <a:rPr lang="en-US"/>
                      <a:pPr/>
                      <a:t>[CELLRANGE]</a:t>
                    </a:fld>
                    <a:r>
                      <a:rPr lang="en-US" baseline="0"/>
                      <a:t>, </a:t>
                    </a:r>
                    <a:fld id="{B692CBF9-589C-44C7-9351-2CCDDCE46A09}" type="VALUE">
                      <a:rPr lang="en-US" baseline="0"/>
                      <a:pPr/>
                      <a:t>[VALUE]</a:t>
                    </a:fld>
                    <a:endParaRPr lang="en-US"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0093-4C02-B5FB-4894225A83A9}"/>
                </c:ext>
              </c:extLst>
            </c:dLbl>
            <c:dLbl>
              <c:idx val="6"/>
              <c:tx>
                <c:rich>
                  <a:bodyPr/>
                  <a:lstStyle/>
                  <a:p>
                    <a:fld id="{31908476-00EB-4119-B695-308F9A8DB4D2}" type="CELLRANGE">
                      <a:rPr lang="en-US"/>
                      <a:pPr/>
                      <a:t>[CELLRANGE]</a:t>
                    </a:fld>
                    <a:r>
                      <a:rPr lang="en-US" baseline="0"/>
                      <a:t>, </a:t>
                    </a:r>
                    <a:fld id="{75614980-9DF1-4BD6-8428-1B0F3137B5CF}" type="VALUE">
                      <a:rPr lang="en-US" baseline="0"/>
                      <a:pPr/>
                      <a:t>[VALUE]</a:t>
                    </a:fld>
                    <a:endParaRPr lang="en-US"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0093-4C02-B5FB-4894225A83A9}"/>
                </c:ext>
              </c:extLst>
            </c:dLbl>
            <c:spPr>
              <a:solidFill>
                <a:schemeClr val="bg1"/>
              </a:solidFill>
            </c:spPr>
            <c:showLegendKey val="0"/>
            <c:showVal val="1"/>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'Q14'!$B$3:$B$9</c:f>
              <c:strCache>
                <c:ptCount val="7"/>
                <c:pt idx="0">
                  <c:v>Employed full-time</c:v>
                </c:pt>
                <c:pt idx="1">
                  <c:v>Employed part-time</c:v>
                </c:pt>
                <c:pt idx="2">
                  <c:v>Self-employed</c:v>
                </c:pt>
                <c:pt idx="3">
                  <c:v>Retired</c:v>
                </c:pt>
                <c:pt idx="4">
                  <c:v>Unemployed</c:v>
                </c:pt>
                <c:pt idx="5">
                  <c:v>Studying</c:v>
                </c:pt>
                <c:pt idx="6">
                  <c:v>Other</c:v>
                </c:pt>
              </c:strCache>
            </c:strRef>
          </c:cat>
          <c:val>
            <c:numRef>
              <c:f>'Q14'!$D$17:$D$23</c:f>
              <c:numCache>
                <c:formatCode>0%</c:formatCode>
                <c:ptCount val="7"/>
                <c:pt idx="0">
                  <c:v>0.8722466960352423</c:v>
                </c:pt>
                <c:pt idx="1">
                  <c:v>7.9295154185022032E-2</c:v>
                </c:pt>
                <c:pt idx="2">
                  <c:v>3.0837004405286344E-2</c:v>
                </c:pt>
                <c:pt idx="3">
                  <c:v>1.7621145374449341E-2</c:v>
                </c:pt>
                <c:pt idx="4">
                  <c:v>1.3215859030837005E-2</c:v>
                </c:pt>
                <c:pt idx="5">
                  <c:v>8.8105726872246704E-3</c:v>
                </c:pt>
                <c:pt idx="6">
                  <c:v>0</c:v>
                </c:pt>
              </c:numCache>
            </c:numRef>
          </c:val>
          <c:extLst>
            <c:ext xmlns:c15="http://schemas.microsoft.com/office/drawing/2012/chart" uri="{02D57815-91ED-43cb-92C2-25804820EDAC}">
              <c15:datalabelsRange>
                <c15:f>'Q14'!$E$17:$E$23</c15:f>
                <c15:dlblRangeCache>
                  <c:ptCount val="7"/>
                  <c:pt idx="0">
                    <c:v>n.198</c:v>
                  </c:pt>
                  <c:pt idx="1">
                    <c:v>n.18</c:v>
                  </c:pt>
                  <c:pt idx="2">
                    <c:v>n.7</c:v>
                  </c:pt>
                  <c:pt idx="3">
                    <c:v>n.4</c:v>
                  </c:pt>
                  <c:pt idx="4">
                    <c:v>n.3</c:v>
                  </c:pt>
                  <c:pt idx="5">
                    <c:v>n.2</c:v>
                  </c:pt>
                  <c:pt idx="6">
                    <c:v>n.0</c:v>
                  </c:pt>
                </c15:dlblRangeCache>
              </c15:datalabelsRange>
            </c:ext>
            <c:ext xmlns:c16="http://schemas.microsoft.com/office/drawing/2014/chart" uri="{C3380CC4-5D6E-409C-BE32-E72D297353CC}">
              <c16:uniqueId val="{00000000-763B-4B3C-93F7-E459136A1956}"/>
            </c:ext>
          </c:extLst>
        </c:ser>
        <c:ser>
          <c:idx val="1"/>
          <c:order val="1"/>
          <c:tx>
            <c:strRef>
              <c:f>'Q14'!$D$2</c:f>
              <c:strCache>
                <c:ptCount val="1"/>
                <c:pt idx="0">
                  <c:v>2020 (%)</c:v>
                </c:pt>
              </c:strCache>
            </c:strRef>
          </c:tx>
          <c:spPr>
            <a:solidFill>
              <a:srgbClr val="079948"/>
            </a:solidFill>
          </c:spPr>
          <c:invertIfNegative val="0"/>
          <c:dLbls>
            <c:dLbl>
              <c:idx val="0"/>
              <c:tx>
                <c:rich>
                  <a:bodyPr/>
                  <a:lstStyle/>
                  <a:p>
                    <a:fld id="{C20044B1-F593-4145-A45C-959B28109EF1}" type="CELLRANGE">
                      <a:rPr lang="en-US"/>
                      <a:pPr/>
                      <a:t>[CELLRANGE]</a:t>
                    </a:fld>
                    <a:r>
                      <a:rPr lang="en-US" baseline="0"/>
                      <a:t>, </a:t>
                    </a:r>
                    <a:fld id="{3FFF9F98-C0D4-47DB-8C79-D71285BC9427}" type="VALUE">
                      <a:rPr lang="en-US" baseline="0"/>
                      <a:pPr/>
                      <a:t>[VALUE]</a:t>
                    </a:fld>
                    <a:endParaRPr lang="en-US"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0093-4C02-B5FB-4894225A83A9}"/>
                </c:ext>
              </c:extLst>
            </c:dLbl>
            <c:dLbl>
              <c:idx val="1"/>
              <c:tx>
                <c:rich>
                  <a:bodyPr/>
                  <a:lstStyle/>
                  <a:p>
                    <a:fld id="{2527D641-6897-4807-B1E9-7A6BBD97A8BC}" type="CELLRANGE">
                      <a:rPr lang="en-US"/>
                      <a:pPr/>
                      <a:t>[CELLRANGE]</a:t>
                    </a:fld>
                    <a:r>
                      <a:rPr lang="en-US" baseline="0"/>
                      <a:t>, </a:t>
                    </a:r>
                    <a:fld id="{1FF9BFBB-1CC1-4D56-9148-DC5DE86D062C}" type="VALUE">
                      <a:rPr lang="en-US" baseline="0"/>
                      <a:pPr/>
                      <a:t>[VALUE]</a:t>
                    </a:fld>
                    <a:endParaRPr lang="en-US"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0093-4C02-B5FB-4894225A83A9}"/>
                </c:ext>
              </c:extLst>
            </c:dLbl>
            <c:dLbl>
              <c:idx val="2"/>
              <c:tx>
                <c:rich>
                  <a:bodyPr/>
                  <a:lstStyle/>
                  <a:p>
                    <a:fld id="{6F508D0B-950B-4277-B785-1AF529816EF2}" type="CELLRANGE">
                      <a:rPr lang="en-US"/>
                      <a:pPr/>
                      <a:t>[CELLRANGE]</a:t>
                    </a:fld>
                    <a:r>
                      <a:rPr lang="en-US" baseline="0"/>
                      <a:t>, </a:t>
                    </a:r>
                    <a:fld id="{4D8FF96D-D801-4829-B3D5-FCA1E3714934}" type="VALUE">
                      <a:rPr lang="en-US" baseline="0"/>
                      <a:pPr/>
                      <a:t>[VALUE]</a:t>
                    </a:fld>
                    <a:endParaRPr lang="en-US"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0093-4C02-B5FB-4894225A83A9}"/>
                </c:ext>
              </c:extLst>
            </c:dLbl>
            <c:dLbl>
              <c:idx val="3"/>
              <c:tx>
                <c:rich>
                  <a:bodyPr/>
                  <a:lstStyle/>
                  <a:p>
                    <a:fld id="{0018ADBE-6666-428F-90F9-E823F1D020FD}" type="CELLRANGE">
                      <a:rPr lang="en-US"/>
                      <a:pPr/>
                      <a:t>[CELLRANGE]</a:t>
                    </a:fld>
                    <a:r>
                      <a:rPr lang="en-US" baseline="0"/>
                      <a:t>, </a:t>
                    </a:r>
                    <a:fld id="{BEC9FD1A-BEE6-423B-A41D-C8A8DC82F032}" type="VALUE">
                      <a:rPr lang="en-US" baseline="0"/>
                      <a:pPr/>
                      <a:t>[VALUE]</a:t>
                    </a:fld>
                    <a:endParaRPr lang="en-US"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0093-4C02-B5FB-4894225A83A9}"/>
                </c:ext>
              </c:extLst>
            </c:dLbl>
            <c:dLbl>
              <c:idx val="4"/>
              <c:tx>
                <c:rich>
                  <a:bodyPr/>
                  <a:lstStyle/>
                  <a:p>
                    <a:fld id="{FFECE505-96E6-4ED2-9E72-6A6A4B323424}" type="CELLRANGE">
                      <a:rPr lang="en-US"/>
                      <a:pPr/>
                      <a:t>[CELLRANGE]</a:t>
                    </a:fld>
                    <a:r>
                      <a:rPr lang="en-US" baseline="0"/>
                      <a:t>, </a:t>
                    </a:r>
                    <a:fld id="{D3A3D104-53EF-4872-AD38-1C83A4878AF0}" type="VALUE">
                      <a:rPr lang="en-US" baseline="0"/>
                      <a:pPr/>
                      <a:t>[VALUE]</a:t>
                    </a:fld>
                    <a:endParaRPr lang="en-US"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0093-4C02-B5FB-4894225A83A9}"/>
                </c:ext>
              </c:extLst>
            </c:dLbl>
            <c:dLbl>
              <c:idx val="5"/>
              <c:tx>
                <c:rich>
                  <a:bodyPr/>
                  <a:lstStyle/>
                  <a:p>
                    <a:fld id="{5BBACB83-E7E4-4A89-95AE-2230DE99B0CD}" type="CELLRANGE">
                      <a:rPr lang="en-US"/>
                      <a:pPr/>
                      <a:t>[CELLRANGE]</a:t>
                    </a:fld>
                    <a:r>
                      <a:rPr lang="en-US" baseline="0"/>
                      <a:t>, </a:t>
                    </a:r>
                    <a:fld id="{8FF91E17-4F2C-4185-8552-5B8321E10EC4}" type="VALUE">
                      <a:rPr lang="en-US" baseline="0"/>
                      <a:pPr/>
                      <a:t>[VALUE]</a:t>
                    </a:fld>
                    <a:endParaRPr lang="en-US"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0093-4C02-B5FB-4894225A83A9}"/>
                </c:ext>
              </c:extLst>
            </c:dLbl>
            <c:dLbl>
              <c:idx val="6"/>
              <c:tx>
                <c:rich>
                  <a:bodyPr/>
                  <a:lstStyle/>
                  <a:p>
                    <a:fld id="{1854D1D3-11FD-4239-9BB1-D66DA77989C4}" type="CELLRANGE">
                      <a:rPr lang="en-US"/>
                      <a:pPr/>
                      <a:t>[CELLRANGE]</a:t>
                    </a:fld>
                    <a:r>
                      <a:rPr lang="en-US" baseline="0"/>
                      <a:t>, </a:t>
                    </a:r>
                    <a:fld id="{A543AC68-B95D-4548-A107-680E0E6EF5ED}" type="VALUE">
                      <a:rPr lang="en-US" baseline="0"/>
                      <a:pPr/>
                      <a:t>[VALUE]</a:t>
                    </a:fld>
                    <a:endParaRPr lang="en-US"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0093-4C02-B5FB-4894225A83A9}"/>
                </c:ext>
              </c:extLst>
            </c:dLbl>
            <c:spPr>
              <a:solidFill>
                <a:schemeClr val="bg1"/>
              </a:solidFill>
            </c:spPr>
            <c:showLegendKey val="0"/>
            <c:showVal val="1"/>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'Q14'!$B$3:$B$9</c:f>
              <c:strCache>
                <c:ptCount val="7"/>
                <c:pt idx="0">
                  <c:v>Employed full-time</c:v>
                </c:pt>
                <c:pt idx="1">
                  <c:v>Employed part-time</c:v>
                </c:pt>
                <c:pt idx="2">
                  <c:v>Self-employed</c:v>
                </c:pt>
                <c:pt idx="3">
                  <c:v>Retired</c:v>
                </c:pt>
                <c:pt idx="4">
                  <c:v>Unemployed</c:v>
                </c:pt>
                <c:pt idx="5">
                  <c:v>Studying</c:v>
                </c:pt>
                <c:pt idx="6">
                  <c:v>Other</c:v>
                </c:pt>
              </c:strCache>
            </c:strRef>
          </c:cat>
          <c:val>
            <c:numRef>
              <c:f>'Q14'!$D$3:$D$9</c:f>
              <c:numCache>
                <c:formatCode>0%</c:formatCode>
                <c:ptCount val="7"/>
                <c:pt idx="0">
                  <c:v>0.88317757009345799</c:v>
                </c:pt>
                <c:pt idx="1">
                  <c:v>7.476635514018691E-2</c:v>
                </c:pt>
                <c:pt idx="2">
                  <c:v>3.7383177570093455E-2</c:v>
                </c:pt>
                <c:pt idx="3">
                  <c:v>0</c:v>
                </c:pt>
                <c:pt idx="4">
                  <c:v>0</c:v>
                </c:pt>
                <c:pt idx="5">
                  <c:v>4.6728971962616819E-3</c:v>
                </c:pt>
                <c:pt idx="6">
                  <c:v>0</c:v>
                </c:pt>
              </c:numCache>
            </c:numRef>
          </c:val>
          <c:extLst>
            <c:ext xmlns:c15="http://schemas.microsoft.com/office/drawing/2012/chart" uri="{02D57815-91ED-43cb-92C2-25804820EDAC}">
              <c15:datalabelsRange>
                <c15:f>'Q14'!$E$3:$E$9</c15:f>
                <c15:dlblRangeCache>
                  <c:ptCount val="7"/>
                  <c:pt idx="0">
                    <c:v>n.189</c:v>
                  </c:pt>
                  <c:pt idx="1">
                    <c:v>n.16</c:v>
                  </c:pt>
                  <c:pt idx="2">
                    <c:v>n.8</c:v>
                  </c:pt>
                  <c:pt idx="3">
                    <c:v>n.0</c:v>
                  </c:pt>
                  <c:pt idx="4">
                    <c:v>n.0</c:v>
                  </c:pt>
                  <c:pt idx="5">
                    <c:v>n.1</c:v>
                  </c:pt>
                  <c:pt idx="6">
                    <c:v>n.0</c:v>
                  </c:pt>
                </c15:dlblRangeCache>
              </c15:datalabelsRange>
            </c:ext>
            <c:ext xmlns:c16="http://schemas.microsoft.com/office/drawing/2014/chart" uri="{C3380CC4-5D6E-409C-BE32-E72D297353CC}">
              <c16:uniqueId val="{00000001-763B-4B3C-93F7-E459136A1956}"/>
            </c:ext>
          </c:extLst>
        </c:ser>
        <c:dLbls>
          <c:showLegendKey val="0"/>
          <c:showVal val="0"/>
          <c:showCatName val="0"/>
          <c:showSerName val="0"/>
          <c:showPercent val="0"/>
          <c:showBubbleSize val="0"/>
        </c:dLbls>
        <c:gapWidth val="84"/>
        <c:overlap val="-11"/>
        <c:axId val="250059776"/>
        <c:axId val="250077952"/>
      </c:barChart>
      <c:catAx>
        <c:axId val="250059776"/>
        <c:scaling>
          <c:orientation val="minMax"/>
        </c:scaling>
        <c:delete val="0"/>
        <c:axPos val="l"/>
        <c:numFmt formatCode="General" sourceLinked="0"/>
        <c:majorTickMark val="out"/>
        <c:minorTickMark val="none"/>
        <c:tickLblPos val="nextTo"/>
        <c:txPr>
          <a:bodyPr/>
          <a:lstStyle/>
          <a:p>
            <a:pPr>
              <a:defRPr sz="1000"/>
            </a:pPr>
            <a:endParaRPr lang="en-US"/>
          </a:p>
        </c:txPr>
        <c:crossAx val="250077952"/>
        <c:crosses val="autoZero"/>
        <c:auto val="1"/>
        <c:lblAlgn val="ctr"/>
        <c:lblOffset val="100"/>
        <c:noMultiLvlLbl val="0"/>
      </c:catAx>
      <c:valAx>
        <c:axId val="250077952"/>
        <c:scaling>
          <c:orientation val="minMax"/>
        </c:scaling>
        <c:delete val="0"/>
        <c:axPos val="b"/>
        <c:majorGridlines>
          <c:spPr>
            <a:ln>
              <a:solidFill>
                <a:schemeClr val="bg1">
                  <a:lumMod val="85000"/>
                </a:schemeClr>
              </a:solidFill>
            </a:ln>
          </c:spPr>
        </c:majorGridlines>
        <c:numFmt formatCode="0%" sourceLinked="0"/>
        <c:majorTickMark val="none"/>
        <c:minorTickMark val="none"/>
        <c:tickLblPos val="nextTo"/>
        <c:crossAx val="250059776"/>
        <c:crosses val="autoZero"/>
        <c:crossBetween val="between"/>
      </c:valAx>
      <c:spPr>
        <a:ln>
          <a:noFill/>
        </a:ln>
      </c:spPr>
    </c:plotArea>
    <c:legend>
      <c:legendPos val="b"/>
      <c:layout>
        <c:manualLayout>
          <c:xMode val="edge"/>
          <c:yMode val="edge"/>
          <c:x val="0.41136332896060351"/>
          <c:y val="0.87849306129551485"/>
          <c:w val="0.23353212420757807"/>
          <c:h val="4.7842113658444631E-2"/>
        </c:manualLayout>
      </c:layout>
      <c:overlay val="0"/>
      <c:spPr>
        <a:solidFill>
          <a:schemeClr val="bg1"/>
        </a:solidFill>
      </c:spPr>
      <c:txPr>
        <a:bodyPr/>
        <a:lstStyle/>
        <a:p>
          <a:pPr>
            <a:defRPr sz="1000"/>
          </a:pPr>
          <a:endParaRPr lang="en-US"/>
        </a:p>
      </c:txPr>
    </c:legend>
    <c:plotVisOnly val="1"/>
    <c:dispBlanksAs val="gap"/>
    <c:showDLblsOverMax val="0"/>
  </c:chart>
  <c:spPr>
    <a:ln>
      <a:noFill/>
    </a:ln>
  </c:spPr>
  <c:txPr>
    <a:bodyPr/>
    <a:lstStyle/>
    <a:p>
      <a:pPr>
        <a:defRPr sz="900">
          <a:latin typeface="Open Sans" panose="020B0606030504020204" pitchFamily="34" charset="0"/>
          <a:ea typeface="Open Sans" panose="020B0606030504020204" pitchFamily="34" charset="0"/>
          <a:cs typeface="Open Sans" panose="020B0606030504020204" pitchFamily="34" charset="0"/>
        </a:defRPr>
      </a:pPr>
      <a:endParaRPr lang="en-US"/>
    </a:p>
  </c:txPr>
  <c:printSettings>
    <c:headerFooter/>
    <c:pageMargins b="0.75" l="0.7" r="0.7" t="0.75" header="0.3" footer="0.3"/>
    <c:pageSetup/>
  </c:printSettings>
  <c:userShapes r:id="rId1"/>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'Q16'!$B$1</c:f>
          <c:strCache>
            <c:ptCount val="1"/>
            <c:pt idx="0">
              <c:v>16. What is the primary function of your role?</c:v>
            </c:pt>
          </c:strCache>
        </c:strRef>
      </c:tx>
      <c:layout>
        <c:manualLayout>
          <c:xMode val="edge"/>
          <c:yMode val="edge"/>
          <c:x val="2.0161030595813204E-2"/>
          <c:y val="2.2662882778172015E-2"/>
        </c:manualLayout>
      </c:layout>
      <c:overlay val="0"/>
      <c:spPr>
        <a:noFill/>
        <a:ln>
          <a:noFill/>
        </a:ln>
        <a:effectLst/>
      </c:spPr>
      <c:txPr>
        <a:bodyPr rot="0" spcFirstLastPara="1" vertOverflow="ellipsis" vert="horz" wrap="square" anchor="ctr" anchorCtr="1"/>
        <a:lstStyle/>
        <a:p>
          <a:pPr>
            <a:defRPr sz="1100" b="1" i="0" u="none" strike="noStrike" kern="1200" baseline="0">
              <a:solidFill>
                <a:schemeClr val="tx1"/>
              </a:solidFill>
              <a:latin typeface="Open Sans" panose="020B0606030504020204" pitchFamily="34" charset="0"/>
              <a:ea typeface="Open Sans" panose="020B0606030504020204" pitchFamily="34" charset="0"/>
              <a:cs typeface="Open Sans" panose="020B0606030504020204" pitchFamily="34" charset="0"/>
            </a:defRPr>
          </a:pPr>
          <a:endParaRPr lang="en-US"/>
        </a:p>
      </c:txPr>
    </c:title>
    <c:autoTitleDeleted val="0"/>
    <c:plotArea>
      <c:layout/>
      <c:pieChart>
        <c:varyColors val="1"/>
        <c:ser>
          <c:idx val="0"/>
          <c:order val="0"/>
          <c:tx>
            <c:strRef>
              <c:f>'Q16'!$C$2</c:f>
              <c:strCache>
                <c:ptCount val="1"/>
                <c:pt idx="0">
                  <c:v>Count</c:v>
                </c:pt>
              </c:strCache>
            </c:strRef>
          </c:tx>
          <c:dPt>
            <c:idx val="0"/>
            <c:bubble3D val="0"/>
            <c:spPr>
              <a:solidFill>
                <a:schemeClr val="accent1"/>
              </a:solidFill>
              <a:ln>
                <a:noFill/>
              </a:ln>
              <a:effectLst/>
            </c:spPr>
            <c:extLst>
              <c:ext xmlns:c16="http://schemas.microsoft.com/office/drawing/2014/chart" uri="{C3380CC4-5D6E-409C-BE32-E72D297353CC}">
                <c16:uniqueId val="{00000000-17B9-460E-B738-B4D643B8FDB0}"/>
              </c:ext>
            </c:extLst>
          </c:dPt>
          <c:dPt>
            <c:idx val="1"/>
            <c:bubble3D val="0"/>
            <c:spPr>
              <a:solidFill>
                <a:schemeClr val="accent2"/>
              </a:solidFill>
              <a:ln>
                <a:noFill/>
              </a:ln>
              <a:effectLst/>
            </c:spPr>
            <c:extLst>
              <c:ext xmlns:c16="http://schemas.microsoft.com/office/drawing/2014/chart" uri="{C3380CC4-5D6E-409C-BE32-E72D297353CC}">
                <c16:uniqueId val="{00000000-6CBB-4DA0-BD45-0D9B1BFB58A0}"/>
              </c:ext>
            </c:extLst>
          </c:dPt>
          <c:dPt>
            <c:idx val="2"/>
            <c:bubble3D val="0"/>
            <c:spPr>
              <a:solidFill>
                <a:schemeClr val="accent3"/>
              </a:solidFill>
              <a:ln>
                <a:noFill/>
              </a:ln>
              <a:effectLst/>
            </c:spPr>
            <c:extLst>
              <c:ext xmlns:c16="http://schemas.microsoft.com/office/drawing/2014/chart" uri="{C3380CC4-5D6E-409C-BE32-E72D297353CC}">
                <c16:uniqueId val="{00000001-F30C-46BD-979F-213422F070AA}"/>
              </c:ext>
            </c:extLst>
          </c:dPt>
          <c:dPt>
            <c:idx val="3"/>
            <c:bubble3D val="0"/>
            <c:spPr>
              <a:solidFill>
                <a:schemeClr val="accent4"/>
              </a:solidFill>
              <a:ln>
                <a:noFill/>
              </a:ln>
              <a:effectLst/>
            </c:spPr>
            <c:extLst>
              <c:ext xmlns:c16="http://schemas.microsoft.com/office/drawing/2014/chart" uri="{C3380CC4-5D6E-409C-BE32-E72D297353CC}">
                <c16:uniqueId val="{00000001-6CBB-4DA0-BD45-0D9B1BFB58A0}"/>
              </c:ext>
            </c:extLst>
          </c:dPt>
          <c:dPt>
            <c:idx val="4"/>
            <c:bubble3D val="0"/>
            <c:spPr>
              <a:solidFill>
                <a:schemeClr val="accent5"/>
              </a:solidFill>
              <a:ln>
                <a:noFill/>
              </a:ln>
              <a:effectLst/>
            </c:spPr>
            <c:extLst>
              <c:ext xmlns:c16="http://schemas.microsoft.com/office/drawing/2014/chart" uri="{C3380CC4-5D6E-409C-BE32-E72D297353CC}">
                <c16:uniqueId val="{00000002-6CBB-4DA0-BD45-0D9B1BFB58A0}"/>
              </c:ext>
            </c:extLst>
          </c:dPt>
          <c:dPt>
            <c:idx val="5"/>
            <c:bubble3D val="0"/>
            <c:spPr>
              <a:solidFill>
                <a:schemeClr val="accent6"/>
              </a:solidFill>
              <a:ln>
                <a:noFill/>
              </a:ln>
              <a:effectLst/>
            </c:spPr>
            <c:extLst>
              <c:ext xmlns:c16="http://schemas.microsoft.com/office/drawing/2014/chart" uri="{C3380CC4-5D6E-409C-BE32-E72D297353CC}">
                <c16:uniqueId val="{00000000-6942-456A-9747-AF987B07D728}"/>
              </c:ext>
            </c:extLst>
          </c:dPt>
          <c:dPt>
            <c:idx val="6"/>
            <c:bubble3D val="0"/>
            <c:spPr>
              <a:solidFill>
                <a:schemeClr val="accent1">
                  <a:lumMod val="60000"/>
                </a:schemeClr>
              </a:solidFill>
              <a:ln>
                <a:noFill/>
              </a:ln>
              <a:effectLst/>
            </c:spPr>
            <c:extLst>
              <c:ext xmlns:c16="http://schemas.microsoft.com/office/drawing/2014/chart" uri="{C3380CC4-5D6E-409C-BE32-E72D297353CC}">
                <c16:uniqueId val="{00000003-F30C-46BD-979F-213422F070AA}"/>
              </c:ext>
            </c:extLst>
          </c:dPt>
          <c:dPt>
            <c:idx val="7"/>
            <c:bubble3D val="0"/>
            <c:spPr>
              <a:solidFill>
                <a:schemeClr val="accent2">
                  <a:lumMod val="60000"/>
                </a:schemeClr>
              </a:solidFill>
              <a:ln>
                <a:noFill/>
              </a:ln>
              <a:effectLst/>
            </c:spPr>
            <c:extLst>
              <c:ext xmlns:c16="http://schemas.microsoft.com/office/drawing/2014/chart" uri="{C3380CC4-5D6E-409C-BE32-E72D297353CC}">
                <c16:uniqueId val="{00000002-F30C-46BD-979F-213422F070AA}"/>
              </c:ext>
            </c:extLst>
          </c:dPt>
          <c:dLbls>
            <c:dLbl>
              <c:idx val="0"/>
              <c:tx>
                <c:rich>
                  <a:bodyPr rot="0" spcFirstLastPara="1" vertOverflow="ellipsis" vert="horz" wrap="square" anchor="ctr" anchorCtr="1"/>
                  <a:lstStyle/>
                  <a:p>
                    <a:pPr>
                      <a:defRPr sz="1000" b="0" i="0" u="none" strike="noStrike" kern="1200" baseline="0">
                        <a:solidFill>
                          <a:schemeClr val="bg1"/>
                        </a:solidFill>
                        <a:latin typeface="Open Sans" panose="020B0606030504020204" pitchFamily="34" charset="0"/>
                        <a:ea typeface="Open Sans" panose="020B0606030504020204" pitchFamily="34" charset="0"/>
                        <a:cs typeface="Open Sans" panose="020B0606030504020204" pitchFamily="34" charset="0"/>
                      </a:defRPr>
                    </a:pPr>
                    <a:r>
                      <a:rPr lang="en-US">
                        <a:solidFill>
                          <a:schemeClr val="bg1"/>
                        </a:solidFill>
                      </a:rPr>
                      <a:t>Teaching </a:t>
                    </a:r>
                  </a:p>
                  <a:p>
                    <a:pPr>
                      <a:defRPr>
                        <a:solidFill>
                          <a:schemeClr val="bg1"/>
                        </a:solidFill>
                      </a:defRPr>
                    </a:pPr>
                    <a:r>
                      <a:rPr lang="en-US">
                        <a:solidFill>
                          <a:schemeClr val="bg1"/>
                        </a:solidFill>
                      </a:rPr>
                      <a:t>(n. 41)
16%</a:t>
                    </a:r>
                  </a:p>
                </c:rich>
              </c:tx>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Open Sans" panose="020B0606030504020204" pitchFamily="34" charset="0"/>
                      <a:ea typeface="Open Sans" panose="020B0606030504020204" pitchFamily="34" charset="0"/>
                      <a:cs typeface="Open Sans" panose="020B0606030504020204" pitchFamily="34" charset="0"/>
                    </a:defRPr>
                  </a:pPr>
                  <a:endParaRPr lang="en-US"/>
                </a:p>
              </c:txPr>
              <c:dLblPos val="bestFit"/>
              <c:showLegendKey val="0"/>
              <c:showVal val="0"/>
              <c:showCatName val="1"/>
              <c:showSerName val="0"/>
              <c:showPercent val="1"/>
              <c:showBubbleSize val="0"/>
              <c:extLst>
                <c:ext xmlns:c15="http://schemas.microsoft.com/office/drawing/2012/chart" uri="{CE6537A1-D6FC-4f65-9D91-7224C49458BB}">
                  <c15:showDataLabelsRange val="0"/>
                </c:ext>
                <c:ext xmlns:c16="http://schemas.microsoft.com/office/drawing/2014/chart" uri="{C3380CC4-5D6E-409C-BE32-E72D297353CC}">
                  <c16:uniqueId val="{00000000-17B9-460E-B738-B4D643B8FDB0}"/>
                </c:ext>
              </c:extLst>
            </c:dLbl>
            <c:dLbl>
              <c:idx val="1"/>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Open Sans" panose="020B0606030504020204" pitchFamily="34" charset="0"/>
                      <a:ea typeface="Open Sans" panose="020B0606030504020204" pitchFamily="34" charset="0"/>
                      <a:cs typeface="Open Sans" panose="020B0606030504020204" pitchFamily="34" charset="0"/>
                    </a:defRPr>
                  </a:pPr>
                  <a:endParaRPr lang="en-US"/>
                </a:p>
              </c:txPr>
              <c:dLblPos val="bestFit"/>
              <c:showLegendKey val="0"/>
              <c:showVal val="0"/>
              <c:showCatName val="1"/>
              <c:showSerName val="0"/>
              <c:showPercent val="1"/>
              <c:showBubbleSize val="0"/>
              <c:extLst>
                <c:ext xmlns:c16="http://schemas.microsoft.com/office/drawing/2014/chart" uri="{C3380CC4-5D6E-409C-BE32-E72D297353CC}">
                  <c16:uniqueId val="{00000000-6CBB-4DA0-BD45-0D9B1BFB58A0}"/>
                </c:ext>
              </c:extLst>
            </c:dLbl>
            <c:dLbl>
              <c:idx val="2"/>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Open Sans" panose="020B0606030504020204" pitchFamily="34" charset="0"/>
                      <a:ea typeface="Open Sans" panose="020B0606030504020204" pitchFamily="34" charset="0"/>
                      <a:cs typeface="Open Sans" panose="020B0606030504020204" pitchFamily="34" charset="0"/>
                    </a:defRPr>
                  </a:pPr>
                  <a:endParaRPr lang="en-US"/>
                </a:p>
              </c:txPr>
              <c:dLblPos val="bestFit"/>
              <c:showLegendKey val="0"/>
              <c:showVal val="0"/>
              <c:showCatName val="1"/>
              <c:showSerName val="0"/>
              <c:showPercent val="1"/>
              <c:showBubbleSize val="0"/>
              <c:extLst>
                <c:ext xmlns:c16="http://schemas.microsoft.com/office/drawing/2014/chart" uri="{C3380CC4-5D6E-409C-BE32-E72D297353CC}">
                  <c16:uniqueId val="{00000001-F30C-46BD-979F-213422F070AA}"/>
                </c:ext>
              </c:extLst>
            </c:dLbl>
            <c:dLbl>
              <c:idx val="3"/>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Open Sans" panose="020B0606030504020204" pitchFamily="34" charset="0"/>
                      <a:ea typeface="Open Sans" panose="020B0606030504020204" pitchFamily="34" charset="0"/>
                      <a:cs typeface="Open Sans" panose="020B0606030504020204" pitchFamily="34" charset="0"/>
                    </a:defRPr>
                  </a:pPr>
                  <a:endParaRPr lang="en-US"/>
                </a:p>
              </c:txPr>
              <c:dLblPos val="bestFit"/>
              <c:showLegendKey val="0"/>
              <c:showVal val="0"/>
              <c:showCatName val="1"/>
              <c:showSerName val="0"/>
              <c:showPercent val="1"/>
              <c:showBubbleSize val="0"/>
              <c:extLst>
                <c:ext xmlns:c16="http://schemas.microsoft.com/office/drawing/2014/chart" uri="{C3380CC4-5D6E-409C-BE32-E72D297353CC}">
                  <c16:uniqueId val="{00000001-6CBB-4DA0-BD45-0D9B1BFB58A0}"/>
                </c:ext>
              </c:extLst>
            </c:dLbl>
            <c:dLbl>
              <c:idx val="4"/>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Open Sans" panose="020B0606030504020204" pitchFamily="34" charset="0"/>
                      <a:ea typeface="Open Sans" panose="020B0606030504020204" pitchFamily="34" charset="0"/>
                      <a:cs typeface="Open Sans" panose="020B0606030504020204" pitchFamily="34" charset="0"/>
                    </a:defRPr>
                  </a:pPr>
                  <a:endParaRPr lang="en-US"/>
                </a:p>
              </c:txPr>
              <c:dLblPos val="bestFit"/>
              <c:showLegendKey val="0"/>
              <c:showVal val="0"/>
              <c:showCatName val="1"/>
              <c:showSerName val="0"/>
              <c:showPercent val="1"/>
              <c:showBubbleSize val="0"/>
              <c:extLst>
                <c:ext xmlns:c16="http://schemas.microsoft.com/office/drawing/2014/chart" uri="{C3380CC4-5D6E-409C-BE32-E72D297353CC}">
                  <c16:uniqueId val="{00000002-6CBB-4DA0-BD45-0D9B1BFB58A0}"/>
                </c:ext>
              </c:extLst>
            </c:dLbl>
            <c:dLbl>
              <c:idx val="5"/>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Open Sans" panose="020B0606030504020204" pitchFamily="34" charset="0"/>
                      <a:ea typeface="Open Sans" panose="020B0606030504020204" pitchFamily="34" charset="0"/>
                      <a:cs typeface="Open Sans" panose="020B0606030504020204" pitchFamily="34" charset="0"/>
                    </a:defRPr>
                  </a:pPr>
                  <a:endParaRPr lang="en-US"/>
                </a:p>
              </c:txPr>
              <c:dLblPos val="bestFit"/>
              <c:showLegendKey val="0"/>
              <c:showVal val="0"/>
              <c:showCatName val="1"/>
              <c:showSerName val="0"/>
              <c:showPercent val="1"/>
              <c:showBubbleSize val="0"/>
              <c:extLst>
                <c:ext xmlns:c16="http://schemas.microsoft.com/office/drawing/2014/chart" uri="{C3380CC4-5D6E-409C-BE32-E72D297353CC}">
                  <c16:uniqueId val="{00000000-6942-456A-9747-AF987B07D728}"/>
                </c:ext>
              </c:extLst>
            </c:dLbl>
            <c:dLbl>
              <c:idx val="6"/>
              <c:layout>
                <c:manualLayout>
                  <c:x val="-0.19423990992296336"/>
                  <c:y val="4.334183579165280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F30C-46BD-979F-213422F070AA}"/>
                </c:ext>
              </c:extLst>
            </c:dLbl>
            <c:dLbl>
              <c:idx val="7"/>
              <c:layout>
                <c:manualLayout>
                  <c:x val="0.28678428154566449"/>
                  <c:y val="3.684373960297216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F30C-46BD-979F-213422F070AA}"/>
                </c:ext>
              </c:extLst>
            </c:dLbl>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en-US"/>
              </a:p>
            </c:txPr>
            <c:dLblPos val="bestFit"/>
            <c:showLegendKey val="0"/>
            <c:showVal val="0"/>
            <c:showCatName val="1"/>
            <c:showSerName val="0"/>
            <c:showPercent val="1"/>
            <c:showBubbleSize val="0"/>
            <c:showLeaderLines val="1"/>
            <c:leaderLines>
              <c:spPr>
                <a:ln w="9525" cap="flat" cmpd="sng" algn="ctr">
                  <a:solidFill>
                    <a:schemeClr val="tx1">
                      <a:shade val="95000"/>
                      <a:satMod val="105000"/>
                    </a:schemeClr>
                  </a:solidFill>
                  <a:prstDash val="solid"/>
                  <a:round/>
                </a:ln>
                <a:effectLst/>
              </c:spPr>
            </c:leaderLines>
            <c:extLst>
              <c:ext xmlns:c15="http://schemas.microsoft.com/office/drawing/2012/chart" uri="{CE6537A1-D6FC-4f65-9D91-7224C49458BB}"/>
            </c:extLst>
          </c:dLbls>
          <c:cat>
            <c:strRef>
              <c:f>'Q16'!$G$3:$G$10</c:f>
              <c:strCache>
                <c:ptCount val="8"/>
                <c:pt idx="0">
                  <c:v>Technical support / development (n.41)</c:v>
                </c:pt>
                <c:pt idx="1">
                  <c:v>Staff development / training (n.44)</c:v>
                </c:pt>
                <c:pt idx="2">
                  <c:v>Management / leadership (n.43)</c:v>
                </c:pt>
                <c:pt idx="3">
                  <c:v>Support (n.29)</c:v>
                </c:pt>
                <c:pt idx="4">
                  <c:v>Teaching (n.35)</c:v>
                </c:pt>
                <c:pt idx="5">
                  <c:v>Other (n.17)</c:v>
                </c:pt>
                <c:pt idx="6">
                  <c:v>Research (n.3)</c:v>
                </c:pt>
                <c:pt idx="7">
                  <c:v>Administration (n.1)</c:v>
                </c:pt>
              </c:strCache>
            </c:strRef>
          </c:cat>
          <c:val>
            <c:numRef>
              <c:f>'Q16'!$C$3:$C$10</c:f>
              <c:numCache>
                <c:formatCode>General</c:formatCode>
                <c:ptCount val="8"/>
                <c:pt idx="0">
                  <c:v>41</c:v>
                </c:pt>
                <c:pt idx="1">
                  <c:v>44</c:v>
                </c:pt>
                <c:pt idx="2">
                  <c:v>43</c:v>
                </c:pt>
                <c:pt idx="3">
                  <c:v>29</c:v>
                </c:pt>
                <c:pt idx="4">
                  <c:v>35</c:v>
                </c:pt>
                <c:pt idx="5" formatCode="0">
                  <c:v>17</c:v>
                </c:pt>
                <c:pt idx="6">
                  <c:v>3</c:v>
                </c:pt>
                <c:pt idx="7">
                  <c:v>1</c:v>
                </c:pt>
              </c:numCache>
            </c:numRef>
          </c:val>
          <c:extLst>
            <c:ext xmlns:c16="http://schemas.microsoft.com/office/drawing/2014/chart" uri="{C3380CC4-5D6E-409C-BE32-E72D297353CC}">
              <c16:uniqueId val="{00000004-17B9-460E-B738-B4D643B8FDB0}"/>
            </c:ext>
          </c:extLst>
        </c:ser>
        <c:dLbls>
          <c:showLegendKey val="0"/>
          <c:showVal val="0"/>
          <c:showCatName val="1"/>
          <c:showSerName val="0"/>
          <c:showPercent val="1"/>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a:latin typeface="Open Sans" panose="020B0606030504020204" pitchFamily="34" charset="0"/>
          <a:ea typeface="Open Sans" panose="020B0606030504020204" pitchFamily="34" charset="0"/>
          <a:cs typeface="Open Sans" panose="020B0606030504020204" pitchFamily="34" charset="0"/>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'Q16'!$B$1</c:f>
          <c:strCache>
            <c:ptCount val="1"/>
            <c:pt idx="0">
              <c:v>16. What is the primary function of your role?</c:v>
            </c:pt>
          </c:strCache>
        </c:strRef>
      </c:tx>
      <c:layout>
        <c:manualLayout>
          <c:xMode val="edge"/>
          <c:yMode val="edge"/>
          <c:x val="5.5508665033734746E-3"/>
          <c:y val="2.4869906238495221E-2"/>
        </c:manualLayout>
      </c:layout>
      <c:overlay val="0"/>
      <c:txPr>
        <a:bodyPr/>
        <a:lstStyle/>
        <a:p>
          <a:pPr algn="l">
            <a:defRPr sz="1200"/>
          </a:pPr>
          <a:endParaRPr lang="en-US"/>
        </a:p>
      </c:txPr>
    </c:title>
    <c:autoTitleDeleted val="0"/>
    <c:plotArea>
      <c:layout>
        <c:manualLayout>
          <c:layoutTarget val="inner"/>
          <c:xMode val="edge"/>
          <c:yMode val="edge"/>
          <c:x val="0.2534893374548654"/>
          <c:y val="9.9732540861812782E-2"/>
          <c:w val="0.66990496266706823"/>
          <c:h val="0.75831209806055078"/>
        </c:manualLayout>
      </c:layout>
      <c:barChart>
        <c:barDir val="bar"/>
        <c:grouping val="clustered"/>
        <c:varyColors val="0"/>
        <c:ser>
          <c:idx val="3"/>
          <c:order val="0"/>
          <c:tx>
            <c:strRef>
              <c:f>'Q16'!$D$16</c:f>
              <c:strCache>
                <c:ptCount val="1"/>
                <c:pt idx="0">
                  <c:v>2019 (%)</c:v>
                </c:pt>
              </c:strCache>
            </c:strRef>
          </c:tx>
          <c:spPr>
            <a:solidFill>
              <a:schemeClr val="bg1">
                <a:lumMod val="85000"/>
              </a:schemeClr>
            </a:solidFill>
          </c:spPr>
          <c:invertIfNegative val="0"/>
          <c:dLbls>
            <c:dLbl>
              <c:idx val="0"/>
              <c:tx>
                <c:rich>
                  <a:bodyPr/>
                  <a:lstStyle/>
                  <a:p>
                    <a:fld id="{6DE123D6-B814-4449-9EEC-E72AD5B2BB56}" type="CELLRANGE">
                      <a:rPr lang="en-US"/>
                      <a:pPr/>
                      <a:t>[CELLRANGE]</a:t>
                    </a:fld>
                    <a:r>
                      <a:rPr lang="en-US" baseline="0"/>
                      <a:t>, </a:t>
                    </a:r>
                    <a:fld id="{DE335F89-66AE-43B1-9CBF-D11E659B49CB}" type="VALUE">
                      <a:rPr lang="en-US" baseline="0"/>
                      <a:pPr/>
                      <a:t>[VALUE]</a:t>
                    </a:fld>
                    <a:endParaRPr lang="en-US"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1E8C-4E9C-BFAA-5548E466586F}"/>
                </c:ext>
              </c:extLst>
            </c:dLbl>
            <c:dLbl>
              <c:idx val="1"/>
              <c:tx>
                <c:rich>
                  <a:bodyPr/>
                  <a:lstStyle/>
                  <a:p>
                    <a:fld id="{4D6B9A0E-2DEF-416E-89A0-524D1B5EA97F}" type="CELLRANGE">
                      <a:rPr lang="en-US"/>
                      <a:pPr/>
                      <a:t>[CELLRANGE]</a:t>
                    </a:fld>
                    <a:r>
                      <a:rPr lang="en-US" baseline="0"/>
                      <a:t>, </a:t>
                    </a:r>
                    <a:fld id="{A2B43C51-31F6-4581-9473-EADE80C2D29F}" type="VALUE">
                      <a:rPr lang="en-US" baseline="0"/>
                      <a:pPr/>
                      <a:t>[VALUE]</a:t>
                    </a:fld>
                    <a:endParaRPr lang="en-US"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1E8C-4E9C-BFAA-5548E466586F}"/>
                </c:ext>
              </c:extLst>
            </c:dLbl>
            <c:dLbl>
              <c:idx val="2"/>
              <c:tx>
                <c:rich>
                  <a:bodyPr/>
                  <a:lstStyle/>
                  <a:p>
                    <a:fld id="{3D81A08D-7E78-46E5-897B-0348DBFDC3CD}" type="CELLRANGE">
                      <a:rPr lang="en-US"/>
                      <a:pPr/>
                      <a:t>[CELLRANGE]</a:t>
                    </a:fld>
                    <a:r>
                      <a:rPr lang="en-US" baseline="0"/>
                      <a:t>, </a:t>
                    </a:r>
                    <a:fld id="{3626C0AF-D964-40BA-BA04-402050646B72}" type="VALUE">
                      <a:rPr lang="en-US" baseline="0"/>
                      <a:pPr/>
                      <a:t>[VALUE]</a:t>
                    </a:fld>
                    <a:endParaRPr lang="en-US"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1E8C-4E9C-BFAA-5548E466586F}"/>
                </c:ext>
              </c:extLst>
            </c:dLbl>
            <c:dLbl>
              <c:idx val="3"/>
              <c:tx>
                <c:rich>
                  <a:bodyPr/>
                  <a:lstStyle/>
                  <a:p>
                    <a:fld id="{552182F9-53DB-4B00-9F50-A930E09DCBF1}" type="CELLRANGE">
                      <a:rPr lang="en-US"/>
                      <a:pPr/>
                      <a:t>[CELLRANGE]</a:t>
                    </a:fld>
                    <a:r>
                      <a:rPr lang="en-US" baseline="0"/>
                      <a:t>, </a:t>
                    </a:r>
                    <a:fld id="{37BB67AE-835E-4059-A7B4-8198E6DF0850}" type="VALUE">
                      <a:rPr lang="en-US" baseline="0"/>
                      <a:pPr/>
                      <a:t>[VALUE]</a:t>
                    </a:fld>
                    <a:endParaRPr lang="en-US"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1E8C-4E9C-BFAA-5548E466586F}"/>
                </c:ext>
              </c:extLst>
            </c:dLbl>
            <c:dLbl>
              <c:idx val="4"/>
              <c:tx>
                <c:rich>
                  <a:bodyPr/>
                  <a:lstStyle/>
                  <a:p>
                    <a:fld id="{FBCF12DC-73DC-48E1-9197-8DF5C1E88CAC}" type="CELLRANGE">
                      <a:rPr lang="en-US"/>
                      <a:pPr/>
                      <a:t>[CELLRANGE]</a:t>
                    </a:fld>
                    <a:r>
                      <a:rPr lang="en-US" baseline="0"/>
                      <a:t>, </a:t>
                    </a:r>
                    <a:fld id="{189B1F21-18C5-4101-9A7B-4F1CC5EAE8F6}" type="VALUE">
                      <a:rPr lang="en-US" baseline="0"/>
                      <a:pPr/>
                      <a:t>[VALUE]</a:t>
                    </a:fld>
                    <a:endParaRPr lang="en-US"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1E8C-4E9C-BFAA-5548E466586F}"/>
                </c:ext>
              </c:extLst>
            </c:dLbl>
            <c:dLbl>
              <c:idx val="5"/>
              <c:tx>
                <c:rich>
                  <a:bodyPr/>
                  <a:lstStyle/>
                  <a:p>
                    <a:fld id="{D0362840-2628-43F9-AAE3-54A019776A98}" type="CELLRANGE">
                      <a:rPr lang="en-US"/>
                      <a:pPr/>
                      <a:t>[CELLRANGE]</a:t>
                    </a:fld>
                    <a:r>
                      <a:rPr lang="en-US" baseline="0"/>
                      <a:t>, </a:t>
                    </a:r>
                    <a:fld id="{9DC130E4-5E16-44A0-A579-ED79EF559997}" type="VALUE">
                      <a:rPr lang="en-US" baseline="0"/>
                      <a:pPr/>
                      <a:t>[VALUE]</a:t>
                    </a:fld>
                    <a:endParaRPr lang="en-US"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1E8C-4E9C-BFAA-5548E466586F}"/>
                </c:ext>
              </c:extLst>
            </c:dLbl>
            <c:dLbl>
              <c:idx val="6"/>
              <c:tx>
                <c:rich>
                  <a:bodyPr/>
                  <a:lstStyle/>
                  <a:p>
                    <a:fld id="{936473FE-21C3-4B95-BC89-4DE5908591E5}" type="CELLRANGE">
                      <a:rPr lang="en-US"/>
                      <a:pPr/>
                      <a:t>[CELLRANGE]</a:t>
                    </a:fld>
                    <a:r>
                      <a:rPr lang="en-US" baseline="0"/>
                      <a:t>, </a:t>
                    </a:r>
                    <a:fld id="{023DEE88-E0F5-4C27-AA2C-EA855FDBD437}" type="VALUE">
                      <a:rPr lang="en-US" baseline="0"/>
                      <a:pPr/>
                      <a:t>[VALUE]</a:t>
                    </a:fld>
                    <a:endParaRPr lang="en-US"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1E8C-4E9C-BFAA-5548E466586F}"/>
                </c:ext>
              </c:extLst>
            </c:dLbl>
            <c:dLbl>
              <c:idx val="7"/>
              <c:tx>
                <c:rich>
                  <a:bodyPr/>
                  <a:lstStyle/>
                  <a:p>
                    <a:fld id="{BBC30B56-CC84-4552-89B3-1C4C5D29856C}" type="CELLRANGE">
                      <a:rPr lang="en-US"/>
                      <a:pPr/>
                      <a:t>[CELLRANGE]</a:t>
                    </a:fld>
                    <a:r>
                      <a:rPr lang="en-US" baseline="0"/>
                      <a:t>, </a:t>
                    </a:r>
                    <a:fld id="{CEEB8420-94B7-4F1B-AFEA-828A9552BDCD}" type="VALUE">
                      <a:rPr lang="en-US" baseline="0"/>
                      <a:pPr/>
                      <a:t>[VALUE]</a:t>
                    </a:fld>
                    <a:endParaRPr lang="en-US"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1E8C-4E9C-BFAA-5548E466586F}"/>
                </c:ext>
              </c:extLst>
            </c:dLbl>
            <c:spPr>
              <a:solidFill>
                <a:schemeClr val="bg1"/>
              </a:solidFill>
            </c:spPr>
            <c:showLegendKey val="0"/>
            <c:showVal val="1"/>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'Q16'!$G$17:$G$24</c:f>
              <c:strCache>
                <c:ptCount val="8"/>
                <c:pt idx="0">
                  <c:v>Technical support / development</c:v>
                </c:pt>
                <c:pt idx="1">
                  <c:v>Staff development / training</c:v>
                </c:pt>
                <c:pt idx="2">
                  <c:v>Management / leadership</c:v>
                </c:pt>
                <c:pt idx="3">
                  <c:v>Support</c:v>
                </c:pt>
                <c:pt idx="4">
                  <c:v>Teaching</c:v>
                </c:pt>
                <c:pt idx="5">
                  <c:v>Other</c:v>
                </c:pt>
                <c:pt idx="6">
                  <c:v>Research</c:v>
                </c:pt>
                <c:pt idx="7">
                  <c:v>Administration</c:v>
                </c:pt>
              </c:strCache>
            </c:strRef>
          </c:cat>
          <c:val>
            <c:numRef>
              <c:f>'Q16'!$D$17:$D$24</c:f>
              <c:numCache>
                <c:formatCode>0%</c:formatCode>
                <c:ptCount val="8"/>
                <c:pt idx="0">
                  <c:v>0.26548672566371684</c:v>
                </c:pt>
                <c:pt idx="1">
                  <c:v>0.18141592920353983</c:v>
                </c:pt>
                <c:pt idx="2">
                  <c:v>0.15486725663716813</c:v>
                </c:pt>
                <c:pt idx="3">
                  <c:v>0.12831858407079647</c:v>
                </c:pt>
                <c:pt idx="4">
                  <c:v>0.11504424778761062</c:v>
                </c:pt>
                <c:pt idx="5">
                  <c:v>0.10176991150442478</c:v>
                </c:pt>
                <c:pt idx="6">
                  <c:v>4.8672566371681415E-2</c:v>
                </c:pt>
                <c:pt idx="7">
                  <c:v>4.4247787610619468E-3</c:v>
                </c:pt>
              </c:numCache>
            </c:numRef>
          </c:val>
          <c:extLst>
            <c:ext xmlns:c15="http://schemas.microsoft.com/office/drawing/2012/chart" uri="{02D57815-91ED-43cb-92C2-25804820EDAC}">
              <c15:datalabelsRange>
                <c15:f>'Q16'!$E$17:$E$24</c15:f>
                <c15:dlblRangeCache>
                  <c:ptCount val="8"/>
                  <c:pt idx="0">
                    <c:v>n.60</c:v>
                  </c:pt>
                  <c:pt idx="1">
                    <c:v>n.41</c:v>
                  </c:pt>
                  <c:pt idx="2">
                    <c:v>n.35</c:v>
                  </c:pt>
                  <c:pt idx="3">
                    <c:v>n.29</c:v>
                  </c:pt>
                  <c:pt idx="4">
                    <c:v>n.26</c:v>
                  </c:pt>
                  <c:pt idx="5">
                    <c:v>n.23</c:v>
                  </c:pt>
                  <c:pt idx="6">
                    <c:v>n.11</c:v>
                  </c:pt>
                  <c:pt idx="7">
                    <c:v>n.1</c:v>
                  </c:pt>
                </c15:dlblRangeCache>
              </c15:datalabelsRange>
            </c:ext>
            <c:ext xmlns:c16="http://schemas.microsoft.com/office/drawing/2014/chart" uri="{C3380CC4-5D6E-409C-BE32-E72D297353CC}">
              <c16:uniqueId val="{00000000-667C-4E4A-875F-8A5D31B87579}"/>
            </c:ext>
          </c:extLst>
        </c:ser>
        <c:ser>
          <c:idx val="1"/>
          <c:order val="1"/>
          <c:tx>
            <c:strRef>
              <c:f>'Q16'!$D$2</c:f>
              <c:strCache>
                <c:ptCount val="1"/>
                <c:pt idx="0">
                  <c:v>2020 (%)</c:v>
                </c:pt>
              </c:strCache>
            </c:strRef>
          </c:tx>
          <c:spPr>
            <a:solidFill>
              <a:srgbClr val="079948"/>
            </a:solidFill>
          </c:spPr>
          <c:invertIfNegative val="0"/>
          <c:dLbls>
            <c:dLbl>
              <c:idx val="0"/>
              <c:tx>
                <c:rich>
                  <a:bodyPr/>
                  <a:lstStyle/>
                  <a:p>
                    <a:fld id="{4C44B329-76B8-43E6-8C6E-CD0F7EA59BC9}" type="CELLRANGE">
                      <a:rPr lang="en-US"/>
                      <a:pPr/>
                      <a:t>[CELLRANGE]</a:t>
                    </a:fld>
                    <a:r>
                      <a:rPr lang="en-US" baseline="0"/>
                      <a:t>, </a:t>
                    </a:r>
                    <a:fld id="{343EBF32-87F2-4605-916C-518A96455920}" type="VALUE">
                      <a:rPr lang="en-US" baseline="0"/>
                      <a:pPr/>
                      <a:t>[VALUE]</a:t>
                    </a:fld>
                    <a:endParaRPr lang="en-US"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1E8C-4E9C-BFAA-5548E466586F}"/>
                </c:ext>
              </c:extLst>
            </c:dLbl>
            <c:dLbl>
              <c:idx val="1"/>
              <c:tx>
                <c:rich>
                  <a:bodyPr/>
                  <a:lstStyle/>
                  <a:p>
                    <a:fld id="{F53B1C7F-5E64-46D6-8E0E-CD491A6ABBEC}" type="CELLRANGE">
                      <a:rPr lang="en-US"/>
                      <a:pPr/>
                      <a:t>[CELLRANGE]</a:t>
                    </a:fld>
                    <a:r>
                      <a:rPr lang="en-US" baseline="0"/>
                      <a:t>, </a:t>
                    </a:r>
                    <a:fld id="{D66DE3BB-9F1A-482C-A7E8-0235048BB640}" type="VALUE">
                      <a:rPr lang="en-US" baseline="0"/>
                      <a:pPr/>
                      <a:t>[VALUE]</a:t>
                    </a:fld>
                    <a:endParaRPr lang="en-US"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1E8C-4E9C-BFAA-5548E466586F}"/>
                </c:ext>
              </c:extLst>
            </c:dLbl>
            <c:dLbl>
              <c:idx val="2"/>
              <c:tx>
                <c:rich>
                  <a:bodyPr/>
                  <a:lstStyle/>
                  <a:p>
                    <a:fld id="{B432B251-5A6F-46C7-A7FD-E03CAB3A32FB}" type="CELLRANGE">
                      <a:rPr lang="en-US"/>
                      <a:pPr/>
                      <a:t>[CELLRANGE]</a:t>
                    </a:fld>
                    <a:r>
                      <a:rPr lang="en-US" baseline="0"/>
                      <a:t>, </a:t>
                    </a:r>
                    <a:fld id="{32EF28B3-847F-4D9D-88F0-6792B5AF96C6}" type="VALUE">
                      <a:rPr lang="en-US" baseline="0"/>
                      <a:pPr/>
                      <a:t>[VALUE]</a:t>
                    </a:fld>
                    <a:endParaRPr lang="en-US"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1E8C-4E9C-BFAA-5548E466586F}"/>
                </c:ext>
              </c:extLst>
            </c:dLbl>
            <c:dLbl>
              <c:idx val="3"/>
              <c:tx>
                <c:rich>
                  <a:bodyPr/>
                  <a:lstStyle/>
                  <a:p>
                    <a:fld id="{9247BFE9-F99B-4BA5-8CD7-05A16B8B66DA}" type="CELLRANGE">
                      <a:rPr lang="en-US"/>
                      <a:pPr/>
                      <a:t>[CELLRANGE]</a:t>
                    </a:fld>
                    <a:r>
                      <a:rPr lang="en-US" baseline="0"/>
                      <a:t>, </a:t>
                    </a:r>
                    <a:fld id="{CA75BAC4-2D3B-4DCD-A4A9-8EEA0D753135}" type="VALUE">
                      <a:rPr lang="en-US" baseline="0"/>
                      <a:pPr/>
                      <a:t>[VALUE]</a:t>
                    </a:fld>
                    <a:endParaRPr lang="en-US"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1E8C-4E9C-BFAA-5548E466586F}"/>
                </c:ext>
              </c:extLst>
            </c:dLbl>
            <c:dLbl>
              <c:idx val="4"/>
              <c:tx>
                <c:rich>
                  <a:bodyPr/>
                  <a:lstStyle/>
                  <a:p>
                    <a:fld id="{E6098226-9467-4162-BFB3-F4F81B78AD9E}" type="CELLRANGE">
                      <a:rPr lang="en-US"/>
                      <a:pPr/>
                      <a:t>[CELLRANGE]</a:t>
                    </a:fld>
                    <a:r>
                      <a:rPr lang="en-US" baseline="0"/>
                      <a:t>, </a:t>
                    </a:r>
                    <a:fld id="{E5F3DAF7-7788-48A3-B4F0-11469F701D0A}" type="VALUE">
                      <a:rPr lang="en-US" baseline="0"/>
                      <a:pPr/>
                      <a:t>[VALUE]</a:t>
                    </a:fld>
                    <a:endParaRPr lang="en-US"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1E8C-4E9C-BFAA-5548E466586F}"/>
                </c:ext>
              </c:extLst>
            </c:dLbl>
            <c:dLbl>
              <c:idx val="5"/>
              <c:tx>
                <c:rich>
                  <a:bodyPr/>
                  <a:lstStyle/>
                  <a:p>
                    <a:fld id="{98056F5F-E7F6-4F94-8AB3-023E095CF486}" type="CELLRANGE">
                      <a:rPr lang="en-US"/>
                      <a:pPr/>
                      <a:t>[CELLRANGE]</a:t>
                    </a:fld>
                    <a:r>
                      <a:rPr lang="en-US" baseline="0"/>
                      <a:t>, </a:t>
                    </a:r>
                    <a:fld id="{6A7F3B07-53F3-4D33-820C-87F8BF9E5392}" type="VALUE">
                      <a:rPr lang="en-US" baseline="0"/>
                      <a:pPr/>
                      <a:t>[VALUE]</a:t>
                    </a:fld>
                    <a:endParaRPr lang="en-US"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1E8C-4E9C-BFAA-5548E466586F}"/>
                </c:ext>
              </c:extLst>
            </c:dLbl>
            <c:dLbl>
              <c:idx val="6"/>
              <c:tx>
                <c:rich>
                  <a:bodyPr/>
                  <a:lstStyle/>
                  <a:p>
                    <a:fld id="{7688F77E-9D92-4CA6-9161-EC8489100620}" type="CELLRANGE">
                      <a:rPr lang="en-US"/>
                      <a:pPr/>
                      <a:t>[CELLRANGE]</a:t>
                    </a:fld>
                    <a:r>
                      <a:rPr lang="en-US" baseline="0"/>
                      <a:t>, </a:t>
                    </a:r>
                    <a:fld id="{B23C8197-A797-4376-B47A-A55DF7AF8A5C}" type="VALUE">
                      <a:rPr lang="en-US" baseline="0"/>
                      <a:pPr/>
                      <a:t>[VALUE]</a:t>
                    </a:fld>
                    <a:endParaRPr lang="en-US"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1E8C-4E9C-BFAA-5548E466586F}"/>
                </c:ext>
              </c:extLst>
            </c:dLbl>
            <c:dLbl>
              <c:idx val="7"/>
              <c:tx>
                <c:rich>
                  <a:bodyPr/>
                  <a:lstStyle/>
                  <a:p>
                    <a:fld id="{EE5E4979-9EE1-4F8C-8804-5A0CAB9EF97F}" type="CELLRANGE">
                      <a:rPr lang="en-US"/>
                      <a:pPr/>
                      <a:t>[CELLRANGE]</a:t>
                    </a:fld>
                    <a:r>
                      <a:rPr lang="en-US" baseline="0"/>
                      <a:t>, </a:t>
                    </a:r>
                    <a:fld id="{52E0561B-3E6E-42CD-A3F3-B8507B3A8BB2}" type="VALUE">
                      <a:rPr lang="en-US" baseline="0"/>
                      <a:pPr/>
                      <a:t>[VALUE]</a:t>
                    </a:fld>
                    <a:endParaRPr lang="en-US"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1E8C-4E9C-BFAA-5548E466586F}"/>
                </c:ext>
              </c:extLst>
            </c:dLbl>
            <c:spPr>
              <a:solidFill>
                <a:schemeClr val="bg1"/>
              </a:solidFill>
            </c:spPr>
            <c:showLegendKey val="0"/>
            <c:showVal val="1"/>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'Q16'!$G$17:$G$24</c:f>
              <c:strCache>
                <c:ptCount val="8"/>
                <c:pt idx="0">
                  <c:v>Technical support / development</c:v>
                </c:pt>
                <c:pt idx="1">
                  <c:v>Staff development / training</c:v>
                </c:pt>
                <c:pt idx="2">
                  <c:v>Management / leadership</c:v>
                </c:pt>
                <c:pt idx="3">
                  <c:v>Support</c:v>
                </c:pt>
                <c:pt idx="4">
                  <c:v>Teaching</c:v>
                </c:pt>
                <c:pt idx="5">
                  <c:v>Other</c:v>
                </c:pt>
                <c:pt idx="6">
                  <c:v>Research</c:v>
                </c:pt>
                <c:pt idx="7">
                  <c:v>Administration</c:v>
                </c:pt>
              </c:strCache>
            </c:strRef>
          </c:cat>
          <c:val>
            <c:numRef>
              <c:f>'Q16'!$D$3:$D$10</c:f>
              <c:numCache>
                <c:formatCode>0%</c:formatCode>
                <c:ptCount val="8"/>
                <c:pt idx="0">
                  <c:v>0.19248826291079812</c:v>
                </c:pt>
                <c:pt idx="1">
                  <c:v>0.20657276995305165</c:v>
                </c:pt>
                <c:pt idx="2">
                  <c:v>0.20187793427230047</c:v>
                </c:pt>
                <c:pt idx="3">
                  <c:v>0.13615023474178403</c:v>
                </c:pt>
                <c:pt idx="4">
                  <c:v>0.16431924882629109</c:v>
                </c:pt>
                <c:pt idx="5">
                  <c:v>7.9812206572769953E-2</c:v>
                </c:pt>
                <c:pt idx="6">
                  <c:v>1.4084507042253521E-2</c:v>
                </c:pt>
                <c:pt idx="7">
                  <c:v>4.6948356807511738E-3</c:v>
                </c:pt>
              </c:numCache>
            </c:numRef>
          </c:val>
          <c:extLst>
            <c:ext xmlns:c15="http://schemas.microsoft.com/office/drawing/2012/chart" uri="{02D57815-91ED-43cb-92C2-25804820EDAC}">
              <c15:datalabelsRange>
                <c15:f>'Q16'!$E$3:$E$10</c15:f>
                <c15:dlblRangeCache>
                  <c:ptCount val="8"/>
                  <c:pt idx="0">
                    <c:v>n.41</c:v>
                  </c:pt>
                  <c:pt idx="1">
                    <c:v>n.44</c:v>
                  </c:pt>
                  <c:pt idx="2">
                    <c:v>n.43</c:v>
                  </c:pt>
                  <c:pt idx="3">
                    <c:v>n.29</c:v>
                  </c:pt>
                  <c:pt idx="4">
                    <c:v>n.35</c:v>
                  </c:pt>
                  <c:pt idx="5">
                    <c:v>n.17</c:v>
                  </c:pt>
                  <c:pt idx="6">
                    <c:v>n.3</c:v>
                  </c:pt>
                  <c:pt idx="7">
                    <c:v>n.1</c:v>
                  </c:pt>
                </c15:dlblRangeCache>
              </c15:datalabelsRange>
            </c:ext>
            <c:ext xmlns:c16="http://schemas.microsoft.com/office/drawing/2014/chart" uri="{C3380CC4-5D6E-409C-BE32-E72D297353CC}">
              <c16:uniqueId val="{00000001-667C-4E4A-875F-8A5D31B87579}"/>
            </c:ext>
          </c:extLst>
        </c:ser>
        <c:dLbls>
          <c:showLegendKey val="0"/>
          <c:showVal val="0"/>
          <c:showCatName val="0"/>
          <c:showSerName val="0"/>
          <c:showPercent val="0"/>
          <c:showBubbleSize val="0"/>
        </c:dLbls>
        <c:gapWidth val="84"/>
        <c:overlap val="-11"/>
        <c:axId val="249780480"/>
        <c:axId val="249790464"/>
      </c:barChart>
      <c:catAx>
        <c:axId val="249780480"/>
        <c:scaling>
          <c:orientation val="minMax"/>
        </c:scaling>
        <c:delete val="0"/>
        <c:axPos val="l"/>
        <c:numFmt formatCode="General" sourceLinked="0"/>
        <c:majorTickMark val="out"/>
        <c:minorTickMark val="none"/>
        <c:tickLblPos val="nextTo"/>
        <c:txPr>
          <a:bodyPr/>
          <a:lstStyle/>
          <a:p>
            <a:pPr>
              <a:defRPr sz="1000"/>
            </a:pPr>
            <a:endParaRPr lang="en-US"/>
          </a:p>
        </c:txPr>
        <c:crossAx val="249790464"/>
        <c:crosses val="autoZero"/>
        <c:auto val="1"/>
        <c:lblAlgn val="ctr"/>
        <c:lblOffset val="100"/>
        <c:noMultiLvlLbl val="0"/>
      </c:catAx>
      <c:valAx>
        <c:axId val="249790464"/>
        <c:scaling>
          <c:orientation val="minMax"/>
        </c:scaling>
        <c:delete val="0"/>
        <c:axPos val="b"/>
        <c:majorGridlines>
          <c:spPr>
            <a:ln>
              <a:solidFill>
                <a:schemeClr val="bg1">
                  <a:lumMod val="85000"/>
                </a:schemeClr>
              </a:solidFill>
            </a:ln>
          </c:spPr>
        </c:majorGridlines>
        <c:numFmt formatCode="0%" sourceLinked="0"/>
        <c:majorTickMark val="none"/>
        <c:minorTickMark val="none"/>
        <c:tickLblPos val="nextTo"/>
        <c:txPr>
          <a:bodyPr/>
          <a:lstStyle/>
          <a:p>
            <a:pPr>
              <a:defRPr sz="1000"/>
            </a:pPr>
            <a:endParaRPr lang="en-US"/>
          </a:p>
        </c:txPr>
        <c:crossAx val="249780480"/>
        <c:crosses val="autoZero"/>
        <c:crossBetween val="between"/>
      </c:valAx>
      <c:spPr>
        <a:ln>
          <a:noFill/>
        </a:ln>
      </c:spPr>
    </c:plotArea>
    <c:legend>
      <c:legendPos val="b"/>
      <c:layout>
        <c:manualLayout>
          <c:xMode val="edge"/>
          <c:yMode val="edge"/>
          <c:x val="0.50369860885764262"/>
          <c:y val="0.89715170447676207"/>
          <c:w val="0.25978622253434447"/>
          <c:h val="4.6556035334292888E-2"/>
        </c:manualLayout>
      </c:layout>
      <c:overlay val="0"/>
      <c:spPr>
        <a:solidFill>
          <a:schemeClr val="bg1"/>
        </a:solidFill>
      </c:spPr>
      <c:txPr>
        <a:bodyPr/>
        <a:lstStyle/>
        <a:p>
          <a:pPr>
            <a:defRPr sz="1000"/>
          </a:pPr>
          <a:endParaRPr lang="en-US"/>
        </a:p>
      </c:txPr>
    </c:legend>
    <c:plotVisOnly val="1"/>
    <c:dispBlanksAs val="gap"/>
    <c:showDLblsOverMax val="0"/>
  </c:chart>
  <c:spPr>
    <a:ln>
      <a:noFill/>
    </a:ln>
  </c:spPr>
  <c:txPr>
    <a:bodyPr/>
    <a:lstStyle/>
    <a:p>
      <a:pPr>
        <a:defRPr sz="900">
          <a:latin typeface="Open Sans" panose="020B0606030504020204" pitchFamily="34" charset="0"/>
          <a:ea typeface="Open Sans" panose="020B0606030504020204" pitchFamily="34" charset="0"/>
          <a:cs typeface="Open Sans" panose="020B0606030504020204" pitchFamily="34" charset="0"/>
        </a:defRPr>
      </a:pPr>
      <a:endParaRPr lang="en-US"/>
    </a:p>
  </c:txPr>
  <c:printSettings>
    <c:headerFooter/>
    <c:pageMargins b="0.75" l="0.7" r="0.7" t="0.75" header="0.3" footer="0.3"/>
    <c:pageSetup/>
  </c:printSettings>
  <c:userShapes r:id="rId1"/>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'Q17'!$B$1</c:f>
          <c:strCache>
            <c:ptCount val="1"/>
            <c:pt idx="0">
              <c:v>17. What are other functions of your role?</c:v>
            </c:pt>
          </c:strCache>
        </c:strRef>
      </c:tx>
      <c:layout>
        <c:manualLayout>
          <c:xMode val="edge"/>
          <c:yMode val="edge"/>
          <c:x val="1.6785010112831213E-2"/>
          <c:y val="2.2922636103151862E-2"/>
        </c:manualLayout>
      </c:layout>
      <c:overlay val="0"/>
      <c:txPr>
        <a:bodyPr/>
        <a:lstStyle/>
        <a:p>
          <a:pPr algn="l">
            <a:defRPr sz="1000"/>
          </a:pPr>
          <a:endParaRPr lang="en-US"/>
        </a:p>
      </c:txPr>
    </c:title>
    <c:autoTitleDeleted val="0"/>
    <c:plotArea>
      <c:layout/>
      <c:barChart>
        <c:barDir val="bar"/>
        <c:grouping val="clustered"/>
        <c:varyColors val="0"/>
        <c:ser>
          <c:idx val="0"/>
          <c:order val="0"/>
          <c:tx>
            <c:strRef>
              <c:f>'Q17'!$C$2</c:f>
              <c:strCache>
                <c:ptCount val="1"/>
                <c:pt idx="0">
                  <c:v>Count</c:v>
                </c:pt>
              </c:strCache>
            </c:strRef>
          </c:tx>
          <c:spPr>
            <a:solidFill>
              <a:srgbClr val="079948"/>
            </a:solidFill>
          </c:spPr>
          <c:invertIfNegative val="0"/>
          <c:cat>
            <c:strRef>
              <c:f>'Q17'!$G$3:$G$10</c:f>
              <c:strCache>
                <c:ptCount val="8"/>
                <c:pt idx="0">
                  <c:v>Staff development / training</c:v>
                </c:pt>
                <c:pt idx="1">
                  <c:v>Technical support / development</c:v>
                </c:pt>
                <c:pt idx="2">
                  <c:v>Research</c:v>
                </c:pt>
                <c:pt idx="3">
                  <c:v>Teaching</c:v>
                </c:pt>
                <c:pt idx="4">
                  <c:v>Support</c:v>
                </c:pt>
                <c:pt idx="5">
                  <c:v>Administration</c:v>
                </c:pt>
                <c:pt idx="6">
                  <c:v>Management / leadership</c:v>
                </c:pt>
                <c:pt idx="7">
                  <c:v>Other</c:v>
                </c:pt>
              </c:strCache>
            </c:strRef>
          </c:cat>
          <c:val>
            <c:numRef>
              <c:f>'Q17'!$C$3:$C$10</c:f>
              <c:numCache>
                <c:formatCode>General</c:formatCode>
                <c:ptCount val="8"/>
                <c:pt idx="0">
                  <c:v>139</c:v>
                </c:pt>
                <c:pt idx="1">
                  <c:v>116</c:v>
                </c:pt>
                <c:pt idx="2">
                  <c:v>80</c:v>
                </c:pt>
                <c:pt idx="3">
                  <c:v>76</c:v>
                </c:pt>
                <c:pt idx="4">
                  <c:v>91</c:v>
                </c:pt>
                <c:pt idx="5">
                  <c:v>84</c:v>
                </c:pt>
                <c:pt idx="6">
                  <c:v>64</c:v>
                </c:pt>
                <c:pt idx="7">
                  <c:v>2</c:v>
                </c:pt>
              </c:numCache>
            </c:numRef>
          </c:val>
          <c:extLst>
            <c:ext xmlns:c16="http://schemas.microsoft.com/office/drawing/2014/chart" uri="{C3380CC4-5D6E-409C-BE32-E72D297353CC}">
              <c16:uniqueId val="{00000000-7E45-42DE-B87B-1D74905EF85E}"/>
            </c:ext>
          </c:extLst>
        </c:ser>
        <c:ser>
          <c:idx val="1"/>
          <c:order val="1"/>
          <c:tx>
            <c:strRef>
              <c:f>'Q17'!$D$2</c:f>
              <c:strCache>
                <c:ptCount val="1"/>
                <c:pt idx="0">
                  <c:v>2020 (%)</c:v>
                </c:pt>
              </c:strCache>
            </c:strRef>
          </c:tx>
          <c:spPr>
            <a:noFill/>
            <a:ln>
              <a:noFill/>
            </a:ln>
          </c:spPr>
          <c:invertIfNegative val="0"/>
          <c:cat>
            <c:strRef>
              <c:f>'Q17'!$G$3:$G$10</c:f>
              <c:strCache>
                <c:ptCount val="8"/>
                <c:pt idx="0">
                  <c:v>Staff development / training</c:v>
                </c:pt>
                <c:pt idx="1">
                  <c:v>Technical support / development</c:v>
                </c:pt>
                <c:pt idx="2">
                  <c:v>Research</c:v>
                </c:pt>
                <c:pt idx="3">
                  <c:v>Teaching</c:v>
                </c:pt>
                <c:pt idx="4">
                  <c:v>Support</c:v>
                </c:pt>
                <c:pt idx="5">
                  <c:v>Administration</c:v>
                </c:pt>
                <c:pt idx="6">
                  <c:v>Management / leadership</c:v>
                </c:pt>
                <c:pt idx="7">
                  <c:v>Other</c:v>
                </c:pt>
              </c:strCache>
            </c:strRef>
          </c:cat>
          <c:val>
            <c:numRef>
              <c:f>'Q17'!$D$3:$D$10</c:f>
              <c:numCache>
                <c:formatCode>0%</c:formatCode>
                <c:ptCount val="8"/>
                <c:pt idx="0">
                  <c:v>0.67149758454106279</c:v>
                </c:pt>
                <c:pt idx="1">
                  <c:v>0.56038647342995174</c:v>
                </c:pt>
                <c:pt idx="2">
                  <c:v>0.38647342995169082</c:v>
                </c:pt>
                <c:pt idx="3">
                  <c:v>0.3671497584541063</c:v>
                </c:pt>
                <c:pt idx="4">
                  <c:v>0.43961352657004832</c:v>
                </c:pt>
                <c:pt idx="5">
                  <c:v>0.40579710144927539</c:v>
                </c:pt>
                <c:pt idx="6">
                  <c:v>0.30917874396135264</c:v>
                </c:pt>
                <c:pt idx="7">
                  <c:v>9.6618357487922701E-3</c:v>
                </c:pt>
              </c:numCache>
            </c:numRef>
          </c:val>
          <c:extLst>
            <c:ext xmlns:c16="http://schemas.microsoft.com/office/drawing/2014/chart" uri="{C3380CC4-5D6E-409C-BE32-E72D297353CC}">
              <c16:uniqueId val="{00000001-7E45-42DE-B87B-1D74905EF85E}"/>
            </c:ext>
          </c:extLst>
        </c:ser>
        <c:dLbls>
          <c:showLegendKey val="0"/>
          <c:showVal val="0"/>
          <c:showCatName val="0"/>
          <c:showSerName val="0"/>
          <c:showPercent val="0"/>
          <c:showBubbleSize val="0"/>
        </c:dLbls>
        <c:gapWidth val="92"/>
        <c:overlap val="93"/>
        <c:axId val="251271808"/>
        <c:axId val="251273600"/>
      </c:barChart>
      <c:catAx>
        <c:axId val="251271808"/>
        <c:scaling>
          <c:orientation val="minMax"/>
        </c:scaling>
        <c:delete val="0"/>
        <c:axPos val="l"/>
        <c:numFmt formatCode="General" sourceLinked="0"/>
        <c:majorTickMark val="none"/>
        <c:minorTickMark val="none"/>
        <c:tickLblPos val="nextTo"/>
        <c:crossAx val="251273600"/>
        <c:crosses val="autoZero"/>
        <c:auto val="1"/>
        <c:lblAlgn val="ctr"/>
        <c:lblOffset val="100"/>
        <c:noMultiLvlLbl val="0"/>
      </c:catAx>
      <c:valAx>
        <c:axId val="251273600"/>
        <c:scaling>
          <c:orientation val="minMax"/>
        </c:scaling>
        <c:delete val="0"/>
        <c:axPos val="b"/>
        <c:majorGridlines/>
        <c:numFmt formatCode="General" sourceLinked="1"/>
        <c:majorTickMark val="none"/>
        <c:minorTickMark val="none"/>
        <c:tickLblPos val="nextTo"/>
        <c:crossAx val="251271808"/>
        <c:crosses val="autoZero"/>
        <c:crossBetween val="between"/>
      </c:valAx>
      <c:dTable>
        <c:showHorzBorder val="1"/>
        <c:showVertBorder val="1"/>
        <c:showOutline val="1"/>
        <c:showKeys val="0"/>
        <c:txPr>
          <a:bodyPr/>
          <a:lstStyle/>
          <a:p>
            <a:pPr rtl="0">
              <a:defRPr sz="800"/>
            </a:pPr>
            <a:endParaRPr lang="en-US"/>
          </a:p>
        </c:txPr>
      </c:dTable>
      <c:spPr>
        <a:ln>
          <a:solidFill>
            <a:schemeClr val="tx1">
              <a:lumMod val="50000"/>
              <a:lumOff val="50000"/>
            </a:schemeClr>
          </a:solidFill>
        </a:ln>
      </c:spPr>
    </c:plotArea>
    <c:plotVisOnly val="1"/>
    <c:dispBlanksAs val="gap"/>
    <c:showDLblsOverMax val="0"/>
  </c:chart>
  <c:spPr>
    <a:ln>
      <a:noFill/>
    </a:ln>
  </c:spPr>
  <c:txPr>
    <a:bodyPr/>
    <a:lstStyle/>
    <a:p>
      <a:pPr>
        <a:defRPr sz="900">
          <a:latin typeface="Open Sans" panose="020B0606030504020204" pitchFamily="34" charset="0"/>
          <a:ea typeface="Open Sans" panose="020B0606030504020204" pitchFamily="34" charset="0"/>
          <a:cs typeface="Open Sans" panose="020B0606030504020204" pitchFamily="34" charset="0"/>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'Q17'!$B$1</c:f>
          <c:strCache>
            <c:ptCount val="1"/>
            <c:pt idx="0">
              <c:v>17. What are other functions of your role?</c:v>
            </c:pt>
          </c:strCache>
        </c:strRef>
      </c:tx>
      <c:layout>
        <c:manualLayout>
          <c:xMode val="edge"/>
          <c:yMode val="edge"/>
          <c:x val="5.5508665033734746E-3"/>
          <c:y val="2.4869906238495221E-2"/>
        </c:manualLayout>
      </c:layout>
      <c:overlay val="0"/>
      <c:txPr>
        <a:bodyPr/>
        <a:lstStyle/>
        <a:p>
          <a:pPr algn="l">
            <a:defRPr sz="1200"/>
          </a:pPr>
          <a:endParaRPr lang="en-US"/>
        </a:p>
      </c:txPr>
    </c:title>
    <c:autoTitleDeleted val="0"/>
    <c:plotArea>
      <c:layout>
        <c:manualLayout>
          <c:layoutTarget val="inner"/>
          <c:xMode val="edge"/>
          <c:yMode val="edge"/>
          <c:x val="0.25911360489387647"/>
          <c:y val="0.10028727092620109"/>
          <c:w val="0.7036618306569945"/>
          <c:h val="0.76568208320170972"/>
        </c:manualLayout>
      </c:layout>
      <c:barChart>
        <c:barDir val="bar"/>
        <c:grouping val="clustered"/>
        <c:varyColors val="0"/>
        <c:ser>
          <c:idx val="3"/>
          <c:order val="0"/>
          <c:tx>
            <c:strRef>
              <c:f>'Q17'!$D$16</c:f>
              <c:strCache>
                <c:ptCount val="1"/>
                <c:pt idx="0">
                  <c:v>2019 (%)</c:v>
                </c:pt>
              </c:strCache>
            </c:strRef>
          </c:tx>
          <c:spPr>
            <a:solidFill>
              <a:schemeClr val="bg1">
                <a:lumMod val="85000"/>
              </a:schemeClr>
            </a:solidFill>
          </c:spPr>
          <c:invertIfNegative val="0"/>
          <c:dLbls>
            <c:dLbl>
              <c:idx val="0"/>
              <c:tx>
                <c:rich>
                  <a:bodyPr/>
                  <a:lstStyle/>
                  <a:p>
                    <a:fld id="{9FBC2846-AB89-442F-B107-E722376A48E7}" type="CELLRANGE">
                      <a:rPr lang="en-US"/>
                      <a:pPr/>
                      <a:t>[CELLRANGE]</a:t>
                    </a:fld>
                    <a:r>
                      <a:rPr lang="en-US" baseline="0"/>
                      <a:t>, </a:t>
                    </a:r>
                    <a:fld id="{577F6B0A-4FBA-422B-91C3-BA09EF49B06F}" type="VALUE">
                      <a:rPr lang="en-US" baseline="0"/>
                      <a:pPr/>
                      <a:t>[VALUE]</a:t>
                    </a:fld>
                    <a:endParaRPr lang="en-US"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F378-4FEB-960D-B57496B65483}"/>
                </c:ext>
              </c:extLst>
            </c:dLbl>
            <c:dLbl>
              <c:idx val="1"/>
              <c:tx>
                <c:rich>
                  <a:bodyPr/>
                  <a:lstStyle/>
                  <a:p>
                    <a:fld id="{FB3983A6-1054-45B4-9FF9-4A13B4F32BA8}" type="CELLRANGE">
                      <a:rPr lang="en-US"/>
                      <a:pPr/>
                      <a:t>[CELLRANGE]</a:t>
                    </a:fld>
                    <a:r>
                      <a:rPr lang="en-US" baseline="0"/>
                      <a:t>, </a:t>
                    </a:r>
                    <a:fld id="{351128B6-433E-468D-9E19-875388639E34}" type="VALUE">
                      <a:rPr lang="en-US" baseline="0"/>
                      <a:pPr/>
                      <a:t>[VALUE]</a:t>
                    </a:fld>
                    <a:endParaRPr lang="en-US"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F378-4FEB-960D-B57496B65483}"/>
                </c:ext>
              </c:extLst>
            </c:dLbl>
            <c:dLbl>
              <c:idx val="2"/>
              <c:tx>
                <c:rich>
                  <a:bodyPr/>
                  <a:lstStyle/>
                  <a:p>
                    <a:fld id="{98A00E1D-295F-4EC2-A4EA-6E1A4CA18489}" type="CELLRANGE">
                      <a:rPr lang="en-US"/>
                      <a:pPr/>
                      <a:t>[CELLRANGE]</a:t>
                    </a:fld>
                    <a:r>
                      <a:rPr lang="en-US" baseline="0"/>
                      <a:t>, </a:t>
                    </a:r>
                    <a:fld id="{B82C0024-AFE1-49FE-A9EF-6CB36896029B}" type="VALUE">
                      <a:rPr lang="en-US" baseline="0"/>
                      <a:pPr/>
                      <a:t>[VALUE]</a:t>
                    </a:fld>
                    <a:endParaRPr lang="en-US"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F378-4FEB-960D-B57496B65483}"/>
                </c:ext>
              </c:extLst>
            </c:dLbl>
            <c:dLbl>
              <c:idx val="3"/>
              <c:tx>
                <c:rich>
                  <a:bodyPr/>
                  <a:lstStyle/>
                  <a:p>
                    <a:fld id="{540ABE12-0FED-46AF-9E83-2682F70126B5}" type="CELLRANGE">
                      <a:rPr lang="en-US"/>
                      <a:pPr/>
                      <a:t>[CELLRANGE]</a:t>
                    </a:fld>
                    <a:r>
                      <a:rPr lang="en-US" baseline="0"/>
                      <a:t>, </a:t>
                    </a:r>
                    <a:fld id="{AFD17344-5DFA-4865-B054-956147181C27}" type="VALUE">
                      <a:rPr lang="en-US" baseline="0"/>
                      <a:pPr/>
                      <a:t>[VALUE]</a:t>
                    </a:fld>
                    <a:endParaRPr lang="en-US"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F378-4FEB-960D-B57496B65483}"/>
                </c:ext>
              </c:extLst>
            </c:dLbl>
            <c:dLbl>
              <c:idx val="4"/>
              <c:tx>
                <c:rich>
                  <a:bodyPr/>
                  <a:lstStyle/>
                  <a:p>
                    <a:fld id="{910627A6-384F-440C-9783-3B343578DE08}" type="CELLRANGE">
                      <a:rPr lang="en-US"/>
                      <a:pPr/>
                      <a:t>[CELLRANGE]</a:t>
                    </a:fld>
                    <a:r>
                      <a:rPr lang="en-US" baseline="0"/>
                      <a:t>, </a:t>
                    </a:r>
                    <a:fld id="{9AB112C8-BD35-42E0-9BAA-143478955F3F}" type="VALUE">
                      <a:rPr lang="en-US" baseline="0"/>
                      <a:pPr/>
                      <a:t>[VALUE]</a:t>
                    </a:fld>
                    <a:endParaRPr lang="en-US"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F378-4FEB-960D-B57496B65483}"/>
                </c:ext>
              </c:extLst>
            </c:dLbl>
            <c:dLbl>
              <c:idx val="5"/>
              <c:tx>
                <c:rich>
                  <a:bodyPr/>
                  <a:lstStyle/>
                  <a:p>
                    <a:fld id="{60984C07-E3B2-4967-A262-16B577F5D555}" type="CELLRANGE">
                      <a:rPr lang="en-US"/>
                      <a:pPr/>
                      <a:t>[CELLRANGE]</a:t>
                    </a:fld>
                    <a:r>
                      <a:rPr lang="en-US" baseline="0"/>
                      <a:t>, </a:t>
                    </a:r>
                    <a:fld id="{6C14082A-EBDB-4279-A37A-8905B6518428}" type="VALUE">
                      <a:rPr lang="en-US" baseline="0"/>
                      <a:pPr/>
                      <a:t>[VALUE]</a:t>
                    </a:fld>
                    <a:endParaRPr lang="en-US"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F378-4FEB-960D-B57496B65483}"/>
                </c:ext>
              </c:extLst>
            </c:dLbl>
            <c:dLbl>
              <c:idx val="6"/>
              <c:tx>
                <c:rich>
                  <a:bodyPr/>
                  <a:lstStyle/>
                  <a:p>
                    <a:fld id="{E0D82C9B-F818-4A0E-AE9B-8D92158F84DD}" type="CELLRANGE">
                      <a:rPr lang="en-US"/>
                      <a:pPr/>
                      <a:t>[CELLRANGE]</a:t>
                    </a:fld>
                    <a:r>
                      <a:rPr lang="en-US" baseline="0"/>
                      <a:t>, </a:t>
                    </a:r>
                    <a:fld id="{BC2B3BA5-FE18-4D67-84EA-530B3CBB6702}" type="VALUE">
                      <a:rPr lang="en-US" baseline="0"/>
                      <a:pPr/>
                      <a:t>[VALUE]</a:t>
                    </a:fld>
                    <a:endParaRPr lang="en-US"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F378-4FEB-960D-B57496B65483}"/>
                </c:ext>
              </c:extLst>
            </c:dLbl>
            <c:dLbl>
              <c:idx val="7"/>
              <c:tx>
                <c:rich>
                  <a:bodyPr/>
                  <a:lstStyle/>
                  <a:p>
                    <a:fld id="{33D0501C-57FF-4B8E-A3E0-9A90DAA2C3B8}" type="CELLRANGE">
                      <a:rPr lang="en-US"/>
                      <a:pPr/>
                      <a:t>[CELLRANGE]</a:t>
                    </a:fld>
                    <a:r>
                      <a:rPr lang="en-US" baseline="0"/>
                      <a:t>, </a:t>
                    </a:r>
                    <a:fld id="{FE8B2E6C-50F0-47D0-8F1A-C84EBFF80163}" type="VALUE">
                      <a:rPr lang="en-US" baseline="0"/>
                      <a:pPr/>
                      <a:t>[VALUE]</a:t>
                    </a:fld>
                    <a:endParaRPr lang="en-US"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F378-4FEB-960D-B57496B65483}"/>
                </c:ext>
              </c:extLst>
            </c:dLbl>
            <c:spPr>
              <a:solidFill>
                <a:schemeClr val="bg1"/>
              </a:solidFill>
            </c:spPr>
            <c:showLegendKey val="0"/>
            <c:showVal val="1"/>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'Q17'!$G$17:$G$24</c:f>
              <c:strCache>
                <c:ptCount val="8"/>
                <c:pt idx="0">
                  <c:v>Staff development / training</c:v>
                </c:pt>
                <c:pt idx="1">
                  <c:v>Technical support / development</c:v>
                </c:pt>
                <c:pt idx="2">
                  <c:v>Research</c:v>
                </c:pt>
                <c:pt idx="3">
                  <c:v>Teaching</c:v>
                </c:pt>
                <c:pt idx="4">
                  <c:v>Support</c:v>
                </c:pt>
                <c:pt idx="5">
                  <c:v>Administration</c:v>
                </c:pt>
                <c:pt idx="6">
                  <c:v>Management / leadership</c:v>
                </c:pt>
                <c:pt idx="7">
                  <c:v>Other</c:v>
                </c:pt>
              </c:strCache>
            </c:strRef>
          </c:cat>
          <c:val>
            <c:numRef>
              <c:f>'Q17'!$D$17:$D$24</c:f>
              <c:numCache>
                <c:formatCode>0%</c:formatCode>
                <c:ptCount val="8"/>
                <c:pt idx="0">
                  <c:v>0.66816143497757852</c:v>
                </c:pt>
                <c:pt idx="1">
                  <c:v>0.55156950672645744</c:v>
                </c:pt>
                <c:pt idx="2">
                  <c:v>0.41255605381165922</c:v>
                </c:pt>
                <c:pt idx="3">
                  <c:v>0.40807174887892378</c:v>
                </c:pt>
                <c:pt idx="4">
                  <c:v>0.75784753363228696</c:v>
                </c:pt>
                <c:pt idx="5">
                  <c:v>0.39013452914798208</c:v>
                </c:pt>
                <c:pt idx="6">
                  <c:v>0.32286995515695066</c:v>
                </c:pt>
                <c:pt idx="7">
                  <c:v>1.3452914798206279E-2</c:v>
                </c:pt>
              </c:numCache>
            </c:numRef>
          </c:val>
          <c:extLst>
            <c:ext xmlns:c15="http://schemas.microsoft.com/office/drawing/2012/chart" uri="{02D57815-91ED-43cb-92C2-25804820EDAC}">
              <c15:datalabelsRange>
                <c15:f>'Q17'!$E$17:$E$24</c15:f>
                <c15:dlblRangeCache>
                  <c:ptCount val="8"/>
                  <c:pt idx="0">
                    <c:v>n.149</c:v>
                  </c:pt>
                  <c:pt idx="1">
                    <c:v>n.123</c:v>
                  </c:pt>
                  <c:pt idx="2">
                    <c:v>n.92</c:v>
                  </c:pt>
                  <c:pt idx="3">
                    <c:v>n.91</c:v>
                  </c:pt>
                  <c:pt idx="4">
                    <c:v>n.169</c:v>
                  </c:pt>
                  <c:pt idx="5">
                    <c:v>n.87</c:v>
                  </c:pt>
                  <c:pt idx="6">
                    <c:v>n.72</c:v>
                  </c:pt>
                  <c:pt idx="7">
                    <c:v>n.3</c:v>
                  </c:pt>
                </c15:dlblRangeCache>
              </c15:datalabelsRange>
            </c:ext>
            <c:ext xmlns:c16="http://schemas.microsoft.com/office/drawing/2014/chart" uri="{C3380CC4-5D6E-409C-BE32-E72D297353CC}">
              <c16:uniqueId val="{00000000-C8A6-4EB4-8308-50F03016E2B7}"/>
            </c:ext>
          </c:extLst>
        </c:ser>
        <c:ser>
          <c:idx val="1"/>
          <c:order val="1"/>
          <c:tx>
            <c:strRef>
              <c:f>'Q17'!$D$2</c:f>
              <c:strCache>
                <c:ptCount val="1"/>
                <c:pt idx="0">
                  <c:v>2020 (%)</c:v>
                </c:pt>
              </c:strCache>
            </c:strRef>
          </c:tx>
          <c:spPr>
            <a:solidFill>
              <a:srgbClr val="079948"/>
            </a:solidFill>
          </c:spPr>
          <c:invertIfNegative val="0"/>
          <c:dLbls>
            <c:dLbl>
              <c:idx val="0"/>
              <c:tx>
                <c:rich>
                  <a:bodyPr/>
                  <a:lstStyle/>
                  <a:p>
                    <a:fld id="{ACC8EA68-60D0-4CF7-B3D4-EB6567312FA2}" type="CELLRANGE">
                      <a:rPr lang="en-US"/>
                      <a:pPr/>
                      <a:t>[CELLRANGE]</a:t>
                    </a:fld>
                    <a:r>
                      <a:rPr lang="en-US" baseline="0"/>
                      <a:t>, </a:t>
                    </a:r>
                    <a:fld id="{B274CE8F-5268-40BD-B0BA-B6F24A619064}" type="VALUE">
                      <a:rPr lang="en-US" baseline="0"/>
                      <a:pPr/>
                      <a:t>[VALUE]</a:t>
                    </a:fld>
                    <a:endParaRPr lang="en-US"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F378-4FEB-960D-B57496B65483}"/>
                </c:ext>
              </c:extLst>
            </c:dLbl>
            <c:dLbl>
              <c:idx val="1"/>
              <c:tx>
                <c:rich>
                  <a:bodyPr/>
                  <a:lstStyle/>
                  <a:p>
                    <a:fld id="{6F32C71A-2113-429C-BB1C-DC05BC51A93E}" type="CELLRANGE">
                      <a:rPr lang="en-US"/>
                      <a:pPr/>
                      <a:t>[CELLRANGE]</a:t>
                    </a:fld>
                    <a:r>
                      <a:rPr lang="en-US" baseline="0"/>
                      <a:t>, </a:t>
                    </a:r>
                    <a:fld id="{AC53543A-92D8-4ED2-B767-492F14D4FD50}" type="VALUE">
                      <a:rPr lang="en-US" baseline="0"/>
                      <a:pPr/>
                      <a:t>[VALUE]</a:t>
                    </a:fld>
                    <a:endParaRPr lang="en-US"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F378-4FEB-960D-B57496B65483}"/>
                </c:ext>
              </c:extLst>
            </c:dLbl>
            <c:dLbl>
              <c:idx val="2"/>
              <c:tx>
                <c:rich>
                  <a:bodyPr/>
                  <a:lstStyle/>
                  <a:p>
                    <a:fld id="{B041DF31-CDA4-4286-AB0D-BE24759B867A}" type="CELLRANGE">
                      <a:rPr lang="en-US"/>
                      <a:pPr/>
                      <a:t>[CELLRANGE]</a:t>
                    </a:fld>
                    <a:r>
                      <a:rPr lang="en-US" baseline="0"/>
                      <a:t>, </a:t>
                    </a:r>
                    <a:fld id="{5D670E4C-CFDC-4CAE-A76A-55534D9BCD2F}" type="VALUE">
                      <a:rPr lang="en-US" baseline="0"/>
                      <a:pPr/>
                      <a:t>[VALUE]</a:t>
                    </a:fld>
                    <a:endParaRPr lang="en-US"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F378-4FEB-960D-B57496B65483}"/>
                </c:ext>
              </c:extLst>
            </c:dLbl>
            <c:dLbl>
              <c:idx val="3"/>
              <c:tx>
                <c:rich>
                  <a:bodyPr/>
                  <a:lstStyle/>
                  <a:p>
                    <a:fld id="{551E4A86-9D67-4924-BCBE-7BA296C03B60}" type="CELLRANGE">
                      <a:rPr lang="en-US"/>
                      <a:pPr/>
                      <a:t>[CELLRANGE]</a:t>
                    </a:fld>
                    <a:r>
                      <a:rPr lang="en-US" baseline="0"/>
                      <a:t>, </a:t>
                    </a:r>
                    <a:fld id="{37293450-1219-4600-948F-89AA37757B4B}" type="VALUE">
                      <a:rPr lang="en-US" baseline="0"/>
                      <a:pPr/>
                      <a:t>[VALUE]</a:t>
                    </a:fld>
                    <a:endParaRPr lang="en-US"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F378-4FEB-960D-B57496B65483}"/>
                </c:ext>
              </c:extLst>
            </c:dLbl>
            <c:dLbl>
              <c:idx val="4"/>
              <c:tx>
                <c:rich>
                  <a:bodyPr/>
                  <a:lstStyle/>
                  <a:p>
                    <a:fld id="{6C835D97-B5EC-4042-8D17-DB84AB97FE91}" type="CELLRANGE">
                      <a:rPr lang="en-US"/>
                      <a:pPr/>
                      <a:t>[CELLRANGE]</a:t>
                    </a:fld>
                    <a:r>
                      <a:rPr lang="en-US" baseline="0"/>
                      <a:t>, </a:t>
                    </a:r>
                    <a:fld id="{D322FFB2-52F8-44E7-9416-5865B2E20FA1}" type="VALUE">
                      <a:rPr lang="en-US" baseline="0"/>
                      <a:pPr/>
                      <a:t>[VALUE]</a:t>
                    </a:fld>
                    <a:endParaRPr lang="en-US"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F378-4FEB-960D-B57496B65483}"/>
                </c:ext>
              </c:extLst>
            </c:dLbl>
            <c:dLbl>
              <c:idx val="5"/>
              <c:tx>
                <c:rich>
                  <a:bodyPr/>
                  <a:lstStyle/>
                  <a:p>
                    <a:fld id="{BD14A9DC-ECD1-48BC-B230-ABB354D97453}" type="CELLRANGE">
                      <a:rPr lang="en-US"/>
                      <a:pPr/>
                      <a:t>[CELLRANGE]</a:t>
                    </a:fld>
                    <a:r>
                      <a:rPr lang="en-US" baseline="0"/>
                      <a:t>, </a:t>
                    </a:r>
                    <a:fld id="{0C47437D-253D-4F61-8694-B5DE216FB7A7}" type="VALUE">
                      <a:rPr lang="en-US" baseline="0"/>
                      <a:pPr/>
                      <a:t>[VALUE]</a:t>
                    </a:fld>
                    <a:endParaRPr lang="en-US"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F378-4FEB-960D-B57496B65483}"/>
                </c:ext>
              </c:extLst>
            </c:dLbl>
            <c:dLbl>
              <c:idx val="6"/>
              <c:tx>
                <c:rich>
                  <a:bodyPr/>
                  <a:lstStyle/>
                  <a:p>
                    <a:fld id="{7C6E9F42-FAFB-4F67-BB76-C33C1FFFBF6F}" type="CELLRANGE">
                      <a:rPr lang="en-US"/>
                      <a:pPr/>
                      <a:t>[CELLRANGE]</a:t>
                    </a:fld>
                    <a:r>
                      <a:rPr lang="en-US" baseline="0"/>
                      <a:t>, </a:t>
                    </a:r>
                    <a:fld id="{BC929EB3-7E82-4690-A0C1-6BA698891FEC}" type="VALUE">
                      <a:rPr lang="en-US" baseline="0"/>
                      <a:pPr/>
                      <a:t>[VALUE]</a:t>
                    </a:fld>
                    <a:endParaRPr lang="en-US"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F378-4FEB-960D-B57496B65483}"/>
                </c:ext>
              </c:extLst>
            </c:dLbl>
            <c:dLbl>
              <c:idx val="7"/>
              <c:tx>
                <c:rich>
                  <a:bodyPr/>
                  <a:lstStyle/>
                  <a:p>
                    <a:fld id="{040B6423-E250-4354-8DDE-E3E514E4BAB5}" type="CELLRANGE">
                      <a:rPr lang="en-US"/>
                      <a:pPr/>
                      <a:t>[CELLRANGE]</a:t>
                    </a:fld>
                    <a:r>
                      <a:rPr lang="en-US" baseline="0"/>
                      <a:t>, </a:t>
                    </a:r>
                    <a:fld id="{9DEAEAE6-2516-4562-8319-9504E886BFAF}" type="VALUE">
                      <a:rPr lang="en-US" baseline="0"/>
                      <a:pPr/>
                      <a:t>[VALUE]</a:t>
                    </a:fld>
                    <a:endParaRPr lang="en-US"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F378-4FEB-960D-B57496B65483}"/>
                </c:ext>
              </c:extLst>
            </c:dLbl>
            <c:spPr>
              <a:solidFill>
                <a:schemeClr val="bg1"/>
              </a:solidFill>
              <a:ln>
                <a:noFill/>
              </a:ln>
            </c:spPr>
            <c:showLegendKey val="0"/>
            <c:showVal val="1"/>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'Q17'!$G$17:$G$24</c:f>
              <c:strCache>
                <c:ptCount val="8"/>
                <c:pt idx="0">
                  <c:v>Staff development / training</c:v>
                </c:pt>
                <c:pt idx="1">
                  <c:v>Technical support / development</c:v>
                </c:pt>
                <c:pt idx="2">
                  <c:v>Research</c:v>
                </c:pt>
                <c:pt idx="3">
                  <c:v>Teaching</c:v>
                </c:pt>
                <c:pt idx="4">
                  <c:v>Support</c:v>
                </c:pt>
                <c:pt idx="5">
                  <c:v>Administration</c:v>
                </c:pt>
                <c:pt idx="6">
                  <c:v>Management / leadership</c:v>
                </c:pt>
                <c:pt idx="7">
                  <c:v>Other</c:v>
                </c:pt>
              </c:strCache>
            </c:strRef>
          </c:cat>
          <c:val>
            <c:numRef>
              <c:f>'Q17'!$D$3:$D$10</c:f>
              <c:numCache>
                <c:formatCode>0%</c:formatCode>
                <c:ptCount val="8"/>
                <c:pt idx="0">
                  <c:v>0.67149758454106279</c:v>
                </c:pt>
                <c:pt idx="1">
                  <c:v>0.56038647342995174</c:v>
                </c:pt>
                <c:pt idx="2">
                  <c:v>0.38647342995169082</c:v>
                </c:pt>
                <c:pt idx="3">
                  <c:v>0.3671497584541063</c:v>
                </c:pt>
                <c:pt idx="4">
                  <c:v>0.43961352657004832</c:v>
                </c:pt>
                <c:pt idx="5">
                  <c:v>0.40579710144927539</c:v>
                </c:pt>
                <c:pt idx="6">
                  <c:v>0.30917874396135264</c:v>
                </c:pt>
                <c:pt idx="7">
                  <c:v>9.6618357487922701E-3</c:v>
                </c:pt>
              </c:numCache>
            </c:numRef>
          </c:val>
          <c:extLst>
            <c:ext xmlns:c15="http://schemas.microsoft.com/office/drawing/2012/chart" uri="{02D57815-91ED-43cb-92C2-25804820EDAC}">
              <c15:datalabelsRange>
                <c15:f>'Q17'!$E$3:$E$10</c15:f>
                <c15:dlblRangeCache>
                  <c:ptCount val="8"/>
                  <c:pt idx="0">
                    <c:v>n.139</c:v>
                  </c:pt>
                  <c:pt idx="1">
                    <c:v>n.116</c:v>
                  </c:pt>
                  <c:pt idx="2">
                    <c:v>n.80</c:v>
                  </c:pt>
                  <c:pt idx="3">
                    <c:v>n.76</c:v>
                  </c:pt>
                  <c:pt idx="4">
                    <c:v>n.91</c:v>
                  </c:pt>
                  <c:pt idx="5">
                    <c:v>n.84</c:v>
                  </c:pt>
                  <c:pt idx="6">
                    <c:v>n.64</c:v>
                  </c:pt>
                  <c:pt idx="7">
                    <c:v>n.2</c:v>
                  </c:pt>
                </c15:dlblRangeCache>
              </c15:datalabelsRange>
            </c:ext>
            <c:ext xmlns:c16="http://schemas.microsoft.com/office/drawing/2014/chart" uri="{C3380CC4-5D6E-409C-BE32-E72D297353CC}">
              <c16:uniqueId val="{00000001-C8A6-4EB4-8308-50F03016E2B7}"/>
            </c:ext>
          </c:extLst>
        </c:ser>
        <c:dLbls>
          <c:showLegendKey val="0"/>
          <c:showVal val="0"/>
          <c:showCatName val="0"/>
          <c:showSerName val="0"/>
          <c:showPercent val="0"/>
          <c:showBubbleSize val="0"/>
        </c:dLbls>
        <c:gapWidth val="84"/>
        <c:overlap val="-11"/>
        <c:axId val="251313536"/>
        <c:axId val="251319424"/>
      </c:barChart>
      <c:catAx>
        <c:axId val="251313536"/>
        <c:scaling>
          <c:orientation val="minMax"/>
        </c:scaling>
        <c:delete val="0"/>
        <c:axPos val="l"/>
        <c:numFmt formatCode="General" sourceLinked="0"/>
        <c:majorTickMark val="out"/>
        <c:minorTickMark val="none"/>
        <c:tickLblPos val="nextTo"/>
        <c:txPr>
          <a:bodyPr/>
          <a:lstStyle/>
          <a:p>
            <a:pPr>
              <a:defRPr sz="1000"/>
            </a:pPr>
            <a:endParaRPr lang="en-US"/>
          </a:p>
        </c:txPr>
        <c:crossAx val="251319424"/>
        <c:crosses val="autoZero"/>
        <c:auto val="1"/>
        <c:lblAlgn val="ctr"/>
        <c:lblOffset val="100"/>
        <c:noMultiLvlLbl val="0"/>
      </c:catAx>
      <c:valAx>
        <c:axId val="251319424"/>
        <c:scaling>
          <c:orientation val="minMax"/>
          <c:max val="1"/>
        </c:scaling>
        <c:delete val="0"/>
        <c:axPos val="b"/>
        <c:majorGridlines>
          <c:spPr>
            <a:ln>
              <a:solidFill>
                <a:schemeClr val="bg1">
                  <a:lumMod val="85000"/>
                </a:schemeClr>
              </a:solidFill>
            </a:ln>
          </c:spPr>
        </c:majorGridlines>
        <c:numFmt formatCode="0%" sourceLinked="0"/>
        <c:majorTickMark val="none"/>
        <c:minorTickMark val="none"/>
        <c:tickLblPos val="nextTo"/>
        <c:txPr>
          <a:bodyPr/>
          <a:lstStyle/>
          <a:p>
            <a:pPr>
              <a:defRPr sz="1000"/>
            </a:pPr>
            <a:endParaRPr lang="en-US"/>
          </a:p>
        </c:txPr>
        <c:crossAx val="251313536"/>
        <c:crosses val="autoZero"/>
        <c:crossBetween val="between"/>
      </c:valAx>
      <c:spPr>
        <a:ln>
          <a:noFill/>
        </a:ln>
      </c:spPr>
    </c:plotArea>
    <c:legend>
      <c:legendPos val="b"/>
      <c:layout>
        <c:manualLayout>
          <c:xMode val="edge"/>
          <c:yMode val="edge"/>
          <c:x val="0.50744919433289493"/>
          <c:y val="0.90903877728508309"/>
          <c:w val="0.23353212420757807"/>
          <c:h val="4.6556035334292888E-2"/>
        </c:manualLayout>
      </c:layout>
      <c:overlay val="0"/>
      <c:spPr>
        <a:solidFill>
          <a:schemeClr val="bg1"/>
        </a:solidFill>
      </c:spPr>
      <c:txPr>
        <a:bodyPr/>
        <a:lstStyle/>
        <a:p>
          <a:pPr>
            <a:defRPr sz="1000"/>
          </a:pPr>
          <a:endParaRPr lang="en-US"/>
        </a:p>
      </c:txPr>
    </c:legend>
    <c:plotVisOnly val="1"/>
    <c:dispBlanksAs val="gap"/>
    <c:showDLblsOverMax val="0"/>
  </c:chart>
  <c:spPr>
    <a:ln>
      <a:noFill/>
    </a:ln>
  </c:spPr>
  <c:txPr>
    <a:bodyPr/>
    <a:lstStyle/>
    <a:p>
      <a:pPr>
        <a:defRPr sz="900">
          <a:latin typeface="Open Sans" panose="020B0606030504020204" pitchFamily="34" charset="0"/>
          <a:ea typeface="Open Sans" panose="020B0606030504020204" pitchFamily="34" charset="0"/>
          <a:cs typeface="Open Sans" panose="020B0606030504020204" pitchFamily="34" charset="0"/>
        </a:defRPr>
      </a:pPr>
      <a:endParaRPr lang="en-US"/>
    </a:p>
  </c:txPr>
  <c:printSettings>
    <c:headerFooter/>
    <c:pageMargins b="0.75" l="0.7" r="0.7" t="0.75" header="0.3" footer="0.3"/>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'Q2'!$B$1</c:f>
          <c:strCache>
            <c:ptCount val="1"/>
            <c:pt idx="0">
              <c:v>2. Would you describe the following as an enabler/driver for you in your use of Learning Technology?</c:v>
            </c:pt>
          </c:strCache>
        </c:strRef>
      </c:tx>
      <c:overlay val="0"/>
    </c:title>
    <c:autoTitleDeleted val="0"/>
    <c:plotArea>
      <c:layout>
        <c:manualLayout>
          <c:layoutTarget val="inner"/>
          <c:xMode val="edge"/>
          <c:yMode val="edge"/>
          <c:x val="0.2754820619622706"/>
          <c:y val="0.10530848861283644"/>
          <c:w val="0.69866673337794649"/>
          <c:h val="0.75208046820234431"/>
        </c:manualLayout>
      </c:layout>
      <c:barChart>
        <c:barDir val="bar"/>
        <c:grouping val="stacked"/>
        <c:varyColors val="0"/>
        <c:ser>
          <c:idx val="0"/>
          <c:order val="0"/>
          <c:tx>
            <c:v>Neutral</c:v>
          </c:tx>
          <c:spPr>
            <a:solidFill>
              <a:schemeClr val="bg1">
                <a:lumMod val="85000"/>
              </a:schemeClr>
            </a:solidFill>
          </c:spPr>
          <c:invertIfNegative val="0"/>
          <c:cat>
            <c:strRef>
              <c:f>'Q2'!$L$3:$L$15</c:f>
              <c:strCache>
                <c:ptCount val="13"/>
                <c:pt idx="0">
                  <c:v>Professional incentives</c:v>
                </c:pt>
                <c:pt idx="1">
                  <c:v>Changing administrative processes </c:v>
                </c:pt>
                <c:pt idx="2">
                  <c:v>Recognition for career development </c:v>
                </c:pt>
                <c:pt idx="3">
                  <c:v>Organisational structure </c:v>
                </c:pt>
                <c:pt idx="4">
                  <c:v>Existing infrastructure</c:v>
                </c:pt>
                <c:pt idx="5">
                  <c:v>Staff development opportunities </c:v>
                </c:pt>
                <c:pt idx="6">
                  <c:v>Support staff </c:v>
                </c:pt>
                <c:pt idx="7">
                  <c:v>Institutional culture </c:v>
                </c:pt>
                <c:pt idx="8">
                  <c:v>Strategy and leadership</c:v>
                </c:pt>
                <c:pt idx="9">
                  <c:v>Dedicated time</c:v>
                </c:pt>
                <c:pt idx="10">
                  <c:v>Colleagues' commitment</c:v>
                </c:pt>
                <c:pt idx="11">
                  <c:v>Colleagues' knowledge/expertise</c:v>
                </c:pt>
                <c:pt idx="12">
                  <c:v>Engagement from students/learners</c:v>
                </c:pt>
              </c:strCache>
            </c:strRef>
          </c:cat>
          <c:val>
            <c:numRef>
              <c:f>'Q2'!$O$3:$O$15</c:f>
              <c:numCache>
                <c:formatCode>0%</c:formatCode>
                <c:ptCount val="13"/>
                <c:pt idx="0">
                  <c:v>0.13023255813953488</c:v>
                </c:pt>
                <c:pt idx="1">
                  <c:v>0.14651162790697675</c:v>
                </c:pt>
                <c:pt idx="2">
                  <c:v>0.12093023255813953</c:v>
                </c:pt>
                <c:pt idx="3">
                  <c:v>0.13953488372093023</c:v>
                </c:pt>
                <c:pt idx="4">
                  <c:v>8.8372093023255813E-2</c:v>
                </c:pt>
                <c:pt idx="5">
                  <c:v>9.5348837209302331E-2</c:v>
                </c:pt>
                <c:pt idx="6">
                  <c:v>8.3720930232558138E-2</c:v>
                </c:pt>
                <c:pt idx="7">
                  <c:v>0.10232558139534884</c:v>
                </c:pt>
                <c:pt idx="8">
                  <c:v>8.8372093023255813E-2</c:v>
                </c:pt>
                <c:pt idx="9">
                  <c:v>7.441860465116279E-2</c:v>
                </c:pt>
                <c:pt idx="10">
                  <c:v>8.6046511627906982E-2</c:v>
                </c:pt>
                <c:pt idx="11">
                  <c:v>8.6046511627906982E-2</c:v>
                </c:pt>
                <c:pt idx="12">
                  <c:v>4.6511627906976744E-2</c:v>
                </c:pt>
              </c:numCache>
            </c:numRef>
          </c:val>
          <c:extLst>
            <c:ext xmlns:c16="http://schemas.microsoft.com/office/drawing/2014/chart" uri="{C3380CC4-5D6E-409C-BE32-E72D297353CC}">
              <c16:uniqueId val="{00000000-7E16-4011-B269-584C45ABD39C}"/>
            </c:ext>
          </c:extLst>
        </c:ser>
        <c:ser>
          <c:idx val="1"/>
          <c:order val="1"/>
          <c:tx>
            <c:v>Agree</c:v>
          </c:tx>
          <c:spPr>
            <a:solidFill>
              <a:srgbClr val="079948">
                <a:alpha val="56000"/>
              </a:srgb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'Q2'!$L$3:$L$15</c:f>
              <c:strCache>
                <c:ptCount val="13"/>
                <c:pt idx="0">
                  <c:v>Professional incentives</c:v>
                </c:pt>
                <c:pt idx="1">
                  <c:v>Changing administrative processes </c:v>
                </c:pt>
                <c:pt idx="2">
                  <c:v>Recognition for career development </c:v>
                </c:pt>
                <c:pt idx="3">
                  <c:v>Organisational structure </c:v>
                </c:pt>
                <c:pt idx="4">
                  <c:v>Existing infrastructure</c:v>
                </c:pt>
                <c:pt idx="5">
                  <c:v>Staff development opportunities </c:v>
                </c:pt>
                <c:pt idx="6">
                  <c:v>Support staff </c:v>
                </c:pt>
                <c:pt idx="7">
                  <c:v>Institutional culture </c:v>
                </c:pt>
                <c:pt idx="8">
                  <c:v>Strategy and leadership</c:v>
                </c:pt>
                <c:pt idx="9">
                  <c:v>Dedicated time</c:v>
                </c:pt>
                <c:pt idx="10">
                  <c:v>Colleagues' commitment</c:v>
                </c:pt>
                <c:pt idx="11">
                  <c:v>Colleagues' knowledge/expertise</c:v>
                </c:pt>
                <c:pt idx="12">
                  <c:v>Engagement from students/learners</c:v>
                </c:pt>
              </c:strCache>
            </c:strRef>
          </c:cat>
          <c:val>
            <c:numRef>
              <c:f>'Q2'!$N$3:$N$15</c:f>
              <c:numCache>
                <c:formatCode>0%</c:formatCode>
                <c:ptCount val="13"/>
                <c:pt idx="0">
                  <c:v>0.20930232558139536</c:v>
                </c:pt>
                <c:pt idx="1">
                  <c:v>0.24651162790697675</c:v>
                </c:pt>
                <c:pt idx="2">
                  <c:v>0.23255813953488372</c:v>
                </c:pt>
                <c:pt idx="3">
                  <c:v>0.22790697674418606</c:v>
                </c:pt>
                <c:pt idx="4">
                  <c:v>0.30697674418604654</c:v>
                </c:pt>
                <c:pt idx="5">
                  <c:v>0.3116279069767442</c:v>
                </c:pt>
                <c:pt idx="6">
                  <c:v>0.2558139534883721</c:v>
                </c:pt>
                <c:pt idx="7">
                  <c:v>0.29767441860465116</c:v>
                </c:pt>
                <c:pt idx="8">
                  <c:v>0.33488372093023255</c:v>
                </c:pt>
                <c:pt idx="9">
                  <c:v>0.24186046511627907</c:v>
                </c:pt>
                <c:pt idx="10">
                  <c:v>0.29767441860465116</c:v>
                </c:pt>
                <c:pt idx="11">
                  <c:v>0.35813953488372091</c:v>
                </c:pt>
                <c:pt idx="12">
                  <c:v>0.2930232558139535</c:v>
                </c:pt>
              </c:numCache>
            </c:numRef>
          </c:val>
          <c:extLst>
            <c:ext xmlns:c16="http://schemas.microsoft.com/office/drawing/2014/chart" uri="{C3380CC4-5D6E-409C-BE32-E72D297353CC}">
              <c16:uniqueId val="{00000001-7E16-4011-B269-584C45ABD39C}"/>
            </c:ext>
          </c:extLst>
        </c:ser>
        <c:ser>
          <c:idx val="2"/>
          <c:order val="2"/>
          <c:tx>
            <c:v>Strongly Agree</c:v>
          </c:tx>
          <c:spPr>
            <a:solidFill>
              <a:srgbClr val="079948"/>
            </a:solidFill>
          </c:spPr>
          <c:invertIfNegative val="0"/>
          <c:dLbls>
            <c:spPr>
              <a:noFill/>
              <a:ln>
                <a:noFill/>
              </a:ln>
              <a:effectLst/>
            </c:spPr>
            <c:txPr>
              <a:bodyPr/>
              <a:lstStyle/>
              <a:p>
                <a:pPr>
                  <a:defRPr>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'Q2'!$L$3:$L$15</c:f>
              <c:strCache>
                <c:ptCount val="13"/>
                <c:pt idx="0">
                  <c:v>Professional incentives</c:v>
                </c:pt>
                <c:pt idx="1">
                  <c:v>Changing administrative processes </c:v>
                </c:pt>
                <c:pt idx="2">
                  <c:v>Recognition for career development </c:v>
                </c:pt>
                <c:pt idx="3">
                  <c:v>Organisational structure </c:v>
                </c:pt>
                <c:pt idx="4">
                  <c:v>Existing infrastructure</c:v>
                </c:pt>
                <c:pt idx="5">
                  <c:v>Staff development opportunities </c:v>
                </c:pt>
                <c:pt idx="6">
                  <c:v>Support staff </c:v>
                </c:pt>
                <c:pt idx="7">
                  <c:v>Institutional culture </c:v>
                </c:pt>
                <c:pt idx="8">
                  <c:v>Strategy and leadership</c:v>
                </c:pt>
                <c:pt idx="9">
                  <c:v>Dedicated time</c:v>
                </c:pt>
                <c:pt idx="10">
                  <c:v>Colleagues' commitment</c:v>
                </c:pt>
                <c:pt idx="11">
                  <c:v>Colleagues' knowledge/expertise</c:v>
                </c:pt>
                <c:pt idx="12">
                  <c:v>Engagement from students/learners</c:v>
                </c:pt>
              </c:strCache>
            </c:strRef>
          </c:cat>
          <c:val>
            <c:numRef>
              <c:f>'Q2'!$M$3:$M$15</c:f>
              <c:numCache>
                <c:formatCode>0%</c:formatCode>
                <c:ptCount val="13"/>
                <c:pt idx="0">
                  <c:v>0.12558139534883722</c:v>
                </c:pt>
                <c:pt idx="1">
                  <c:v>0.19069767441860466</c:v>
                </c:pt>
                <c:pt idx="2">
                  <c:v>0.20465116279069767</c:v>
                </c:pt>
                <c:pt idx="3">
                  <c:v>0.21860465116279071</c:v>
                </c:pt>
                <c:pt idx="4">
                  <c:v>0.2744186046511628</c:v>
                </c:pt>
                <c:pt idx="5">
                  <c:v>0.28372093023255812</c:v>
                </c:pt>
                <c:pt idx="6">
                  <c:v>0.33953488372093021</c:v>
                </c:pt>
                <c:pt idx="7">
                  <c:v>0.32558139534883723</c:v>
                </c:pt>
                <c:pt idx="8">
                  <c:v>0.32558139534883723</c:v>
                </c:pt>
                <c:pt idx="9">
                  <c:v>0.4325581395348837</c:v>
                </c:pt>
                <c:pt idx="10">
                  <c:v>0.413953488372093</c:v>
                </c:pt>
                <c:pt idx="11">
                  <c:v>0.36279069767441863</c:v>
                </c:pt>
                <c:pt idx="12">
                  <c:v>0.52093023255813953</c:v>
                </c:pt>
              </c:numCache>
            </c:numRef>
          </c:val>
          <c:extLst>
            <c:ext xmlns:c16="http://schemas.microsoft.com/office/drawing/2014/chart" uri="{C3380CC4-5D6E-409C-BE32-E72D297353CC}">
              <c16:uniqueId val="{00000002-7E16-4011-B269-584C45ABD39C}"/>
            </c:ext>
          </c:extLst>
        </c:ser>
        <c:ser>
          <c:idx val="5"/>
          <c:order val="3"/>
          <c:tx>
            <c:v>Neutral</c:v>
          </c:tx>
          <c:spPr>
            <a:solidFill>
              <a:schemeClr val="bg1">
                <a:lumMod val="85000"/>
              </a:schemeClr>
            </a:solidFill>
          </c:spPr>
          <c:invertIfNegative val="0"/>
          <c:cat>
            <c:strRef>
              <c:f>'Q2'!$L$3:$L$15</c:f>
              <c:strCache>
                <c:ptCount val="13"/>
                <c:pt idx="0">
                  <c:v>Professional incentives</c:v>
                </c:pt>
                <c:pt idx="1">
                  <c:v>Changing administrative processes </c:v>
                </c:pt>
                <c:pt idx="2">
                  <c:v>Recognition for career development </c:v>
                </c:pt>
                <c:pt idx="3">
                  <c:v>Organisational structure </c:v>
                </c:pt>
                <c:pt idx="4">
                  <c:v>Existing infrastructure</c:v>
                </c:pt>
                <c:pt idx="5">
                  <c:v>Staff development opportunities </c:v>
                </c:pt>
                <c:pt idx="6">
                  <c:v>Support staff </c:v>
                </c:pt>
                <c:pt idx="7">
                  <c:v>Institutional culture </c:v>
                </c:pt>
                <c:pt idx="8">
                  <c:v>Strategy and leadership</c:v>
                </c:pt>
                <c:pt idx="9">
                  <c:v>Dedicated time</c:v>
                </c:pt>
                <c:pt idx="10">
                  <c:v>Colleagues' commitment</c:v>
                </c:pt>
                <c:pt idx="11">
                  <c:v>Colleagues' knowledge/expertise</c:v>
                </c:pt>
                <c:pt idx="12">
                  <c:v>Engagement from students/learners</c:v>
                </c:pt>
              </c:strCache>
            </c:strRef>
          </c:cat>
          <c:val>
            <c:numRef>
              <c:f>'Q2'!$P$3:$P$15</c:f>
              <c:numCache>
                <c:formatCode>0%</c:formatCode>
                <c:ptCount val="13"/>
                <c:pt idx="0">
                  <c:v>-0.13023255813953488</c:v>
                </c:pt>
                <c:pt idx="1">
                  <c:v>-0.14651162790697675</c:v>
                </c:pt>
                <c:pt idx="2">
                  <c:v>-0.12093023255813953</c:v>
                </c:pt>
                <c:pt idx="3">
                  <c:v>-0.13953488372093023</c:v>
                </c:pt>
                <c:pt idx="4">
                  <c:v>-8.8372093023255813E-2</c:v>
                </c:pt>
                <c:pt idx="5">
                  <c:v>-9.5348837209302331E-2</c:v>
                </c:pt>
                <c:pt idx="6">
                  <c:v>-8.3720930232558138E-2</c:v>
                </c:pt>
                <c:pt idx="7">
                  <c:v>-0.10232558139534884</c:v>
                </c:pt>
                <c:pt idx="8">
                  <c:v>-8.8372093023255813E-2</c:v>
                </c:pt>
                <c:pt idx="9">
                  <c:v>-7.441860465116279E-2</c:v>
                </c:pt>
                <c:pt idx="10">
                  <c:v>-8.6046511627906982E-2</c:v>
                </c:pt>
                <c:pt idx="11">
                  <c:v>-8.6046511627906982E-2</c:v>
                </c:pt>
                <c:pt idx="12">
                  <c:v>-4.6511627906976744E-2</c:v>
                </c:pt>
              </c:numCache>
            </c:numRef>
          </c:val>
          <c:extLst>
            <c:ext xmlns:c16="http://schemas.microsoft.com/office/drawing/2014/chart" uri="{C3380CC4-5D6E-409C-BE32-E72D297353CC}">
              <c16:uniqueId val="{00000003-7E16-4011-B269-584C45ABD39C}"/>
            </c:ext>
          </c:extLst>
        </c:ser>
        <c:ser>
          <c:idx val="3"/>
          <c:order val="4"/>
          <c:tx>
            <c:v>Disagree</c:v>
          </c:tx>
          <c:spPr>
            <a:solidFill>
              <a:schemeClr val="accent6">
                <a:lumMod val="75000"/>
                <a:alpha val="57000"/>
              </a:schemeClr>
            </a:solidFill>
          </c:spPr>
          <c:invertIfNegative val="0"/>
          <c:dLbls>
            <c:dLbl>
              <c:idx val="12"/>
              <c:delete val="1"/>
              <c:extLst>
                <c:ext xmlns:c15="http://schemas.microsoft.com/office/drawing/2012/chart" uri="{CE6537A1-D6FC-4f65-9D91-7224C49458BB}"/>
                <c:ext xmlns:c16="http://schemas.microsoft.com/office/drawing/2014/chart" uri="{C3380CC4-5D6E-409C-BE32-E72D297353CC}">
                  <c16:uniqueId val="{00000004-7E16-4011-B269-584C45ABD39C}"/>
                </c:ext>
              </c:extLst>
            </c:dLbl>
            <c:dLbl>
              <c:idx val="18"/>
              <c:delete val="1"/>
              <c:extLst>
                <c:ext xmlns:c15="http://schemas.microsoft.com/office/drawing/2012/chart" uri="{CE6537A1-D6FC-4f65-9D91-7224C49458BB}"/>
                <c:ext xmlns:c16="http://schemas.microsoft.com/office/drawing/2014/chart" uri="{C3380CC4-5D6E-409C-BE32-E72D297353CC}">
                  <c16:uniqueId val="{00000005-7E16-4011-B269-584C45ABD39C}"/>
                </c:ext>
              </c:extLst>
            </c:dLbl>
            <c:dLbl>
              <c:idx val="19"/>
              <c:delete val="1"/>
              <c:extLst>
                <c:ext xmlns:c15="http://schemas.microsoft.com/office/drawing/2012/chart" uri="{CE6537A1-D6FC-4f65-9D91-7224C49458BB}"/>
                <c:ext xmlns:c16="http://schemas.microsoft.com/office/drawing/2014/chart" uri="{C3380CC4-5D6E-409C-BE32-E72D297353CC}">
                  <c16:uniqueId val="{00000006-7E16-4011-B269-584C45ABD39C}"/>
                </c:ext>
              </c:extLst>
            </c:dLbl>
            <c:dLbl>
              <c:idx val="20"/>
              <c:delete val="1"/>
              <c:extLst>
                <c:ext xmlns:c15="http://schemas.microsoft.com/office/drawing/2012/chart" uri="{CE6537A1-D6FC-4f65-9D91-7224C49458BB}"/>
                <c:ext xmlns:c16="http://schemas.microsoft.com/office/drawing/2014/chart" uri="{C3380CC4-5D6E-409C-BE32-E72D297353CC}">
                  <c16:uniqueId val="{00000007-7E16-4011-B269-584C45ABD39C}"/>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'Q2'!$L$3:$L$15</c:f>
              <c:strCache>
                <c:ptCount val="13"/>
                <c:pt idx="0">
                  <c:v>Professional incentives</c:v>
                </c:pt>
                <c:pt idx="1">
                  <c:v>Changing administrative processes </c:v>
                </c:pt>
                <c:pt idx="2">
                  <c:v>Recognition for career development </c:v>
                </c:pt>
                <c:pt idx="3">
                  <c:v>Organisational structure </c:v>
                </c:pt>
                <c:pt idx="4">
                  <c:v>Existing infrastructure</c:v>
                </c:pt>
                <c:pt idx="5">
                  <c:v>Staff development opportunities </c:v>
                </c:pt>
                <c:pt idx="6">
                  <c:v>Support staff </c:v>
                </c:pt>
                <c:pt idx="7">
                  <c:v>Institutional culture </c:v>
                </c:pt>
                <c:pt idx="8">
                  <c:v>Strategy and leadership</c:v>
                </c:pt>
                <c:pt idx="9">
                  <c:v>Dedicated time</c:v>
                </c:pt>
                <c:pt idx="10">
                  <c:v>Colleagues' commitment</c:v>
                </c:pt>
                <c:pt idx="11">
                  <c:v>Colleagues' knowledge/expertise</c:v>
                </c:pt>
                <c:pt idx="12">
                  <c:v>Engagement from students/learners</c:v>
                </c:pt>
              </c:strCache>
            </c:strRef>
          </c:cat>
          <c:val>
            <c:numRef>
              <c:f>'Q2'!$Q$3:$Q$15</c:f>
              <c:numCache>
                <c:formatCode>0%</c:formatCode>
                <c:ptCount val="13"/>
                <c:pt idx="0">
                  <c:v>-0.17674418604651163</c:v>
                </c:pt>
                <c:pt idx="1">
                  <c:v>-0.13023255813953488</c:v>
                </c:pt>
                <c:pt idx="2">
                  <c:v>-0.17209302325581396</c:v>
                </c:pt>
                <c:pt idx="3">
                  <c:v>-0.12558139534883722</c:v>
                </c:pt>
                <c:pt idx="4">
                  <c:v>-0.13953488372093023</c:v>
                </c:pt>
                <c:pt idx="5">
                  <c:v>-0.12558139534883722</c:v>
                </c:pt>
                <c:pt idx="6">
                  <c:v>-0.12558139534883722</c:v>
                </c:pt>
                <c:pt idx="7">
                  <c:v>-0.10697674418604651</c:v>
                </c:pt>
                <c:pt idx="8">
                  <c:v>-8.8372093023255813E-2</c:v>
                </c:pt>
                <c:pt idx="9">
                  <c:v>-8.3720930232558138E-2</c:v>
                </c:pt>
                <c:pt idx="10">
                  <c:v>-6.9767441860465115E-2</c:v>
                </c:pt>
                <c:pt idx="11">
                  <c:v>-6.0465116279069767E-2</c:v>
                </c:pt>
                <c:pt idx="12">
                  <c:v>-5.1162790697674418E-2</c:v>
                </c:pt>
              </c:numCache>
            </c:numRef>
          </c:val>
          <c:extLst>
            <c:ext xmlns:c16="http://schemas.microsoft.com/office/drawing/2014/chart" uri="{C3380CC4-5D6E-409C-BE32-E72D297353CC}">
              <c16:uniqueId val="{00000008-7E16-4011-B269-584C45ABD39C}"/>
            </c:ext>
          </c:extLst>
        </c:ser>
        <c:ser>
          <c:idx val="4"/>
          <c:order val="5"/>
          <c:tx>
            <c:v>Strongly Disagree</c:v>
          </c:tx>
          <c:spPr>
            <a:solidFill>
              <a:schemeClr val="accent6">
                <a:lumMod val="75000"/>
              </a:schemeClr>
            </a:solidFill>
          </c:spPr>
          <c:invertIfNegative val="0"/>
          <c:dLbls>
            <c:dLbl>
              <c:idx val="10"/>
              <c:delete val="1"/>
              <c:extLst>
                <c:ext xmlns:c15="http://schemas.microsoft.com/office/drawing/2012/chart" uri="{CE6537A1-D6FC-4f65-9D91-7224C49458BB}"/>
                <c:ext xmlns:c16="http://schemas.microsoft.com/office/drawing/2014/chart" uri="{C3380CC4-5D6E-409C-BE32-E72D297353CC}">
                  <c16:uniqueId val="{00000009-7E16-4011-B269-584C45ABD39C}"/>
                </c:ext>
              </c:extLst>
            </c:dLbl>
            <c:dLbl>
              <c:idx val="11"/>
              <c:delete val="1"/>
              <c:extLst>
                <c:ext xmlns:c15="http://schemas.microsoft.com/office/drawing/2012/chart" uri="{CE6537A1-D6FC-4f65-9D91-7224C49458BB}"/>
                <c:ext xmlns:c16="http://schemas.microsoft.com/office/drawing/2014/chart" uri="{C3380CC4-5D6E-409C-BE32-E72D297353CC}">
                  <c16:uniqueId val="{0000000A-7E16-4011-B269-584C45ABD39C}"/>
                </c:ext>
              </c:extLst>
            </c:dLbl>
            <c:dLbl>
              <c:idx val="12"/>
              <c:delete val="1"/>
              <c:extLst>
                <c:ext xmlns:c15="http://schemas.microsoft.com/office/drawing/2012/chart" uri="{CE6537A1-D6FC-4f65-9D91-7224C49458BB}"/>
                <c:ext xmlns:c16="http://schemas.microsoft.com/office/drawing/2014/chart" uri="{C3380CC4-5D6E-409C-BE32-E72D297353CC}">
                  <c16:uniqueId val="{0000000B-7E16-4011-B269-584C45ABD39C}"/>
                </c:ext>
              </c:extLst>
            </c:dLbl>
            <c:dLbl>
              <c:idx val="18"/>
              <c:delete val="1"/>
              <c:extLst>
                <c:ext xmlns:c15="http://schemas.microsoft.com/office/drawing/2012/chart" uri="{CE6537A1-D6FC-4f65-9D91-7224C49458BB}"/>
                <c:ext xmlns:c16="http://schemas.microsoft.com/office/drawing/2014/chart" uri="{C3380CC4-5D6E-409C-BE32-E72D297353CC}">
                  <c16:uniqueId val="{0000000C-7E16-4011-B269-584C45ABD39C}"/>
                </c:ext>
              </c:extLst>
            </c:dLbl>
            <c:dLbl>
              <c:idx val="19"/>
              <c:delete val="1"/>
              <c:extLst>
                <c:ext xmlns:c15="http://schemas.microsoft.com/office/drawing/2012/chart" uri="{CE6537A1-D6FC-4f65-9D91-7224C49458BB}"/>
                <c:ext xmlns:c16="http://schemas.microsoft.com/office/drawing/2014/chart" uri="{C3380CC4-5D6E-409C-BE32-E72D297353CC}">
                  <c16:uniqueId val="{0000000D-7E16-4011-B269-584C45ABD39C}"/>
                </c:ext>
              </c:extLst>
            </c:dLbl>
            <c:dLbl>
              <c:idx val="20"/>
              <c:delete val="1"/>
              <c:extLst>
                <c:ext xmlns:c15="http://schemas.microsoft.com/office/drawing/2012/chart" uri="{CE6537A1-D6FC-4f65-9D91-7224C49458BB}"/>
                <c:ext xmlns:c16="http://schemas.microsoft.com/office/drawing/2014/chart" uri="{C3380CC4-5D6E-409C-BE32-E72D297353CC}">
                  <c16:uniqueId val="{0000000E-7E16-4011-B269-584C45ABD39C}"/>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'Q2'!$L$3:$L$15</c:f>
              <c:strCache>
                <c:ptCount val="13"/>
                <c:pt idx="0">
                  <c:v>Professional incentives</c:v>
                </c:pt>
                <c:pt idx="1">
                  <c:v>Changing administrative processes </c:v>
                </c:pt>
                <c:pt idx="2">
                  <c:v>Recognition for career development </c:v>
                </c:pt>
                <c:pt idx="3">
                  <c:v>Organisational structure </c:v>
                </c:pt>
                <c:pt idx="4">
                  <c:v>Existing infrastructure</c:v>
                </c:pt>
                <c:pt idx="5">
                  <c:v>Staff development opportunities </c:v>
                </c:pt>
                <c:pt idx="6">
                  <c:v>Support staff </c:v>
                </c:pt>
                <c:pt idx="7">
                  <c:v>Institutional culture </c:v>
                </c:pt>
                <c:pt idx="8">
                  <c:v>Strategy and leadership</c:v>
                </c:pt>
                <c:pt idx="9">
                  <c:v>Dedicated time</c:v>
                </c:pt>
                <c:pt idx="10">
                  <c:v>Colleagues' commitment</c:v>
                </c:pt>
                <c:pt idx="11">
                  <c:v>Colleagues' knowledge/expertise</c:v>
                </c:pt>
                <c:pt idx="12">
                  <c:v>Engagement from students/learners</c:v>
                </c:pt>
              </c:strCache>
            </c:strRef>
          </c:cat>
          <c:val>
            <c:numRef>
              <c:f>'Q2'!$R$3:$R$15</c:f>
              <c:numCache>
                <c:formatCode>0%</c:formatCode>
                <c:ptCount val="13"/>
                <c:pt idx="0">
                  <c:v>-0.18604651162790697</c:v>
                </c:pt>
                <c:pt idx="1">
                  <c:v>-0.10232558139534884</c:v>
                </c:pt>
                <c:pt idx="2">
                  <c:v>-0.13023255813953488</c:v>
                </c:pt>
                <c:pt idx="3">
                  <c:v>-0.11627906976744186</c:v>
                </c:pt>
                <c:pt idx="4">
                  <c:v>-6.5116279069767441E-2</c:v>
                </c:pt>
                <c:pt idx="5">
                  <c:v>-7.441860465116279E-2</c:v>
                </c:pt>
                <c:pt idx="6">
                  <c:v>-8.3720930232558138E-2</c:v>
                </c:pt>
                <c:pt idx="7">
                  <c:v>-5.1162790697674418E-2</c:v>
                </c:pt>
                <c:pt idx="8">
                  <c:v>-5.5813953488372092E-2</c:v>
                </c:pt>
                <c:pt idx="9">
                  <c:v>-6.0465116279069767E-2</c:v>
                </c:pt>
                <c:pt idx="10">
                  <c:v>-3.7209302325581395E-2</c:v>
                </c:pt>
                <c:pt idx="11">
                  <c:v>-3.255813953488372E-2</c:v>
                </c:pt>
                <c:pt idx="12">
                  <c:v>-2.7906976744186046E-2</c:v>
                </c:pt>
              </c:numCache>
            </c:numRef>
          </c:val>
          <c:extLst>
            <c:ext xmlns:c16="http://schemas.microsoft.com/office/drawing/2014/chart" uri="{C3380CC4-5D6E-409C-BE32-E72D297353CC}">
              <c16:uniqueId val="{0000000F-7E16-4011-B269-584C45ABD39C}"/>
            </c:ext>
          </c:extLst>
        </c:ser>
        <c:dLbls>
          <c:showLegendKey val="0"/>
          <c:showVal val="0"/>
          <c:showCatName val="0"/>
          <c:showSerName val="0"/>
          <c:showPercent val="0"/>
          <c:showBubbleSize val="0"/>
        </c:dLbls>
        <c:gapWidth val="75"/>
        <c:overlap val="100"/>
        <c:axId val="245609984"/>
        <c:axId val="245611520"/>
      </c:barChart>
      <c:catAx>
        <c:axId val="245609984"/>
        <c:scaling>
          <c:orientation val="minMax"/>
        </c:scaling>
        <c:delete val="0"/>
        <c:axPos val="l"/>
        <c:majorGridlines/>
        <c:numFmt formatCode="General" sourceLinked="1"/>
        <c:majorTickMark val="none"/>
        <c:minorTickMark val="none"/>
        <c:tickLblPos val="low"/>
        <c:crossAx val="245611520"/>
        <c:crosses val="autoZero"/>
        <c:auto val="0"/>
        <c:lblAlgn val="ctr"/>
        <c:lblOffset val="100"/>
        <c:noMultiLvlLbl val="0"/>
      </c:catAx>
      <c:valAx>
        <c:axId val="245611520"/>
        <c:scaling>
          <c:orientation val="minMax"/>
        </c:scaling>
        <c:delete val="0"/>
        <c:axPos val="b"/>
        <c:numFmt formatCode="0%" sourceLinked="1"/>
        <c:majorTickMark val="out"/>
        <c:minorTickMark val="none"/>
        <c:tickLblPos val="nextTo"/>
        <c:crossAx val="245609984"/>
        <c:crosses val="autoZero"/>
        <c:crossBetween val="between"/>
      </c:valAx>
    </c:plotArea>
    <c:legend>
      <c:legendPos val="b"/>
      <c:legendEntry>
        <c:idx val="0"/>
        <c:delete val="1"/>
      </c:legendEntry>
      <c:layout>
        <c:manualLayout>
          <c:xMode val="edge"/>
          <c:yMode val="edge"/>
          <c:x val="0.26945178826575233"/>
          <c:y val="0.90327579810577108"/>
          <c:w val="0.67348308415292013"/>
          <c:h val="3.7624884793818099E-2"/>
        </c:manualLayout>
      </c:layout>
      <c:overlay val="0"/>
    </c:legend>
    <c:plotVisOnly val="1"/>
    <c:dispBlanksAs val="gap"/>
    <c:showDLblsOverMax val="0"/>
  </c:chart>
  <c:spPr>
    <a:ln>
      <a:noFill/>
    </a:ln>
  </c:spPr>
  <c:txPr>
    <a:bodyPr/>
    <a:lstStyle/>
    <a:p>
      <a:pPr>
        <a:defRPr sz="1400"/>
      </a:pPr>
      <a:endParaRPr lang="en-US"/>
    </a:p>
  </c:txPr>
  <c:printSettings>
    <c:headerFooter/>
    <c:pageMargins b="0.75" l="0.7" r="0.7" t="0.75" header="0.3" footer="0.3"/>
    <c:pageSetup/>
  </c:printSettings>
  <c:userShapes r:id="rId1"/>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'Q18'!$B$1</c:f>
          <c:strCache>
            <c:ptCount val="1"/>
            <c:pt idx="0">
              <c:v>18. Which sector(s) are you based in?</c:v>
            </c:pt>
          </c:strCache>
        </c:strRef>
      </c:tx>
      <c:layout>
        <c:manualLayout>
          <c:xMode val="edge"/>
          <c:yMode val="edge"/>
          <c:x val="1.6785010112831213E-2"/>
          <c:y val="2.2922636103151862E-2"/>
        </c:manualLayout>
      </c:layout>
      <c:overlay val="0"/>
      <c:txPr>
        <a:bodyPr/>
        <a:lstStyle/>
        <a:p>
          <a:pPr algn="l">
            <a:defRPr sz="1000"/>
          </a:pPr>
          <a:endParaRPr lang="en-US"/>
        </a:p>
      </c:txPr>
    </c:title>
    <c:autoTitleDeleted val="0"/>
    <c:plotArea>
      <c:layout/>
      <c:barChart>
        <c:barDir val="bar"/>
        <c:grouping val="clustered"/>
        <c:varyColors val="0"/>
        <c:ser>
          <c:idx val="0"/>
          <c:order val="0"/>
          <c:tx>
            <c:strRef>
              <c:f>'Q18'!$C$2</c:f>
              <c:strCache>
                <c:ptCount val="1"/>
                <c:pt idx="0">
                  <c:v>Count</c:v>
                </c:pt>
              </c:strCache>
            </c:strRef>
          </c:tx>
          <c:spPr>
            <a:solidFill>
              <a:srgbClr val="079948"/>
            </a:solidFill>
          </c:spPr>
          <c:invertIfNegative val="0"/>
          <c:cat>
            <c:strRef>
              <c:f>'Q18'!$B$3:$B$10</c:f>
              <c:strCache>
                <c:ptCount val="8"/>
                <c:pt idx="0">
                  <c:v>Higher Education</c:v>
                </c:pt>
                <c:pt idx="1">
                  <c:v>Further Education</c:v>
                </c:pt>
                <c:pt idx="2">
                  <c:v>Work-based learning</c:v>
                </c:pt>
                <c:pt idx="3">
                  <c:v>Adult and community learning</c:v>
                </c:pt>
                <c:pt idx="4">
                  <c:v>Industry</c:v>
                </c:pt>
                <c:pt idx="5">
                  <c:v>Schools</c:v>
                </c:pt>
                <c:pt idx="6">
                  <c:v>Third sector</c:v>
                </c:pt>
                <c:pt idx="7">
                  <c:v>Other</c:v>
                </c:pt>
              </c:strCache>
            </c:strRef>
          </c:cat>
          <c:val>
            <c:numRef>
              <c:f>'Q18'!$C$3:$C$10</c:f>
              <c:numCache>
                <c:formatCode>General</c:formatCode>
                <c:ptCount val="8"/>
                <c:pt idx="0">
                  <c:v>193</c:v>
                </c:pt>
                <c:pt idx="1">
                  <c:v>12</c:v>
                </c:pt>
                <c:pt idx="2">
                  <c:v>11</c:v>
                </c:pt>
                <c:pt idx="3">
                  <c:v>8</c:v>
                </c:pt>
                <c:pt idx="4">
                  <c:v>8</c:v>
                </c:pt>
                <c:pt idx="5">
                  <c:v>6</c:v>
                </c:pt>
                <c:pt idx="6">
                  <c:v>9</c:v>
                </c:pt>
                <c:pt idx="7">
                  <c:v>1</c:v>
                </c:pt>
              </c:numCache>
            </c:numRef>
          </c:val>
          <c:extLst>
            <c:ext xmlns:c16="http://schemas.microsoft.com/office/drawing/2014/chart" uri="{C3380CC4-5D6E-409C-BE32-E72D297353CC}">
              <c16:uniqueId val="{00000000-41FC-4861-92D9-8FE3C8A76035}"/>
            </c:ext>
          </c:extLst>
        </c:ser>
        <c:ser>
          <c:idx val="1"/>
          <c:order val="1"/>
          <c:tx>
            <c:strRef>
              <c:f>'Q18'!$D$2</c:f>
              <c:strCache>
                <c:ptCount val="1"/>
                <c:pt idx="0">
                  <c:v>2020 (%)</c:v>
                </c:pt>
              </c:strCache>
            </c:strRef>
          </c:tx>
          <c:spPr>
            <a:noFill/>
            <a:ln>
              <a:noFill/>
            </a:ln>
          </c:spPr>
          <c:invertIfNegative val="0"/>
          <c:cat>
            <c:strRef>
              <c:f>'Q18'!$B$3:$B$10</c:f>
              <c:strCache>
                <c:ptCount val="8"/>
                <c:pt idx="0">
                  <c:v>Higher Education</c:v>
                </c:pt>
                <c:pt idx="1">
                  <c:v>Further Education</c:v>
                </c:pt>
                <c:pt idx="2">
                  <c:v>Work-based learning</c:v>
                </c:pt>
                <c:pt idx="3">
                  <c:v>Adult and community learning</c:v>
                </c:pt>
                <c:pt idx="4">
                  <c:v>Industry</c:v>
                </c:pt>
                <c:pt idx="5">
                  <c:v>Schools</c:v>
                </c:pt>
                <c:pt idx="6">
                  <c:v>Third sector</c:v>
                </c:pt>
                <c:pt idx="7">
                  <c:v>Other</c:v>
                </c:pt>
              </c:strCache>
            </c:strRef>
          </c:cat>
          <c:val>
            <c:numRef>
              <c:f>'Q18'!$D$3:$D$10</c:f>
              <c:numCache>
                <c:formatCode>0%</c:formatCode>
                <c:ptCount val="8"/>
                <c:pt idx="0">
                  <c:v>0.90186915887850472</c:v>
                </c:pt>
                <c:pt idx="1">
                  <c:v>5.6074766355140186E-2</c:v>
                </c:pt>
                <c:pt idx="2">
                  <c:v>5.1401869158878503E-2</c:v>
                </c:pt>
                <c:pt idx="3">
                  <c:v>3.7383177570093455E-2</c:v>
                </c:pt>
                <c:pt idx="4">
                  <c:v>3.7383177570093455E-2</c:v>
                </c:pt>
                <c:pt idx="5">
                  <c:v>2.8037383177570093E-2</c:v>
                </c:pt>
                <c:pt idx="6">
                  <c:v>4.2056074766355138E-2</c:v>
                </c:pt>
                <c:pt idx="7">
                  <c:v>4.6728971962616819E-3</c:v>
                </c:pt>
              </c:numCache>
            </c:numRef>
          </c:val>
          <c:extLst>
            <c:ext xmlns:c16="http://schemas.microsoft.com/office/drawing/2014/chart" uri="{C3380CC4-5D6E-409C-BE32-E72D297353CC}">
              <c16:uniqueId val="{00000001-41FC-4861-92D9-8FE3C8A76035}"/>
            </c:ext>
          </c:extLst>
        </c:ser>
        <c:dLbls>
          <c:showLegendKey val="0"/>
          <c:showVal val="0"/>
          <c:showCatName val="0"/>
          <c:showSerName val="0"/>
          <c:showPercent val="0"/>
          <c:showBubbleSize val="0"/>
        </c:dLbls>
        <c:gapWidth val="92"/>
        <c:overlap val="93"/>
        <c:axId val="251441152"/>
        <c:axId val="251442688"/>
      </c:barChart>
      <c:catAx>
        <c:axId val="251441152"/>
        <c:scaling>
          <c:orientation val="minMax"/>
        </c:scaling>
        <c:delete val="0"/>
        <c:axPos val="l"/>
        <c:numFmt formatCode="General" sourceLinked="0"/>
        <c:majorTickMark val="none"/>
        <c:minorTickMark val="none"/>
        <c:tickLblPos val="nextTo"/>
        <c:crossAx val="251442688"/>
        <c:crosses val="autoZero"/>
        <c:auto val="1"/>
        <c:lblAlgn val="ctr"/>
        <c:lblOffset val="100"/>
        <c:noMultiLvlLbl val="0"/>
      </c:catAx>
      <c:valAx>
        <c:axId val="251442688"/>
        <c:scaling>
          <c:orientation val="minMax"/>
        </c:scaling>
        <c:delete val="0"/>
        <c:axPos val="b"/>
        <c:majorGridlines/>
        <c:numFmt formatCode="General" sourceLinked="1"/>
        <c:majorTickMark val="none"/>
        <c:minorTickMark val="none"/>
        <c:tickLblPos val="nextTo"/>
        <c:crossAx val="251441152"/>
        <c:crosses val="autoZero"/>
        <c:crossBetween val="between"/>
      </c:valAx>
      <c:dTable>
        <c:showHorzBorder val="1"/>
        <c:showVertBorder val="1"/>
        <c:showOutline val="1"/>
        <c:showKeys val="0"/>
        <c:txPr>
          <a:bodyPr/>
          <a:lstStyle/>
          <a:p>
            <a:pPr rtl="0">
              <a:defRPr sz="800"/>
            </a:pPr>
            <a:endParaRPr lang="en-US"/>
          </a:p>
        </c:txPr>
      </c:dTable>
      <c:spPr>
        <a:ln>
          <a:solidFill>
            <a:schemeClr val="tx1">
              <a:lumMod val="50000"/>
              <a:lumOff val="50000"/>
            </a:schemeClr>
          </a:solidFill>
        </a:ln>
      </c:spPr>
    </c:plotArea>
    <c:plotVisOnly val="1"/>
    <c:dispBlanksAs val="gap"/>
    <c:showDLblsOverMax val="0"/>
  </c:chart>
  <c:spPr>
    <a:ln>
      <a:noFill/>
    </a:ln>
  </c:spPr>
  <c:txPr>
    <a:bodyPr/>
    <a:lstStyle/>
    <a:p>
      <a:pPr>
        <a:defRPr sz="900">
          <a:latin typeface="Open Sans" panose="020B0606030504020204" pitchFamily="34" charset="0"/>
          <a:ea typeface="Open Sans" panose="020B0606030504020204" pitchFamily="34" charset="0"/>
          <a:cs typeface="Open Sans" panose="020B0606030504020204" pitchFamily="34" charset="0"/>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'Q18'!$B$1</c:f>
          <c:strCache>
            <c:ptCount val="1"/>
            <c:pt idx="0">
              <c:v>18. Which sector(s) are you based in?</c:v>
            </c:pt>
          </c:strCache>
        </c:strRef>
      </c:tx>
      <c:layout>
        <c:manualLayout>
          <c:xMode val="edge"/>
          <c:yMode val="edge"/>
          <c:x val="5.5508665033734746E-3"/>
          <c:y val="2.4869906238495221E-2"/>
        </c:manualLayout>
      </c:layout>
      <c:overlay val="0"/>
      <c:txPr>
        <a:bodyPr/>
        <a:lstStyle/>
        <a:p>
          <a:pPr algn="l">
            <a:defRPr sz="1200"/>
          </a:pPr>
          <a:endParaRPr lang="en-US"/>
        </a:p>
      </c:txPr>
    </c:title>
    <c:autoTitleDeleted val="0"/>
    <c:plotArea>
      <c:layout>
        <c:manualLayout>
          <c:layoutTarget val="inner"/>
          <c:xMode val="edge"/>
          <c:yMode val="edge"/>
          <c:x val="0.25644202898550722"/>
          <c:y val="8.426066825738919E-2"/>
          <c:w val="0.65837753623188411"/>
          <c:h val="0.73866669403167251"/>
        </c:manualLayout>
      </c:layout>
      <c:barChart>
        <c:barDir val="bar"/>
        <c:grouping val="clustered"/>
        <c:varyColors val="0"/>
        <c:ser>
          <c:idx val="3"/>
          <c:order val="0"/>
          <c:tx>
            <c:strRef>
              <c:f>'Q18'!$D$16</c:f>
              <c:strCache>
                <c:ptCount val="1"/>
                <c:pt idx="0">
                  <c:v>2019 (%)</c:v>
                </c:pt>
              </c:strCache>
            </c:strRef>
          </c:tx>
          <c:spPr>
            <a:solidFill>
              <a:schemeClr val="bg1">
                <a:lumMod val="85000"/>
              </a:schemeClr>
            </a:solidFill>
          </c:spPr>
          <c:invertIfNegative val="0"/>
          <c:dLbls>
            <c:dLbl>
              <c:idx val="0"/>
              <c:tx>
                <c:rich>
                  <a:bodyPr/>
                  <a:lstStyle/>
                  <a:p>
                    <a:fld id="{D0DE1548-831A-4AA7-A688-1A4210E47439}" type="CELLRANGE">
                      <a:rPr lang="en-US"/>
                      <a:pPr/>
                      <a:t>[CELLRANGE]</a:t>
                    </a:fld>
                    <a:r>
                      <a:rPr lang="en-US" baseline="0"/>
                      <a:t>, </a:t>
                    </a:r>
                    <a:fld id="{5A464B93-2C28-44D5-BA51-A40C34C74DB5}" type="VALUE">
                      <a:rPr lang="en-US" baseline="0"/>
                      <a:pPr/>
                      <a:t>[VALUE]</a:t>
                    </a:fld>
                    <a:endParaRPr lang="en-US"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DA80-42AF-BD7D-7BDB64669C2C}"/>
                </c:ext>
              </c:extLst>
            </c:dLbl>
            <c:dLbl>
              <c:idx val="1"/>
              <c:tx>
                <c:rich>
                  <a:bodyPr/>
                  <a:lstStyle/>
                  <a:p>
                    <a:fld id="{3B23B660-9F7C-4140-AF4F-B1AC0A4E4744}" type="CELLRANGE">
                      <a:rPr lang="en-US"/>
                      <a:pPr/>
                      <a:t>[CELLRANGE]</a:t>
                    </a:fld>
                    <a:r>
                      <a:rPr lang="en-US" baseline="0"/>
                      <a:t>, </a:t>
                    </a:r>
                    <a:fld id="{1638F49F-0E91-4772-8F31-47F0D5FFC334}" type="VALUE">
                      <a:rPr lang="en-US" baseline="0"/>
                      <a:pPr/>
                      <a:t>[VALUE]</a:t>
                    </a:fld>
                    <a:endParaRPr lang="en-US"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DA80-42AF-BD7D-7BDB64669C2C}"/>
                </c:ext>
              </c:extLst>
            </c:dLbl>
            <c:dLbl>
              <c:idx val="2"/>
              <c:tx>
                <c:rich>
                  <a:bodyPr/>
                  <a:lstStyle/>
                  <a:p>
                    <a:fld id="{984F8759-4F9A-4600-953D-C7647011334F}" type="CELLRANGE">
                      <a:rPr lang="en-US"/>
                      <a:pPr/>
                      <a:t>[CELLRANGE]</a:t>
                    </a:fld>
                    <a:r>
                      <a:rPr lang="en-US" baseline="0"/>
                      <a:t>, </a:t>
                    </a:r>
                    <a:fld id="{CA3016D9-DBC6-40AF-9A38-89EA1B7F14D3}" type="VALUE">
                      <a:rPr lang="en-US" baseline="0"/>
                      <a:pPr/>
                      <a:t>[VALUE]</a:t>
                    </a:fld>
                    <a:endParaRPr lang="en-US"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DA80-42AF-BD7D-7BDB64669C2C}"/>
                </c:ext>
              </c:extLst>
            </c:dLbl>
            <c:dLbl>
              <c:idx val="3"/>
              <c:tx>
                <c:rich>
                  <a:bodyPr/>
                  <a:lstStyle/>
                  <a:p>
                    <a:fld id="{50A71E57-91F3-4841-8B73-5E8A4D410E8E}" type="CELLRANGE">
                      <a:rPr lang="en-US"/>
                      <a:pPr/>
                      <a:t>[CELLRANGE]</a:t>
                    </a:fld>
                    <a:r>
                      <a:rPr lang="en-US" baseline="0"/>
                      <a:t>, </a:t>
                    </a:r>
                    <a:fld id="{8E0575B2-F209-4A4C-BE07-9535B0749421}" type="VALUE">
                      <a:rPr lang="en-US" baseline="0"/>
                      <a:pPr/>
                      <a:t>[VALUE]</a:t>
                    </a:fld>
                    <a:endParaRPr lang="en-US"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DA80-42AF-BD7D-7BDB64669C2C}"/>
                </c:ext>
              </c:extLst>
            </c:dLbl>
            <c:dLbl>
              <c:idx val="4"/>
              <c:tx>
                <c:rich>
                  <a:bodyPr/>
                  <a:lstStyle/>
                  <a:p>
                    <a:fld id="{AE615FD6-001A-4CA1-855E-154FD88856A1}" type="CELLRANGE">
                      <a:rPr lang="en-US"/>
                      <a:pPr/>
                      <a:t>[CELLRANGE]</a:t>
                    </a:fld>
                    <a:r>
                      <a:rPr lang="en-US" baseline="0"/>
                      <a:t>, </a:t>
                    </a:r>
                    <a:fld id="{D3B5E927-E961-413C-B8DC-A07407451ED5}" type="VALUE">
                      <a:rPr lang="en-US" baseline="0"/>
                      <a:pPr/>
                      <a:t>[VALUE]</a:t>
                    </a:fld>
                    <a:endParaRPr lang="en-US"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DA80-42AF-BD7D-7BDB64669C2C}"/>
                </c:ext>
              </c:extLst>
            </c:dLbl>
            <c:dLbl>
              <c:idx val="5"/>
              <c:tx>
                <c:rich>
                  <a:bodyPr/>
                  <a:lstStyle/>
                  <a:p>
                    <a:fld id="{27226905-9E79-4161-84AB-CEC1F0F29BE9}" type="CELLRANGE">
                      <a:rPr lang="en-US"/>
                      <a:pPr/>
                      <a:t>[CELLRANGE]</a:t>
                    </a:fld>
                    <a:r>
                      <a:rPr lang="en-US" baseline="0"/>
                      <a:t>, </a:t>
                    </a:r>
                    <a:fld id="{32992DDE-22E3-4272-A932-89B3D183FD00}" type="VALUE">
                      <a:rPr lang="en-US" baseline="0"/>
                      <a:pPr/>
                      <a:t>[VALUE]</a:t>
                    </a:fld>
                    <a:endParaRPr lang="en-US"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DA80-42AF-BD7D-7BDB64669C2C}"/>
                </c:ext>
              </c:extLst>
            </c:dLbl>
            <c:dLbl>
              <c:idx val="6"/>
              <c:tx>
                <c:rich>
                  <a:bodyPr/>
                  <a:lstStyle/>
                  <a:p>
                    <a:fld id="{E951189C-251F-4F9D-B58A-DC2EE4A91C1A}" type="CELLRANGE">
                      <a:rPr lang="en-US"/>
                      <a:pPr/>
                      <a:t>[CELLRANGE]</a:t>
                    </a:fld>
                    <a:r>
                      <a:rPr lang="en-US" baseline="0"/>
                      <a:t>, </a:t>
                    </a:r>
                    <a:fld id="{53EF137A-566E-4232-B7B4-1CF464069C1F}" type="VALUE">
                      <a:rPr lang="en-US" baseline="0"/>
                      <a:pPr/>
                      <a:t>[VALUE]</a:t>
                    </a:fld>
                    <a:endParaRPr lang="en-US"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DA80-42AF-BD7D-7BDB64669C2C}"/>
                </c:ext>
              </c:extLst>
            </c:dLbl>
            <c:dLbl>
              <c:idx val="7"/>
              <c:tx>
                <c:rich>
                  <a:bodyPr/>
                  <a:lstStyle/>
                  <a:p>
                    <a:fld id="{4F03A8A2-A2BB-4500-842A-A7ACF068749E}" type="CELLRANGE">
                      <a:rPr lang="en-US"/>
                      <a:pPr/>
                      <a:t>[CELLRANGE]</a:t>
                    </a:fld>
                    <a:r>
                      <a:rPr lang="en-US" baseline="0"/>
                      <a:t>, </a:t>
                    </a:r>
                    <a:fld id="{ED7690A6-693F-4A5E-A1F9-5FBABC8CC047}" type="VALUE">
                      <a:rPr lang="en-US" baseline="0"/>
                      <a:pPr/>
                      <a:t>[VALUE]</a:t>
                    </a:fld>
                    <a:endParaRPr lang="en-US"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DA80-42AF-BD7D-7BDB64669C2C}"/>
                </c:ext>
              </c:extLst>
            </c:dLbl>
            <c:spPr>
              <a:solidFill>
                <a:schemeClr val="bg1"/>
              </a:solidFill>
            </c:spPr>
            <c:showLegendKey val="0"/>
            <c:showVal val="1"/>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'Q18'!$G$17:$G$24</c:f>
              <c:strCache>
                <c:ptCount val="8"/>
                <c:pt idx="0">
                  <c:v>Higher Education</c:v>
                </c:pt>
                <c:pt idx="1">
                  <c:v>Further Education</c:v>
                </c:pt>
                <c:pt idx="2">
                  <c:v>Work-based learning</c:v>
                </c:pt>
                <c:pt idx="3">
                  <c:v>Adult and community learning</c:v>
                </c:pt>
                <c:pt idx="4">
                  <c:v>Industry</c:v>
                </c:pt>
                <c:pt idx="5">
                  <c:v>Schools</c:v>
                </c:pt>
                <c:pt idx="6">
                  <c:v>Third sector</c:v>
                </c:pt>
                <c:pt idx="7">
                  <c:v>Other</c:v>
                </c:pt>
              </c:strCache>
            </c:strRef>
          </c:cat>
          <c:val>
            <c:numRef>
              <c:f>'Q18'!$D$17:$D$24</c:f>
              <c:numCache>
                <c:formatCode>0%</c:formatCode>
                <c:ptCount val="8"/>
                <c:pt idx="0">
                  <c:v>0.88938053097345138</c:v>
                </c:pt>
                <c:pt idx="1">
                  <c:v>9.2920353982300891E-2</c:v>
                </c:pt>
                <c:pt idx="2">
                  <c:v>6.1946902654867256E-2</c:v>
                </c:pt>
                <c:pt idx="3">
                  <c:v>5.7522123893805309E-2</c:v>
                </c:pt>
                <c:pt idx="4">
                  <c:v>3.9823008849557522E-2</c:v>
                </c:pt>
                <c:pt idx="5">
                  <c:v>3.0973451327433628E-2</c:v>
                </c:pt>
                <c:pt idx="6">
                  <c:v>3.0973451327433628E-2</c:v>
                </c:pt>
                <c:pt idx="7">
                  <c:v>0</c:v>
                </c:pt>
              </c:numCache>
            </c:numRef>
          </c:val>
          <c:extLst>
            <c:ext xmlns:c15="http://schemas.microsoft.com/office/drawing/2012/chart" uri="{02D57815-91ED-43cb-92C2-25804820EDAC}">
              <c15:datalabelsRange>
                <c15:f>'Q18'!$E$17:$E$24</c15:f>
                <c15:dlblRangeCache>
                  <c:ptCount val="8"/>
                  <c:pt idx="0">
                    <c:v>n.201</c:v>
                  </c:pt>
                  <c:pt idx="1">
                    <c:v>n.21</c:v>
                  </c:pt>
                  <c:pt idx="2">
                    <c:v>n.14</c:v>
                  </c:pt>
                  <c:pt idx="3">
                    <c:v>n.13</c:v>
                  </c:pt>
                  <c:pt idx="4">
                    <c:v>n.9</c:v>
                  </c:pt>
                  <c:pt idx="5">
                    <c:v>n.7</c:v>
                  </c:pt>
                  <c:pt idx="6">
                    <c:v>n.7</c:v>
                  </c:pt>
                  <c:pt idx="7">
                    <c:v>n.0</c:v>
                  </c:pt>
                </c15:dlblRangeCache>
              </c15:datalabelsRange>
            </c:ext>
            <c:ext xmlns:c16="http://schemas.microsoft.com/office/drawing/2014/chart" uri="{C3380CC4-5D6E-409C-BE32-E72D297353CC}">
              <c16:uniqueId val="{00000000-7068-429C-9BFD-274241D9FBA7}"/>
            </c:ext>
          </c:extLst>
        </c:ser>
        <c:ser>
          <c:idx val="1"/>
          <c:order val="1"/>
          <c:tx>
            <c:strRef>
              <c:f>'Q18'!$D$2</c:f>
              <c:strCache>
                <c:ptCount val="1"/>
                <c:pt idx="0">
                  <c:v>2020 (%)</c:v>
                </c:pt>
              </c:strCache>
            </c:strRef>
          </c:tx>
          <c:spPr>
            <a:solidFill>
              <a:srgbClr val="079948"/>
            </a:solidFill>
          </c:spPr>
          <c:invertIfNegative val="0"/>
          <c:dLbls>
            <c:dLbl>
              <c:idx val="0"/>
              <c:tx>
                <c:rich>
                  <a:bodyPr/>
                  <a:lstStyle/>
                  <a:p>
                    <a:fld id="{65ADE137-AD08-4DE3-8F33-F1123065E39B}" type="CELLRANGE">
                      <a:rPr lang="en-US"/>
                      <a:pPr/>
                      <a:t>[CELLRANGE]</a:t>
                    </a:fld>
                    <a:r>
                      <a:rPr lang="en-US" baseline="0"/>
                      <a:t>, </a:t>
                    </a:r>
                    <a:fld id="{76163DD8-59D9-4B04-BD76-03025ED3C69E}" type="VALUE">
                      <a:rPr lang="en-US" baseline="0"/>
                      <a:pPr/>
                      <a:t>[VALUE]</a:t>
                    </a:fld>
                    <a:endParaRPr lang="en-US"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DA80-42AF-BD7D-7BDB64669C2C}"/>
                </c:ext>
              </c:extLst>
            </c:dLbl>
            <c:dLbl>
              <c:idx val="1"/>
              <c:tx>
                <c:rich>
                  <a:bodyPr/>
                  <a:lstStyle/>
                  <a:p>
                    <a:fld id="{960DE38B-DB3A-4036-AF0A-3716274DF1B7}" type="CELLRANGE">
                      <a:rPr lang="en-US"/>
                      <a:pPr/>
                      <a:t>[CELLRANGE]</a:t>
                    </a:fld>
                    <a:r>
                      <a:rPr lang="en-US" baseline="0"/>
                      <a:t>, </a:t>
                    </a:r>
                    <a:fld id="{9079BA94-8CD0-4E90-A255-B9A0494B0753}" type="VALUE">
                      <a:rPr lang="en-US" baseline="0"/>
                      <a:pPr/>
                      <a:t>[VALUE]</a:t>
                    </a:fld>
                    <a:endParaRPr lang="en-US"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DA80-42AF-BD7D-7BDB64669C2C}"/>
                </c:ext>
              </c:extLst>
            </c:dLbl>
            <c:dLbl>
              <c:idx val="2"/>
              <c:tx>
                <c:rich>
                  <a:bodyPr/>
                  <a:lstStyle/>
                  <a:p>
                    <a:fld id="{63857152-DB88-41B3-96E6-D8CAE7BE04B1}" type="CELLRANGE">
                      <a:rPr lang="en-US"/>
                      <a:pPr/>
                      <a:t>[CELLRANGE]</a:t>
                    </a:fld>
                    <a:r>
                      <a:rPr lang="en-US" baseline="0"/>
                      <a:t>, </a:t>
                    </a:r>
                    <a:fld id="{56E7CB37-DEDC-4C33-956D-FC3D82701F6C}" type="VALUE">
                      <a:rPr lang="en-US" baseline="0"/>
                      <a:pPr/>
                      <a:t>[VALUE]</a:t>
                    </a:fld>
                    <a:endParaRPr lang="en-US"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DA80-42AF-BD7D-7BDB64669C2C}"/>
                </c:ext>
              </c:extLst>
            </c:dLbl>
            <c:dLbl>
              <c:idx val="3"/>
              <c:tx>
                <c:rich>
                  <a:bodyPr/>
                  <a:lstStyle/>
                  <a:p>
                    <a:fld id="{3EDF9658-A049-4A25-A319-1904BBD56316}" type="CELLRANGE">
                      <a:rPr lang="en-US"/>
                      <a:pPr/>
                      <a:t>[CELLRANGE]</a:t>
                    </a:fld>
                    <a:r>
                      <a:rPr lang="en-US" baseline="0"/>
                      <a:t>, </a:t>
                    </a:r>
                    <a:fld id="{AC7651AE-06F0-47D5-8AD5-5A157D27CED9}" type="VALUE">
                      <a:rPr lang="en-US" baseline="0"/>
                      <a:pPr/>
                      <a:t>[VALUE]</a:t>
                    </a:fld>
                    <a:endParaRPr lang="en-US"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DA80-42AF-BD7D-7BDB64669C2C}"/>
                </c:ext>
              </c:extLst>
            </c:dLbl>
            <c:dLbl>
              <c:idx val="4"/>
              <c:tx>
                <c:rich>
                  <a:bodyPr/>
                  <a:lstStyle/>
                  <a:p>
                    <a:fld id="{CB8706D0-2E92-445B-8931-72672C491F37}" type="CELLRANGE">
                      <a:rPr lang="en-US"/>
                      <a:pPr/>
                      <a:t>[CELLRANGE]</a:t>
                    </a:fld>
                    <a:r>
                      <a:rPr lang="en-US" baseline="0"/>
                      <a:t>, </a:t>
                    </a:r>
                    <a:fld id="{E216E0D1-8064-47EF-A8FF-72CAA2EC2B75}" type="VALUE">
                      <a:rPr lang="en-US" baseline="0"/>
                      <a:pPr/>
                      <a:t>[VALUE]</a:t>
                    </a:fld>
                    <a:endParaRPr lang="en-US"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DA80-42AF-BD7D-7BDB64669C2C}"/>
                </c:ext>
              </c:extLst>
            </c:dLbl>
            <c:dLbl>
              <c:idx val="5"/>
              <c:tx>
                <c:rich>
                  <a:bodyPr/>
                  <a:lstStyle/>
                  <a:p>
                    <a:fld id="{D7C0B619-5BDC-46C5-B49B-D2BDA59F2F12}" type="CELLRANGE">
                      <a:rPr lang="en-US"/>
                      <a:pPr/>
                      <a:t>[CELLRANGE]</a:t>
                    </a:fld>
                    <a:r>
                      <a:rPr lang="en-US" baseline="0"/>
                      <a:t>, </a:t>
                    </a:r>
                    <a:fld id="{01931E29-F6CA-480E-BA49-E782B38ACF2E}" type="VALUE">
                      <a:rPr lang="en-US" baseline="0"/>
                      <a:pPr/>
                      <a:t>[VALUE]</a:t>
                    </a:fld>
                    <a:endParaRPr lang="en-US"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DA80-42AF-BD7D-7BDB64669C2C}"/>
                </c:ext>
              </c:extLst>
            </c:dLbl>
            <c:dLbl>
              <c:idx val="6"/>
              <c:tx>
                <c:rich>
                  <a:bodyPr/>
                  <a:lstStyle/>
                  <a:p>
                    <a:fld id="{DF0AFC25-CE15-44D4-B18D-E333013743EE}" type="CELLRANGE">
                      <a:rPr lang="en-US"/>
                      <a:pPr/>
                      <a:t>[CELLRANGE]</a:t>
                    </a:fld>
                    <a:r>
                      <a:rPr lang="en-US" baseline="0"/>
                      <a:t>, </a:t>
                    </a:r>
                    <a:fld id="{2A5D025E-B273-45B9-A1F7-6AC5B922BDA1}" type="VALUE">
                      <a:rPr lang="en-US" baseline="0"/>
                      <a:pPr/>
                      <a:t>[VALUE]</a:t>
                    </a:fld>
                    <a:endParaRPr lang="en-US"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DA80-42AF-BD7D-7BDB64669C2C}"/>
                </c:ext>
              </c:extLst>
            </c:dLbl>
            <c:dLbl>
              <c:idx val="7"/>
              <c:tx>
                <c:rich>
                  <a:bodyPr/>
                  <a:lstStyle/>
                  <a:p>
                    <a:fld id="{CBF71C7F-D82F-49AA-BB13-F3758E63F26E}" type="CELLRANGE">
                      <a:rPr lang="en-US"/>
                      <a:pPr/>
                      <a:t>[CELLRANGE]</a:t>
                    </a:fld>
                    <a:r>
                      <a:rPr lang="en-US" baseline="0"/>
                      <a:t>, </a:t>
                    </a:r>
                    <a:fld id="{593D3E65-CDC7-4030-A965-03BF3EC10674}" type="VALUE">
                      <a:rPr lang="en-US" baseline="0"/>
                      <a:pPr/>
                      <a:t>[VALUE]</a:t>
                    </a:fld>
                    <a:endParaRPr lang="en-US"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DA80-42AF-BD7D-7BDB64669C2C}"/>
                </c:ext>
              </c:extLst>
            </c:dLbl>
            <c:spPr>
              <a:solidFill>
                <a:schemeClr val="bg1"/>
              </a:solidFill>
              <a:ln>
                <a:noFill/>
              </a:ln>
            </c:spPr>
            <c:txPr>
              <a:bodyPr rot="0"/>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'Q18'!$G$17:$G$24</c:f>
              <c:strCache>
                <c:ptCount val="8"/>
                <c:pt idx="0">
                  <c:v>Higher Education</c:v>
                </c:pt>
                <c:pt idx="1">
                  <c:v>Further Education</c:v>
                </c:pt>
                <c:pt idx="2">
                  <c:v>Work-based learning</c:v>
                </c:pt>
                <c:pt idx="3">
                  <c:v>Adult and community learning</c:v>
                </c:pt>
                <c:pt idx="4">
                  <c:v>Industry</c:v>
                </c:pt>
                <c:pt idx="5">
                  <c:v>Schools</c:v>
                </c:pt>
                <c:pt idx="6">
                  <c:v>Third sector</c:v>
                </c:pt>
                <c:pt idx="7">
                  <c:v>Other</c:v>
                </c:pt>
              </c:strCache>
            </c:strRef>
          </c:cat>
          <c:val>
            <c:numRef>
              <c:f>'Q18'!$D$3:$D$10</c:f>
              <c:numCache>
                <c:formatCode>0%</c:formatCode>
                <c:ptCount val="8"/>
                <c:pt idx="0">
                  <c:v>0.90186915887850472</c:v>
                </c:pt>
                <c:pt idx="1">
                  <c:v>5.6074766355140186E-2</c:v>
                </c:pt>
                <c:pt idx="2">
                  <c:v>5.1401869158878503E-2</c:v>
                </c:pt>
                <c:pt idx="3">
                  <c:v>3.7383177570093455E-2</c:v>
                </c:pt>
                <c:pt idx="4">
                  <c:v>3.7383177570093455E-2</c:v>
                </c:pt>
                <c:pt idx="5">
                  <c:v>2.8037383177570093E-2</c:v>
                </c:pt>
                <c:pt idx="6">
                  <c:v>4.2056074766355138E-2</c:v>
                </c:pt>
                <c:pt idx="7">
                  <c:v>4.6728971962616819E-3</c:v>
                </c:pt>
              </c:numCache>
            </c:numRef>
          </c:val>
          <c:extLst>
            <c:ext xmlns:c15="http://schemas.microsoft.com/office/drawing/2012/chart" uri="{02D57815-91ED-43cb-92C2-25804820EDAC}">
              <c15:datalabelsRange>
                <c15:f>'Q18'!$E$3:$E$10</c15:f>
                <c15:dlblRangeCache>
                  <c:ptCount val="8"/>
                  <c:pt idx="0">
                    <c:v>n.193</c:v>
                  </c:pt>
                  <c:pt idx="1">
                    <c:v>n.12</c:v>
                  </c:pt>
                  <c:pt idx="2">
                    <c:v>n.11</c:v>
                  </c:pt>
                  <c:pt idx="3">
                    <c:v>n.8</c:v>
                  </c:pt>
                  <c:pt idx="4">
                    <c:v>n.8</c:v>
                  </c:pt>
                  <c:pt idx="5">
                    <c:v>n.6</c:v>
                  </c:pt>
                  <c:pt idx="6">
                    <c:v>n.9</c:v>
                  </c:pt>
                  <c:pt idx="7">
                    <c:v>n.1</c:v>
                  </c:pt>
                </c15:dlblRangeCache>
              </c15:datalabelsRange>
            </c:ext>
            <c:ext xmlns:c16="http://schemas.microsoft.com/office/drawing/2014/chart" uri="{C3380CC4-5D6E-409C-BE32-E72D297353CC}">
              <c16:uniqueId val="{00000001-7068-429C-9BFD-274241D9FBA7}"/>
            </c:ext>
          </c:extLst>
        </c:ser>
        <c:dLbls>
          <c:showLegendKey val="0"/>
          <c:showVal val="0"/>
          <c:showCatName val="0"/>
          <c:showSerName val="0"/>
          <c:showPercent val="0"/>
          <c:showBubbleSize val="0"/>
        </c:dLbls>
        <c:gapWidth val="84"/>
        <c:overlap val="-11"/>
        <c:axId val="251818752"/>
        <c:axId val="251820288"/>
      </c:barChart>
      <c:catAx>
        <c:axId val="251818752"/>
        <c:scaling>
          <c:orientation val="minMax"/>
        </c:scaling>
        <c:delete val="0"/>
        <c:axPos val="l"/>
        <c:numFmt formatCode="General" sourceLinked="0"/>
        <c:majorTickMark val="out"/>
        <c:minorTickMark val="none"/>
        <c:tickLblPos val="nextTo"/>
        <c:txPr>
          <a:bodyPr/>
          <a:lstStyle/>
          <a:p>
            <a:pPr>
              <a:defRPr sz="1000"/>
            </a:pPr>
            <a:endParaRPr lang="en-US"/>
          </a:p>
        </c:txPr>
        <c:crossAx val="251820288"/>
        <c:crosses val="autoZero"/>
        <c:auto val="1"/>
        <c:lblAlgn val="ctr"/>
        <c:lblOffset val="100"/>
        <c:noMultiLvlLbl val="0"/>
      </c:catAx>
      <c:valAx>
        <c:axId val="251820288"/>
        <c:scaling>
          <c:orientation val="minMax"/>
        </c:scaling>
        <c:delete val="0"/>
        <c:axPos val="b"/>
        <c:majorGridlines>
          <c:spPr>
            <a:ln>
              <a:solidFill>
                <a:schemeClr val="bg1">
                  <a:lumMod val="85000"/>
                </a:schemeClr>
              </a:solidFill>
            </a:ln>
          </c:spPr>
        </c:majorGridlines>
        <c:numFmt formatCode="0%" sourceLinked="0"/>
        <c:majorTickMark val="none"/>
        <c:minorTickMark val="none"/>
        <c:tickLblPos val="nextTo"/>
        <c:txPr>
          <a:bodyPr/>
          <a:lstStyle/>
          <a:p>
            <a:pPr>
              <a:defRPr sz="1000"/>
            </a:pPr>
            <a:endParaRPr lang="en-US"/>
          </a:p>
        </c:txPr>
        <c:crossAx val="251818752"/>
        <c:crosses val="autoZero"/>
        <c:crossBetween val="between"/>
        <c:majorUnit val="0.2"/>
      </c:valAx>
      <c:spPr>
        <a:ln>
          <a:noFill/>
        </a:ln>
      </c:spPr>
    </c:plotArea>
    <c:legend>
      <c:legendPos val="b"/>
      <c:layout>
        <c:manualLayout>
          <c:xMode val="edge"/>
          <c:yMode val="edge"/>
          <c:x val="0.48869626695663326"/>
          <c:y val="0.88540680153272977"/>
          <c:w val="0.25978622253434447"/>
          <c:h val="4.6556035334292888E-2"/>
        </c:manualLayout>
      </c:layout>
      <c:overlay val="0"/>
      <c:spPr>
        <a:solidFill>
          <a:schemeClr val="bg1"/>
        </a:solidFill>
      </c:spPr>
      <c:txPr>
        <a:bodyPr/>
        <a:lstStyle/>
        <a:p>
          <a:pPr>
            <a:defRPr sz="1000"/>
          </a:pPr>
          <a:endParaRPr lang="en-US"/>
        </a:p>
      </c:txPr>
    </c:legend>
    <c:plotVisOnly val="1"/>
    <c:dispBlanksAs val="gap"/>
    <c:showDLblsOverMax val="0"/>
  </c:chart>
  <c:spPr>
    <a:ln>
      <a:noFill/>
    </a:ln>
  </c:spPr>
  <c:txPr>
    <a:bodyPr/>
    <a:lstStyle/>
    <a:p>
      <a:pPr>
        <a:defRPr sz="900">
          <a:latin typeface="Open Sans" panose="020B0606030504020204" pitchFamily="34" charset="0"/>
          <a:ea typeface="Open Sans" panose="020B0606030504020204" pitchFamily="34" charset="0"/>
          <a:cs typeface="Open Sans" panose="020B0606030504020204" pitchFamily="34" charset="0"/>
        </a:defRPr>
      </a:pPr>
      <a:endParaRPr lang="en-US"/>
    </a:p>
  </c:txPr>
  <c:printSettings>
    <c:headerFooter/>
    <c:pageMargins b="0.75" l="0.7" r="0.7" t="0.75" header="0.3" footer="0.3"/>
    <c:pageSetup/>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'Q19'!$B$1</c:f>
          <c:strCache>
            <c:ptCount val="1"/>
            <c:pt idx="0">
              <c:v>19. What type of organisation(s) do you currently work for?</c:v>
            </c:pt>
          </c:strCache>
        </c:strRef>
      </c:tx>
      <c:layout>
        <c:manualLayout>
          <c:xMode val="edge"/>
          <c:yMode val="edge"/>
          <c:x val="1.6785010112831213E-2"/>
          <c:y val="2.2922636103151862E-2"/>
        </c:manualLayout>
      </c:layout>
      <c:overlay val="0"/>
      <c:txPr>
        <a:bodyPr/>
        <a:lstStyle/>
        <a:p>
          <a:pPr algn="l">
            <a:defRPr sz="1000"/>
          </a:pPr>
          <a:endParaRPr lang="en-US"/>
        </a:p>
      </c:txPr>
    </c:title>
    <c:autoTitleDeleted val="0"/>
    <c:plotArea>
      <c:layout/>
      <c:barChart>
        <c:barDir val="bar"/>
        <c:grouping val="clustered"/>
        <c:varyColors val="0"/>
        <c:ser>
          <c:idx val="0"/>
          <c:order val="0"/>
          <c:tx>
            <c:strRef>
              <c:f>'Q19'!$C$2</c:f>
              <c:strCache>
                <c:ptCount val="1"/>
                <c:pt idx="0">
                  <c:v>Count</c:v>
                </c:pt>
              </c:strCache>
            </c:strRef>
          </c:tx>
          <c:spPr>
            <a:solidFill>
              <a:srgbClr val="079948"/>
            </a:solidFill>
          </c:spPr>
          <c:invertIfNegative val="0"/>
          <c:cat>
            <c:strRef>
              <c:f>'Q19'!$B$3:$B$9</c:f>
              <c:strCache>
                <c:ptCount val="7"/>
                <c:pt idx="0">
                  <c:v>University or Higher Education provider</c:v>
                </c:pt>
                <c:pt idx="1">
                  <c:v>College or Further Education provider</c:v>
                </c:pt>
                <c:pt idx="2">
                  <c:v>Commercial organisation</c:v>
                </c:pt>
                <c:pt idx="3">
                  <c:v>Other learning provider</c:v>
                </c:pt>
                <c:pt idx="4">
                  <c:v>Other</c:v>
                </c:pt>
                <c:pt idx="5">
                  <c:v>Third sector organisation</c:v>
                </c:pt>
                <c:pt idx="6">
                  <c:v>School</c:v>
                </c:pt>
              </c:strCache>
            </c:strRef>
          </c:cat>
          <c:val>
            <c:numRef>
              <c:f>'Q19'!$C$3:$C$9</c:f>
              <c:numCache>
                <c:formatCode>General</c:formatCode>
                <c:ptCount val="7"/>
                <c:pt idx="0">
                  <c:v>184</c:v>
                </c:pt>
                <c:pt idx="1">
                  <c:v>7</c:v>
                </c:pt>
                <c:pt idx="2">
                  <c:v>10</c:v>
                </c:pt>
                <c:pt idx="3">
                  <c:v>10</c:v>
                </c:pt>
                <c:pt idx="4">
                  <c:v>2</c:v>
                </c:pt>
                <c:pt idx="5">
                  <c:v>10</c:v>
                </c:pt>
                <c:pt idx="6">
                  <c:v>4</c:v>
                </c:pt>
              </c:numCache>
            </c:numRef>
          </c:val>
          <c:extLst>
            <c:ext xmlns:c16="http://schemas.microsoft.com/office/drawing/2014/chart" uri="{C3380CC4-5D6E-409C-BE32-E72D297353CC}">
              <c16:uniqueId val="{00000000-649E-4EB6-9363-CC303EDDE531}"/>
            </c:ext>
          </c:extLst>
        </c:ser>
        <c:ser>
          <c:idx val="1"/>
          <c:order val="1"/>
          <c:tx>
            <c:strRef>
              <c:f>'Q19'!$D$2</c:f>
              <c:strCache>
                <c:ptCount val="1"/>
                <c:pt idx="0">
                  <c:v>2020 (%)</c:v>
                </c:pt>
              </c:strCache>
            </c:strRef>
          </c:tx>
          <c:spPr>
            <a:noFill/>
            <a:ln>
              <a:noFill/>
            </a:ln>
          </c:spPr>
          <c:invertIfNegative val="0"/>
          <c:cat>
            <c:strRef>
              <c:f>'Q19'!$B$3:$B$9</c:f>
              <c:strCache>
                <c:ptCount val="7"/>
                <c:pt idx="0">
                  <c:v>University or Higher Education provider</c:v>
                </c:pt>
                <c:pt idx="1">
                  <c:v>College or Further Education provider</c:v>
                </c:pt>
                <c:pt idx="2">
                  <c:v>Commercial organisation</c:v>
                </c:pt>
                <c:pt idx="3">
                  <c:v>Other learning provider</c:v>
                </c:pt>
                <c:pt idx="4">
                  <c:v>Other</c:v>
                </c:pt>
                <c:pt idx="5">
                  <c:v>Third sector organisation</c:v>
                </c:pt>
                <c:pt idx="6">
                  <c:v>School</c:v>
                </c:pt>
              </c:strCache>
            </c:strRef>
          </c:cat>
          <c:val>
            <c:numRef>
              <c:f>'Q19'!$D$3:$D$9</c:f>
              <c:numCache>
                <c:formatCode>0%</c:formatCode>
                <c:ptCount val="7"/>
                <c:pt idx="0">
                  <c:v>0.85981308411214952</c:v>
                </c:pt>
                <c:pt idx="1">
                  <c:v>3.2710280373831772E-2</c:v>
                </c:pt>
                <c:pt idx="2">
                  <c:v>4.6728971962616821E-2</c:v>
                </c:pt>
                <c:pt idx="3">
                  <c:v>4.6728971962616821E-2</c:v>
                </c:pt>
                <c:pt idx="4">
                  <c:v>9.3457943925233638E-3</c:v>
                </c:pt>
                <c:pt idx="5">
                  <c:v>4.6728971962616821E-2</c:v>
                </c:pt>
                <c:pt idx="6">
                  <c:v>1.8691588785046728E-2</c:v>
                </c:pt>
              </c:numCache>
            </c:numRef>
          </c:val>
          <c:extLst>
            <c:ext xmlns:c16="http://schemas.microsoft.com/office/drawing/2014/chart" uri="{C3380CC4-5D6E-409C-BE32-E72D297353CC}">
              <c16:uniqueId val="{00000001-649E-4EB6-9363-CC303EDDE531}"/>
            </c:ext>
          </c:extLst>
        </c:ser>
        <c:dLbls>
          <c:showLegendKey val="0"/>
          <c:showVal val="0"/>
          <c:showCatName val="0"/>
          <c:showSerName val="0"/>
          <c:showPercent val="0"/>
          <c:showBubbleSize val="0"/>
        </c:dLbls>
        <c:gapWidth val="92"/>
        <c:overlap val="93"/>
        <c:axId val="251565184"/>
        <c:axId val="251566720"/>
      </c:barChart>
      <c:catAx>
        <c:axId val="251565184"/>
        <c:scaling>
          <c:orientation val="minMax"/>
        </c:scaling>
        <c:delete val="0"/>
        <c:axPos val="l"/>
        <c:numFmt formatCode="General" sourceLinked="0"/>
        <c:majorTickMark val="none"/>
        <c:minorTickMark val="none"/>
        <c:tickLblPos val="nextTo"/>
        <c:crossAx val="251566720"/>
        <c:crosses val="autoZero"/>
        <c:auto val="1"/>
        <c:lblAlgn val="ctr"/>
        <c:lblOffset val="100"/>
        <c:noMultiLvlLbl val="0"/>
      </c:catAx>
      <c:valAx>
        <c:axId val="251566720"/>
        <c:scaling>
          <c:orientation val="minMax"/>
        </c:scaling>
        <c:delete val="0"/>
        <c:axPos val="b"/>
        <c:majorGridlines/>
        <c:numFmt formatCode="General" sourceLinked="1"/>
        <c:majorTickMark val="none"/>
        <c:minorTickMark val="none"/>
        <c:tickLblPos val="nextTo"/>
        <c:crossAx val="251565184"/>
        <c:crosses val="autoZero"/>
        <c:crossBetween val="between"/>
      </c:valAx>
      <c:dTable>
        <c:showHorzBorder val="1"/>
        <c:showVertBorder val="1"/>
        <c:showOutline val="1"/>
        <c:showKeys val="0"/>
        <c:txPr>
          <a:bodyPr/>
          <a:lstStyle/>
          <a:p>
            <a:pPr rtl="0">
              <a:defRPr sz="800"/>
            </a:pPr>
            <a:endParaRPr lang="en-US"/>
          </a:p>
        </c:txPr>
      </c:dTable>
      <c:spPr>
        <a:ln>
          <a:solidFill>
            <a:schemeClr val="tx1">
              <a:lumMod val="50000"/>
              <a:lumOff val="50000"/>
            </a:schemeClr>
          </a:solidFill>
        </a:ln>
      </c:spPr>
    </c:plotArea>
    <c:plotVisOnly val="1"/>
    <c:dispBlanksAs val="gap"/>
    <c:showDLblsOverMax val="0"/>
  </c:chart>
  <c:spPr>
    <a:ln>
      <a:noFill/>
    </a:ln>
  </c:spPr>
  <c:txPr>
    <a:bodyPr/>
    <a:lstStyle/>
    <a:p>
      <a:pPr>
        <a:defRPr sz="900">
          <a:latin typeface="Open Sans" panose="020B0606030504020204" pitchFamily="34" charset="0"/>
          <a:ea typeface="Open Sans" panose="020B0606030504020204" pitchFamily="34" charset="0"/>
          <a:cs typeface="Open Sans" panose="020B0606030504020204" pitchFamily="34" charset="0"/>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'Q19'!$B$1</c:f>
          <c:strCache>
            <c:ptCount val="1"/>
            <c:pt idx="0">
              <c:v>19. What type of organisation(s) do you currently work for?</c:v>
            </c:pt>
          </c:strCache>
        </c:strRef>
      </c:tx>
      <c:layout>
        <c:manualLayout>
          <c:xMode val="edge"/>
          <c:yMode val="edge"/>
          <c:x val="5.5508665033734746E-3"/>
          <c:y val="2.4869906238495221E-2"/>
        </c:manualLayout>
      </c:layout>
      <c:overlay val="0"/>
      <c:txPr>
        <a:bodyPr/>
        <a:lstStyle/>
        <a:p>
          <a:pPr algn="l">
            <a:defRPr sz="1200"/>
          </a:pPr>
          <a:endParaRPr lang="en-US"/>
        </a:p>
      </c:txPr>
    </c:title>
    <c:autoTitleDeleted val="0"/>
    <c:plotArea>
      <c:layout>
        <c:manualLayout>
          <c:layoutTarget val="inner"/>
          <c:xMode val="edge"/>
          <c:yMode val="edge"/>
          <c:x val="0.30969589371980677"/>
          <c:y val="0.13438599143251662"/>
          <c:w val="0.64825531400966185"/>
          <c:h val="0.69606016933281423"/>
        </c:manualLayout>
      </c:layout>
      <c:barChart>
        <c:barDir val="bar"/>
        <c:grouping val="clustered"/>
        <c:varyColors val="0"/>
        <c:ser>
          <c:idx val="3"/>
          <c:order val="0"/>
          <c:tx>
            <c:strRef>
              <c:f>'Q19'!$D$16</c:f>
              <c:strCache>
                <c:ptCount val="1"/>
                <c:pt idx="0">
                  <c:v>2019 (%)</c:v>
                </c:pt>
              </c:strCache>
            </c:strRef>
          </c:tx>
          <c:spPr>
            <a:solidFill>
              <a:schemeClr val="bg1">
                <a:lumMod val="85000"/>
              </a:schemeClr>
            </a:solidFill>
          </c:spPr>
          <c:invertIfNegative val="0"/>
          <c:dLbls>
            <c:dLbl>
              <c:idx val="0"/>
              <c:tx>
                <c:rich>
                  <a:bodyPr/>
                  <a:lstStyle/>
                  <a:p>
                    <a:fld id="{E01D59E1-13A2-431C-85B8-6D8A283A348E}" type="CELLRANGE">
                      <a:rPr lang="en-US"/>
                      <a:pPr/>
                      <a:t>[CELLRANGE]</a:t>
                    </a:fld>
                    <a:r>
                      <a:rPr lang="en-US" baseline="0"/>
                      <a:t>, </a:t>
                    </a:r>
                    <a:fld id="{B1DA6ED0-1C80-47EA-8338-B7C47029405D}" type="VALUE">
                      <a:rPr lang="en-US" baseline="0"/>
                      <a:pPr/>
                      <a:t>[VALUE]</a:t>
                    </a:fld>
                    <a:endParaRPr lang="en-US"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5464-4A4D-ABBC-0F5C0AD94C64}"/>
                </c:ext>
              </c:extLst>
            </c:dLbl>
            <c:dLbl>
              <c:idx val="1"/>
              <c:tx>
                <c:rich>
                  <a:bodyPr/>
                  <a:lstStyle/>
                  <a:p>
                    <a:fld id="{88C5864F-1D64-4BDB-B99F-CF06427E31BF}" type="CELLRANGE">
                      <a:rPr lang="en-US"/>
                      <a:pPr/>
                      <a:t>[CELLRANGE]</a:t>
                    </a:fld>
                    <a:r>
                      <a:rPr lang="en-US" baseline="0"/>
                      <a:t>, </a:t>
                    </a:r>
                    <a:fld id="{FE55136F-17B8-41F7-8441-BD52AAEC71F1}" type="VALUE">
                      <a:rPr lang="en-US" baseline="0"/>
                      <a:pPr/>
                      <a:t>[VALUE]</a:t>
                    </a:fld>
                    <a:endParaRPr lang="en-US"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5464-4A4D-ABBC-0F5C0AD94C64}"/>
                </c:ext>
              </c:extLst>
            </c:dLbl>
            <c:dLbl>
              <c:idx val="2"/>
              <c:tx>
                <c:rich>
                  <a:bodyPr/>
                  <a:lstStyle/>
                  <a:p>
                    <a:fld id="{540F44D6-2196-45F4-AE71-EC523562BF97}" type="CELLRANGE">
                      <a:rPr lang="en-US"/>
                      <a:pPr/>
                      <a:t>[CELLRANGE]</a:t>
                    </a:fld>
                    <a:r>
                      <a:rPr lang="en-US" baseline="0"/>
                      <a:t>, </a:t>
                    </a:r>
                    <a:fld id="{E37EE563-D8AF-4A47-A30B-C3E07D4238DE}" type="VALUE">
                      <a:rPr lang="en-US" baseline="0"/>
                      <a:pPr/>
                      <a:t>[VALUE]</a:t>
                    </a:fld>
                    <a:endParaRPr lang="en-US"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5464-4A4D-ABBC-0F5C0AD94C64}"/>
                </c:ext>
              </c:extLst>
            </c:dLbl>
            <c:dLbl>
              <c:idx val="3"/>
              <c:tx>
                <c:rich>
                  <a:bodyPr/>
                  <a:lstStyle/>
                  <a:p>
                    <a:fld id="{7B79AE33-C7F6-48F4-B856-C8B367A70810}" type="CELLRANGE">
                      <a:rPr lang="en-US"/>
                      <a:pPr/>
                      <a:t>[CELLRANGE]</a:t>
                    </a:fld>
                    <a:r>
                      <a:rPr lang="en-US" baseline="0"/>
                      <a:t>, </a:t>
                    </a:r>
                    <a:fld id="{6BA8266B-B5E8-4024-ADF0-1B559168ABD3}" type="VALUE">
                      <a:rPr lang="en-US" baseline="0"/>
                      <a:pPr/>
                      <a:t>[VALUE]</a:t>
                    </a:fld>
                    <a:endParaRPr lang="en-US"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5464-4A4D-ABBC-0F5C0AD94C64}"/>
                </c:ext>
              </c:extLst>
            </c:dLbl>
            <c:dLbl>
              <c:idx val="4"/>
              <c:tx>
                <c:rich>
                  <a:bodyPr/>
                  <a:lstStyle/>
                  <a:p>
                    <a:fld id="{9E321FB6-C85E-4FC0-9B1A-787E64A27822}" type="CELLRANGE">
                      <a:rPr lang="en-US"/>
                      <a:pPr/>
                      <a:t>[CELLRANGE]</a:t>
                    </a:fld>
                    <a:r>
                      <a:rPr lang="en-US" baseline="0"/>
                      <a:t>, </a:t>
                    </a:r>
                    <a:fld id="{281F8D7B-EF61-40C2-B2E7-B155675A89FC}" type="VALUE">
                      <a:rPr lang="en-US" baseline="0"/>
                      <a:pPr/>
                      <a:t>[VALUE]</a:t>
                    </a:fld>
                    <a:endParaRPr lang="en-US"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5464-4A4D-ABBC-0F5C0AD94C64}"/>
                </c:ext>
              </c:extLst>
            </c:dLbl>
            <c:dLbl>
              <c:idx val="5"/>
              <c:tx>
                <c:rich>
                  <a:bodyPr/>
                  <a:lstStyle/>
                  <a:p>
                    <a:fld id="{58E55AE0-678F-4CA7-B5DF-D1DB08B9559C}" type="CELLRANGE">
                      <a:rPr lang="en-US"/>
                      <a:pPr/>
                      <a:t>[CELLRANGE]</a:t>
                    </a:fld>
                    <a:r>
                      <a:rPr lang="en-US" baseline="0"/>
                      <a:t>, </a:t>
                    </a:r>
                    <a:fld id="{D3016B58-E396-49E5-8FC6-222E8E467CCC}" type="VALUE">
                      <a:rPr lang="en-US" baseline="0"/>
                      <a:pPr/>
                      <a:t>[VALUE]</a:t>
                    </a:fld>
                    <a:endParaRPr lang="en-US"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5464-4A4D-ABBC-0F5C0AD94C64}"/>
                </c:ext>
              </c:extLst>
            </c:dLbl>
            <c:dLbl>
              <c:idx val="6"/>
              <c:tx>
                <c:rich>
                  <a:bodyPr/>
                  <a:lstStyle/>
                  <a:p>
                    <a:fld id="{BE710206-08B5-4158-9A7F-793CCB8906E6}" type="CELLRANGE">
                      <a:rPr lang="en-US"/>
                      <a:pPr/>
                      <a:t>[CELLRANGE]</a:t>
                    </a:fld>
                    <a:r>
                      <a:rPr lang="en-US" baseline="0"/>
                      <a:t>, </a:t>
                    </a:r>
                    <a:fld id="{0FC90C0A-F5E5-4607-917A-1446C4573729}" type="VALUE">
                      <a:rPr lang="en-US" baseline="0"/>
                      <a:pPr/>
                      <a:t>[VALUE]</a:t>
                    </a:fld>
                    <a:endParaRPr lang="en-US"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5464-4A4D-ABBC-0F5C0AD94C64}"/>
                </c:ext>
              </c:extLst>
            </c:dLbl>
            <c:spPr>
              <a:solidFill>
                <a:schemeClr val="bg1"/>
              </a:solidFill>
            </c:spPr>
            <c:showLegendKey val="0"/>
            <c:showVal val="1"/>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'Q19'!$G$17:$G$23</c:f>
              <c:strCache>
                <c:ptCount val="7"/>
                <c:pt idx="0">
                  <c:v>University or Higher Education provider</c:v>
                </c:pt>
                <c:pt idx="1">
                  <c:v>College or Further Education provider</c:v>
                </c:pt>
                <c:pt idx="2">
                  <c:v>Commercial organisation</c:v>
                </c:pt>
                <c:pt idx="3">
                  <c:v>Other learning provider</c:v>
                </c:pt>
                <c:pt idx="4">
                  <c:v>Other</c:v>
                </c:pt>
                <c:pt idx="5">
                  <c:v>Third sector organisation</c:v>
                </c:pt>
                <c:pt idx="6">
                  <c:v>School</c:v>
                </c:pt>
              </c:strCache>
            </c:strRef>
          </c:cat>
          <c:val>
            <c:numRef>
              <c:f>'Q19'!$D$17:$D$23</c:f>
              <c:numCache>
                <c:formatCode>0%</c:formatCode>
                <c:ptCount val="7"/>
                <c:pt idx="0">
                  <c:v>0.8458149779735683</c:v>
                </c:pt>
                <c:pt idx="1">
                  <c:v>5.7268722466960353E-2</c:v>
                </c:pt>
                <c:pt idx="2">
                  <c:v>3.5242290748898682E-2</c:v>
                </c:pt>
                <c:pt idx="3">
                  <c:v>3.5242290748898682E-2</c:v>
                </c:pt>
                <c:pt idx="4">
                  <c:v>3.5242290748898682E-2</c:v>
                </c:pt>
                <c:pt idx="5">
                  <c:v>2.643171806167401E-2</c:v>
                </c:pt>
                <c:pt idx="6">
                  <c:v>1.3215859030837005E-2</c:v>
                </c:pt>
              </c:numCache>
            </c:numRef>
          </c:val>
          <c:extLst>
            <c:ext xmlns:c15="http://schemas.microsoft.com/office/drawing/2012/chart" uri="{02D57815-91ED-43cb-92C2-25804820EDAC}">
              <c15:datalabelsRange>
                <c15:f>'Q19'!$E$17:$E$23</c15:f>
                <c15:dlblRangeCache>
                  <c:ptCount val="7"/>
                  <c:pt idx="0">
                    <c:v>n.192</c:v>
                  </c:pt>
                  <c:pt idx="1">
                    <c:v>n.13</c:v>
                  </c:pt>
                  <c:pt idx="2">
                    <c:v>n.8</c:v>
                  </c:pt>
                  <c:pt idx="3">
                    <c:v>n.8</c:v>
                  </c:pt>
                  <c:pt idx="4">
                    <c:v>n.8</c:v>
                  </c:pt>
                  <c:pt idx="5">
                    <c:v>n.6</c:v>
                  </c:pt>
                  <c:pt idx="6">
                    <c:v>n.3</c:v>
                  </c:pt>
                </c15:dlblRangeCache>
              </c15:datalabelsRange>
            </c:ext>
            <c:ext xmlns:c16="http://schemas.microsoft.com/office/drawing/2014/chart" uri="{C3380CC4-5D6E-409C-BE32-E72D297353CC}">
              <c16:uniqueId val="{00000000-B23F-455C-BC4A-29C7C5983138}"/>
            </c:ext>
          </c:extLst>
        </c:ser>
        <c:ser>
          <c:idx val="1"/>
          <c:order val="1"/>
          <c:tx>
            <c:strRef>
              <c:f>'Q19'!$D$2</c:f>
              <c:strCache>
                <c:ptCount val="1"/>
                <c:pt idx="0">
                  <c:v>2020 (%)</c:v>
                </c:pt>
              </c:strCache>
            </c:strRef>
          </c:tx>
          <c:spPr>
            <a:solidFill>
              <a:srgbClr val="079948"/>
            </a:solidFill>
          </c:spPr>
          <c:invertIfNegative val="0"/>
          <c:dLbls>
            <c:dLbl>
              <c:idx val="0"/>
              <c:tx>
                <c:rich>
                  <a:bodyPr/>
                  <a:lstStyle/>
                  <a:p>
                    <a:fld id="{3C1A583B-B5B9-4665-9227-E1E0B03C93ED}" type="CELLRANGE">
                      <a:rPr lang="en-US"/>
                      <a:pPr/>
                      <a:t>[CELLRANGE]</a:t>
                    </a:fld>
                    <a:r>
                      <a:rPr lang="en-US" baseline="0"/>
                      <a:t>, </a:t>
                    </a:r>
                    <a:fld id="{6DF2A071-8571-4886-870F-E249E9681D95}" type="VALUE">
                      <a:rPr lang="en-US" baseline="0"/>
                      <a:pPr/>
                      <a:t>[VALUE]</a:t>
                    </a:fld>
                    <a:endParaRPr lang="en-US"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5464-4A4D-ABBC-0F5C0AD94C64}"/>
                </c:ext>
              </c:extLst>
            </c:dLbl>
            <c:dLbl>
              <c:idx val="1"/>
              <c:tx>
                <c:rich>
                  <a:bodyPr/>
                  <a:lstStyle/>
                  <a:p>
                    <a:fld id="{9FF81D1F-4C06-430F-B9B7-B942DE5EB9AA}" type="CELLRANGE">
                      <a:rPr lang="en-US"/>
                      <a:pPr/>
                      <a:t>[CELLRANGE]</a:t>
                    </a:fld>
                    <a:r>
                      <a:rPr lang="en-US" baseline="0"/>
                      <a:t>, </a:t>
                    </a:r>
                    <a:fld id="{27191FD0-09E3-4D52-9A57-26F9BB1B5074}" type="VALUE">
                      <a:rPr lang="en-US" baseline="0"/>
                      <a:pPr/>
                      <a:t>[VALUE]</a:t>
                    </a:fld>
                    <a:endParaRPr lang="en-US"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5464-4A4D-ABBC-0F5C0AD94C64}"/>
                </c:ext>
              </c:extLst>
            </c:dLbl>
            <c:dLbl>
              <c:idx val="2"/>
              <c:tx>
                <c:rich>
                  <a:bodyPr/>
                  <a:lstStyle/>
                  <a:p>
                    <a:fld id="{16E80CCA-9FF5-41D7-9626-C0BD38D1A454}" type="CELLRANGE">
                      <a:rPr lang="en-US"/>
                      <a:pPr/>
                      <a:t>[CELLRANGE]</a:t>
                    </a:fld>
                    <a:r>
                      <a:rPr lang="en-US" baseline="0"/>
                      <a:t>, </a:t>
                    </a:r>
                    <a:fld id="{22EB6856-A763-4BE6-9148-373C60322723}" type="VALUE">
                      <a:rPr lang="en-US" baseline="0"/>
                      <a:pPr/>
                      <a:t>[VALUE]</a:t>
                    </a:fld>
                    <a:endParaRPr lang="en-US"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5464-4A4D-ABBC-0F5C0AD94C64}"/>
                </c:ext>
              </c:extLst>
            </c:dLbl>
            <c:dLbl>
              <c:idx val="3"/>
              <c:tx>
                <c:rich>
                  <a:bodyPr/>
                  <a:lstStyle/>
                  <a:p>
                    <a:fld id="{567C6272-CEED-4DB6-B022-8A6AAF2C9528}" type="CELLRANGE">
                      <a:rPr lang="en-US"/>
                      <a:pPr/>
                      <a:t>[CELLRANGE]</a:t>
                    </a:fld>
                    <a:r>
                      <a:rPr lang="en-US" baseline="0"/>
                      <a:t>, </a:t>
                    </a:r>
                    <a:fld id="{114BFA7C-83D5-4E99-B6D2-E32DAC72939C}" type="VALUE">
                      <a:rPr lang="en-US" baseline="0"/>
                      <a:pPr/>
                      <a:t>[VALUE]</a:t>
                    </a:fld>
                    <a:endParaRPr lang="en-US"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5464-4A4D-ABBC-0F5C0AD94C64}"/>
                </c:ext>
              </c:extLst>
            </c:dLbl>
            <c:dLbl>
              <c:idx val="4"/>
              <c:tx>
                <c:rich>
                  <a:bodyPr/>
                  <a:lstStyle/>
                  <a:p>
                    <a:fld id="{E75A0AA0-4A10-4813-B695-C9881BC7B4D0}" type="CELLRANGE">
                      <a:rPr lang="en-US"/>
                      <a:pPr/>
                      <a:t>[CELLRANGE]</a:t>
                    </a:fld>
                    <a:r>
                      <a:rPr lang="en-US" baseline="0"/>
                      <a:t>, </a:t>
                    </a:r>
                    <a:fld id="{F6382040-C5C9-499F-9C93-102E6278513D}" type="VALUE">
                      <a:rPr lang="en-US" baseline="0"/>
                      <a:pPr/>
                      <a:t>[VALUE]</a:t>
                    </a:fld>
                    <a:endParaRPr lang="en-US"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5464-4A4D-ABBC-0F5C0AD94C64}"/>
                </c:ext>
              </c:extLst>
            </c:dLbl>
            <c:dLbl>
              <c:idx val="5"/>
              <c:tx>
                <c:rich>
                  <a:bodyPr/>
                  <a:lstStyle/>
                  <a:p>
                    <a:fld id="{42104BBE-A2D1-4080-A06F-1DCE988517C3}" type="CELLRANGE">
                      <a:rPr lang="en-US"/>
                      <a:pPr/>
                      <a:t>[CELLRANGE]</a:t>
                    </a:fld>
                    <a:r>
                      <a:rPr lang="en-US" baseline="0"/>
                      <a:t>, </a:t>
                    </a:r>
                    <a:fld id="{BCFFCE60-2F2D-40C4-BE42-495F22721D53}" type="VALUE">
                      <a:rPr lang="en-US" baseline="0"/>
                      <a:pPr/>
                      <a:t>[VALUE]</a:t>
                    </a:fld>
                    <a:endParaRPr lang="en-US"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5464-4A4D-ABBC-0F5C0AD94C64}"/>
                </c:ext>
              </c:extLst>
            </c:dLbl>
            <c:dLbl>
              <c:idx val="6"/>
              <c:tx>
                <c:rich>
                  <a:bodyPr/>
                  <a:lstStyle/>
                  <a:p>
                    <a:fld id="{D840B55A-CFE3-40CC-9AAE-4BB7093065E3}" type="CELLRANGE">
                      <a:rPr lang="en-US"/>
                      <a:pPr/>
                      <a:t>[CELLRANGE]</a:t>
                    </a:fld>
                    <a:r>
                      <a:rPr lang="en-US" baseline="0"/>
                      <a:t>, </a:t>
                    </a:r>
                    <a:fld id="{954975D5-1FA3-42F0-A874-15249C80C875}" type="VALUE">
                      <a:rPr lang="en-US" baseline="0"/>
                      <a:pPr/>
                      <a:t>[VALUE]</a:t>
                    </a:fld>
                    <a:endParaRPr lang="en-US"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5464-4A4D-ABBC-0F5C0AD94C64}"/>
                </c:ext>
              </c:extLst>
            </c:dLbl>
            <c:spPr>
              <a:solidFill>
                <a:schemeClr val="bg1"/>
              </a:solidFill>
            </c:spPr>
            <c:txPr>
              <a:bodyPr rot="0"/>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'Q19'!$G$17:$G$23</c:f>
              <c:strCache>
                <c:ptCount val="7"/>
                <c:pt idx="0">
                  <c:v>University or Higher Education provider</c:v>
                </c:pt>
                <c:pt idx="1">
                  <c:v>College or Further Education provider</c:v>
                </c:pt>
                <c:pt idx="2">
                  <c:v>Commercial organisation</c:v>
                </c:pt>
                <c:pt idx="3">
                  <c:v>Other learning provider</c:v>
                </c:pt>
                <c:pt idx="4">
                  <c:v>Other</c:v>
                </c:pt>
                <c:pt idx="5">
                  <c:v>Third sector organisation</c:v>
                </c:pt>
                <c:pt idx="6">
                  <c:v>School</c:v>
                </c:pt>
              </c:strCache>
            </c:strRef>
          </c:cat>
          <c:val>
            <c:numRef>
              <c:f>'Q19'!$D$3:$D$9</c:f>
              <c:numCache>
                <c:formatCode>0%</c:formatCode>
                <c:ptCount val="7"/>
                <c:pt idx="0">
                  <c:v>0.85981308411214952</c:v>
                </c:pt>
                <c:pt idx="1">
                  <c:v>3.2710280373831772E-2</c:v>
                </c:pt>
                <c:pt idx="2">
                  <c:v>4.6728971962616821E-2</c:v>
                </c:pt>
                <c:pt idx="3">
                  <c:v>4.6728971962616821E-2</c:v>
                </c:pt>
                <c:pt idx="4">
                  <c:v>9.3457943925233638E-3</c:v>
                </c:pt>
                <c:pt idx="5">
                  <c:v>4.6728971962616821E-2</c:v>
                </c:pt>
                <c:pt idx="6">
                  <c:v>1.8691588785046728E-2</c:v>
                </c:pt>
              </c:numCache>
            </c:numRef>
          </c:val>
          <c:extLst>
            <c:ext xmlns:c15="http://schemas.microsoft.com/office/drawing/2012/chart" uri="{02D57815-91ED-43cb-92C2-25804820EDAC}">
              <c15:datalabelsRange>
                <c15:f>'Q19'!$E$3:$E$9</c15:f>
                <c15:dlblRangeCache>
                  <c:ptCount val="7"/>
                  <c:pt idx="0">
                    <c:v>n.184</c:v>
                  </c:pt>
                  <c:pt idx="1">
                    <c:v>n.7</c:v>
                  </c:pt>
                  <c:pt idx="2">
                    <c:v>n.10</c:v>
                  </c:pt>
                  <c:pt idx="3">
                    <c:v>n.10</c:v>
                  </c:pt>
                  <c:pt idx="4">
                    <c:v>n.2</c:v>
                  </c:pt>
                  <c:pt idx="5">
                    <c:v>n.10</c:v>
                  </c:pt>
                  <c:pt idx="6">
                    <c:v>n.4</c:v>
                  </c:pt>
                </c15:dlblRangeCache>
              </c15:datalabelsRange>
            </c:ext>
            <c:ext xmlns:c16="http://schemas.microsoft.com/office/drawing/2014/chart" uri="{C3380CC4-5D6E-409C-BE32-E72D297353CC}">
              <c16:uniqueId val="{00000001-B23F-455C-BC4A-29C7C5983138}"/>
            </c:ext>
          </c:extLst>
        </c:ser>
        <c:dLbls>
          <c:showLegendKey val="0"/>
          <c:showVal val="0"/>
          <c:showCatName val="0"/>
          <c:showSerName val="0"/>
          <c:showPercent val="0"/>
          <c:showBubbleSize val="0"/>
        </c:dLbls>
        <c:gapWidth val="84"/>
        <c:overlap val="-11"/>
        <c:axId val="251758464"/>
        <c:axId val="251760000"/>
      </c:barChart>
      <c:catAx>
        <c:axId val="251758464"/>
        <c:scaling>
          <c:orientation val="minMax"/>
        </c:scaling>
        <c:delete val="0"/>
        <c:axPos val="l"/>
        <c:numFmt formatCode="General" sourceLinked="0"/>
        <c:majorTickMark val="out"/>
        <c:minorTickMark val="none"/>
        <c:tickLblPos val="nextTo"/>
        <c:txPr>
          <a:bodyPr/>
          <a:lstStyle/>
          <a:p>
            <a:pPr>
              <a:defRPr sz="1000"/>
            </a:pPr>
            <a:endParaRPr lang="en-US"/>
          </a:p>
        </c:txPr>
        <c:crossAx val="251760000"/>
        <c:crosses val="autoZero"/>
        <c:auto val="1"/>
        <c:lblAlgn val="ctr"/>
        <c:lblOffset val="100"/>
        <c:noMultiLvlLbl val="0"/>
      </c:catAx>
      <c:valAx>
        <c:axId val="251760000"/>
        <c:scaling>
          <c:orientation val="minMax"/>
          <c:max val="1"/>
        </c:scaling>
        <c:delete val="0"/>
        <c:axPos val="b"/>
        <c:majorGridlines>
          <c:spPr>
            <a:ln>
              <a:solidFill>
                <a:schemeClr val="bg1">
                  <a:lumMod val="85000"/>
                </a:schemeClr>
              </a:solidFill>
            </a:ln>
          </c:spPr>
        </c:majorGridlines>
        <c:numFmt formatCode="0%" sourceLinked="0"/>
        <c:majorTickMark val="none"/>
        <c:minorTickMark val="none"/>
        <c:tickLblPos val="nextTo"/>
        <c:txPr>
          <a:bodyPr/>
          <a:lstStyle/>
          <a:p>
            <a:pPr>
              <a:defRPr sz="1000"/>
            </a:pPr>
            <a:endParaRPr lang="en-US"/>
          </a:p>
        </c:txPr>
        <c:crossAx val="251758464"/>
        <c:crosses val="autoZero"/>
        <c:crossBetween val="between"/>
        <c:majorUnit val="0.2"/>
        <c:minorUnit val="0.1"/>
      </c:valAx>
      <c:spPr>
        <a:ln>
          <a:noFill/>
        </a:ln>
      </c:spPr>
    </c:plotArea>
    <c:legend>
      <c:legendPos val="b"/>
      <c:layout>
        <c:manualLayout>
          <c:xMode val="edge"/>
          <c:yMode val="edge"/>
          <c:x val="0.53182799992203511"/>
          <c:y val="0.88290053537397339"/>
          <c:w val="0.23353212420757807"/>
          <c:h val="4.6556035334292888E-2"/>
        </c:manualLayout>
      </c:layout>
      <c:overlay val="0"/>
      <c:spPr>
        <a:solidFill>
          <a:schemeClr val="bg1"/>
        </a:solidFill>
      </c:spPr>
      <c:txPr>
        <a:bodyPr/>
        <a:lstStyle/>
        <a:p>
          <a:pPr>
            <a:defRPr sz="1000"/>
          </a:pPr>
          <a:endParaRPr lang="en-US"/>
        </a:p>
      </c:txPr>
    </c:legend>
    <c:plotVisOnly val="1"/>
    <c:dispBlanksAs val="gap"/>
    <c:showDLblsOverMax val="0"/>
  </c:chart>
  <c:spPr>
    <a:ln>
      <a:noFill/>
    </a:ln>
  </c:spPr>
  <c:txPr>
    <a:bodyPr/>
    <a:lstStyle/>
    <a:p>
      <a:pPr>
        <a:defRPr sz="900">
          <a:latin typeface="Open Sans" panose="020B0606030504020204" pitchFamily="34" charset="0"/>
          <a:ea typeface="Open Sans" panose="020B0606030504020204" pitchFamily="34" charset="0"/>
          <a:cs typeface="Open Sans" panose="020B0606030504020204" pitchFamily="34" charset="0"/>
        </a:defRPr>
      </a:pPr>
      <a:endParaRPr lang="en-US"/>
    </a:p>
  </c:txPr>
  <c:printSettings>
    <c:headerFooter/>
    <c:pageMargins b="0.75" l="0.7" r="0.7" t="0.75" header="0.3" footer="0.3"/>
    <c:pageSetup/>
  </c:printSettings>
  <c:userShapes r:id="rId1"/>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Role!$A$13</c:f>
          <c:strCache>
            <c:ptCount val="1"/>
            <c:pt idx="0">
              <c:v>What is the primary function of your role (2014-2020)?</c:v>
            </c:pt>
          </c:strCache>
        </c:strRef>
      </c:tx>
      <c:overlay val="0"/>
      <c:spPr>
        <a:noFill/>
        <a:ln>
          <a:noFill/>
        </a:ln>
        <a:effectLst/>
      </c:spPr>
      <c:txPr>
        <a:bodyPr rot="0" spcFirstLastPara="1" vertOverflow="ellipsis" vert="horz" wrap="square" anchor="ctr" anchorCtr="1"/>
        <a:lstStyle/>
        <a:p>
          <a:pPr>
            <a:defRPr lang="en-US" sz="1200" b="0" i="0" u="none" strike="noStrike" kern="1200" spc="0" baseline="0">
              <a:solidFill>
                <a:schemeClr val="tx1"/>
              </a:solidFill>
              <a:latin typeface="Open Sans" panose="020B0606030504020204" pitchFamily="34" charset="0"/>
              <a:ea typeface="Open Sans" panose="020B0606030504020204" pitchFamily="34" charset="0"/>
              <a:cs typeface="Open Sans" panose="020B0606030504020204" pitchFamily="34" charset="0"/>
            </a:defRPr>
          </a:pPr>
          <a:endParaRPr lang="en-US"/>
        </a:p>
      </c:txPr>
    </c:title>
    <c:autoTitleDeleted val="0"/>
    <c:plotArea>
      <c:layout>
        <c:manualLayout>
          <c:layoutTarget val="inner"/>
          <c:xMode val="edge"/>
          <c:yMode val="edge"/>
          <c:x val="0.25647187382209635"/>
          <c:y val="0.13713942230408313"/>
          <c:w val="0.70901787474194189"/>
          <c:h val="0.66536802267094952"/>
        </c:manualLayout>
      </c:layout>
      <c:barChart>
        <c:barDir val="bar"/>
        <c:grouping val="clustered"/>
        <c:varyColors val="0"/>
        <c:ser>
          <c:idx val="0"/>
          <c:order val="2"/>
          <c:tx>
            <c:strRef>
              <c:f>Role!$B$13</c:f>
              <c:strCache>
                <c:ptCount val="1"/>
                <c:pt idx="0">
                  <c:v>All</c:v>
                </c:pt>
              </c:strCache>
            </c:strRef>
          </c:tx>
          <c:spPr>
            <a:solidFill>
              <a:schemeClr val="accent1"/>
            </a:solidFill>
            <a:ln>
              <a:noFill/>
            </a:ln>
            <a:effectLst/>
          </c:spPr>
          <c:invertIfNegative val="0"/>
          <c:cat>
            <c:strRef>
              <c:f>Role!$A$14:$A$20</c:f>
              <c:strCache>
                <c:ptCount val="7"/>
                <c:pt idx="0">
                  <c:v>Management/leadership</c:v>
                </c:pt>
                <c:pt idx="1">
                  <c:v>Technical support/development</c:v>
                </c:pt>
                <c:pt idx="2">
                  <c:v>Staff development/training</c:v>
                </c:pt>
                <c:pt idx="3">
                  <c:v>Support</c:v>
                </c:pt>
                <c:pt idx="4">
                  <c:v>Teaching</c:v>
                </c:pt>
                <c:pt idx="5">
                  <c:v>Research</c:v>
                </c:pt>
                <c:pt idx="6">
                  <c:v>Administration</c:v>
                </c:pt>
              </c:strCache>
            </c:strRef>
          </c:cat>
          <c:val>
            <c:numRef>
              <c:f>Role!$B$14:$B$20</c:f>
              <c:numCache>
                <c:formatCode>0.0%</c:formatCode>
                <c:ptCount val="7"/>
                <c:pt idx="0">
                  <c:v>0.2479050279329609</c:v>
                </c:pt>
                <c:pt idx="1">
                  <c:v>0.21159217877094971</c:v>
                </c:pt>
                <c:pt idx="2">
                  <c:v>0.17039106145251395</c:v>
                </c:pt>
                <c:pt idx="3">
                  <c:v>0.16201117318435754</c:v>
                </c:pt>
                <c:pt idx="4">
                  <c:v>0.15153631284916202</c:v>
                </c:pt>
                <c:pt idx="5">
                  <c:v>4.9581005586592182E-2</c:v>
                </c:pt>
                <c:pt idx="6">
                  <c:v>6.9832402234636867E-3</c:v>
                </c:pt>
              </c:numCache>
            </c:numRef>
          </c:val>
          <c:extLst>
            <c:ext xmlns:c16="http://schemas.microsoft.com/office/drawing/2014/chart" uri="{C3380CC4-5D6E-409C-BE32-E72D297353CC}">
              <c16:uniqueId val="{00000000-A668-4BD7-BB3E-10886C498FCF}"/>
            </c:ext>
          </c:extLst>
        </c:ser>
        <c:dLbls>
          <c:showLegendKey val="0"/>
          <c:showVal val="0"/>
          <c:showCatName val="0"/>
          <c:showSerName val="0"/>
          <c:showPercent val="0"/>
          <c:showBubbleSize val="0"/>
        </c:dLbls>
        <c:gapWidth val="20"/>
        <c:axId val="709831728"/>
        <c:axId val="709833368"/>
      </c:barChart>
      <c:barChart>
        <c:barDir val="bar"/>
        <c:grouping val="clustered"/>
        <c:varyColors val="0"/>
        <c:ser>
          <c:idx val="2"/>
          <c:order val="0"/>
          <c:tx>
            <c:strRef>
              <c:f>Role!$D$13</c:f>
              <c:strCache>
                <c:ptCount val="1"/>
                <c:pt idx="0">
                  <c:v>Male</c:v>
                </c:pt>
              </c:strCache>
            </c:strRef>
          </c:tx>
          <c:spPr>
            <a:solidFill>
              <a:schemeClr val="accent3"/>
            </a:solidFill>
            <a:ln>
              <a:noFill/>
            </a:ln>
            <a:effectLst/>
          </c:spPr>
          <c:invertIfNegative val="0"/>
          <c:dLbls>
            <c:dLbl>
              <c:idx val="6"/>
              <c:delete val="1"/>
              <c:extLst>
                <c:ext xmlns:c15="http://schemas.microsoft.com/office/drawing/2012/chart" uri="{CE6537A1-D6FC-4f65-9D91-7224C49458BB}"/>
                <c:ext xmlns:c16="http://schemas.microsoft.com/office/drawing/2014/chart" uri="{C3380CC4-5D6E-409C-BE32-E72D297353CC}">
                  <c16:uniqueId val="{00000001-A668-4BD7-BB3E-10886C498FCF}"/>
                </c:ext>
              </c:extLst>
            </c:dLbl>
            <c:spPr>
              <a:noFill/>
              <a:ln>
                <a:noFill/>
              </a:ln>
              <a:effectLst/>
            </c:spPr>
            <c:txPr>
              <a:bodyPr rot="0" spcFirstLastPara="1" vertOverflow="ellipsis" vert="horz" wrap="square" anchor="ctr" anchorCtr="1"/>
              <a:lstStyle/>
              <a:p>
                <a:pPr>
                  <a:defRPr lang="en-US" sz="1000" b="0" i="0" u="none" strike="noStrike" kern="1200" baseline="0">
                    <a:solidFill>
                      <a:schemeClr val="bg1"/>
                    </a:solidFill>
                    <a:latin typeface="Open Sans" panose="020B0606030504020204" pitchFamily="34" charset="0"/>
                    <a:ea typeface="Open Sans" panose="020B0606030504020204" pitchFamily="34" charset="0"/>
                    <a:cs typeface="Open Sans" panose="020B0606030504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Role!$A$14:$A$20</c:f>
              <c:strCache>
                <c:ptCount val="7"/>
                <c:pt idx="0">
                  <c:v>Management/leadership</c:v>
                </c:pt>
                <c:pt idx="1">
                  <c:v>Technical support/development</c:v>
                </c:pt>
                <c:pt idx="2">
                  <c:v>Staff development/training</c:v>
                </c:pt>
                <c:pt idx="3">
                  <c:v>Support</c:v>
                </c:pt>
                <c:pt idx="4">
                  <c:v>Teaching</c:v>
                </c:pt>
                <c:pt idx="5">
                  <c:v>Research</c:v>
                </c:pt>
                <c:pt idx="6">
                  <c:v>Administration</c:v>
                </c:pt>
              </c:strCache>
            </c:strRef>
          </c:cat>
          <c:val>
            <c:numRef>
              <c:f>Role!$D$14:$D$20</c:f>
              <c:numCache>
                <c:formatCode>0.0%</c:formatCode>
                <c:ptCount val="7"/>
                <c:pt idx="0">
                  <c:v>0.26363636363636361</c:v>
                </c:pt>
                <c:pt idx="1">
                  <c:v>0.22878787878787879</c:v>
                </c:pt>
                <c:pt idx="2">
                  <c:v>0.15</c:v>
                </c:pt>
                <c:pt idx="3">
                  <c:v>0.1484848484848485</c:v>
                </c:pt>
                <c:pt idx="4">
                  <c:v>0.1484848484848485</c:v>
                </c:pt>
                <c:pt idx="5">
                  <c:v>5.1515151515151514E-2</c:v>
                </c:pt>
                <c:pt idx="6">
                  <c:v>9.0909090909090905E-3</c:v>
                </c:pt>
              </c:numCache>
            </c:numRef>
          </c:val>
          <c:extLst>
            <c:ext xmlns:c16="http://schemas.microsoft.com/office/drawing/2014/chart" uri="{C3380CC4-5D6E-409C-BE32-E72D297353CC}">
              <c16:uniqueId val="{00000002-A668-4BD7-BB3E-10886C498FCF}"/>
            </c:ext>
          </c:extLst>
        </c:ser>
        <c:ser>
          <c:idx val="1"/>
          <c:order val="1"/>
          <c:tx>
            <c:strRef>
              <c:f>Role!$C$13</c:f>
              <c:strCache>
                <c:ptCount val="1"/>
                <c:pt idx="0">
                  <c:v>Female</c:v>
                </c:pt>
              </c:strCache>
            </c:strRef>
          </c:tx>
          <c:spPr>
            <a:solidFill>
              <a:schemeClr val="accent2"/>
            </a:solidFill>
            <a:ln>
              <a:noFill/>
            </a:ln>
            <a:effectLst/>
          </c:spPr>
          <c:invertIfNegative val="0"/>
          <c:dLbls>
            <c:dLbl>
              <c:idx val="6"/>
              <c:delete val="1"/>
              <c:extLst>
                <c:ext xmlns:c15="http://schemas.microsoft.com/office/drawing/2012/chart" uri="{CE6537A1-D6FC-4f65-9D91-7224C49458BB}"/>
                <c:ext xmlns:c16="http://schemas.microsoft.com/office/drawing/2014/chart" uri="{C3380CC4-5D6E-409C-BE32-E72D297353CC}">
                  <c16:uniqueId val="{00000003-A668-4BD7-BB3E-10886C498FCF}"/>
                </c:ext>
              </c:extLst>
            </c:dLbl>
            <c:spPr>
              <a:noFill/>
              <a:ln>
                <a:noFill/>
              </a:ln>
              <a:effectLst/>
            </c:spPr>
            <c:txPr>
              <a:bodyPr rot="0" spcFirstLastPara="1" vertOverflow="ellipsis" vert="horz" wrap="square" anchor="ctr" anchorCtr="1"/>
              <a:lstStyle/>
              <a:p>
                <a:pPr>
                  <a:defRPr lang="en-US" sz="1000" b="0" i="0" u="none" strike="noStrike" kern="1200" baseline="0">
                    <a:solidFill>
                      <a:schemeClr val="bg1"/>
                    </a:solidFill>
                    <a:latin typeface="Open Sans" panose="020B0606030504020204" pitchFamily="34" charset="0"/>
                    <a:ea typeface="Open Sans" panose="020B0606030504020204" pitchFamily="34" charset="0"/>
                    <a:cs typeface="Open Sans" panose="020B0606030504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Role!$A$14:$A$20</c:f>
              <c:strCache>
                <c:ptCount val="7"/>
                <c:pt idx="0">
                  <c:v>Management/leadership</c:v>
                </c:pt>
                <c:pt idx="1">
                  <c:v>Technical support/development</c:v>
                </c:pt>
                <c:pt idx="2">
                  <c:v>Staff development/training</c:v>
                </c:pt>
                <c:pt idx="3">
                  <c:v>Support</c:v>
                </c:pt>
                <c:pt idx="4">
                  <c:v>Teaching</c:v>
                </c:pt>
                <c:pt idx="5">
                  <c:v>Research</c:v>
                </c:pt>
                <c:pt idx="6">
                  <c:v>Administration</c:v>
                </c:pt>
              </c:strCache>
            </c:strRef>
          </c:cat>
          <c:val>
            <c:numRef>
              <c:f>Role!$C$14:$C$20</c:f>
              <c:numCache>
                <c:formatCode>0.0%</c:formatCode>
                <c:ptCount val="7"/>
                <c:pt idx="0">
                  <c:v>0.23211875843454791</c:v>
                </c:pt>
                <c:pt idx="1">
                  <c:v>0.19163292847503374</c:v>
                </c:pt>
                <c:pt idx="2">
                  <c:v>0.19028340080971659</c:v>
                </c:pt>
                <c:pt idx="3">
                  <c:v>0.17408906882591094</c:v>
                </c:pt>
                <c:pt idx="4">
                  <c:v>0.16059379217273953</c:v>
                </c:pt>
                <c:pt idx="5">
                  <c:v>4.7233468286099867E-2</c:v>
                </c:pt>
                <c:pt idx="6">
                  <c:v>4.048582995951417E-3</c:v>
                </c:pt>
              </c:numCache>
            </c:numRef>
          </c:val>
          <c:extLst>
            <c:ext xmlns:c16="http://schemas.microsoft.com/office/drawing/2014/chart" uri="{C3380CC4-5D6E-409C-BE32-E72D297353CC}">
              <c16:uniqueId val="{00000004-A668-4BD7-BB3E-10886C498FCF}"/>
            </c:ext>
          </c:extLst>
        </c:ser>
        <c:dLbls>
          <c:showLegendKey val="0"/>
          <c:showVal val="0"/>
          <c:showCatName val="0"/>
          <c:showSerName val="0"/>
          <c:showPercent val="0"/>
          <c:showBubbleSize val="0"/>
        </c:dLbls>
        <c:gapWidth val="168"/>
        <c:overlap val="-27"/>
        <c:axId val="654601808"/>
        <c:axId val="654598528"/>
      </c:barChart>
      <c:catAx>
        <c:axId val="70983172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n-US" sz="1000" b="0" i="0" u="none" strike="noStrike" kern="1200" baseline="0">
                <a:solidFill>
                  <a:schemeClr val="tx1"/>
                </a:solidFill>
                <a:latin typeface="Open Sans" panose="020B0606030504020204" pitchFamily="34" charset="0"/>
                <a:ea typeface="Open Sans" panose="020B0606030504020204" pitchFamily="34" charset="0"/>
                <a:cs typeface="Open Sans" panose="020B0606030504020204" pitchFamily="34" charset="0"/>
              </a:defRPr>
            </a:pPr>
            <a:endParaRPr lang="en-US"/>
          </a:p>
        </c:txPr>
        <c:crossAx val="709833368"/>
        <c:crosses val="autoZero"/>
        <c:auto val="1"/>
        <c:lblAlgn val="ctr"/>
        <c:lblOffset val="100"/>
        <c:noMultiLvlLbl val="0"/>
      </c:catAx>
      <c:valAx>
        <c:axId val="709833368"/>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lang="en-US" sz="1000" b="0" i="0" u="none" strike="noStrike" kern="1200" baseline="0">
                <a:solidFill>
                  <a:schemeClr val="tx1"/>
                </a:solidFill>
                <a:latin typeface="Open Sans" panose="020B0606030504020204" pitchFamily="34" charset="0"/>
                <a:ea typeface="Open Sans" panose="020B0606030504020204" pitchFamily="34" charset="0"/>
                <a:cs typeface="Open Sans" panose="020B0606030504020204" pitchFamily="34" charset="0"/>
              </a:defRPr>
            </a:pPr>
            <a:endParaRPr lang="en-US"/>
          </a:p>
        </c:txPr>
        <c:crossAx val="709831728"/>
        <c:crosses val="autoZero"/>
        <c:crossBetween val="between"/>
      </c:valAx>
      <c:valAx>
        <c:axId val="654598528"/>
        <c:scaling>
          <c:orientation val="minMax"/>
        </c:scaling>
        <c:delete val="0"/>
        <c:axPos val="t"/>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lang="en-US" sz="1000" b="0" i="0" u="none" strike="noStrike" kern="1200" baseline="0">
                <a:solidFill>
                  <a:schemeClr val="tx1"/>
                </a:solidFill>
                <a:latin typeface="Open Sans" panose="020B0606030504020204" pitchFamily="34" charset="0"/>
                <a:ea typeface="Open Sans" panose="020B0606030504020204" pitchFamily="34" charset="0"/>
                <a:cs typeface="Open Sans" panose="020B0606030504020204" pitchFamily="34" charset="0"/>
              </a:defRPr>
            </a:pPr>
            <a:endParaRPr lang="en-US"/>
          </a:p>
        </c:txPr>
        <c:crossAx val="654601808"/>
        <c:crosses val="max"/>
        <c:crossBetween val="between"/>
      </c:valAx>
      <c:catAx>
        <c:axId val="654601808"/>
        <c:scaling>
          <c:orientation val="minMax"/>
        </c:scaling>
        <c:delete val="1"/>
        <c:axPos val="l"/>
        <c:numFmt formatCode="General" sourceLinked="1"/>
        <c:majorTickMark val="out"/>
        <c:minorTickMark val="none"/>
        <c:tickLblPos val="nextTo"/>
        <c:crossAx val="654598528"/>
        <c:crosses val="autoZero"/>
        <c:auto val="1"/>
        <c:lblAlgn val="ctr"/>
        <c:lblOffset val="100"/>
        <c:noMultiLvlLbl val="0"/>
      </c:catAx>
      <c:spPr>
        <a:noFill/>
        <a:ln>
          <a:solidFill>
            <a:schemeClr val="accent1"/>
          </a:solidFill>
        </a:ln>
        <a:effectLst/>
      </c:spPr>
    </c:plotArea>
    <c:legend>
      <c:legendPos val="t"/>
      <c:layout>
        <c:manualLayout>
          <c:xMode val="edge"/>
          <c:yMode val="edge"/>
          <c:x val="0.40665732988909981"/>
          <c:y val="0.87476211666776416"/>
          <c:w val="0.19722538635239764"/>
          <c:h val="5.0919837723823191E-2"/>
        </c:manualLayout>
      </c:layout>
      <c:overlay val="0"/>
      <c:spPr>
        <a:noFill/>
        <a:ln>
          <a:noFill/>
        </a:ln>
        <a:effectLst/>
      </c:spPr>
      <c:txPr>
        <a:bodyPr rot="0" spcFirstLastPara="1" vertOverflow="ellipsis" vert="horz" wrap="square" anchor="ctr" anchorCtr="1"/>
        <a:lstStyle/>
        <a:p>
          <a:pPr>
            <a:defRPr lang="en-US" sz="10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lang="en-US" sz="1000" b="0" i="0" u="none" strike="noStrike" kern="1200" baseline="0">
          <a:solidFill>
            <a:schemeClr val="tx1"/>
          </a:solidFill>
          <a:latin typeface="+mn-lt"/>
          <a:ea typeface="+mn-ea"/>
          <a:cs typeface="+mn-cs"/>
        </a:defRPr>
      </a:pPr>
      <a:endParaRPr lang="en-US"/>
    </a:p>
  </c:txPr>
  <c:printSettings>
    <c:headerFooter/>
    <c:pageMargins b="0.75" l="0.7" r="0.7" t="0.75" header="0.3" footer="0.3"/>
    <c:pageSetup/>
  </c:printSettings>
  <c:userShapes r:id="rId3"/>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200" b="0" i="0" u="none" strike="noStrike" kern="1200" spc="0" baseline="0">
                <a:solidFill>
                  <a:schemeClr val="tx1"/>
                </a:solidFill>
                <a:latin typeface="Open Sans" panose="020B0606030504020204" pitchFamily="34" charset="0"/>
                <a:ea typeface="Open Sans" panose="020B0606030504020204" pitchFamily="34" charset="0"/>
                <a:cs typeface="Open Sans" panose="020B0606030504020204" pitchFamily="34" charset="0"/>
              </a:defRPr>
            </a:pPr>
            <a:r>
              <a:rPr lang="en-US"/>
              <a:t>What is the primary function of your role? (2020)</a:t>
            </a:r>
          </a:p>
        </c:rich>
      </c:tx>
      <c:overlay val="0"/>
      <c:spPr>
        <a:noFill/>
        <a:ln>
          <a:noFill/>
        </a:ln>
        <a:effectLst/>
      </c:spPr>
      <c:txPr>
        <a:bodyPr rot="0" spcFirstLastPara="1" vertOverflow="ellipsis" vert="horz" wrap="square" anchor="ctr" anchorCtr="1"/>
        <a:lstStyle/>
        <a:p>
          <a:pPr>
            <a:defRPr lang="en-US" sz="1200" b="0" i="0" u="none" strike="noStrike" kern="1200" spc="0" baseline="0">
              <a:solidFill>
                <a:schemeClr val="tx1"/>
              </a:solidFill>
              <a:latin typeface="Open Sans" panose="020B0606030504020204" pitchFamily="34" charset="0"/>
              <a:ea typeface="Open Sans" panose="020B0606030504020204" pitchFamily="34" charset="0"/>
              <a:cs typeface="Open Sans" panose="020B0606030504020204" pitchFamily="34" charset="0"/>
            </a:defRPr>
          </a:pPr>
          <a:endParaRPr lang="en-US"/>
        </a:p>
      </c:txPr>
    </c:title>
    <c:autoTitleDeleted val="0"/>
    <c:plotArea>
      <c:layout>
        <c:manualLayout>
          <c:layoutTarget val="inner"/>
          <c:xMode val="edge"/>
          <c:yMode val="edge"/>
          <c:x val="0.29480286851693738"/>
          <c:y val="0.14367927369734521"/>
          <c:w val="0.66800844673532278"/>
          <c:h val="0.64940729744847481"/>
        </c:manualLayout>
      </c:layout>
      <c:barChart>
        <c:barDir val="bar"/>
        <c:grouping val="clustered"/>
        <c:varyColors val="0"/>
        <c:ser>
          <c:idx val="0"/>
          <c:order val="2"/>
          <c:tx>
            <c:strRef>
              <c:f>Role!$E$13</c:f>
              <c:strCache>
                <c:ptCount val="1"/>
                <c:pt idx="0">
                  <c:v>All</c:v>
                </c:pt>
              </c:strCache>
            </c:strRef>
          </c:tx>
          <c:spPr>
            <a:solidFill>
              <a:schemeClr val="accent1"/>
            </a:solidFill>
            <a:ln>
              <a:noFill/>
            </a:ln>
            <a:effectLst/>
          </c:spPr>
          <c:invertIfNegative val="0"/>
          <c:cat>
            <c:strRef>
              <c:f>Role!$A$14:$A$20</c:f>
              <c:strCache>
                <c:ptCount val="7"/>
                <c:pt idx="0">
                  <c:v>Management/leadership</c:v>
                </c:pt>
                <c:pt idx="1">
                  <c:v>Technical support/development</c:v>
                </c:pt>
                <c:pt idx="2">
                  <c:v>Staff development/training</c:v>
                </c:pt>
                <c:pt idx="3">
                  <c:v>Support</c:v>
                </c:pt>
                <c:pt idx="4">
                  <c:v>Teaching</c:v>
                </c:pt>
                <c:pt idx="5">
                  <c:v>Research</c:v>
                </c:pt>
                <c:pt idx="6">
                  <c:v>Administration</c:v>
                </c:pt>
              </c:strCache>
            </c:strRef>
          </c:cat>
          <c:val>
            <c:numRef>
              <c:f>Role!$E$14:$E$20</c:f>
              <c:numCache>
                <c:formatCode>0.0%</c:formatCode>
                <c:ptCount val="7"/>
                <c:pt idx="0">
                  <c:v>0.21938775510204081</c:v>
                </c:pt>
                <c:pt idx="1">
                  <c:v>0.20918367346938777</c:v>
                </c:pt>
                <c:pt idx="2">
                  <c:v>0.22448979591836735</c:v>
                </c:pt>
                <c:pt idx="3">
                  <c:v>0.14795918367346939</c:v>
                </c:pt>
                <c:pt idx="4">
                  <c:v>0.17857142857142858</c:v>
                </c:pt>
                <c:pt idx="5">
                  <c:v>1.5306122448979591E-2</c:v>
                </c:pt>
                <c:pt idx="6">
                  <c:v>5.1020408163265302E-3</c:v>
                </c:pt>
              </c:numCache>
            </c:numRef>
          </c:val>
          <c:extLst>
            <c:ext xmlns:c16="http://schemas.microsoft.com/office/drawing/2014/chart" uri="{C3380CC4-5D6E-409C-BE32-E72D297353CC}">
              <c16:uniqueId val="{00000000-B875-4428-AD3C-57E77AD74AF2}"/>
            </c:ext>
          </c:extLst>
        </c:ser>
        <c:dLbls>
          <c:showLegendKey val="0"/>
          <c:showVal val="0"/>
          <c:showCatName val="0"/>
          <c:showSerName val="0"/>
          <c:showPercent val="0"/>
          <c:showBubbleSize val="0"/>
        </c:dLbls>
        <c:gapWidth val="20"/>
        <c:axId val="709831728"/>
        <c:axId val="709833368"/>
      </c:barChart>
      <c:barChart>
        <c:barDir val="bar"/>
        <c:grouping val="clustered"/>
        <c:varyColors val="0"/>
        <c:ser>
          <c:idx val="2"/>
          <c:order val="0"/>
          <c:tx>
            <c:strRef>
              <c:f>Role!$D$13</c:f>
              <c:strCache>
                <c:ptCount val="1"/>
                <c:pt idx="0">
                  <c:v>Male</c:v>
                </c:pt>
              </c:strCache>
            </c:strRef>
          </c:tx>
          <c:spPr>
            <a:solidFill>
              <a:schemeClr val="accent3"/>
            </a:solidFill>
            <a:ln>
              <a:noFill/>
            </a:ln>
            <a:effectLst/>
          </c:spPr>
          <c:invertIfNegative val="0"/>
          <c:dLbls>
            <c:dLbl>
              <c:idx val="6"/>
              <c:delete val="1"/>
              <c:extLst>
                <c:ext xmlns:c15="http://schemas.microsoft.com/office/drawing/2012/chart" uri="{CE6537A1-D6FC-4f65-9D91-7224C49458BB}"/>
                <c:ext xmlns:c16="http://schemas.microsoft.com/office/drawing/2014/chart" uri="{C3380CC4-5D6E-409C-BE32-E72D297353CC}">
                  <c16:uniqueId val="{00000001-B875-4428-AD3C-57E77AD74AF2}"/>
                </c:ext>
              </c:extLst>
            </c:dLbl>
            <c:spPr>
              <a:noFill/>
              <a:ln>
                <a:noFill/>
              </a:ln>
              <a:effectLst/>
            </c:spPr>
            <c:txPr>
              <a:bodyPr rot="0" spcFirstLastPara="1" vertOverflow="ellipsis" vert="horz" wrap="square" anchor="ctr" anchorCtr="1"/>
              <a:lstStyle/>
              <a:p>
                <a:pPr>
                  <a:defRPr lang="en-US" sz="900" b="1" i="0" u="none" strike="noStrike" kern="1200" baseline="0">
                    <a:solidFill>
                      <a:schemeClr val="bg1"/>
                    </a:solidFill>
                    <a:latin typeface="Open Sans" panose="020B0606030504020204" pitchFamily="34" charset="0"/>
                    <a:ea typeface="Open Sans" panose="020B0606030504020204" pitchFamily="34" charset="0"/>
                    <a:cs typeface="Open Sans" panose="020B0606030504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Role!$A$14:$A$20</c:f>
              <c:strCache>
                <c:ptCount val="7"/>
                <c:pt idx="0">
                  <c:v>Management/leadership</c:v>
                </c:pt>
                <c:pt idx="1">
                  <c:v>Technical support/development</c:v>
                </c:pt>
                <c:pt idx="2">
                  <c:v>Staff development/training</c:v>
                </c:pt>
                <c:pt idx="3">
                  <c:v>Support</c:v>
                </c:pt>
                <c:pt idx="4">
                  <c:v>Teaching</c:v>
                </c:pt>
                <c:pt idx="5">
                  <c:v>Research</c:v>
                </c:pt>
                <c:pt idx="6">
                  <c:v>Administration</c:v>
                </c:pt>
              </c:strCache>
            </c:strRef>
          </c:cat>
          <c:val>
            <c:numRef>
              <c:f>Role!$G$14:$G$20</c:f>
              <c:numCache>
                <c:formatCode>0.0%</c:formatCode>
                <c:ptCount val="7"/>
                <c:pt idx="0">
                  <c:v>0.26027397260273971</c:v>
                </c:pt>
                <c:pt idx="1">
                  <c:v>0.19178082191780821</c:v>
                </c:pt>
                <c:pt idx="2">
                  <c:v>0.13698630136986301</c:v>
                </c:pt>
                <c:pt idx="3">
                  <c:v>0.17808219178082191</c:v>
                </c:pt>
                <c:pt idx="4">
                  <c:v>0.19178082191780821</c:v>
                </c:pt>
                <c:pt idx="5">
                  <c:v>2.7397260273972601E-2</c:v>
                </c:pt>
                <c:pt idx="6">
                  <c:v>1.3698630136986301E-2</c:v>
                </c:pt>
              </c:numCache>
            </c:numRef>
          </c:val>
          <c:extLst>
            <c:ext xmlns:c16="http://schemas.microsoft.com/office/drawing/2014/chart" uri="{C3380CC4-5D6E-409C-BE32-E72D297353CC}">
              <c16:uniqueId val="{00000002-B875-4428-AD3C-57E77AD74AF2}"/>
            </c:ext>
          </c:extLst>
        </c:ser>
        <c:ser>
          <c:idx val="1"/>
          <c:order val="1"/>
          <c:tx>
            <c:strRef>
              <c:f>Role!$F$13</c:f>
              <c:strCache>
                <c:ptCount val="1"/>
                <c:pt idx="0">
                  <c:v>Female</c:v>
                </c:pt>
              </c:strCache>
            </c:strRef>
          </c:tx>
          <c:spPr>
            <a:solidFill>
              <a:schemeClr val="accent2"/>
            </a:solidFill>
            <a:ln>
              <a:noFill/>
            </a:ln>
            <a:effectLst/>
          </c:spPr>
          <c:invertIfNegative val="0"/>
          <c:dLbls>
            <c:dLbl>
              <c:idx val="6"/>
              <c:delete val="1"/>
              <c:extLst>
                <c:ext xmlns:c15="http://schemas.microsoft.com/office/drawing/2012/chart" uri="{CE6537A1-D6FC-4f65-9D91-7224C49458BB}"/>
                <c:ext xmlns:c16="http://schemas.microsoft.com/office/drawing/2014/chart" uri="{C3380CC4-5D6E-409C-BE32-E72D297353CC}">
                  <c16:uniqueId val="{00000003-B875-4428-AD3C-57E77AD74AF2}"/>
                </c:ext>
              </c:extLst>
            </c:dLbl>
            <c:spPr>
              <a:noFill/>
              <a:ln>
                <a:noFill/>
              </a:ln>
              <a:effectLst/>
            </c:spPr>
            <c:txPr>
              <a:bodyPr rot="0" spcFirstLastPara="1" vertOverflow="ellipsis" vert="horz" wrap="square" anchor="ctr" anchorCtr="1"/>
              <a:lstStyle/>
              <a:p>
                <a:pPr>
                  <a:defRPr lang="en-US" sz="900" b="1" i="0" u="none" strike="noStrike" kern="1200" baseline="0">
                    <a:solidFill>
                      <a:schemeClr val="bg1"/>
                    </a:solidFill>
                    <a:latin typeface="Open Sans" panose="020B0606030504020204" pitchFamily="34" charset="0"/>
                    <a:ea typeface="Open Sans" panose="020B0606030504020204" pitchFamily="34" charset="0"/>
                    <a:cs typeface="Open Sans" panose="020B0606030504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Role!$A$14:$A$20</c:f>
              <c:strCache>
                <c:ptCount val="7"/>
                <c:pt idx="0">
                  <c:v>Management/leadership</c:v>
                </c:pt>
                <c:pt idx="1">
                  <c:v>Technical support/development</c:v>
                </c:pt>
                <c:pt idx="2">
                  <c:v>Staff development/training</c:v>
                </c:pt>
                <c:pt idx="3">
                  <c:v>Support</c:v>
                </c:pt>
                <c:pt idx="4">
                  <c:v>Teaching</c:v>
                </c:pt>
                <c:pt idx="5">
                  <c:v>Research</c:v>
                </c:pt>
                <c:pt idx="6">
                  <c:v>Administration</c:v>
                </c:pt>
              </c:strCache>
            </c:strRef>
          </c:cat>
          <c:val>
            <c:numRef>
              <c:f>Role!$F$14:$F$20</c:f>
              <c:numCache>
                <c:formatCode>0.0%</c:formatCode>
                <c:ptCount val="7"/>
                <c:pt idx="0">
                  <c:v>0.2</c:v>
                </c:pt>
                <c:pt idx="1">
                  <c:v>0.21666666666666667</c:v>
                </c:pt>
                <c:pt idx="2">
                  <c:v>0.27500000000000002</c:v>
                </c:pt>
                <c:pt idx="3">
                  <c:v>0.125</c:v>
                </c:pt>
                <c:pt idx="4">
                  <c:v>0.17499999999999999</c:v>
                </c:pt>
                <c:pt idx="5">
                  <c:v>8.3333333333333332E-3</c:v>
                </c:pt>
                <c:pt idx="6">
                  <c:v>0</c:v>
                </c:pt>
              </c:numCache>
            </c:numRef>
          </c:val>
          <c:extLst>
            <c:ext xmlns:c16="http://schemas.microsoft.com/office/drawing/2014/chart" uri="{C3380CC4-5D6E-409C-BE32-E72D297353CC}">
              <c16:uniqueId val="{00000004-B875-4428-AD3C-57E77AD74AF2}"/>
            </c:ext>
          </c:extLst>
        </c:ser>
        <c:dLbls>
          <c:showLegendKey val="0"/>
          <c:showVal val="0"/>
          <c:showCatName val="0"/>
          <c:showSerName val="0"/>
          <c:showPercent val="0"/>
          <c:showBubbleSize val="0"/>
        </c:dLbls>
        <c:gapWidth val="168"/>
        <c:overlap val="-27"/>
        <c:axId val="654601808"/>
        <c:axId val="654598528"/>
      </c:barChart>
      <c:catAx>
        <c:axId val="70983172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n-US" sz="1000" b="0" i="0" u="none" strike="noStrike" kern="1200" baseline="0">
                <a:solidFill>
                  <a:schemeClr val="tx1"/>
                </a:solidFill>
                <a:latin typeface="Open Sans" panose="020B0606030504020204" pitchFamily="34" charset="0"/>
                <a:ea typeface="Open Sans" panose="020B0606030504020204" pitchFamily="34" charset="0"/>
                <a:cs typeface="Open Sans" panose="020B0606030504020204" pitchFamily="34" charset="0"/>
              </a:defRPr>
            </a:pPr>
            <a:endParaRPr lang="en-US"/>
          </a:p>
        </c:txPr>
        <c:crossAx val="709833368"/>
        <c:crosses val="autoZero"/>
        <c:auto val="1"/>
        <c:lblAlgn val="ctr"/>
        <c:lblOffset val="100"/>
        <c:noMultiLvlLbl val="0"/>
      </c:catAx>
      <c:valAx>
        <c:axId val="709833368"/>
        <c:scaling>
          <c:orientation val="minMax"/>
          <c:max val="0.35000000000000003"/>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lang="en-US" sz="1000" b="0" i="0" u="none" strike="noStrike" kern="1200" baseline="0">
                <a:solidFill>
                  <a:schemeClr val="tx1"/>
                </a:solidFill>
                <a:latin typeface="Open Sans" panose="020B0606030504020204" pitchFamily="34" charset="0"/>
                <a:ea typeface="Open Sans" panose="020B0606030504020204" pitchFamily="34" charset="0"/>
                <a:cs typeface="Open Sans" panose="020B0606030504020204" pitchFamily="34" charset="0"/>
              </a:defRPr>
            </a:pPr>
            <a:endParaRPr lang="en-US"/>
          </a:p>
        </c:txPr>
        <c:crossAx val="709831728"/>
        <c:crosses val="autoZero"/>
        <c:crossBetween val="between"/>
      </c:valAx>
      <c:valAx>
        <c:axId val="654598528"/>
        <c:scaling>
          <c:orientation val="minMax"/>
          <c:max val="0.35000000000000003"/>
        </c:scaling>
        <c:delete val="0"/>
        <c:axPos val="t"/>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lang="en-US" sz="1000" b="0" i="0" u="none" strike="noStrike" kern="1200" baseline="0">
                <a:solidFill>
                  <a:schemeClr val="tx1"/>
                </a:solidFill>
                <a:latin typeface="Open Sans" panose="020B0606030504020204" pitchFamily="34" charset="0"/>
                <a:ea typeface="Open Sans" panose="020B0606030504020204" pitchFamily="34" charset="0"/>
                <a:cs typeface="Open Sans" panose="020B0606030504020204" pitchFamily="34" charset="0"/>
              </a:defRPr>
            </a:pPr>
            <a:endParaRPr lang="en-US"/>
          </a:p>
        </c:txPr>
        <c:crossAx val="654601808"/>
        <c:crosses val="max"/>
        <c:crossBetween val="between"/>
      </c:valAx>
      <c:catAx>
        <c:axId val="654601808"/>
        <c:scaling>
          <c:orientation val="minMax"/>
        </c:scaling>
        <c:delete val="1"/>
        <c:axPos val="l"/>
        <c:numFmt formatCode="General" sourceLinked="1"/>
        <c:majorTickMark val="out"/>
        <c:minorTickMark val="none"/>
        <c:tickLblPos val="nextTo"/>
        <c:crossAx val="654598528"/>
        <c:crosses val="autoZero"/>
        <c:auto val="1"/>
        <c:lblAlgn val="ctr"/>
        <c:lblOffset val="100"/>
        <c:noMultiLvlLbl val="0"/>
      </c:catAx>
      <c:spPr>
        <a:noFill/>
        <a:ln>
          <a:solidFill>
            <a:schemeClr val="accent1"/>
          </a:solidFill>
        </a:ln>
        <a:effectLst/>
      </c:spPr>
    </c:plotArea>
    <c:legend>
      <c:legendPos val="b"/>
      <c:layout>
        <c:manualLayout>
          <c:xMode val="edge"/>
          <c:yMode val="edge"/>
          <c:x val="0.3896951234509341"/>
          <c:y val="0.87026311260272804"/>
          <c:w val="0.2241795879932679"/>
          <c:h val="5.3234155156834904E-2"/>
        </c:manualLayout>
      </c:layout>
      <c:overlay val="0"/>
      <c:spPr>
        <a:noFill/>
        <a:ln>
          <a:noFill/>
        </a:ln>
        <a:effectLst/>
      </c:spPr>
      <c:txPr>
        <a:bodyPr rot="0" spcFirstLastPara="1" vertOverflow="ellipsis" vert="horz" wrap="square" anchor="ctr" anchorCtr="1"/>
        <a:lstStyle/>
        <a:p>
          <a:pPr>
            <a:defRPr lang="en-US" sz="1000" b="0" i="0" u="none" strike="noStrike" kern="1200" baseline="0">
              <a:solidFill>
                <a:schemeClr val="tx1"/>
              </a:solidFill>
              <a:latin typeface="Open Sans" panose="020B0606030504020204" pitchFamily="34" charset="0"/>
              <a:ea typeface="Open Sans" panose="020B0606030504020204" pitchFamily="34" charset="0"/>
              <a:cs typeface="Open Sans" panose="020B0606030504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lang="en-US" sz="1000" b="0" i="0" u="none" strike="noStrike" kern="1200" baseline="0">
          <a:solidFill>
            <a:schemeClr val="tx1"/>
          </a:solidFill>
          <a:latin typeface="Open Sans" panose="020B0606030504020204" pitchFamily="34" charset="0"/>
          <a:ea typeface="Open Sans" panose="020B0606030504020204" pitchFamily="34" charset="0"/>
          <a:cs typeface="Open Sans" panose="020B0606030504020204" pitchFamily="34" charset="0"/>
        </a:defRPr>
      </a:pPr>
      <a:endParaRPr lang="en-US"/>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Title!$A$9</c:f>
          <c:strCache>
            <c:ptCount val="1"/>
            <c:pt idx="0">
              <c:v>Job titles with 'Senior', 'Head' or 'Director' (2014-2020)</c:v>
            </c:pt>
          </c:strCache>
        </c:strRef>
      </c:tx>
      <c:overlay val="0"/>
      <c:spPr>
        <a:noFill/>
        <a:ln>
          <a:noFill/>
        </a:ln>
        <a:effectLst/>
      </c:spPr>
      <c:txPr>
        <a:bodyPr rot="0" spcFirstLastPara="1" vertOverflow="ellipsis" vert="horz" wrap="square" anchor="ctr" anchorCtr="1"/>
        <a:lstStyle/>
        <a:p>
          <a:pPr>
            <a:defRPr lang="en-US" sz="1200" b="0" i="0" u="none" strike="noStrike" kern="1200" spc="0" baseline="0">
              <a:solidFill>
                <a:schemeClr val="tx1"/>
              </a:solidFill>
              <a:latin typeface="Open Sans" panose="020B0606030504020204" pitchFamily="34" charset="0"/>
              <a:ea typeface="Open Sans" panose="020B0606030504020204" pitchFamily="34" charset="0"/>
              <a:cs typeface="Open Sans" panose="020B0606030504020204" pitchFamily="34" charset="0"/>
            </a:defRPr>
          </a:pPr>
          <a:endParaRPr lang="en-US"/>
        </a:p>
      </c:txPr>
    </c:title>
    <c:autoTitleDeleted val="0"/>
    <c:plotArea>
      <c:layout>
        <c:manualLayout>
          <c:layoutTarget val="inner"/>
          <c:xMode val="edge"/>
          <c:yMode val="edge"/>
          <c:x val="9.8593445050137965E-2"/>
          <c:y val="0.15989842732827769"/>
          <c:w val="0.86617488603398263"/>
          <c:h val="0.66531273149178993"/>
        </c:manualLayout>
      </c:layout>
      <c:barChart>
        <c:barDir val="bar"/>
        <c:grouping val="clustered"/>
        <c:varyColors val="0"/>
        <c:ser>
          <c:idx val="2"/>
          <c:order val="0"/>
          <c:tx>
            <c:strRef>
              <c:f>Title!$D$2</c:f>
              <c:strCache>
                <c:ptCount val="1"/>
                <c:pt idx="0">
                  <c:v>Male</c:v>
                </c:pt>
              </c:strCache>
            </c:strRef>
          </c:tx>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lang="en-US" sz="1000" b="0" i="0" u="none" strike="noStrike" kern="1200" baseline="0">
                    <a:solidFill>
                      <a:schemeClr val="bg1"/>
                    </a:solidFill>
                    <a:latin typeface="Open Sans" panose="020B0606030504020204" pitchFamily="34" charset="0"/>
                    <a:ea typeface="Open Sans" panose="020B0606030504020204" pitchFamily="34" charset="0"/>
                    <a:cs typeface="Open Sans" panose="020B0606030504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Title!$A$10:$A$12</c:f>
              <c:strCache>
                <c:ptCount val="3"/>
                <c:pt idx="0">
                  <c:v>Senior</c:v>
                </c:pt>
                <c:pt idx="1">
                  <c:v>Head</c:v>
                </c:pt>
                <c:pt idx="2">
                  <c:v>Director</c:v>
                </c:pt>
              </c:strCache>
            </c:strRef>
          </c:cat>
          <c:val>
            <c:numRef>
              <c:f>Title!$D$3:$D$5</c:f>
              <c:numCache>
                <c:formatCode>General</c:formatCode>
                <c:ptCount val="3"/>
                <c:pt idx="0">
                  <c:v>77</c:v>
                </c:pt>
                <c:pt idx="1">
                  <c:v>53</c:v>
                </c:pt>
                <c:pt idx="2">
                  <c:v>27</c:v>
                </c:pt>
              </c:numCache>
            </c:numRef>
          </c:val>
          <c:extLst>
            <c:ext xmlns:c16="http://schemas.microsoft.com/office/drawing/2014/chart" uri="{C3380CC4-5D6E-409C-BE32-E72D297353CC}">
              <c16:uniqueId val="{00000000-ED93-4284-B672-681275697724}"/>
            </c:ext>
          </c:extLst>
        </c:ser>
        <c:ser>
          <c:idx val="1"/>
          <c:order val="1"/>
          <c:tx>
            <c:strRef>
              <c:f>Title!$C$2</c:f>
              <c:strCache>
                <c:ptCount val="1"/>
                <c:pt idx="0">
                  <c:v>Female</c:v>
                </c:pt>
              </c:strCache>
            </c:strRef>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lang="en-US" sz="1000" b="0" i="0" u="none" strike="noStrike" kern="1200" baseline="0">
                    <a:solidFill>
                      <a:schemeClr val="bg1"/>
                    </a:solidFill>
                    <a:latin typeface="Open Sans" panose="020B0606030504020204" pitchFamily="34" charset="0"/>
                    <a:ea typeface="Open Sans" panose="020B0606030504020204" pitchFamily="34" charset="0"/>
                    <a:cs typeface="Open Sans" panose="020B0606030504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Title!$A$10:$A$12</c:f>
              <c:strCache>
                <c:ptCount val="3"/>
                <c:pt idx="0">
                  <c:v>Senior</c:v>
                </c:pt>
                <c:pt idx="1">
                  <c:v>Head</c:v>
                </c:pt>
                <c:pt idx="2">
                  <c:v>Director</c:v>
                </c:pt>
              </c:strCache>
            </c:strRef>
          </c:cat>
          <c:val>
            <c:numRef>
              <c:f>Title!$C$3:$C$5</c:f>
              <c:numCache>
                <c:formatCode>General</c:formatCode>
                <c:ptCount val="3"/>
                <c:pt idx="0">
                  <c:v>108</c:v>
                </c:pt>
                <c:pt idx="1">
                  <c:v>44</c:v>
                </c:pt>
                <c:pt idx="2">
                  <c:v>28</c:v>
                </c:pt>
              </c:numCache>
            </c:numRef>
          </c:val>
          <c:extLst>
            <c:ext xmlns:c16="http://schemas.microsoft.com/office/drawing/2014/chart" uri="{C3380CC4-5D6E-409C-BE32-E72D297353CC}">
              <c16:uniqueId val="{00000001-ED93-4284-B672-681275697724}"/>
            </c:ext>
          </c:extLst>
        </c:ser>
        <c:dLbls>
          <c:dLblPos val="inEnd"/>
          <c:showLegendKey val="0"/>
          <c:showVal val="1"/>
          <c:showCatName val="0"/>
          <c:showSerName val="0"/>
          <c:showPercent val="0"/>
          <c:showBubbleSize val="0"/>
        </c:dLbls>
        <c:gapWidth val="182"/>
        <c:overlap val="-22"/>
        <c:axId val="654601808"/>
        <c:axId val="654598528"/>
      </c:barChart>
      <c:valAx>
        <c:axId val="654598528"/>
        <c:scaling>
          <c:orientation val="minMax"/>
        </c:scaling>
        <c:delete val="0"/>
        <c:axPos val="t"/>
        <c:majorGridlines>
          <c:spPr>
            <a:ln w="9525" cap="flat" cmpd="sng" algn="ctr">
              <a:solidFill>
                <a:schemeClr val="tx1">
                  <a:lumMod val="15000"/>
                  <a:lumOff val="85000"/>
                </a:schemeClr>
              </a:solidFill>
              <a:round/>
            </a:ln>
            <a:effectLst/>
          </c:spPr>
        </c:majorGridlines>
        <c:numFmt formatCode="General" sourceLinked="0"/>
        <c:majorTickMark val="cross"/>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lang="en-US" sz="1000" b="0" i="0" u="none" strike="noStrike" kern="1200" baseline="0">
                <a:solidFill>
                  <a:schemeClr val="tx1"/>
                </a:solidFill>
                <a:latin typeface="Open Sans" panose="020B0606030504020204" pitchFamily="34" charset="0"/>
                <a:ea typeface="Open Sans" panose="020B0606030504020204" pitchFamily="34" charset="0"/>
                <a:cs typeface="Open Sans" panose="020B0606030504020204" pitchFamily="34" charset="0"/>
              </a:defRPr>
            </a:pPr>
            <a:endParaRPr lang="en-US"/>
          </a:p>
        </c:txPr>
        <c:crossAx val="654601808"/>
        <c:crosses val="max"/>
        <c:crossBetween val="between"/>
      </c:valAx>
      <c:catAx>
        <c:axId val="654601808"/>
        <c:scaling>
          <c:orientation val="minMax"/>
        </c:scaling>
        <c:delete val="0"/>
        <c:axPos val="l"/>
        <c:numFmt formatCode="General" sourceLinked="1"/>
        <c:majorTickMark val="cross"/>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lang="en-US" sz="1000" b="0" i="0" u="none" strike="noStrike" kern="1200" baseline="0">
                <a:solidFill>
                  <a:schemeClr val="tx1"/>
                </a:solidFill>
                <a:latin typeface="Open Sans" panose="020B0606030504020204" pitchFamily="34" charset="0"/>
                <a:ea typeface="Open Sans" panose="020B0606030504020204" pitchFamily="34" charset="0"/>
                <a:cs typeface="Open Sans" panose="020B0606030504020204" pitchFamily="34" charset="0"/>
              </a:defRPr>
            </a:pPr>
            <a:endParaRPr lang="en-US"/>
          </a:p>
        </c:txPr>
        <c:crossAx val="654598528"/>
        <c:crosses val="autoZero"/>
        <c:auto val="1"/>
        <c:lblAlgn val="ctr"/>
        <c:lblOffset val="100"/>
        <c:noMultiLvlLbl val="0"/>
      </c:catAx>
      <c:spPr>
        <a:noFill/>
        <a:ln>
          <a:noFill/>
        </a:ln>
        <a:effectLst/>
      </c:spPr>
    </c:plotArea>
    <c:legend>
      <c:legendPos val="b"/>
      <c:layout>
        <c:manualLayout>
          <c:xMode val="edge"/>
          <c:yMode val="edge"/>
          <c:x val="0.43232646526471641"/>
          <c:y val="0.85865850522683618"/>
          <c:w val="0.17493307263717542"/>
          <c:h val="5.9243462683822738E-2"/>
        </c:manualLayout>
      </c:layout>
      <c:overlay val="0"/>
      <c:spPr>
        <a:noFill/>
        <a:ln>
          <a:noFill/>
        </a:ln>
        <a:effectLst/>
      </c:spPr>
      <c:txPr>
        <a:bodyPr rot="0" spcFirstLastPara="1" vertOverflow="ellipsis" vert="horz" wrap="square" anchor="ctr" anchorCtr="1"/>
        <a:lstStyle/>
        <a:p>
          <a:pPr>
            <a:defRPr lang="en-US" sz="1000" b="0" i="0" u="none" strike="noStrike" kern="1200" baseline="0">
              <a:solidFill>
                <a:schemeClr val="tx1"/>
              </a:solidFill>
              <a:latin typeface="Open Sans" panose="020B0606030504020204" pitchFamily="34" charset="0"/>
              <a:ea typeface="Open Sans" panose="020B0606030504020204" pitchFamily="34" charset="0"/>
              <a:cs typeface="Open Sans" panose="020B0606030504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lang="en-US" sz="1000" b="0" i="0" u="none" strike="noStrike" kern="1200" baseline="0">
          <a:solidFill>
            <a:schemeClr val="tx1"/>
          </a:solidFill>
          <a:latin typeface="Open Sans" panose="020B0606030504020204" pitchFamily="34" charset="0"/>
          <a:ea typeface="Open Sans" panose="020B0606030504020204" pitchFamily="34" charset="0"/>
          <a:cs typeface="Open Sans" panose="020B0606030504020204" pitchFamily="34" charset="0"/>
        </a:defRPr>
      </a:pPr>
      <a:endParaRPr lang="en-US"/>
    </a:p>
  </c:txPr>
  <c:printSettings>
    <c:headerFooter/>
    <c:pageMargins b="0.75" l="0.7" r="0.7" t="0.75" header="0.3" footer="0.3"/>
    <c:pageSetup/>
  </c:printSettings>
  <c:userShapes r:id="rId3"/>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200" b="0" i="0" u="none" strike="noStrike" kern="1200" spc="0" baseline="0">
                <a:solidFill>
                  <a:schemeClr val="tx1"/>
                </a:solidFill>
                <a:latin typeface="Open Sans" panose="020B0606030504020204" pitchFamily="34" charset="0"/>
                <a:ea typeface="Open Sans" panose="020B0606030504020204" pitchFamily="34" charset="0"/>
                <a:cs typeface="Open Sans" panose="020B0606030504020204" pitchFamily="34" charset="0"/>
              </a:defRPr>
            </a:pPr>
            <a:r>
              <a:rPr lang="en-US"/>
              <a:t>Job titles with 'Senior', 'Head' or 'Director' (2020)</a:t>
            </a:r>
          </a:p>
        </c:rich>
      </c:tx>
      <c:overlay val="0"/>
      <c:spPr>
        <a:noFill/>
        <a:ln>
          <a:noFill/>
        </a:ln>
        <a:effectLst/>
      </c:spPr>
      <c:txPr>
        <a:bodyPr rot="0" spcFirstLastPara="1" vertOverflow="ellipsis" vert="horz" wrap="square" anchor="ctr" anchorCtr="1"/>
        <a:lstStyle/>
        <a:p>
          <a:pPr>
            <a:defRPr lang="en-US" sz="1200" b="0" i="0" u="none" strike="noStrike" kern="1200" spc="0" baseline="0">
              <a:solidFill>
                <a:schemeClr val="tx1"/>
              </a:solidFill>
              <a:latin typeface="Open Sans" panose="020B0606030504020204" pitchFamily="34" charset="0"/>
              <a:ea typeface="Open Sans" panose="020B0606030504020204" pitchFamily="34" charset="0"/>
              <a:cs typeface="Open Sans" panose="020B0606030504020204" pitchFamily="34" charset="0"/>
            </a:defRPr>
          </a:pPr>
          <a:endParaRPr lang="en-US"/>
        </a:p>
      </c:txPr>
    </c:title>
    <c:autoTitleDeleted val="0"/>
    <c:plotArea>
      <c:layout>
        <c:manualLayout>
          <c:layoutTarget val="inner"/>
          <c:xMode val="edge"/>
          <c:yMode val="edge"/>
          <c:x val="9.7022234770454491E-2"/>
          <c:y val="0.13748134424373423"/>
          <c:w val="0.873371744866553"/>
          <c:h val="0.68870505892645784"/>
        </c:manualLayout>
      </c:layout>
      <c:barChart>
        <c:barDir val="bar"/>
        <c:grouping val="clustered"/>
        <c:varyColors val="0"/>
        <c:ser>
          <c:idx val="2"/>
          <c:order val="0"/>
          <c:tx>
            <c:strRef>
              <c:f>Title!$G$2</c:f>
              <c:strCache>
                <c:ptCount val="1"/>
                <c:pt idx="0">
                  <c:v>Male</c:v>
                </c:pt>
              </c:strCache>
            </c:strRef>
          </c:tx>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lang="en-US" sz="1000" b="0" i="0" u="none" strike="noStrike" kern="1200" baseline="0">
                    <a:solidFill>
                      <a:schemeClr val="bg1"/>
                    </a:solidFill>
                    <a:latin typeface="Open Sans" panose="020B0606030504020204" pitchFamily="34" charset="0"/>
                    <a:ea typeface="Open Sans" panose="020B0606030504020204" pitchFamily="34" charset="0"/>
                    <a:cs typeface="Open Sans" panose="020B0606030504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Title!$A$10:$A$12</c:f>
              <c:strCache>
                <c:ptCount val="3"/>
                <c:pt idx="0">
                  <c:v>Senior</c:v>
                </c:pt>
                <c:pt idx="1">
                  <c:v>Head</c:v>
                </c:pt>
                <c:pt idx="2">
                  <c:v>Director</c:v>
                </c:pt>
              </c:strCache>
            </c:strRef>
          </c:cat>
          <c:val>
            <c:numRef>
              <c:f>Title!$G$3:$G$5</c:f>
              <c:numCache>
                <c:formatCode>General</c:formatCode>
                <c:ptCount val="3"/>
                <c:pt idx="0">
                  <c:v>8</c:v>
                </c:pt>
                <c:pt idx="1">
                  <c:v>10</c:v>
                </c:pt>
                <c:pt idx="2">
                  <c:v>1</c:v>
                </c:pt>
              </c:numCache>
            </c:numRef>
          </c:val>
          <c:extLst>
            <c:ext xmlns:c16="http://schemas.microsoft.com/office/drawing/2014/chart" uri="{C3380CC4-5D6E-409C-BE32-E72D297353CC}">
              <c16:uniqueId val="{00000000-6A8D-4FF5-A5B4-B4665DD2546D}"/>
            </c:ext>
          </c:extLst>
        </c:ser>
        <c:ser>
          <c:idx val="1"/>
          <c:order val="1"/>
          <c:tx>
            <c:strRef>
              <c:f>Title!$F$2</c:f>
              <c:strCache>
                <c:ptCount val="1"/>
                <c:pt idx="0">
                  <c:v>Female</c:v>
                </c:pt>
              </c:strCache>
            </c:strRef>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lang="en-US" sz="1000" b="0" i="0" u="none" strike="noStrike" kern="1200" baseline="0">
                    <a:solidFill>
                      <a:schemeClr val="bg1"/>
                    </a:solidFill>
                    <a:latin typeface="Open Sans" panose="020B0606030504020204" pitchFamily="34" charset="0"/>
                    <a:ea typeface="Open Sans" panose="020B0606030504020204" pitchFamily="34" charset="0"/>
                    <a:cs typeface="Open Sans" panose="020B0606030504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Title!$A$10:$A$12</c:f>
              <c:strCache>
                <c:ptCount val="3"/>
                <c:pt idx="0">
                  <c:v>Senior</c:v>
                </c:pt>
                <c:pt idx="1">
                  <c:v>Head</c:v>
                </c:pt>
                <c:pt idx="2">
                  <c:v>Director</c:v>
                </c:pt>
              </c:strCache>
            </c:strRef>
          </c:cat>
          <c:val>
            <c:numRef>
              <c:f>Title!$F$3:$F$5</c:f>
              <c:numCache>
                <c:formatCode>General</c:formatCode>
                <c:ptCount val="3"/>
                <c:pt idx="0">
                  <c:v>21</c:v>
                </c:pt>
                <c:pt idx="1">
                  <c:v>7</c:v>
                </c:pt>
                <c:pt idx="2">
                  <c:v>3</c:v>
                </c:pt>
              </c:numCache>
            </c:numRef>
          </c:val>
          <c:extLst>
            <c:ext xmlns:c16="http://schemas.microsoft.com/office/drawing/2014/chart" uri="{C3380CC4-5D6E-409C-BE32-E72D297353CC}">
              <c16:uniqueId val="{00000001-6A8D-4FF5-A5B4-B4665DD2546D}"/>
            </c:ext>
          </c:extLst>
        </c:ser>
        <c:dLbls>
          <c:dLblPos val="inEnd"/>
          <c:showLegendKey val="0"/>
          <c:showVal val="1"/>
          <c:showCatName val="0"/>
          <c:showSerName val="0"/>
          <c:showPercent val="0"/>
          <c:showBubbleSize val="0"/>
        </c:dLbls>
        <c:gapWidth val="182"/>
        <c:overlap val="-22"/>
        <c:axId val="654601808"/>
        <c:axId val="654598528"/>
      </c:barChart>
      <c:valAx>
        <c:axId val="654598528"/>
        <c:scaling>
          <c:orientation val="minMax"/>
        </c:scaling>
        <c:delete val="0"/>
        <c:axPos val="t"/>
        <c:majorGridlines>
          <c:spPr>
            <a:ln w="9525" cap="flat" cmpd="sng" algn="ctr">
              <a:solidFill>
                <a:schemeClr val="tx1">
                  <a:lumMod val="15000"/>
                  <a:lumOff val="85000"/>
                </a:schemeClr>
              </a:solidFill>
              <a:round/>
            </a:ln>
            <a:effectLst/>
          </c:spPr>
        </c:majorGridlines>
        <c:numFmt formatCode="General" sourceLinked="0"/>
        <c:majorTickMark val="cross"/>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lang="en-US" sz="1000" b="0" i="0" u="none" strike="noStrike" kern="1200" baseline="0">
                <a:solidFill>
                  <a:schemeClr val="tx1"/>
                </a:solidFill>
                <a:latin typeface="Open Sans" panose="020B0606030504020204" pitchFamily="34" charset="0"/>
                <a:ea typeface="Open Sans" panose="020B0606030504020204" pitchFamily="34" charset="0"/>
                <a:cs typeface="Open Sans" panose="020B0606030504020204" pitchFamily="34" charset="0"/>
              </a:defRPr>
            </a:pPr>
            <a:endParaRPr lang="en-US"/>
          </a:p>
        </c:txPr>
        <c:crossAx val="654601808"/>
        <c:crosses val="max"/>
        <c:crossBetween val="between"/>
      </c:valAx>
      <c:catAx>
        <c:axId val="654601808"/>
        <c:scaling>
          <c:orientation val="minMax"/>
        </c:scaling>
        <c:delete val="0"/>
        <c:axPos val="l"/>
        <c:numFmt formatCode="General" sourceLinked="1"/>
        <c:majorTickMark val="cross"/>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lang="en-US" sz="1000" b="0" i="0" u="none" strike="noStrike" kern="1200" baseline="0">
                <a:solidFill>
                  <a:schemeClr val="tx1"/>
                </a:solidFill>
                <a:latin typeface="Open Sans" panose="020B0606030504020204" pitchFamily="34" charset="0"/>
                <a:ea typeface="Open Sans" panose="020B0606030504020204" pitchFamily="34" charset="0"/>
                <a:cs typeface="Open Sans" panose="020B0606030504020204" pitchFamily="34" charset="0"/>
              </a:defRPr>
            </a:pPr>
            <a:endParaRPr lang="en-US"/>
          </a:p>
        </c:txPr>
        <c:crossAx val="654598528"/>
        <c:crosses val="autoZero"/>
        <c:auto val="1"/>
        <c:lblAlgn val="ctr"/>
        <c:lblOffset val="100"/>
        <c:noMultiLvlLbl val="0"/>
      </c:catAx>
      <c:spPr>
        <a:noFill/>
        <a:ln>
          <a:solidFill>
            <a:schemeClr val="accent1"/>
          </a:solidFill>
        </a:ln>
        <a:effectLst/>
      </c:spPr>
    </c:plotArea>
    <c:legend>
      <c:legendPos val="b"/>
      <c:layout>
        <c:manualLayout>
          <c:xMode val="edge"/>
          <c:yMode val="edge"/>
          <c:x val="0.41569797799179486"/>
          <c:y val="0.85494457310483252"/>
          <c:w val="0.17214529458718059"/>
          <c:h val="5.093777983634399E-2"/>
        </c:manualLayout>
      </c:layout>
      <c:overlay val="0"/>
      <c:spPr>
        <a:noFill/>
        <a:ln>
          <a:noFill/>
        </a:ln>
        <a:effectLst/>
      </c:spPr>
      <c:txPr>
        <a:bodyPr rot="0" spcFirstLastPara="1" vertOverflow="ellipsis" vert="horz" wrap="square" anchor="ctr" anchorCtr="1"/>
        <a:lstStyle/>
        <a:p>
          <a:pPr>
            <a:defRPr lang="en-US" sz="1000" b="0" i="0" u="none" strike="noStrike" kern="1200" baseline="0">
              <a:solidFill>
                <a:schemeClr val="tx1"/>
              </a:solidFill>
              <a:latin typeface="Open Sans" panose="020B0606030504020204" pitchFamily="34" charset="0"/>
              <a:ea typeface="Open Sans" panose="020B0606030504020204" pitchFamily="34" charset="0"/>
              <a:cs typeface="Open Sans" panose="020B0606030504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lang="en-US" sz="1000" b="0" i="0" u="none" strike="noStrike" kern="1200" baseline="0">
          <a:solidFill>
            <a:schemeClr val="tx1"/>
          </a:solidFill>
          <a:latin typeface="Open Sans" panose="020B0606030504020204" pitchFamily="34" charset="0"/>
          <a:ea typeface="Open Sans" panose="020B0606030504020204" pitchFamily="34" charset="0"/>
          <a:cs typeface="Open Sans" panose="020B0606030504020204" pitchFamily="34" charset="0"/>
        </a:defRPr>
      </a:pPr>
      <a:endParaRPr lang="en-US"/>
    </a:p>
  </c:txPr>
  <c:printSettings>
    <c:headerFooter/>
    <c:pageMargins b="0.75" l="0.7" r="0.7" t="0.75" header="0.3" footer="0.3"/>
    <c:pageSetup/>
  </c:printSettings>
  <c:userShapes r:id="rId3"/>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DriverEnablers!$A$37</c:f>
          <c:strCache>
            <c:ptCount val="1"/>
            <c:pt idx="0">
              <c:v>Ranked historic enablers/drivers for the use of Learning Technology - All</c:v>
            </c:pt>
          </c:strCache>
        </c:strRef>
      </c:tx>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en-US"/>
        </a:p>
      </c:txPr>
    </c:title>
    <c:autoTitleDeleted val="0"/>
    <c:plotArea>
      <c:layout>
        <c:manualLayout>
          <c:layoutTarget val="inner"/>
          <c:xMode val="edge"/>
          <c:yMode val="edge"/>
          <c:x val="5.6957224987848006E-2"/>
          <c:y val="0.18060323676961576"/>
          <c:w val="0.55410650302413778"/>
          <c:h val="0.7525377491604831"/>
        </c:manualLayout>
      </c:layout>
      <c:lineChart>
        <c:grouping val="standard"/>
        <c:varyColors val="0"/>
        <c:ser>
          <c:idx val="0"/>
          <c:order val="0"/>
          <c:tx>
            <c:strRef>
              <c:f>DriverEnablers!$S$39</c:f>
              <c:strCache>
                <c:ptCount val="1"/>
                <c:pt idx="0">
                  <c:v>Engagement from students/learners</c:v>
                </c:pt>
              </c:strCache>
            </c:strRef>
          </c:tx>
          <c:spPr>
            <a:ln w="28575" cap="rnd">
              <a:solidFill>
                <a:schemeClr val="accent1"/>
              </a:solidFill>
              <a:round/>
            </a:ln>
            <a:effectLst/>
          </c:spPr>
          <c:marker>
            <c:symbol val="none"/>
          </c:marker>
          <c:cat>
            <c:numRef>
              <c:f>DriverEnablers!$T$38:$Z$38</c:f>
              <c:numCache>
                <c:formatCode>General</c:formatCode>
                <c:ptCount val="7"/>
                <c:pt idx="0">
                  <c:v>2014</c:v>
                </c:pt>
                <c:pt idx="1">
                  <c:v>2015</c:v>
                </c:pt>
                <c:pt idx="2">
                  <c:v>2016</c:v>
                </c:pt>
                <c:pt idx="3">
                  <c:v>2017</c:v>
                </c:pt>
                <c:pt idx="4">
                  <c:v>2018</c:v>
                </c:pt>
                <c:pt idx="5">
                  <c:v>2019</c:v>
                </c:pt>
                <c:pt idx="6">
                  <c:v>2020</c:v>
                </c:pt>
              </c:numCache>
            </c:numRef>
          </c:cat>
          <c:val>
            <c:numRef>
              <c:f>DriverEnablers!$T$39:$Z$39</c:f>
              <c:numCache>
                <c:formatCode>General</c:formatCode>
                <c:ptCount val="7"/>
                <c:pt idx="0">
                  <c:v>1</c:v>
                </c:pt>
                <c:pt idx="1">
                  <c:v>1</c:v>
                </c:pt>
                <c:pt idx="2">
                  <c:v>1</c:v>
                </c:pt>
                <c:pt idx="3">
                  <c:v>1</c:v>
                </c:pt>
                <c:pt idx="4">
                  <c:v>1</c:v>
                </c:pt>
                <c:pt idx="5">
                  <c:v>1</c:v>
                </c:pt>
                <c:pt idx="6">
                  <c:v>1</c:v>
                </c:pt>
              </c:numCache>
            </c:numRef>
          </c:val>
          <c:smooth val="0"/>
          <c:extLst>
            <c:ext xmlns:c16="http://schemas.microsoft.com/office/drawing/2014/chart" uri="{C3380CC4-5D6E-409C-BE32-E72D297353CC}">
              <c16:uniqueId val="{00000000-834B-47D2-A67A-D113AE692748}"/>
            </c:ext>
          </c:extLst>
        </c:ser>
        <c:ser>
          <c:idx val="1"/>
          <c:order val="1"/>
          <c:tx>
            <c:strRef>
              <c:f>DriverEnablers!$S$40</c:f>
              <c:strCache>
                <c:ptCount val="1"/>
                <c:pt idx="0">
                  <c:v>Colleagues' commitment</c:v>
                </c:pt>
              </c:strCache>
            </c:strRef>
          </c:tx>
          <c:spPr>
            <a:ln w="28575" cap="rnd">
              <a:solidFill>
                <a:schemeClr val="accent2"/>
              </a:solidFill>
              <a:round/>
            </a:ln>
            <a:effectLst/>
          </c:spPr>
          <c:marker>
            <c:symbol val="none"/>
          </c:marker>
          <c:cat>
            <c:numRef>
              <c:f>DriverEnablers!$T$38:$Z$38</c:f>
              <c:numCache>
                <c:formatCode>General</c:formatCode>
                <c:ptCount val="7"/>
                <c:pt idx="0">
                  <c:v>2014</c:v>
                </c:pt>
                <c:pt idx="1">
                  <c:v>2015</c:v>
                </c:pt>
                <c:pt idx="2">
                  <c:v>2016</c:v>
                </c:pt>
                <c:pt idx="3">
                  <c:v>2017</c:v>
                </c:pt>
                <c:pt idx="4">
                  <c:v>2018</c:v>
                </c:pt>
                <c:pt idx="5">
                  <c:v>2019</c:v>
                </c:pt>
                <c:pt idx="6">
                  <c:v>2020</c:v>
                </c:pt>
              </c:numCache>
            </c:numRef>
          </c:cat>
          <c:val>
            <c:numRef>
              <c:f>DriverEnablers!$T$40:$Z$40</c:f>
              <c:numCache>
                <c:formatCode>General</c:formatCode>
                <c:ptCount val="7"/>
                <c:pt idx="0">
                  <c:v>3</c:v>
                </c:pt>
                <c:pt idx="1">
                  <c:v>3</c:v>
                </c:pt>
                <c:pt idx="2">
                  <c:v>3</c:v>
                </c:pt>
                <c:pt idx="3">
                  <c:v>2</c:v>
                </c:pt>
                <c:pt idx="4">
                  <c:v>3</c:v>
                </c:pt>
                <c:pt idx="5">
                  <c:v>2</c:v>
                </c:pt>
                <c:pt idx="6">
                  <c:v>2</c:v>
                </c:pt>
              </c:numCache>
            </c:numRef>
          </c:val>
          <c:smooth val="0"/>
          <c:extLst>
            <c:ext xmlns:c16="http://schemas.microsoft.com/office/drawing/2014/chart" uri="{C3380CC4-5D6E-409C-BE32-E72D297353CC}">
              <c16:uniqueId val="{0000000D-834B-47D2-A67A-D113AE692748}"/>
            </c:ext>
          </c:extLst>
        </c:ser>
        <c:ser>
          <c:idx val="2"/>
          <c:order val="2"/>
          <c:tx>
            <c:strRef>
              <c:f>DriverEnablers!$S$41</c:f>
              <c:strCache>
                <c:ptCount val="1"/>
                <c:pt idx="0">
                  <c:v>Colleagues' knowledge/expertise</c:v>
                </c:pt>
              </c:strCache>
            </c:strRef>
          </c:tx>
          <c:spPr>
            <a:ln w="28575" cap="rnd">
              <a:solidFill>
                <a:schemeClr val="accent3"/>
              </a:solidFill>
              <a:round/>
            </a:ln>
            <a:effectLst/>
          </c:spPr>
          <c:marker>
            <c:symbol val="none"/>
          </c:marker>
          <c:cat>
            <c:numRef>
              <c:f>DriverEnablers!$T$38:$Z$38</c:f>
              <c:numCache>
                <c:formatCode>General</c:formatCode>
                <c:ptCount val="7"/>
                <c:pt idx="0">
                  <c:v>2014</c:v>
                </c:pt>
                <c:pt idx="1">
                  <c:v>2015</c:v>
                </c:pt>
                <c:pt idx="2">
                  <c:v>2016</c:v>
                </c:pt>
                <c:pt idx="3">
                  <c:v>2017</c:v>
                </c:pt>
                <c:pt idx="4">
                  <c:v>2018</c:v>
                </c:pt>
                <c:pt idx="5">
                  <c:v>2019</c:v>
                </c:pt>
                <c:pt idx="6">
                  <c:v>2020</c:v>
                </c:pt>
              </c:numCache>
            </c:numRef>
          </c:cat>
          <c:val>
            <c:numRef>
              <c:f>DriverEnablers!$T$41:$Z$41</c:f>
              <c:numCache>
                <c:formatCode>General</c:formatCode>
                <c:ptCount val="7"/>
                <c:pt idx="0">
                  <c:v>2</c:v>
                </c:pt>
                <c:pt idx="1">
                  <c:v>2</c:v>
                </c:pt>
                <c:pt idx="2">
                  <c:v>2</c:v>
                </c:pt>
                <c:pt idx="3">
                  <c:v>5</c:v>
                </c:pt>
                <c:pt idx="4">
                  <c:v>4</c:v>
                </c:pt>
                <c:pt idx="5">
                  <c:v>3</c:v>
                </c:pt>
                <c:pt idx="6">
                  <c:v>3</c:v>
                </c:pt>
              </c:numCache>
            </c:numRef>
          </c:val>
          <c:smooth val="0"/>
          <c:extLst>
            <c:ext xmlns:c16="http://schemas.microsoft.com/office/drawing/2014/chart" uri="{C3380CC4-5D6E-409C-BE32-E72D297353CC}">
              <c16:uniqueId val="{0000000E-834B-47D2-A67A-D113AE692748}"/>
            </c:ext>
          </c:extLst>
        </c:ser>
        <c:ser>
          <c:idx val="3"/>
          <c:order val="3"/>
          <c:tx>
            <c:strRef>
              <c:f>DriverEnablers!$S$42</c:f>
              <c:strCache>
                <c:ptCount val="1"/>
                <c:pt idx="0">
                  <c:v>Dedicated time</c:v>
                </c:pt>
              </c:strCache>
            </c:strRef>
          </c:tx>
          <c:spPr>
            <a:ln w="28575" cap="rnd">
              <a:solidFill>
                <a:schemeClr val="accent4"/>
              </a:solidFill>
              <a:round/>
            </a:ln>
            <a:effectLst/>
          </c:spPr>
          <c:marker>
            <c:symbol val="none"/>
          </c:marker>
          <c:cat>
            <c:numRef>
              <c:f>DriverEnablers!$T$38:$Z$38</c:f>
              <c:numCache>
                <c:formatCode>General</c:formatCode>
                <c:ptCount val="7"/>
                <c:pt idx="0">
                  <c:v>2014</c:v>
                </c:pt>
                <c:pt idx="1">
                  <c:v>2015</c:v>
                </c:pt>
                <c:pt idx="2">
                  <c:v>2016</c:v>
                </c:pt>
                <c:pt idx="3">
                  <c:v>2017</c:v>
                </c:pt>
                <c:pt idx="4">
                  <c:v>2018</c:v>
                </c:pt>
                <c:pt idx="5">
                  <c:v>2019</c:v>
                </c:pt>
                <c:pt idx="6">
                  <c:v>2020</c:v>
                </c:pt>
              </c:numCache>
            </c:numRef>
          </c:cat>
          <c:val>
            <c:numRef>
              <c:f>DriverEnablers!$T$42:$Z$42</c:f>
              <c:numCache>
                <c:formatCode>General</c:formatCode>
                <c:ptCount val="7"/>
                <c:pt idx="0">
                  <c:v>4</c:v>
                </c:pt>
                <c:pt idx="1">
                  <c:v>4</c:v>
                </c:pt>
                <c:pt idx="2">
                  <c:v>4</c:v>
                </c:pt>
                <c:pt idx="3">
                  <c:v>6</c:v>
                </c:pt>
                <c:pt idx="4">
                  <c:v>2</c:v>
                </c:pt>
                <c:pt idx="5">
                  <c:v>4</c:v>
                </c:pt>
                <c:pt idx="6">
                  <c:v>4</c:v>
                </c:pt>
              </c:numCache>
            </c:numRef>
          </c:val>
          <c:smooth val="0"/>
          <c:extLst>
            <c:ext xmlns:c16="http://schemas.microsoft.com/office/drawing/2014/chart" uri="{C3380CC4-5D6E-409C-BE32-E72D297353CC}">
              <c16:uniqueId val="{0000000F-834B-47D2-A67A-D113AE692748}"/>
            </c:ext>
          </c:extLst>
        </c:ser>
        <c:ser>
          <c:idx val="4"/>
          <c:order val="4"/>
          <c:tx>
            <c:strRef>
              <c:f>DriverEnablers!$S$43</c:f>
              <c:strCache>
                <c:ptCount val="1"/>
                <c:pt idx="0">
                  <c:v>Strategy and leadership</c:v>
                </c:pt>
              </c:strCache>
            </c:strRef>
          </c:tx>
          <c:spPr>
            <a:ln w="28575" cap="rnd">
              <a:solidFill>
                <a:schemeClr val="accent5"/>
              </a:solidFill>
              <a:round/>
            </a:ln>
            <a:effectLst/>
          </c:spPr>
          <c:marker>
            <c:symbol val="none"/>
          </c:marker>
          <c:cat>
            <c:numRef>
              <c:f>DriverEnablers!$T$38:$Z$38</c:f>
              <c:numCache>
                <c:formatCode>General</c:formatCode>
                <c:ptCount val="7"/>
                <c:pt idx="0">
                  <c:v>2014</c:v>
                </c:pt>
                <c:pt idx="1">
                  <c:v>2015</c:v>
                </c:pt>
                <c:pt idx="2">
                  <c:v>2016</c:v>
                </c:pt>
                <c:pt idx="3">
                  <c:v>2017</c:v>
                </c:pt>
                <c:pt idx="4">
                  <c:v>2018</c:v>
                </c:pt>
                <c:pt idx="5">
                  <c:v>2019</c:v>
                </c:pt>
                <c:pt idx="6">
                  <c:v>2020</c:v>
                </c:pt>
              </c:numCache>
            </c:numRef>
          </c:cat>
          <c:val>
            <c:numRef>
              <c:f>DriverEnablers!$T$43:$Z$43</c:f>
              <c:numCache>
                <c:formatCode>General</c:formatCode>
                <c:ptCount val="7"/>
                <c:pt idx="0">
                  <c:v>6</c:v>
                </c:pt>
                <c:pt idx="1">
                  <c:v>7</c:v>
                </c:pt>
                <c:pt idx="2">
                  <c:v>6</c:v>
                </c:pt>
                <c:pt idx="3">
                  <c:v>8</c:v>
                </c:pt>
                <c:pt idx="4">
                  <c:v>6</c:v>
                </c:pt>
                <c:pt idx="5">
                  <c:v>7</c:v>
                </c:pt>
                <c:pt idx="6">
                  <c:v>5</c:v>
                </c:pt>
              </c:numCache>
            </c:numRef>
          </c:val>
          <c:smooth val="0"/>
          <c:extLst>
            <c:ext xmlns:c16="http://schemas.microsoft.com/office/drawing/2014/chart" uri="{C3380CC4-5D6E-409C-BE32-E72D297353CC}">
              <c16:uniqueId val="{00000010-834B-47D2-A67A-D113AE692748}"/>
            </c:ext>
          </c:extLst>
        </c:ser>
        <c:ser>
          <c:idx val="5"/>
          <c:order val="5"/>
          <c:tx>
            <c:strRef>
              <c:f>DriverEnablers!$S$44</c:f>
              <c:strCache>
                <c:ptCount val="1"/>
                <c:pt idx="0">
                  <c:v>Institutional culture</c:v>
                </c:pt>
              </c:strCache>
            </c:strRef>
          </c:tx>
          <c:spPr>
            <a:ln w="28575" cap="rnd">
              <a:solidFill>
                <a:schemeClr val="accent6"/>
              </a:solidFill>
              <a:round/>
            </a:ln>
            <a:effectLst/>
          </c:spPr>
          <c:marker>
            <c:symbol val="none"/>
          </c:marker>
          <c:cat>
            <c:numRef>
              <c:f>DriverEnablers!$T$38:$Z$38</c:f>
              <c:numCache>
                <c:formatCode>General</c:formatCode>
                <c:ptCount val="7"/>
                <c:pt idx="0">
                  <c:v>2014</c:v>
                </c:pt>
                <c:pt idx="1">
                  <c:v>2015</c:v>
                </c:pt>
                <c:pt idx="2">
                  <c:v>2016</c:v>
                </c:pt>
                <c:pt idx="3">
                  <c:v>2017</c:v>
                </c:pt>
                <c:pt idx="4">
                  <c:v>2018</c:v>
                </c:pt>
                <c:pt idx="5">
                  <c:v>2019</c:v>
                </c:pt>
                <c:pt idx="6">
                  <c:v>2020</c:v>
                </c:pt>
              </c:numCache>
            </c:numRef>
          </c:cat>
          <c:val>
            <c:numRef>
              <c:f>DriverEnablers!$T$44:$Z$44</c:f>
              <c:numCache>
                <c:formatCode>General</c:formatCode>
                <c:ptCount val="7"/>
                <c:pt idx="0">
                  <c:v>5</c:v>
                </c:pt>
                <c:pt idx="1">
                  <c:v>5</c:v>
                </c:pt>
                <c:pt idx="2">
                  <c:v>7</c:v>
                </c:pt>
                <c:pt idx="3">
                  <c:v>4</c:v>
                </c:pt>
                <c:pt idx="4">
                  <c:v>7</c:v>
                </c:pt>
                <c:pt idx="5">
                  <c:v>5</c:v>
                </c:pt>
                <c:pt idx="6">
                  <c:v>6</c:v>
                </c:pt>
              </c:numCache>
            </c:numRef>
          </c:val>
          <c:smooth val="0"/>
          <c:extLst>
            <c:ext xmlns:c16="http://schemas.microsoft.com/office/drawing/2014/chart" uri="{C3380CC4-5D6E-409C-BE32-E72D297353CC}">
              <c16:uniqueId val="{00000011-834B-47D2-A67A-D113AE692748}"/>
            </c:ext>
          </c:extLst>
        </c:ser>
        <c:ser>
          <c:idx val="6"/>
          <c:order val="6"/>
          <c:tx>
            <c:strRef>
              <c:f>DriverEnablers!$S$45</c:f>
              <c:strCache>
                <c:ptCount val="1"/>
                <c:pt idx="0">
                  <c:v>Support staff</c:v>
                </c:pt>
              </c:strCache>
            </c:strRef>
          </c:tx>
          <c:spPr>
            <a:ln w="28575" cap="rnd">
              <a:solidFill>
                <a:schemeClr val="accent1">
                  <a:lumMod val="60000"/>
                </a:schemeClr>
              </a:solidFill>
              <a:round/>
            </a:ln>
            <a:effectLst/>
          </c:spPr>
          <c:marker>
            <c:symbol val="none"/>
          </c:marker>
          <c:cat>
            <c:numRef>
              <c:f>DriverEnablers!$T$38:$Z$38</c:f>
              <c:numCache>
                <c:formatCode>General</c:formatCode>
                <c:ptCount val="7"/>
                <c:pt idx="0">
                  <c:v>2014</c:v>
                </c:pt>
                <c:pt idx="1">
                  <c:v>2015</c:v>
                </c:pt>
                <c:pt idx="2">
                  <c:v>2016</c:v>
                </c:pt>
                <c:pt idx="3">
                  <c:v>2017</c:v>
                </c:pt>
                <c:pt idx="4">
                  <c:v>2018</c:v>
                </c:pt>
                <c:pt idx="5">
                  <c:v>2019</c:v>
                </c:pt>
                <c:pt idx="6">
                  <c:v>2020</c:v>
                </c:pt>
              </c:numCache>
            </c:numRef>
          </c:cat>
          <c:val>
            <c:numRef>
              <c:f>DriverEnablers!$T$45:$Z$45</c:f>
              <c:numCache>
                <c:formatCode>General</c:formatCode>
                <c:ptCount val="7"/>
                <c:pt idx="0">
                  <c:v>8</c:v>
                </c:pt>
                <c:pt idx="1">
                  <c:v>8</c:v>
                </c:pt>
                <c:pt idx="2">
                  <c:v>8</c:v>
                </c:pt>
                <c:pt idx="3">
                  <c:v>7</c:v>
                </c:pt>
                <c:pt idx="4">
                  <c:v>8</c:v>
                </c:pt>
                <c:pt idx="5">
                  <c:v>8</c:v>
                </c:pt>
                <c:pt idx="6">
                  <c:v>7</c:v>
                </c:pt>
              </c:numCache>
            </c:numRef>
          </c:val>
          <c:smooth val="0"/>
          <c:extLst>
            <c:ext xmlns:c16="http://schemas.microsoft.com/office/drawing/2014/chart" uri="{C3380CC4-5D6E-409C-BE32-E72D297353CC}">
              <c16:uniqueId val="{00000012-834B-47D2-A67A-D113AE692748}"/>
            </c:ext>
          </c:extLst>
        </c:ser>
        <c:ser>
          <c:idx val="7"/>
          <c:order val="7"/>
          <c:tx>
            <c:strRef>
              <c:f>DriverEnablers!$S$46</c:f>
              <c:strCache>
                <c:ptCount val="1"/>
                <c:pt idx="0">
                  <c:v>Staff development opportunities</c:v>
                </c:pt>
              </c:strCache>
            </c:strRef>
          </c:tx>
          <c:spPr>
            <a:ln w="28575" cap="rnd">
              <a:solidFill>
                <a:schemeClr val="accent2">
                  <a:lumMod val="60000"/>
                </a:schemeClr>
              </a:solidFill>
              <a:round/>
            </a:ln>
            <a:effectLst/>
          </c:spPr>
          <c:marker>
            <c:symbol val="none"/>
          </c:marker>
          <c:cat>
            <c:numRef>
              <c:f>DriverEnablers!$T$38:$Z$38</c:f>
              <c:numCache>
                <c:formatCode>General</c:formatCode>
                <c:ptCount val="7"/>
                <c:pt idx="0">
                  <c:v>2014</c:v>
                </c:pt>
                <c:pt idx="1">
                  <c:v>2015</c:v>
                </c:pt>
                <c:pt idx="2">
                  <c:v>2016</c:v>
                </c:pt>
                <c:pt idx="3">
                  <c:v>2017</c:v>
                </c:pt>
                <c:pt idx="4">
                  <c:v>2018</c:v>
                </c:pt>
                <c:pt idx="5">
                  <c:v>2019</c:v>
                </c:pt>
                <c:pt idx="6">
                  <c:v>2020</c:v>
                </c:pt>
              </c:numCache>
            </c:numRef>
          </c:cat>
          <c:val>
            <c:numRef>
              <c:f>DriverEnablers!$T$46:$Z$46</c:f>
              <c:numCache>
                <c:formatCode>General</c:formatCode>
                <c:ptCount val="7"/>
                <c:pt idx="0">
                  <c:v>7</c:v>
                </c:pt>
                <c:pt idx="1">
                  <c:v>6</c:v>
                </c:pt>
                <c:pt idx="2">
                  <c:v>5</c:v>
                </c:pt>
                <c:pt idx="3">
                  <c:v>3</c:v>
                </c:pt>
                <c:pt idx="4">
                  <c:v>4</c:v>
                </c:pt>
                <c:pt idx="5">
                  <c:v>6</c:v>
                </c:pt>
                <c:pt idx="6">
                  <c:v>8</c:v>
                </c:pt>
              </c:numCache>
            </c:numRef>
          </c:val>
          <c:smooth val="0"/>
          <c:extLst>
            <c:ext xmlns:c16="http://schemas.microsoft.com/office/drawing/2014/chart" uri="{C3380CC4-5D6E-409C-BE32-E72D297353CC}">
              <c16:uniqueId val="{00000013-834B-47D2-A67A-D113AE692748}"/>
            </c:ext>
          </c:extLst>
        </c:ser>
        <c:ser>
          <c:idx val="8"/>
          <c:order val="8"/>
          <c:tx>
            <c:strRef>
              <c:f>DriverEnablers!$S$47</c:f>
              <c:strCache>
                <c:ptCount val="1"/>
                <c:pt idx="0">
                  <c:v>Existing infrastructure</c:v>
                </c:pt>
              </c:strCache>
            </c:strRef>
          </c:tx>
          <c:spPr>
            <a:ln w="28575" cap="rnd">
              <a:solidFill>
                <a:schemeClr val="accent3">
                  <a:lumMod val="60000"/>
                </a:schemeClr>
              </a:solidFill>
              <a:round/>
            </a:ln>
            <a:effectLst/>
          </c:spPr>
          <c:marker>
            <c:symbol val="none"/>
          </c:marker>
          <c:cat>
            <c:numRef>
              <c:f>DriverEnablers!$T$38:$Z$38</c:f>
              <c:numCache>
                <c:formatCode>General</c:formatCode>
                <c:ptCount val="7"/>
                <c:pt idx="0">
                  <c:v>2014</c:v>
                </c:pt>
                <c:pt idx="1">
                  <c:v>2015</c:v>
                </c:pt>
                <c:pt idx="2">
                  <c:v>2016</c:v>
                </c:pt>
                <c:pt idx="3">
                  <c:v>2017</c:v>
                </c:pt>
                <c:pt idx="4">
                  <c:v>2018</c:v>
                </c:pt>
                <c:pt idx="5">
                  <c:v>2019</c:v>
                </c:pt>
                <c:pt idx="6">
                  <c:v>2020</c:v>
                </c:pt>
              </c:numCache>
            </c:numRef>
          </c:cat>
          <c:val>
            <c:numRef>
              <c:f>DriverEnablers!$T$47:$Z$47</c:f>
              <c:numCache>
                <c:formatCode>General</c:formatCode>
                <c:ptCount val="7"/>
                <c:pt idx="0">
                  <c:v>9</c:v>
                </c:pt>
                <c:pt idx="1">
                  <c:v>9</c:v>
                </c:pt>
                <c:pt idx="2">
                  <c:v>9</c:v>
                </c:pt>
                <c:pt idx="3">
                  <c:v>10</c:v>
                </c:pt>
                <c:pt idx="4">
                  <c:v>9</c:v>
                </c:pt>
                <c:pt idx="5">
                  <c:v>9</c:v>
                </c:pt>
                <c:pt idx="6">
                  <c:v>9</c:v>
                </c:pt>
              </c:numCache>
            </c:numRef>
          </c:val>
          <c:smooth val="0"/>
          <c:extLst>
            <c:ext xmlns:c16="http://schemas.microsoft.com/office/drawing/2014/chart" uri="{C3380CC4-5D6E-409C-BE32-E72D297353CC}">
              <c16:uniqueId val="{00000014-834B-47D2-A67A-D113AE692748}"/>
            </c:ext>
          </c:extLst>
        </c:ser>
        <c:ser>
          <c:idx val="9"/>
          <c:order val="9"/>
          <c:tx>
            <c:strRef>
              <c:f>DriverEnablers!$S$48</c:f>
              <c:strCache>
                <c:ptCount val="1"/>
                <c:pt idx="0">
                  <c:v>Organisational structure</c:v>
                </c:pt>
              </c:strCache>
            </c:strRef>
          </c:tx>
          <c:spPr>
            <a:ln w="28575" cap="rnd">
              <a:solidFill>
                <a:schemeClr val="accent4">
                  <a:lumMod val="60000"/>
                </a:schemeClr>
              </a:solidFill>
              <a:round/>
            </a:ln>
            <a:effectLst/>
          </c:spPr>
          <c:marker>
            <c:symbol val="none"/>
          </c:marker>
          <c:cat>
            <c:numRef>
              <c:f>DriverEnablers!$T$38:$Z$38</c:f>
              <c:numCache>
                <c:formatCode>General</c:formatCode>
                <c:ptCount val="7"/>
                <c:pt idx="0">
                  <c:v>2014</c:v>
                </c:pt>
                <c:pt idx="1">
                  <c:v>2015</c:v>
                </c:pt>
                <c:pt idx="2">
                  <c:v>2016</c:v>
                </c:pt>
                <c:pt idx="3">
                  <c:v>2017</c:v>
                </c:pt>
                <c:pt idx="4">
                  <c:v>2018</c:v>
                </c:pt>
                <c:pt idx="5">
                  <c:v>2019</c:v>
                </c:pt>
                <c:pt idx="6">
                  <c:v>2020</c:v>
                </c:pt>
              </c:numCache>
            </c:numRef>
          </c:cat>
          <c:val>
            <c:numRef>
              <c:f>DriverEnablers!$T$48:$Z$48</c:f>
              <c:numCache>
                <c:formatCode>General</c:formatCode>
                <c:ptCount val="7"/>
                <c:pt idx="0">
                  <c:v>10</c:v>
                </c:pt>
                <c:pt idx="1">
                  <c:v>11</c:v>
                </c:pt>
                <c:pt idx="2">
                  <c:v>11</c:v>
                </c:pt>
                <c:pt idx="3">
                  <c:v>11</c:v>
                </c:pt>
                <c:pt idx="4">
                  <c:v>11</c:v>
                </c:pt>
                <c:pt idx="5">
                  <c:v>11</c:v>
                </c:pt>
                <c:pt idx="6">
                  <c:v>10</c:v>
                </c:pt>
              </c:numCache>
            </c:numRef>
          </c:val>
          <c:smooth val="0"/>
          <c:extLst>
            <c:ext xmlns:c16="http://schemas.microsoft.com/office/drawing/2014/chart" uri="{C3380CC4-5D6E-409C-BE32-E72D297353CC}">
              <c16:uniqueId val="{00000015-834B-47D2-A67A-D113AE692748}"/>
            </c:ext>
          </c:extLst>
        </c:ser>
        <c:ser>
          <c:idx val="10"/>
          <c:order val="10"/>
          <c:tx>
            <c:strRef>
              <c:f>DriverEnablers!$S$49</c:f>
              <c:strCache>
                <c:ptCount val="1"/>
                <c:pt idx="0">
                  <c:v>Changing administrative processes</c:v>
                </c:pt>
              </c:strCache>
            </c:strRef>
          </c:tx>
          <c:spPr>
            <a:ln w="28575" cap="rnd">
              <a:solidFill>
                <a:schemeClr val="accent5">
                  <a:lumMod val="60000"/>
                </a:schemeClr>
              </a:solidFill>
              <a:round/>
            </a:ln>
            <a:effectLst/>
          </c:spPr>
          <c:marker>
            <c:symbol val="none"/>
          </c:marker>
          <c:cat>
            <c:numRef>
              <c:f>DriverEnablers!$T$38:$Z$38</c:f>
              <c:numCache>
                <c:formatCode>General</c:formatCode>
                <c:ptCount val="7"/>
                <c:pt idx="0">
                  <c:v>2014</c:v>
                </c:pt>
                <c:pt idx="1">
                  <c:v>2015</c:v>
                </c:pt>
                <c:pt idx="2">
                  <c:v>2016</c:v>
                </c:pt>
                <c:pt idx="3">
                  <c:v>2017</c:v>
                </c:pt>
                <c:pt idx="4">
                  <c:v>2018</c:v>
                </c:pt>
                <c:pt idx="5">
                  <c:v>2019</c:v>
                </c:pt>
                <c:pt idx="6">
                  <c:v>2020</c:v>
                </c:pt>
              </c:numCache>
            </c:numRef>
          </c:cat>
          <c:val>
            <c:numRef>
              <c:f>DriverEnablers!$T$49:$Z$49</c:f>
              <c:numCache>
                <c:formatCode>General</c:formatCode>
                <c:ptCount val="7"/>
                <c:pt idx="0">
                  <c:v>12</c:v>
                </c:pt>
                <c:pt idx="1">
                  <c:v>12</c:v>
                </c:pt>
                <c:pt idx="2">
                  <c:v>12</c:v>
                </c:pt>
                <c:pt idx="3">
                  <c:v>12</c:v>
                </c:pt>
                <c:pt idx="4">
                  <c:v>12</c:v>
                </c:pt>
                <c:pt idx="5">
                  <c:v>12</c:v>
                </c:pt>
                <c:pt idx="6">
                  <c:v>11</c:v>
                </c:pt>
              </c:numCache>
            </c:numRef>
          </c:val>
          <c:smooth val="0"/>
          <c:extLst>
            <c:ext xmlns:c16="http://schemas.microsoft.com/office/drawing/2014/chart" uri="{C3380CC4-5D6E-409C-BE32-E72D297353CC}">
              <c16:uniqueId val="{00000016-834B-47D2-A67A-D113AE692748}"/>
            </c:ext>
          </c:extLst>
        </c:ser>
        <c:ser>
          <c:idx val="11"/>
          <c:order val="11"/>
          <c:tx>
            <c:strRef>
              <c:f>DriverEnablers!$S$50</c:f>
              <c:strCache>
                <c:ptCount val="1"/>
                <c:pt idx="0">
                  <c:v>Recognition for career development</c:v>
                </c:pt>
              </c:strCache>
            </c:strRef>
          </c:tx>
          <c:spPr>
            <a:ln w="28575" cap="rnd">
              <a:solidFill>
                <a:schemeClr val="accent6">
                  <a:lumMod val="60000"/>
                </a:schemeClr>
              </a:solidFill>
              <a:round/>
            </a:ln>
            <a:effectLst/>
          </c:spPr>
          <c:marker>
            <c:symbol val="none"/>
          </c:marker>
          <c:cat>
            <c:numRef>
              <c:f>DriverEnablers!$T$38:$Z$38</c:f>
              <c:numCache>
                <c:formatCode>General</c:formatCode>
                <c:ptCount val="7"/>
                <c:pt idx="0">
                  <c:v>2014</c:v>
                </c:pt>
                <c:pt idx="1">
                  <c:v>2015</c:v>
                </c:pt>
                <c:pt idx="2">
                  <c:v>2016</c:v>
                </c:pt>
                <c:pt idx="3">
                  <c:v>2017</c:v>
                </c:pt>
                <c:pt idx="4">
                  <c:v>2018</c:v>
                </c:pt>
                <c:pt idx="5">
                  <c:v>2019</c:v>
                </c:pt>
                <c:pt idx="6">
                  <c:v>2020</c:v>
                </c:pt>
              </c:numCache>
            </c:numRef>
          </c:cat>
          <c:val>
            <c:numRef>
              <c:f>DriverEnablers!$T$50:$Z$50</c:f>
              <c:numCache>
                <c:formatCode>General</c:formatCode>
                <c:ptCount val="7"/>
                <c:pt idx="0">
                  <c:v>11</c:v>
                </c:pt>
                <c:pt idx="1">
                  <c:v>10</c:v>
                </c:pt>
                <c:pt idx="2">
                  <c:v>10</c:v>
                </c:pt>
                <c:pt idx="3">
                  <c:v>9</c:v>
                </c:pt>
                <c:pt idx="4">
                  <c:v>10</c:v>
                </c:pt>
                <c:pt idx="5">
                  <c:v>10</c:v>
                </c:pt>
                <c:pt idx="6">
                  <c:v>12</c:v>
                </c:pt>
              </c:numCache>
            </c:numRef>
          </c:val>
          <c:smooth val="0"/>
          <c:extLst>
            <c:ext xmlns:c16="http://schemas.microsoft.com/office/drawing/2014/chart" uri="{C3380CC4-5D6E-409C-BE32-E72D297353CC}">
              <c16:uniqueId val="{00000017-834B-47D2-A67A-D113AE692748}"/>
            </c:ext>
          </c:extLst>
        </c:ser>
        <c:ser>
          <c:idx val="12"/>
          <c:order val="12"/>
          <c:tx>
            <c:strRef>
              <c:f>DriverEnablers!$S$51</c:f>
              <c:strCache>
                <c:ptCount val="1"/>
                <c:pt idx="0">
                  <c:v>Professional incentives</c:v>
                </c:pt>
              </c:strCache>
            </c:strRef>
          </c:tx>
          <c:spPr>
            <a:ln w="28575" cap="rnd">
              <a:solidFill>
                <a:schemeClr val="accent1">
                  <a:lumMod val="80000"/>
                  <a:lumOff val="20000"/>
                </a:schemeClr>
              </a:solidFill>
              <a:round/>
            </a:ln>
            <a:effectLst/>
          </c:spPr>
          <c:marker>
            <c:symbol val="none"/>
          </c:marker>
          <c:cat>
            <c:numRef>
              <c:f>DriverEnablers!$T$38:$Z$38</c:f>
              <c:numCache>
                <c:formatCode>General</c:formatCode>
                <c:ptCount val="7"/>
                <c:pt idx="0">
                  <c:v>2014</c:v>
                </c:pt>
                <c:pt idx="1">
                  <c:v>2015</c:v>
                </c:pt>
                <c:pt idx="2">
                  <c:v>2016</c:v>
                </c:pt>
                <c:pt idx="3">
                  <c:v>2017</c:v>
                </c:pt>
                <c:pt idx="4">
                  <c:v>2018</c:v>
                </c:pt>
                <c:pt idx="5">
                  <c:v>2019</c:v>
                </c:pt>
                <c:pt idx="6">
                  <c:v>2020</c:v>
                </c:pt>
              </c:numCache>
            </c:numRef>
          </c:cat>
          <c:val>
            <c:numRef>
              <c:f>DriverEnablers!$T$51:$Z$51</c:f>
              <c:numCache>
                <c:formatCode>General</c:formatCode>
                <c:ptCount val="7"/>
                <c:pt idx="0">
                  <c:v>13</c:v>
                </c:pt>
                <c:pt idx="1">
                  <c:v>13</c:v>
                </c:pt>
                <c:pt idx="2">
                  <c:v>13</c:v>
                </c:pt>
                <c:pt idx="3">
                  <c:v>13</c:v>
                </c:pt>
                <c:pt idx="4">
                  <c:v>13</c:v>
                </c:pt>
                <c:pt idx="5">
                  <c:v>13</c:v>
                </c:pt>
                <c:pt idx="6">
                  <c:v>13</c:v>
                </c:pt>
              </c:numCache>
            </c:numRef>
          </c:val>
          <c:smooth val="0"/>
          <c:extLst>
            <c:ext xmlns:c16="http://schemas.microsoft.com/office/drawing/2014/chart" uri="{C3380CC4-5D6E-409C-BE32-E72D297353CC}">
              <c16:uniqueId val="{00000018-834B-47D2-A67A-D113AE692748}"/>
            </c:ext>
          </c:extLst>
        </c:ser>
        <c:dLbls>
          <c:showLegendKey val="0"/>
          <c:showVal val="0"/>
          <c:showCatName val="0"/>
          <c:showSerName val="0"/>
          <c:showPercent val="0"/>
          <c:showBubbleSize val="0"/>
        </c:dLbls>
        <c:smooth val="0"/>
        <c:axId val="654596232"/>
        <c:axId val="654604760"/>
      </c:lineChart>
      <c:catAx>
        <c:axId val="654596232"/>
        <c:scaling>
          <c:orientation val="minMax"/>
        </c:scaling>
        <c:delete val="0"/>
        <c:axPos val="t"/>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400" b="1"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r>
                  <a:rPr lang="en-GB" b="1"/>
                  <a:t>Year</a:t>
                </a:r>
              </a:p>
            </c:rich>
          </c:tx>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en-US"/>
            </a:p>
          </c:txPr>
        </c:title>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en-US"/>
          </a:p>
        </c:txPr>
        <c:crossAx val="654604760"/>
        <c:crosses val="autoZero"/>
        <c:auto val="0"/>
        <c:lblAlgn val="ctr"/>
        <c:lblOffset val="100"/>
        <c:noMultiLvlLbl val="0"/>
      </c:catAx>
      <c:valAx>
        <c:axId val="654604760"/>
        <c:scaling>
          <c:orientation val="maxMin"/>
          <c:max val="13"/>
          <c:min val="1"/>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400" b="1"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r>
                  <a:rPr lang="en-GB" b="1"/>
                  <a:t>Rank</a:t>
                </a:r>
              </a:p>
            </c:rich>
          </c:tx>
          <c:overlay val="0"/>
          <c:spPr>
            <a:noFill/>
            <a:ln>
              <a:noFill/>
            </a:ln>
            <a:effectLst/>
          </c:spPr>
          <c:txPr>
            <a:bodyPr rot="-5400000" spcFirstLastPara="1" vertOverflow="ellipsis" vert="horz" wrap="square" anchor="ctr" anchorCtr="1"/>
            <a:lstStyle/>
            <a:p>
              <a:pPr>
                <a:defRPr sz="1400" b="1"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en-US"/>
          </a:p>
        </c:txPr>
        <c:crossAx val="654596232"/>
        <c:crossesAt val="1"/>
        <c:crossBetween val="midCat"/>
        <c:majorUnit val="1"/>
      </c:valAx>
      <c:spPr>
        <a:noFill/>
        <a:ln>
          <a:noFill/>
        </a:ln>
        <a:effectLst/>
      </c:spPr>
    </c:plotArea>
    <c:legend>
      <c:legendPos val="r"/>
      <c:layout>
        <c:manualLayout>
          <c:xMode val="edge"/>
          <c:yMode val="edge"/>
          <c:x val="0.60009027630999157"/>
          <c:y val="0.14936945909019861"/>
          <c:w val="0.29874516725198996"/>
          <c:h val="0.81558428169189523"/>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en-US"/>
    </a:p>
  </c:txPr>
  <c:printSettings>
    <c:headerFooter/>
    <c:pageMargins b="0.75" l="0.7" r="0.7" t="0.75" header="0.3" footer="0.3"/>
    <c:pageSetup/>
  </c:printSettings>
  <c:userShapes r:id="rId3"/>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DriverEnablers!$A$19</c:f>
          <c:strCache>
            <c:ptCount val="1"/>
            <c:pt idx="0">
              <c:v>Ranked historic enablers/drivers for the use of Learning Technology - Male</c:v>
            </c:pt>
          </c:strCache>
        </c:strRef>
      </c:tx>
      <c:overlay val="0"/>
      <c:spPr>
        <a:noFill/>
        <a:ln>
          <a:noFill/>
        </a:ln>
        <a:effectLst/>
      </c:spPr>
      <c:txPr>
        <a:bodyPr rot="0" spcFirstLastPara="1" vertOverflow="ellipsis" vert="horz" wrap="square" anchor="ctr" anchorCtr="1"/>
        <a:lstStyle/>
        <a:p>
          <a:pPr>
            <a:defRPr lang="en-US" sz="1680" b="0" i="0" u="none" strike="noStrike" kern="1200" spc="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en-US"/>
        </a:p>
      </c:txPr>
    </c:title>
    <c:autoTitleDeleted val="0"/>
    <c:plotArea>
      <c:layout>
        <c:manualLayout>
          <c:layoutTarget val="inner"/>
          <c:xMode val="edge"/>
          <c:yMode val="edge"/>
          <c:x val="5.7984485402200275E-2"/>
          <c:y val="0.18060323676961576"/>
          <c:w val="0.56024829030802303"/>
          <c:h val="0.7525377491604831"/>
        </c:manualLayout>
      </c:layout>
      <c:lineChart>
        <c:grouping val="standard"/>
        <c:varyColors val="0"/>
        <c:ser>
          <c:idx val="0"/>
          <c:order val="0"/>
          <c:tx>
            <c:strRef>
              <c:f>DriverEnablers!$S$21</c:f>
              <c:strCache>
                <c:ptCount val="1"/>
                <c:pt idx="0">
                  <c:v>Engagement from students/learners</c:v>
                </c:pt>
              </c:strCache>
            </c:strRef>
          </c:tx>
          <c:spPr>
            <a:ln w="28575" cap="rnd">
              <a:solidFill>
                <a:schemeClr val="accent1"/>
              </a:solidFill>
              <a:round/>
            </a:ln>
            <a:effectLst/>
          </c:spPr>
          <c:marker>
            <c:symbol val="none"/>
          </c:marker>
          <c:cat>
            <c:numRef>
              <c:f>DriverEnablers!$T$20:$Z$20</c:f>
              <c:numCache>
                <c:formatCode>General</c:formatCode>
                <c:ptCount val="7"/>
                <c:pt idx="0">
                  <c:v>2014</c:v>
                </c:pt>
                <c:pt idx="1">
                  <c:v>2015</c:v>
                </c:pt>
                <c:pt idx="2">
                  <c:v>2016</c:v>
                </c:pt>
                <c:pt idx="3">
                  <c:v>2017</c:v>
                </c:pt>
                <c:pt idx="4">
                  <c:v>2018</c:v>
                </c:pt>
                <c:pt idx="5">
                  <c:v>2019</c:v>
                </c:pt>
                <c:pt idx="6">
                  <c:v>2020</c:v>
                </c:pt>
              </c:numCache>
            </c:numRef>
          </c:cat>
          <c:val>
            <c:numRef>
              <c:f>DriverEnablers!$T$21:$Z$21</c:f>
              <c:numCache>
                <c:formatCode>General</c:formatCode>
                <c:ptCount val="7"/>
                <c:pt idx="0">
                  <c:v>1</c:v>
                </c:pt>
                <c:pt idx="1">
                  <c:v>1</c:v>
                </c:pt>
                <c:pt idx="2">
                  <c:v>1</c:v>
                </c:pt>
                <c:pt idx="3">
                  <c:v>1</c:v>
                </c:pt>
                <c:pt idx="4">
                  <c:v>1</c:v>
                </c:pt>
                <c:pt idx="5">
                  <c:v>1</c:v>
                </c:pt>
                <c:pt idx="6">
                  <c:v>1</c:v>
                </c:pt>
              </c:numCache>
            </c:numRef>
          </c:val>
          <c:smooth val="0"/>
          <c:extLst>
            <c:ext xmlns:c16="http://schemas.microsoft.com/office/drawing/2014/chart" uri="{C3380CC4-5D6E-409C-BE32-E72D297353CC}">
              <c16:uniqueId val="{00000000-0824-438B-9FB6-309FCB8F699E}"/>
            </c:ext>
          </c:extLst>
        </c:ser>
        <c:ser>
          <c:idx val="1"/>
          <c:order val="1"/>
          <c:tx>
            <c:strRef>
              <c:f>DriverEnablers!$S$22</c:f>
              <c:strCache>
                <c:ptCount val="1"/>
                <c:pt idx="0">
                  <c:v>Dedicated time</c:v>
                </c:pt>
              </c:strCache>
            </c:strRef>
          </c:tx>
          <c:spPr>
            <a:ln w="28575" cap="rnd">
              <a:solidFill>
                <a:schemeClr val="accent2"/>
              </a:solidFill>
              <a:round/>
            </a:ln>
            <a:effectLst/>
          </c:spPr>
          <c:marker>
            <c:symbol val="none"/>
          </c:marker>
          <c:cat>
            <c:numRef>
              <c:f>DriverEnablers!$T$20:$Z$20</c:f>
              <c:numCache>
                <c:formatCode>General</c:formatCode>
                <c:ptCount val="7"/>
                <c:pt idx="0">
                  <c:v>2014</c:v>
                </c:pt>
                <c:pt idx="1">
                  <c:v>2015</c:v>
                </c:pt>
                <c:pt idx="2">
                  <c:v>2016</c:v>
                </c:pt>
                <c:pt idx="3">
                  <c:v>2017</c:v>
                </c:pt>
                <c:pt idx="4">
                  <c:v>2018</c:v>
                </c:pt>
                <c:pt idx="5">
                  <c:v>2019</c:v>
                </c:pt>
                <c:pt idx="6">
                  <c:v>2020</c:v>
                </c:pt>
              </c:numCache>
            </c:numRef>
          </c:cat>
          <c:val>
            <c:numRef>
              <c:f>DriverEnablers!$T$22:$Z$22</c:f>
              <c:numCache>
                <c:formatCode>General</c:formatCode>
                <c:ptCount val="7"/>
                <c:pt idx="0">
                  <c:v>4</c:v>
                </c:pt>
                <c:pt idx="1">
                  <c:v>4</c:v>
                </c:pt>
                <c:pt idx="2">
                  <c:v>5</c:v>
                </c:pt>
                <c:pt idx="3">
                  <c:v>8</c:v>
                </c:pt>
                <c:pt idx="4">
                  <c:v>2</c:v>
                </c:pt>
                <c:pt idx="5">
                  <c:v>3</c:v>
                </c:pt>
                <c:pt idx="6">
                  <c:v>2</c:v>
                </c:pt>
              </c:numCache>
            </c:numRef>
          </c:val>
          <c:smooth val="0"/>
          <c:extLst>
            <c:ext xmlns:c16="http://schemas.microsoft.com/office/drawing/2014/chart" uri="{C3380CC4-5D6E-409C-BE32-E72D297353CC}">
              <c16:uniqueId val="{0000000D-0824-438B-9FB6-309FCB8F699E}"/>
            </c:ext>
          </c:extLst>
        </c:ser>
        <c:ser>
          <c:idx val="2"/>
          <c:order val="2"/>
          <c:tx>
            <c:strRef>
              <c:f>DriverEnablers!$S$23</c:f>
              <c:strCache>
                <c:ptCount val="1"/>
                <c:pt idx="0">
                  <c:v>Colleagues' commitment</c:v>
                </c:pt>
              </c:strCache>
            </c:strRef>
          </c:tx>
          <c:spPr>
            <a:ln w="28575" cap="rnd">
              <a:solidFill>
                <a:schemeClr val="accent3"/>
              </a:solidFill>
              <a:round/>
            </a:ln>
            <a:effectLst/>
          </c:spPr>
          <c:marker>
            <c:symbol val="none"/>
          </c:marker>
          <c:cat>
            <c:numRef>
              <c:f>DriverEnablers!$T$20:$Z$20</c:f>
              <c:numCache>
                <c:formatCode>General</c:formatCode>
                <c:ptCount val="7"/>
                <c:pt idx="0">
                  <c:v>2014</c:v>
                </c:pt>
                <c:pt idx="1">
                  <c:v>2015</c:v>
                </c:pt>
                <c:pt idx="2">
                  <c:v>2016</c:v>
                </c:pt>
                <c:pt idx="3">
                  <c:v>2017</c:v>
                </c:pt>
                <c:pt idx="4">
                  <c:v>2018</c:v>
                </c:pt>
                <c:pt idx="5">
                  <c:v>2019</c:v>
                </c:pt>
                <c:pt idx="6">
                  <c:v>2020</c:v>
                </c:pt>
              </c:numCache>
            </c:numRef>
          </c:cat>
          <c:val>
            <c:numRef>
              <c:f>DriverEnablers!$T$23:$Z$23</c:f>
              <c:numCache>
                <c:formatCode>General</c:formatCode>
                <c:ptCount val="7"/>
                <c:pt idx="0">
                  <c:v>2</c:v>
                </c:pt>
                <c:pt idx="1">
                  <c:v>3</c:v>
                </c:pt>
                <c:pt idx="2">
                  <c:v>2</c:v>
                </c:pt>
                <c:pt idx="3">
                  <c:v>2</c:v>
                </c:pt>
                <c:pt idx="4">
                  <c:v>3</c:v>
                </c:pt>
                <c:pt idx="5">
                  <c:v>2</c:v>
                </c:pt>
                <c:pt idx="6">
                  <c:v>3</c:v>
                </c:pt>
              </c:numCache>
            </c:numRef>
          </c:val>
          <c:smooth val="0"/>
          <c:extLst>
            <c:ext xmlns:c16="http://schemas.microsoft.com/office/drawing/2014/chart" uri="{C3380CC4-5D6E-409C-BE32-E72D297353CC}">
              <c16:uniqueId val="{0000000E-0824-438B-9FB6-309FCB8F699E}"/>
            </c:ext>
          </c:extLst>
        </c:ser>
        <c:ser>
          <c:idx val="3"/>
          <c:order val="3"/>
          <c:tx>
            <c:strRef>
              <c:f>DriverEnablers!$S$24</c:f>
              <c:strCache>
                <c:ptCount val="1"/>
                <c:pt idx="0">
                  <c:v>Colleagues' knowledge/expertise</c:v>
                </c:pt>
              </c:strCache>
            </c:strRef>
          </c:tx>
          <c:spPr>
            <a:ln w="28575" cap="rnd">
              <a:solidFill>
                <a:schemeClr val="accent4"/>
              </a:solidFill>
              <a:round/>
            </a:ln>
            <a:effectLst/>
          </c:spPr>
          <c:marker>
            <c:symbol val="none"/>
          </c:marker>
          <c:cat>
            <c:numRef>
              <c:f>DriverEnablers!$T$20:$Z$20</c:f>
              <c:numCache>
                <c:formatCode>General</c:formatCode>
                <c:ptCount val="7"/>
                <c:pt idx="0">
                  <c:v>2014</c:v>
                </c:pt>
                <c:pt idx="1">
                  <c:v>2015</c:v>
                </c:pt>
                <c:pt idx="2">
                  <c:v>2016</c:v>
                </c:pt>
                <c:pt idx="3">
                  <c:v>2017</c:v>
                </c:pt>
                <c:pt idx="4">
                  <c:v>2018</c:v>
                </c:pt>
                <c:pt idx="5">
                  <c:v>2019</c:v>
                </c:pt>
                <c:pt idx="6">
                  <c:v>2020</c:v>
                </c:pt>
              </c:numCache>
            </c:numRef>
          </c:cat>
          <c:val>
            <c:numRef>
              <c:f>DriverEnablers!$T$24:$Z$24</c:f>
              <c:numCache>
                <c:formatCode>General</c:formatCode>
                <c:ptCount val="7"/>
                <c:pt idx="0">
                  <c:v>3</c:v>
                </c:pt>
                <c:pt idx="1">
                  <c:v>2</c:v>
                </c:pt>
                <c:pt idx="2">
                  <c:v>4</c:v>
                </c:pt>
                <c:pt idx="3">
                  <c:v>7</c:v>
                </c:pt>
                <c:pt idx="4">
                  <c:v>7</c:v>
                </c:pt>
                <c:pt idx="5">
                  <c:v>4</c:v>
                </c:pt>
                <c:pt idx="6">
                  <c:v>3</c:v>
                </c:pt>
              </c:numCache>
            </c:numRef>
          </c:val>
          <c:smooth val="0"/>
          <c:extLst>
            <c:ext xmlns:c16="http://schemas.microsoft.com/office/drawing/2014/chart" uri="{C3380CC4-5D6E-409C-BE32-E72D297353CC}">
              <c16:uniqueId val="{0000000F-0824-438B-9FB6-309FCB8F699E}"/>
            </c:ext>
          </c:extLst>
        </c:ser>
        <c:ser>
          <c:idx val="4"/>
          <c:order val="4"/>
          <c:tx>
            <c:strRef>
              <c:f>DriverEnablers!$S$25</c:f>
              <c:strCache>
                <c:ptCount val="1"/>
                <c:pt idx="0">
                  <c:v>Strategy and leadership</c:v>
                </c:pt>
              </c:strCache>
            </c:strRef>
          </c:tx>
          <c:spPr>
            <a:ln w="28575" cap="rnd">
              <a:solidFill>
                <a:schemeClr val="accent5"/>
              </a:solidFill>
              <a:round/>
            </a:ln>
            <a:effectLst/>
          </c:spPr>
          <c:marker>
            <c:symbol val="none"/>
          </c:marker>
          <c:cat>
            <c:numRef>
              <c:f>DriverEnablers!$T$20:$Z$20</c:f>
              <c:numCache>
                <c:formatCode>General</c:formatCode>
                <c:ptCount val="7"/>
                <c:pt idx="0">
                  <c:v>2014</c:v>
                </c:pt>
                <c:pt idx="1">
                  <c:v>2015</c:v>
                </c:pt>
                <c:pt idx="2">
                  <c:v>2016</c:v>
                </c:pt>
                <c:pt idx="3">
                  <c:v>2017</c:v>
                </c:pt>
                <c:pt idx="4">
                  <c:v>2018</c:v>
                </c:pt>
                <c:pt idx="5">
                  <c:v>2019</c:v>
                </c:pt>
                <c:pt idx="6">
                  <c:v>2020</c:v>
                </c:pt>
              </c:numCache>
            </c:numRef>
          </c:cat>
          <c:val>
            <c:numRef>
              <c:f>DriverEnablers!$T$25:$Z$25</c:f>
              <c:numCache>
                <c:formatCode>General</c:formatCode>
                <c:ptCount val="7"/>
                <c:pt idx="0">
                  <c:v>7</c:v>
                </c:pt>
                <c:pt idx="1">
                  <c:v>7</c:v>
                </c:pt>
                <c:pt idx="2">
                  <c:v>3</c:v>
                </c:pt>
                <c:pt idx="3">
                  <c:v>5</c:v>
                </c:pt>
                <c:pt idx="4">
                  <c:v>4</c:v>
                </c:pt>
                <c:pt idx="5">
                  <c:v>9</c:v>
                </c:pt>
                <c:pt idx="6">
                  <c:v>5</c:v>
                </c:pt>
              </c:numCache>
            </c:numRef>
          </c:val>
          <c:smooth val="0"/>
          <c:extLst>
            <c:ext xmlns:c16="http://schemas.microsoft.com/office/drawing/2014/chart" uri="{C3380CC4-5D6E-409C-BE32-E72D297353CC}">
              <c16:uniqueId val="{00000010-0824-438B-9FB6-309FCB8F699E}"/>
            </c:ext>
          </c:extLst>
        </c:ser>
        <c:ser>
          <c:idx val="5"/>
          <c:order val="5"/>
          <c:tx>
            <c:strRef>
              <c:f>DriverEnablers!$S$26</c:f>
              <c:strCache>
                <c:ptCount val="1"/>
                <c:pt idx="0">
                  <c:v>Institutional culture</c:v>
                </c:pt>
              </c:strCache>
            </c:strRef>
          </c:tx>
          <c:spPr>
            <a:ln w="28575" cap="rnd">
              <a:solidFill>
                <a:schemeClr val="accent6"/>
              </a:solidFill>
              <a:round/>
            </a:ln>
            <a:effectLst/>
          </c:spPr>
          <c:marker>
            <c:symbol val="none"/>
          </c:marker>
          <c:cat>
            <c:numRef>
              <c:f>DriverEnablers!$T$20:$Z$20</c:f>
              <c:numCache>
                <c:formatCode>General</c:formatCode>
                <c:ptCount val="7"/>
                <c:pt idx="0">
                  <c:v>2014</c:v>
                </c:pt>
                <c:pt idx="1">
                  <c:v>2015</c:v>
                </c:pt>
                <c:pt idx="2">
                  <c:v>2016</c:v>
                </c:pt>
                <c:pt idx="3">
                  <c:v>2017</c:v>
                </c:pt>
                <c:pt idx="4">
                  <c:v>2018</c:v>
                </c:pt>
                <c:pt idx="5">
                  <c:v>2019</c:v>
                </c:pt>
                <c:pt idx="6">
                  <c:v>2020</c:v>
                </c:pt>
              </c:numCache>
            </c:numRef>
          </c:cat>
          <c:val>
            <c:numRef>
              <c:f>DriverEnablers!$T$26:$Z$26</c:f>
              <c:numCache>
                <c:formatCode>General</c:formatCode>
                <c:ptCount val="7"/>
                <c:pt idx="0">
                  <c:v>5</c:v>
                </c:pt>
                <c:pt idx="1">
                  <c:v>5</c:v>
                </c:pt>
                <c:pt idx="2">
                  <c:v>7</c:v>
                </c:pt>
                <c:pt idx="3">
                  <c:v>4</c:v>
                </c:pt>
                <c:pt idx="4">
                  <c:v>5</c:v>
                </c:pt>
                <c:pt idx="5">
                  <c:v>5</c:v>
                </c:pt>
                <c:pt idx="6">
                  <c:v>6</c:v>
                </c:pt>
              </c:numCache>
            </c:numRef>
          </c:val>
          <c:smooth val="0"/>
          <c:extLst>
            <c:ext xmlns:c16="http://schemas.microsoft.com/office/drawing/2014/chart" uri="{C3380CC4-5D6E-409C-BE32-E72D297353CC}">
              <c16:uniqueId val="{00000011-0824-438B-9FB6-309FCB8F699E}"/>
            </c:ext>
          </c:extLst>
        </c:ser>
        <c:ser>
          <c:idx val="6"/>
          <c:order val="6"/>
          <c:tx>
            <c:strRef>
              <c:f>DriverEnablers!$S$27</c:f>
              <c:strCache>
                <c:ptCount val="1"/>
                <c:pt idx="0">
                  <c:v>Support staff</c:v>
                </c:pt>
              </c:strCache>
            </c:strRef>
          </c:tx>
          <c:spPr>
            <a:ln w="28575" cap="rnd">
              <a:solidFill>
                <a:schemeClr val="accent1">
                  <a:lumMod val="60000"/>
                </a:schemeClr>
              </a:solidFill>
              <a:round/>
            </a:ln>
            <a:effectLst/>
          </c:spPr>
          <c:marker>
            <c:symbol val="none"/>
          </c:marker>
          <c:cat>
            <c:numRef>
              <c:f>DriverEnablers!$T$20:$Z$20</c:f>
              <c:numCache>
                <c:formatCode>General</c:formatCode>
                <c:ptCount val="7"/>
                <c:pt idx="0">
                  <c:v>2014</c:v>
                </c:pt>
                <c:pt idx="1">
                  <c:v>2015</c:v>
                </c:pt>
                <c:pt idx="2">
                  <c:v>2016</c:v>
                </c:pt>
                <c:pt idx="3">
                  <c:v>2017</c:v>
                </c:pt>
                <c:pt idx="4">
                  <c:v>2018</c:v>
                </c:pt>
                <c:pt idx="5">
                  <c:v>2019</c:v>
                </c:pt>
                <c:pt idx="6">
                  <c:v>2020</c:v>
                </c:pt>
              </c:numCache>
            </c:numRef>
          </c:cat>
          <c:val>
            <c:numRef>
              <c:f>DriverEnablers!$T$27:$Z$27</c:f>
              <c:numCache>
                <c:formatCode>General</c:formatCode>
                <c:ptCount val="7"/>
                <c:pt idx="0">
                  <c:v>6</c:v>
                </c:pt>
                <c:pt idx="1">
                  <c:v>9</c:v>
                </c:pt>
                <c:pt idx="2">
                  <c:v>9</c:v>
                </c:pt>
                <c:pt idx="3">
                  <c:v>6</c:v>
                </c:pt>
                <c:pt idx="4">
                  <c:v>8</c:v>
                </c:pt>
                <c:pt idx="5">
                  <c:v>6</c:v>
                </c:pt>
                <c:pt idx="6">
                  <c:v>7</c:v>
                </c:pt>
              </c:numCache>
            </c:numRef>
          </c:val>
          <c:smooth val="0"/>
          <c:extLst>
            <c:ext xmlns:c16="http://schemas.microsoft.com/office/drawing/2014/chart" uri="{C3380CC4-5D6E-409C-BE32-E72D297353CC}">
              <c16:uniqueId val="{00000012-0824-438B-9FB6-309FCB8F699E}"/>
            </c:ext>
          </c:extLst>
        </c:ser>
        <c:ser>
          <c:idx val="7"/>
          <c:order val="7"/>
          <c:tx>
            <c:strRef>
              <c:f>DriverEnablers!$S$28</c:f>
              <c:strCache>
                <c:ptCount val="1"/>
                <c:pt idx="0">
                  <c:v>Existing infrastructure</c:v>
                </c:pt>
              </c:strCache>
            </c:strRef>
          </c:tx>
          <c:spPr>
            <a:ln w="28575" cap="rnd">
              <a:solidFill>
                <a:schemeClr val="accent2">
                  <a:lumMod val="60000"/>
                </a:schemeClr>
              </a:solidFill>
              <a:round/>
            </a:ln>
            <a:effectLst/>
          </c:spPr>
          <c:marker>
            <c:symbol val="none"/>
          </c:marker>
          <c:cat>
            <c:numRef>
              <c:f>DriverEnablers!$T$20:$Z$20</c:f>
              <c:numCache>
                <c:formatCode>General</c:formatCode>
                <c:ptCount val="7"/>
                <c:pt idx="0">
                  <c:v>2014</c:v>
                </c:pt>
                <c:pt idx="1">
                  <c:v>2015</c:v>
                </c:pt>
                <c:pt idx="2">
                  <c:v>2016</c:v>
                </c:pt>
                <c:pt idx="3">
                  <c:v>2017</c:v>
                </c:pt>
                <c:pt idx="4">
                  <c:v>2018</c:v>
                </c:pt>
                <c:pt idx="5">
                  <c:v>2019</c:v>
                </c:pt>
                <c:pt idx="6">
                  <c:v>2020</c:v>
                </c:pt>
              </c:numCache>
            </c:numRef>
          </c:cat>
          <c:val>
            <c:numRef>
              <c:f>DriverEnablers!$T$28:$Z$28</c:f>
              <c:numCache>
                <c:formatCode>General</c:formatCode>
                <c:ptCount val="7"/>
                <c:pt idx="0">
                  <c:v>9</c:v>
                </c:pt>
                <c:pt idx="1">
                  <c:v>7</c:v>
                </c:pt>
                <c:pt idx="2">
                  <c:v>8</c:v>
                </c:pt>
                <c:pt idx="3">
                  <c:v>10</c:v>
                </c:pt>
                <c:pt idx="4">
                  <c:v>9</c:v>
                </c:pt>
                <c:pt idx="5">
                  <c:v>7</c:v>
                </c:pt>
                <c:pt idx="6">
                  <c:v>8</c:v>
                </c:pt>
              </c:numCache>
            </c:numRef>
          </c:val>
          <c:smooth val="0"/>
          <c:extLst>
            <c:ext xmlns:c16="http://schemas.microsoft.com/office/drawing/2014/chart" uri="{C3380CC4-5D6E-409C-BE32-E72D297353CC}">
              <c16:uniqueId val="{00000013-0824-438B-9FB6-309FCB8F699E}"/>
            </c:ext>
          </c:extLst>
        </c:ser>
        <c:ser>
          <c:idx val="8"/>
          <c:order val="8"/>
          <c:tx>
            <c:strRef>
              <c:f>DriverEnablers!$S$29</c:f>
              <c:strCache>
                <c:ptCount val="1"/>
                <c:pt idx="0">
                  <c:v>Staff development opportunities</c:v>
                </c:pt>
              </c:strCache>
            </c:strRef>
          </c:tx>
          <c:spPr>
            <a:ln w="28575" cap="rnd">
              <a:solidFill>
                <a:schemeClr val="accent3">
                  <a:lumMod val="60000"/>
                </a:schemeClr>
              </a:solidFill>
              <a:round/>
            </a:ln>
            <a:effectLst/>
          </c:spPr>
          <c:marker>
            <c:symbol val="none"/>
          </c:marker>
          <c:cat>
            <c:numRef>
              <c:f>DriverEnablers!$T$20:$Z$20</c:f>
              <c:numCache>
                <c:formatCode>General</c:formatCode>
                <c:ptCount val="7"/>
                <c:pt idx="0">
                  <c:v>2014</c:v>
                </c:pt>
                <c:pt idx="1">
                  <c:v>2015</c:v>
                </c:pt>
                <c:pt idx="2">
                  <c:v>2016</c:v>
                </c:pt>
                <c:pt idx="3">
                  <c:v>2017</c:v>
                </c:pt>
                <c:pt idx="4">
                  <c:v>2018</c:v>
                </c:pt>
                <c:pt idx="5">
                  <c:v>2019</c:v>
                </c:pt>
                <c:pt idx="6">
                  <c:v>2020</c:v>
                </c:pt>
              </c:numCache>
            </c:numRef>
          </c:cat>
          <c:val>
            <c:numRef>
              <c:f>DriverEnablers!$T$29:$Z$29</c:f>
              <c:numCache>
                <c:formatCode>General</c:formatCode>
                <c:ptCount val="7"/>
                <c:pt idx="0">
                  <c:v>8</c:v>
                </c:pt>
                <c:pt idx="1">
                  <c:v>6</c:v>
                </c:pt>
                <c:pt idx="2">
                  <c:v>6</c:v>
                </c:pt>
                <c:pt idx="3">
                  <c:v>3</c:v>
                </c:pt>
                <c:pt idx="4">
                  <c:v>6</c:v>
                </c:pt>
                <c:pt idx="5">
                  <c:v>8</c:v>
                </c:pt>
                <c:pt idx="6">
                  <c:v>9</c:v>
                </c:pt>
              </c:numCache>
            </c:numRef>
          </c:val>
          <c:smooth val="0"/>
          <c:extLst>
            <c:ext xmlns:c16="http://schemas.microsoft.com/office/drawing/2014/chart" uri="{C3380CC4-5D6E-409C-BE32-E72D297353CC}">
              <c16:uniqueId val="{00000014-0824-438B-9FB6-309FCB8F699E}"/>
            </c:ext>
          </c:extLst>
        </c:ser>
        <c:ser>
          <c:idx val="9"/>
          <c:order val="9"/>
          <c:tx>
            <c:strRef>
              <c:f>DriverEnablers!$S$30</c:f>
              <c:strCache>
                <c:ptCount val="1"/>
                <c:pt idx="0">
                  <c:v>Changing administrative processes</c:v>
                </c:pt>
              </c:strCache>
            </c:strRef>
          </c:tx>
          <c:spPr>
            <a:ln w="28575" cap="rnd">
              <a:solidFill>
                <a:schemeClr val="accent4">
                  <a:lumMod val="60000"/>
                </a:schemeClr>
              </a:solidFill>
              <a:round/>
            </a:ln>
            <a:effectLst/>
          </c:spPr>
          <c:marker>
            <c:symbol val="none"/>
          </c:marker>
          <c:cat>
            <c:numRef>
              <c:f>DriverEnablers!$T$20:$Z$20</c:f>
              <c:numCache>
                <c:formatCode>General</c:formatCode>
                <c:ptCount val="7"/>
                <c:pt idx="0">
                  <c:v>2014</c:v>
                </c:pt>
                <c:pt idx="1">
                  <c:v>2015</c:v>
                </c:pt>
                <c:pt idx="2">
                  <c:v>2016</c:v>
                </c:pt>
                <c:pt idx="3">
                  <c:v>2017</c:v>
                </c:pt>
                <c:pt idx="4">
                  <c:v>2018</c:v>
                </c:pt>
                <c:pt idx="5">
                  <c:v>2019</c:v>
                </c:pt>
                <c:pt idx="6">
                  <c:v>2020</c:v>
                </c:pt>
              </c:numCache>
            </c:numRef>
          </c:cat>
          <c:val>
            <c:numRef>
              <c:f>DriverEnablers!$T$30:$Z$30</c:f>
              <c:numCache>
                <c:formatCode>General</c:formatCode>
                <c:ptCount val="7"/>
                <c:pt idx="0">
                  <c:v>12</c:v>
                </c:pt>
                <c:pt idx="1">
                  <c:v>12</c:v>
                </c:pt>
                <c:pt idx="2">
                  <c:v>12</c:v>
                </c:pt>
                <c:pt idx="3">
                  <c:v>12</c:v>
                </c:pt>
                <c:pt idx="4">
                  <c:v>10</c:v>
                </c:pt>
                <c:pt idx="5">
                  <c:v>10</c:v>
                </c:pt>
                <c:pt idx="6">
                  <c:v>10</c:v>
                </c:pt>
              </c:numCache>
            </c:numRef>
          </c:val>
          <c:smooth val="0"/>
          <c:extLst>
            <c:ext xmlns:c16="http://schemas.microsoft.com/office/drawing/2014/chart" uri="{C3380CC4-5D6E-409C-BE32-E72D297353CC}">
              <c16:uniqueId val="{00000015-0824-438B-9FB6-309FCB8F699E}"/>
            </c:ext>
          </c:extLst>
        </c:ser>
        <c:ser>
          <c:idx val="10"/>
          <c:order val="10"/>
          <c:tx>
            <c:strRef>
              <c:f>DriverEnablers!$S$31</c:f>
              <c:strCache>
                <c:ptCount val="1"/>
                <c:pt idx="0">
                  <c:v>Organisational structure</c:v>
                </c:pt>
              </c:strCache>
            </c:strRef>
          </c:tx>
          <c:spPr>
            <a:ln w="28575" cap="rnd">
              <a:solidFill>
                <a:schemeClr val="accent5">
                  <a:lumMod val="60000"/>
                </a:schemeClr>
              </a:solidFill>
              <a:round/>
            </a:ln>
            <a:effectLst/>
          </c:spPr>
          <c:marker>
            <c:symbol val="none"/>
          </c:marker>
          <c:cat>
            <c:numRef>
              <c:f>DriverEnablers!$T$20:$Z$20</c:f>
              <c:numCache>
                <c:formatCode>General</c:formatCode>
                <c:ptCount val="7"/>
                <c:pt idx="0">
                  <c:v>2014</c:v>
                </c:pt>
                <c:pt idx="1">
                  <c:v>2015</c:v>
                </c:pt>
                <c:pt idx="2">
                  <c:v>2016</c:v>
                </c:pt>
                <c:pt idx="3">
                  <c:v>2017</c:v>
                </c:pt>
                <c:pt idx="4">
                  <c:v>2018</c:v>
                </c:pt>
                <c:pt idx="5">
                  <c:v>2019</c:v>
                </c:pt>
                <c:pt idx="6">
                  <c:v>2020</c:v>
                </c:pt>
              </c:numCache>
            </c:numRef>
          </c:cat>
          <c:val>
            <c:numRef>
              <c:f>DriverEnablers!$T$31:$Z$31</c:f>
              <c:numCache>
                <c:formatCode>General</c:formatCode>
                <c:ptCount val="7"/>
                <c:pt idx="0">
                  <c:v>10</c:v>
                </c:pt>
                <c:pt idx="1">
                  <c:v>10</c:v>
                </c:pt>
                <c:pt idx="2">
                  <c:v>11</c:v>
                </c:pt>
                <c:pt idx="3">
                  <c:v>11</c:v>
                </c:pt>
                <c:pt idx="4">
                  <c:v>11</c:v>
                </c:pt>
                <c:pt idx="5">
                  <c:v>10</c:v>
                </c:pt>
                <c:pt idx="6">
                  <c:v>11</c:v>
                </c:pt>
              </c:numCache>
            </c:numRef>
          </c:val>
          <c:smooth val="0"/>
          <c:extLst>
            <c:ext xmlns:c16="http://schemas.microsoft.com/office/drawing/2014/chart" uri="{C3380CC4-5D6E-409C-BE32-E72D297353CC}">
              <c16:uniqueId val="{00000016-0824-438B-9FB6-309FCB8F699E}"/>
            </c:ext>
          </c:extLst>
        </c:ser>
        <c:ser>
          <c:idx val="11"/>
          <c:order val="11"/>
          <c:tx>
            <c:strRef>
              <c:f>DriverEnablers!$S$32</c:f>
              <c:strCache>
                <c:ptCount val="1"/>
                <c:pt idx="0">
                  <c:v>Recognition for career development</c:v>
                </c:pt>
              </c:strCache>
            </c:strRef>
          </c:tx>
          <c:spPr>
            <a:ln w="28575" cap="rnd">
              <a:solidFill>
                <a:schemeClr val="accent6">
                  <a:lumMod val="60000"/>
                </a:schemeClr>
              </a:solidFill>
              <a:round/>
            </a:ln>
            <a:effectLst/>
          </c:spPr>
          <c:marker>
            <c:symbol val="none"/>
          </c:marker>
          <c:cat>
            <c:numRef>
              <c:f>DriverEnablers!$T$20:$Z$20</c:f>
              <c:numCache>
                <c:formatCode>General</c:formatCode>
                <c:ptCount val="7"/>
                <c:pt idx="0">
                  <c:v>2014</c:v>
                </c:pt>
                <c:pt idx="1">
                  <c:v>2015</c:v>
                </c:pt>
                <c:pt idx="2">
                  <c:v>2016</c:v>
                </c:pt>
                <c:pt idx="3">
                  <c:v>2017</c:v>
                </c:pt>
                <c:pt idx="4">
                  <c:v>2018</c:v>
                </c:pt>
                <c:pt idx="5">
                  <c:v>2019</c:v>
                </c:pt>
                <c:pt idx="6">
                  <c:v>2020</c:v>
                </c:pt>
              </c:numCache>
            </c:numRef>
          </c:cat>
          <c:val>
            <c:numRef>
              <c:f>DriverEnablers!$T$32:$Z$32</c:f>
              <c:numCache>
                <c:formatCode>General</c:formatCode>
                <c:ptCount val="7"/>
                <c:pt idx="0">
                  <c:v>11</c:v>
                </c:pt>
                <c:pt idx="1">
                  <c:v>11</c:v>
                </c:pt>
                <c:pt idx="2">
                  <c:v>10</c:v>
                </c:pt>
                <c:pt idx="3">
                  <c:v>9</c:v>
                </c:pt>
                <c:pt idx="4">
                  <c:v>12</c:v>
                </c:pt>
                <c:pt idx="5">
                  <c:v>12</c:v>
                </c:pt>
                <c:pt idx="6">
                  <c:v>12</c:v>
                </c:pt>
              </c:numCache>
            </c:numRef>
          </c:val>
          <c:smooth val="0"/>
          <c:extLst>
            <c:ext xmlns:c16="http://schemas.microsoft.com/office/drawing/2014/chart" uri="{C3380CC4-5D6E-409C-BE32-E72D297353CC}">
              <c16:uniqueId val="{00000017-0824-438B-9FB6-309FCB8F699E}"/>
            </c:ext>
          </c:extLst>
        </c:ser>
        <c:ser>
          <c:idx val="12"/>
          <c:order val="12"/>
          <c:tx>
            <c:strRef>
              <c:f>DriverEnablers!$S$33</c:f>
              <c:strCache>
                <c:ptCount val="1"/>
                <c:pt idx="0">
                  <c:v>Professional incentives</c:v>
                </c:pt>
              </c:strCache>
            </c:strRef>
          </c:tx>
          <c:spPr>
            <a:ln w="28575" cap="rnd">
              <a:solidFill>
                <a:schemeClr val="accent1">
                  <a:lumMod val="80000"/>
                  <a:lumOff val="20000"/>
                </a:schemeClr>
              </a:solidFill>
              <a:round/>
            </a:ln>
            <a:effectLst/>
          </c:spPr>
          <c:marker>
            <c:symbol val="none"/>
          </c:marker>
          <c:cat>
            <c:numRef>
              <c:f>DriverEnablers!$T$20:$Z$20</c:f>
              <c:numCache>
                <c:formatCode>General</c:formatCode>
                <c:ptCount val="7"/>
                <c:pt idx="0">
                  <c:v>2014</c:v>
                </c:pt>
                <c:pt idx="1">
                  <c:v>2015</c:v>
                </c:pt>
                <c:pt idx="2">
                  <c:v>2016</c:v>
                </c:pt>
                <c:pt idx="3">
                  <c:v>2017</c:v>
                </c:pt>
                <c:pt idx="4">
                  <c:v>2018</c:v>
                </c:pt>
                <c:pt idx="5">
                  <c:v>2019</c:v>
                </c:pt>
                <c:pt idx="6">
                  <c:v>2020</c:v>
                </c:pt>
              </c:numCache>
            </c:numRef>
          </c:cat>
          <c:val>
            <c:numRef>
              <c:f>DriverEnablers!$T$33:$Z$33</c:f>
              <c:numCache>
                <c:formatCode>General</c:formatCode>
                <c:ptCount val="7"/>
                <c:pt idx="0">
                  <c:v>13</c:v>
                </c:pt>
                <c:pt idx="1">
                  <c:v>13</c:v>
                </c:pt>
                <c:pt idx="2">
                  <c:v>13</c:v>
                </c:pt>
                <c:pt idx="3">
                  <c:v>13</c:v>
                </c:pt>
                <c:pt idx="4">
                  <c:v>13</c:v>
                </c:pt>
                <c:pt idx="5">
                  <c:v>13</c:v>
                </c:pt>
                <c:pt idx="6">
                  <c:v>13</c:v>
                </c:pt>
              </c:numCache>
            </c:numRef>
          </c:val>
          <c:smooth val="0"/>
          <c:extLst>
            <c:ext xmlns:c16="http://schemas.microsoft.com/office/drawing/2014/chart" uri="{C3380CC4-5D6E-409C-BE32-E72D297353CC}">
              <c16:uniqueId val="{00000018-0824-438B-9FB6-309FCB8F699E}"/>
            </c:ext>
          </c:extLst>
        </c:ser>
        <c:dLbls>
          <c:showLegendKey val="0"/>
          <c:showVal val="0"/>
          <c:showCatName val="0"/>
          <c:showSerName val="0"/>
          <c:showPercent val="0"/>
          <c:showBubbleSize val="0"/>
        </c:dLbls>
        <c:smooth val="0"/>
        <c:axId val="654596232"/>
        <c:axId val="654604760"/>
      </c:lineChart>
      <c:catAx>
        <c:axId val="654596232"/>
        <c:scaling>
          <c:orientation val="minMax"/>
        </c:scaling>
        <c:delete val="0"/>
        <c:axPos val="t"/>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lang="en-US" sz="1400" b="1"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r>
                  <a:rPr lang="en-GB" b="1"/>
                  <a:t>Year</a:t>
                </a:r>
              </a:p>
            </c:rich>
          </c:tx>
          <c:overlay val="0"/>
          <c:spPr>
            <a:noFill/>
            <a:ln>
              <a:noFill/>
            </a:ln>
            <a:effectLst/>
          </c:spPr>
          <c:txPr>
            <a:bodyPr rot="0" spcFirstLastPara="1" vertOverflow="ellipsis" vert="horz" wrap="square" anchor="ctr" anchorCtr="1"/>
            <a:lstStyle/>
            <a:p>
              <a:pPr>
                <a:defRPr lang="en-US" sz="1400" b="1"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en-US"/>
            </a:p>
          </c:txPr>
        </c:title>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n-US" sz="14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en-US"/>
          </a:p>
        </c:txPr>
        <c:crossAx val="654604760"/>
        <c:crosses val="autoZero"/>
        <c:auto val="0"/>
        <c:lblAlgn val="ctr"/>
        <c:lblOffset val="100"/>
        <c:noMultiLvlLbl val="0"/>
      </c:catAx>
      <c:valAx>
        <c:axId val="654604760"/>
        <c:scaling>
          <c:orientation val="maxMin"/>
          <c:max val="13"/>
          <c:min val="1"/>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lang="en-US" sz="1400" b="1"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r>
                  <a:rPr lang="en-GB" b="1"/>
                  <a:t>Rank</a:t>
                </a:r>
              </a:p>
            </c:rich>
          </c:tx>
          <c:overlay val="0"/>
          <c:spPr>
            <a:noFill/>
            <a:ln>
              <a:noFill/>
            </a:ln>
            <a:effectLst/>
          </c:spPr>
          <c:txPr>
            <a:bodyPr rot="-5400000" spcFirstLastPara="1" vertOverflow="ellipsis" vert="horz" wrap="square" anchor="ctr" anchorCtr="1"/>
            <a:lstStyle/>
            <a:p>
              <a:pPr>
                <a:defRPr lang="en-US" sz="1400" b="1"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lang="en-US" sz="14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en-US"/>
          </a:p>
        </c:txPr>
        <c:crossAx val="654596232"/>
        <c:crossesAt val="1"/>
        <c:crossBetween val="midCat"/>
        <c:majorUnit val="1"/>
      </c:valAx>
      <c:spPr>
        <a:noFill/>
        <a:ln>
          <a:noFill/>
        </a:ln>
        <a:effectLst/>
      </c:spPr>
    </c:plotArea>
    <c:legend>
      <c:legendPos val="r"/>
      <c:layout>
        <c:manualLayout>
          <c:xMode val="edge"/>
          <c:yMode val="edge"/>
          <c:x val="0.6092183483117779"/>
          <c:y val="0.14744961311324339"/>
          <c:w val="0.29880989407036423"/>
          <c:h val="0.81558428169189523"/>
        </c:manualLayout>
      </c:layout>
      <c:overlay val="0"/>
      <c:spPr>
        <a:noFill/>
        <a:ln>
          <a:noFill/>
        </a:ln>
        <a:effectLst/>
      </c:spPr>
      <c:txPr>
        <a:bodyPr rot="0" spcFirstLastPara="1" vertOverflow="ellipsis" vert="horz" wrap="square" anchor="ctr" anchorCtr="1"/>
        <a:lstStyle/>
        <a:p>
          <a:pPr>
            <a:defRPr lang="en-US" sz="14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lang="en-US" sz="14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en-US"/>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latin typeface="Open Sans" panose="020B0606030504020204" pitchFamily="34" charset="0"/>
                <a:ea typeface="Open Sans" panose="020B0606030504020204" pitchFamily="34" charset="0"/>
                <a:cs typeface="Open Sans" panose="020B0606030504020204" pitchFamily="34" charset="0"/>
              </a:defRPr>
            </a:pPr>
            <a:r>
              <a:rPr lang="en-US" sz="1200"/>
              <a:t>2. Would you describe the following as an enabler/driver for you in your use of Learning Technology? </a:t>
            </a:r>
            <a:br>
              <a:rPr lang="en-US" sz="1200"/>
            </a:br>
            <a:r>
              <a:rPr lang="en-US" sz="1200"/>
              <a:t>(2019 and 2020 comparison)</a:t>
            </a:r>
          </a:p>
        </c:rich>
      </c:tx>
      <c:layout>
        <c:manualLayout>
          <c:xMode val="edge"/>
          <c:yMode val="edge"/>
          <c:x val="0.15136175652858633"/>
          <c:y val="2.8343587547141471E-2"/>
        </c:manualLayout>
      </c:layout>
      <c:overlay val="0"/>
    </c:title>
    <c:autoTitleDeleted val="0"/>
    <c:plotArea>
      <c:layout>
        <c:manualLayout>
          <c:layoutTarget val="inner"/>
          <c:xMode val="edge"/>
          <c:yMode val="edge"/>
          <c:x val="0.2754820619622706"/>
          <c:y val="0.17353166806529055"/>
          <c:w val="0.69866673337794649"/>
          <c:h val="0.6780354770774184"/>
        </c:manualLayout>
      </c:layout>
      <c:barChart>
        <c:barDir val="bar"/>
        <c:grouping val="stacked"/>
        <c:varyColors val="0"/>
        <c:ser>
          <c:idx val="8"/>
          <c:order val="6"/>
          <c:tx>
            <c:strRef>
              <c:f>'Q2'!$O$20</c:f>
              <c:strCache>
                <c:ptCount val="1"/>
                <c:pt idx="0">
                  <c:v>Neutral (2019)</c:v>
                </c:pt>
              </c:strCache>
            </c:strRef>
          </c:tx>
          <c:spPr>
            <a:solidFill>
              <a:schemeClr val="bg1">
                <a:lumMod val="85000"/>
                <a:alpha val="35000"/>
              </a:schemeClr>
            </a:solidFill>
          </c:spPr>
          <c:invertIfNegative val="0"/>
          <c:cat>
            <c:strRef>
              <c:f>'Q2'!$L$21:$L$33</c:f>
              <c:strCache>
                <c:ptCount val="13"/>
                <c:pt idx="0">
                  <c:v>Professional incentives</c:v>
                </c:pt>
                <c:pt idx="1">
                  <c:v>Changing administrative processes </c:v>
                </c:pt>
                <c:pt idx="2">
                  <c:v>Recognition for career development </c:v>
                </c:pt>
                <c:pt idx="3">
                  <c:v>Organisational structure </c:v>
                </c:pt>
                <c:pt idx="4">
                  <c:v>Existing infrastructure</c:v>
                </c:pt>
                <c:pt idx="5">
                  <c:v>Staff development opportunities </c:v>
                </c:pt>
                <c:pt idx="6">
                  <c:v>Support staff </c:v>
                </c:pt>
                <c:pt idx="7">
                  <c:v>Institutional culture </c:v>
                </c:pt>
                <c:pt idx="8">
                  <c:v>Strategy and leadership</c:v>
                </c:pt>
                <c:pt idx="9">
                  <c:v>Dedicated time</c:v>
                </c:pt>
                <c:pt idx="10">
                  <c:v>Colleagues' commitment </c:v>
                </c:pt>
                <c:pt idx="11">
                  <c:v>Colleagues' knowledge/expertise</c:v>
                </c:pt>
                <c:pt idx="12">
                  <c:v>Engagement from students/learners</c:v>
                </c:pt>
              </c:strCache>
            </c:strRef>
          </c:cat>
          <c:val>
            <c:numRef>
              <c:f>'Q2'!$O$21:$O$33</c:f>
              <c:numCache>
                <c:formatCode>0%</c:formatCode>
                <c:ptCount val="13"/>
                <c:pt idx="0">
                  <c:v>0.12555066079295155</c:v>
                </c:pt>
                <c:pt idx="1">
                  <c:v>0.1277533039647577</c:v>
                </c:pt>
                <c:pt idx="2">
                  <c:v>8.8105726872246701E-2</c:v>
                </c:pt>
                <c:pt idx="3">
                  <c:v>0.11674008810572688</c:v>
                </c:pt>
                <c:pt idx="4">
                  <c:v>0.10352422907488987</c:v>
                </c:pt>
                <c:pt idx="5">
                  <c:v>0.11453744493392071</c:v>
                </c:pt>
                <c:pt idx="6">
                  <c:v>9.4713656387665199E-2</c:v>
                </c:pt>
                <c:pt idx="7">
                  <c:v>8.3700440528634359E-2</c:v>
                </c:pt>
                <c:pt idx="8">
                  <c:v>9.6916299559471369E-2</c:v>
                </c:pt>
                <c:pt idx="9">
                  <c:v>6.8281938325991193E-2</c:v>
                </c:pt>
                <c:pt idx="10">
                  <c:v>6.6079295154185022E-2</c:v>
                </c:pt>
                <c:pt idx="11">
                  <c:v>7.0484581497797363E-2</c:v>
                </c:pt>
                <c:pt idx="12">
                  <c:v>5.5066079295154183E-2</c:v>
                </c:pt>
              </c:numCache>
            </c:numRef>
          </c:val>
          <c:extLst>
            <c:ext xmlns:c16="http://schemas.microsoft.com/office/drawing/2014/chart" uri="{C3380CC4-5D6E-409C-BE32-E72D297353CC}">
              <c16:uniqueId val="{00000000-40A0-4B6E-ADE2-2171310AFAC1}"/>
            </c:ext>
          </c:extLst>
        </c:ser>
        <c:ser>
          <c:idx val="7"/>
          <c:order val="7"/>
          <c:tx>
            <c:strRef>
              <c:f>'Q2'!$N$20</c:f>
              <c:strCache>
                <c:ptCount val="1"/>
                <c:pt idx="0">
                  <c:v>Agree (2019)</c:v>
                </c:pt>
              </c:strCache>
            </c:strRef>
          </c:tx>
          <c:spPr>
            <a:solidFill>
              <a:srgbClr val="6ABE84">
                <a:alpha val="35000"/>
              </a:srgbClr>
            </a:solidFill>
          </c:spPr>
          <c:invertIfNegative val="0"/>
          <c:cat>
            <c:strRef>
              <c:f>'Q2'!$L$21:$L$33</c:f>
              <c:strCache>
                <c:ptCount val="13"/>
                <c:pt idx="0">
                  <c:v>Professional incentives</c:v>
                </c:pt>
                <c:pt idx="1">
                  <c:v>Changing administrative processes </c:v>
                </c:pt>
                <c:pt idx="2">
                  <c:v>Recognition for career development </c:v>
                </c:pt>
                <c:pt idx="3">
                  <c:v>Organisational structure </c:v>
                </c:pt>
                <c:pt idx="4">
                  <c:v>Existing infrastructure</c:v>
                </c:pt>
                <c:pt idx="5">
                  <c:v>Staff development opportunities </c:v>
                </c:pt>
                <c:pt idx="6">
                  <c:v>Support staff </c:v>
                </c:pt>
                <c:pt idx="7">
                  <c:v>Institutional culture </c:v>
                </c:pt>
                <c:pt idx="8">
                  <c:v>Strategy and leadership</c:v>
                </c:pt>
                <c:pt idx="9">
                  <c:v>Dedicated time</c:v>
                </c:pt>
                <c:pt idx="10">
                  <c:v>Colleagues' commitment </c:v>
                </c:pt>
                <c:pt idx="11">
                  <c:v>Colleagues' knowledge/expertise</c:v>
                </c:pt>
                <c:pt idx="12">
                  <c:v>Engagement from students/learners</c:v>
                </c:pt>
              </c:strCache>
            </c:strRef>
          </c:cat>
          <c:val>
            <c:numRef>
              <c:f>'Q2'!$N$21:$N$33</c:f>
              <c:numCache>
                <c:formatCode>0%</c:formatCode>
                <c:ptCount val="13"/>
                <c:pt idx="0">
                  <c:v>0.22026431718061673</c:v>
                </c:pt>
                <c:pt idx="1">
                  <c:v>0.28634361233480177</c:v>
                </c:pt>
                <c:pt idx="2">
                  <c:v>0.29515418502202645</c:v>
                </c:pt>
                <c:pt idx="3">
                  <c:v>0.32158590308370044</c:v>
                </c:pt>
                <c:pt idx="4">
                  <c:v>0.33480176211453744</c:v>
                </c:pt>
                <c:pt idx="5">
                  <c:v>0.30837004405286345</c:v>
                </c:pt>
                <c:pt idx="6">
                  <c:v>0.28193832599118945</c:v>
                </c:pt>
                <c:pt idx="7">
                  <c:v>0.27312775330396477</c:v>
                </c:pt>
                <c:pt idx="8">
                  <c:v>0.29515418502202645</c:v>
                </c:pt>
                <c:pt idx="9">
                  <c:v>0.29955947136563876</c:v>
                </c:pt>
                <c:pt idx="10">
                  <c:v>0.32599118942731276</c:v>
                </c:pt>
                <c:pt idx="11">
                  <c:v>0.37444933920704848</c:v>
                </c:pt>
                <c:pt idx="12">
                  <c:v>0.40088105726872247</c:v>
                </c:pt>
              </c:numCache>
            </c:numRef>
          </c:val>
          <c:extLst>
            <c:ext xmlns:c16="http://schemas.microsoft.com/office/drawing/2014/chart" uri="{C3380CC4-5D6E-409C-BE32-E72D297353CC}">
              <c16:uniqueId val="{00000001-40A0-4B6E-ADE2-2171310AFAC1}"/>
            </c:ext>
          </c:extLst>
        </c:ser>
        <c:ser>
          <c:idx val="6"/>
          <c:order val="8"/>
          <c:tx>
            <c:strRef>
              <c:f>'Q2'!$M$20</c:f>
              <c:strCache>
                <c:ptCount val="1"/>
                <c:pt idx="0">
                  <c:v>Strongly Agree (2019)</c:v>
                </c:pt>
              </c:strCache>
            </c:strRef>
          </c:tx>
          <c:spPr>
            <a:solidFill>
              <a:srgbClr val="079948">
                <a:alpha val="33000"/>
              </a:srgbClr>
            </a:solidFill>
          </c:spPr>
          <c:invertIfNegative val="0"/>
          <c:cat>
            <c:strRef>
              <c:f>'Q2'!$L$21:$L$33</c:f>
              <c:strCache>
                <c:ptCount val="13"/>
                <c:pt idx="0">
                  <c:v>Professional incentives</c:v>
                </c:pt>
                <c:pt idx="1">
                  <c:v>Changing administrative processes </c:v>
                </c:pt>
                <c:pt idx="2">
                  <c:v>Recognition for career development </c:v>
                </c:pt>
                <c:pt idx="3">
                  <c:v>Organisational structure </c:v>
                </c:pt>
                <c:pt idx="4">
                  <c:v>Existing infrastructure</c:v>
                </c:pt>
                <c:pt idx="5">
                  <c:v>Staff development opportunities </c:v>
                </c:pt>
                <c:pt idx="6">
                  <c:v>Support staff </c:v>
                </c:pt>
                <c:pt idx="7">
                  <c:v>Institutional culture </c:v>
                </c:pt>
                <c:pt idx="8">
                  <c:v>Strategy and leadership</c:v>
                </c:pt>
                <c:pt idx="9">
                  <c:v>Dedicated time</c:v>
                </c:pt>
                <c:pt idx="10">
                  <c:v>Colleagues' commitment </c:v>
                </c:pt>
                <c:pt idx="11">
                  <c:v>Colleagues' knowledge/expertise</c:v>
                </c:pt>
                <c:pt idx="12">
                  <c:v>Engagement from students/learners</c:v>
                </c:pt>
              </c:strCache>
            </c:strRef>
          </c:cat>
          <c:val>
            <c:numRef>
              <c:f>'Q2'!$M$21:$M$33</c:f>
              <c:numCache>
                <c:formatCode>0%</c:formatCode>
                <c:ptCount val="13"/>
                <c:pt idx="0">
                  <c:v>0.19383259911894274</c:v>
                </c:pt>
                <c:pt idx="1">
                  <c:v>0.1894273127753304</c:v>
                </c:pt>
                <c:pt idx="2">
                  <c:v>0.25110132158590309</c:v>
                </c:pt>
                <c:pt idx="3">
                  <c:v>0.18502202643171806</c:v>
                </c:pt>
                <c:pt idx="4">
                  <c:v>0.23788546255506607</c:v>
                </c:pt>
                <c:pt idx="5">
                  <c:v>0.28634361233480177</c:v>
                </c:pt>
                <c:pt idx="6">
                  <c:v>0.29074889867841408</c:v>
                </c:pt>
                <c:pt idx="7">
                  <c:v>0.34801762114537443</c:v>
                </c:pt>
                <c:pt idx="8">
                  <c:v>0.30396475770925108</c:v>
                </c:pt>
                <c:pt idx="9">
                  <c:v>0.40969162995594716</c:v>
                </c:pt>
                <c:pt idx="10">
                  <c:v>0.42731277533039647</c:v>
                </c:pt>
                <c:pt idx="11">
                  <c:v>0.37444933920704848</c:v>
                </c:pt>
                <c:pt idx="12">
                  <c:v>0.41850220264317178</c:v>
                </c:pt>
              </c:numCache>
            </c:numRef>
          </c:val>
          <c:extLst>
            <c:ext xmlns:c16="http://schemas.microsoft.com/office/drawing/2014/chart" uri="{C3380CC4-5D6E-409C-BE32-E72D297353CC}">
              <c16:uniqueId val="{00000002-40A0-4B6E-ADE2-2171310AFAC1}"/>
            </c:ext>
          </c:extLst>
        </c:ser>
        <c:ser>
          <c:idx val="9"/>
          <c:order val="9"/>
          <c:tx>
            <c:strRef>
              <c:f>'Q2'!$P$20</c:f>
              <c:strCache>
                <c:ptCount val="1"/>
                <c:pt idx="0">
                  <c:v>Neutral (2019)</c:v>
                </c:pt>
              </c:strCache>
            </c:strRef>
          </c:tx>
          <c:spPr>
            <a:solidFill>
              <a:schemeClr val="bg1">
                <a:lumMod val="85000"/>
                <a:alpha val="35000"/>
              </a:schemeClr>
            </a:solidFill>
          </c:spPr>
          <c:invertIfNegative val="0"/>
          <c:cat>
            <c:strRef>
              <c:f>'Q2'!$L$21:$L$33</c:f>
              <c:strCache>
                <c:ptCount val="13"/>
                <c:pt idx="0">
                  <c:v>Professional incentives</c:v>
                </c:pt>
                <c:pt idx="1">
                  <c:v>Changing administrative processes </c:v>
                </c:pt>
                <c:pt idx="2">
                  <c:v>Recognition for career development </c:v>
                </c:pt>
                <c:pt idx="3">
                  <c:v>Organisational structure </c:v>
                </c:pt>
                <c:pt idx="4">
                  <c:v>Existing infrastructure</c:v>
                </c:pt>
                <c:pt idx="5">
                  <c:v>Staff development opportunities </c:v>
                </c:pt>
                <c:pt idx="6">
                  <c:v>Support staff </c:v>
                </c:pt>
                <c:pt idx="7">
                  <c:v>Institutional culture </c:v>
                </c:pt>
                <c:pt idx="8">
                  <c:v>Strategy and leadership</c:v>
                </c:pt>
                <c:pt idx="9">
                  <c:v>Dedicated time</c:v>
                </c:pt>
                <c:pt idx="10">
                  <c:v>Colleagues' commitment </c:v>
                </c:pt>
                <c:pt idx="11">
                  <c:v>Colleagues' knowledge/expertise</c:v>
                </c:pt>
                <c:pt idx="12">
                  <c:v>Engagement from students/learners</c:v>
                </c:pt>
              </c:strCache>
            </c:strRef>
          </c:cat>
          <c:val>
            <c:numRef>
              <c:f>'Q2'!$P$21:$P$33</c:f>
              <c:numCache>
                <c:formatCode>0%</c:formatCode>
                <c:ptCount val="13"/>
                <c:pt idx="0">
                  <c:v>-0.12555066079295155</c:v>
                </c:pt>
                <c:pt idx="1">
                  <c:v>-0.1277533039647577</c:v>
                </c:pt>
                <c:pt idx="2">
                  <c:v>-8.8105726872246701E-2</c:v>
                </c:pt>
                <c:pt idx="3">
                  <c:v>-0.11674008810572688</c:v>
                </c:pt>
                <c:pt idx="4">
                  <c:v>-0.10352422907488987</c:v>
                </c:pt>
                <c:pt idx="5">
                  <c:v>-0.11453744493392071</c:v>
                </c:pt>
                <c:pt idx="6">
                  <c:v>-9.4713656387665199E-2</c:v>
                </c:pt>
                <c:pt idx="7">
                  <c:v>-8.3700440528634359E-2</c:v>
                </c:pt>
                <c:pt idx="8">
                  <c:v>-9.6916299559471369E-2</c:v>
                </c:pt>
                <c:pt idx="9">
                  <c:v>-6.8281938325991193E-2</c:v>
                </c:pt>
                <c:pt idx="10">
                  <c:v>-6.6079295154185022E-2</c:v>
                </c:pt>
                <c:pt idx="11">
                  <c:v>-7.0484581497797363E-2</c:v>
                </c:pt>
                <c:pt idx="12">
                  <c:v>-5.5066079295154183E-2</c:v>
                </c:pt>
              </c:numCache>
            </c:numRef>
          </c:val>
          <c:extLst>
            <c:ext xmlns:c16="http://schemas.microsoft.com/office/drawing/2014/chart" uri="{C3380CC4-5D6E-409C-BE32-E72D297353CC}">
              <c16:uniqueId val="{00000003-40A0-4B6E-ADE2-2171310AFAC1}"/>
            </c:ext>
          </c:extLst>
        </c:ser>
        <c:ser>
          <c:idx val="10"/>
          <c:order val="10"/>
          <c:tx>
            <c:strRef>
              <c:f>'Q2'!$Q$20</c:f>
              <c:strCache>
                <c:ptCount val="1"/>
                <c:pt idx="0">
                  <c:v>Disagree (2019)</c:v>
                </c:pt>
              </c:strCache>
            </c:strRef>
          </c:tx>
          <c:spPr>
            <a:solidFill>
              <a:schemeClr val="accent6">
                <a:lumMod val="60000"/>
                <a:lumOff val="40000"/>
                <a:alpha val="35000"/>
              </a:schemeClr>
            </a:solidFill>
          </c:spPr>
          <c:invertIfNegative val="0"/>
          <c:cat>
            <c:strRef>
              <c:f>'Q2'!$L$21:$L$33</c:f>
              <c:strCache>
                <c:ptCount val="13"/>
                <c:pt idx="0">
                  <c:v>Professional incentives</c:v>
                </c:pt>
                <c:pt idx="1">
                  <c:v>Changing administrative processes </c:v>
                </c:pt>
                <c:pt idx="2">
                  <c:v>Recognition for career development </c:v>
                </c:pt>
                <c:pt idx="3">
                  <c:v>Organisational structure </c:v>
                </c:pt>
                <c:pt idx="4">
                  <c:v>Existing infrastructure</c:v>
                </c:pt>
                <c:pt idx="5">
                  <c:v>Staff development opportunities </c:v>
                </c:pt>
                <c:pt idx="6">
                  <c:v>Support staff </c:v>
                </c:pt>
                <c:pt idx="7">
                  <c:v>Institutional culture </c:v>
                </c:pt>
                <c:pt idx="8">
                  <c:v>Strategy and leadership</c:v>
                </c:pt>
                <c:pt idx="9">
                  <c:v>Dedicated time</c:v>
                </c:pt>
                <c:pt idx="10">
                  <c:v>Colleagues' commitment </c:v>
                </c:pt>
                <c:pt idx="11">
                  <c:v>Colleagues' knowledge/expertise</c:v>
                </c:pt>
                <c:pt idx="12">
                  <c:v>Engagement from students/learners</c:v>
                </c:pt>
              </c:strCache>
            </c:strRef>
          </c:cat>
          <c:val>
            <c:numRef>
              <c:f>'Q2'!$Q$21:$Q$33</c:f>
              <c:numCache>
                <c:formatCode>0%</c:formatCode>
                <c:ptCount val="13"/>
                <c:pt idx="0">
                  <c:v>-0.19383259911894274</c:v>
                </c:pt>
                <c:pt idx="1">
                  <c:v>-0.15418502202643172</c:v>
                </c:pt>
                <c:pt idx="2">
                  <c:v>-0.15418502202643172</c:v>
                </c:pt>
                <c:pt idx="3">
                  <c:v>-0.15859030837004406</c:v>
                </c:pt>
                <c:pt idx="4">
                  <c:v>-0.15418502202643172</c:v>
                </c:pt>
                <c:pt idx="5">
                  <c:v>-9.6916299559471369E-2</c:v>
                </c:pt>
                <c:pt idx="6">
                  <c:v>-0.13656387665198239</c:v>
                </c:pt>
                <c:pt idx="7">
                  <c:v>-0.14977973568281938</c:v>
                </c:pt>
                <c:pt idx="8">
                  <c:v>-0.11453744493392071</c:v>
                </c:pt>
                <c:pt idx="9">
                  <c:v>-4.8458149779735685E-2</c:v>
                </c:pt>
                <c:pt idx="10">
                  <c:v>-7.0484581497797363E-2</c:v>
                </c:pt>
                <c:pt idx="11">
                  <c:v>-4.8458149779735685E-2</c:v>
                </c:pt>
                <c:pt idx="12">
                  <c:v>-4.405286343612335E-2</c:v>
                </c:pt>
              </c:numCache>
            </c:numRef>
          </c:val>
          <c:extLst>
            <c:ext xmlns:c16="http://schemas.microsoft.com/office/drawing/2014/chart" uri="{C3380CC4-5D6E-409C-BE32-E72D297353CC}">
              <c16:uniqueId val="{00000004-40A0-4B6E-ADE2-2171310AFAC1}"/>
            </c:ext>
          </c:extLst>
        </c:ser>
        <c:ser>
          <c:idx val="11"/>
          <c:order val="11"/>
          <c:tx>
            <c:strRef>
              <c:f>'Q2'!$R$20</c:f>
              <c:strCache>
                <c:ptCount val="1"/>
                <c:pt idx="0">
                  <c:v>Strong Disagree (2019)</c:v>
                </c:pt>
              </c:strCache>
            </c:strRef>
          </c:tx>
          <c:spPr>
            <a:solidFill>
              <a:schemeClr val="accent6">
                <a:lumMod val="75000"/>
                <a:alpha val="35000"/>
              </a:schemeClr>
            </a:solidFill>
          </c:spPr>
          <c:invertIfNegative val="0"/>
          <c:cat>
            <c:strRef>
              <c:f>'Q2'!$L$21:$L$33</c:f>
              <c:strCache>
                <c:ptCount val="13"/>
                <c:pt idx="0">
                  <c:v>Professional incentives</c:v>
                </c:pt>
                <c:pt idx="1">
                  <c:v>Changing administrative processes </c:v>
                </c:pt>
                <c:pt idx="2">
                  <c:v>Recognition for career development </c:v>
                </c:pt>
                <c:pt idx="3">
                  <c:v>Organisational structure </c:v>
                </c:pt>
                <c:pt idx="4">
                  <c:v>Existing infrastructure</c:v>
                </c:pt>
                <c:pt idx="5">
                  <c:v>Staff development opportunities </c:v>
                </c:pt>
                <c:pt idx="6">
                  <c:v>Support staff </c:v>
                </c:pt>
                <c:pt idx="7">
                  <c:v>Institutional culture </c:v>
                </c:pt>
                <c:pt idx="8">
                  <c:v>Strategy and leadership</c:v>
                </c:pt>
                <c:pt idx="9">
                  <c:v>Dedicated time</c:v>
                </c:pt>
                <c:pt idx="10">
                  <c:v>Colleagues' commitment </c:v>
                </c:pt>
                <c:pt idx="11">
                  <c:v>Colleagues' knowledge/expertise</c:v>
                </c:pt>
                <c:pt idx="12">
                  <c:v>Engagement from students/learners</c:v>
                </c:pt>
              </c:strCache>
            </c:strRef>
          </c:cat>
          <c:val>
            <c:numRef>
              <c:f>'Q2'!$R$21:$R$33</c:f>
              <c:numCache>
                <c:formatCode>0%</c:formatCode>
                <c:ptCount val="13"/>
                <c:pt idx="0">
                  <c:v>-0.11453744493392071</c:v>
                </c:pt>
                <c:pt idx="1">
                  <c:v>-7.9295154185022032E-2</c:v>
                </c:pt>
                <c:pt idx="2">
                  <c:v>-0.10572687224669604</c:v>
                </c:pt>
                <c:pt idx="3">
                  <c:v>-6.6079295154185022E-2</c:v>
                </c:pt>
                <c:pt idx="4">
                  <c:v>-4.8458149779735685E-2</c:v>
                </c:pt>
                <c:pt idx="5">
                  <c:v>-5.2863436123348019E-2</c:v>
                </c:pt>
                <c:pt idx="6">
                  <c:v>-7.0484581497797363E-2</c:v>
                </c:pt>
                <c:pt idx="7">
                  <c:v>-4.8458149779735685E-2</c:v>
                </c:pt>
                <c:pt idx="8">
                  <c:v>-6.6079295154185022E-2</c:v>
                </c:pt>
                <c:pt idx="9">
                  <c:v>-7.0484581497797363E-2</c:v>
                </c:pt>
                <c:pt idx="10">
                  <c:v>-3.0837004405286344E-2</c:v>
                </c:pt>
                <c:pt idx="11">
                  <c:v>-4.405286343612335E-2</c:v>
                </c:pt>
                <c:pt idx="12">
                  <c:v>-2.2026431718061675E-2</c:v>
                </c:pt>
              </c:numCache>
            </c:numRef>
          </c:val>
          <c:extLst>
            <c:ext xmlns:c16="http://schemas.microsoft.com/office/drawing/2014/chart" uri="{C3380CC4-5D6E-409C-BE32-E72D297353CC}">
              <c16:uniqueId val="{00000005-40A0-4B6E-ADE2-2171310AFAC1}"/>
            </c:ext>
          </c:extLst>
        </c:ser>
        <c:dLbls>
          <c:showLegendKey val="0"/>
          <c:showVal val="0"/>
          <c:showCatName val="0"/>
          <c:showSerName val="0"/>
          <c:showPercent val="0"/>
          <c:showBubbleSize val="0"/>
        </c:dLbls>
        <c:gapWidth val="32"/>
        <c:overlap val="100"/>
        <c:axId val="245741440"/>
        <c:axId val="245742976"/>
      </c:barChart>
      <c:barChart>
        <c:barDir val="bar"/>
        <c:grouping val="stacked"/>
        <c:varyColors val="0"/>
        <c:ser>
          <c:idx val="0"/>
          <c:order val="0"/>
          <c:tx>
            <c:strRef>
              <c:f>'Q2'!$O$2</c:f>
              <c:strCache>
                <c:ptCount val="1"/>
                <c:pt idx="0">
                  <c:v>Neutral (2020)</c:v>
                </c:pt>
              </c:strCache>
            </c:strRef>
          </c:tx>
          <c:spPr>
            <a:solidFill>
              <a:schemeClr val="bg1">
                <a:lumMod val="85000"/>
              </a:schemeClr>
            </a:solidFill>
          </c:spPr>
          <c:invertIfNegative val="0"/>
          <c:cat>
            <c:strRef>
              <c:f>'Q2'!$L$21:$L$33</c:f>
              <c:strCache>
                <c:ptCount val="13"/>
                <c:pt idx="0">
                  <c:v>Professional incentives</c:v>
                </c:pt>
                <c:pt idx="1">
                  <c:v>Changing administrative processes </c:v>
                </c:pt>
                <c:pt idx="2">
                  <c:v>Recognition for career development </c:v>
                </c:pt>
                <c:pt idx="3">
                  <c:v>Organisational structure </c:v>
                </c:pt>
                <c:pt idx="4">
                  <c:v>Existing infrastructure</c:v>
                </c:pt>
                <c:pt idx="5">
                  <c:v>Staff development opportunities </c:v>
                </c:pt>
                <c:pt idx="6">
                  <c:v>Support staff </c:v>
                </c:pt>
                <c:pt idx="7">
                  <c:v>Institutional culture </c:v>
                </c:pt>
                <c:pt idx="8">
                  <c:v>Strategy and leadership</c:v>
                </c:pt>
                <c:pt idx="9">
                  <c:v>Dedicated time</c:v>
                </c:pt>
                <c:pt idx="10">
                  <c:v>Colleagues' commitment </c:v>
                </c:pt>
                <c:pt idx="11">
                  <c:v>Colleagues' knowledge/expertise</c:v>
                </c:pt>
                <c:pt idx="12">
                  <c:v>Engagement from students/learners</c:v>
                </c:pt>
              </c:strCache>
            </c:strRef>
          </c:cat>
          <c:val>
            <c:numRef>
              <c:f>'Q2'!$O$3:$O$15</c:f>
              <c:numCache>
                <c:formatCode>0%</c:formatCode>
                <c:ptCount val="13"/>
                <c:pt idx="0">
                  <c:v>0.13023255813953488</c:v>
                </c:pt>
                <c:pt idx="1">
                  <c:v>0.14651162790697675</c:v>
                </c:pt>
                <c:pt idx="2">
                  <c:v>0.12093023255813953</c:v>
                </c:pt>
                <c:pt idx="3">
                  <c:v>0.13953488372093023</c:v>
                </c:pt>
                <c:pt idx="4">
                  <c:v>8.8372093023255813E-2</c:v>
                </c:pt>
                <c:pt idx="5">
                  <c:v>9.5348837209302331E-2</c:v>
                </c:pt>
                <c:pt idx="6">
                  <c:v>8.3720930232558138E-2</c:v>
                </c:pt>
                <c:pt idx="7">
                  <c:v>0.10232558139534884</c:v>
                </c:pt>
                <c:pt idx="8">
                  <c:v>8.8372093023255813E-2</c:v>
                </c:pt>
                <c:pt idx="9">
                  <c:v>7.441860465116279E-2</c:v>
                </c:pt>
                <c:pt idx="10">
                  <c:v>8.6046511627906982E-2</c:v>
                </c:pt>
                <c:pt idx="11">
                  <c:v>8.6046511627906982E-2</c:v>
                </c:pt>
                <c:pt idx="12">
                  <c:v>4.6511627906976744E-2</c:v>
                </c:pt>
              </c:numCache>
            </c:numRef>
          </c:val>
          <c:extLst>
            <c:ext xmlns:c16="http://schemas.microsoft.com/office/drawing/2014/chart" uri="{C3380CC4-5D6E-409C-BE32-E72D297353CC}">
              <c16:uniqueId val="{00000006-40A0-4B6E-ADE2-2171310AFAC1}"/>
            </c:ext>
          </c:extLst>
        </c:ser>
        <c:ser>
          <c:idx val="1"/>
          <c:order val="1"/>
          <c:tx>
            <c:strRef>
              <c:f>'Q2'!$N$2</c:f>
              <c:strCache>
                <c:ptCount val="1"/>
                <c:pt idx="0">
                  <c:v>Agree (2020)</c:v>
                </c:pt>
              </c:strCache>
            </c:strRef>
          </c:tx>
          <c:spPr>
            <a:solidFill>
              <a:srgbClr val="6ABE84"/>
            </a:solidFill>
          </c:spPr>
          <c:invertIfNegative val="0"/>
          <c:dLbls>
            <c:spPr>
              <a:noFill/>
              <a:ln>
                <a:noFill/>
              </a:ln>
              <a:effectLst/>
            </c:spPr>
            <c:txPr>
              <a:bodyPr/>
              <a:lstStyle/>
              <a:p>
                <a:pPr>
                  <a:defRPr sz="100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'Q2'!$L$21:$L$33</c:f>
              <c:strCache>
                <c:ptCount val="13"/>
                <c:pt idx="0">
                  <c:v>Professional incentives</c:v>
                </c:pt>
                <c:pt idx="1">
                  <c:v>Changing administrative processes </c:v>
                </c:pt>
                <c:pt idx="2">
                  <c:v>Recognition for career development </c:v>
                </c:pt>
                <c:pt idx="3">
                  <c:v>Organisational structure </c:v>
                </c:pt>
                <c:pt idx="4">
                  <c:v>Existing infrastructure</c:v>
                </c:pt>
                <c:pt idx="5">
                  <c:v>Staff development opportunities </c:v>
                </c:pt>
                <c:pt idx="6">
                  <c:v>Support staff </c:v>
                </c:pt>
                <c:pt idx="7">
                  <c:v>Institutional culture </c:v>
                </c:pt>
                <c:pt idx="8">
                  <c:v>Strategy and leadership</c:v>
                </c:pt>
                <c:pt idx="9">
                  <c:v>Dedicated time</c:v>
                </c:pt>
                <c:pt idx="10">
                  <c:v>Colleagues' commitment </c:v>
                </c:pt>
                <c:pt idx="11">
                  <c:v>Colleagues' knowledge/expertise</c:v>
                </c:pt>
                <c:pt idx="12">
                  <c:v>Engagement from students/learners</c:v>
                </c:pt>
              </c:strCache>
            </c:strRef>
          </c:cat>
          <c:val>
            <c:numRef>
              <c:f>'Q2'!$N$3:$N$15</c:f>
              <c:numCache>
                <c:formatCode>0%</c:formatCode>
                <c:ptCount val="13"/>
                <c:pt idx="0">
                  <c:v>0.20930232558139536</c:v>
                </c:pt>
                <c:pt idx="1">
                  <c:v>0.24651162790697675</c:v>
                </c:pt>
                <c:pt idx="2">
                  <c:v>0.23255813953488372</c:v>
                </c:pt>
                <c:pt idx="3">
                  <c:v>0.22790697674418606</c:v>
                </c:pt>
                <c:pt idx="4">
                  <c:v>0.30697674418604654</c:v>
                </c:pt>
                <c:pt idx="5">
                  <c:v>0.3116279069767442</c:v>
                </c:pt>
                <c:pt idx="6">
                  <c:v>0.2558139534883721</c:v>
                </c:pt>
                <c:pt idx="7">
                  <c:v>0.29767441860465116</c:v>
                </c:pt>
                <c:pt idx="8">
                  <c:v>0.33488372093023255</c:v>
                </c:pt>
                <c:pt idx="9">
                  <c:v>0.24186046511627907</c:v>
                </c:pt>
                <c:pt idx="10">
                  <c:v>0.29767441860465116</c:v>
                </c:pt>
                <c:pt idx="11">
                  <c:v>0.35813953488372091</c:v>
                </c:pt>
                <c:pt idx="12">
                  <c:v>0.2930232558139535</c:v>
                </c:pt>
              </c:numCache>
            </c:numRef>
          </c:val>
          <c:extLst>
            <c:ext xmlns:c16="http://schemas.microsoft.com/office/drawing/2014/chart" uri="{C3380CC4-5D6E-409C-BE32-E72D297353CC}">
              <c16:uniqueId val="{00000007-40A0-4B6E-ADE2-2171310AFAC1}"/>
            </c:ext>
          </c:extLst>
        </c:ser>
        <c:ser>
          <c:idx val="2"/>
          <c:order val="2"/>
          <c:tx>
            <c:strRef>
              <c:f>'Q2'!$M$2</c:f>
              <c:strCache>
                <c:ptCount val="1"/>
                <c:pt idx="0">
                  <c:v>Strongly Agree (2020)</c:v>
                </c:pt>
              </c:strCache>
            </c:strRef>
          </c:tx>
          <c:spPr>
            <a:solidFill>
              <a:srgbClr val="079948"/>
            </a:solidFill>
          </c:spPr>
          <c:invertIfNegative val="0"/>
          <c:dLbls>
            <c:spPr>
              <a:noFill/>
              <a:ln>
                <a:noFill/>
              </a:ln>
              <a:effectLst/>
            </c:spPr>
            <c:txPr>
              <a:bodyPr/>
              <a:lstStyle/>
              <a:p>
                <a:pPr>
                  <a:defRPr sz="1000">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'Q2'!$L$21:$L$33</c:f>
              <c:strCache>
                <c:ptCount val="13"/>
                <c:pt idx="0">
                  <c:v>Professional incentives</c:v>
                </c:pt>
                <c:pt idx="1">
                  <c:v>Changing administrative processes </c:v>
                </c:pt>
                <c:pt idx="2">
                  <c:v>Recognition for career development </c:v>
                </c:pt>
                <c:pt idx="3">
                  <c:v>Organisational structure </c:v>
                </c:pt>
                <c:pt idx="4">
                  <c:v>Existing infrastructure</c:v>
                </c:pt>
                <c:pt idx="5">
                  <c:v>Staff development opportunities </c:v>
                </c:pt>
                <c:pt idx="6">
                  <c:v>Support staff </c:v>
                </c:pt>
                <c:pt idx="7">
                  <c:v>Institutional culture </c:v>
                </c:pt>
                <c:pt idx="8">
                  <c:v>Strategy and leadership</c:v>
                </c:pt>
                <c:pt idx="9">
                  <c:v>Dedicated time</c:v>
                </c:pt>
                <c:pt idx="10">
                  <c:v>Colleagues' commitment </c:v>
                </c:pt>
                <c:pt idx="11">
                  <c:v>Colleagues' knowledge/expertise</c:v>
                </c:pt>
                <c:pt idx="12">
                  <c:v>Engagement from students/learners</c:v>
                </c:pt>
              </c:strCache>
            </c:strRef>
          </c:cat>
          <c:val>
            <c:numRef>
              <c:f>'Q2'!$M$3:$M$15</c:f>
              <c:numCache>
                <c:formatCode>0%</c:formatCode>
                <c:ptCount val="13"/>
                <c:pt idx="0">
                  <c:v>0.12558139534883722</c:v>
                </c:pt>
                <c:pt idx="1">
                  <c:v>0.19069767441860466</c:v>
                </c:pt>
                <c:pt idx="2">
                  <c:v>0.20465116279069767</c:v>
                </c:pt>
                <c:pt idx="3">
                  <c:v>0.21860465116279071</c:v>
                </c:pt>
                <c:pt idx="4">
                  <c:v>0.2744186046511628</c:v>
                </c:pt>
                <c:pt idx="5">
                  <c:v>0.28372093023255812</c:v>
                </c:pt>
                <c:pt idx="6">
                  <c:v>0.33953488372093021</c:v>
                </c:pt>
                <c:pt idx="7">
                  <c:v>0.32558139534883723</c:v>
                </c:pt>
                <c:pt idx="8">
                  <c:v>0.32558139534883723</c:v>
                </c:pt>
                <c:pt idx="9">
                  <c:v>0.4325581395348837</c:v>
                </c:pt>
                <c:pt idx="10">
                  <c:v>0.413953488372093</c:v>
                </c:pt>
                <c:pt idx="11">
                  <c:v>0.36279069767441863</c:v>
                </c:pt>
                <c:pt idx="12">
                  <c:v>0.52093023255813953</c:v>
                </c:pt>
              </c:numCache>
            </c:numRef>
          </c:val>
          <c:extLst>
            <c:ext xmlns:c16="http://schemas.microsoft.com/office/drawing/2014/chart" uri="{C3380CC4-5D6E-409C-BE32-E72D297353CC}">
              <c16:uniqueId val="{00000008-40A0-4B6E-ADE2-2171310AFAC1}"/>
            </c:ext>
          </c:extLst>
        </c:ser>
        <c:ser>
          <c:idx val="5"/>
          <c:order val="3"/>
          <c:tx>
            <c:strRef>
              <c:f>'Q2'!$P$2</c:f>
              <c:strCache>
                <c:ptCount val="1"/>
                <c:pt idx="0">
                  <c:v>Neutral (2020)</c:v>
                </c:pt>
              </c:strCache>
            </c:strRef>
          </c:tx>
          <c:spPr>
            <a:solidFill>
              <a:schemeClr val="bg1">
                <a:lumMod val="85000"/>
              </a:schemeClr>
            </a:solidFill>
          </c:spPr>
          <c:invertIfNegative val="0"/>
          <c:cat>
            <c:strRef>
              <c:f>'Q2'!$L$21:$L$33</c:f>
              <c:strCache>
                <c:ptCount val="13"/>
                <c:pt idx="0">
                  <c:v>Professional incentives</c:v>
                </c:pt>
                <c:pt idx="1">
                  <c:v>Changing administrative processes </c:v>
                </c:pt>
                <c:pt idx="2">
                  <c:v>Recognition for career development </c:v>
                </c:pt>
                <c:pt idx="3">
                  <c:v>Organisational structure </c:v>
                </c:pt>
                <c:pt idx="4">
                  <c:v>Existing infrastructure</c:v>
                </c:pt>
                <c:pt idx="5">
                  <c:v>Staff development opportunities </c:v>
                </c:pt>
                <c:pt idx="6">
                  <c:v>Support staff </c:v>
                </c:pt>
                <c:pt idx="7">
                  <c:v>Institutional culture </c:v>
                </c:pt>
                <c:pt idx="8">
                  <c:v>Strategy and leadership</c:v>
                </c:pt>
                <c:pt idx="9">
                  <c:v>Dedicated time</c:v>
                </c:pt>
                <c:pt idx="10">
                  <c:v>Colleagues' commitment </c:v>
                </c:pt>
                <c:pt idx="11">
                  <c:v>Colleagues' knowledge/expertise</c:v>
                </c:pt>
                <c:pt idx="12">
                  <c:v>Engagement from students/learners</c:v>
                </c:pt>
              </c:strCache>
            </c:strRef>
          </c:cat>
          <c:val>
            <c:numRef>
              <c:f>'Q2'!$P$3:$P$15</c:f>
              <c:numCache>
                <c:formatCode>0%</c:formatCode>
                <c:ptCount val="13"/>
                <c:pt idx="0">
                  <c:v>-0.13023255813953488</c:v>
                </c:pt>
                <c:pt idx="1">
                  <c:v>-0.14651162790697675</c:v>
                </c:pt>
                <c:pt idx="2">
                  <c:v>-0.12093023255813953</c:v>
                </c:pt>
                <c:pt idx="3">
                  <c:v>-0.13953488372093023</c:v>
                </c:pt>
                <c:pt idx="4">
                  <c:v>-8.8372093023255813E-2</c:v>
                </c:pt>
                <c:pt idx="5">
                  <c:v>-9.5348837209302331E-2</c:v>
                </c:pt>
                <c:pt idx="6">
                  <c:v>-8.3720930232558138E-2</c:v>
                </c:pt>
                <c:pt idx="7">
                  <c:v>-0.10232558139534884</c:v>
                </c:pt>
                <c:pt idx="8">
                  <c:v>-8.8372093023255813E-2</c:v>
                </c:pt>
                <c:pt idx="9">
                  <c:v>-7.441860465116279E-2</c:v>
                </c:pt>
                <c:pt idx="10">
                  <c:v>-8.6046511627906982E-2</c:v>
                </c:pt>
                <c:pt idx="11">
                  <c:v>-8.6046511627906982E-2</c:v>
                </c:pt>
                <c:pt idx="12">
                  <c:v>-4.6511627906976744E-2</c:v>
                </c:pt>
              </c:numCache>
            </c:numRef>
          </c:val>
          <c:extLst>
            <c:ext xmlns:c16="http://schemas.microsoft.com/office/drawing/2014/chart" uri="{C3380CC4-5D6E-409C-BE32-E72D297353CC}">
              <c16:uniqueId val="{00000009-40A0-4B6E-ADE2-2171310AFAC1}"/>
            </c:ext>
          </c:extLst>
        </c:ser>
        <c:ser>
          <c:idx val="3"/>
          <c:order val="4"/>
          <c:tx>
            <c:strRef>
              <c:f>'Q2'!$Q$2</c:f>
              <c:strCache>
                <c:ptCount val="1"/>
                <c:pt idx="0">
                  <c:v>Disagree (2020)</c:v>
                </c:pt>
              </c:strCache>
            </c:strRef>
          </c:tx>
          <c:spPr>
            <a:solidFill>
              <a:srgbClr val="F8A764"/>
            </a:solidFill>
          </c:spPr>
          <c:invertIfNegative val="0"/>
          <c:dLbls>
            <c:dLbl>
              <c:idx val="12"/>
              <c:delete val="1"/>
              <c:extLst>
                <c:ext xmlns:c15="http://schemas.microsoft.com/office/drawing/2012/chart" uri="{CE6537A1-D6FC-4f65-9D91-7224C49458BB}"/>
                <c:ext xmlns:c16="http://schemas.microsoft.com/office/drawing/2014/chart" uri="{C3380CC4-5D6E-409C-BE32-E72D297353CC}">
                  <c16:uniqueId val="{0000000A-40A0-4B6E-ADE2-2171310AFAC1}"/>
                </c:ext>
              </c:extLst>
            </c:dLbl>
            <c:spPr>
              <a:noFill/>
              <a:ln>
                <a:noFill/>
              </a:ln>
              <a:effectLst/>
            </c:spPr>
            <c:txPr>
              <a:bodyPr/>
              <a:lstStyle/>
              <a:p>
                <a:pPr>
                  <a:defRPr sz="10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'Q2'!$L$21:$L$33</c:f>
              <c:strCache>
                <c:ptCount val="13"/>
                <c:pt idx="0">
                  <c:v>Professional incentives</c:v>
                </c:pt>
                <c:pt idx="1">
                  <c:v>Changing administrative processes </c:v>
                </c:pt>
                <c:pt idx="2">
                  <c:v>Recognition for career development </c:v>
                </c:pt>
                <c:pt idx="3">
                  <c:v>Organisational structure </c:v>
                </c:pt>
                <c:pt idx="4">
                  <c:v>Existing infrastructure</c:v>
                </c:pt>
                <c:pt idx="5">
                  <c:v>Staff development opportunities </c:v>
                </c:pt>
                <c:pt idx="6">
                  <c:v>Support staff </c:v>
                </c:pt>
                <c:pt idx="7">
                  <c:v>Institutional culture </c:v>
                </c:pt>
                <c:pt idx="8">
                  <c:v>Strategy and leadership</c:v>
                </c:pt>
                <c:pt idx="9">
                  <c:v>Dedicated time</c:v>
                </c:pt>
                <c:pt idx="10">
                  <c:v>Colleagues' commitment </c:v>
                </c:pt>
                <c:pt idx="11">
                  <c:v>Colleagues' knowledge/expertise</c:v>
                </c:pt>
                <c:pt idx="12">
                  <c:v>Engagement from students/learners</c:v>
                </c:pt>
              </c:strCache>
            </c:strRef>
          </c:cat>
          <c:val>
            <c:numRef>
              <c:f>'Q2'!$Q$3:$Q$15</c:f>
              <c:numCache>
                <c:formatCode>0%</c:formatCode>
                <c:ptCount val="13"/>
                <c:pt idx="0">
                  <c:v>-0.17674418604651163</c:v>
                </c:pt>
                <c:pt idx="1">
                  <c:v>-0.13023255813953488</c:v>
                </c:pt>
                <c:pt idx="2">
                  <c:v>-0.17209302325581396</c:v>
                </c:pt>
                <c:pt idx="3">
                  <c:v>-0.12558139534883722</c:v>
                </c:pt>
                <c:pt idx="4">
                  <c:v>-0.13953488372093023</c:v>
                </c:pt>
                <c:pt idx="5">
                  <c:v>-0.12558139534883722</c:v>
                </c:pt>
                <c:pt idx="6">
                  <c:v>-0.12558139534883722</c:v>
                </c:pt>
                <c:pt idx="7">
                  <c:v>-0.10697674418604651</c:v>
                </c:pt>
                <c:pt idx="8">
                  <c:v>-8.8372093023255813E-2</c:v>
                </c:pt>
                <c:pt idx="9">
                  <c:v>-8.3720930232558138E-2</c:v>
                </c:pt>
                <c:pt idx="10">
                  <c:v>-6.9767441860465115E-2</c:v>
                </c:pt>
                <c:pt idx="11">
                  <c:v>-6.0465116279069767E-2</c:v>
                </c:pt>
                <c:pt idx="12">
                  <c:v>-5.1162790697674418E-2</c:v>
                </c:pt>
              </c:numCache>
            </c:numRef>
          </c:val>
          <c:extLst>
            <c:ext xmlns:c16="http://schemas.microsoft.com/office/drawing/2014/chart" uri="{C3380CC4-5D6E-409C-BE32-E72D297353CC}">
              <c16:uniqueId val="{0000000B-40A0-4B6E-ADE2-2171310AFAC1}"/>
            </c:ext>
          </c:extLst>
        </c:ser>
        <c:ser>
          <c:idx val="4"/>
          <c:order val="5"/>
          <c:tx>
            <c:strRef>
              <c:f>'Q2'!$R$2</c:f>
              <c:strCache>
                <c:ptCount val="1"/>
                <c:pt idx="0">
                  <c:v>Strong Disagree (2020)</c:v>
                </c:pt>
              </c:strCache>
            </c:strRef>
          </c:tx>
          <c:spPr>
            <a:solidFill>
              <a:schemeClr val="accent6">
                <a:lumMod val="75000"/>
              </a:schemeClr>
            </a:solidFill>
          </c:spPr>
          <c:invertIfNegative val="0"/>
          <c:dLbls>
            <c:dLbl>
              <c:idx val="9"/>
              <c:delete val="1"/>
              <c:extLst>
                <c:ext xmlns:c15="http://schemas.microsoft.com/office/drawing/2012/chart" uri="{CE6537A1-D6FC-4f65-9D91-7224C49458BB}"/>
                <c:ext xmlns:c16="http://schemas.microsoft.com/office/drawing/2014/chart" uri="{C3380CC4-5D6E-409C-BE32-E72D297353CC}">
                  <c16:uniqueId val="{00000000-BFC0-46C7-B7A1-D2EABEAEB202}"/>
                </c:ext>
              </c:extLst>
            </c:dLbl>
            <c:dLbl>
              <c:idx val="10"/>
              <c:delete val="1"/>
              <c:extLst>
                <c:ext xmlns:c15="http://schemas.microsoft.com/office/drawing/2012/chart" uri="{CE6537A1-D6FC-4f65-9D91-7224C49458BB}"/>
                <c:ext xmlns:c16="http://schemas.microsoft.com/office/drawing/2014/chart" uri="{C3380CC4-5D6E-409C-BE32-E72D297353CC}">
                  <c16:uniqueId val="{0000000C-40A0-4B6E-ADE2-2171310AFAC1}"/>
                </c:ext>
              </c:extLst>
            </c:dLbl>
            <c:dLbl>
              <c:idx val="11"/>
              <c:delete val="1"/>
              <c:extLst>
                <c:ext xmlns:c15="http://schemas.microsoft.com/office/drawing/2012/chart" uri="{CE6537A1-D6FC-4f65-9D91-7224C49458BB}"/>
                <c:ext xmlns:c16="http://schemas.microsoft.com/office/drawing/2014/chart" uri="{C3380CC4-5D6E-409C-BE32-E72D297353CC}">
                  <c16:uniqueId val="{0000000D-40A0-4B6E-ADE2-2171310AFAC1}"/>
                </c:ext>
              </c:extLst>
            </c:dLbl>
            <c:dLbl>
              <c:idx val="12"/>
              <c:delete val="1"/>
              <c:extLst>
                <c:ext xmlns:c15="http://schemas.microsoft.com/office/drawing/2012/chart" uri="{CE6537A1-D6FC-4f65-9D91-7224C49458BB}"/>
                <c:ext xmlns:c16="http://schemas.microsoft.com/office/drawing/2014/chart" uri="{C3380CC4-5D6E-409C-BE32-E72D297353CC}">
                  <c16:uniqueId val="{0000000E-40A0-4B6E-ADE2-2171310AFAC1}"/>
                </c:ext>
              </c:extLst>
            </c:dLbl>
            <c:spPr>
              <a:noFill/>
              <a:ln>
                <a:noFill/>
              </a:ln>
              <a:effectLst/>
            </c:spPr>
            <c:txPr>
              <a:bodyPr/>
              <a:lstStyle/>
              <a:p>
                <a:pPr>
                  <a:defRPr sz="10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'Q2'!$L$21:$L$33</c:f>
              <c:strCache>
                <c:ptCount val="13"/>
                <c:pt idx="0">
                  <c:v>Professional incentives</c:v>
                </c:pt>
                <c:pt idx="1">
                  <c:v>Changing administrative processes </c:v>
                </c:pt>
                <c:pt idx="2">
                  <c:v>Recognition for career development </c:v>
                </c:pt>
                <c:pt idx="3">
                  <c:v>Organisational structure </c:v>
                </c:pt>
                <c:pt idx="4">
                  <c:v>Existing infrastructure</c:v>
                </c:pt>
                <c:pt idx="5">
                  <c:v>Staff development opportunities </c:v>
                </c:pt>
                <c:pt idx="6">
                  <c:v>Support staff </c:v>
                </c:pt>
                <c:pt idx="7">
                  <c:v>Institutional culture </c:v>
                </c:pt>
                <c:pt idx="8">
                  <c:v>Strategy and leadership</c:v>
                </c:pt>
                <c:pt idx="9">
                  <c:v>Dedicated time</c:v>
                </c:pt>
                <c:pt idx="10">
                  <c:v>Colleagues' commitment </c:v>
                </c:pt>
                <c:pt idx="11">
                  <c:v>Colleagues' knowledge/expertise</c:v>
                </c:pt>
                <c:pt idx="12">
                  <c:v>Engagement from students/learners</c:v>
                </c:pt>
              </c:strCache>
            </c:strRef>
          </c:cat>
          <c:val>
            <c:numRef>
              <c:f>'Q2'!$R$3:$R$15</c:f>
              <c:numCache>
                <c:formatCode>0%</c:formatCode>
                <c:ptCount val="13"/>
                <c:pt idx="0">
                  <c:v>-0.18604651162790697</c:v>
                </c:pt>
                <c:pt idx="1">
                  <c:v>-0.10232558139534884</c:v>
                </c:pt>
                <c:pt idx="2">
                  <c:v>-0.13023255813953488</c:v>
                </c:pt>
                <c:pt idx="3">
                  <c:v>-0.11627906976744186</c:v>
                </c:pt>
                <c:pt idx="4">
                  <c:v>-6.5116279069767441E-2</c:v>
                </c:pt>
                <c:pt idx="5">
                  <c:v>-7.441860465116279E-2</c:v>
                </c:pt>
                <c:pt idx="6">
                  <c:v>-8.3720930232558138E-2</c:v>
                </c:pt>
                <c:pt idx="7">
                  <c:v>-5.1162790697674418E-2</c:v>
                </c:pt>
                <c:pt idx="8">
                  <c:v>-5.5813953488372092E-2</c:v>
                </c:pt>
                <c:pt idx="9">
                  <c:v>-6.0465116279069767E-2</c:v>
                </c:pt>
                <c:pt idx="10">
                  <c:v>-3.7209302325581395E-2</c:v>
                </c:pt>
                <c:pt idx="11">
                  <c:v>-3.255813953488372E-2</c:v>
                </c:pt>
                <c:pt idx="12">
                  <c:v>-2.7906976744186046E-2</c:v>
                </c:pt>
              </c:numCache>
            </c:numRef>
          </c:val>
          <c:extLst>
            <c:ext xmlns:c16="http://schemas.microsoft.com/office/drawing/2014/chart" uri="{C3380CC4-5D6E-409C-BE32-E72D297353CC}">
              <c16:uniqueId val="{0000000F-40A0-4B6E-ADE2-2171310AFAC1}"/>
            </c:ext>
          </c:extLst>
        </c:ser>
        <c:dLbls>
          <c:showLegendKey val="0"/>
          <c:showVal val="0"/>
          <c:showCatName val="0"/>
          <c:showSerName val="0"/>
          <c:showPercent val="0"/>
          <c:showBubbleSize val="0"/>
        </c:dLbls>
        <c:gapWidth val="121"/>
        <c:overlap val="100"/>
        <c:axId val="245754496"/>
        <c:axId val="245752960"/>
      </c:barChart>
      <c:catAx>
        <c:axId val="245741440"/>
        <c:scaling>
          <c:orientation val="minMax"/>
        </c:scaling>
        <c:delete val="0"/>
        <c:axPos val="l"/>
        <c:majorGridlines/>
        <c:numFmt formatCode="General" sourceLinked="1"/>
        <c:majorTickMark val="none"/>
        <c:minorTickMark val="none"/>
        <c:tickLblPos val="low"/>
        <c:txPr>
          <a:bodyPr anchor="t" anchorCtr="1"/>
          <a:lstStyle/>
          <a:p>
            <a:pPr>
              <a:defRPr sz="1000">
                <a:solidFill>
                  <a:sysClr val="windowText" lastClr="000000"/>
                </a:solidFill>
              </a:defRPr>
            </a:pPr>
            <a:endParaRPr lang="en-US"/>
          </a:p>
        </c:txPr>
        <c:crossAx val="245742976"/>
        <c:crosses val="autoZero"/>
        <c:auto val="0"/>
        <c:lblAlgn val="ctr"/>
        <c:lblOffset val="100"/>
        <c:noMultiLvlLbl val="0"/>
      </c:catAx>
      <c:valAx>
        <c:axId val="245742976"/>
        <c:scaling>
          <c:orientation val="minMax"/>
        </c:scaling>
        <c:delete val="0"/>
        <c:axPos val="b"/>
        <c:numFmt formatCode="0%" sourceLinked="1"/>
        <c:majorTickMark val="out"/>
        <c:minorTickMark val="none"/>
        <c:tickLblPos val="nextTo"/>
        <c:txPr>
          <a:bodyPr/>
          <a:lstStyle/>
          <a:p>
            <a:pPr>
              <a:defRPr sz="1000"/>
            </a:pPr>
            <a:endParaRPr lang="en-US"/>
          </a:p>
        </c:txPr>
        <c:crossAx val="245741440"/>
        <c:crosses val="autoZero"/>
        <c:crossBetween val="between"/>
      </c:valAx>
      <c:valAx>
        <c:axId val="245752960"/>
        <c:scaling>
          <c:orientation val="minMax"/>
        </c:scaling>
        <c:delete val="0"/>
        <c:axPos val="t"/>
        <c:numFmt formatCode="0%" sourceLinked="1"/>
        <c:majorTickMark val="out"/>
        <c:minorTickMark val="none"/>
        <c:tickLblPos val="nextTo"/>
        <c:txPr>
          <a:bodyPr/>
          <a:lstStyle/>
          <a:p>
            <a:pPr>
              <a:defRPr sz="1000"/>
            </a:pPr>
            <a:endParaRPr lang="en-US"/>
          </a:p>
        </c:txPr>
        <c:crossAx val="245754496"/>
        <c:crosses val="max"/>
        <c:crossBetween val="between"/>
      </c:valAx>
      <c:catAx>
        <c:axId val="245754496"/>
        <c:scaling>
          <c:orientation val="minMax"/>
        </c:scaling>
        <c:delete val="1"/>
        <c:axPos val="l"/>
        <c:numFmt formatCode="General" sourceLinked="1"/>
        <c:majorTickMark val="out"/>
        <c:minorTickMark val="none"/>
        <c:tickLblPos val="nextTo"/>
        <c:crossAx val="245752960"/>
        <c:crosses val="autoZero"/>
        <c:auto val="1"/>
        <c:lblAlgn val="ctr"/>
        <c:lblOffset val="100"/>
        <c:noMultiLvlLbl val="0"/>
      </c:catAx>
    </c:plotArea>
    <c:legend>
      <c:legendPos val="b"/>
      <c:legendEntry>
        <c:idx val="0"/>
        <c:delete val="1"/>
      </c:legendEntry>
      <c:legendEntry>
        <c:idx val="1"/>
        <c:delete val="1"/>
      </c:legendEntry>
      <c:legendEntry>
        <c:idx val="2"/>
        <c:delete val="1"/>
      </c:legendEntry>
      <c:legendEntry>
        <c:idx val="3"/>
        <c:delete val="1"/>
      </c:legendEntry>
      <c:legendEntry>
        <c:idx val="4"/>
        <c:delete val="1"/>
      </c:legendEntry>
      <c:legendEntry>
        <c:idx val="5"/>
        <c:delete val="1"/>
      </c:legendEntry>
      <c:legendEntry>
        <c:idx val="6"/>
        <c:delete val="1"/>
      </c:legendEntry>
      <c:layout>
        <c:manualLayout>
          <c:xMode val="edge"/>
          <c:yMode val="edge"/>
          <c:x val="1.7400316892097676E-2"/>
          <c:y val="0.88662956494663192"/>
          <c:w val="0.96555857248225452"/>
          <c:h val="7.2195177813541345E-2"/>
        </c:manualLayout>
      </c:layout>
      <c:overlay val="0"/>
      <c:txPr>
        <a:bodyPr/>
        <a:lstStyle/>
        <a:p>
          <a:pPr>
            <a:defRPr sz="9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DriverEnablers!$A$1</c:f>
          <c:strCache>
            <c:ptCount val="1"/>
            <c:pt idx="0">
              <c:v>Ranked historic enablers/drivers for the use of Learning Technology - Female</c:v>
            </c:pt>
          </c:strCache>
        </c:strRef>
      </c:tx>
      <c:overlay val="0"/>
      <c:spPr>
        <a:noFill/>
        <a:ln>
          <a:noFill/>
        </a:ln>
        <a:effectLst/>
      </c:spPr>
      <c:txPr>
        <a:bodyPr rot="0" spcFirstLastPara="1" vertOverflow="ellipsis" vert="horz" wrap="square" anchor="ctr" anchorCtr="1"/>
        <a:lstStyle/>
        <a:p>
          <a:pPr>
            <a:defRPr lang="en-US" sz="1680" b="0" i="0" u="none" strike="noStrike" kern="1200" spc="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en-US"/>
        </a:p>
      </c:txPr>
    </c:title>
    <c:autoTitleDeleted val="0"/>
    <c:plotArea>
      <c:layout>
        <c:manualLayout>
          <c:layoutTarget val="inner"/>
          <c:xMode val="edge"/>
          <c:yMode val="edge"/>
          <c:x val="5.6909207777599231E-2"/>
          <c:y val="0.18060323676961576"/>
          <c:w val="0.56533103004981522"/>
          <c:h val="0.7525377491604831"/>
        </c:manualLayout>
      </c:layout>
      <c:lineChart>
        <c:grouping val="standard"/>
        <c:varyColors val="0"/>
        <c:ser>
          <c:idx val="0"/>
          <c:order val="0"/>
          <c:tx>
            <c:strRef>
              <c:f>DriverEnablers!$S$3</c:f>
              <c:strCache>
                <c:ptCount val="1"/>
                <c:pt idx="0">
                  <c:v>Engagement from students/learners</c:v>
                </c:pt>
              </c:strCache>
            </c:strRef>
          </c:tx>
          <c:spPr>
            <a:ln w="28575" cap="rnd">
              <a:solidFill>
                <a:schemeClr val="accent1"/>
              </a:solidFill>
              <a:round/>
            </a:ln>
            <a:effectLst/>
          </c:spPr>
          <c:marker>
            <c:symbol val="none"/>
          </c:marker>
          <c:cat>
            <c:numRef>
              <c:f>DriverEnablers!$T$2:$Z$2</c:f>
              <c:numCache>
                <c:formatCode>General</c:formatCode>
                <c:ptCount val="7"/>
                <c:pt idx="0">
                  <c:v>2014</c:v>
                </c:pt>
                <c:pt idx="1">
                  <c:v>2015</c:v>
                </c:pt>
                <c:pt idx="2">
                  <c:v>2016</c:v>
                </c:pt>
                <c:pt idx="3">
                  <c:v>2017</c:v>
                </c:pt>
                <c:pt idx="4">
                  <c:v>2018</c:v>
                </c:pt>
                <c:pt idx="5">
                  <c:v>2019</c:v>
                </c:pt>
                <c:pt idx="6">
                  <c:v>2020</c:v>
                </c:pt>
              </c:numCache>
            </c:numRef>
          </c:cat>
          <c:val>
            <c:numRef>
              <c:f>DriverEnablers!$T$3:$Z$3</c:f>
              <c:numCache>
                <c:formatCode>General</c:formatCode>
                <c:ptCount val="7"/>
                <c:pt idx="0">
                  <c:v>2</c:v>
                </c:pt>
                <c:pt idx="1">
                  <c:v>1</c:v>
                </c:pt>
                <c:pt idx="2">
                  <c:v>1</c:v>
                </c:pt>
                <c:pt idx="3">
                  <c:v>1</c:v>
                </c:pt>
                <c:pt idx="4">
                  <c:v>1</c:v>
                </c:pt>
                <c:pt idx="5">
                  <c:v>1</c:v>
                </c:pt>
                <c:pt idx="6">
                  <c:v>1</c:v>
                </c:pt>
              </c:numCache>
            </c:numRef>
          </c:val>
          <c:smooth val="0"/>
          <c:extLst>
            <c:ext xmlns:c16="http://schemas.microsoft.com/office/drawing/2014/chart" uri="{C3380CC4-5D6E-409C-BE32-E72D297353CC}">
              <c16:uniqueId val="{00000000-0F5F-4C0A-BA75-878D441A7116}"/>
            </c:ext>
          </c:extLst>
        </c:ser>
        <c:ser>
          <c:idx val="1"/>
          <c:order val="1"/>
          <c:tx>
            <c:strRef>
              <c:f>DriverEnablers!$S$4</c:f>
              <c:strCache>
                <c:ptCount val="1"/>
                <c:pt idx="0">
                  <c:v>Colleagues' knowledge/expertise</c:v>
                </c:pt>
              </c:strCache>
            </c:strRef>
          </c:tx>
          <c:spPr>
            <a:ln w="28575" cap="rnd">
              <a:solidFill>
                <a:schemeClr val="accent2"/>
              </a:solidFill>
              <a:round/>
            </a:ln>
            <a:effectLst/>
          </c:spPr>
          <c:marker>
            <c:symbol val="none"/>
          </c:marker>
          <c:cat>
            <c:numRef>
              <c:f>DriverEnablers!$T$2:$Z$2</c:f>
              <c:numCache>
                <c:formatCode>General</c:formatCode>
                <c:ptCount val="7"/>
                <c:pt idx="0">
                  <c:v>2014</c:v>
                </c:pt>
                <c:pt idx="1">
                  <c:v>2015</c:v>
                </c:pt>
                <c:pt idx="2">
                  <c:v>2016</c:v>
                </c:pt>
                <c:pt idx="3">
                  <c:v>2017</c:v>
                </c:pt>
                <c:pt idx="4">
                  <c:v>2018</c:v>
                </c:pt>
                <c:pt idx="5">
                  <c:v>2019</c:v>
                </c:pt>
                <c:pt idx="6">
                  <c:v>2020</c:v>
                </c:pt>
              </c:numCache>
            </c:numRef>
          </c:cat>
          <c:val>
            <c:numRef>
              <c:f>DriverEnablers!$T$4:$Z$4</c:f>
              <c:numCache>
                <c:formatCode>General</c:formatCode>
                <c:ptCount val="7"/>
                <c:pt idx="0">
                  <c:v>1</c:v>
                </c:pt>
                <c:pt idx="1">
                  <c:v>4</c:v>
                </c:pt>
                <c:pt idx="2">
                  <c:v>2</c:v>
                </c:pt>
                <c:pt idx="3">
                  <c:v>4</c:v>
                </c:pt>
                <c:pt idx="4">
                  <c:v>3</c:v>
                </c:pt>
                <c:pt idx="5">
                  <c:v>2</c:v>
                </c:pt>
                <c:pt idx="6">
                  <c:v>2</c:v>
                </c:pt>
              </c:numCache>
            </c:numRef>
          </c:val>
          <c:smooth val="0"/>
          <c:extLst>
            <c:ext xmlns:c16="http://schemas.microsoft.com/office/drawing/2014/chart" uri="{C3380CC4-5D6E-409C-BE32-E72D297353CC}">
              <c16:uniqueId val="{0000000D-0F5F-4C0A-BA75-878D441A7116}"/>
            </c:ext>
          </c:extLst>
        </c:ser>
        <c:ser>
          <c:idx val="2"/>
          <c:order val="2"/>
          <c:tx>
            <c:strRef>
              <c:f>DriverEnablers!$S$5</c:f>
              <c:strCache>
                <c:ptCount val="1"/>
                <c:pt idx="0">
                  <c:v>Colleagues' commitment</c:v>
                </c:pt>
              </c:strCache>
            </c:strRef>
          </c:tx>
          <c:spPr>
            <a:ln w="28575" cap="rnd">
              <a:solidFill>
                <a:schemeClr val="accent3"/>
              </a:solidFill>
              <a:round/>
            </a:ln>
            <a:effectLst/>
          </c:spPr>
          <c:marker>
            <c:symbol val="none"/>
          </c:marker>
          <c:cat>
            <c:numRef>
              <c:f>DriverEnablers!$T$2:$Z$2</c:f>
              <c:numCache>
                <c:formatCode>General</c:formatCode>
                <c:ptCount val="7"/>
                <c:pt idx="0">
                  <c:v>2014</c:v>
                </c:pt>
                <c:pt idx="1">
                  <c:v>2015</c:v>
                </c:pt>
                <c:pt idx="2">
                  <c:v>2016</c:v>
                </c:pt>
                <c:pt idx="3">
                  <c:v>2017</c:v>
                </c:pt>
                <c:pt idx="4">
                  <c:v>2018</c:v>
                </c:pt>
                <c:pt idx="5">
                  <c:v>2019</c:v>
                </c:pt>
                <c:pt idx="6">
                  <c:v>2020</c:v>
                </c:pt>
              </c:numCache>
            </c:numRef>
          </c:cat>
          <c:val>
            <c:numRef>
              <c:f>DriverEnablers!$T$5:$Z$5</c:f>
              <c:numCache>
                <c:formatCode>General</c:formatCode>
                <c:ptCount val="7"/>
                <c:pt idx="0">
                  <c:v>3</c:v>
                </c:pt>
                <c:pt idx="1">
                  <c:v>2</c:v>
                </c:pt>
                <c:pt idx="2">
                  <c:v>3</c:v>
                </c:pt>
                <c:pt idx="3">
                  <c:v>2</c:v>
                </c:pt>
                <c:pt idx="4">
                  <c:v>2</c:v>
                </c:pt>
                <c:pt idx="5">
                  <c:v>3</c:v>
                </c:pt>
                <c:pt idx="6">
                  <c:v>3</c:v>
                </c:pt>
              </c:numCache>
            </c:numRef>
          </c:val>
          <c:smooth val="0"/>
          <c:extLst>
            <c:ext xmlns:c16="http://schemas.microsoft.com/office/drawing/2014/chart" uri="{C3380CC4-5D6E-409C-BE32-E72D297353CC}">
              <c16:uniqueId val="{0000000E-0F5F-4C0A-BA75-878D441A7116}"/>
            </c:ext>
          </c:extLst>
        </c:ser>
        <c:ser>
          <c:idx val="3"/>
          <c:order val="3"/>
          <c:tx>
            <c:strRef>
              <c:f>DriverEnablers!$S$6</c:f>
              <c:strCache>
                <c:ptCount val="1"/>
                <c:pt idx="0">
                  <c:v>Strategy and leadership</c:v>
                </c:pt>
              </c:strCache>
            </c:strRef>
          </c:tx>
          <c:spPr>
            <a:ln w="28575" cap="rnd">
              <a:solidFill>
                <a:schemeClr val="accent4"/>
              </a:solidFill>
              <a:round/>
            </a:ln>
            <a:effectLst/>
          </c:spPr>
          <c:marker>
            <c:symbol val="none"/>
          </c:marker>
          <c:cat>
            <c:numRef>
              <c:f>DriverEnablers!$T$2:$Z$2</c:f>
              <c:numCache>
                <c:formatCode>General</c:formatCode>
                <c:ptCount val="7"/>
                <c:pt idx="0">
                  <c:v>2014</c:v>
                </c:pt>
                <c:pt idx="1">
                  <c:v>2015</c:v>
                </c:pt>
                <c:pt idx="2">
                  <c:v>2016</c:v>
                </c:pt>
                <c:pt idx="3">
                  <c:v>2017</c:v>
                </c:pt>
                <c:pt idx="4">
                  <c:v>2018</c:v>
                </c:pt>
                <c:pt idx="5">
                  <c:v>2019</c:v>
                </c:pt>
                <c:pt idx="6">
                  <c:v>2020</c:v>
                </c:pt>
              </c:numCache>
            </c:numRef>
          </c:cat>
          <c:val>
            <c:numRef>
              <c:f>DriverEnablers!$T$6:$Z$6</c:f>
              <c:numCache>
                <c:formatCode>General</c:formatCode>
                <c:ptCount val="7"/>
                <c:pt idx="0">
                  <c:v>5</c:v>
                </c:pt>
                <c:pt idx="1">
                  <c:v>5</c:v>
                </c:pt>
                <c:pt idx="2">
                  <c:v>6</c:v>
                </c:pt>
                <c:pt idx="3">
                  <c:v>8</c:v>
                </c:pt>
                <c:pt idx="4">
                  <c:v>6</c:v>
                </c:pt>
                <c:pt idx="5">
                  <c:v>6</c:v>
                </c:pt>
                <c:pt idx="6">
                  <c:v>4</c:v>
                </c:pt>
              </c:numCache>
            </c:numRef>
          </c:val>
          <c:smooth val="0"/>
          <c:extLst>
            <c:ext xmlns:c16="http://schemas.microsoft.com/office/drawing/2014/chart" uri="{C3380CC4-5D6E-409C-BE32-E72D297353CC}">
              <c16:uniqueId val="{0000000F-0F5F-4C0A-BA75-878D441A7116}"/>
            </c:ext>
          </c:extLst>
        </c:ser>
        <c:ser>
          <c:idx val="4"/>
          <c:order val="4"/>
          <c:tx>
            <c:strRef>
              <c:f>DriverEnablers!$S$7</c:f>
              <c:strCache>
                <c:ptCount val="1"/>
                <c:pt idx="0">
                  <c:v>Dedicated time</c:v>
                </c:pt>
              </c:strCache>
            </c:strRef>
          </c:tx>
          <c:spPr>
            <a:ln w="28575" cap="rnd">
              <a:solidFill>
                <a:schemeClr val="accent5"/>
              </a:solidFill>
              <a:round/>
            </a:ln>
            <a:effectLst/>
          </c:spPr>
          <c:marker>
            <c:symbol val="none"/>
          </c:marker>
          <c:cat>
            <c:numRef>
              <c:f>DriverEnablers!$T$2:$Z$2</c:f>
              <c:numCache>
                <c:formatCode>General</c:formatCode>
                <c:ptCount val="7"/>
                <c:pt idx="0">
                  <c:v>2014</c:v>
                </c:pt>
                <c:pt idx="1">
                  <c:v>2015</c:v>
                </c:pt>
                <c:pt idx="2">
                  <c:v>2016</c:v>
                </c:pt>
                <c:pt idx="3">
                  <c:v>2017</c:v>
                </c:pt>
                <c:pt idx="4">
                  <c:v>2018</c:v>
                </c:pt>
                <c:pt idx="5">
                  <c:v>2019</c:v>
                </c:pt>
                <c:pt idx="6">
                  <c:v>2020</c:v>
                </c:pt>
              </c:numCache>
            </c:numRef>
          </c:cat>
          <c:val>
            <c:numRef>
              <c:f>DriverEnablers!$T$7:$Z$7</c:f>
              <c:numCache>
                <c:formatCode>General</c:formatCode>
                <c:ptCount val="7"/>
                <c:pt idx="0">
                  <c:v>4</c:v>
                </c:pt>
                <c:pt idx="1">
                  <c:v>7</c:v>
                </c:pt>
                <c:pt idx="2">
                  <c:v>4</c:v>
                </c:pt>
                <c:pt idx="3">
                  <c:v>5</c:v>
                </c:pt>
                <c:pt idx="4">
                  <c:v>5</c:v>
                </c:pt>
                <c:pt idx="5">
                  <c:v>4</c:v>
                </c:pt>
                <c:pt idx="6">
                  <c:v>5</c:v>
                </c:pt>
              </c:numCache>
            </c:numRef>
          </c:val>
          <c:smooth val="0"/>
          <c:extLst>
            <c:ext xmlns:c16="http://schemas.microsoft.com/office/drawing/2014/chart" uri="{C3380CC4-5D6E-409C-BE32-E72D297353CC}">
              <c16:uniqueId val="{00000010-0F5F-4C0A-BA75-878D441A7116}"/>
            </c:ext>
          </c:extLst>
        </c:ser>
        <c:ser>
          <c:idx val="5"/>
          <c:order val="5"/>
          <c:tx>
            <c:strRef>
              <c:f>DriverEnablers!$S$8</c:f>
              <c:strCache>
                <c:ptCount val="1"/>
                <c:pt idx="0">
                  <c:v>Institutional culture</c:v>
                </c:pt>
              </c:strCache>
            </c:strRef>
          </c:tx>
          <c:spPr>
            <a:ln w="28575" cap="rnd">
              <a:solidFill>
                <a:schemeClr val="accent6"/>
              </a:solidFill>
              <a:round/>
            </a:ln>
            <a:effectLst/>
          </c:spPr>
          <c:marker>
            <c:symbol val="none"/>
          </c:marker>
          <c:cat>
            <c:numRef>
              <c:f>DriverEnablers!$T$2:$Z$2</c:f>
              <c:numCache>
                <c:formatCode>General</c:formatCode>
                <c:ptCount val="7"/>
                <c:pt idx="0">
                  <c:v>2014</c:v>
                </c:pt>
                <c:pt idx="1">
                  <c:v>2015</c:v>
                </c:pt>
                <c:pt idx="2">
                  <c:v>2016</c:v>
                </c:pt>
                <c:pt idx="3">
                  <c:v>2017</c:v>
                </c:pt>
                <c:pt idx="4">
                  <c:v>2018</c:v>
                </c:pt>
                <c:pt idx="5">
                  <c:v>2019</c:v>
                </c:pt>
                <c:pt idx="6">
                  <c:v>2020</c:v>
                </c:pt>
              </c:numCache>
            </c:numRef>
          </c:cat>
          <c:val>
            <c:numRef>
              <c:f>DriverEnablers!$T$8:$Z$8</c:f>
              <c:numCache>
                <c:formatCode>General</c:formatCode>
                <c:ptCount val="7"/>
                <c:pt idx="0">
                  <c:v>6</c:v>
                </c:pt>
                <c:pt idx="1">
                  <c:v>5</c:v>
                </c:pt>
                <c:pt idx="2">
                  <c:v>8</c:v>
                </c:pt>
                <c:pt idx="3">
                  <c:v>6</c:v>
                </c:pt>
                <c:pt idx="4">
                  <c:v>8</c:v>
                </c:pt>
                <c:pt idx="5">
                  <c:v>7</c:v>
                </c:pt>
                <c:pt idx="6">
                  <c:v>6</c:v>
                </c:pt>
              </c:numCache>
            </c:numRef>
          </c:val>
          <c:smooth val="0"/>
          <c:extLst>
            <c:ext xmlns:c16="http://schemas.microsoft.com/office/drawing/2014/chart" uri="{C3380CC4-5D6E-409C-BE32-E72D297353CC}">
              <c16:uniqueId val="{00000011-0F5F-4C0A-BA75-878D441A7116}"/>
            </c:ext>
          </c:extLst>
        </c:ser>
        <c:ser>
          <c:idx val="6"/>
          <c:order val="6"/>
          <c:tx>
            <c:strRef>
              <c:f>DriverEnablers!$S$9</c:f>
              <c:strCache>
                <c:ptCount val="1"/>
                <c:pt idx="0">
                  <c:v>Support staff</c:v>
                </c:pt>
              </c:strCache>
            </c:strRef>
          </c:tx>
          <c:spPr>
            <a:ln w="28575" cap="rnd">
              <a:solidFill>
                <a:schemeClr val="accent1">
                  <a:lumMod val="60000"/>
                </a:schemeClr>
              </a:solidFill>
              <a:round/>
            </a:ln>
            <a:effectLst/>
          </c:spPr>
          <c:marker>
            <c:symbol val="none"/>
          </c:marker>
          <c:cat>
            <c:numRef>
              <c:f>DriverEnablers!$T$2:$Z$2</c:f>
              <c:numCache>
                <c:formatCode>General</c:formatCode>
                <c:ptCount val="7"/>
                <c:pt idx="0">
                  <c:v>2014</c:v>
                </c:pt>
                <c:pt idx="1">
                  <c:v>2015</c:v>
                </c:pt>
                <c:pt idx="2">
                  <c:v>2016</c:v>
                </c:pt>
                <c:pt idx="3">
                  <c:v>2017</c:v>
                </c:pt>
                <c:pt idx="4">
                  <c:v>2018</c:v>
                </c:pt>
                <c:pt idx="5">
                  <c:v>2019</c:v>
                </c:pt>
                <c:pt idx="6">
                  <c:v>2020</c:v>
                </c:pt>
              </c:numCache>
            </c:numRef>
          </c:cat>
          <c:val>
            <c:numRef>
              <c:f>DriverEnablers!$T$9:$Z$9</c:f>
              <c:numCache>
                <c:formatCode>General</c:formatCode>
                <c:ptCount val="7"/>
                <c:pt idx="0">
                  <c:v>8</c:v>
                </c:pt>
                <c:pt idx="1">
                  <c:v>8</c:v>
                </c:pt>
                <c:pt idx="2">
                  <c:v>7</c:v>
                </c:pt>
                <c:pt idx="3">
                  <c:v>7</c:v>
                </c:pt>
                <c:pt idx="4">
                  <c:v>10</c:v>
                </c:pt>
                <c:pt idx="5">
                  <c:v>8</c:v>
                </c:pt>
                <c:pt idx="6">
                  <c:v>7</c:v>
                </c:pt>
              </c:numCache>
            </c:numRef>
          </c:val>
          <c:smooth val="0"/>
          <c:extLst>
            <c:ext xmlns:c16="http://schemas.microsoft.com/office/drawing/2014/chart" uri="{C3380CC4-5D6E-409C-BE32-E72D297353CC}">
              <c16:uniqueId val="{00000012-0F5F-4C0A-BA75-878D441A7116}"/>
            </c:ext>
          </c:extLst>
        </c:ser>
        <c:ser>
          <c:idx val="7"/>
          <c:order val="7"/>
          <c:tx>
            <c:strRef>
              <c:f>DriverEnablers!$S$10</c:f>
              <c:strCache>
                <c:ptCount val="1"/>
                <c:pt idx="0">
                  <c:v>Existing infrastructure</c:v>
                </c:pt>
              </c:strCache>
            </c:strRef>
          </c:tx>
          <c:spPr>
            <a:ln w="28575" cap="rnd">
              <a:solidFill>
                <a:schemeClr val="accent2">
                  <a:lumMod val="60000"/>
                </a:schemeClr>
              </a:solidFill>
              <a:round/>
            </a:ln>
            <a:effectLst/>
          </c:spPr>
          <c:marker>
            <c:symbol val="none"/>
          </c:marker>
          <c:cat>
            <c:numRef>
              <c:f>DriverEnablers!$T$2:$Z$2</c:f>
              <c:numCache>
                <c:formatCode>General</c:formatCode>
                <c:ptCount val="7"/>
                <c:pt idx="0">
                  <c:v>2014</c:v>
                </c:pt>
                <c:pt idx="1">
                  <c:v>2015</c:v>
                </c:pt>
                <c:pt idx="2">
                  <c:v>2016</c:v>
                </c:pt>
                <c:pt idx="3">
                  <c:v>2017</c:v>
                </c:pt>
                <c:pt idx="4">
                  <c:v>2018</c:v>
                </c:pt>
                <c:pt idx="5">
                  <c:v>2019</c:v>
                </c:pt>
                <c:pt idx="6">
                  <c:v>2020</c:v>
                </c:pt>
              </c:numCache>
            </c:numRef>
          </c:cat>
          <c:val>
            <c:numRef>
              <c:f>DriverEnablers!$T$10:$Z$10</c:f>
              <c:numCache>
                <c:formatCode>General</c:formatCode>
                <c:ptCount val="7"/>
                <c:pt idx="0">
                  <c:v>9</c:v>
                </c:pt>
                <c:pt idx="1">
                  <c:v>9</c:v>
                </c:pt>
                <c:pt idx="2">
                  <c:v>9</c:v>
                </c:pt>
                <c:pt idx="3">
                  <c:v>9</c:v>
                </c:pt>
                <c:pt idx="4">
                  <c:v>9</c:v>
                </c:pt>
                <c:pt idx="5">
                  <c:v>9</c:v>
                </c:pt>
                <c:pt idx="6">
                  <c:v>8</c:v>
                </c:pt>
              </c:numCache>
            </c:numRef>
          </c:val>
          <c:smooth val="0"/>
          <c:extLst>
            <c:ext xmlns:c16="http://schemas.microsoft.com/office/drawing/2014/chart" uri="{C3380CC4-5D6E-409C-BE32-E72D297353CC}">
              <c16:uniqueId val="{00000013-0F5F-4C0A-BA75-878D441A7116}"/>
            </c:ext>
          </c:extLst>
        </c:ser>
        <c:ser>
          <c:idx val="8"/>
          <c:order val="8"/>
          <c:tx>
            <c:strRef>
              <c:f>DriverEnablers!$S$11</c:f>
              <c:strCache>
                <c:ptCount val="1"/>
                <c:pt idx="0">
                  <c:v>Staff development opportunities</c:v>
                </c:pt>
              </c:strCache>
            </c:strRef>
          </c:tx>
          <c:spPr>
            <a:ln w="28575" cap="rnd">
              <a:solidFill>
                <a:schemeClr val="accent3">
                  <a:lumMod val="60000"/>
                </a:schemeClr>
              </a:solidFill>
              <a:round/>
            </a:ln>
            <a:effectLst/>
          </c:spPr>
          <c:marker>
            <c:symbol val="none"/>
          </c:marker>
          <c:cat>
            <c:numRef>
              <c:f>DriverEnablers!$T$2:$Z$2</c:f>
              <c:numCache>
                <c:formatCode>General</c:formatCode>
                <c:ptCount val="7"/>
                <c:pt idx="0">
                  <c:v>2014</c:v>
                </c:pt>
                <c:pt idx="1">
                  <c:v>2015</c:v>
                </c:pt>
                <c:pt idx="2">
                  <c:v>2016</c:v>
                </c:pt>
                <c:pt idx="3">
                  <c:v>2017</c:v>
                </c:pt>
                <c:pt idx="4">
                  <c:v>2018</c:v>
                </c:pt>
                <c:pt idx="5">
                  <c:v>2019</c:v>
                </c:pt>
                <c:pt idx="6">
                  <c:v>2020</c:v>
                </c:pt>
              </c:numCache>
            </c:numRef>
          </c:cat>
          <c:val>
            <c:numRef>
              <c:f>DriverEnablers!$T$11:$Z$11</c:f>
              <c:numCache>
                <c:formatCode>General</c:formatCode>
                <c:ptCount val="7"/>
                <c:pt idx="0">
                  <c:v>7</c:v>
                </c:pt>
                <c:pt idx="1">
                  <c:v>3</c:v>
                </c:pt>
                <c:pt idx="2">
                  <c:v>5</c:v>
                </c:pt>
                <c:pt idx="3">
                  <c:v>3</c:v>
                </c:pt>
                <c:pt idx="4">
                  <c:v>4</c:v>
                </c:pt>
                <c:pt idx="5">
                  <c:v>5</c:v>
                </c:pt>
                <c:pt idx="6">
                  <c:v>9</c:v>
                </c:pt>
              </c:numCache>
            </c:numRef>
          </c:val>
          <c:smooth val="0"/>
          <c:extLst>
            <c:ext xmlns:c16="http://schemas.microsoft.com/office/drawing/2014/chart" uri="{C3380CC4-5D6E-409C-BE32-E72D297353CC}">
              <c16:uniqueId val="{00000014-0F5F-4C0A-BA75-878D441A7116}"/>
            </c:ext>
          </c:extLst>
        </c:ser>
        <c:ser>
          <c:idx val="9"/>
          <c:order val="9"/>
          <c:tx>
            <c:strRef>
              <c:f>DriverEnablers!$S$12</c:f>
              <c:strCache>
                <c:ptCount val="1"/>
                <c:pt idx="0">
                  <c:v>Organisational structure</c:v>
                </c:pt>
              </c:strCache>
            </c:strRef>
          </c:tx>
          <c:spPr>
            <a:ln w="28575" cap="rnd">
              <a:solidFill>
                <a:schemeClr val="accent4">
                  <a:lumMod val="60000"/>
                </a:schemeClr>
              </a:solidFill>
              <a:round/>
            </a:ln>
            <a:effectLst/>
          </c:spPr>
          <c:marker>
            <c:symbol val="none"/>
          </c:marker>
          <c:cat>
            <c:numRef>
              <c:f>DriverEnablers!$T$2:$Z$2</c:f>
              <c:numCache>
                <c:formatCode>General</c:formatCode>
                <c:ptCount val="7"/>
                <c:pt idx="0">
                  <c:v>2014</c:v>
                </c:pt>
                <c:pt idx="1">
                  <c:v>2015</c:v>
                </c:pt>
                <c:pt idx="2">
                  <c:v>2016</c:v>
                </c:pt>
                <c:pt idx="3">
                  <c:v>2017</c:v>
                </c:pt>
                <c:pt idx="4">
                  <c:v>2018</c:v>
                </c:pt>
                <c:pt idx="5">
                  <c:v>2019</c:v>
                </c:pt>
                <c:pt idx="6">
                  <c:v>2020</c:v>
                </c:pt>
              </c:numCache>
            </c:numRef>
          </c:cat>
          <c:val>
            <c:numRef>
              <c:f>DriverEnablers!$T$12:$Z$12</c:f>
              <c:numCache>
                <c:formatCode>General</c:formatCode>
                <c:ptCount val="7"/>
                <c:pt idx="0">
                  <c:v>10</c:v>
                </c:pt>
                <c:pt idx="1">
                  <c:v>12</c:v>
                </c:pt>
                <c:pt idx="2">
                  <c:v>11</c:v>
                </c:pt>
                <c:pt idx="3">
                  <c:v>13</c:v>
                </c:pt>
                <c:pt idx="4">
                  <c:v>11</c:v>
                </c:pt>
                <c:pt idx="5">
                  <c:v>11</c:v>
                </c:pt>
                <c:pt idx="6">
                  <c:v>10</c:v>
                </c:pt>
              </c:numCache>
            </c:numRef>
          </c:val>
          <c:smooth val="0"/>
          <c:extLst>
            <c:ext xmlns:c16="http://schemas.microsoft.com/office/drawing/2014/chart" uri="{C3380CC4-5D6E-409C-BE32-E72D297353CC}">
              <c16:uniqueId val="{00000015-0F5F-4C0A-BA75-878D441A7116}"/>
            </c:ext>
          </c:extLst>
        </c:ser>
        <c:ser>
          <c:idx val="10"/>
          <c:order val="10"/>
          <c:tx>
            <c:strRef>
              <c:f>DriverEnablers!$S$13</c:f>
              <c:strCache>
                <c:ptCount val="1"/>
                <c:pt idx="0">
                  <c:v>Recognition for career development</c:v>
                </c:pt>
              </c:strCache>
            </c:strRef>
          </c:tx>
          <c:spPr>
            <a:ln w="28575" cap="rnd">
              <a:solidFill>
                <a:schemeClr val="accent5">
                  <a:lumMod val="60000"/>
                </a:schemeClr>
              </a:solidFill>
              <a:round/>
            </a:ln>
            <a:effectLst/>
          </c:spPr>
          <c:marker>
            <c:symbol val="none"/>
          </c:marker>
          <c:cat>
            <c:numRef>
              <c:f>DriverEnablers!$T$2:$Z$2</c:f>
              <c:numCache>
                <c:formatCode>General</c:formatCode>
                <c:ptCount val="7"/>
                <c:pt idx="0">
                  <c:v>2014</c:v>
                </c:pt>
                <c:pt idx="1">
                  <c:v>2015</c:v>
                </c:pt>
                <c:pt idx="2">
                  <c:v>2016</c:v>
                </c:pt>
                <c:pt idx="3">
                  <c:v>2017</c:v>
                </c:pt>
                <c:pt idx="4">
                  <c:v>2018</c:v>
                </c:pt>
                <c:pt idx="5">
                  <c:v>2019</c:v>
                </c:pt>
                <c:pt idx="6">
                  <c:v>2020</c:v>
                </c:pt>
              </c:numCache>
            </c:numRef>
          </c:cat>
          <c:val>
            <c:numRef>
              <c:f>DriverEnablers!$T$13:$Z$13</c:f>
              <c:numCache>
                <c:formatCode>General</c:formatCode>
                <c:ptCount val="7"/>
                <c:pt idx="0">
                  <c:v>11</c:v>
                </c:pt>
                <c:pt idx="1">
                  <c:v>10</c:v>
                </c:pt>
                <c:pt idx="2">
                  <c:v>10</c:v>
                </c:pt>
                <c:pt idx="3">
                  <c:v>10</c:v>
                </c:pt>
                <c:pt idx="4">
                  <c:v>7</c:v>
                </c:pt>
                <c:pt idx="5">
                  <c:v>10</c:v>
                </c:pt>
                <c:pt idx="6">
                  <c:v>11</c:v>
                </c:pt>
              </c:numCache>
            </c:numRef>
          </c:val>
          <c:smooth val="0"/>
          <c:extLst>
            <c:ext xmlns:c16="http://schemas.microsoft.com/office/drawing/2014/chart" uri="{C3380CC4-5D6E-409C-BE32-E72D297353CC}">
              <c16:uniqueId val="{00000016-0F5F-4C0A-BA75-878D441A7116}"/>
            </c:ext>
          </c:extLst>
        </c:ser>
        <c:ser>
          <c:idx val="11"/>
          <c:order val="11"/>
          <c:tx>
            <c:strRef>
              <c:f>DriverEnablers!$S$14</c:f>
              <c:strCache>
                <c:ptCount val="1"/>
                <c:pt idx="0">
                  <c:v>Changing administrative processes</c:v>
                </c:pt>
              </c:strCache>
            </c:strRef>
          </c:tx>
          <c:spPr>
            <a:ln w="28575" cap="rnd">
              <a:solidFill>
                <a:schemeClr val="accent6">
                  <a:lumMod val="60000"/>
                </a:schemeClr>
              </a:solidFill>
              <a:round/>
            </a:ln>
            <a:effectLst/>
          </c:spPr>
          <c:marker>
            <c:symbol val="none"/>
          </c:marker>
          <c:cat>
            <c:numRef>
              <c:f>DriverEnablers!$T$2:$Z$2</c:f>
              <c:numCache>
                <c:formatCode>General</c:formatCode>
                <c:ptCount val="7"/>
                <c:pt idx="0">
                  <c:v>2014</c:v>
                </c:pt>
                <c:pt idx="1">
                  <c:v>2015</c:v>
                </c:pt>
                <c:pt idx="2">
                  <c:v>2016</c:v>
                </c:pt>
                <c:pt idx="3">
                  <c:v>2017</c:v>
                </c:pt>
                <c:pt idx="4">
                  <c:v>2018</c:v>
                </c:pt>
                <c:pt idx="5">
                  <c:v>2019</c:v>
                </c:pt>
                <c:pt idx="6">
                  <c:v>2020</c:v>
                </c:pt>
              </c:numCache>
            </c:numRef>
          </c:cat>
          <c:val>
            <c:numRef>
              <c:f>DriverEnablers!$T$14:$Z$14</c:f>
              <c:numCache>
                <c:formatCode>General</c:formatCode>
                <c:ptCount val="7"/>
                <c:pt idx="0">
                  <c:v>12</c:v>
                </c:pt>
                <c:pt idx="1">
                  <c:v>11</c:v>
                </c:pt>
                <c:pt idx="2">
                  <c:v>12</c:v>
                </c:pt>
                <c:pt idx="3">
                  <c:v>11</c:v>
                </c:pt>
                <c:pt idx="4">
                  <c:v>13</c:v>
                </c:pt>
                <c:pt idx="5">
                  <c:v>12</c:v>
                </c:pt>
                <c:pt idx="6">
                  <c:v>12</c:v>
                </c:pt>
              </c:numCache>
            </c:numRef>
          </c:val>
          <c:smooth val="0"/>
          <c:extLst>
            <c:ext xmlns:c16="http://schemas.microsoft.com/office/drawing/2014/chart" uri="{C3380CC4-5D6E-409C-BE32-E72D297353CC}">
              <c16:uniqueId val="{00000017-0F5F-4C0A-BA75-878D441A7116}"/>
            </c:ext>
          </c:extLst>
        </c:ser>
        <c:ser>
          <c:idx val="12"/>
          <c:order val="12"/>
          <c:tx>
            <c:strRef>
              <c:f>DriverEnablers!$S$15</c:f>
              <c:strCache>
                <c:ptCount val="1"/>
                <c:pt idx="0">
                  <c:v>Professional incentives</c:v>
                </c:pt>
              </c:strCache>
            </c:strRef>
          </c:tx>
          <c:spPr>
            <a:ln w="28575" cap="rnd">
              <a:solidFill>
                <a:schemeClr val="accent1">
                  <a:lumMod val="80000"/>
                  <a:lumOff val="20000"/>
                </a:schemeClr>
              </a:solidFill>
              <a:round/>
            </a:ln>
            <a:effectLst/>
          </c:spPr>
          <c:marker>
            <c:symbol val="none"/>
          </c:marker>
          <c:cat>
            <c:numRef>
              <c:f>DriverEnablers!$T$2:$Z$2</c:f>
              <c:numCache>
                <c:formatCode>General</c:formatCode>
                <c:ptCount val="7"/>
                <c:pt idx="0">
                  <c:v>2014</c:v>
                </c:pt>
                <c:pt idx="1">
                  <c:v>2015</c:v>
                </c:pt>
                <c:pt idx="2">
                  <c:v>2016</c:v>
                </c:pt>
                <c:pt idx="3">
                  <c:v>2017</c:v>
                </c:pt>
                <c:pt idx="4">
                  <c:v>2018</c:v>
                </c:pt>
                <c:pt idx="5">
                  <c:v>2019</c:v>
                </c:pt>
                <c:pt idx="6">
                  <c:v>2020</c:v>
                </c:pt>
              </c:numCache>
            </c:numRef>
          </c:cat>
          <c:val>
            <c:numRef>
              <c:f>DriverEnablers!$T$15:$Z$15</c:f>
              <c:numCache>
                <c:formatCode>General</c:formatCode>
                <c:ptCount val="7"/>
                <c:pt idx="0">
                  <c:v>13</c:v>
                </c:pt>
                <c:pt idx="1">
                  <c:v>13</c:v>
                </c:pt>
                <c:pt idx="2">
                  <c:v>13</c:v>
                </c:pt>
                <c:pt idx="3">
                  <c:v>12</c:v>
                </c:pt>
                <c:pt idx="4">
                  <c:v>12</c:v>
                </c:pt>
                <c:pt idx="5">
                  <c:v>13</c:v>
                </c:pt>
                <c:pt idx="6">
                  <c:v>13</c:v>
                </c:pt>
              </c:numCache>
            </c:numRef>
          </c:val>
          <c:smooth val="0"/>
          <c:extLst>
            <c:ext xmlns:c16="http://schemas.microsoft.com/office/drawing/2014/chart" uri="{C3380CC4-5D6E-409C-BE32-E72D297353CC}">
              <c16:uniqueId val="{00000018-0F5F-4C0A-BA75-878D441A7116}"/>
            </c:ext>
          </c:extLst>
        </c:ser>
        <c:dLbls>
          <c:showLegendKey val="0"/>
          <c:showVal val="0"/>
          <c:showCatName val="0"/>
          <c:showSerName val="0"/>
          <c:showPercent val="0"/>
          <c:showBubbleSize val="0"/>
        </c:dLbls>
        <c:smooth val="0"/>
        <c:axId val="654596232"/>
        <c:axId val="654604760"/>
      </c:lineChart>
      <c:catAx>
        <c:axId val="654596232"/>
        <c:scaling>
          <c:orientation val="minMax"/>
        </c:scaling>
        <c:delete val="0"/>
        <c:axPos val="t"/>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lang="en-US" sz="14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r>
                  <a:rPr lang="en-GB"/>
                  <a:t>Year</a:t>
                </a:r>
              </a:p>
            </c:rich>
          </c:tx>
          <c:overlay val="0"/>
          <c:spPr>
            <a:noFill/>
            <a:ln>
              <a:noFill/>
            </a:ln>
            <a:effectLst/>
          </c:spPr>
          <c:txPr>
            <a:bodyPr rot="0" spcFirstLastPara="1" vertOverflow="ellipsis" vert="horz" wrap="square" anchor="ctr" anchorCtr="1"/>
            <a:lstStyle/>
            <a:p>
              <a:pPr>
                <a:defRPr lang="en-US" sz="14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en-US"/>
            </a:p>
          </c:txPr>
        </c:title>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n-US" sz="14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en-US"/>
          </a:p>
        </c:txPr>
        <c:crossAx val="654604760"/>
        <c:crosses val="autoZero"/>
        <c:auto val="0"/>
        <c:lblAlgn val="ctr"/>
        <c:lblOffset val="100"/>
        <c:noMultiLvlLbl val="0"/>
      </c:catAx>
      <c:valAx>
        <c:axId val="654604760"/>
        <c:scaling>
          <c:orientation val="maxMin"/>
          <c:max val="13"/>
          <c:min val="1"/>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lang="en-US" sz="14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r>
                  <a:rPr lang="en-GB"/>
                  <a:t>Rank</a:t>
                </a:r>
              </a:p>
            </c:rich>
          </c:tx>
          <c:overlay val="0"/>
          <c:spPr>
            <a:noFill/>
            <a:ln>
              <a:noFill/>
            </a:ln>
            <a:effectLst/>
          </c:spPr>
          <c:txPr>
            <a:bodyPr rot="-5400000" spcFirstLastPara="1" vertOverflow="ellipsis" vert="horz" wrap="square" anchor="ctr" anchorCtr="1"/>
            <a:lstStyle/>
            <a:p>
              <a:pPr>
                <a:defRPr lang="en-US" sz="14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lang="en-US" sz="14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en-US"/>
          </a:p>
        </c:txPr>
        <c:crossAx val="654596232"/>
        <c:crossesAt val="1"/>
        <c:crossBetween val="midCat"/>
        <c:majorUnit val="1"/>
      </c:valAx>
      <c:spPr>
        <a:noFill/>
        <a:ln>
          <a:noFill/>
        </a:ln>
        <a:effectLst/>
      </c:spPr>
    </c:plotArea>
    <c:legend>
      <c:legendPos val="r"/>
      <c:layout>
        <c:manualLayout>
          <c:xMode val="edge"/>
          <c:yMode val="edge"/>
          <c:x val="0.62987674754941347"/>
          <c:y val="0.15107630798199395"/>
          <c:w val="0.27216406877711713"/>
          <c:h val="0.80319885643694122"/>
        </c:manualLayout>
      </c:layout>
      <c:overlay val="0"/>
      <c:spPr>
        <a:noFill/>
        <a:ln>
          <a:noFill/>
        </a:ln>
        <a:effectLst/>
      </c:spPr>
      <c:txPr>
        <a:bodyPr rot="0" spcFirstLastPara="1" vertOverflow="ellipsis" vert="horz" wrap="square" anchor="ctr" anchorCtr="1"/>
        <a:lstStyle/>
        <a:p>
          <a:pPr>
            <a:defRPr lang="en-US" sz="14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lang="en-US" sz="14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en-US"/>
    </a:p>
  </c:txPr>
  <c:printSettings>
    <c:headerFooter/>
    <c:pageMargins b="0.75" l="0.7" r="0.7" t="0.75" header="0.3" footer="0.3"/>
    <c:pageSetup/>
  </c:printSettings>
  <c:userShapes r:id="rId3"/>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DriverEnablers!$A$55</c:f>
          <c:strCache>
            <c:ptCount val="1"/>
            <c:pt idx="0">
              <c:v>Enablers/drivers for the use of Learning Technology: Gender comparison (2020)</c:v>
            </c:pt>
          </c:strCache>
        </c:strRef>
      </c:tx>
      <c:overlay val="0"/>
      <c:spPr>
        <a:noFill/>
        <a:ln>
          <a:noFill/>
        </a:ln>
        <a:effectLst/>
      </c:spPr>
      <c:txPr>
        <a:bodyPr rot="0" spcFirstLastPara="1" vertOverflow="ellipsis" vert="horz" wrap="square" anchor="ctr" anchorCtr="1"/>
        <a:lstStyle/>
        <a:p>
          <a:pPr>
            <a:defRPr lang="en-US" sz="1440" b="0"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2557326515337891"/>
          <c:y val="0.12687314085739282"/>
          <c:w val="0.69557922497998959"/>
          <c:h val="0.82345465150189556"/>
        </c:manualLayout>
      </c:layout>
      <c:barChart>
        <c:barDir val="bar"/>
        <c:grouping val="clustered"/>
        <c:varyColors val="0"/>
        <c:ser>
          <c:idx val="0"/>
          <c:order val="0"/>
          <c:tx>
            <c:strRef>
              <c:f>DriverEnablers!$B$55</c:f>
              <c:strCache>
                <c:ptCount val="1"/>
                <c:pt idx="0">
                  <c:v>All</c:v>
                </c:pt>
              </c:strCache>
            </c:strRef>
          </c:tx>
          <c:spPr>
            <a:solidFill>
              <a:schemeClr val="accent1"/>
            </a:solidFill>
            <a:ln>
              <a:noFill/>
            </a:ln>
            <a:effectLst/>
          </c:spPr>
          <c:invertIfNegative val="0"/>
          <c:cat>
            <c:strRef>
              <c:f>DriverEnablers!$A$56:$A$68</c:f>
              <c:strCache>
                <c:ptCount val="13"/>
                <c:pt idx="0">
                  <c:v>Engagement from students/learners</c:v>
                </c:pt>
                <c:pt idx="1">
                  <c:v>Colleagues' commitment</c:v>
                </c:pt>
                <c:pt idx="2">
                  <c:v>Colleagues' knowledge/expertise</c:v>
                </c:pt>
                <c:pt idx="3">
                  <c:v>Dedicated time</c:v>
                </c:pt>
                <c:pt idx="4">
                  <c:v>Strategy and leadership</c:v>
                </c:pt>
                <c:pt idx="5">
                  <c:v>Institutional culture</c:v>
                </c:pt>
                <c:pt idx="6">
                  <c:v>Support staff</c:v>
                </c:pt>
                <c:pt idx="7">
                  <c:v>Staff development opportunities</c:v>
                </c:pt>
                <c:pt idx="8">
                  <c:v>Existing infrastructure</c:v>
                </c:pt>
                <c:pt idx="9">
                  <c:v>Organisational structure</c:v>
                </c:pt>
                <c:pt idx="10">
                  <c:v>Changing administrative processes</c:v>
                </c:pt>
                <c:pt idx="11">
                  <c:v>Recognition for career development</c:v>
                </c:pt>
                <c:pt idx="12">
                  <c:v>Professional incentives</c:v>
                </c:pt>
              </c:strCache>
            </c:strRef>
          </c:cat>
          <c:val>
            <c:numRef>
              <c:f>DriverEnablers!$B$56:$B$68</c:f>
              <c:numCache>
                <c:formatCode>0.00</c:formatCode>
                <c:ptCount val="13"/>
                <c:pt idx="0">
                  <c:v>4.2452830188679247</c:v>
                </c:pt>
                <c:pt idx="1">
                  <c:v>3.9906103286384975</c:v>
                </c:pt>
                <c:pt idx="2">
                  <c:v>3.9716981132075473</c:v>
                </c:pt>
                <c:pt idx="3">
                  <c:v>3.9326923076923075</c:v>
                </c:pt>
                <c:pt idx="4">
                  <c:v>3.8009478672985781</c:v>
                </c:pt>
                <c:pt idx="5">
                  <c:v>3.75</c:v>
                </c:pt>
                <c:pt idx="6">
                  <c:v>3.660287081339713</c:v>
                </c:pt>
                <c:pt idx="7">
                  <c:v>3.6132075471698113</c:v>
                </c:pt>
                <c:pt idx="8">
                  <c:v>3.6086956521739131</c:v>
                </c:pt>
                <c:pt idx="9">
                  <c:v>3.3173076923076925</c:v>
                </c:pt>
                <c:pt idx="10">
                  <c:v>3.3043478260869565</c:v>
                </c:pt>
                <c:pt idx="11">
                  <c:v>3.2132701421800949</c:v>
                </c:pt>
                <c:pt idx="12">
                  <c:v>2.907766990291262</c:v>
                </c:pt>
              </c:numCache>
            </c:numRef>
          </c:val>
          <c:extLst>
            <c:ext xmlns:c16="http://schemas.microsoft.com/office/drawing/2014/chart" uri="{C3380CC4-5D6E-409C-BE32-E72D297353CC}">
              <c16:uniqueId val="{00000000-49EF-4882-89FE-CFCC9723A2D5}"/>
            </c:ext>
          </c:extLst>
        </c:ser>
        <c:dLbls>
          <c:showLegendKey val="0"/>
          <c:showVal val="0"/>
          <c:showCatName val="0"/>
          <c:showSerName val="0"/>
          <c:showPercent val="0"/>
          <c:showBubbleSize val="0"/>
        </c:dLbls>
        <c:gapWidth val="10"/>
        <c:axId val="709092432"/>
        <c:axId val="709092760"/>
      </c:barChart>
      <c:barChart>
        <c:barDir val="bar"/>
        <c:grouping val="clustered"/>
        <c:varyColors val="0"/>
        <c:ser>
          <c:idx val="1"/>
          <c:order val="1"/>
          <c:tx>
            <c:strRef>
              <c:f>DriverEnablers!$C$55</c:f>
              <c:strCache>
                <c:ptCount val="1"/>
                <c:pt idx="0">
                  <c:v>Female</c:v>
                </c:pt>
              </c:strCache>
            </c:strRef>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lang="en-US" sz="1100" b="1"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DriverEnablers!$A$56:$A$68</c:f>
              <c:strCache>
                <c:ptCount val="13"/>
                <c:pt idx="0">
                  <c:v>Engagement from students/learners</c:v>
                </c:pt>
                <c:pt idx="1">
                  <c:v>Colleagues' commitment</c:v>
                </c:pt>
                <c:pt idx="2">
                  <c:v>Colleagues' knowledge/expertise</c:v>
                </c:pt>
                <c:pt idx="3">
                  <c:v>Dedicated time</c:v>
                </c:pt>
                <c:pt idx="4">
                  <c:v>Strategy and leadership</c:v>
                </c:pt>
                <c:pt idx="5">
                  <c:v>Institutional culture</c:v>
                </c:pt>
                <c:pt idx="6">
                  <c:v>Support staff</c:v>
                </c:pt>
                <c:pt idx="7">
                  <c:v>Staff development opportunities</c:v>
                </c:pt>
                <c:pt idx="8">
                  <c:v>Existing infrastructure</c:v>
                </c:pt>
                <c:pt idx="9">
                  <c:v>Organisational structure</c:v>
                </c:pt>
                <c:pt idx="10">
                  <c:v>Changing administrative processes</c:v>
                </c:pt>
                <c:pt idx="11">
                  <c:v>Recognition for career development</c:v>
                </c:pt>
                <c:pt idx="12">
                  <c:v>Professional incentives</c:v>
                </c:pt>
              </c:strCache>
            </c:strRef>
          </c:cat>
          <c:val>
            <c:numRef>
              <c:f>DriverEnablers!$C$56:$C$68</c:f>
              <c:numCache>
                <c:formatCode>0.00</c:formatCode>
                <c:ptCount val="13"/>
                <c:pt idx="0">
                  <c:v>4.333333333333333</c:v>
                </c:pt>
                <c:pt idx="1">
                  <c:v>4.1076923076923073</c:v>
                </c:pt>
                <c:pt idx="2">
                  <c:v>4.1162790697674421</c:v>
                </c:pt>
                <c:pt idx="3">
                  <c:v>3.9212598425196852</c:v>
                </c:pt>
                <c:pt idx="4">
                  <c:v>3.953846153846154</c:v>
                </c:pt>
                <c:pt idx="5">
                  <c:v>3.8837209302325579</c:v>
                </c:pt>
                <c:pt idx="6">
                  <c:v>3.7637795275590551</c:v>
                </c:pt>
                <c:pt idx="7">
                  <c:v>3.6692307692307691</c:v>
                </c:pt>
                <c:pt idx="8">
                  <c:v>3.6960000000000002</c:v>
                </c:pt>
                <c:pt idx="9">
                  <c:v>3.4173228346456694</c:v>
                </c:pt>
                <c:pt idx="10">
                  <c:v>3.3307086614173227</c:v>
                </c:pt>
                <c:pt idx="11">
                  <c:v>3.4108527131782944</c:v>
                </c:pt>
                <c:pt idx="12">
                  <c:v>3.0078740157480315</c:v>
                </c:pt>
              </c:numCache>
            </c:numRef>
          </c:val>
          <c:extLst>
            <c:ext xmlns:c16="http://schemas.microsoft.com/office/drawing/2014/chart" uri="{C3380CC4-5D6E-409C-BE32-E72D297353CC}">
              <c16:uniqueId val="{00000003-49EF-4882-89FE-CFCC9723A2D5}"/>
            </c:ext>
          </c:extLst>
        </c:ser>
        <c:ser>
          <c:idx val="2"/>
          <c:order val="2"/>
          <c:tx>
            <c:strRef>
              <c:f>DriverEnablers!$D$55</c:f>
              <c:strCache>
                <c:ptCount val="1"/>
                <c:pt idx="0">
                  <c:v>Male</c:v>
                </c:pt>
              </c:strCache>
            </c:strRef>
          </c:tx>
          <c:spPr>
            <a:solidFill>
              <a:schemeClr val="accent3"/>
            </a:solidFill>
            <a:ln>
              <a:solidFill>
                <a:schemeClr val="accent1"/>
              </a:solidFill>
              <a:round/>
            </a:ln>
            <a:effectLst/>
          </c:spPr>
          <c:invertIfNegative val="0"/>
          <c:dLbls>
            <c:spPr>
              <a:noFill/>
              <a:ln>
                <a:noFill/>
              </a:ln>
              <a:effectLst/>
            </c:spPr>
            <c:txPr>
              <a:bodyPr rot="0" spcFirstLastPara="1" vertOverflow="ellipsis" vert="horz" wrap="square" anchor="ctr" anchorCtr="1"/>
              <a:lstStyle/>
              <a:p>
                <a:pPr>
                  <a:defRPr lang="en-US" sz="1050" b="1"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DriverEnablers!$A$56:$A$68</c:f>
              <c:strCache>
                <c:ptCount val="13"/>
                <c:pt idx="0">
                  <c:v>Engagement from students/learners</c:v>
                </c:pt>
                <c:pt idx="1">
                  <c:v>Colleagues' commitment</c:v>
                </c:pt>
                <c:pt idx="2">
                  <c:v>Colleagues' knowledge/expertise</c:v>
                </c:pt>
                <c:pt idx="3">
                  <c:v>Dedicated time</c:v>
                </c:pt>
                <c:pt idx="4">
                  <c:v>Strategy and leadership</c:v>
                </c:pt>
                <c:pt idx="5">
                  <c:v>Institutional culture</c:v>
                </c:pt>
                <c:pt idx="6">
                  <c:v>Support staff</c:v>
                </c:pt>
                <c:pt idx="7">
                  <c:v>Staff development opportunities</c:v>
                </c:pt>
                <c:pt idx="8">
                  <c:v>Existing infrastructure</c:v>
                </c:pt>
                <c:pt idx="9">
                  <c:v>Organisational structure</c:v>
                </c:pt>
                <c:pt idx="10">
                  <c:v>Changing administrative processes</c:v>
                </c:pt>
                <c:pt idx="11">
                  <c:v>Recognition for career development</c:v>
                </c:pt>
                <c:pt idx="12">
                  <c:v>Professional incentives</c:v>
                </c:pt>
              </c:strCache>
            </c:strRef>
          </c:cat>
          <c:val>
            <c:numRef>
              <c:f>DriverEnablers!$D$56:$D$68</c:f>
              <c:numCache>
                <c:formatCode>0.00</c:formatCode>
                <c:ptCount val="13"/>
                <c:pt idx="0">
                  <c:v>4.0921052631578947</c:v>
                </c:pt>
                <c:pt idx="1">
                  <c:v>3.736842105263158</c:v>
                </c:pt>
                <c:pt idx="2">
                  <c:v>3.736842105263158</c:v>
                </c:pt>
                <c:pt idx="3">
                  <c:v>3.92</c:v>
                </c:pt>
                <c:pt idx="4">
                  <c:v>3.5466666666666669</c:v>
                </c:pt>
                <c:pt idx="5">
                  <c:v>3.5263157894736841</c:v>
                </c:pt>
                <c:pt idx="6">
                  <c:v>3.5</c:v>
                </c:pt>
                <c:pt idx="7">
                  <c:v>3.4473684210526314</c:v>
                </c:pt>
                <c:pt idx="8">
                  <c:v>3.486842105263158</c:v>
                </c:pt>
                <c:pt idx="9">
                  <c:v>3.1733333333333333</c:v>
                </c:pt>
                <c:pt idx="10">
                  <c:v>3.2567567567567566</c:v>
                </c:pt>
                <c:pt idx="11">
                  <c:v>2.9210526315789473</c:v>
                </c:pt>
                <c:pt idx="12">
                  <c:v>2.7671232876712328</c:v>
                </c:pt>
              </c:numCache>
            </c:numRef>
          </c:val>
          <c:extLst>
            <c:ext xmlns:c16="http://schemas.microsoft.com/office/drawing/2014/chart" uri="{C3380CC4-5D6E-409C-BE32-E72D297353CC}">
              <c16:uniqueId val="{00000004-49EF-4882-89FE-CFCC9723A2D5}"/>
            </c:ext>
          </c:extLst>
        </c:ser>
        <c:dLbls>
          <c:showLegendKey val="0"/>
          <c:showVal val="0"/>
          <c:showCatName val="0"/>
          <c:showSerName val="0"/>
          <c:showPercent val="0"/>
          <c:showBubbleSize val="0"/>
        </c:dLbls>
        <c:gapWidth val="74"/>
        <c:axId val="752960544"/>
        <c:axId val="752968088"/>
      </c:barChart>
      <c:catAx>
        <c:axId val="709092432"/>
        <c:scaling>
          <c:orientation val="maxMin"/>
        </c:scaling>
        <c:delete val="0"/>
        <c:axPos val="l"/>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n-US" sz="1200" b="0" i="0" u="none" strike="noStrike" kern="1200" baseline="0">
                <a:solidFill>
                  <a:schemeClr val="tx1"/>
                </a:solidFill>
                <a:latin typeface="+mn-lt"/>
                <a:ea typeface="+mn-ea"/>
                <a:cs typeface="+mn-cs"/>
              </a:defRPr>
            </a:pPr>
            <a:endParaRPr lang="en-US"/>
          </a:p>
        </c:txPr>
        <c:crossAx val="709092760"/>
        <c:crosses val="autoZero"/>
        <c:auto val="1"/>
        <c:lblAlgn val="ctr"/>
        <c:lblOffset val="100"/>
        <c:noMultiLvlLbl val="0"/>
      </c:catAx>
      <c:valAx>
        <c:axId val="709092760"/>
        <c:scaling>
          <c:orientation val="minMax"/>
          <c:max val="5"/>
        </c:scaling>
        <c:delete val="0"/>
        <c:axPos val="t"/>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lang="en-US" sz="1200" b="0" i="0" u="none" strike="noStrike" kern="1200" baseline="0">
                    <a:solidFill>
                      <a:schemeClr val="tx1"/>
                    </a:solidFill>
                    <a:latin typeface="+mn-lt"/>
                    <a:ea typeface="+mn-ea"/>
                    <a:cs typeface="+mn-cs"/>
                  </a:defRPr>
                </a:pPr>
                <a:r>
                  <a:rPr lang="en-GB"/>
                  <a:t>Average 5-point Likert Response (1 - Strongly disagree, 5 - Strongly agree) </a:t>
                </a:r>
              </a:p>
            </c:rich>
          </c:tx>
          <c:overlay val="0"/>
          <c:spPr>
            <a:noFill/>
            <a:ln>
              <a:noFill/>
            </a:ln>
            <a:effectLst/>
          </c:spPr>
          <c:txPr>
            <a:bodyPr rot="0" spcFirstLastPara="1" vertOverflow="ellipsis" vert="horz" wrap="square" anchor="ctr" anchorCtr="1"/>
            <a:lstStyle/>
            <a:p>
              <a:pPr>
                <a:defRPr lang="en-US" sz="1200" b="0" i="0" u="none" strike="noStrike" kern="1200" baseline="0">
                  <a:solidFill>
                    <a:schemeClr val="tx1"/>
                  </a:solidFill>
                  <a:latin typeface="+mn-lt"/>
                  <a:ea typeface="+mn-ea"/>
                  <a:cs typeface="+mn-cs"/>
                </a:defRPr>
              </a:pPr>
              <a:endParaRPr lang="en-US"/>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lang="en-US" sz="1200" b="0" i="0" u="none" strike="noStrike" kern="1200" baseline="0">
                <a:solidFill>
                  <a:schemeClr val="tx1"/>
                </a:solidFill>
                <a:latin typeface="+mn-lt"/>
                <a:ea typeface="+mn-ea"/>
                <a:cs typeface="+mn-cs"/>
              </a:defRPr>
            </a:pPr>
            <a:endParaRPr lang="en-US"/>
          </a:p>
        </c:txPr>
        <c:crossAx val="709092432"/>
        <c:crosses val="autoZero"/>
        <c:crossBetween val="between"/>
      </c:valAx>
      <c:valAx>
        <c:axId val="752968088"/>
        <c:scaling>
          <c:orientation val="minMax"/>
        </c:scaling>
        <c:delete val="1"/>
        <c:axPos val="t"/>
        <c:numFmt formatCode="0.00" sourceLinked="1"/>
        <c:majorTickMark val="out"/>
        <c:minorTickMark val="none"/>
        <c:tickLblPos val="nextTo"/>
        <c:crossAx val="752960544"/>
        <c:crosses val="autoZero"/>
        <c:crossBetween val="between"/>
      </c:valAx>
      <c:catAx>
        <c:axId val="752960544"/>
        <c:scaling>
          <c:orientation val="maxMin"/>
        </c:scaling>
        <c:delete val="1"/>
        <c:axPos val="r"/>
        <c:numFmt formatCode="General" sourceLinked="1"/>
        <c:majorTickMark val="out"/>
        <c:minorTickMark val="none"/>
        <c:tickLblPos val="nextTo"/>
        <c:crossAx val="752968088"/>
        <c:crosses val="max"/>
        <c:auto val="1"/>
        <c:lblAlgn val="ctr"/>
        <c:lblOffset val="100"/>
        <c:noMultiLvlLbl val="0"/>
      </c:catAx>
      <c:spPr>
        <a:noFill/>
        <a:ln>
          <a:solidFill>
            <a:schemeClr val="accent1"/>
          </a:solidFill>
        </a:ln>
        <a:effectLst/>
      </c:spPr>
    </c:plotArea>
    <c:legend>
      <c:legendPos val="b"/>
      <c:layout>
        <c:manualLayout>
          <c:xMode val="edge"/>
          <c:yMode val="edge"/>
          <c:x val="0.78955309503090043"/>
          <c:y val="0.90453368328958883"/>
          <c:w val="0.15439199373525203"/>
          <c:h val="3.1318215780983455E-2"/>
        </c:manualLayout>
      </c:layout>
      <c:overlay val="0"/>
      <c:spPr>
        <a:solidFill>
          <a:schemeClr val="bg1"/>
        </a:solidFill>
        <a:ln>
          <a:noFill/>
        </a:ln>
        <a:effectLst/>
      </c:spPr>
      <c:txPr>
        <a:bodyPr rot="0" spcFirstLastPara="1" vertOverflow="ellipsis" vert="horz" wrap="square" anchor="ctr" anchorCtr="1"/>
        <a:lstStyle/>
        <a:p>
          <a:pPr>
            <a:defRPr lang="en-US" sz="12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lang="en-US" sz="1200" b="0" i="0" u="none" strike="noStrike" kern="1200" baseline="0">
          <a:solidFill>
            <a:schemeClr val="tx1"/>
          </a:solidFill>
          <a:latin typeface="+mn-lt"/>
          <a:ea typeface="+mn-ea"/>
          <a:cs typeface="+mn-cs"/>
        </a:defRPr>
      </a:pPr>
      <a:endParaRPr lang="en-US"/>
    </a:p>
  </c:txPr>
  <c:printSettings>
    <c:headerFooter/>
    <c:pageMargins b="0.75" l="0.7" r="0.7" t="0.75" header="0.3" footer="0.3"/>
    <c:pageSetup/>
  </c:printSettings>
  <c:userShapes r:id="rId3"/>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DriverEnablers!$I$55</c:f>
          <c:strCache>
            <c:ptCount val="1"/>
            <c:pt idx="0">
              <c:v>Enablers/drivers for the use of Learning Technology: Gender comparison (2020)</c:v>
            </c:pt>
          </c:strCache>
        </c:strRef>
      </c:tx>
      <c:layout>
        <c:manualLayout>
          <c:xMode val="edge"/>
          <c:yMode val="edge"/>
          <c:x val="0.15317690207007281"/>
          <c:y val="2.3038151723462363E-2"/>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en-US"/>
        </a:p>
      </c:txPr>
    </c:title>
    <c:autoTitleDeleted val="0"/>
    <c:plotArea>
      <c:layout>
        <c:manualLayout>
          <c:layoutTarget val="inner"/>
          <c:xMode val="edge"/>
          <c:yMode val="edge"/>
          <c:x val="6.8495673440077134E-2"/>
          <c:y val="0.18060323676961576"/>
          <c:w val="0.50579003669230993"/>
          <c:h val="0.7525377491604831"/>
        </c:manualLayout>
      </c:layout>
      <c:lineChart>
        <c:grouping val="standard"/>
        <c:varyColors val="0"/>
        <c:ser>
          <c:idx val="0"/>
          <c:order val="0"/>
          <c:tx>
            <c:strRef>
              <c:f>DriverEnablers!$S$56</c:f>
              <c:strCache>
                <c:ptCount val="1"/>
                <c:pt idx="0">
                  <c:v>Engagement from students/learners</c:v>
                </c:pt>
              </c:strCache>
            </c:strRef>
          </c:tx>
          <c:spPr>
            <a:ln w="28575" cap="rnd">
              <a:solidFill>
                <a:schemeClr val="accent1"/>
              </a:solidFill>
              <a:round/>
            </a:ln>
            <a:effectLst/>
          </c:spPr>
          <c:marker>
            <c:symbol val="none"/>
          </c:marker>
          <c:cat>
            <c:strRef>
              <c:f>DriverEnablers!$T$55:$V$55</c:f>
              <c:strCache>
                <c:ptCount val="3"/>
                <c:pt idx="0">
                  <c:v>Male</c:v>
                </c:pt>
                <c:pt idx="1">
                  <c:v>All</c:v>
                </c:pt>
                <c:pt idx="2">
                  <c:v>Female</c:v>
                </c:pt>
              </c:strCache>
            </c:strRef>
          </c:cat>
          <c:val>
            <c:numRef>
              <c:f>DriverEnablers!$T$56:$V$56</c:f>
              <c:numCache>
                <c:formatCode>General</c:formatCode>
                <c:ptCount val="3"/>
                <c:pt idx="0">
                  <c:v>1</c:v>
                </c:pt>
                <c:pt idx="1">
                  <c:v>1</c:v>
                </c:pt>
                <c:pt idx="2">
                  <c:v>1</c:v>
                </c:pt>
              </c:numCache>
            </c:numRef>
          </c:val>
          <c:smooth val="0"/>
          <c:extLst>
            <c:ext xmlns:c16="http://schemas.microsoft.com/office/drawing/2014/chart" uri="{C3380CC4-5D6E-409C-BE32-E72D297353CC}">
              <c16:uniqueId val="{00000000-742C-49F0-A271-96491204D83C}"/>
            </c:ext>
          </c:extLst>
        </c:ser>
        <c:ser>
          <c:idx val="1"/>
          <c:order val="1"/>
          <c:tx>
            <c:strRef>
              <c:f>DriverEnablers!$S$57</c:f>
              <c:strCache>
                <c:ptCount val="1"/>
                <c:pt idx="0">
                  <c:v>Colleagues' knowledge/expertise</c:v>
                </c:pt>
              </c:strCache>
            </c:strRef>
          </c:tx>
          <c:spPr>
            <a:ln w="28575" cap="rnd">
              <a:solidFill>
                <a:schemeClr val="accent2"/>
              </a:solidFill>
              <a:round/>
            </a:ln>
            <a:effectLst/>
          </c:spPr>
          <c:marker>
            <c:symbol val="none"/>
          </c:marker>
          <c:cat>
            <c:strRef>
              <c:f>DriverEnablers!$T$55:$V$55</c:f>
              <c:strCache>
                <c:ptCount val="3"/>
                <c:pt idx="0">
                  <c:v>Male</c:v>
                </c:pt>
                <c:pt idx="1">
                  <c:v>All</c:v>
                </c:pt>
                <c:pt idx="2">
                  <c:v>Female</c:v>
                </c:pt>
              </c:strCache>
            </c:strRef>
          </c:cat>
          <c:val>
            <c:numRef>
              <c:f>DriverEnablers!$T$57:$V$57</c:f>
              <c:numCache>
                <c:formatCode>General</c:formatCode>
                <c:ptCount val="3"/>
                <c:pt idx="0">
                  <c:v>3</c:v>
                </c:pt>
                <c:pt idx="1">
                  <c:v>3</c:v>
                </c:pt>
                <c:pt idx="2">
                  <c:v>2</c:v>
                </c:pt>
              </c:numCache>
            </c:numRef>
          </c:val>
          <c:smooth val="0"/>
          <c:extLst>
            <c:ext xmlns:c16="http://schemas.microsoft.com/office/drawing/2014/chart" uri="{C3380CC4-5D6E-409C-BE32-E72D297353CC}">
              <c16:uniqueId val="{00000001-742C-49F0-A271-96491204D83C}"/>
            </c:ext>
          </c:extLst>
        </c:ser>
        <c:ser>
          <c:idx val="2"/>
          <c:order val="2"/>
          <c:tx>
            <c:strRef>
              <c:f>DriverEnablers!$S$58</c:f>
              <c:strCache>
                <c:ptCount val="1"/>
                <c:pt idx="0">
                  <c:v>Colleagues' commitment</c:v>
                </c:pt>
              </c:strCache>
            </c:strRef>
          </c:tx>
          <c:spPr>
            <a:ln w="28575" cap="rnd">
              <a:solidFill>
                <a:schemeClr val="accent3"/>
              </a:solidFill>
              <a:round/>
            </a:ln>
            <a:effectLst/>
          </c:spPr>
          <c:marker>
            <c:symbol val="none"/>
          </c:marker>
          <c:cat>
            <c:strRef>
              <c:f>DriverEnablers!$T$55:$V$55</c:f>
              <c:strCache>
                <c:ptCount val="3"/>
                <c:pt idx="0">
                  <c:v>Male</c:v>
                </c:pt>
                <c:pt idx="1">
                  <c:v>All</c:v>
                </c:pt>
                <c:pt idx="2">
                  <c:v>Female</c:v>
                </c:pt>
              </c:strCache>
            </c:strRef>
          </c:cat>
          <c:val>
            <c:numRef>
              <c:f>DriverEnablers!$T$58:$V$58</c:f>
              <c:numCache>
                <c:formatCode>General</c:formatCode>
                <c:ptCount val="3"/>
                <c:pt idx="0">
                  <c:v>3</c:v>
                </c:pt>
                <c:pt idx="1">
                  <c:v>2</c:v>
                </c:pt>
                <c:pt idx="2">
                  <c:v>3</c:v>
                </c:pt>
              </c:numCache>
            </c:numRef>
          </c:val>
          <c:smooth val="0"/>
          <c:extLst>
            <c:ext xmlns:c16="http://schemas.microsoft.com/office/drawing/2014/chart" uri="{C3380CC4-5D6E-409C-BE32-E72D297353CC}">
              <c16:uniqueId val="{00000002-742C-49F0-A271-96491204D83C}"/>
            </c:ext>
          </c:extLst>
        </c:ser>
        <c:ser>
          <c:idx val="3"/>
          <c:order val="3"/>
          <c:tx>
            <c:strRef>
              <c:f>DriverEnablers!$S$59</c:f>
              <c:strCache>
                <c:ptCount val="1"/>
                <c:pt idx="0">
                  <c:v>Strategy and leadership</c:v>
                </c:pt>
              </c:strCache>
            </c:strRef>
          </c:tx>
          <c:spPr>
            <a:ln w="28575" cap="rnd">
              <a:solidFill>
                <a:schemeClr val="accent4"/>
              </a:solidFill>
              <a:round/>
            </a:ln>
            <a:effectLst/>
          </c:spPr>
          <c:marker>
            <c:symbol val="none"/>
          </c:marker>
          <c:cat>
            <c:strRef>
              <c:f>DriverEnablers!$T$55:$V$55</c:f>
              <c:strCache>
                <c:ptCount val="3"/>
                <c:pt idx="0">
                  <c:v>Male</c:v>
                </c:pt>
                <c:pt idx="1">
                  <c:v>All</c:v>
                </c:pt>
                <c:pt idx="2">
                  <c:v>Female</c:v>
                </c:pt>
              </c:strCache>
            </c:strRef>
          </c:cat>
          <c:val>
            <c:numRef>
              <c:f>DriverEnablers!$T$59:$V$59</c:f>
              <c:numCache>
                <c:formatCode>General</c:formatCode>
                <c:ptCount val="3"/>
                <c:pt idx="0">
                  <c:v>5</c:v>
                </c:pt>
                <c:pt idx="1">
                  <c:v>5</c:v>
                </c:pt>
                <c:pt idx="2">
                  <c:v>4</c:v>
                </c:pt>
              </c:numCache>
            </c:numRef>
          </c:val>
          <c:smooth val="0"/>
          <c:extLst>
            <c:ext xmlns:c16="http://schemas.microsoft.com/office/drawing/2014/chart" uri="{C3380CC4-5D6E-409C-BE32-E72D297353CC}">
              <c16:uniqueId val="{00000003-742C-49F0-A271-96491204D83C}"/>
            </c:ext>
          </c:extLst>
        </c:ser>
        <c:ser>
          <c:idx val="4"/>
          <c:order val="4"/>
          <c:tx>
            <c:strRef>
              <c:f>DriverEnablers!$S$60</c:f>
              <c:strCache>
                <c:ptCount val="1"/>
                <c:pt idx="0">
                  <c:v>Dedicated time</c:v>
                </c:pt>
              </c:strCache>
            </c:strRef>
          </c:tx>
          <c:spPr>
            <a:ln w="28575" cap="rnd">
              <a:solidFill>
                <a:schemeClr val="accent5"/>
              </a:solidFill>
              <a:round/>
            </a:ln>
            <a:effectLst/>
          </c:spPr>
          <c:marker>
            <c:symbol val="none"/>
          </c:marker>
          <c:cat>
            <c:strRef>
              <c:f>DriverEnablers!$T$55:$V$55</c:f>
              <c:strCache>
                <c:ptCount val="3"/>
                <c:pt idx="0">
                  <c:v>Male</c:v>
                </c:pt>
                <c:pt idx="1">
                  <c:v>All</c:v>
                </c:pt>
                <c:pt idx="2">
                  <c:v>Female</c:v>
                </c:pt>
              </c:strCache>
            </c:strRef>
          </c:cat>
          <c:val>
            <c:numRef>
              <c:f>DriverEnablers!$T$60:$V$60</c:f>
              <c:numCache>
                <c:formatCode>General</c:formatCode>
                <c:ptCount val="3"/>
                <c:pt idx="0">
                  <c:v>2</c:v>
                </c:pt>
                <c:pt idx="1">
                  <c:v>4</c:v>
                </c:pt>
                <c:pt idx="2">
                  <c:v>5</c:v>
                </c:pt>
              </c:numCache>
            </c:numRef>
          </c:val>
          <c:smooth val="0"/>
          <c:extLst>
            <c:ext xmlns:c16="http://schemas.microsoft.com/office/drawing/2014/chart" uri="{C3380CC4-5D6E-409C-BE32-E72D297353CC}">
              <c16:uniqueId val="{00000004-742C-49F0-A271-96491204D83C}"/>
            </c:ext>
          </c:extLst>
        </c:ser>
        <c:ser>
          <c:idx val="5"/>
          <c:order val="5"/>
          <c:tx>
            <c:strRef>
              <c:f>DriverEnablers!$S$61</c:f>
              <c:strCache>
                <c:ptCount val="1"/>
                <c:pt idx="0">
                  <c:v>Institutional culture</c:v>
                </c:pt>
              </c:strCache>
            </c:strRef>
          </c:tx>
          <c:spPr>
            <a:ln w="28575" cap="rnd">
              <a:solidFill>
                <a:schemeClr val="accent6"/>
              </a:solidFill>
              <a:round/>
            </a:ln>
            <a:effectLst/>
          </c:spPr>
          <c:marker>
            <c:symbol val="none"/>
          </c:marker>
          <c:cat>
            <c:strRef>
              <c:f>DriverEnablers!$T$55:$V$55</c:f>
              <c:strCache>
                <c:ptCount val="3"/>
                <c:pt idx="0">
                  <c:v>Male</c:v>
                </c:pt>
                <c:pt idx="1">
                  <c:v>All</c:v>
                </c:pt>
                <c:pt idx="2">
                  <c:v>Female</c:v>
                </c:pt>
              </c:strCache>
            </c:strRef>
          </c:cat>
          <c:val>
            <c:numRef>
              <c:f>DriverEnablers!$T$61:$V$61</c:f>
              <c:numCache>
                <c:formatCode>General</c:formatCode>
                <c:ptCount val="3"/>
                <c:pt idx="0">
                  <c:v>6</c:v>
                </c:pt>
                <c:pt idx="1">
                  <c:v>6</c:v>
                </c:pt>
                <c:pt idx="2">
                  <c:v>6</c:v>
                </c:pt>
              </c:numCache>
            </c:numRef>
          </c:val>
          <c:smooth val="0"/>
          <c:extLst>
            <c:ext xmlns:c16="http://schemas.microsoft.com/office/drawing/2014/chart" uri="{C3380CC4-5D6E-409C-BE32-E72D297353CC}">
              <c16:uniqueId val="{00000005-742C-49F0-A271-96491204D83C}"/>
            </c:ext>
          </c:extLst>
        </c:ser>
        <c:ser>
          <c:idx val="6"/>
          <c:order val="6"/>
          <c:tx>
            <c:strRef>
              <c:f>DriverEnablers!$S$62</c:f>
              <c:strCache>
                <c:ptCount val="1"/>
                <c:pt idx="0">
                  <c:v>Support staff</c:v>
                </c:pt>
              </c:strCache>
            </c:strRef>
          </c:tx>
          <c:spPr>
            <a:ln w="28575" cap="rnd">
              <a:solidFill>
                <a:schemeClr val="accent1">
                  <a:lumMod val="60000"/>
                </a:schemeClr>
              </a:solidFill>
              <a:round/>
            </a:ln>
            <a:effectLst/>
          </c:spPr>
          <c:marker>
            <c:symbol val="none"/>
          </c:marker>
          <c:cat>
            <c:strRef>
              <c:f>DriverEnablers!$T$55:$V$55</c:f>
              <c:strCache>
                <c:ptCount val="3"/>
                <c:pt idx="0">
                  <c:v>Male</c:v>
                </c:pt>
                <c:pt idx="1">
                  <c:v>All</c:v>
                </c:pt>
                <c:pt idx="2">
                  <c:v>Female</c:v>
                </c:pt>
              </c:strCache>
            </c:strRef>
          </c:cat>
          <c:val>
            <c:numRef>
              <c:f>DriverEnablers!$T$62:$V$62</c:f>
              <c:numCache>
                <c:formatCode>General</c:formatCode>
                <c:ptCount val="3"/>
                <c:pt idx="0">
                  <c:v>7</c:v>
                </c:pt>
                <c:pt idx="1">
                  <c:v>7</c:v>
                </c:pt>
                <c:pt idx="2">
                  <c:v>7</c:v>
                </c:pt>
              </c:numCache>
            </c:numRef>
          </c:val>
          <c:smooth val="0"/>
          <c:extLst>
            <c:ext xmlns:c16="http://schemas.microsoft.com/office/drawing/2014/chart" uri="{C3380CC4-5D6E-409C-BE32-E72D297353CC}">
              <c16:uniqueId val="{00000006-742C-49F0-A271-96491204D83C}"/>
            </c:ext>
          </c:extLst>
        </c:ser>
        <c:ser>
          <c:idx val="7"/>
          <c:order val="7"/>
          <c:tx>
            <c:strRef>
              <c:f>DriverEnablers!$S$63</c:f>
              <c:strCache>
                <c:ptCount val="1"/>
                <c:pt idx="0">
                  <c:v>Existing infrastructure</c:v>
                </c:pt>
              </c:strCache>
            </c:strRef>
          </c:tx>
          <c:spPr>
            <a:ln w="28575" cap="rnd">
              <a:solidFill>
                <a:schemeClr val="accent2">
                  <a:lumMod val="60000"/>
                </a:schemeClr>
              </a:solidFill>
              <a:round/>
            </a:ln>
            <a:effectLst/>
          </c:spPr>
          <c:marker>
            <c:symbol val="none"/>
          </c:marker>
          <c:cat>
            <c:strRef>
              <c:f>DriverEnablers!$T$55:$V$55</c:f>
              <c:strCache>
                <c:ptCount val="3"/>
                <c:pt idx="0">
                  <c:v>Male</c:v>
                </c:pt>
                <c:pt idx="1">
                  <c:v>All</c:v>
                </c:pt>
                <c:pt idx="2">
                  <c:v>Female</c:v>
                </c:pt>
              </c:strCache>
            </c:strRef>
          </c:cat>
          <c:val>
            <c:numRef>
              <c:f>DriverEnablers!$T$63:$V$63</c:f>
              <c:numCache>
                <c:formatCode>General</c:formatCode>
                <c:ptCount val="3"/>
                <c:pt idx="0">
                  <c:v>8</c:v>
                </c:pt>
                <c:pt idx="1">
                  <c:v>9</c:v>
                </c:pt>
                <c:pt idx="2">
                  <c:v>8</c:v>
                </c:pt>
              </c:numCache>
            </c:numRef>
          </c:val>
          <c:smooth val="0"/>
          <c:extLst>
            <c:ext xmlns:c16="http://schemas.microsoft.com/office/drawing/2014/chart" uri="{C3380CC4-5D6E-409C-BE32-E72D297353CC}">
              <c16:uniqueId val="{00000007-742C-49F0-A271-96491204D83C}"/>
            </c:ext>
          </c:extLst>
        </c:ser>
        <c:ser>
          <c:idx val="8"/>
          <c:order val="8"/>
          <c:tx>
            <c:strRef>
              <c:f>DriverEnablers!$S$64</c:f>
              <c:strCache>
                <c:ptCount val="1"/>
                <c:pt idx="0">
                  <c:v>Staff development opportunities</c:v>
                </c:pt>
              </c:strCache>
            </c:strRef>
          </c:tx>
          <c:spPr>
            <a:ln w="28575" cap="rnd">
              <a:solidFill>
                <a:schemeClr val="accent3">
                  <a:lumMod val="60000"/>
                </a:schemeClr>
              </a:solidFill>
              <a:round/>
            </a:ln>
            <a:effectLst/>
          </c:spPr>
          <c:marker>
            <c:symbol val="none"/>
          </c:marker>
          <c:cat>
            <c:strRef>
              <c:f>DriverEnablers!$T$55:$V$55</c:f>
              <c:strCache>
                <c:ptCount val="3"/>
                <c:pt idx="0">
                  <c:v>Male</c:v>
                </c:pt>
                <c:pt idx="1">
                  <c:v>All</c:v>
                </c:pt>
                <c:pt idx="2">
                  <c:v>Female</c:v>
                </c:pt>
              </c:strCache>
            </c:strRef>
          </c:cat>
          <c:val>
            <c:numRef>
              <c:f>DriverEnablers!$T$64:$V$64</c:f>
              <c:numCache>
                <c:formatCode>General</c:formatCode>
                <c:ptCount val="3"/>
                <c:pt idx="0">
                  <c:v>9</c:v>
                </c:pt>
                <c:pt idx="1">
                  <c:v>8</c:v>
                </c:pt>
                <c:pt idx="2">
                  <c:v>9</c:v>
                </c:pt>
              </c:numCache>
            </c:numRef>
          </c:val>
          <c:smooth val="0"/>
          <c:extLst>
            <c:ext xmlns:c16="http://schemas.microsoft.com/office/drawing/2014/chart" uri="{C3380CC4-5D6E-409C-BE32-E72D297353CC}">
              <c16:uniqueId val="{00000008-742C-49F0-A271-96491204D83C}"/>
            </c:ext>
          </c:extLst>
        </c:ser>
        <c:ser>
          <c:idx val="9"/>
          <c:order val="9"/>
          <c:tx>
            <c:strRef>
              <c:f>DriverEnablers!$S$65</c:f>
              <c:strCache>
                <c:ptCount val="1"/>
                <c:pt idx="0">
                  <c:v>Organisational structure</c:v>
                </c:pt>
              </c:strCache>
            </c:strRef>
          </c:tx>
          <c:spPr>
            <a:ln w="28575" cap="rnd">
              <a:solidFill>
                <a:schemeClr val="accent4">
                  <a:lumMod val="60000"/>
                </a:schemeClr>
              </a:solidFill>
              <a:round/>
            </a:ln>
            <a:effectLst/>
          </c:spPr>
          <c:marker>
            <c:symbol val="none"/>
          </c:marker>
          <c:cat>
            <c:strRef>
              <c:f>DriverEnablers!$T$55:$V$55</c:f>
              <c:strCache>
                <c:ptCount val="3"/>
                <c:pt idx="0">
                  <c:v>Male</c:v>
                </c:pt>
                <c:pt idx="1">
                  <c:v>All</c:v>
                </c:pt>
                <c:pt idx="2">
                  <c:v>Female</c:v>
                </c:pt>
              </c:strCache>
            </c:strRef>
          </c:cat>
          <c:val>
            <c:numRef>
              <c:f>DriverEnablers!$T$65:$V$65</c:f>
              <c:numCache>
                <c:formatCode>General</c:formatCode>
                <c:ptCount val="3"/>
                <c:pt idx="0">
                  <c:v>11</c:v>
                </c:pt>
                <c:pt idx="1">
                  <c:v>10</c:v>
                </c:pt>
                <c:pt idx="2">
                  <c:v>10</c:v>
                </c:pt>
              </c:numCache>
            </c:numRef>
          </c:val>
          <c:smooth val="0"/>
          <c:extLst>
            <c:ext xmlns:c16="http://schemas.microsoft.com/office/drawing/2014/chart" uri="{C3380CC4-5D6E-409C-BE32-E72D297353CC}">
              <c16:uniqueId val="{00000009-742C-49F0-A271-96491204D83C}"/>
            </c:ext>
          </c:extLst>
        </c:ser>
        <c:ser>
          <c:idx val="10"/>
          <c:order val="10"/>
          <c:tx>
            <c:strRef>
              <c:f>DriverEnablers!$S$66</c:f>
              <c:strCache>
                <c:ptCount val="1"/>
                <c:pt idx="0">
                  <c:v>Recognition for career development</c:v>
                </c:pt>
              </c:strCache>
            </c:strRef>
          </c:tx>
          <c:spPr>
            <a:ln w="28575" cap="rnd">
              <a:solidFill>
                <a:schemeClr val="accent5">
                  <a:lumMod val="60000"/>
                </a:schemeClr>
              </a:solidFill>
              <a:round/>
            </a:ln>
            <a:effectLst/>
          </c:spPr>
          <c:marker>
            <c:symbol val="none"/>
          </c:marker>
          <c:cat>
            <c:strRef>
              <c:f>DriverEnablers!$T$55:$V$55</c:f>
              <c:strCache>
                <c:ptCount val="3"/>
                <c:pt idx="0">
                  <c:v>Male</c:v>
                </c:pt>
                <c:pt idx="1">
                  <c:v>All</c:v>
                </c:pt>
                <c:pt idx="2">
                  <c:v>Female</c:v>
                </c:pt>
              </c:strCache>
            </c:strRef>
          </c:cat>
          <c:val>
            <c:numRef>
              <c:f>DriverEnablers!$T$66:$V$66</c:f>
              <c:numCache>
                <c:formatCode>General</c:formatCode>
                <c:ptCount val="3"/>
                <c:pt idx="0">
                  <c:v>12</c:v>
                </c:pt>
                <c:pt idx="1">
                  <c:v>12</c:v>
                </c:pt>
                <c:pt idx="2">
                  <c:v>11</c:v>
                </c:pt>
              </c:numCache>
            </c:numRef>
          </c:val>
          <c:smooth val="0"/>
          <c:extLst>
            <c:ext xmlns:c16="http://schemas.microsoft.com/office/drawing/2014/chart" uri="{C3380CC4-5D6E-409C-BE32-E72D297353CC}">
              <c16:uniqueId val="{0000000A-742C-49F0-A271-96491204D83C}"/>
            </c:ext>
          </c:extLst>
        </c:ser>
        <c:ser>
          <c:idx val="11"/>
          <c:order val="11"/>
          <c:tx>
            <c:strRef>
              <c:f>DriverEnablers!$S$67</c:f>
              <c:strCache>
                <c:ptCount val="1"/>
                <c:pt idx="0">
                  <c:v>Changing administrative processes</c:v>
                </c:pt>
              </c:strCache>
            </c:strRef>
          </c:tx>
          <c:spPr>
            <a:ln w="28575" cap="rnd">
              <a:solidFill>
                <a:schemeClr val="accent6">
                  <a:lumMod val="60000"/>
                </a:schemeClr>
              </a:solidFill>
              <a:round/>
            </a:ln>
            <a:effectLst/>
          </c:spPr>
          <c:marker>
            <c:symbol val="none"/>
          </c:marker>
          <c:cat>
            <c:strRef>
              <c:f>DriverEnablers!$T$55:$V$55</c:f>
              <c:strCache>
                <c:ptCount val="3"/>
                <c:pt idx="0">
                  <c:v>Male</c:v>
                </c:pt>
                <c:pt idx="1">
                  <c:v>All</c:v>
                </c:pt>
                <c:pt idx="2">
                  <c:v>Female</c:v>
                </c:pt>
              </c:strCache>
            </c:strRef>
          </c:cat>
          <c:val>
            <c:numRef>
              <c:f>DriverEnablers!$T$67:$V$67</c:f>
              <c:numCache>
                <c:formatCode>General</c:formatCode>
                <c:ptCount val="3"/>
                <c:pt idx="0">
                  <c:v>10</c:v>
                </c:pt>
                <c:pt idx="1">
                  <c:v>11</c:v>
                </c:pt>
                <c:pt idx="2">
                  <c:v>12</c:v>
                </c:pt>
              </c:numCache>
            </c:numRef>
          </c:val>
          <c:smooth val="0"/>
          <c:extLst>
            <c:ext xmlns:c16="http://schemas.microsoft.com/office/drawing/2014/chart" uri="{C3380CC4-5D6E-409C-BE32-E72D297353CC}">
              <c16:uniqueId val="{0000000E-742C-49F0-A271-96491204D83C}"/>
            </c:ext>
          </c:extLst>
        </c:ser>
        <c:ser>
          <c:idx val="12"/>
          <c:order val="12"/>
          <c:tx>
            <c:strRef>
              <c:f>DriverEnablers!$S$68</c:f>
              <c:strCache>
                <c:ptCount val="1"/>
                <c:pt idx="0">
                  <c:v>Professional incentives</c:v>
                </c:pt>
              </c:strCache>
            </c:strRef>
          </c:tx>
          <c:spPr>
            <a:ln w="28575" cap="rnd">
              <a:solidFill>
                <a:schemeClr val="accent1">
                  <a:lumMod val="80000"/>
                  <a:lumOff val="20000"/>
                </a:schemeClr>
              </a:solidFill>
              <a:round/>
            </a:ln>
            <a:effectLst/>
          </c:spPr>
          <c:marker>
            <c:symbol val="none"/>
          </c:marker>
          <c:cat>
            <c:strRef>
              <c:f>DriverEnablers!$T$55:$V$55</c:f>
              <c:strCache>
                <c:ptCount val="3"/>
                <c:pt idx="0">
                  <c:v>Male</c:v>
                </c:pt>
                <c:pt idx="1">
                  <c:v>All</c:v>
                </c:pt>
                <c:pt idx="2">
                  <c:v>Female</c:v>
                </c:pt>
              </c:strCache>
            </c:strRef>
          </c:cat>
          <c:val>
            <c:numRef>
              <c:f>DriverEnablers!$T$68:$V$68</c:f>
              <c:numCache>
                <c:formatCode>General</c:formatCode>
                <c:ptCount val="3"/>
                <c:pt idx="0">
                  <c:v>13</c:v>
                </c:pt>
                <c:pt idx="1">
                  <c:v>13</c:v>
                </c:pt>
                <c:pt idx="2">
                  <c:v>13</c:v>
                </c:pt>
              </c:numCache>
            </c:numRef>
          </c:val>
          <c:smooth val="0"/>
          <c:extLst>
            <c:ext xmlns:c16="http://schemas.microsoft.com/office/drawing/2014/chart" uri="{C3380CC4-5D6E-409C-BE32-E72D297353CC}">
              <c16:uniqueId val="{0000000F-742C-49F0-A271-96491204D83C}"/>
            </c:ext>
          </c:extLst>
        </c:ser>
        <c:dLbls>
          <c:showLegendKey val="0"/>
          <c:showVal val="0"/>
          <c:showCatName val="0"/>
          <c:showSerName val="0"/>
          <c:showPercent val="0"/>
          <c:showBubbleSize val="0"/>
        </c:dLbls>
        <c:smooth val="0"/>
        <c:axId val="654596232"/>
        <c:axId val="654604760"/>
      </c:lineChart>
      <c:catAx>
        <c:axId val="654596232"/>
        <c:scaling>
          <c:orientation val="minMax"/>
        </c:scaling>
        <c:delete val="0"/>
        <c:axPos val="t"/>
        <c:majorGridlines>
          <c:spPr>
            <a:ln w="9525" cap="flat" cmpd="sng" algn="ctr">
              <a:solidFill>
                <a:schemeClr val="tx1">
                  <a:lumMod val="15000"/>
                  <a:lumOff val="85000"/>
                </a:schemeClr>
              </a:solidFill>
              <a:round/>
            </a:ln>
            <a:effectLst/>
          </c:spPr>
        </c:majorGridlines>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en-US"/>
          </a:p>
        </c:txPr>
        <c:crossAx val="654604760"/>
        <c:crosses val="autoZero"/>
        <c:auto val="0"/>
        <c:lblAlgn val="ctr"/>
        <c:lblOffset val="100"/>
        <c:noMultiLvlLbl val="0"/>
      </c:catAx>
      <c:valAx>
        <c:axId val="654604760"/>
        <c:scaling>
          <c:orientation val="maxMin"/>
          <c:max val="13"/>
          <c:min val="1"/>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400" b="1"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r>
                  <a:rPr lang="en-GB" b="1"/>
                  <a:t>Rank</a:t>
                </a:r>
              </a:p>
            </c:rich>
          </c:tx>
          <c:overlay val="0"/>
          <c:spPr>
            <a:noFill/>
            <a:ln>
              <a:noFill/>
            </a:ln>
            <a:effectLst/>
          </c:spPr>
          <c:txPr>
            <a:bodyPr rot="-5400000" spcFirstLastPara="1" vertOverflow="ellipsis" vert="horz" wrap="square" anchor="ctr" anchorCtr="1"/>
            <a:lstStyle/>
            <a:p>
              <a:pPr>
                <a:defRPr sz="1400" b="1"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en-US"/>
          </a:p>
        </c:txPr>
        <c:crossAx val="654596232"/>
        <c:crossesAt val="1"/>
        <c:crossBetween val="midCat"/>
        <c:majorUnit val="1"/>
      </c:valAx>
      <c:spPr>
        <a:noFill/>
        <a:ln>
          <a:noFill/>
        </a:ln>
        <a:effectLst/>
      </c:spPr>
    </c:plotArea>
    <c:legend>
      <c:legendPos val="r"/>
      <c:layout>
        <c:manualLayout>
          <c:xMode val="edge"/>
          <c:yMode val="edge"/>
          <c:x val="0.46698918637124087"/>
          <c:y val="0.1512893050671538"/>
          <c:w val="0.53182207945621318"/>
          <c:h val="0.81174458973798491"/>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40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en-US"/>
    </a:p>
  </c:txPr>
  <c:printSettings>
    <c:headerFooter/>
    <c:pageMargins b="0.75" l="0.7" r="0.7" t="0.75" header="0.3" footer="0.3"/>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2. Would you describe the following as an enabler/driver for you in your use of Learning Technology? </a:t>
            </a:r>
            <a:br>
              <a:rPr lang="en-US"/>
            </a:br>
            <a:r>
              <a:rPr lang="en-US"/>
              <a:t>(Changes in relative rank 2014-2020) </a:t>
            </a:r>
            <a:endParaRPr lang="en-GB"/>
          </a:p>
        </c:rich>
      </c:tx>
      <c:overlay val="1"/>
    </c:title>
    <c:autoTitleDeleted val="0"/>
    <c:plotArea>
      <c:layout>
        <c:manualLayout>
          <c:layoutTarget val="inner"/>
          <c:xMode val="edge"/>
          <c:yMode val="edge"/>
          <c:x val="0.16047009165460688"/>
          <c:y val="0.15668663736684721"/>
          <c:w val="0.46250220764314154"/>
          <c:h val="0.77635415308342981"/>
        </c:manualLayout>
      </c:layout>
      <c:lineChart>
        <c:grouping val="standard"/>
        <c:varyColors val="0"/>
        <c:ser>
          <c:idx val="0"/>
          <c:order val="0"/>
          <c:tx>
            <c:strRef>
              <c:f>'Q2'!$Z$3</c:f>
              <c:strCache>
                <c:ptCount val="1"/>
                <c:pt idx="0">
                  <c:v>Engagement from students / learners</c:v>
                </c:pt>
              </c:strCache>
            </c:strRef>
          </c:tx>
          <c:marker>
            <c:symbol val="none"/>
          </c:marker>
          <c:cat>
            <c:numRef>
              <c:f>'Q2'!$AB$2:$AH$2</c:f>
              <c:numCache>
                <c:formatCode>General</c:formatCode>
                <c:ptCount val="7"/>
                <c:pt idx="0">
                  <c:v>2014</c:v>
                </c:pt>
                <c:pt idx="1">
                  <c:v>2015</c:v>
                </c:pt>
                <c:pt idx="2">
                  <c:v>2016</c:v>
                </c:pt>
                <c:pt idx="3">
                  <c:v>2017</c:v>
                </c:pt>
                <c:pt idx="4">
                  <c:v>2018</c:v>
                </c:pt>
                <c:pt idx="5">
                  <c:v>2019</c:v>
                </c:pt>
                <c:pt idx="6">
                  <c:v>2020</c:v>
                </c:pt>
              </c:numCache>
            </c:numRef>
          </c:cat>
          <c:val>
            <c:numRef>
              <c:f>'Q2'!$AB$3:$AH$3</c:f>
              <c:numCache>
                <c:formatCode>General</c:formatCode>
                <c:ptCount val="7"/>
                <c:pt idx="0">
                  <c:v>1</c:v>
                </c:pt>
                <c:pt idx="1">
                  <c:v>1</c:v>
                </c:pt>
                <c:pt idx="2">
                  <c:v>1</c:v>
                </c:pt>
                <c:pt idx="3">
                  <c:v>1</c:v>
                </c:pt>
                <c:pt idx="4">
                  <c:v>1</c:v>
                </c:pt>
                <c:pt idx="5">
                  <c:v>1</c:v>
                </c:pt>
                <c:pt idx="6">
                  <c:v>1</c:v>
                </c:pt>
              </c:numCache>
            </c:numRef>
          </c:val>
          <c:smooth val="0"/>
          <c:extLst>
            <c:ext xmlns:c16="http://schemas.microsoft.com/office/drawing/2014/chart" uri="{C3380CC4-5D6E-409C-BE32-E72D297353CC}">
              <c16:uniqueId val="{00000005-CD77-45B1-820C-7DD437737570}"/>
            </c:ext>
          </c:extLst>
        </c:ser>
        <c:ser>
          <c:idx val="1"/>
          <c:order val="1"/>
          <c:tx>
            <c:strRef>
              <c:f>'Q2'!$Z$4</c:f>
              <c:strCache>
                <c:ptCount val="1"/>
                <c:pt idx="0">
                  <c:v>Colleagues' knowledge / expertise</c:v>
                </c:pt>
              </c:strCache>
            </c:strRef>
          </c:tx>
          <c:marker>
            <c:symbol val="none"/>
          </c:marker>
          <c:cat>
            <c:numRef>
              <c:f>'Q2'!$AB$2:$AH$2</c:f>
              <c:numCache>
                <c:formatCode>General</c:formatCode>
                <c:ptCount val="7"/>
                <c:pt idx="0">
                  <c:v>2014</c:v>
                </c:pt>
                <c:pt idx="1">
                  <c:v>2015</c:v>
                </c:pt>
                <c:pt idx="2">
                  <c:v>2016</c:v>
                </c:pt>
                <c:pt idx="3">
                  <c:v>2017</c:v>
                </c:pt>
                <c:pt idx="4">
                  <c:v>2018</c:v>
                </c:pt>
                <c:pt idx="5">
                  <c:v>2019</c:v>
                </c:pt>
                <c:pt idx="6">
                  <c:v>2020</c:v>
                </c:pt>
              </c:numCache>
            </c:numRef>
          </c:cat>
          <c:val>
            <c:numRef>
              <c:f>'Q2'!$AB$4:$AH$4</c:f>
              <c:numCache>
                <c:formatCode>General</c:formatCode>
                <c:ptCount val="7"/>
                <c:pt idx="0">
                  <c:v>2</c:v>
                </c:pt>
                <c:pt idx="1">
                  <c:v>2</c:v>
                </c:pt>
                <c:pt idx="2">
                  <c:v>2</c:v>
                </c:pt>
                <c:pt idx="3">
                  <c:v>4</c:v>
                </c:pt>
                <c:pt idx="4">
                  <c:v>5</c:v>
                </c:pt>
                <c:pt idx="5">
                  <c:v>3</c:v>
                </c:pt>
                <c:pt idx="6">
                  <c:v>2</c:v>
                </c:pt>
              </c:numCache>
            </c:numRef>
          </c:val>
          <c:smooth val="0"/>
          <c:extLst>
            <c:ext xmlns:c16="http://schemas.microsoft.com/office/drawing/2014/chart" uri="{C3380CC4-5D6E-409C-BE32-E72D297353CC}">
              <c16:uniqueId val="{0000000B-CD77-45B1-820C-7DD437737570}"/>
            </c:ext>
          </c:extLst>
        </c:ser>
        <c:ser>
          <c:idx val="2"/>
          <c:order val="2"/>
          <c:tx>
            <c:strRef>
              <c:f>'Q2'!$Z$5</c:f>
              <c:strCache>
                <c:ptCount val="1"/>
                <c:pt idx="0">
                  <c:v>Colleagues' commitment </c:v>
                </c:pt>
              </c:strCache>
            </c:strRef>
          </c:tx>
          <c:marker>
            <c:symbol val="none"/>
          </c:marker>
          <c:cat>
            <c:numRef>
              <c:f>'Q2'!$AB$2:$AH$2</c:f>
              <c:numCache>
                <c:formatCode>General</c:formatCode>
                <c:ptCount val="7"/>
                <c:pt idx="0">
                  <c:v>2014</c:v>
                </c:pt>
                <c:pt idx="1">
                  <c:v>2015</c:v>
                </c:pt>
                <c:pt idx="2">
                  <c:v>2016</c:v>
                </c:pt>
                <c:pt idx="3">
                  <c:v>2017</c:v>
                </c:pt>
                <c:pt idx="4">
                  <c:v>2018</c:v>
                </c:pt>
                <c:pt idx="5">
                  <c:v>2019</c:v>
                </c:pt>
                <c:pt idx="6">
                  <c:v>2020</c:v>
                </c:pt>
              </c:numCache>
            </c:numRef>
          </c:cat>
          <c:val>
            <c:numRef>
              <c:f>'Q2'!$AB$5:$AH$5</c:f>
              <c:numCache>
                <c:formatCode>General</c:formatCode>
                <c:ptCount val="7"/>
                <c:pt idx="0">
                  <c:v>3</c:v>
                </c:pt>
                <c:pt idx="1">
                  <c:v>3</c:v>
                </c:pt>
                <c:pt idx="2">
                  <c:v>3</c:v>
                </c:pt>
                <c:pt idx="3">
                  <c:v>2</c:v>
                </c:pt>
                <c:pt idx="4">
                  <c:v>4</c:v>
                </c:pt>
                <c:pt idx="5">
                  <c:v>2</c:v>
                </c:pt>
                <c:pt idx="6">
                  <c:v>3</c:v>
                </c:pt>
              </c:numCache>
            </c:numRef>
          </c:val>
          <c:smooth val="0"/>
          <c:extLst>
            <c:ext xmlns:c16="http://schemas.microsoft.com/office/drawing/2014/chart" uri="{C3380CC4-5D6E-409C-BE32-E72D297353CC}">
              <c16:uniqueId val="{00000011-CD77-45B1-820C-7DD437737570}"/>
            </c:ext>
          </c:extLst>
        </c:ser>
        <c:ser>
          <c:idx val="3"/>
          <c:order val="3"/>
          <c:tx>
            <c:strRef>
              <c:f>'Q2'!$Z$6</c:f>
              <c:strCache>
                <c:ptCount val="1"/>
                <c:pt idx="0">
                  <c:v>Dedicated time</c:v>
                </c:pt>
              </c:strCache>
            </c:strRef>
          </c:tx>
          <c:marker>
            <c:symbol val="none"/>
          </c:marker>
          <c:cat>
            <c:numRef>
              <c:f>'Q2'!$AB$2:$AH$2</c:f>
              <c:numCache>
                <c:formatCode>General</c:formatCode>
                <c:ptCount val="7"/>
                <c:pt idx="0">
                  <c:v>2014</c:v>
                </c:pt>
                <c:pt idx="1">
                  <c:v>2015</c:v>
                </c:pt>
                <c:pt idx="2">
                  <c:v>2016</c:v>
                </c:pt>
                <c:pt idx="3">
                  <c:v>2017</c:v>
                </c:pt>
                <c:pt idx="4">
                  <c:v>2018</c:v>
                </c:pt>
                <c:pt idx="5">
                  <c:v>2019</c:v>
                </c:pt>
                <c:pt idx="6">
                  <c:v>2020</c:v>
                </c:pt>
              </c:numCache>
            </c:numRef>
          </c:cat>
          <c:val>
            <c:numRef>
              <c:f>'Q2'!$AB$6:$AH$6</c:f>
              <c:numCache>
                <c:formatCode>General</c:formatCode>
                <c:ptCount val="7"/>
                <c:pt idx="0">
                  <c:v>4</c:v>
                </c:pt>
                <c:pt idx="1">
                  <c:v>6</c:v>
                </c:pt>
                <c:pt idx="2">
                  <c:v>4</c:v>
                </c:pt>
                <c:pt idx="3">
                  <c:v>5</c:v>
                </c:pt>
                <c:pt idx="4">
                  <c:v>2</c:v>
                </c:pt>
                <c:pt idx="5">
                  <c:v>4</c:v>
                </c:pt>
                <c:pt idx="6">
                  <c:v>4</c:v>
                </c:pt>
              </c:numCache>
            </c:numRef>
          </c:val>
          <c:smooth val="0"/>
          <c:extLst>
            <c:ext xmlns:c16="http://schemas.microsoft.com/office/drawing/2014/chart" uri="{C3380CC4-5D6E-409C-BE32-E72D297353CC}">
              <c16:uniqueId val="{00000017-CD77-45B1-820C-7DD437737570}"/>
            </c:ext>
          </c:extLst>
        </c:ser>
        <c:ser>
          <c:idx val="4"/>
          <c:order val="4"/>
          <c:tx>
            <c:strRef>
              <c:f>'Q2'!$Z$7</c:f>
              <c:strCache>
                <c:ptCount val="1"/>
                <c:pt idx="0">
                  <c:v>Strategy and leadership</c:v>
                </c:pt>
              </c:strCache>
            </c:strRef>
          </c:tx>
          <c:marker>
            <c:symbol val="none"/>
          </c:marker>
          <c:cat>
            <c:numRef>
              <c:f>'Q2'!$AB$2:$AH$2</c:f>
              <c:numCache>
                <c:formatCode>General</c:formatCode>
                <c:ptCount val="7"/>
                <c:pt idx="0">
                  <c:v>2014</c:v>
                </c:pt>
                <c:pt idx="1">
                  <c:v>2015</c:v>
                </c:pt>
                <c:pt idx="2">
                  <c:v>2016</c:v>
                </c:pt>
                <c:pt idx="3">
                  <c:v>2017</c:v>
                </c:pt>
                <c:pt idx="4">
                  <c:v>2018</c:v>
                </c:pt>
                <c:pt idx="5">
                  <c:v>2019</c:v>
                </c:pt>
                <c:pt idx="6">
                  <c:v>2020</c:v>
                </c:pt>
              </c:numCache>
            </c:numRef>
          </c:cat>
          <c:val>
            <c:numRef>
              <c:f>'Q2'!$AB$7:$AH$7</c:f>
              <c:numCache>
                <c:formatCode>General</c:formatCode>
                <c:ptCount val="7"/>
                <c:pt idx="0">
                  <c:v>6</c:v>
                </c:pt>
                <c:pt idx="1">
                  <c:v>8</c:v>
                </c:pt>
                <c:pt idx="2">
                  <c:v>6</c:v>
                </c:pt>
                <c:pt idx="3">
                  <c:v>6</c:v>
                </c:pt>
                <c:pt idx="4">
                  <c:v>6</c:v>
                </c:pt>
                <c:pt idx="5">
                  <c:v>6</c:v>
                </c:pt>
                <c:pt idx="6">
                  <c:v>5</c:v>
                </c:pt>
              </c:numCache>
            </c:numRef>
          </c:val>
          <c:smooth val="0"/>
          <c:extLst>
            <c:ext xmlns:c16="http://schemas.microsoft.com/office/drawing/2014/chart" uri="{C3380CC4-5D6E-409C-BE32-E72D297353CC}">
              <c16:uniqueId val="{0000001D-CD77-45B1-820C-7DD437737570}"/>
            </c:ext>
          </c:extLst>
        </c:ser>
        <c:ser>
          <c:idx val="5"/>
          <c:order val="5"/>
          <c:tx>
            <c:strRef>
              <c:f>'Q2'!$Z$8</c:f>
              <c:strCache>
                <c:ptCount val="1"/>
                <c:pt idx="0">
                  <c:v>Institutional culture </c:v>
                </c:pt>
              </c:strCache>
            </c:strRef>
          </c:tx>
          <c:marker>
            <c:symbol val="none"/>
          </c:marker>
          <c:cat>
            <c:numRef>
              <c:f>'Q2'!$AB$2:$AH$2</c:f>
              <c:numCache>
                <c:formatCode>General</c:formatCode>
                <c:ptCount val="7"/>
                <c:pt idx="0">
                  <c:v>2014</c:v>
                </c:pt>
                <c:pt idx="1">
                  <c:v>2015</c:v>
                </c:pt>
                <c:pt idx="2">
                  <c:v>2016</c:v>
                </c:pt>
                <c:pt idx="3">
                  <c:v>2017</c:v>
                </c:pt>
                <c:pt idx="4">
                  <c:v>2018</c:v>
                </c:pt>
                <c:pt idx="5">
                  <c:v>2019</c:v>
                </c:pt>
                <c:pt idx="6">
                  <c:v>2020</c:v>
                </c:pt>
              </c:numCache>
            </c:numRef>
          </c:cat>
          <c:val>
            <c:numRef>
              <c:f>'Q2'!$AB$8:$AH$8</c:f>
              <c:numCache>
                <c:formatCode>General</c:formatCode>
                <c:ptCount val="7"/>
                <c:pt idx="0">
                  <c:v>5</c:v>
                </c:pt>
                <c:pt idx="1">
                  <c:v>4</c:v>
                </c:pt>
                <c:pt idx="2">
                  <c:v>7</c:v>
                </c:pt>
                <c:pt idx="3">
                  <c:v>7</c:v>
                </c:pt>
                <c:pt idx="4">
                  <c:v>7</c:v>
                </c:pt>
                <c:pt idx="5">
                  <c:v>5</c:v>
                </c:pt>
                <c:pt idx="6">
                  <c:v>6</c:v>
                </c:pt>
              </c:numCache>
            </c:numRef>
          </c:val>
          <c:smooth val="0"/>
          <c:extLst>
            <c:ext xmlns:c16="http://schemas.microsoft.com/office/drawing/2014/chart" uri="{C3380CC4-5D6E-409C-BE32-E72D297353CC}">
              <c16:uniqueId val="{00000023-CD77-45B1-820C-7DD437737570}"/>
            </c:ext>
          </c:extLst>
        </c:ser>
        <c:ser>
          <c:idx val="6"/>
          <c:order val="6"/>
          <c:tx>
            <c:strRef>
              <c:f>'Q2'!$Z$9</c:f>
              <c:strCache>
                <c:ptCount val="1"/>
                <c:pt idx="0">
                  <c:v>Support staff </c:v>
                </c:pt>
              </c:strCache>
            </c:strRef>
          </c:tx>
          <c:marker>
            <c:symbol val="none"/>
          </c:marker>
          <c:cat>
            <c:numRef>
              <c:f>'Q2'!$AB$2:$AH$2</c:f>
              <c:numCache>
                <c:formatCode>General</c:formatCode>
                <c:ptCount val="7"/>
                <c:pt idx="0">
                  <c:v>2014</c:v>
                </c:pt>
                <c:pt idx="1">
                  <c:v>2015</c:v>
                </c:pt>
                <c:pt idx="2">
                  <c:v>2016</c:v>
                </c:pt>
                <c:pt idx="3">
                  <c:v>2017</c:v>
                </c:pt>
                <c:pt idx="4">
                  <c:v>2018</c:v>
                </c:pt>
                <c:pt idx="5">
                  <c:v>2019</c:v>
                </c:pt>
                <c:pt idx="6">
                  <c:v>2020</c:v>
                </c:pt>
              </c:numCache>
            </c:numRef>
          </c:cat>
          <c:val>
            <c:numRef>
              <c:f>'Q2'!$AB$9:$AH$9</c:f>
              <c:numCache>
                <c:formatCode>General</c:formatCode>
                <c:ptCount val="7"/>
                <c:pt idx="0">
                  <c:v>8</c:v>
                </c:pt>
                <c:pt idx="1">
                  <c:v>7</c:v>
                </c:pt>
                <c:pt idx="2">
                  <c:v>8</c:v>
                </c:pt>
                <c:pt idx="3">
                  <c:v>8</c:v>
                </c:pt>
                <c:pt idx="4">
                  <c:v>10</c:v>
                </c:pt>
                <c:pt idx="5">
                  <c:v>8</c:v>
                </c:pt>
                <c:pt idx="6">
                  <c:v>7</c:v>
                </c:pt>
              </c:numCache>
            </c:numRef>
          </c:val>
          <c:smooth val="0"/>
          <c:extLst>
            <c:ext xmlns:c16="http://schemas.microsoft.com/office/drawing/2014/chart" uri="{C3380CC4-5D6E-409C-BE32-E72D297353CC}">
              <c16:uniqueId val="{00000029-CD77-45B1-820C-7DD437737570}"/>
            </c:ext>
          </c:extLst>
        </c:ser>
        <c:ser>
          <c:idx val="7"/>
          <c:order val="7"/>
          <c:tx>
            <c:strRef>
              <c:f>'Q2'!$Z$10</c:f>
              <c:strCache>
                <c:ptCount val="1"/>
                <c:pt idx="0">
                  <c:v>Staff development opportunities </c:v>
                </c:pt>
              </c:strCache>
            </c:strRef>
          </c:tx>
          <c:marker>
            <c:symbol val="none"/>
          </c:marker>
          <c:cat>
            <c:numRef>
              <c:f>'Q2'!$AB$2:$AH$2</c:f>
              <c:numCache>
                <c:formatCode>General</c:formatCode>
                <c:ptCount val="7"/>
                <c:pt idx="0">
                  <c:v>2014</c:v>
                </c:pt>
                <c:pt idx="1">
                  <c:v>2015</c:v>
                </c:pt>
                <c:pt idx="2">
                  <c:v>2016</c:v>
                </c:pt>
                <c:pt idx="3">
                  <c:v>2017</c:v>
                </c:pt>
                <c:pt idx="4">
                  <c:v>2018</c:v>
                </c:pt>
                <c:pt idx="5">
                  <c:v>2019</c:v>
                </c:pt>
                <c:pt idx="6">
                  <c:v>2020</c:v>
                </c:pt>
              </c:numCache>
            </c:numRef>
          </c:cat>
          <c:val>
            <c:numRef>
              <c:f>'Q2'!$AB$10:$AH$10</c:f>
              <c:numCache>
                <c:formatCode>General</c:formatCode>
                <c:ptCount val="7"/>
                <c:pt idx="0">
                  <c:v>7</c:v>
                </c:pt>
                <c:pt idx="1">
                  <c:v>5</c:v>
                </c:pt>
                <c:pt idx="2">
                  <c:v>5</c:v>
                </c:pt>
                <c:pt idx="3">
                  <c:v>3</c:v>
                </c:pt>
                <c:pt idx="4">
                  <c:v>3</c:v>
                </c:pt>
                <c:pt idx="5">
                  <c:v>7</c:v>
                </c:pt>
                <c:pt idx="6">
                  <c:v>7</c:v>
                </c:pt>
              </c:numCache>
            </c:numRef>
          </c:val>
          <c:smooth val="0"/>
          <c:extLst>
            <c:ext xmlns:c16="http://schemas.microsoft.com/office/drawing/2014/chart" uri="{C3380CC4-5D6E-409C-BE32-E72D297353CC}">
              <c16:uniqueId val="{0000002F-CD77-45B1-820C-7DD437737570}"/>
            </c:ext>
          </c:extLst>
        </c:ser>
        <c:ser>
          <c:idx val="8"/>
          <c:order val="8"/>
          <c:tx>
            <c:strRef>
              <c:f>'Q2'!$Z$11</c:f>
              <c:strCache>
                <c:ptCount val="1"/>
                <c:pt idx="0">
                  <c:v>Existing infrastructure</c:v>
                </c:pt>
              </c:strCache>
            </c:strRef>
          </c:tx>
          <c:marker>
            <c:symbol val="none"/>
          </c:marker>
          <c:cat>
            <c:numRef>
              <c:f>'Q2'!$AB$2:$AH$2</c:f>
              <c:numCache>
                <c:formatCode>General</c:formatCode>
                <c:ptCount val="7"/>
                <c:pt idx="0">
                  <c:v>2014</c:v>
                </c:pt>
                <c:pt idx="1">
                  <c:v>2015</c:v>
                </c:pt>
                <c:pt idx="2">
                  <c:v>2016</c:v>
                </c:pt>
                <c:pt idx="3">
                  <c:v>2017</c:v>
                </c:pt>
                <c:pt idx="4">
                  <c:v>2018</c:v>
                </c:pt>
                <c:pt idx="5">
                  <c:v>2019</c:v>
                </c:pt>
                <c:pt idx="6">
                  <c:v>2020</c:v>
                </c:pt>
              </c:numCache>
            </c:numRef>
          </c:cat>
          <c:val>
            <c:numRef>
              <c:f>'Q2'!$AB$11:$AH$11</c:f>
              <c:numCache>
                <c:formatCode>General</c:formatCode>
                <c:ptCount val="7"/>
                <c:pt idx="0">
                  <c:v>9</c:v>
                </c:pt>
                <c:pt idx="1">
                  <c:v>9</c:v>
                </c:pt>
                <c:pt idx="2">
                  <c:v>9</c:v>
                </c:pt>
                <c:pt idx="3">
                  <c:v>10</c:v>
                </c:pt>
                <c:pt idx="4">
                  <c:v>8</c:v>
                </c:pt>
                <c:pt idx="5">
                  <c:v>9</c:v>
                </c:pt>
                <c:pt idx="6">
                  <c:v>9</c:v>
                </c:pt>
              </c:numCache>
            </c:numRef>
          </c:val>
          <c:smooth val="0"/>
          <c:extLst>
            <c:ext xmlns:c16="http://schemas.microsoft.com/office/drawing/2014/chart" uri="{C3380CC4-5D6E-409C-BE32-E72D297353CC}">
              <c16:uniqueId val="{00000035-CD77-45B1-820C-7DD437737570}"/>
            </c:ext>
          </c:extLst>
        </c:ser>
        <c:ser>
          <c:idx val="9"/>
          <c:order val="9"/>
          <c:tx>
            <c:strRef>
              <c:f>'Q2'!$Z$12</c:f>
              <c:strCache>
                <c:ptCount val="1"/>
                <c:pt idx="0">
                  <c:v>Organisational structure </c:v>
                </c:pt>
              </c:strCache>
            </c:strRef>
          </c:tx>
          <c:marker>
            <c:symbol val="none"/>
          </c:marker>
          <c:cat>
            <c:numRef>
              <c:f>'Q2'!$AB$2:$AH$2</c:f>
              <c:numCache>
                <c:formatCode>General</c:formatCode>
                <c:ptCount val="7"/>
                <c:pt idx="0">
                  <c:v>2014</c:v>
                </c:pt>
                <c:pt idx="1">
                  <c:v>2015</c:v>
                </c:pt>
                <c:pt idx="2">
                  <c:v>2016</c:v>
                </c:pt>
                <c:pt idx="3">
                  <c:v>2017</c:v>
                </c:pt>
                <c:pt idx="4">
                  <c:v>2018</c:v>
                </c:pt>
                <c:pt idx="5">
                  <c:v>2019</c:v>
                </c:pt>
                <c:pt idx="6">
                  <c:v>2020</c:v>
                </c:pt>
              </c:numCache>
            </c:numRef>
          </c:cat>
          <c:val>
            <c:numRef>
              <c:f>'Q2'!$AB$12:$AH$12</c:f>
              <c:numCache>
                <c:formatCode>General</c:formatCode>
                <c:ptCount val="7"/>
                <c:pt idx="0">
                  <c:v>10</c:v>
                </c:pt>
                <c:pt idx="1">
                  <c:v>11</c:v>
                </c:pt>
                <c:pt idx="2">
                  <c:v>11</c:v>
                </c:pt>
                <c:pt idx="3">
                  <c:v>11</c:v>
                </c:pt>
                <c:pt idx="4">
                  <c:v>11</c:v>
                </c:pt>
                <c:pt idx="5">
                  <c:v>11</c:v>
                </c:pt>
                <c:pt idx="6">
                  <c:v>10</c:v>
                </c:pt>
              </c:numCache>
            </c:numRef>
          </c:val>
          <c:smooth val="0"/>
          <c:extLst>
            <c:ext xmlns:c16="http://schemas.microsoft.com/office/drawing/2014/chart" uri="{C3380CC4-5D6E-409C-BE32-E72D297353CC}">
              <c16:uniqueId val="{0000003B-CD77-45B1-820C-7DD437737570}"/>
            </c:ext>
          </c:extLst>
        </c:ser>
        <c:ser>
          <c:idx val="10"/>
          <c:order val="10"/>
          <c:tx>
            <c:strRef>
              <c:f>'Q2'!$Z$13</c:f>
              <c:strCache>
                <c:ptCount val="1"/>
                <c:pt idx="0">
                  <c:v>Changing administrative processes </c:v>
                </c:pt>
              </c:strCache>
            </c:strRef>
          </c:tx>
          <c:marker>
            <c:symbol val="none"/>
          </c:marker>
          <c:cat>
            <c:numRef>
              <c:f>'Q2'!$AB$2:$AH$2</c:f>
              <c:numCache>
                <c:formatCode>General</c:formatCode>
                <c:ptCount val="7"/>
                <c:pt idx="0">
                  <c:v>2014</c:v>
                </c:pt>
                <c:pt idx="1">
                  <c:v>2015</c:v>
                </c:pt>
                <c:pt idx="2">
                  <c:v>2016</c:v>
                </c:pt>
                <c:pt idx="3">
                  <c:v>2017</c:v>
                </c:pt>
                <c:pt idx="4">
                  <c:v>2018</c:v>
                </c:pt>
                <c:pt idx="5">
                  <c:v>2019</c:v>
                </c:pt>
                <c:pt idx="6">
                  <c:v>2020</c:v>
                </c:pt>
              </c:numCache>
            </c:numRef>
          </c:cat>
          <c:val>
            <c:numRef>
              <c:f>'Q2'!$AB$13:$AH$13</c:f>
              <c:numCache>
                <c:formatCode>General</c:formatCode>
                <c:ptCount val="7"/>
                <c:pt idx="0">
                  <c:v>12</c:v>
                </c:pt>
                <c:pt idx="1">
                  <c:v>12</c:v>
                </c:pt>
                <c:pt idx="2">
                  <c:v>12</c:v>
                </c:pt>
                <c:pt idx="3">
                  <c:v>12</c:v>
                </c:pt>
                <c:pt idx="4">
                  <c:v>13</c:v>
                </c:pt>
                <c:pt idx="5">
                  <c:v>12</c:v>
                </c:pt>
                <c:pt idx="6">
                  <c:v>11</c:v>
                </c:pt>
              </c:numCache>
            </c:numRef>
          </c:val>
          <c:smooth val="0"/>
          <c:extLst>
            <c:ext xmlns:c16="http://schemas.microsoft.com/office/drawing/2014/chart" uri="{C3380CC4-5D6E-409C-BE32-E72D297353CC}">
              <c16:uniqueId val="{00000041-CD77-45B1-820C-7DD437737570}"/>
            </c:ext>
          </c:extLst>
        </c:ser>
        <c:ser>
          <c:idx val="11"/>
          <c:order val="11"/>
          <c:tx>
            <c:strRef>
              <c:f>'Q2'!$Z$14</c:f>
              <c:strCache>
                <c:ptCount val="1"/>
                <c:pt idx="0">
                  <c:v>Recognition for career development </c:v>
                </c:pt>
              </c:strCache>
            </c:strRef>
          </c:tx>
          <c:marker>
            <c:symbol val="none"/>
          </c:marker>
          <c:cat>
            <c:numRef>
              <c:f>'Q2'!$AB$2:$AH$2</c:f>
              <c:numCache>
                <c:formatCode>General</c:formatCode>
                <c:ptCount val="7"/>
                <c:pt idx="0">
                  <c:v>2014</c:v>
                </c:pt>
                <c:pt idx="1">
                  <c:v>2015</c:v>
                </c:pt>
                <c:pt idx="2">
                  <c:v>2016</c:v>
                </c:pt>
                <c:pt idx="3">
                  <c:v>2017</c:v>
                </c:pt>
                <c:pt idx="4">
                  <c:v>2018</c:v>
                </c:pt>
                <c:pt idx="5">
                  <c:v>2019</c:v>
                </c:pt>
                <c:pt idx="6">
                  <c:v>2020</c:v>
                </c:pt>
              </c:numCache>
            </c:numRef>
          </c:cat>
          <c:val>
            <c:numRef>
              <c:f>'Q2'!$AB$14:$AH$14</c:f>
              <c:numCache>
                <c:formatCode>General</c:formatCode>
                <c:ptCount val="7"/>
                <c:pt idx="0">
                  <c:v>11</c:v>
                </c:pt>
                <c:pt idx="1">
                  <c:v>10</c:v>
                </c:pt>
                <c:pt idx="2">
                  <c:v>10</c:v>
                </c:pt>
                <c:pt idx="3">
                  <c:v>9</c:v>
                </c:pt>
                <c:pt idx="4">
                  <c:v>9</c:v>
                </c:pt>
                <c:pt idx="5">
                  <c:v>10</c:v>
                </c:pt>
                <c:pt idx="6">
                  <c:v>11</c:v>
                </c:pt>
              </c:numCache>
            </c:numRef>
          </c:val>
          <c:smooth val="0"/>
          <c:extLst>
            <c:ext xmlns:c16="http://schemas.microsoft.com/office/drawing/2014/chart" uri="{C3380CC4-5D6E-409C-BE32-E72D297353CC}">
              <c16:uniqueId val="{00000047-CD77-45B1-820C-7DD437737570}"/>
            </c:ext>
          </c:extLst>
        </c:ser>
        <c:ser>
          <c:idx val="12"/>
          <c:order val="12"/>
          <c:tx>
            <c:strRef>
              <c:f>'Q2'!$Z$15</c:f>
              <c:strCache>
                <c:ptCount val="1"/>
                <c:pt idx="0">
                  <c:v>Professional incentives</c:v>
                </c:pt>
              </c:strCache>
            </c:strRef>
          </c:tx>
          <c:marker>
            <c:symbol val="none"/>
          </c:marker>
          <c:cat>
            <c:numRef>
              <c:f>'Q2'!$AB$2:$AH$2</c:f>
              <c:numCache>
                <c:formatCode>General</c:formatCode>
                <c:ptCount val="7"/>
                <c:pt idx="0">
                  <c:v>2014</c:v>
                </c:pt>
                <c:pt idx="1">
                  <c:v>2015</c:v>
                </c:pt>
                <c:pt idx="2">
                  <c:v>2016</c:v>
                </c:pt>
                <c:pt idx="3">
                  <c:v>2017</c:v>
                </c:pt>
                <c:pt idx="4">
                  <c:v>2018</c:v>
                </c:pt>
                <c:pt idx="5">
                  <c:v>2019</c:v>
                </c:pt>
                <c:pt idx="6">
                  <c:v>2020</c:v>
                </c:pt>
              </c:numCache>
            </c:numRef>
          </c:cat>
          <c:val>
            <c:numRef>
              <c:f>'Q2'!$AB$15:$AH$15</c:f>
              <c:numCache>
                <c:formatCode>General</c:formatCode>
                <c:ptCount val="7"/>
                <c:pt idx="0">
                  <c:v>13</c:v>
                </c:pt>
                <c:pt idx="1">
                  <c:v>13</c:v>
                </c:pt>
                <c:pt idx="2">
                  <c:v>13</c:v>
                </c:pt>
                <c:pt idx="3">
                  <c:v>13</c:v>
                </c:pt>
                <c:pt idx="4">
                  <c:v>12</c:v>
                </c:pt>
                <c:pt idx="5">
                  <c:v>13</c:v>
                </c:pt>
                <c:pt idx="6">
                  <c:v>13</c:v>
                </c:pt>
              </c:numCache>
            </c:numRef>
          </c:val>
          <c:smooth val="0"/>
          <c:extLst>
            <c:ext xmlns:c16="http://schemas.microsoft.com/office/drawing/2014/chart" uri="{C3380CC4-5D6E-409C-BE32-E72D297353CC}">
              <c16:uniqueId val="{0000004D-CD77-45B1-820C-7DD437737570}"/>
            </c:ext>
          </c:extLst>
        </c:ser>
        <c:dLbls>
          <c:showLegendKey val="0"/>
          <c:showVal val="0"/>
          <c:showCatName val="0"/>
          <c:showSerName val="0"/>
          <c:showPercent val="0"/>
          <c:showBubbleSize val="0"/>
        </c:dLbls>
        <c:smooth val="0"/>
        <c:axId val="247128064"/>
        <c:axId val="247129600"/>
      </c:lineChart>
      <c:catAx>
        <c:axId val="247128064"/>
        <c:scaling>
          <c:orientation val="minMax"/>
        </c:scaling>
        <c:delete val="0"/>
        <c:axPos val="t"/>
        <c:majorGridlines>
          <c:spPr>
            <a:ln>
              <a:solidFill>
                <a:schemeClr val="bg1">
                  <a:lumMod val="85000"/>
                </a:schemeClr>
              </a:solidFill>
            </a:ln>
          </c:spPr>
        </c:majorGridlines>
        <c:numFmt formatCode="General" sourceLinked="1"/>
        <c:majorTickMark val="none"/>
        <c:minorTickMark val="none"/>
        <c:tickLblPos val="low"/>
        <c:crossAx val="247129600"/>
        <c:crosses val="autoZero"/>
        <c:auto val="0"/>
        <c:lblAlgn val="ctr"/>
        <c:lblOffset val="100"/>
        <c:tickLblSkip val="1"/>
        <c:tickMarkSkip val="1"/>
        <c:noMultiLvlLbl val="0"/>
      </c:catAx>
      <c:valAx>
        <c:axId val="247129600"/>
        <c:scaling>
          <c:orientation val="maxMin"/>
          <c:max val="13.5"/>
          <c:min val="1"/>
        </c:scaling>
        <c:delete val="0"/>
        <c:axPos val="l"/>
        <c:majorGridlines>
          <c:spPr>
            <a:ln>
              <a:solidFill>
                <a:schemeClr val="bg1">
                  <a:lumMod val="85000"/>
                </a:schemeClr>
              </a:solidFill>
            </a:ln>
          </c:spPr>
        </c:majorGridlines>
        <c:title>
          <c:tx>
            <c:rich>
              <a:bodyPr/>
              <a:lstStyle/>
              <a:p>
                <a:pPr>
                  <a:defRPr/>
                </a:pPr>
                <a:r>
                  <a:rPr lang="en-GB"/>
                  <a:t>Rank of combined agree/strongly agree</a:t>
                </a:r>
              </a:p>
            </c:rich>
          </c:tx>
          <c:layout>
            <c:manualLayout>
              <c:xMode val="edge"/>
              <c:yMode val="edge"/>
              <c:x val="0.10308634828750603"/>
              <c:y val="0.35279828380339456"/>
            </c:manualLayout>
          </c:layout>
          <c:overlay val="0"/>
        </c:title>
        <c:numFmt formatCode="General" sourceLinked="1"/>
        <c:majorTickMark val="none"/>
        <c:minorTickMark val="none"/>
        <c:tickLblPos val="low"/>
        <c:crossAx val="247128064"/>
        <c:crosses val="autoZero"/>
        <c:crossBetween val="midCat"/>
        <c:majorUnit val="1"/>
      </c:valAx>
    </c:plotArea>
    <c:legend>
      <c:legendPos val="r"/>
      <c:layout>
        <c:manualLayout>
          <c:xMode val="edge"/>
          <c:yMode val="edge"/>
          <c:x val="0.62957789726802771"/>
          <c:y val="0.12850861261315077"/>
          <c:w val="0.24999240929838337"/>
          <c:h val="0.80704876083555155"/>
        </c:manualLayout>
      </c:layout>
      <c:overlay val="0"/>
      <c:spPr>
        <a:noFill/>
      </c:spPr>
    </c:legend>
    <c:plotVisOnly val="1"/>
    <c:dispBlanksAs val="gap"/>
    <c:showDLblsOverMax val="0"/>
  </c:chart>
  <c:spPr>
    <a:ln>
      <a:noFill/>
    </a:ln>
  </c:spPr>
  <c:txPr>
    <a:bodyPr/>
    <a:lstStyle/>
    <a:p>
      <a:pPr>
        <a:defRPr sz="1400"/>
      </a:pPr>
      <a:endParaRPr lang="en-US"/>
    </a:p>
  </c:txPr>
  <c:printSettings>
    <c:headerFooter/>
    <c:pageMargins b="0.75" l="0.7" r="0.7" t="0.75" header="0.3" footer="0.3"/>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'Q3'!$B$1</c:f>
          <c:strCache>
            <c:ptCount val="1"/>
            <c:pt idx="0">
              <c:v>3. And how important do you expect the following will be for you in the coming year?</c:v>
            </c:pt>
          </c:strCache>
        </c:strRef>
      </c:tx>
      <c:overlay val="0"/>
    </c:title>
    <c:autoTitleDeleted val="0"/>
    <c:plotArea>
      <c:layout>
        <c:manualLayout>
          <c:layoutTarget val="inner"/>
          <c:xMode val="edge"/>
          <c:yMode val="edge"/>
          <c:x val="0.27118794026838788"/>
          <c:y val="6.5205336379584672E-2"/>
          <c:w val="0.70296085507182926"/>
          <c:h val="0.83671755538329717"/>
        </c:manualLayout>
      </c:layout>
      <c:barChart>
        <c:barDir val="bar"/>
        <c:grouping val="stacked"/>
        <c:varyColors val="0"/>
        <c:ser>
          <c:idx val="0"/>
          <c:order val="0"/>
          <c:tx>
            <c:strRef>
              <c:f>'Q3'!$O$2</c:f>
              <c:strCache>
                <c:ptCount val="1"/>
                <c:pt idx="0">
                  <c:v>Neutral</c:v>
                </c:pt>
              </c:strCache>
            </c:strRef>
          </c:tx>
          <c:spPr>
            <a:solidFill>
              <a:schemeClr val="bg1">
                <a:lumMod val="85000"/>
              </a:schemeClr>
            </a:solidFill>
          </c:spPr>
          <c:invertIfNegative val="0"/>
          <c:dLbls>
            <c:delete val="1"/>
          </c:dLbls>
          <c:cat>
            <c:strRef>
              <c:f>'Q3'!$L$3:$L$24</c:f>
              <c:strCache>
                <c:ptCount val="22"/>
                <c:pt idx="0">
                  <c:v>Digital and Open Badges</c:v>
                </c:pt>
                <c:pt idx="1">
                  <c:v>One-to-One Device initiatives</c:v>
                </c:pt>
                <c:pt idx="2">
                  <c:v>Augmented and Virtual Reality</c:v>
                </c:pt>
                <c:pt idx="3">
                  <c:v>MOOCs, SPOCs, TOOCs etc.</c:v>
                </c:pt>
                <c:pt idx="4">
                  <c:v>Game-based/playful learning</c:v>
                </c:pt>
                <c:pt idx="5">
                  <c:v>Blogs</c:v>
                </c:pt>
                <c:pt idx="6">
                  <c:v>Social networking (e.g. Twitter, Facebook, LinkedIn)</c:v>
                </c:pt>
                <c:pt idx="7">
                  <c:v>Open Education (Practices, Policy &amp; Resources)</c:v>
                </c:pt>
                <c:pt idx="8">
                  <c:v>ePortfolios</c:v>
                </c:pt>
                <c:pt idx="9">
                  <c:v>Digital repositories</c:v>
                </c:pt>
                <c:pt idx="10">
                  <c:v>Bring Your Own Device (BYOD)</c:v>
                </c:pt>
                <c:pt idx="11">
                  <c:v>Learning Space Design</c:v>
                </c:pt>
                <c:pt idx="12">
                  <c:v>Plagiarism detection</c:v>
                </c:pt>
                <c:pt idx="13">
                  <c:v>Assistive technologies</c:v>
                </c:pt>
                <c:pt idx="14">
                  <c:v>Data and Analytics (incl. Learning Analytics)</c:v>
                </c:pt>
                <c:pt idx="15">
                  <c:v>Lecture capture tools</c:v>
                </c:pt>
                <c:pt idx="16">
                  <c:v>Media production (e.g. podcasting, video interviews)</c:v>
                </c:pt>
                <c:pt idx="17">
                  <c:v>Electronic assessment, submission &amp; feedback tools</c:v>
                </c:pt>
                <c:pt idx="18">
                  <c:v>Web conferencing/virtual classroom software</c:v>
                </c:pt>
                <c:pt idx="19">
                  <c:v>Blended Learning</c:v>
                </c:pt>
                <c:pt idx="20">
                  <c:v>Content Management Systems and VLEs</c:v>
                </c:pt>
                <c:pt idx="21">
                  <c:v>Collaborative tools (e.g. Office365/Teams, Google Workspace/G Suite, Padlet etc.)</c:v>
                </c:pt>
              </c:strCache>
            </c:strRef>
          </c:cat>
          <c:val>
            <c:numRef>
              <c:f>'Q3'!$O$3:$O$24</c:f>
              <c:numCache>
                <c:formatCode>0%</c:formatCode>
                <c:ptCount val="22"/>
                <c:pt idx="0">
                  <c:v>9.7674418604651161E-2</c:v>
                </c:pt>
                <c:pt idx="1">
                  <c:v>0.1</c:v>
                </c:pt>
                <c:pt idx="2">
                  <c:v>0.10697674418604651</c:v>
                </c:pt>
                <c:pt idx="3">
                  <c:v>9.3023255813953487E-2</c:v>
                </c:pt>
                <c:pt idx="4">
                  <c:v>0.12558139534883722</c:v>
                </c:pt>
                <c:pt idx="5">
                  <c:v>0.14883720930232558</c:v>
                </c:pt>
                <c:pt idx="6">
                  <c:v>0.11162790697674418</c:v>
                </c:pt>
                <c:pt idx="7">
                  <c:v>0.1186046511627907</c:v>
                </c:pt>
                <c:pt idx="8">
                  <c:v>0.11162790697674418</c:v>
                </c:pt>
                <c:pt idx="9">
                  <c:v>0.12093023255813953</c:v>
                </c:pt>
                <c:pt idx="10">
                  <c:v>8.3720930232558138E-2</c:v>
                </c:pt>
                <c:pt idx="11">
                  <c:v>5.8139534883720929E-2</c:v>
                </c:pt>
                <c:pt idx="12">
                  <c:v>0.10930232558139535</c:v>
                </c:pt>
                <c:pt idx="13">
                  <c:v>0.12325581395348838</c:v>
                </c:pt>
                <c:pt idx="14">
                  <c:v>8.8372093023255813E-2</c:v>
                </c:pt>
                <c:pt idx="15">
                  <c:v>6.0465116279069767E-2</c:v>
                </c:pt>
                <c:pt idx="16">
                  <c:v>8.1395348837209308E-2</c:v>
                </c:pt>
                <c:pt idx="17">
                  <c:v>3.9534883720930232E-2</c:v>
                </c:pt>
                <c:pt idx="18">
                  <c:v>3.7209302325581395E-2</c:v>
                </c:pt>
                <c:pt idx="19">
                  <c:v>3.255813953488372E-2</c:v>
                </c:pt>
                <c:pt idx="20">
                  <c:v>1.8604651162790697E-2</c:v>
                </c:pt>
                <c:pt idx="21">
                  <c:v>1.8604651162790697E-2</c:v>
                </c:pt>
              </c:numCache>
            </c:numRef>
          </c:val>
          <c:extLst>
            <c:ext xmlns:c16="http://schemas.microsoft.com/office/drawing/2014/chart" uri="{C3380CC4-5D6E-409C-BE32-E72D297353CC}">
              <c16:uniqueId val="{00000000-E8A4-4FF9-BE4A-893D7308500F}"/>
            </c:ext>
          </c:extLst>
        </c:ser>
        <c:ser>
          <c:idx val="1"/>
          <c:order val="1"/>
          <c:tx>
            <c:strRef>
              <c:f>'Q3'!$N$2</c:f>
              <c:strCache>
                <c:ptCount val="1"/>
                <c:pt idx="0">
                  <c:v>Important</c:v>
                </c:pt>
              </c:strCache>
            </c:strRef>
          </c:tx>
          <c:spPr>
            <a:solidFill>
              <a:srgbClr val="079948">
                <a:alpha val="56000"/>
              </a:srgb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'Q3'!$L$3:$L$24</c:f>
              <c:strCache>
                <c:ptCount val="22"/>
                <c:pt idx="0">
                  <c:v>Digital and Open Badges</c:v>
                </c:pt>
                <c:pt idx="1">
                  <c:v>One-to-One Device initiatives</c:v>
                </c:pt>
                <c:pt idx="2">
                  <c:v>Augmented and Virtual Reality</c:v>
                </c:pt>
                <c:pt idx="3">
                  <c:v>MOOCs, SPOCs, TOOCs etc.</c:v>
                </c:pt>
                <c:pt idx="4">
                  <c:v>Game-based/playful learning</c:v>
                </c:pt>
                <c:pt idx="5">
                  <c:v>Blogs</c:v>
                </c:pt>
                <c:pt idx="6">
                  <c:v>Social networking (e.g. Twitter, Facebook, LinkedIn)</c:v>
                </c:pt>
                <c:pt idx="7">
                  <c:v>Open Education (Practices, Policy &amp; Resources)</c:v>
                </c:pt>
                <c:pt idx="8">
                  <c:v>ePortfolios</c:v>
                </c:pt>
                <c:pt idx="9">
                  <c:v>Digital repositories</c:v>
                </c:pt>
                <c:pt idx="10">
                  <c:v>Bring Your Own Device (BYOD)</c:v>
                </c:pt>
                <c:pt idx="11">
                  <c:v>Learning Space Design</c:v>
                </c:pt>
                <c:pt idx="12">
                  <c:v>Plagiarism detection</c:v>
                </c:pt>
                <c:pt idx="13">
                  <c:v>Assistive technologies</c:v>
                </c:pt>
                <c:pt idx="14">
                  <c:v>Data and Analytics (incl. Learning Analytics)</c:v>
                </c:pt>
                <c:pt idx="15">
                  <c:v>Lecture capture tools</c:v>
                </c:pt>
                <c:pt idx="16">
                  <c:v>Media production (e.g. podcasting, video interviews)</c:v>
                </c:pt>
                <c:pt idx="17">
                  <c:v>Electronic assessment, submission &amp; feedback tools</c:v>
                </c:pt>
                <c:pt idx="18">
                  <c:v>Web conferencing/virtual classroom software</c:v>
                </c:pt>
                <c:pt idx="19">
                  <c:v>Blended Learning</c:v>
                </c:pt>
                <c:pt idx="20">
                  <c:v>Content Management Systems and VLEs</c:v>
                </c:pt>
                <c:pt idx="21">
                  <c:v>Collaborative tools (e.g. Office365/Teams, Google Workspace/G Suite, Padlet etc.)</c:v>
                </c:pt>
              </c:strCache>
            </c:strRef>
          </c:cat>
          <c:val>
            <c:numRef>
              <c:f>'Q3'!$N$3:$N$24</c:f>
              <c:numCache>
                <c:formatCode>0%</c:formatCode>
                <c:ptCount val="22"/>
                <c:pt idx="0">
                  <c:v>8.3720930232558138E-2</c:v>
                </c:pt>
                <c:pt idx="1">
                  <c:v>7.441860465116279E-2</c:v>
                </c:pt>
                <c:pt idx="2">
                  <c:v>8.8372093023255813E-2</c:v>
                </c:pt>
                <c:pt idx="3">
                  <c:v>0.10232558139534884</c:v>
                </c:pt>
                <c:pt idx="4">
                  <c:v>0.15813953488372093</c:v>
                </c:pt>
                <c:pt idx="5">
                  <c:v>0.22790697674418606</c:v>
                </c:pt>
                <c:pt idx="6">
                  <c:v>0.21395348837209302</c:v>
                </c:pt>
                <c:pt idx="7">
                  <c:v>0.18139534883720931</c:v>
                </c:pt>
                <c:pt idx="8">
                  <c:v>0.23255813953488372</c:v>
                </c:pt>
                <c:pt idx="9">
                  <c:v>0.23720930232558141</c:v>
                </c:pt>
                <c:pt idx="10">
                  <c:v>0.16279069767441862</c:v>
                </c:pt>
                <c:pt idx="11">
                  <c:v>0.22325581395348837</c:v>
                </c:pt>
                <c:pt idx="12">
                  <c:v>0.28372093023255812</c:v>
                </c:pt>
                <c:pt idx="13">
                  <c:v>0.28837209302325584</c:v>
                </c:pt>
                <c:pt idx="14">
                  <c:v>0.33488372093023255</c:v>
                </c:pt>
                <c:pt idx="15">
                  <c:v>0.15348837209302327</c:v>
                </c:pt>
                <c:pt idx="16">
                  <c:v>0.28372093023255812</c:v>
                </c:pt>
                <c:pt idx="17">
                  <c:v>0.17674418604651163</c:v>
                </c:pt>
                <c:pt idx="18">
                  <c:v>0.12093023255813953</c:v>
                </c:pt>
                <c:pt idx="19">
                  <c:v>0.15813953488372093</c:v>
                </c:pt>
                <c:pt idx="20">
                  <c:v>8.8372093023255813E-2</c:v>
                </c:pt>
                <c:pt idx="21">
                  <c:v>8.8372093023255813E-2</c:v>
                </c:pt>
              </c:numCache>
            </c:numRef>
          </c:val>
          <c:extLst>
            <c:ext xmlns:c16="http://schemas.microsoft.com/office/drawing/2014/chart" uri="{C3380CC4-5D6E-409C-BE32-E72D297353CC}">
              <c16:uniqueId val="{00000001-E8A4-4FF9-BE4A-893D7308500F}"/>
            </c:ext>
          </c:extLst>
        </c:ser>
        <c:ser>
          <c:idx val="2"/>
          <c:order val="2"/>
          <c:tx>
            <c:strRef>
              <c:f>'Q3'!$M$2</c:f>
              <c:strCache>
                <c:ptCount val="1"/>
                <c:pt idx="0">
                  <c:v>Very important</c:v>
                </c:pt>
              </c:strCache>
            </c:strRef>
          </c:tx>
          <c:spPr>
            <a:solidFill>
              <a:srgbClr val="079948"/>
            </a:solidFill>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2-E8A4-4FF9-BE4A-893D7308500F}"/>
                </c:ext>
              </c:extLst>
            </c:dLbl>
            <c:spPr>
              <a:noFill/>
              <a:ln>
                <a:noFill/>
              </a:ln>
              <a:effectLst/>
            </c:spPr>
            <c:txPr>
              <a:bodyPr/>
              <a:lstStyle/>
              <a:p>
                <a:pPr>
                  <a:defRPr>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'Q3'!$L$3:$L$24</c:f>
              <c:strCache>
                <c:ptCount val="22"/>
                <c:pt idx="0">
                  <c:v>Digital and Open Badges</c:v>
                </c:pt>
                <c:pt idx="1">
                  <c:v>One-to-One Device initiatives</c:v>
                </c:pt>
                <c:pt idx="2">
                  <c:v>Augmented and Virtual Reality</c:v>
                </c:pt>
                <c:pt idx="3">
                  <c:v>MOOCs, SPOCs, TOOCs etc.</c:v>
                </c:pt>
                <c:pt idx="4">
                  <c:v>Game-based/playful learning</c:v>
                </c:pt>
                <c:pt idx="5">
                  <c:v>Blogs</c:v>
                </c:pt>
                <c:pt idx="6">
                  <c:v>Social networking (e.g. Twitter, Facebook, LinkedIn)</c:v>
                </c:pt>
                <c:pt idx="7">
                  <c:v>Open Education (Practices, Policy &amp; Resources)</c:v>
                </c:pt>
                <c:pt idx="8">
                  <c:v>ePortfolios</c:v>
                </c:pt>
                <c:pt idx="9">
                  <c:v>Digital repositories</c:v>
                </c:pt>
                <c:pt idx="10">
                  <c:v>Bring Your Own Device (BYOD)</c:v>
                </c:pt>
                <c:pt idx="11">
                  <c:v>Learning Space Design</c:v>
                </c:pt>
                <c:pt idx="12">
                  <c:v>Plagiarism detection</c:v>
                </c:pt>
                <c:pt idx="13">
                  <c:v>Assistive technologies</c:v>
                </c:pt>
                <c:pt idx="14">
                  <c:v>Data and Analytics (incl. Learning Analytics)</c:v>
                </c:pt>
                <c:pt idx="15">
                  <c:v>Lecture capture tools</c:v>
                </c:pt>
                <c:pt idx="16">
                  <c:v>Media production (e.g. podcasting, video interviews)</c:v>
                </c:pt>
                <c:pt idx="17">
                  <c:v>Electronic assessment, submission &amp; feedback tools</c:v>
                </c:pt>
                <c:pt idx="18">
                  <c:v>Web conferencing/virtual classroom software</c:v>
                </c:pt>
                <c:pt idx="19">
                  <c:v>Blended Learning</c:v>
                </c:pt>
                <c:pt idx="20">
                  <c:v>Content Management Systems and VLEs</c:v>
                </c:pt>
                <c:pt idx="21">
                  <c:v>Collaborative tools (e.g. Office365/Teams, Google Workspace/G Suite, Padlet etc.)</c:v>
                </c:pt>
              </c:strCache>
            </c:strRef>
          </c:cat>
          <c:val>
            <c:numRef>
              <c:f>'Q3'!$M$3:$M$24</c:f>
              <c:numCache>
                <c:formatCode>0%</c:formatCode>
                <c:ptCount val="22"/>
                <c:pt idx="0">
                  <c:v>3.255813953488372E-2</c:v>
                </c:pt>
                <c:pt idx="1">
                  <c:v>6.0465116279069767E-2</c:v>
                </c:pt>
                <c:pt idx="2">
                  <c:v>7.9069767441860464E-2</c:v>
                </c:pt>
                <c:pt idx="3">
                  <c:v>7.9069767441860464E-2</c:v>
                </c:pt>
                <c:pt idx="4">
                  <c:v>8.3720930232558138E-2</c:v>
                </c:pt>
                <c:pt idx="5">
                  <c:v>8.3720930232558138E-2</c:v>
                </c:pt>
                <c:pt idx="6">
                  <c:v>0.15813953488372093</c:v>
                </c:pt>
                <c:pt idx="7">
                  <c:v>0.19534883720930232</c:v>
                </c:pt>
                <c:pt idx="8">
                  <c:v>0.18604651162790697</c:v>
                </c:pt>
                <c:pt idx="9">
                  <c:v>0.18604651162790697</c:v>
                </c:pt>
                <c:pt idx="10">
                  <c:v>0.26511627906976742</c:v>
                </c:pt>
                <c:pt idx="11">
                  <c:v>0.26046511627906976</c:v>
                </c:pt>
                <c:pt idx="12">
                  <c:v>0.21395348837209302</c:v>
                </c:pt>
                <c:pt idx="13">
                  <c:v>0.24651162790697675</c:v>
                </c:pt>
                <c:pt idx="14">
                  <c:v>0.3116279069767442</c:v>
                </c:pt>
                <c:pt idx="15">
                  <c:v>0.52093023255813953</c:v>
                </c:pt>
                <c:pt idx="16">
                  <c:v>0.43720930232558142</c:v>
                </c:pt>
                <c:pt idx="17">
                  <c:v>0.64186046511627903</c:v>
                </c:pt>
                <c:pt idx="18">
                  <c:v>0.73023255813953492</c:v>
                </c:pt>
                <c:pt idx="19">
                  <c:v>0.69767441860465118</c:v>
                </c:pt>
                <c:pt idx="20">
                  <c:v>0.82790697674418601</c:v>
                </c:pt>
                <c:pt idx="21">
                  <c:v>0.84651162790697676</c:v>
                </c:pt>
              </c:numCache>
            </c:numRef>
          </c:val>
          <c:extLst>
            <c:ext xmlns:c16="http://schemas.microsoft.com/office/drawing/2014/chart" uri="{C3380CC4-5D6E-409C-BE32-E72D297353CC}">
              <c16:uniqueId val="{00000003-E8A4-4FF9-BE4A-893D7308500F}"/>
            </c:ext>
          </c:extLst>
        </c:ser>
        <c:ser>
          <c:idx val="5"/>
          <c:order val="3"/>
          <c:tx>
            <c:strRef>
              <c:f>'Q3'!$P$2</c:f>
              <c:strCache>
                <c:ptCount val="1"/>
                <c:pt idx="0">
                  <c:v>Neutral</c:v>
                </c:pt>
              </c:strCache>
            </c:strRef>
          </c:tx>
          <c:spPr>
            <a:solidFill>
              <a:schemeClr val="bg1">
                <a:lumMod val="85000"/>
              </a:schemeClr>
            </a:solidFill>
          </c:spPr>
          <c:invertIfNegative val="0"/>
          <c:dLbls>
            <c:delete val="1"/>
          </c:dLbls>
          <c:cat>
            <c:strRef>
              <c:f>'Q3'!$L$3:$L$24</c:f>
              <c:strCache>
                <c:ptCount val="22"/>
                <c:pt idx="0">
                  <c:v>Digital and Open Badges</c:v>
                </c:pt>
                <c:pt idx="1">
                  <c:v>One-to-One Device initiatives</c:v>
                </c:pt>
                <c:pt idx="2">
                  <c:v>Augmented and Virtual Reality</c:v>
                </c:pt>
                <c:pt idx="3">
                  <c:v>MOOCs, SPOCs, TOOCs etc.</c:v>
                </c:pt>
                <c:pt idx="4">
                  <c:v>Game-based/playful learning</c:v>
                </c:pt>
                <c:pt idx="5">
                  <c:v>Blogs</c:v>
                </c:pt>
                <c:pt idx="6">
                  <c:v>Social networking (e.g. Twitter, Facebook, LinkedIn)</c:v>
                </c:pt>
                <c:pt idx="7">
                  <c:v>Open Education (Practices, Policy &amp; Resources)</c:v>
                </c:pt>
                <c:pt idx="8">
                  <c:v>ePortfolios</c:v>
                </c:pt>
                <c:pt idx="9">
                  <c:v>Digital repositories</c:v>
                </c:pt>
                <c:pt idx="10">
                  <c:v>Bring Your Own Device (BYOD)</c:v>
                </c:pt>
                <c:pt idx="11">
                  <c:v>Learning Space Design</c:v>
                </c:pt>
                <c:pt idx="12">
                  <c:v>Plagiarism detection</c:v>
                </c:pt>
                <c:pt idx="13">
                  <c:v>Assistive technologies</c:v>
                </c:pt>
                <c:pt idx="14">
                  <c:v>Data and Analytics (incl. Learning Analytics)</c:v>
                </c:pt>
                <c:pt idx="15">
                  <c:v>Lecture capture tools</c:v>
                </c:pt>
                <c:pt idx="16">
                  <c:v>Media production (e.g. podcasting, video interviews)</c:v>
                </c:pt>
                <c:pt idx="17">
                  <c:v>Electronic assessment, submission &amp; feedback tools</c:v>
                </c:pt>
                <c:pt idx="18">
                  <c:v>Web conferencing/virtual classroom software</c:v>
                </c:pt>
                <c:pt idx="19">
                  <c:v>Blended Learning</c:v>
                </c:pt>
                <c:pt idx="20">
                  <c:v>Content Management Systems and VLEs</c:v>
                </c:pt>
                <c:pt idx="21">
                  <c:v>Collaborative tools (e.g. Office365/Teams, Google Workspace/G Suite, Padlet etc.)</c:v>
                </c:pt>
              </c:strCache>
            </c:strRef>
          </c:cat>
          <c:val>
            <c:numRef>
              <c:f>'Q3'!$P$3:$P$24</c:f>
              <c:numCache>
                <c:formatCode>0%</c:formatCode>
                <c:ptCount val="22"/>
                <c:pt idx="0">
                  <c:v>-9.7674418604651161E-2</c:v>
                </c:pt>
                <c:pt idx="1">
                  <c:v>-0.1</c:v>
                </c:pt>
                <c:pt idx="2">
                  <c:v>-0.10697674418604651</c:v>
                </c:pt>
                <c:pt idx="3">
                  <c:v>-9.3023255813953487E-2</c:v>
                </c:pt>
                <c:pt idx="4">
                  <c:v>-0.12558139534883722</c:v>
                </c:pt>
                <c:pt idx="5">
                  <c:v>-0.14883720930232558</c:v>
                </c:pt>
                <c:pt idx="6">
                  <c:v>-0.11162790697674418</c:v>
                </c:pt>
                <c:pt idx="7">
                  <c:v>-0.1186046511627907</c:v>
                </c:pt>
                <c:pt idx="8">
                  <c:v>-0.11162790697674418</c:v>
                </c:pt>
                <c:pt idx="9">
                  <c:v>-0.12093023255813953</c:v>
                </c:pt>
                <c:pt idx="10">
                  <c:v>-8.3720930232558138E-2</c:v>
                </c:pt>
                <c:pt idx="11">
                  <c:v>-5.8139534883720929E-2</c:v>
                </c:pt>
                <c:pt idx="12">
                  <c:v>-0.10930232558139535</c:v>
                </c:pt>
                <c:pt idx="13">
                  <c:v>-0.12325581395348838</c:v>
                </c:pt>
                <c:pt idx="14">
                  <c:v>-8.8372093023255813E-2</c:v>
                </c:pt>
                <c:pt idx="15">
                  <c:v>-6.0465116279069767E-2</c:v>
                </c:pt>
                <c:pt idx="16">
                  <c:v>-8.1395348837209308E-2</c:v>
                </c:pt>
                <c:pt idx="17">
                  <c:v>-3.9534883720930232E-2</c:v>
                </c:pt>
                <c:pt idx="18">
                  <c:v>-3.7209302325581395E-2</c:v>
                </c:pt>
                <c:pt idx="19">
                  <c:v>-3.255813953488372E-2</c:v>
                </c:pt>
                <c:pt idx="20">
                  <c:v>-1.8604651162790697E-2</c:v>
                </c:pt>
                <c:pt idx="21">
                  <c:v>-1.8604651162790697E-2</c:v>
                </c:pt>
              </c:numCache>
            </c:numRef>
          </c:val>
          <c:extLst>
            <c:ext xmlns:c16="http://schemas.microsoft.com/office/drawing/2014/chart" uri="{C3380CC4-5D6E-409C-BE32-E72D297353CC}">
              <c16:uniqueId val="{00000004-E8A4-4FF9-BE4A-893D7308500F}"/>
            </c:ext>
          </c:extLst>
        </c:ser>
        <c:ser>
          <c:idx val="3"/>
          <c:order val="4"/>
          <c:tx>
            <c:strRef>
              <c:f>'Q3'!$Q$2</c:f>
              <c:strCache>
                <c:ptCount val="1"/>
                <c:pt idx="0">
                  <c:v>Unimportant</c:v>
                </c:pt>
              </c:strCache>
            </c:strRef>
          </c:tx>
          <c:spPr>
            <a:solidFill>
              <a:schemeClr val="accent6">
                <a:lumMod val="75000"/>
                <a:alpha val="57000"/>
              </a:schemeClr>
            </a:solidFill>
          </c:spPr>
          <c:invertIfNegative val="0"/>
          <c:dLbls>
            <c:dLbl>
              <c:idx val="19"/>
              <c:delete val="1"/>
              <c:extLst>
                <c:ext xmlns:c15="http://schemas.microsoft.com/office/drawing/2012/chart" uri="{CE6537A1-D6FC-4f65-9D91-7224C49458BB}"/>
                <c:ext xmlns:c16="http://schemas.microsoft.com/office/drawing/2014/chart" uri="{C3380CC4-5D6E-409C-BE32-E72D297353CC}">
                  <c16:uniqueId val="{00000003-D675-4EF5-88A7-7951FEDE5FA3}"/>
                </c:ext>
              </c:extLst>
            </c:dLbl>
            <c:dLbl>
              <c:idx val="20"/>
              <c:delete val="1"/>
              <c:extLst>
                <c:ext xmlns:c15="http://schemas.microsoft.com/office/drawing/2012/chart" uri="{CE6537A1-D6FC-4f65-9D91-7224C49458BB}"/>
                <c:ext xmlns:c16="http://schemas.microsoft.com/office/drawing/2014/chart" uri="{C3380CC4-5D6E-409C-BE32-E72D297353CC}">
                  <c16:uniqueId val="{00000005-E8A4-4FF9-BE4A-893D7308500F}"/>
                </c:ext>
              </c:extLst>
            </c:dLbl>
            <c:dLbl>
              <c:idx val="21"/>
              <c:delete val="1"/>
              <c:extLst>
                <c:ext xmlns:c15="http://schemas.microsoft.com/office/drawing/2012/chart" uri="{CE6537A1-D6FC-4f65-9D91-7224C49458BB}"/>
                <c:ext xmlns:c16="http://schemas.microsoft.com/office/drawing/2014/chart" uri="{C3380CC4-5D6E-409C-BE32-E72D297353CC}">
                  <c16:uniqueId val="{00000001-D675-4EF5-88A7-7951FEDE5FA3}"/>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'Q3'!$L$3:$L$24</c:f>
              <c:strCache>
                <c:ptCount val="22"/>
                <c:pt idx="0">
                  <c:v>Digital and Open Badges</c:v>
                </c:pt>
                <c:pt idx="1">
                  <c:v>One-to-One Device initiatives</c:v>
                </c:pt>
                <c:pt idx="2">
                  <c:v>Augmented and Virtual Reality</c:v>
                </c:pt>
                <c:pt idx="3">
                  <c:v>MOOCs, SPOCs, TOOCs etc.</c:v>
                </c:pt>
                <c:pt idx="4">
                  <c:v>Game-based/playful learning</c:v>
                </c:pt>
                <c:pt idx="5">
                  <c:v>Blogs</c:v>
                </c:pt>
                <c:pt idx="6">
                  <c:v>Social networking (e.g. Twitter, Facebook, LinkedIn)</c:v>
                </c:pt>
                <c:pt idx="7">
                  <c:v>Open Education (Practices, Policy &amp; Resources)</c:v>
                </c:pt>
                <c:pt idx="8">
                  <c:v>ePortfolios</c:v>
                </c:pt>
                <c:pt idx="9">
                  <c:v>Digital repositories</c:v>
                </c:pt>
                <c:pt idx="10">
                  <c:v>Bring Your Own Device (BYOD)</c:v>
                </c:pt>
                <c:pt idx="11">
                  <c:v>Learning Space Design</c:v>
                </c:pt>
                <c:pt idx="12">
                  <c:v>Plagiarism detection</c:v>
                </c:pt>
                <c:pt idx="13">
                  <c:v>Assistive technologies</c:v>
                </c:pt>
                <c:pt idx="14">
                  <c:v>Data and Analytics (incl. Learning Analytics)</c:v>
                </c:pt>
                <c:pt idx="15">
                  <c:v>Lecture capture tools</c:v>
                </c:pt>
                <c:pt idx="16">
                  <c:v>Media production (e.g. podcasting, video interviews)</c:v>
                </c:pt>
                <c:pt idx="17">
                  <c:v>Electronic assessment, submission &amp; feedback tools</c:v>
                </c:pt>
                <c:pt idx="18">
                  <c:v>Web conferencing/virtual classroom software</c:v>
                </c:pt>
                <c:pt idx="19">
                  <c:v>Blended Learning</c:v>
                </c:pt>
                <c:pt idx="20">
                  <c:v>Content Management Systems and VLEs</c:v>
                </c:pt>
                <c:pt idx="21">
                  <c:v>Collaborative tools (e.g. Office365/Teams, Google Workspace/G Suite, Padlet etc.)</c:v>
                </c:pt>
              </c:strCache>
            </c:strRef>
          </c:cat>
          <c:val>
            <c:numRef>
              <c:f>'Q3'!$Q$3:$Q$24</c:f>
              <c:numCache>
                <c:formatCode>0%</c:formatCode>
                <c:ptCount val="22"/>
                <c:pt idx="0">
                  <c:v>-0.15348837209302327</c:v>
                </c:pt>
                <c:pt idx="1">
                  <c:v>-0.13023255813953488</c:v>
                </c:pt>
                <c:pt idx="2">
                  <c:v>-0.20465116279069767</c:v>
                </c:pt>
                <c:pt idx="3">
                  <c:v>-0.17209302325581396</c:v>
                </c:pt>
                <c:pt idx="4">
                  <c:v>-0.22790697674418606</c:v>
                </c:pt>
                <c:pt idx="5">
                  <c:v>-0.2</c:v>
                </c:pt>
                <c:pt idx="6">
                  <c:v>-0.19069767441860466</c:v>
                </c:pt>
                <c:pt idx="7">
                  <c:v>-0.16279069767441862</c:v>
                </c:pt>
                <c:pt idx="8">
                  <c:v>-0.15348837209302327</c:v>
                </c:pt>
                <c:pt idx="9">
                  <c:v>-0.14418604651162792</c:v>
                </c:pt>
                <c:pt idx="10">
                  <c:v>-0.12093023255813953</c:v>
                </c:pt>
                <c:pt idx="11">
                  <c:v>-0.13953488372093023</c:v>
                </c:pt>
                <c:pt idx="12">
                  <c:v>-0.11627906976744186</c:v>
                </c:pt>
                <c:pt idx="13">
                  <c:v>-9.3023255813953487E-2</c:v>
                </c:pt>
                <c:pt idx="14">
                  <c:v>-7.441860465116279E-2</c:v>
                </c:pt>
                <c:pt idx="15">
                  <c:v>-8.3720930232558138E-2</c:v>
                </c:pt>
                <c:pt idx="16">
                  <c:v>-4.6511627906976744E-2</c:v>
                </c:pt>
                <c:pt idx="17">
                  <c:v>-3.255813953488372E-2</c:v>
                </c:pt>
                <c:pt idx="18">
                  <c:v>-3.255813953488372E-2</c:v>
                </c:pt>
                <c:pt idx="19">
                  <c:v>-1.3953488372093023E-2</c:v>
                </c:pt>
                <c:pt idx="20">
                  <c:v>-1.3953488372093023E-2</c:v>
                </c:pt>
                <c:pt idx="21">
                  <c:v>-9.3023255813953487E-3</c:v>
                </c:pt>
              </c:numCache>
            </c:numRef>
          </c:val>
          <c:extLst>
            <c:ext xmlns:c16="http://schemas.microsoft.com/office/drawing/2014/chart" uri="{C3380CC4-5D6E-409C-BE32-E72D297353CC}">
              <c16:uniqueId val="{00000006-E8A4-4FF9-BE4A-893D7308500F}"/>
            </c:ext>
          </c:extLst>
        </c:ser>
        <c:ser>
          <c:idx val="4"/>
          <c:order val="5"/>
          <c:tx>
            <c:strRef>
              <c:f>'Q3'!$R$2</c:f>
              <c:strCache>
                <c:ptCount val="1"/>
                <c:pt idx="0">
                  <c:v>Not at all important</c:v>
                </c:pt>
              </c:strCache>
            </c:strRef>
          </c:tx>
          <c:spPr>
            <a:solidFill>
              <a:schemeClr val="accent6">
                <a:lumMod val="75000"/>
              </a:schemeClr>
            </a:solidFill>
          </c:spPr>
          <c:invertIfNegative val="0"/>
          <c:dLbls>
            <c:dLbl>
              <c:idx val="13"/>
              <c:delete val="1"/>
              <c:extLst>
                <c:ext xmlns:c15="http://schemas.microsoft.com/office/drawing/2012/chart" uri="{CE6537A1-D6FC-4f65-9D91-7224C49458BB}"/>
                <c:ext xmlns:c16="http://schemas.microsoft.com/office/drawing/2014/chart" uri="{C3380CC4-5D6E-409C-BE32-E72D297353CC}">
                  <c16:uniqueId val="{00000004-E3A1-40A1-8662-C5B70CF9A2D3}"/>
                </c:ext>
              </c:extLst>
            </c:dLbl>
            <c:dLbl>
              <c:idx val="14"/>
              <c:delete val="1"/>
              <c:extLst>
                <c:ext xmlns:c15="http://schemas.microsoft.com/office/drawing/2012/chart" uri="{CE6537A1-D6FC-4f65-9D91-7224C49458BB}"/>
                <c:ext xmlns:c16="http://schemas.microsoft.com/office/drawing/2014/chart" uri="{C3380CC4-5D6E-409C-BE32-E72D297353CC}">
                  <c16:uniqueId val="{00000003-E3A1-40A1-8662-C5B70CF9A2D3}"/>
                </c:ext>
              </c:extLst>
            </c:dLbl>
            <c:dLbl>
              <c:idx val="15"/>
              <c:delete val="1"/>
              <c:extLst>
                <c:ext xmlns:c15="http://schemas.microsoft.com/office/drawing/2012/chart" uri="{CE6537A1-D6FC-4f65-9D91-7224C49458BB}"/>
                <c:ext xmlns:c16="http://schemas.microsoft.com/office/drawing/2014/chart" uri="{C3380CC4-5D6E-409C-BE32-E72D297353CC}">
                  <c16:uniqueId val="{00000007-E8A4-4FF9-BE4A-893D7308500F}"/>
                </c:ext>
              </c:extLst>
            </c:dLbl>
            <c:dLbl>
              <c:idx val="16"/>
              <c:delete val="1"/>
              <c:extLst>
                <c:ext xmlns:c15="http://schemas.microsoft.com/office/drawing/2012/chart" uri="{CE6537A1-D6FC-4f65-9D91-7224C49458BB}"/>
                <c:ext xmlns:c16="http://schemas.microsoft.com/office/drawing/2014/chart" uri="{C3380CC4-5D6E-409C-BE32-E72D297353CC}">
                  <c16:uniqueId val="{00000006-D675-4EF5-88A7-7951FEDE5FA3}"/>
                </c:ext>
              </c:extLst>
            </c:dLbl>
            <c:dLbl>
              <c:idx val="17"/>
              <c:delete val="1"/>
              <c:extLst>
                <c:ext xmlns:c15="http://schemas.microsoft.com/office/drawing/2012/chart" uri="{CE6537A1-D6FC-4f65-9D91-7224C49458BB}"/>
                <c:ext xmlns:c16="http://schemas.microsoft.com/office/drawing/2014/chart" uri="{C3380CC4-5D6E-409C-BE32-E72D297353CC}">
                  <c16:uniqueId val="{00000005-D675-4EF5-88A7-7951FEDE5FA3}"/>
                </c:ext>
              </c:extLst>
            </c:dLbl>
            <c:dLbl>
              <c:idx val="18"/>
              <c:delete val="1"/>
              <c:extLst>
                <c:ext xmlns:c15="http://schemas.microsoft.com/office/drawing/2012/chart" uri="{CE6537A1-D6FC-4f65-9D91-7224C49458BB}"/>
                <c:ext xmlns:c16="http://schemas.microsoft.com/office/drawing/2014/chart" uri="{C3380CC4-5D6E-409C-BE32-E72D297353CC}">
                  <c16:uniqueId val="{00000004-D675-4EF5-88A7-7951FEDE5FA3}"/>
                </c:ext>
              </c:extLst>
            </c:dLbl>
            <c:dLbl>
              <c:idx val="19"/>
              <c:delete val="1"/>
              <c:extLst>
                <c:ext xmlns:c15="http://schemas.microsoft.com/office/drawing/2012/chart" uri="{CE6537A1-D6FC-4f65-9D91-7224C49458BB}"/>
                <c:ext xmlns:c16="http://schemas.microsoft.com/office/drawing/2014/chart" uri="{C3380CC4-5D6E-409C-BE32-E72D297353CC}">
                  <c16:uniqueId val="{00000002-D675-4EF5-88A7-7951FEDE5FA3}"/>
                </c:ext>
              </c:extLst>
            </c:dLbl>
            <c:dLbl>
              <c:idx val="20"/>
              <c:delete val="1"/>
              <c:extLst>
                <c:ext xmlns:c15="http://schemas.microsoft.com/office/drawing/2012/chart" uri="{CE6537A1-D6FC-4f65-9D91-7224C49458BB}"/>
                <c:ext xmlns:c16="http://schemas.microsoft.com/office/drawing/2014/chart" uri="{C3380CC4-5D6E-409C-BE32-E72D297353CC}">
                  <c16:uniqueId val="{00000008-E8A4-4FF9-BE4A-893D7308500F}"/>
                </c:ext>
              </c:extLst>
            </c:dLbl>
            <c:dLbl>
              <c:idx val="21"/>
              <c:delete val="1"/>
              <c:extLst>
                <c:ext xmlns:c15="http://schemas.microsoft.com/office/drawing/2012/chart" uri="{CE6537A1-D6FC-4f65-9D91-7224C49458BB}"/>
                <c:ext xmlns:c16="http://schemas.microsoft.com/office/drawing/2014/chart" uri="{C3380CC4-5D6E-409C-BE32-E72D297353CC}">
                  <c16:uniqueId val="{00000000-D675-4EF5-88A7-7951FEDE5FA3}"/>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'Q3'!$L$3:$L$24</c:f>
              <c:strCache>
                <c:ptCount val="22"/>
                <c:pt idx="0">
                  <c:v>Digital and Open Badges</c:v>
                </c:pt>
                <c:pt idx="1">
                  <c:v>One-to-One Device initiatives</c:v>
                </c:pt>
                <c:pt idx="2">
                  <c:v>Augmented and Virtual Reality</c:v>
                </c:pt>
                <c:pt idx="3">
                  <c:v>MOOCs, SPOCs, TOOCs etc.</c:v>
                </c:pt>
                <c:pt idx="4">
                  <c:v>Game-based/playful learning</c:v>
                </c:pt>
                <c:pt idx="5">
                  <c:v>Blogs</c:v>
                </c:pt>
                <c:pt idx="6">
                  <c:v>Social networking (e.g. Twitter, Facebook, LinkedIn)</c:v>
                </c:pt>
                <c:pt idx="7">
                  <c:v>Open Education (Practices, Policy &amp; Resources)</c:v>
                </c:pt>
                <c:pt idx="8">
                  <c:v>ePortfolios</c:v>
                </c:pt>
                <c:pt idx="9">
                  <c:v>Digital repositories</c:v>
                </c:pt>
                <c:pt idx="10">
                  <c:v>Bring Your Own Device (BYOD)</c:v>
                </c:pt>
                <c:pt idx="11">
                  <c:v>Learning Space Design</c:v>
                </c:pt>
                <c:pt idx="12">
                  <c:v>Plagiarism detection</c:v>
                </c:pt>
                <c:pt idx="13">
                  <c:v>Assistive technologies</c:v>
                </c:pt>
                <c:pt idx="14">
                  <c:v>Data and Analytics (incl. Learning Analytics)</c:v>
                </c:pt>
                <c:pt idx="15">
                  <c:v>Lecture capture tools</c:v>
                </c:pt>
                <c:pt idx="16">
                  <c:v>Media production (e.g. podcasting, video interviews)</c:v>
                </c:pt>
                <c:pt idx="17">
                  <c:v>Electronic assessment, submission &amp; feedback tools</c:v>
                </c:pt>
                <c:pt idx="18">
                  <c:v>Web conferencing/virtual classroom software</c:v>
                </c:pt>
                <c:pt idx="19">
                  <c:v>Blended Learning</c:v>
                </c:pt>
                <c:pt idx="20">
                  <c:v>Content Management Systems and VLEs</c:v>
                </c:pt>
                <c:pt idx="21">
                  <c:v>Collaborative tools (e.g. Office365/Teams, Google Workspace/G Suite, Padlet etc.)</c:v>
                </c:pt>
              </c:strCache>
            </c:strRef>
          </c:cat>
          <c:val>
            <c:numRef>
              <c:f>'Q3'!$R$3:$R$24</c:f>
              <c:numCache>
                <c:formatCode>0%</c:formatCode>
                <c:ptCount val="22"/>
                <c:pt idx="0">
                  <c:v>-0.4697674418604651</c:v>
                </c:pt>
                <c:pt idx="1">
                  <c:v>-0.33023255813953489</c:v>
                </c:pt>
                <c:pt idx="2">
                  <c:v>-0.36279069767441863</c:v>
                </c:pt>
                <c:pt idx="3">
                  <c:v>-0.42325581395348838</c:v>
                </c:pt>
                <c:pt idx="4">
                  <c:v>-0.24651162790697675</c:v>
                </c:pt>
                <c:pt idx="5">
                  <c:v>-0.18604651162790697</c:v>
                </c:pt>
                <c:pt idx="6">
                  <c:v>-0.19069767441860466</c:v>
                </c:pt>
                <c:pt idx="7">
                  <c:v>-0.19069767441860466</c:v>
                </c:pt>
                <c:pt idx="8">
                  <c:v>-0.17674418604651163</c:v>
                </c:pt>
                <c:pt idx="9">
                  <c:v>-0.17209302325581396</c:v>
                </c:pt>
                <c:pt idx="10">
                  <c:v>-0.23255813953488372</c:v>
                </c:pt>
                <c:pt idx="11">
                  <c:v>-0.21860465116279071</c:v>
                </c:pt>
                <c:pt idx="12">
                  <c:v>-0.13953488372093023</c:v>
                </c:pt>
                <c:pt idx="13">
                  <c:v>-5.5813953488372092E-2</c:v>
                </c:pt>
                <c:pt idx="14">
                  <c:v>-8.8372093023255813E-2</c:v>
                </c:pt>
                <c:pt idx="15">
                  <c:v>-9.7674418604651161E-2</c:v>
                </c:pt>
                <c:pt idx="16">
                  <c:v>-6.0465116279069767E-2</c:v>
                </c:pt>
                <c:pt idx="17">
                  <c:v>-5.5813953488372092E-2</c:v>
                </c:pt>
                <c:pt idx="18">
                  <c:v>-3.7209302325581395E-2</c:v>
                </c:pt>
                <c:pt idx="19">
                  <c:v>-3.7209302325581395E-2</c:v>
                </c:pt>
                <c:pt idx="20">
                  <c:v>-1.8604651162790697E-2</c:v>
                </c:pt>
                <c:pt idx="21">
                  <c:v>-9.3023255813953487E-3</c:v>
                </c:pt>
              </c:numCache>
            </c:numRef>
          </c:val>
          <c:extLst>
            <c:ext xmlns:c16="http://schemas.microsoft.com/office/drawing/2014/chart" uri="{C3380CC4-5D6E-409C-BE32-E72D297353CC}">
              <c16:uniqueId val="{00000009-E8A4-4FF9-BE4A-893D7308500F}"/>
            </c:ext>
          </c:extLst>
        </c:ser>
        <c:dLbls>
          <c:showLegendKey val="0"/>
          <c:showVal val="1"/>
          <c:showCatName val="0"/>
          <c:showSerName val="0"/>
          <c:showPercent val="0"/>
          <c:showBubbleSize val="0"/>
        </c:dLbls>
        <c:gapWidth val="75"/>
        <c:overlap val="100"/>
        <c:axId val="247330304"/>
        <c:axId val="247331840"/>
      </c:barChart>
      <c:catAx>
        <c:axId val="247330304"/>
        <c:scaling>
          <c:orientation val="minMax"/>
        </c:scaling>
        <c:delete val="0"/>
        <c:axPos val="l"/>
        <c:majorGridlines/>
        <c:numFmt formatCode="General" sourceLinked="0"/>
        <c:majorTickMark val="none"/>
        <c:minorTickMark val="none"/>
        <c:tickLblPos val="low"/>
        <c:crossAx val="247331840"/>
        <c:crosses val="autoZero"/>
        <c:auto val="0"/>
        <c:lblAlgn val="ctr"/>
        <c:lblOffset val="100"/>
        <c:noMultiLvlLbl val="0"/>
      </c:catAx>
      <c:valAx>
        <c:axId val="247331840"/>
        <c:scaling>
          <c:orientation val="minMax"/>
          <c:max val="1"/>
        </c:scaling>
        <c:delete val="0"/>
        <c:axPos val="b"/>
        <c:numFmt formatCode="0%" sourceLinked="1"/>
        <c:majorTickMark val="out"/>
        <c:minorTickMark val="none"/>
        <c:tickLblPos val="nextTo"/>
        <c:crossAx val="247330304"/>
        <c:crosses val="autoZero"/>
        <c:crossBetween val="between"/>
      </c:valAx>
    </c:plotArea>
    <c:legend>
      <c:legendPos val="b"/>
      <c:legendEntry>
        <c:idx val="0"/>
        <c:delete val="1"/>
      </c:legendEntry>
      <c:layout>
        <c:manualLayout>
          <c:xMode val="edge"/>
          <c:yMode val="edge"/>
          <c:x val="0.47122077466490309"/>
          <c:y val="0.93972142069530762"/>
          <c:w val="0.41637567363916389"/>
          <c:h val="2.2328856351773365E-2"/>
        </c:manualLayout>
      </c:layout>
      <c:overlay val="0"/>
    </c:legend>
    <c:plotVisOnly val="1"/>
    <c:dispBlanksAs val="gap"/>
    <c:showDLblsOverMax val="0"/>
  </c:chart>
  <c:spPr>
    <a:ln>
      <a:noFill/>
    </a:ln>
  </c:spPr>
  <c:txPr>
    <a:bodyPr/>
    <a:lstStyle/>
    <a:p>
      <a:pPr>
        <a:defRPr sz="1000"/>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'Q3 (combined)'!$B$1</c:f>
          <c:strCache>
            <c:ptCount val="1"/>
            <c:pt idx="0">
              <c:v>How important do you expect the following will be for you in the coming year?  (2019 and 2020 comparison)</c:v>
            </c:pt>
          </c:strCache>
        </c:strRef>
      </c:tx>
      <c:layout>
        <c:manualLayout>
          <c:xMode val="edge"/>
          <c:yMode val="edge"/>
          <c:x val="0.19453439442603268"/>
          <c:y val="9.9571410884577265E-3"/>
        </c:manualLayout>
      </c:layout>
      <c:overlay val="0"/>
    </c:title>
    <c:autoTitleDeleted val="0"/>
    <c:plotArea>
      <c:layout>
        <c:manualLayout>
          <c:layoutTarget val="inner"/>
          <c:xMode val="edge"/>
          <c:yMode val="edge"/>
          <c:x val="0.43321750256557456"/>
          <c:y val="0.1003021710557505"/>
          <c:w val="0.54093126136216541"/>
          <c:h val="0.79987016293817093"/>
        </c:manualLayout>
      </c:layout>
      <c:barChart>
        <c:barDir val="bar"/>
        <c:grouping val="stacked"/>
        <c:varyColors val="0"/>
        <c:ser>
          <c:idx val="8"/>
          <c:order val="6"/>
          <c:tx>
            <c:strRef>
              <c:f>'Q3 (combined)'!$X$2</c:f>
              <c:strCache>
                <c:ptCount val="1"/>
                <c:pt idx="0">
                  <c:v>Neutral (2019)</c:v>
                </c:pt>
              </c:strCache>
            </c:strRef>
          </c:tx>
          <c:spPr>
            <a:solidFill>
              <a:schemeClr val="bg1">
                <a:lumMod val="85000"/>
                <a:alpha val="50000"/>
              </a:schemeClr>
            </a:solidFill>
          </c:spPr>
          <c:invertIfNegative val="0"/>
          <c:cat>
            <c:strRef>
              <c:f>'Q3 (combined)'!$L$3:$L$24</c:f>
              <c:strCache>
                <c:ptCount val="22"/>
                <c:pt idx="0">
                  <c:v>Digital and Open Badges</c:v>
                </c:pt>
                <c:pt idx="1">
                  <c:v>One-to-One Device initiatives</c:v>
                </c:pt>
                <c:pt idx="2">
                  <c:v>Augmented and Virtual Reality</c:v>
                </c:pt>
                <c:pt idx="3">
                  <c:v>MOOCs, SPOCs, TOOCs etc.</c:v>
                </c:pt>
                <c:pt idx="4">
                  <c:v>Game-based/playful learning</c:v>
                </c:pt>
                <c:pt idx="5">
                  <c:v>Blogs</c:v>
                </c:pt>
                <c:pt idx="6">
                  <c:v>Social networking (e.g. Twitter, Facebook, LinkedIn)</c:v>
                </c:pt>
                <c:pt idx="7">
                  <c:v>Open Education (Practices, Policy &amp; Resources)</c:v>
                </c:pt>
                <c:pt idx="8">
                  <c:v>ePortfolios</c:v>
                </c:pt>
                <c:pt idx="9">
                  <c:v>Digital repositories</c:v>
                </c:pt>
                <c:pt idx="10">
                  <c:v>Bring Your Own Device (BYOD)</c:v>
                </c:pt>
                <c:pt idx="11">
                  <c:v>Learning Space Design</c:v>
                </c:pt>
                <c:pt idx="12">
                  <c:v>Plagiarism detection</c:v>
                </c:pt>
                <c:pt idx="13">
                  <c:v>Assistive technologies</c:v>
                </c:pt>
                <c:pt idx="14">
                  <c:v>Data and Analytics (incl. Learning Analytics)</c:v>
                </c:pt>
                <c:pt idx="15">
                  <c:v>Lecture capture tools</c:v>
                </c:pt>
                <c:pt idx="16">
                  <c:v>Media production (e.g. podcasting, video interviews)</c:v>
                </c:pt>
                <c:pt idx="17">
                  <c:v>Electronic assessment, submission &amp; feedback tools</c:v>
                </c:pt>
                <c:pt idx="18">
                  <c:v>Web conferencing/virtual classroom software</c:v>
                </c:pt>
                <c:pt idx="19">
                  <c:v>Blended Learning</c:v>
                </c:pt>
                <c:pt idx="20">
                  <c:v>Content Management Systems and VLEs</c:v>
                </c:pt>
                <c:pt idx="21">
                  <c:v>Collaborative tools (e.g. Office365/Teams, Google Workspace/G Suite, Padlet etc.)</c:v>
                </c:pt>
              </c:strCache>
            </c:strRef>
          </c:cat>
          <c:val>
            <c:numRef>
              <c:f>'Q3 (combined)'!$X$3:$X$24</c:f>
              <c:numCache>
                <c:formatCode>0%</c:formatCode>
                <c:ptCount val="22"/>
                <c:pt idx="0">
                  <c:v>8.1497797356828189E-2</c:v>
                </c:pt>
                <c:pt idx="1">
                  <c:v>7.268722466960352E-2</c:v>
                </c:pt>
                <c:pt idx="2">
                  <c:v>0.10352422907488987</c:v>
                </c:pt>
                <c:pt idx="3">
                  <c:v>0.10352422907488987</c:v>
                </c:pt>
                <c:pt idx="4">
                  <c:v>9.9118942731277526E-2</c:v>
                </c:pt>
                <c:pt idx="5">
                  <c:v>0.10352422907488987</c:v>
                </c:pt>
                <c:pt idx="6">
                  <c:v>0.12555066079295155</c:v>
                </c:pt>
                <c:pt idx="7">
                  <c:v>0.11894273127753303</c:v>
                </c:pt>
                <c:pt idx="8">
                  <c:v>9.0308370044052858E-2</c:v>
                </c:pt>
                <c:pt idx="9">
                  <c:v>0.11894273127753303</c:v>
                </c:pt>
                <c:pt idx="10">
                  <c:v>9.9118942731277526E-2</c:v>
                </c:pt>
                <c:pt idx="11">
                  <c:v>9.9118942731277526E-2</c:v>
                </c:pt>
                <c:pt idx="12">
                  <c:v>8.1497797356828189E-2</c:v>
                </c:pt>
                <c:pt idx="13">
                  <c:v>0.10352422907488987</c:v>
                </c:pt>
                <c:pt idx="14">
                  <c:v>0.10352422907488987</c:v>
                </c:pt>
                <c:pt idx="15">
                  <c:v>8.590308370044053E-2</c:v>
                </c:pt>
                <c:pt idx="16">
                  <c:v>9.4713656387665199E-2</c:v>
                </c:pt>
                <c:pt idx="17">
                  <c:v>5.0660792951541848E-2</c:v>
                </c:pt>
                <c:pt idx="18">
                  <c:v>9.9118942731277526E-2</c:v>
                </c:pt>
                <c:pt idx="19">
                  <c:v>6.3876651982378851E-2</c:v>
                </c:pt>
                <c:pt idx="20">
                  <c:v>4.8458149779735685E-2</c:v>
                </c:pt>
                <c:pt idx="21">
                  <c:v>6.1674008810572688E-2</c:v>
                </c:pt>
              </c:numCache>
            </c:numRef>
          </c:val>
          <c:extLst>
            <c:ext xmlns:c16="http://schemas.microsoft.com/office/drawing/2014/chart" uri="{C3380CC4-5D6E-409C-BE32-E72D297353CC}">
              <c16:uniqueId val="{00000000-494E-4321-A88D-793C43B6765D}"/>
            </c:ext>
          </c:extLst>
        </c:ser>
        <c:ser>
          <c:idx val="7"/>
          <c:order val="7"/>
          <c:tx>
            <c:strRef>
              <c:f>'Q3 (combined)'!$W$2</c:f>
              <c:strCache>
                <c:ptCount val="1"/>
                <c:pt idx="0">
                  <c:v>Important (2019)</c:v>
                </c:pt>
              </c:strCache>
            </c:strRef>
          </c:tx>
          <c:spPr>
            <a:solidFill>
              <a:srgbClr val="079948">
                <a:alpha val="20000"/>
              </a:srgbClr>
            </a:solidFill>
          </c:spPr>
          <c:invertIfNegative val="0"/>
          <c:cat>
            <c:strRef>
              <c:f>'Q3 (combined)'!$L$3:$L$24</c:f>
              <c:strCache>
                <c:ptCount val="22"/>
                <c:pt idx="0">
                  <c:v>Digital and Open Badges</c:v>
                </c:pt>
                <c:pt idx="1">
                  <c:v>One-to-One Device initiatives</c:v>
                </c:pt>
                <c:pt idx="2">
                  <c:v>Augmented and Virtual Reality</c:v>
                </c:pt>
                <c:pt idx="3">
                  <c:v>MOOCs, SPOCs, TOOCs etc.</c:v>
                </c:pt>
                <c:pt idx="4">
                  <c:v>Game-based/playful learning</c:v>
                </c:pt>
                <c:pt idx="5">
                  <c:v>Blogs</c:v>
                </c:pt>
                <c:pt idx="6">
                  <c:v>Social networking (e.g. Twitter, Facebook, LinkedIn)</c:v>
                </c:pt>
                <c:pt idx="7">
                  <c:v>Open Education (Practices, Policy &amp; Resources)</c:v>
                </c:pt>
                <c:pt idx="8">
                  <c:v>ePortfolios</c:v>
                </c:pt>
                <c:pt idx="9">
                  <c:v>Digital repositories</c:v>
                </c:pt>
                <c:pt idx="10">
                  <c:v>Bring Your Own Device (BYOD)</c:v>
                </c:pt>
                <c:pt idx="11">
                  <c:v>Learning Space Design</c:v>
                </c:pt>
                <c:pt idx="12">
                  <c:v>Plagiarism detection</c:v>
                </c:pt>
                <c:pt idx="13">
                  <c:v>Assistive technologies</c:v>
                </c:pt>
                <c:pt idx="14">
                  <c:v>Data and Analytics (incl. Learning Analytics)</c:v>
                </c:pt>
                <c:pt idx="15">
                  <c:v>Lecture capture tools</c:v>
                </c:pt>
                <c:pt idx="16">
                  <c:v>Media production (e.g. podcasting, video interviews)</c:v>
                </c:pt>
                <c:pt idx="17">
                  <c:v>Electronic assessment, submission &amp; feedback tools</c:v>
                </c:pt>
                <c:pt idx="18">
                  <c:v>Web conferencing/virtual classroom software</c:v>
                </c:pt>
                <c:pt idx="19">
                  <c:v>Blended Learning</c:v>
                </c:pt>
                <c:pt idx="20">
                  <c:v>Content Management Systems and VLEs</c:v>
                </c:pt>
                <c:pt idx="21">
                  <c:v>Collaborative tools (e.g. Office365/Teams, Google Workspace/G Suite, Padlet etc.)</c:v>
                </c:pt>
              </c:strCache>
            </c:strRef>
          </c:cat>
          <c:val>
            <c:numRef>
              <c:f>'Q3 (combined)'!$W$3:$W$24</c:f>
              <c:numCache>
                <c:formatCode>0%</c:formatCode>
                <c:ptCount val="22"/>
                <c:pt idx="0">
                  <c:v>0.14537444933920704</c:v>
                </c:pt>
                <c:pt idx="1">
                  <c:v>7.4889867841409691E-2</c:v>
                </c:pt>
                <c:pt idx="2">
                  <c:v>0.15418502202643172</c:v>
                </c:pt>
                <c:pt idx="3">
                  <c:v>0.14537444933920704</c:v>
                </c:pt>
                <c:pt idx="4">
                  <c:v>0.21585903083700442</c:v>
                </c:pt>
                <c:pt idx="5">
                  <c:v>0.25110132158590309</c:v>
                </c:pt>
                <c:pt idx="6">
                  <c:v>0.20704845814977973</c:v>
                </c:pt>
                <c:pt idx="7">
                  <c:v>0.22026431718061673</c:v>
                </c:pt>
                <c:pt idx="8">
                  <c:v>0.23348017621145375</c:v>
                </c:pt>
                <c:pt idx="9">
                  <c:v>0.21585903083700442</c:v>
                </c:pt>
                <c:pt idx="10">
                  <c:v>0.16299559471365638</c:v>
                </c:pt>
                <c:pt idx="11">
                  <c:v>0.1894273127753304</c:v>
                </c:pt>
                <c:pt idx="12">
                  <c:v>0.24229074889867841</c:v>
                </c:pt>
                <c:pt idx="13">
                  <c:v>0.29074889867841408</c:v>
                </c:pt>
                <c:pt idx="14">
                  <c:v>0.29074889867841408</c:v>
                </c:pt>
                <c:pt idx="15">
                  <c:v>0.28193832599118945</c:v>
                </c:pt>
                <c:pt idx="16">
                  <c:v>0.28634361233480177</c:v>
                </c:pt>
                <c:pt idx="17">
                  <c:v>0.19383259911894274</c:v>
                </c:pt>
                <c:pt idx="18">
                  <c:v>0.28634361233480177</c:v>
                </c:pt>
                <c:pt idx="19">
                  <c:v>0.26431718061674009</c:v>
                </c:pt>
                <c:pt idx="20">
                  <c:v>0.16740088105726872</c:v>
                </c:pt>
                <c:pt idx="21">
                  <c:v>0.22466960352422907</c:v>
                </c:pt>
              </c:numCache>
            </c:numRef>
          </c:val>
          <c:extLst>
            <c:ext xmlns:c16="http://schemas.microsoft.com/office/drawing/2014/chart" uri="{C3380CC4-5D6E-409C-BE32-E72D297353CC}">
              <c16:uniqueId val="{00000001-494E-4321-A88D-793C43B6765D}"/>
            </c:ext>
          </c:extLst>
        </c:ser>
        <c:ser>
          <c:idx val="6"/>
          <c:order val="8"/>
          <c:tx>
            <c:strRef>
              <c:f>'Q3 (combined)'!$V$2</c:f>
              <c:strCache>
                <c:ptCount val="1"/>
                <c:pt idx="0">
                  <c:v>Very important (2019)</c:v>
                </c:pt>
              </c:strCache>
            </c:strRef>
          </c:tx>
          <c:spPr>
            <a:solidFill>
              <a:srgbClr val="079948">
                <a:alpha val="51000"/>
              </a:srgbClr>
            </a:solidFill>
          </c:spPr>
          <c:invertIfNegative val="0"/>
          <c:cat>
            <c:strRef>
              <c:f>'Q3 (combined)'!$L$3:$L$24</c:f>
              <c:strCache>
                <c:ptCount val="22"/>
                <c:pt idx="0">
                  <c:v>Digital and Open Badges</c:v>
                </c:pt>
                <c:pt idx="1">
                  <c:v>One-to-One Device initiatives</c:v>
                </c:pt>
                <c:pt idx="2">
                  <c:v>Augmented and Virtual Reality</c:v>
                </c:pt>
                <c:pt idx="3">
                  <c:v>MOOCs, SPOCs, TOOCs etc.</c:v>
                </c:pt>
                <c:pt idx="4">
                  <c:v>Game-based/playful learning</c:v>
                </c:pt>
                <c:pt idx="5">
                  <c:v>Blogs</c:v>
                </c:pt>
                <c:pt idx="6">
                  <c:v>Social networking (e.g. Twitter, Facebook, LinkedIn)</c:v>
                </c:pt>
                <c:pt idx="7">
                  <c:v>Open Education (Practices, Policy &amp; Resources)</c:v>
                </c:pt>
                <c:pt idx="8">
                  <c:v>ePortfolios</c:v>
                </c:pt>
                <c:pt idx="9">
                  <c:v>Digital repositories</c:v>
                </c:pt>
                <c:pt idx="10">
                  <c:v>Bring Your Own Device (BYOD)</c:v>
                </c:pt>
                <c:pt idx="11">
                  <c:v>Learning Space Design</c:v>
                </c:pt>
                <c:pt idx="12">
                  <c:v>Plagiarism detection</c:v>
                </c:pt>
                <c:pt idx="13">
                  <c:v>Assistive technologies</c:v>
                </c:pt>
                <c:pt idx="14">
                  <c:v>Data and Analytics (incl. Learning Analytics)</c:v>
                </c:pt>
                <c:pt idx="15">
                  <c:v>Lecture capture tools</c:v>
                </c:pt>
                <c:pt idx="16">
                  <c:v>Media production (e.g. podcasting, video interviews)</c:v>
                </c:pt>
                <c:pt idx="17">
                  <c:v>Electronic assessment, submission &amp; feedback tools</c:v>
                </c:pt>
                <c:pt idx="18">
                  <c:v>Web conferencing/virtual classroom software</c:v>
                </c:pt>
                <c:pt idx="19">
                  <c:v>Blended Learning</c:v>
                </c:pt>
                <c:pt idx="20">
                  <c:v>Content Management Systems and VLEs</c:v>
                </c:pt>
                <c:pt idx="21">
                  <c:v>Collaborative tools (e.g. Office365/Teams, Google Workspace/G Suite, Padlet etc.)</c:v>
                </c:pt>
              </c:strCache>
            </c:strRef>
          </c:cat>
          <c:val>
            <c:numRef>
              <c:f>'Q3 (combined)'!$V$3:$V$24</c:f>
              <c:numCache>
                <c:formatCode>0%</c:formatCode>
                <c:ptCount val="22"/>
                <c:pt idx="0">
                  <c:v>9.2511013215859028E-2</c:v>
                </c:pt>
                <c:pt idx="1">
                  <c:v>5.7268722466960353E-2</c:v>
                </c:pt>
                <c:pt idx="2">
                  <c:v>0.10572687224669604</c:v>
                </c:pt>
                <c:pt idx="3">
                  <c:v>0.1277533039647577</c:v>
                </c:pt>
                <c:pt idx="4">
                  <c:v>0.11453744493392071</c:v>
                </c:pt>
                <c:pt idx="5">
                  <c:v>0.14096916299559473</c:v>
                </c:pt>
                <c:pt idx="6">
                  <c:v>0.1762114537444934</c:v>
                </c:pt>
                <c:pt idx="7">
                  <c:v>0.15418502202643172</c:v>
                </c:pt>
                <c:pt idx="8">
                  <c:v>0.22026431718061673</c:v>
                </c:pt>
                <c:pt idx="9">
                  <c:v>0.13656387665198239</c:v>
                </c:pt>
                <c:pt idx="10">
                  <c:v>0.12334801762114538</c:v>
                </c:pt>
                <c:pt idx="11">
                  <c:v>0.22907488986784141</c:v>
                </c:pt>
                <c:pt idx="12">
                  <c:v>0.28634361233480177</c:v>
                </c:pt>
                <c:pt idx="13">
                  <c:v>0.25550660792951541</c:v>
                </c:pt>
                <c:pt idx="14">
                  <c:v>0.30396475770925108</c:v>
                </c:pt>
                <c:pt idx="15">
                  <c:v>0.28634361233480177</c:v>
                </c:pt>
                <c:pt idx="16">
                  <c:v>0.33039647577092512</c:v>
                </c:pt>
                <c:pt idx="17">
                  <c:v>0.56387665198237891</c:v>
                </c:pt>
                <c:pt idx="18">
                  <c:v>0.41850220264317178</c:v>
                </c:pt>
                <c:pt idx="19">
                  <c:v>0.4933920704845815</c:v>
                </c:pt>
                <c:pt idx="20">
                  <c:v>0.62555066079295152</c:v>
                </c:pt>
                <c:pt idx="21">
                  <c:v>0.51101321585903081</c:v>
                </c:pt>
              </c:numCache>
            </c:numRef>
          </c:val>
          <c:extLst>
            <c:ext xmlns:c16="http://schemas.microsoft.com/office/drawing/2014/chart" uri="{C3380CC4-5D6E-409C-BE32-E72D297353CC}">
              <c16:uniqueId val="{00000002-494E-4321-A88D-793C43B6765D}"/>
            </c:ext>
          </c:extLst>
        </c:ser>
        <c:ser>
          <c:idx val="9"/>
          <c:order val="9"/>
          <c:tx>
            <c:strRef>
              <c:f>'Q3 (combined)'!$Y$2</c:f>
              <c:strCache>
                <c:ptCount val="1"/>
                <c:pt idx="0">
                  <c:v>Neutral (2019)</c:v>
                </c:pt>
              </c:strCache>
            </c:strRef>
          </c:tx>
          <c:spPr>
            <a:solidFill>
              <a:schemeClr val="bg1">
                <a:lumMod val="85000"/>
                <a:alpha val="50000"/>
              </a:schemeClr>
            </a:solidFill>
          </c:spPr>
          <c:invertIfNegative val="0"/>
          <c:cat>
            <c:strRef>
              <c:f>'Q3 (combined)'!$L$3:$L$24</c:f>
              <c:strCache>
                <c:ptCount val="22"/>
                <c:pt idx="0">
                  <c:v>Digital and Open Badges</c:v>
                </c:pt>
                <c:pt idx="1">
                  <c:v>One-to-One Device initiatives</c:v>
                </c:pt>
                <c:pt idx="2">
                  <c:v>Augmented and Virtual Reality</c:v>
                </c:pt>
                <c:pt idx="3">
                  <c:v>MOOCs, SPOCs, TOOCs etc.</c:v>
                </c:pt>
                <c:pt idx="4">
                  <c:v>Game-based/playful learning</c:v>
                </c:pt>
                <c:pt idx="5">
                  <c:v>Blogs</c:v>
                </c:pt>
                <c:pt idx="6">
                  <c:v>Social networking (e.g. Twitter, Facebook, LinkedIn)</c:v>
                </c:pt>
                <c:pt idx="7">
                  <c:v>Open Education (Practices, Policy &amp; Resources)</c:v>
                </c:pt>
                <c:pt idx="8">
                  <c:v>ePortfolios</c:v>
                </c:pt>
                <c:pt idx="9">
                  <c:v>Digital repositories</c:v>
                </c:pt>
                <c:pt idx="10">
                  <c:v>Bring Your Own Device (BYOD)</c:v>
                </c:pt>
                <c:pt idx="11">
                  <c:v>Learning Space Design</c:v>
                </c:pt>
                <c:pt idx="12">
                  <c:v>Plagiarism detection</c:v>
                </c:pt>
                <c:pt idx="13">
                  <c:v>Assistive technologies</c:v>
                </c:pt>
                <c:pt idx="14">
                  <c:v>Data and Analytics (incl. Learning Analytics)</c:v>
                </c:pt>
                <c:pt idx="15">
                  <c:v>Lecture capture tools</c:v>
                </c:pt>
                <c:pt idx="16">
                  <c:v>Media production (e.g. podcasting, video interviews)</c:v>
                </c:pt>
                <c:pt idx="17">
                  <c:v>Electronic assessment, submission &amp; feedback tools</c:v>
                </c:pt>
                <c:pt idx="18">
                  <c:v>Web conferencing/virtual classroom software</c:v>
                </c:pt>
                <c:pt idx="19">
                  <c:v>Blended Learning</c:v>
                </c:pt>
                <c:pt idx="20">
                  <c:v>Content Management Systems and VLEs</c:v>
                </c:pt>
                <c:pt idx="21">
                  <c:v>Collaborative tools (e.g. Office365/Teams, Google Workspace/G Suite, Padlet etc.)</c:v>
                </c:pt>
              </c:strCache>
            </c:strRef>
          </c:cat>
          <c:val>
            <c:numRef>
              <c:f>'Q3 (combined)'!$Y$3:$Y$24</c:f>
              <c:numCache>
                <c:formatCode>0%</c:formatCode>
                <c:ptCount val="22"/>
                <c:pt idx="0">
                  <c:v>-8.1497797356828189E-2</c:v>
                </c:pt>
                <c:pt idx="1">
                  <c:v>-7.268722466960352E-2</c:v>
                </c:pt>
                <c:pt idx="2">
                  <c:v>-0.10352422907488987</c:v>
                </c:pt>
                <c:pt idx="3">
                  <c:v>-0.10352422907488987</c:v>
                </c:pt>
                <c:pt idx="4">
                  <c:v>-9.9118942731277526E-2</c:v>
                </c:pt>
                <c:pt idx="5">
                  <c:v>-0.10352422907488987</c:v>
                </c:pt>
                <c:pt idx="6">
                  <c:v>-0.12555066079295155</c:v>
                </c:pt>
                <c:pt idx="7">
                  <c:v>-0.11894273127753303</c:v>
                </c:pt>
                <c:pt idx="8">
                  <c:v>-9.0308370044052858E-2</c:v>
                </c:pt>
                <c:pt idx="9">
                  <c:v>-0.11894273127753303</c:v>
                </c:pt>
                <c:pt idx="10">
                  <c:v>-9.9118942731277526E-2</c:v>
                </c:pt>
                <c:pt idx="11">
                  <c:v>-9.9118942731277526E-2</c:v>
                </c:pt>
                <c:pt idx="12">
                  <c:v>-8.1497797356828189E-2</c:v>
                </c:pt>
                <c:pt idx="13">
                  <c:v>-0.10352422907488987</c:v>
                </c:pt>
                <c:pt idx="14">
                  <c:v>-0.10352422907488987</c:v>
                </c:pt>
                <c:pt idx="15">
                  <c:v>-8.590308370044053E-2</c:v>
                </c:pt>
                <c:pt idx="16">
                  <c:v>-9.4713656387665199E-2</c:v>
                </c:pt>
                <c:pt idx="17">
                  <c:v>-5.0660792951541848E-2</c:v>
                </c:pt>
                <c:pt idx="18">
                  <c:v>-9.9118942731277526E-2</c:v>
                </c:pt>
                <c:pt idx="19">
                  <c:v>-6.3876651982378851E-2</c:v>
                </c:pt>
                <c:pt idx="20">
                  <c:v>-4.8458149779735685E-2</c:v>
                </c:pt>
                <c:pt idx="21">
                  <c:v>-6.1674008810572688E-2</c:v>
                </c:pt>
              </c:numCache>
            </c:numRef>
          </c:val>
          <c:extLst>
            <c:ext xmlns:c16="http://schemas.microsoft.com/office/drawing/2014/chart" uri="{C3380CC4-5D6E-409C-BE32-E72D297353CC}">
              <c16:uniqueId val="{00000003-494E-4321-A88D-793C43B6765D}"/>
            </c:ext>
          </c:extLst>
        </c:ser>
        <c:ser>
          <c:idx val="10"/>
          <c:order val="10"/>
          <c:tx>
            <c:strRef>
              <c:f>'Q3 (combined)'!$Z$2</c:f>
              <c:strCache>
                <c:ptCount val="1"/>
                <c:pt idx="0">
                  <c:v>Unimportant (2019)</c:v>
                </c:pt>
              </c:strCache>
            </c:strRef>
          </c:tx>
          <c:spPr>
            <a:solidFill>
              <a:schemeClr val="accent6">
                <a:lumMod val="75000"/>
                <a:alpha val="20000"/>
              </a:schemeClr>
            </a:solidFill>
          </c:spPr>
          <c:invertIfNegative val="0"/>
          <c:cat>
            <c:strRef>
              <c:f>'Q3 (combined)'!$L$3:$L$24</c:f>
              <c:strCache>
                <c:ptCount val="22"/>
                <c:pt idx="0">
                  <c:v>Digital and Open Badges</c:v>
                </c:pt>
                <c:pt idx="1">
                  <c:v>One-to-One Device initiatives</c:v>
                </c:pt>
                <c:pt idx="2">
                  <c:v>Augmented and Virtual Reality</c:v>
                </c:pt>
                <c:pt idx="3">
                  <c:v>MOOCs, SPOCs, TOOCs etc.</c:v>
                </c:pt>
                <c:pt idx="4">
                  <c:v>Game-based/playful learning</c:v>
                </c:pt>
                <c:pt idx="5">
                  <c:v>Blogs</c:v>
                </c:pt>
                <c:pt idx="6">
                  <c:v>Social networking (e.g. Twitter, Facebook, LinkedIn)</c:v>
                </c:pt>
                <c:pt idx="7">
                  <c:v>Open Education (Practices, Policy &amp; Resources)</c:v>
                </c:pt>
                <c:pt idx="8">
                  <c:v>ePortfolios</c:v>
                </c:pt>
                <c:pt idx="9">
                  <c:v>Digital repositories</c:v>
                </c:pt>
                <c:pt idx="10">
                  <c:v>Bring Your Own Device (BYOD)</c:v>
                </c:pt>
                <c:pt idx="11">
                  <c:v>Learning Space Design</c:v>
                </c:pt>
                <c:pt idx="12">
                  <c:v>Plagiarism detection</c:v>
                </c:pt>
                <c:pt idx="13">
                  <c:v>Assistive technologies</c:v>
                </c:pt>
                <c:pt idx="14">
                  <c:v>Data and Analytics (incl. Learning Analytics)</c:v>
                </c:pt>
                <c:pt idx="15">
                  <c:v>Lecture capture tools</c:v>
                </c:pt>
                <c:pt idx="16">
                  <c:v>Media production (e.g. podcasting, video interviews)</c:v>
                </c:pt>
                <c:pt idx="17">
                  <c:v>Electronic assessment, submission &amp; feedback tools</c:v>
                </c:pt>
                <c:pt idx="18">
                  <c:v>Web conferencing/virtual classroom software</c:v>
                </c:pt>
                <c:pt idx="19">
                  <c:v>Blended Learning</c:v>
                </c:pt>
                <c:pt idx="20">
                  <c:v>Content Management Systems and VLEs</c:v>
                </c:pt>
                <c:pt idx="21">
                  <c:v>Collaborative tools (e.g. Office365/Teams, Google Workspace/G Suite, Padlet etc.)</c:v>
                </c:pt>
              </c:strCache>
            </c:strRef>
          </c:cat>
          <c:val>
            <c:numRef>
              <c:f>'Q3 (combined)'!$Z$3:$Z$24</c:f>
              <c:numCache>
                <c:formatCode>0%</c:formatCode>
                <c:ptCount val="22"/>
                <c:pt idx="0">
                  <c:v>-0.1894273127753304</c:v>
                </c:pt>
                <c:pt idx="1">
                  <c:v>-0.14977973568281938</c:v>
                </c:pt>
                <c:pt idx="2">
                  <c:v>-0.19383259911894274</c:v>
                </c:pt>
                <c:pt idx="3">
                  <c:v>-0.18061674008810572</c:v>
                </c:pt>
                <c:pt idx="4">
                  <c:v>-0.21585903083700442</c:v>
                </c:pt>
                <c:pt idx="5">
                  <c:v>-0.21585903083700442</c:v>
                </c:pt>
                <c:pt idx="6">
                  <c:v>-0.1894273127753304</c:v>
                </c:pt>
                <c:pt idx="7">
                  <c:v>-0.18502202643171806</c:v>
                </c:pt>
                <c:pt idx="8">
                  <c:v>-0.14096916299559473</c:v>
                </c:pt>
                <c:pt idx="9">
                  <c:v>-0.18061674008810572</c:v>
                </c:pt>
                <c:pt idx="10">
                  <c:v>-0.19823788546255505</c:v>
                </c:pt>
                <c:pt idx="11">
                  <c:v>-0.16740088105726872</c:v>
                </c:pt>
                <c:pt idx="12">
                  <c:v>-9.6916299559471369E-2</c:v>
                </c:pt>
                <c:pt idx="13">
                  <c:v>-0.14977973568281938</c:v>
                </c:pt>
                <c:pt idx="14">
                  <c:v>-0.10572687224669604</c:v>
                </c:pt>
                <c:pt idx="15">
                  <c:v>-8.8105726872246701E-2</c:v>
                </c:pt>
                <c:pt idx="16">
                  <c:v>-0.11013215859030837</c:v>
                </c:pt>
                <c:pt idx="17">
                  <c:v>-4.405286343612335E-2</c:v>
                </c:pt>
                <c:pt idx="18">
                  <c:v>-5.2863436123348019E-2</c:v>
                </c:pt>
                <c:pt idx="19">
                  <c:v>-5.2863436123348019E-2</c:v>
                </c:pt>
                <c:pt idx="20">
                  <c:v>-3.9647577092511016E-2</c:v>
                </c:pt>
                <c:pt idx="21">
                  <c:v>-7.4889867841409691E-2</c:v>
                </c:pt>
              </c:numCache>
            </c:numRef>
          </c:val>
          <c:extLst>
            <c:ext xmlns:c16="http://schemas.microsoft.com/office/drawing/2014/chart" uri="{C3380CC4-5D6E-409C-BE32-E72D297353CC}">
              <c16:uniqueId val="{00000004-494E-4321-A88D-793C43B6765D}"/>
            </c:ext>
          </c:extLst>
        </c:ser>
        <c:ser>
          <c:idx val="11"/>
          <c:order val="11"/>
          <c:tx>
            <c:strRef>
              <c:f>'Q3 (combined)'!$AA$2</c:f>
              <c:strCache>
                <c:ptCount val="1"/>
                <c:pt idx="0">
                  <c:v>Not at all important (2019)</c:v>
                </c:pt>
              </c:strCache>
            </c:strRef>
          </c:tx>
          <c:spPr>
            <a:solidFill>
              <a:schemeClr val="accent6">
                <a:lumMod val="75000"/>
                <a:alpha val="44000"/>
              </a:schemeClr>
            </a:solidFill>
          </c:spPr>
          <c:invertIfNegative val="0"/>
          <c:cat>
            <c:strRef>
              <c:f>'Q3 (combined)'!$L$3:$L$24</c:f>
              <c:strCache>
                <c:ptCount val="22"/>
                <c:pt idx="0">
                  <c:v>Digital and Open Badges</c:v>
                </c:pt>
                <c:pt idx="1">
                  <c:v>One-to-One Device initiatives</c:v>
                </c:pt>
                <c:pt idx="2">
                  <c:v>Augmented and Virtual Reality</c:v>
                </c:pt>
                <c:pt idx="3">
                  <c:v>MOOCs, SPOCs, TOOCs etc.</c:v>
                </c:pt>
                <c:pt idx="4">
                  <c:v>Game-based/playful learning</c:v>
                </c:pt>
                <c:pt idx="5">
                  <c:v>Blogs</c:v>
                </c:pt>
                <c:pt idx="6">
                  <c:v>Social networking (e.g. Twitter, Facebook, LinkedIn)</c:v>
                </c:pt>
                <c:pt idx="7">
                  <c:v>Open Education (Practices, Policy &amp; Resources)</c:v>
                </c:pt>
                <c:pt idx="8">
                  <c:v>ePortfolios</c:v>
                </c:pt>
                <c:pt idx="9">
                  <c:v>Digital repositories</c:v>
                </c:pt>
                <c:pt idx="10">
                  <c:v>Bring Your Own Device (BYOD)</c:v>
                </c:pt>
                <c:pt idx="11">
                  <c:v>Learning Space Design</c:v>
                </c:pt>
                <c:pt idx="12">
                  <c:v>Plagiarism detection</c:v>
                </c:pt>
                <c:pt idx="13">
                  <c:v>Assistive technologies</c:v>
                </c:pt>
                <c:pt idx="14">
                  <c:v>Data and Analytics (incl. Learning Analytics)</c:v>
                </c:pt>
                <c:pt idx="15">
                  <c:v>Lecture capture tools</c:v>
                </c:pt>
                <c:pt idx="16">
                  <c:v>Media production (e.g. podcasting, video interviews)</c:v>
                </c:pt>
                <c:pt idx="17">
                  <c:v>Electronic assessment, submission &amp; feedback tools</c:v>
                </c:pt>
                <c:pt idx="18">
                  <c:v>Web conferencing/virtual classroom software</c:v>
                </c:pt>
                <c:pt idx="19">
                  <c:v>Blended Learning</c:v>
                </c:pt>
                <c:pt idx="20">
                  <c:v>Content Management Systems and VLEs</c:v>
                </c:pt>
                <c:pt idx="21">
                  <c:v>Collaborative tools (e.g. Office365/Teams, Google Workspace/G Suite, Padlet etc.)</c:v>
                </c:pt>
              </c:strCache>
            </c:strRef>
          </c:cat>
          <c:val>
            <c:numRef>
              <c:f>'Q3 (combined)'!$AA$3:$AA$24</c:f>
              <c:numCache>
                <c:formatCode>0%</c:formatCode>
                <c:ptCount val="22"/>
                <c:pt idx="0">
                  <c:v>-0.35682819383259912</c:v>
                </c:pt>
                <c:pt idx="1">
                  <c:v>-0.3788546255506608</c:v>
                </c:pt>
                <c:pt idx="2">
                  <c:v>-0.31277533039647576</c:v>
                </c:pt>
                <c:pt idx="3">
                  <c:v>-0.31718061674008813</c:v>
                </c:pt>
                <c:pt idx="4">
                  <c:v>-0.24229074889867841</c:v>
                </c:pt>
                <c:pt idx="5">
                  <c:v>-0.17180616740088106</c:v>
                </c:pt>
                <c:pt idx="6">
                  <c:v>-0.15859030837004406</c:v>
                </c:pt>
                <c:pt idx="7">
                  <c:v>-0.16740088105726872</c:v>
                </c:pt>
                <c:pt idx="8">
                  <c:v>-0.1894273127753304</c:v>
                </c:pt>
                <c:pt idx="9">
                  <c:v>-0.1894273127753304</c:v>
                </c:pt>
                <c:pt idx="10">
                  <c:v>-0.2687224669603524</c:v>
                </c:pt>
                <c:pt idx="11">
                  <c:v>-0.17180616740088106</c:v>
                </c:pt>
                <c:pt idx="12">
                  <c:v>-0.18502202643171806</c:v>
                </c:pt>
                <c:pt idx="13">
                  <c:v>-6.6079295154185022E-2</c:v>
                </c:pt>
                <c:pt idx="14">
                  <c:v>-6.1674008810572688E-2</c:v>
                </c:pt>
                <c:pt idx="15">
                  <c:v>-0.13656387665198239</c:v>
                </c:pt>
                <c:pt idx="16">
                  <c:v>-7.0484581497797363E-2</c:v>
                </c:pt>
                <c:pt idx="17">
                  <c:v>-7.4889867841409691E-2</c:v>
                </c:pt>
                <c:pt idx="18">
                  <c:v>-2.2026431718061675E-2</c:v>
                </c:pt>
                <c:pt idx="19">
                  <c:v>-2.643171806167401E-2</c:v>
                </c:pt>
                <c:pt idx="20">
                  <c:v>-4.405286343612335E-2</c:v>
                </c:pt>
                <c:pt idx="21">
                  <c:v>-4.8458149779735685E-2</c:v>
                </c:pt>
              </c:numCache>
            </c:numRef>
          </c:val>
          <c:extLst>
            <c:ext xmlns:c16="http://schemas.microsoft.com/office/drawing/2014/chart" uri="{C3380CC4-5D6E-409C-BE32-E72D297353CC}">
              <c16:uniqueId val="{00000005-494E-4321-A88D-793C43B6765D}"/>
            </c:ext>
          </c:extLst>
        </c:ser>
        <c:dLbls>
          <c:showLegendKey val="0"/>
          <c:showVal val="0"/>
          <c:showCatName val="0"/>
          <c:showSerName val="0"/>
          <c:showPercent val="0"/>
          <c:showBubbleSize val="0"/>
        </c:dLbls>
        <c:gapWidth val="21"/>
        <c:overlap val="100"/>
        <c:axId val="242411776"/>
        <c:axId val="246681600"/>
      </c:barChart>
      <c:barChart>
        <c:barDir val="bar"/>
        <c:grouping val="stacked"/>
        <c:varyColors val="0"/>
        <c:ser>
          <c:idx val="2"/>
          <c:order val="0"/>
          <c:tx>
            <c:strRef>
              <c:f>'Q3 (combined)'!$O$2</c:f>
              <c:strCache>
                <c:ptCount val="1"/>
                <c:pt idx="0">
                  <c:v>Neutral (2020)</c:v>
                </c:pt>
              </c:strCache>
            </c:strRef>
          </c:tx>
          <c:spPr>
            <a:solidFill>
              <a:schemeClr val="bg1">
                <a:lumMod val="85000"/>
              </a:schemeClr>
            </a:solidFill>
          </c:spPr>
          <c:invertIfNegative val="0"/>
          <c:cat>
            <c:strRef>
              <c:f>'Q3 (combined)'!$L$3:$L$24</c:f>
              <c:strCache>
                <c:ptCount val="22"/>
                <c:pt idx="0">
                  <c:v>Digital and Open Badges</c:v>
                </c:pt>
                <c:pt idx="1">
                  <c:v>One-to-One Device initiatives</c:v>
                </c:pt>
                <c:pt idx="2">
                  <c:v>Augmented and Virtual Reality</c:v>
                </c:pt>
                <c:pt idx="3">
                  <c:v>MOOCs, SPOCs, TOOCs etc.</c:v>
                </c:pt>
                <c:pt idx="4">
                  <c:v>Game-based/playful learning</c:v>
                </c:pt>
                <c:pt idx="5">
                  <c:v>Blogs</c:v>
                </c:pt>
                <c:pt idx="6">
                  <c:v>Social networking (e.g. Twitter, Facebook, LinkedIn)</c:v>
                </c:pt>
                <c:pt idx="7">
                  <c:v>Open Education (Practices, Policy &amp; Resources)</c:v>
                </c:pt>
                <c:pt idx="8">
                  <c:v>ePortfolios</c:v>
                </c:pt>
                <c:pt idx="9">
                  <c:v>Digital repositories</c:v>
                </c:pt>
                <c:pt idx="10">
                  <c:v>Bring Your Own Device (BYOD)</c:v>
                </c:pt>
                <c:pt idx="11">
                  <c:v>Learning Space Design</c:v>
                </c:pt>
                <c:pt idx="12">
                  <c:v>Plagiarism detection</c:v>
                </c:pt>
                <c:pt idx="13">
                  <c:v>Assistive technologies</c:v>
                </c:pt>
                <c:pt idx="14">
                  <c:v>Data and Analytics (incl. Learning Analytics)</c:v>
                </c:pt>
                <c:pt idx="15">
                  <c:v>Lecture capture tools</c:v>
                </c:pt>
                <c:pt idx="16">
                  <c:v>Media production (e.g. podcasting, video interviews)</c:v>
                </c:pt>
                <c:pt idx="17">
                  <c:v>Electronic assessment, submission &amp; feedback tools</c:v>
                </c:pt>
                <c:pt idx="18">
                  <c:v>Web conferencing/virtual classroom software</c:v>
                </c:pt>
                <c:pt idx="19">
                  <c:v>Blended Learning</c:v>
                </c:pt>
                <c:pt idx="20">
                  <c:v>Content Management Systems and VLEs</c:v>
                </c:pt>
                <c:pt idx="21">
                  <c:v>Collaborative tools (e.g. Office365/Teams, Google Workspace/G Suite, Padlet etc.)</c:v>
                </c:pt>
              </c:strCache>
            </c:strRef>
          </c:cat>
          <c:val>
            <c:numRef>
              <c:f>'Q3 (combined)'!$O$3:$O$24</c:f>
              <c:numCache>
                <c:formatCode>0%</c:formatCode>
                <c:ptCount val="22"/>
                <c:pt idx="0">
                  <c:v>9.7674418604651161E-2</c:v>
                </c:pt>
                <c:pt idx="1">
                  <c:v>0.1</c:v>
                </c:pt>
                <c:pt idx="2">
                  <c:v>0.10697674418604651</c:v>
                </c:pt>
                <c:pt idx="3">
                  <c:v>9.3023255813953487E-2</c:v>
                </c:pt>
                <c:pt idx="4">
                  <c:v>0.12558139534883722</c:v>
                </c:pt>
                <c:pt idx="5">
                  <c:v>0.14883720930232558</c:v>
                </c:pt>
                <c:pt idx="6">
                  <c:v>0.11162790697674418</c:v>
                </c:pt>
                <c:pt idx="7">
                  <c:v>0.1186046511627907</c:v>
                </c:pt>
                <c:pt idx="8">
                  <c:v>0.11162790697674418</c:v>
                </c:pt>
                <c:pt idx="9">
                  <c:v>0.12093023255813953</c:v>
                </c:pt>
                <c:pt idx="10">
                  <c:v>8.3720930232558138E-2</c:v>
                </c:pt>
                <c:pt idx="11">
                  <c:v>5.8139534883720929E-2</c:v>
                </c:pt>
                <c:pt idx="12">
                  <c:v>0.10930232558139535</c:v>
                </c:pt>
                <c:pt idx="13">
                  <c:v>0.12325581395348838</c:v>
                </c:pt>
                <c:pt idx="14">
                  <c:v>8.8372093023255813E-2</c:v>
                </c:pt>
                <c:pt idx="15">
                  <c:v>6.0465116279069767E-2</c:v>
                </c:pt>
                <c:pt idx="16">
                  <c:v>8.1395348837209308E-2</c:v>
                </c:pt>
                <c:pt idx="17">
                  <c:v>3.9534883720930232E-2</c:v>
                </c:pt>
                <c:pt idx="18">
                  <c:v>3.7209302325581395E-2</c:v>
                </c:pt>
                <c:pt idx="19">
                  <c:v>3.255813953488372E-2</c:v>
                </c:pt>
                <c:pt idx="20">
                  <c:v>1.8604651162790697E-2</c:v>
                </c:pt>
                <c:pt idx="21">
                  <c:v>1.8604651162790697E-2</c:v>
                </c:pt>
              </c:numCache>
            </c:numRef>
          </c:val>
          <c:extLst>
            <c:ext xmlns:c16="http://schemas.microsoft.com/office/drawing/2014/chart" uri="{C3380CC4-5D6E-409C-BE32-E72D297353CC}">
              <c16:uniqueId val="{00000006-494E-4321-A88D-793C43B6765D}"/>
            </c:ext>
          </c:extLst>
        </c:ser>
        <c:ser>
          <c:idx val="1"/>
          <c:order val="1"/>
          <c:tx>
            <c:strRef>
              <c:f>'Q3 (combined)'!$N$2</c:f>
              <c:strCache>
                <c:ptCount val="1"/>
                <c:pt idx="0">
                  <c:v>Important (2020)</c:v>
                </c:pt>
              </c:strCache>
            </c:strRef>
          </c:tx>
          <c:spPr>
            <a:solidFill>
              <a:srgbClr val="5EBD88"/>
            </a:solidFill>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'Q3 (combined)'!$L$3:$L$24</c:f>
              <c:strCache>
                <c:ptCount val="22"/>
                <c:pt idx="0">
                  <c:v>Digital and Open Badges</c:v>
                </c:pt>
                <c:pt idx="1">
                  <c:v>One-to-One Device initiatives</c:v>
                </c:pt>
                <c:pt idx="2">
                  <c:v>Augmented and Virtual Reality</c:v>
                </c:pt>
                <c:pt idx="3">
                  <c:v>MOOCs, SPOCs, TOOCs etc.</c:v>
                </c:pt>
                <c:pt idx="4">
                  <c:v>Game-based/playful learning</c:v>
                </c:pt>
                <c:pt idx="5">
                  <c:v>Blogs</c:v>
                </c:pt>
                <c:pt idx="6">
                  <c:v>Social networking (e.g. Twitter, Facebook, LinkedIn)</c:v>
                </c:pt>
                <c:pt idx="7">
                  <c:v>Open Education (Practices, Policy &amp; Resources)</c:v>
                </c:pt>
                <c:pt idx="8">
                  <c:v>ePortfolios</c:v>
                </c:pt>
                <c:pt idx="9">
                  <c:v>Digital repositories</c:v>
                </c:pt>
                <c:pt idx="10">
                  <c:v>Bring Your Own Device (BYOD)</c:v>
                </c:pt>
                <c:pt idx="11">
                  <c:v>Learning Space Design</c:v>
                </c:pt>
                <c:pt idx="12">
                  <c:v>Plagiarism detection</c:v>
                </c:pt>
                <c:pt idx="13">
                  <c:v>Assistive technologies</c:v>
                </c:pt>
                <c:pt idx="14">
                  <c:v>Data and Analytics (incl. Learning Analytics)</c:v>
                </c:pt>
                <c:pt idx="15">
                  <c:v>Lecture capture tools</c:v>
                </c:pt>
                <c:pt idx="16">
                  <c:v>Media production (e.g. podcasting, video interviews)</c:v>
                </c:pt>
                <c:pt idx="17">
                  <c:v>Electronic assessment, submission &amp; feedback tools</c:v>
                </c:pt>
                <c:pt idx="18">
                  <c:v>Web conferencing/virtual classroom software</c:v>
                </c:pt>
                <c:pt idx="19">
                  <c:v>Blended Learning</c:v>
                </c:pt>
                <c:pt idx="20">
                  <c:v>Content Management Systems and VLEs</c:v>
                </c:pt>
                <c:pt idx="21">
                  <c:v>Collaborative tools (e.g. Office365/Teams, Google Workspace/G Suite, Padlet etc.)</c:v>
                </c:pt>
              </c:strCache>
            </c:strRef>
          </c:cat>
          <c:val>
            <c:numRef>
              <c:f>'Q3 (combined)'!$N$3:$N$24</c:f>
              <c:numCache>
                <c:formatCode>0%</c:formatCode>
                <c:ptCount val="22"/>
                <c:pt idx="0">
                  <c:v>8.3720930232558138E-2</c:v>
                </c:pt>
                <c:pt idx="1">
                  <c:v>7.441860465116279E-2</c:v>
                </c:pt>
                <c:pt idx="2">
                  <c:v>8.8372093023255813E-2</c:v>
                </c:pt>
                <c:pt idx="3">
                  <c:v>0.10232558139534884</c:v>
                </c:pt>
                <c:pt idx="4">
                  <c:v>0.15813953488372093</c:v>
                </c:pt>
                <c:pt idx="5">
                  <c:v>0.22790697674418606</c:v>
                </c:pt>
                <c:pt idx="6">
                  <c:v>0.21395348837209302</c:v>
                </c:pt>
                <c:pt idx="7">
                  <c:v>0.18139534883720931</c:v>
                </c:pt>
                <c:pt idx="8">
                  <c:v>0.23255813953488372</c:v>
                </c:pt>
                <c:pt idx="9">
                  <c:v>0.23720930232558141</c:v>
                </c:pt>
                <c:pt idx="10">
                  <c:v>0.16279069767441862</c:v>
                </c:pt>
                <c:pt idx="11">
                  <c:v>0.22325581395348837</c:v>
                </c:pt>
                <c:pt idx="12">
                  <c:v>0.28372093023255812</c:v>
                </c:pt>
                <c:pt idx="13">
                  <c:v>0.28837209302325584</c:v>
                </c:pt>
                <c:pt idx="14">
                  <c:v>0.33488372093023255</c:v>
                </c:pt>
                <c:pt idx="15">
                  <c:v>0.15348837209302327</c:v>
                </c:pt>
                <c:pt idx="16">
                  <c:v>0.28372093023255812</c:v>
                </c:pt>
                <c:pt idx="17">
                  <c:v>0.17674418604651163</c:v>
                </c:pt>
                <c:pt idx="18">
                  <c:v>0.12093023255813953</c:v>
                </c:pt>
                <c:pt idx="19">
                  <c:v>0.15813953488372093</c:v>
                </c:pt>
                <c:pt idx="20">
                  <c:v>8.8372093023255813E-2</c:v>
                </c:pt>
                <c:pt idx="21">
                  <c:v>8.8372093023255813E-2</c:v>
                </c:pt>
              </c:numCache>
            </c:numRef>
          </c:val>
          <c:extLst>
            <c:ext xmlns:c16="http://schemas.microsoft.com/office/drawing/2014/chart" uri="{C3380CC4-5D6E-409C-BE32-E72D297353CC}">
              <c16:uniqueId val="{00000007-494E-4321-A88D-793C43B6765D}"/>
            </c:ext>
          </c:extLst>
        </c:ser>
        <c:ser>
          <c:idx val="0"/>
          <c:order val="2"/>
          <c:tx>
            <c:strRef>
              <c:f>'Q3 (combined)'!$M$2</c:f>
              <c:strCache>
                <c:ptCount val="1"/>
                <c:pt idx="0">
                  <c:v>Very important (2020)</c:v>
                </c:pt>
              </c:strCache>
            </c:strRef>
          </c:tx>
          <c:spPr>
            <a:solidFill>
              <a:srgbClr val="079948"/>
            </a:solidFill>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1-ABE6-4736-BA6E-D501079CDED0}"/>
                </c:ext>
              </c:extLst>
            </c:dLbl>
            <c:spPr>
              <a:noFill/>
              <a:ln>
                <a:noFill/>
              </a:ln>
              <a:effectLst/>
            </c:spPr>
            <c:txPr>
              <a:bodyPr/>
              <a:lstStyle/>
              <a:p>
                <a:pPr>
                  <a:defRPr>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'Q3 (combined)'!$L$3:$L$24</c:f>
              <c:strCache>
                <c:ptCount val="22"/>
                <c:pt idx="0">
                  <c:v>Digital and Open Badges</c:v>
                </c:pt>
                <c:pt idx="1">
                  <c:v>One-to-One Device initiatives</c:v>
                </c:pt>
                <c:pt idx="2">
                  <c:v>Augmented and Virtual Reality</c:v>
                </c:pt>
                <c:pt idx="3">
                  <c:v>MOOCs, SPOCs, TOOCs etc.</c:v>
                </c:pt>
                <c:pt idx="4">
                  <c:v>Game-based/playful learning</c:v>
                </c:pt>
                <c:pt idx="5">
                  <c:v>Blogs</c:v>
                </c:pt>
                <c:pt idx="6">
                  <c:v>Social networking (e.g. Twitter, Facebook, LinkedIn)</c:v>
                </c:pt>
                <c:pt idx="7">
                  <c:v>Open Education (Practices, Policy &amp; Resources)</c:v>
                </c:pt>
                <c:pt idx="8">
                  <c:v>ePortfolios</c:v>
                </c:pt>
                <c:pt idx="9">
                  <c:v>Digital repositories</c:v>
                </c:pt>
                <c:pt idx="10">
                  <c:v>Bring Your Own Device (BYOD)</c:v>
                </c:pt>
                <c:pt idx="11">
                  <c:v>Learning Space Design</c:v>
                </c:pt>
                <c:pt idx="12">
                  <c:v>Plagiarism detection</c:v>
                </c:pt>
                <c:pt idx="13">
                  <c:v>Assistive technologies</c:v>
                </c:pt>
                <c:pt idx="14">
                  <c:v>Data and Analytics (incl. Learning Analytics)</c:v>
                </c:pt>
                <c:pt idx="15">
                  <c:v>Lecture capture tools</c:v>
                </c:pt>
                <c:pt idx="16">
                  <c:v>Media production (e.g. podcasting, video interviews)</c:v>
                </c:pt>
                <c:pt idx="17">
                  <c:v>Electronic assessment, submission &amp; feedback tools</c:v>
                </c:pt>
                <c:pt idx="18">
                  <c:v>Web conferencing/virtual classroom software</c:v>
                </c:pt>
                <c:pt idx="19">
                  <c:v>Blended Learning</c:v>
                </c:pt>
                <c:pt idx="20">
                  <c:v>Content Management Systems and VLEs</c:v>
                </c:pt>
                <c:pt idx="21">
                  <c:v>Collaborative tools (e.g. Office365/Teams, Google Workspace/G Suite, Padlet etc.)</c:v>
                </c:pt>
              </c:strCache>
            </c:strRef>
          </c:cat>
          <c:val>
            <c:numRef>
              <c:f>'Q3 (combined)'!$M$3:$M$24</c:f>
              <c:numCache>
                <c:formatCode>0%</c:formatCode>
                <c:ptCount val="22"/>
                <c:pt idx="0">
                  <c:v>3.255813953488372E-2</c:v>
                </c:pt>
                <c:pt idx="1">
                  <c:v>6.0465116279069767E-2</c:v>
                </c:pt>
                <c:pt idx="2">
                  <c:v>7.9069767441860464E-2</c:v>
                </c:pt>
                <c:pt idx="3">
                  <c:v>7.9069767441860464E-2</c:v>
                </c:pt>
                <c:pt idx="4">
                  <c:v>8.3720930232558138E-2</c:v>
                </c:pt>
                <c:pt idx="5">
                  <c:v>8.3720930232558138E-2</c:v>
                </c:pt>
                <c:pt idx="6">
                  <c:v>0.15813953488372093</c:v>
                </c:pt>
                <c:pt idx="7">
                  <c:v>0.19534883720930232</c:v>
                </c:pt>
                <c:pt idx="8">
                  <c:v>0.18604651162790697</c:v>
                </c:pt>
                <c:pt idx="9">
                  <c:v>0.18604651162790697</c:v>
                </c:pt>
                <c:pt idx="10">
                  <c:v>0.26511627906976742</c:v>
                </c:pt>
                <c:pt idx="11">
                  <c:v>0.26046511627906976</c:v>
                </c:pt>
                <c:pt idx="12">
                  <c:v>0.21395348837209302</c:v>
                </c:pt>
                <c:pt idx="13">
                  <c:v>0.24651162790697675</c:v>
                </c:pt>
                <c:pt idx="14">
                  <c:v>0.3116279069767442</c:v>
                </c:pt>
                <c:pt idx="15">
                  <c:v>0.52093023255813953</c:v>
                </c:pt>
                <c:pt idx="16">
                  <c:v>0.43720930232558142</c:v>
                </c:pt>
                <c:pt idx="17">
                  <c:v>0.64186046511627903</c:v>
                </c:pt>
                <c:pt idx="18">
                  <c:v>0.73023255813953492</c:v>
                </c:pt>
                <c:pt idx="19">
                  <c:v>0.69767441860465118</c:v>
                </c:pt>
                <c:pt idx="20">
                  <c:v>0.82790697674418601</c:v>
                </c:pt>
                <c:pt idx="21">
                  <c:v>0.84651162790697676</c:v>
                </c:pt>
              </c:numCache>
            </c:numRef>
          </c:val>
          <c:extLst>
            <c:ext xmlns:c16="http://schemas.microsoft.com/office/drawing/2014/chart" uri="{C3380CC4-5D6E-409C-BE32-E72D297353CC}">
              <c16:uniqueId val="{00000008-494E-4321-A88D-793C43B6765D}"/>
            </c:ext>
          </c:extLst>
        </c:ser>
        <c:ser>
          <c:idx val="5"/>
          <c:order val="3"/>
          <c:tx>
            <c:strRef>
              <c:f>'Q3 (combined)'!$P$2</c:f>
              <c:strCache>
                <c:ptCount val="1"/>
                <c:pt idx="0">
                  <c:v>Neutral (2020)</c:v>
                </c:pt>
              </c:strCache>
            </c:strRef>
          </c:tx>
          <c:spPr>
            <a:solidFill>
              <a:schemeClr val="bg1">
                <a:lumMod val="85000"/>
              </a:schemeClr>
            </a:solidFill>
          </c:spPr>
          <c:invertIfNegative val="0"/>
          <c:cat>
            <c:strRef>
              <c:f>'Q3 (combined)'!$L$3:$L$24</c:f>
              <c:strCache>
                <c:ptCount val="22"/>
                <c:pt idx="0">
                  <c:v>Digital and Open Badges</c:v>
                </c:pt>
                <c:pt idx="1">
                  <c:v>One-to-One Device initiatives</c:v>
                </c:pt>
                <c:pt idx="2">
                  <c:v>Augmented and Virtual Reality</c:v>
                </c:pt>
                <c:pt idx="3">
                  <c:v>MOOCs, SPOCs, TOOCs etc.</c:v>
                </c:pt>
                <c:pt idx="4">
                  <c:v>Game-based/playful learning</c:v>
                </c:pt>
                <c:pt idx="5">
                  <c:v>Blogs</c:v>
                </c:pt>
                <c:pt idx="6">
                  <c:v>Social networking (e.g. Twitter, Facebook, LinkedIn)</c:v>
                </c:pt>
                <c:pt idx="7">
                  <c:v>Open Education (Practices, Policy &amp; Resources)</c:v>
                </c:pt>
                <c:pt idx="8">
                  <c:v>ePortfolios</c:v>
                </c:pt>
                <c:pt idx="9">
                  <c:v>Digital repositories</c:v>
                </c:pt>
                <c:pt idx="10">
                  <c:v>Bring Your Own Device (BYOD)</c:v>
                </c:pt>
                <c:pt idx="11">
                  <c:v>Learning Space Design</c:v>
                </c:pt>
                <c:pt idx="12">
                  <c:v>Plagiarism detection</c:v>
                </c:pt>
                <c:pt idx="13">
                  <c:v>Assistive technologies</c:v>
                </c:pt>
                <c:pt idx="14">
                  <c:v>Data and Analytics (incl. Learning Analytics)</c:v>
                </c:pt>
                <c:pt idx="15">
                  <c:v>Lecture capture tools</c:v>
                </c:pt>
                <c:pt idx="16">
                  <c:v>Media production (e.g. podcasting, video interviews)</c:v>
                </c:pt>
                <c:pt idx="17">
                  <c:v>Electronic assessment, submission &amp; feedback tools</c:v>
                </c:pt>
                <c:pt idx="18">
                  <c:v>Web conferencing/virtual classroom software</c:v>
                </c:pt>
                <c:pt idx="19">
                  <c:v>Blended Learning</c:v>
                </c:pt>
                <c:pt idx="20">
                  <c:v>Content Management Systems and VLEs</c:v>
                </c:pt>
                <c:pt idx="21">
                  <c:v>Collaborative tools (e.g. Office365/Teams, Google Workspace/G Suite, Padlet etc.)</c:v>
                </c:pt>
              </c:strCache>
            </c:strRef>
          </c:cat>
          <c:val>
            <c:numRef>
              <c:f>'Q3 (combined)'!$P$3:$P$24</c:f>
              <c:numCache>
                <c:formatCode>0%</c:formatCode>
                <c:ptCount val="22"/>
                <c:pt idx="0">
                  <c:v>-9.7674418604651161E-2</c:v>
                </c:pt>
                <c:pt idx="1">
                  <c:v>-0.1</c:v>
                </c:pt>
                <c:pt idx="2">
                  <c:v>-0.10697674418604651</c:v>
                </c:pt>
                <c:pt idx="3">
                  <c:v>-9.3023255813953487E-2</c:v>
                </c:pt>
                <c:pt idx="4">
                  <c:v>-0.12558139534883722</c:v>
                </c:pt>
                <c:pt idx="5">
                  <c:v>-0.14883720930232558</c:v>
                </c:pt>
                <c:pt idx="6">
                  <c:v>-0.11162790697674418</c:v>
                </c:pt>
                <c:pt idx="7">
                  <c:v>-0.1186046511627907</c:v>
                </c:pt>
                <c:pt idx="8">
                  <c:v>-0.11162790697674418</c:v>
                </c:pt>
                <c:pt idx="9">
                  <c:v>-0.12093023255813953</c:v>
                </c:pt>
                <c:pt idx="10">
                  <c:v>-8.3720930232558138E-2</c:v>
                </c:pt>
                <c:pt idx="11">
                  <c:v>-5.8139534883720929E-2</c:v>
                </c:pt>
                <c:pt idx="12">
                  <c:v>-0.10930232558139535</c:v>
                </c:pt>
                <c:pt idx="13">
                  <c:v>-0.12325581395348838</c:v>
                </c:pt>
                <c:pt idx="14">
                  <c:v>-8.8372093023255813E-2</c:v>
                </c:pt>
                <c:pt idx="15">
                  <c:v>-6.0465116279069767E-2</c:v>
                </c:pt>
                <c:pt idx="16">
                  <c:v>-8.1395348837209308E-2</c:v>
                </c:pt>
                <c:pt idx="17">
                  <c:v>-3.9534883720930232E-2</c:v>
                </c:pt>
                <c:pt idx="18">
                  <c:v>-3.7209302325581395E-2</c:v>
                </c:pt>
                <c:pt idx="19">
                  <c:v>-3.255813953488372E-2</c:v>
                </c:pt>
                <c:pt idx="20">
                  <c:v>-1.8604651162790697E-2</c:v>
                </c:pt>
                <c:pt idx="21">
                  <c:v>-1.8604651162790697E-2</c:v>
                </c:pt>
              </c:numCache>
            </c:numRef>
          </c:val>
          <c:extLst>
            <c:ext xmlns:c16="http://schemas.microsoft.com/office/drawing/2014/chart" uri="{C3380CC4-5D6E-409C-BE32-E72D297353CC}">
              <c16:uniqueId val="{00000009-494E-4321-A88D-793C43B6765D}"/>
            </c:ext>
          </c:extLst>
        </c:ser>
        <c:ser>
          <c:idx val="3"/>
          <c:order val="4"/>
          <c:tx>
            <c:strRef>
              <c:f>'Q3 (combined)'!$Q$2</c:f>
              <c:strCache>
                <c:ptCount val="1"/>
                <c:pt idx="0">
                  <c:v>Unimportant (2020)</c:v>
                </c:pt>
              </c:strCache>
            </c:strRef>
          </c:tx>
          <c:spPr>
            <a:solidFill>
              <a:srgbClr val="F8A764"/>
            </a:solidFill>
          </c:spPr>
          <c:invertIfNegative val="0"/>
          <c:dLbls>
            <c:dLbl>
              <c:idx val="17"/>
              <c:delete val="1"/>
              <c:extLst>
                <c:ext xmlns:c15="http://schemas.microsoft.com/office/drawing/2012/chart" uri="{CE6537A1-D6FC-4f65-9D91-7224C49458BB}"/>
                <c:ext xmlns:c16="http://schemas.microsoft.com/office/drawing/2014/chart" uri="{C3380CC4-5D6E-409C-BE32-E72D297353CC}">
                  <c16:uniqueId val="{0000000A-494E-4321-A88D-793C43B6765D}"/>
                </c:ext>
              </c:extLst>
            </c:dLbl>
            <c:dLbl>
              <c:idx val="18"/>
              <c:delete val="1"/>
              <c:extLst>
                <c:ext xmlns:c15="http://schemas.microsoft.com/office/drawing/2012/chart" uri="{CE6537A1-D6FC-4f65-9D91-7224C49458BB}"/>
                <c:ext xmlns:c16="http://schemas.microsoft.com/office/drawing/2014/chart" uri="{C3380CC4-5D6E-409C-BE32-E72D297353CC}">
                  <c16:uniqueId val="{0000000B-494E-4321-A88D-793C43B6765D}"/>
                </c:ext>
              </c:extLst>
            </c:dLbl>
            <c:dLbl>
              <c:idx val="19"/>
              <c:delete val="1"/>
              <c:extLst>
                <c:ext xmlns:c15="http://schemas.microsoft.com/office/drawing/2012/chart" uri="{CE6537A1-D6FC-4f65-9D91-7224C49458BB}"/>
                <c:ext xmlns:c16="http://schemas.microsoft.com/office/drawing/2014/chart" uri="{C3380CC4-5D6E-409C-BE32-E72D297353CC}">
                  <c16:uniqueId val="{0000000C-494E-4321-A88D-793C43B6765D}"/>
                </c:ext>
              </c:extLst>
            </c:dLbl>
            <c:dLbl>
              <c:idx val="20"/>
              <c:delete val="1"/>
              <c:extLst>
                <c:ext xmlns:c15="http://schemas.microsoft.com/office/drawing/2012/chart" uri="{CE6537A1-D6FC-4f65-9D91-7224C49458BB}"/>
                <c:ext xmlns:c16="http://schemas.microsoft.com/office/drawing/2014/chart" uri="{C3380CC4-5D6E-409C-BE32-E72D297353CC}">
                  <c16:uniqueId val="{0000000D-494E-4321-A88D-793C43B6765D}"/>
                </c:ext>
              </c:extLst>
            </c:dLbl>
            <c:dLbl>
              <c:idx val="21"/>
              <c:delete val="1"/>
              <c:extLst>
                <c:ext xmlns:c15="http://schemas.microsoft.com/office/drawing/2012/chart" uri="{CE6537A1-D6FC-4f65-9D91-7224C49458BB}"/>
                <c:ext xmlns:c16="http://schemas.microsoft.com/office/drawing/2014/chart" uri="{C3380CC4-5D6E-409C-BE32-E72D297353CC}">
                  <c16:uniqueId val="{00000001-46D9-47D9-B267-9BCF7DD03665}"/>
                </c:ext>
              </c:extLst>
            </c:dLbl>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'Q3 (combined)'!$L$3:$L$24</c:f>
              <c:strCache>
                <c:ptCount val="22"/>
                <c:pt idx="0">
                  <c:v>Digital and Open Badges</c:v>
                </c:pt>
                <c:pt idx="1">
                  <c:v>One-to-One Device initiatives</c:v>
                </c:pt>
                <c:pt idx="2">
                  <c:v>Augmented and Virtual Reality</c:v>
                </c:pt>
                <c:pt idx="3">
                  <c:v>MOOCs, SPOCs, TOOCs etc.</c:v>
                </c:pt>
                <c:pt idx="4">
                  <c:v>Game-based/playful learning</c:v>
                </c:pt>
                <c:pt idx="5">
                  <c:v>Blogs</c:v>
                </c:pt>
                <c:pt idx="6">
                  <c:v>Social networking (e.g. Twitter, Facebook, LinkedIn)</c:v>
                </c:pt>
                <c:pt idx="7">
                  <c:v>Open Education (Practices, Policy &amp; Resources)</c:v>
                </c:pt>
                <c:pt idx="8">
                  <c:v>ePortfolios</c:v>
                </c:pt>
                <c:pt idx="9">
                  <c:v>Digital repositories</c:v>
                </c:pt>
                <c:pt idx="10">
                  <c:v>Bring Your Own Device (BYOD)</c:v>
                </c:pt>
                <c:pt idx="11">
                  <c:v>Learning Space Design</c:v>
                </c:pt>
                <c:pt idx="12">
                  <c:v>Plagiarism detection</c:v>
                </c:pt>
                <c:pt idx="13">
                  <c:v>Assistive technologies</c:v>
                </c:pt>
                <c:pt idx="14">
                  <c:v>Data and Analytics (incl. Learning Analytics)</c:v>
                </c:pt>
                <c:pt idx="15">
                  <c:v>Lecture capture tools</c:v>
                </c:pt>
                <c:pt idx="16">
                  <c:v>Media production (e.g. podcasting, video interviews)</c:v>
                </c:pt>
                <c:pt idx="17">
                  <c:v>Electronic assessment, submission &amp; feedback tools</c:v>
                </c:pt>
                <c:pt idx="18">
                  <c:v>Web conferencing/virtual classroom software</c:v>
                </c:pt>
                <c:pt idx="19">
                  <c:v>Blended Learning</c:v>
                </c:pt>
                <c:pt idx="20">
                  <c:v>Content Management Systems and VLEs</c:v>
                </c:pt>
                <c:pt idx="21">
                  <c:v>Collaborative tools (e.g. Office365/Teams, Google Workspace/G Suite, Padlet etc.)</c:v>
                </c:pt>
              </c:strCache>
            </c:strRef>
          </c:cat>
          <c:val>
            <c:numRef>
              <c:f>'Q3 (combined)'!$Q$3:$Q$24</c:f>
              <c:numCache>
                <c:formatCode>0%</c:formatCode>
                <c:ptCount val="22"/>
                <c:pt idx="0">
                  <c:v>-0.15348837209302327</c:v>
                </c:pt>
                <c:pt idx="1">
                  <c:v>-0.13023255813953488</c:v>
                </c:pt>
                <c:pt idx="2">
                  <c:v>-0.20465116279069767</c:v>
                </c:pt>
                <c:pt idx="3">
                  <c:v>-0.17209302325581396</c:v>
                </c:pt>
                <c:pt idx="4">
                  <c:v>-0.22790697674418606</c:v>
                </c:pt>
                <c:pt idx="5">
                  <c:v>-0.2</c:v>
                </c:pt>
                <c:pt idx="6">
                  <c:v>-0.19069767441860466</c:v>
                </c:pt>
                <c:pt idx="7">
                  <c:v>-0.16279069767441862</c:v>
                </c:pt>
                <c:pt idx="8">
                  <c:v>-0.15348837209302327</c:v>
                </c:pt>
                <c:pt idx="9">
                  <c:v>-0.14418604651162792</c:v>
                </c:pt>
                <c:pt idx="10">
                  <c:v>-0.12093023255813953</c:v>
                </c:pt>
                <c:pt idx="11">
                  <c:v>-0.13953488372093023</c:v>
                </c:pt>
                <c:pt idx="12">
                  <c:v>-0.11627906976744186</c:v>
                </c:pt>
                <c:pt idx="13">
                  <c:v>-9.3023255813953487E-2</c:v>
                </c:pt>
                <c:pt idx="14">
                  <c:v>-7.441860465116279E-2</c:v>
                </c:pt>
                <c:pt idx="15">
                  <c:v>-8.3720930232558138E-2</c:v>
                </c:pt>
                <c:pt idx="16">
                  <c:v>-4.6511627906976744E-2</c:v>
                </c:pt>
                <c:pt idx="17">
                  <c:v>-3.255813953488372E-2</c:v>
                </c:pt>
                <c:pt idx="18">
                  <c:v>-3.255813953488372E-2</c:v>
                </c:pt>
                <c:pt idx="19">
                  <c:v>-1.3953488372093023E-2</c:v>
                </c:pt>
                <c:pt idx="20">
                  <c:v>-1.3953488372093023E-2</c:v>
                </c:pt>
                <c:pt idx="21">
                  <c:v>-9.3023255813953487E-3</c:v>
                </c:pt>
              </c:numCache>
            </c:numRef>
          </c:val>
          <c:extLst>
            <c:ext xmlns:c16="http://schemas.microsoft.com/office/drawing/2014/chart" uri="{C3380CC4-5D6E-409C-BE32-E72D297353CC}">
              <c16:uniqueId val="{0000000E-494E-4321-A88D-793C43B6765D}"/>
            </c:ext>
          </c:extLst>
        </c:ser>
        <c:ser>
          <c:idx val="4"/>
          <c:order val="5"/>
          <c:tx>
            <c:strRef>
              <c:f>'Q3 (combined)'!$R$2</c:f>
              <c:strCache>
                <c:ptCount val="1"/>
                <c:pt idx="0">
                  <c:v>Not at all important (2020)</c:v>
                </c:pt>
              </c:strCache>
            </c:strRef>
          </c:tx>
          <c:spPr>
            <a:solidFill>
              <a:schemeClr val="accent6">
                <a:lumMod val="75000"/>
              </a:schemeClr>
            </a:solidFill>
          </c:spPr>
          <c:invertIfNegative val="0"/>
          <c:dLbls>
            <c:dLbl>
              <c:idx val="17"/>
              <c:delete val="1"/>
              <c:extLst>
                <c:ext xmlns:c15="http://schemas.microsoft.com/office/drawing/2012/chart" uri="{CE6537A1-D6FC-4f65-9D91-7224C49458BB}"/>
                <c:ext xmlns:c16="http://schemas.microsoft.com/office/drawing/2014/chart" uri="{C3380CC4-5D6E-409C-BE32-E72D297353CC}">
                  <c16:uniqueId val="{00000002-46D9-47D9-B267-9BCF7DD03665}"/>
                </c:ext>
              </c:extLst>
            </c:dLbl>
            <c:dLbl>
              <c:idx val="18"/>
              <c:delete val="1"/>
              <c:extLst>
                <c:ext xmlns:c15="http://schemas.microsoft.com/office/drawing/2012/chart" uri="{CE6537A1-D6FC-4f65-9D91-7224C49458BB}"/>
                <c:ext xmlns:c16="http://schemas.microsoft.com/office/drawing/2014/chart" uri="{C3380CC4-5D6E-409C-BE32-E72D297353CC}">
                  <c16:uniqueId val="{0000000F-494E-4321-A88D-793C43B6765D}"/>
                </c:ext>
              </c:extLst>
            </c:dLbl>
            <c:dLbl>
              <c:idx val="19"/>
              <c:delete val="1"/>
              <c:extLst>
                <c:ext xmlns:c15="http://schemas.microsoft.com/office/drawing/2012/chart" uri="{CE6537A1-D6FC-4f65-9D91-7224C49458BB}"/>
                <c:ext xmlns:c16="http://schemas.microsoft.com/office/drawing/2014/chart" uri="{C3380CC4-5D6E-409C-BE32-E72D297353CC}">
                  <c16:uniqueId val="{00000010-494E-4321-A88D-793C43B6765D}"/>
                </c:ext>
              </c:extLst>
            </c:dLbl>
            <c:dLbl>
              <c:idx val="20"/>
              <c:delete val="1"/>
              <c:extLst>
                <c:ext xmlns:c15="http://schemas.microsoft.com/office/drawing/2012/chart" uri="{CE6537A1-D6FC-4f65-9D91-7224C49458BB}"/>
                <c:ext xmlns:c16="http://schemas.microsoft.com/office/drawing/2014/chart" uri="{C3380CC4-5D6E-409C-BE32-E72D297353CC}">
                  <c16:uniqueId val="{00000011-494E-4321-A88D-793C43B6765D}"/>
                </c:ext>
              </c:extLst>
            </c:dLbl>
            <c:dLbl>
              <c:idx val="21"/>
              <c:delete val="1"/>
              <c:extLst>
                <c:ext xmlns:c15="http://schemas.microsoft.com/office/drawing/2012/chart" uri="{CE6537A1-D6FC-4f65-9D91-7224C49458BB}"/>
                <c:ext xmlns:c16="http://schemas.microsoft.com/office/drawing/2014/chart" uri="{C3380CC4-5D6E-409C-BE32-E72D297353CC}">
                  <c16:uniqueId val="{00000000-46D9-47D9-B267-9BCF7DD03665}"/>
                </c:ext>
              </c:extLst>
            </c:dLbl>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'Q3 (combined)'!$L$3:$L$24</c:f>
              <c:strCache>
                <c:ptCount val="22"/>
                <c:pt idx="0">
                  <c:v>Digital and Open Badges</c:v>
                </c:pt>
                <c:pt idx="1">
                  <c:v>One-to-One Device initiatives</c:v>
                </c:pt>
                <c:pt idx="2">
                  <c:v>Augmented and Virtual Reality</c:v>
                </c:pt>
                <c:pt idx="3">
                  <c:v>MOOCs, SPOCs, TOOCs etc.</c:v>
                </c:pt>
                <c:pt idx="4">
                  <c:v>Game-based/playful learning</c:v>
                </c:pt>
                <c:pt idx="5">
                  <c:v>Blogs</c:v>
                </c:pt>
                <c:pt idx="6">
                  <c:v>Social networking (e.g. Twitter, Facebook, LinkedIn)</c:v>
                </c:pt>
                <c:pt idx="7">
                  <c:v>Open Education (Practices, Policy &amp; Resources)</c:v>
                </c:pt>
                <c:pt idx="8">
                  <c:v>ePortfolios</c:v>
                </c:pt>
                <c:pt idx="9">
                  <c:v>Digital repositories</c:v>
                </c:pt>
                <c:pt idx="10">
                  <c:v>Bring Your Own Device (BYOD)</c:v>
                </c:pt>
                <c:pt idx="11">
                  <c:v>Learning Space Design</c:v>
                </c:pt>
                <c:pt idx="12">
                  <c:v>Plagiarism detection</c:v>
                </c:pt>
                <c:pt idx="13">
                  <c:v>Assistive technologies</c:v>
                </c:pt>
                <c:pt idx="14">
                  <c:v>Data and Analytics (incl. Learning Analytics)</c:v>
                </c:pt>
                <c:pt idx="15">
                  <c:v>Lecture capture tools</c:v>
                </c:pt>
                <c:pt idx="16">
                  <c:v>Media production (e.g. podcasting, video interviews)</c:v>
                </c:pt>
                <c:pt idx="17">
                  <c:v>Electronic assessment, submission &amp; feedback tools</c:v>
                </c:pt>
                <c:pt idx="18">
                  <c:v>Web conferencing/virtual classroom software</c:v>
                </c:pt>
                <c:pt idx="19">
                  <c:v>Blended Learning</c:v>
                </c:pt>
                <c:pt idx="20">
                  <c:v>Content Management Systems and VLEs</c:v>
                </c:pt>
                <c:pt idx="21">
                  <c:v>Collaborative tools (e.g. Office365/Teams, Google Workspace/G Suite, Padlet etc.)</c:v>
                </c:pt>
              </c:strCache>
            </c:strRef>
          </c:cat>
          <c:val>
            <c:numRef>
              <c:f>'Q3 (combined)'!$R$3:$R$24</c:f>
              <c:numCache>
                <c:formatCode>0%</c:formatCode>
                <c:ptCount val="22"/>
                <c:pt idx="0">
                  <c:v>-0.4697674418604651</c:v>
                </c:pt>
                <c:pt idx="1">
                  <c:v>-0.33023255813953489</c:v>
                </c:pt>
                <c:pt idx="2">
                  <c:v>-0.36279069767441863</c:v>
                </c:pt>
                <c:pt idx="3">
                  <c:v>-0.42325581395348838</c:v>
                </c:pt>
                <c:pt idx="4">
                  <c:v>-0.24651162790697675</c:v>
                </c:pt>
                <c:pt idx="5">
                  <c:v>-0.18604651162790697</c:v>
                </c:pt>
                <c:pt idx="6">
                  <c:v>-0.19069767441860466</c:v>
                </c:pt>
                <c:pt idx="7">
                  <c:v>-0.19069767441860466</c:v>
                </c:pt>
                <c:pt idx="8">
                  <c:v>-0.17674418604651163</c:v>
                </c:pt>
                <c:pt idx="9">
                  <c:v>-0.17209302325581396</c:v>
                </c:pt>
                <c:pt idx="10">
                  <c:v>-0.23255813953488372</c:v>
                </c:pt>
                <c:pt idx="11">
                  <c:v>-0.21860465116279071</c:v>
                </c:pt>
                <c:pt idx="12">
                  <c:v>-0.13953488372093023</c:v>
                </c:pt>
                <c:pt idx="13">
                  <c:v>-5.5813953488372092E-2</c:v>
                </c:pt>
                <c:pt idx="14">
                  <c:v>-8.8372093023255813E-2</c:v>
                </c:pt>
                <c:pt idx="15">
                  <c:v>-9.7674418604651161E-2</c:v>
                </c:pt>
                <c:pt idx="16">
                  <c:v>-6.0465116279069767E-2</c:v>
                </c:pt>
                <c:pt idx="17">
                  <c:v>-5.5813953488372092E-2</c:v>
                </c:pt>
                <c:pt idx="18">
                  <c:v>-3.7209302325581395E-2</c:v>
                </c:pt>
                <c:pt idx="19">
                  <c:v>-3.7209302325581395E-2</c:v>
                </c:pt>
                <c:pt idx="20">
                  <c:v>-1.8604651162790697E-2</c:v>
                </c:pt>
                <c:pt idx="21">
                  <c:v>-9.3023255813953487E-3</c:v>
                </c:pt>
              </c:numCache>
            </c:numRef>
          </c:val>
          <c:extLst>
            <c:ext xmlns:c16="http://schemas.microsoft.com/office/drawing/2014/chart" uri="{C3380CC4-5D6E-409C-BE32-E72D297353CC}">
              <c16:uniqueId val="{00000012-494E-4321-A88D-793C43B6765D}"/>
            </c:ext>
          </c:extLst>
        </c:ser>
        <c:dLbls>
          <c:showLegendKey val="0"/>
          <c:showVal val="0"/>
          <c:showCatName val="0"/>
          <c:showSerName val="0"/>
          <c:showPercent val="0"/>
          <c:showBubbleSize val="0"/>
        </c:dLbls>
        <c:gapWidth val="116"/>
        <c:overlap val="100"/>
        <c:axId val="246684672"/>
        <c:axId val="246683136"/>
      </c:barChart>
      <c:catAx>
        <c:axId val="242411776"/>
        <c:scaling>
          <c:orientation val="minMax"/>
        </c:scaling>
        <c:delete val="0"/>
        <c:axPos val="l"/>
        <c:majorGridlines/>
        <c:numFmt formatCode="General" sourceLinked="0"/>
        <c:majorTickMark val="none"/>
        <c:minorTickMark val="none"/>
        <c:tickLblPos val="low"/>
        <c:crossAx val="246681600"/>
        <c:crosses val="autoZero"/>
        <c:auto val="0"/>
        <c:lblAlgn val="ctr"/>
        <c:lblOffset val="100"/>
        <c:noMultiLvlLbl val="0"/>
      </c:catAx>
      <c:valAx>
        <c:axId val="246681600"/>
        <c:scaling>
          <c:orientation val="minMax"/>
          <c:max val="1"/>
          <c:min val="-0.8"/>
        </c:scaling>
        <c:delete val="0"/>
        <c:axPos val="b"/>
        <c:numFmt formatCode="0%" sourceLinked="1"/>
        <c:majorTickMark val="out"/>
        <c:minorTickMark val="none"/>
        <c:tickLblPos val="nextTo"/>
        <c:crossAx val="242411776"/>
        <c:crosses val="autoZero"/>
        <c:crossBetween val="between"/>
      </c:valAx>
      <c:valAx>
        <c:axId val="246683136"/>
        <c:scaling>
          <c:orientation val="minMax"/>
          <c:max val="1"/>
          <c:min val="-0.8"/>
        </c:scaling>
        <c:delete val="0"/>
        <c:axPos val="t"/>
        <c:numFmt formatCode="0%" sourceLinked="1"/>
        <c:majorTickMark val="out"/>
        <c:minorTickMark val="none"/>
        <c:tickLblPos val="nextTo"/>
        <c:crossAx val="246684672"/>
        <c:crosses val="max"/>
        <c:crossBetween val="between"/>
      </c:valAx>
      <c:catAx>
        <c:axId val="246684672"/>
        <c:scaling>
          <c:orientation val="minMax"/>
        </c:scaling>
        <c:delete val="1"/>
        <c:axPos val="l"/>
        <c:numFmt formatCode="General" sourceLinked="1"/>
        <c:majorTickMark val="out"/>
        <c:minorTickMark val="none"/>
        <c:tickLblPos val="nextTo"/>
        <c:crossAx val="246683136"/>
        <c:crosses val="autoZero"/>
        <c:auto val="1"/>
        <c:lblAlgn val="ctr"/>
        <c:lblOffset val="100"/>
        <c:noMultiLvlLbl val="0"/>
      </c:catAx>
    </c:plotArea>
    <c:legend>
      <c:legendPos val="b"/>
      <c:legendEntry>
        <c:idx val="0"/>
        <c:delete val="1"/>
      </c:legendEntry>
      <c:legendEntry>
        <c:idx val="1"/>
        <c:delete val="1"/>
      </c:legendEntry>
      <c:legendEntry>
        <c:idx val="2"/>
        <c:delete val="1"/>
      </c:legendEntry>
      <c:legendEntry>
        <c:idx val="3"/>
        <c:delete val="1"/>
      </c:legendEntry>
      <c:legendEntry>
        <c:idx val="4"/>
        <c:delete val="1"/>
      </c:legendEntry>
      <c:legendEntry>
        <c:idx val="5"/>
        <c:delete val="1"/>
      </c:legendEntry>
      <c:legendEntry>
        <c:idx val="6"/>
        <c:delete val="1"/>
      </c:legendEntry>
      <c:layout>
        <c:manualLayout>
          <c:xMode val="edge"/>
          <c:yMode val="edge"/>
          <c:x val="1.4881260388328106E-2"/>
          <c:y val="0.93502777254754288"/>
          <c:w val="0.97959854912215349"/>
          <c:h val="4.3499916316240929E-2"/>
        </c:manualLayout>
      </c:layout>
      <c:overlay val="0"/>
      <c:txPr>
        <a:bodyPr/>
        <a:lstStyle/>
        <a:p>
          <a:pPr>
            <a:defRPr sz="800"/>
          </a:pPr>
          <a:endParaRPr lang="en-US"/>
        </a:p>
      </c:txPr>
    </c:legend>
    <c:plotVisOnly val="1"/>
    <c:dispBlanksAs val="gap"/>
    <c:showDLblsOverMax val="0"/>
  </c:chart>
  <c:spPr>
    <a:ln>
      <a:noFill/>
    </a:ln>
  </c:spPr>
  <c:txPr>
    <a:bodyPr/>
    <a:lstStyle/>
    <a:p>
      <a:pPr>
        <a:defRPr sz="1000"/>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GB" sz="1400"/>
              <a:t>Changes in important future areas from ALT Annual Surveys in 2014-2020</a:t>
            </a:r>
          </a:p>
        </c:rich>
      </c:tx>
      <c:layout>
        <c:manualLayout>
          <c:xMode val="edge"/>
          <c:yMode val="edge"/>
          <c:x val="0.14419668081734399"/>
          <c:y val="9.8825012734542993E-3"/>
        </c:manualLayout>
      </c:layout>
      <c:overlay val="1"/>
    </c:title>
    <c:autoTitleDeleted val="0"/>
    <c:plotArea>
      <c:layout>
        <c:manualLayout>
          <c:layoutTarget val="inner"/>
          <c:xMode val="edge"/>
          <c:yMode val="edge"/>
          <c:x val="0.10668571079777818"/>
          <c:y val="8.6335746852971726E-2"/>
          <c:w val="0.55880113068084492"/>
          <c:h val="0.83548636768724682"/>
        </c:manualLayout>
      </c:layout>
      <c:lineChart>
        <c:grouping val="standard"/>
        <c:varyColors val="0"/>
        <c:ser>
          <c:idx val="0"/>
          <c:order val="0"/>
          <c:tx>
            <c:strRef>
              <c:f>'Q3 (combined)'!$AH$3</c:f>
              <c:strCache>
                <c:ptCount val="1"/>
                <c:pt idx="0">
                  <c:v>Collaborative tools (e.g. Office365/Teams, Google Workspace)</c:v>
                </c:pt>
              </c:strCache>
            </c:strRef>
          </c:tx>
          <c:marker>
            <c:symbol val="none"/>
          </c:marker>
          <c:cat>
            <c:numRef>
              <c:f>'Q3 (combined)'!$AI$2:$AO$2</c:f>
              <c:numCache>
                <c:formatCode>General</c:formatCode>
                <c:ptCount val="7"/>
                <c:pt idx="0">
                  <c:v>2014</c:v>
                </c:pt>
                <c:pt idx="1">
                  <c:v>2015</c:v>
                </c:pt>
                <c:pt idx="2">
                  <c:v>2016</c:v>
                </c:pt>
                <c:pt idx="3">
                  <c:v>2017</c:v>
                </c:pt>
                <c:pt idx="4">
                  <c:v>2018</c:v>
                </c:pt>
                <c:pt idx="5">
                  <c:v>2019</c:v>
                </c:pt>
                <c:pt idx="6">
                  <c:v>2020</c:v>
                </c:pt>
              </c:numCache>
            </c:numRef>
          </c:cat>
          <c:val>
            <c:numRef>
              <c:f>'Q3 (combined)'!$AI$3:$AO$3</c:f>
              <c:numCache>
                <c:formatCode>0</c:formatCode>
                <c:ptCount val="7"/>
                <c:pt idx="0">
                  <c:v>7</c:v>
                </c:pt>
                <c:pt idx="1">
                  <c:v>6</c:v>
                </c:pt>
                <c:pt idx="2" formatCode="General">
                  <c:v>5</c:v>
                </c:pt>
                <c:pt idx="3" formatCode="General">
                  <c:v>4</c:v>
                </c:pt>
                <c:pt idx="4" formatCode="General">
                  <c:v>5</c:v>
                </c:pt>
                <c:pt idx="5" formatCode="General">
                  <c:v>4</c:v>
                </c:pt>
                <c:pt idx="6" formatCode="General">
                  <c:v>1</c:v>
                </c:pt>
              </c:numCache>
            </c:numRef>
          </c:val>
          <c:smooth val="0"/>
          <c:extLst>
            <c:ext xmlns:c16="http://schemas.microsoft.com/office/drawing/2014/chart" uri="{C3380CC4-5D6E-409C-BE32-E72D297353CC}">
              <c16:uniqueId val="{00000018-3B94-458F-A395-8D57C7415961}"/>
            </c:ext>
          </c:extLst>
        </c:ser>
        <c:ser>
          <c:idx val="1"/>
          <c:order val="1"/>
          <c:tx>
            <c:strRef>
              <c:f>'Q3 (combined)'!$AH$4</c:f>
              <c:strCache>
                <c:ptCount val="1"/>
                <c:pt idx="0">
                  <c:v>Content Management Systems and VLEs</c:v>
                </c:pt>
              </c:strCache>
            </c:strRef>
          </c:tx>
          <c:marker>
            <c:symbol val="none"/>
          </c:marker>
          <c:cat>
            <c:numRef>
              <c:f>'Q3 (combined)'!$AI$2:$AO$2</c:f>
              <c:numCache>
                <c:formatCode>General</c:formatCode>
                <c:ptCount val="7"/>
                <c:pt idx="0">
                  <c:v>2014</c:v>
                </c:pt>
                <c:pt idx="1">
                  <c:v>2015</c:v>
                </c:pt>
                <c:pt idx="2">
                  <c:v>2016</c:v>
                </c:pt>
                <c:pt idx="3">
                  <c:v>2017</c:v>
                </c:pt>
                <c:pt idx="4">
                  <c:v>2018</c:v>
                </c:pt>
                <c:pt idx="5">
                  <c:v>2019</c:v>
                </c:pt>
                <c:pt idx="6">
                  <c:v>2020</c:v>
                </c:pt>
              </c:numCache>
            </c:numRef>
          </c:cat>
          <c:val>
            <c:numRef>
              <c:f>'Q3 (combined)'!$AI$4:$AO$4</c:f>
              <c:numCache>
                <c:formatCode>0</c:formatCode>
                <c:ptCount val="7"/>
                <c:pt idx="0">
                  <c:v>1</c:v>
                </c:pt>
                <c:pt idx="1">
                  <c:v>1</c:v>
                </c:pt>
                <c:pt idx="2" formatCode="General">
                  <c:v>1</c:v>
                </c:pt>
                <c:pt idx="3" formatCode="General">
                  <c:v>1</c:v>
                </c:pt>
                <c:pt idx="4" formatCode="General">
                  <c:v>1</c:v>
                </c:pt>
                <c:pt idx="5" formatCode="General">
                  <c:v>1</c:v>
                </c:pt>
                <c:pt idx="6" formatCode="General">
                  <c:v>2</c:v>
                </c:pt>
              </c:numCache>
            </c:numRef>
          </c:val>
          <c:smooth val="0"/>
          <c:extLst>
            <c:ext xmlns:c16="http://schemas.microsoft.com/office/drawing/2014/chart" uri="{C3380CC4-5D6E-409C-BE32-E72D297353CC}">
              <c16:uniqueId val="{00000019-3B94-458F-A395-8D57C7415961}"/>
            </c:ext>
          </c:extLst>
        </c:ser>
        <c:ser>
          <c:idx val="2"/>
          <c:order val="2"/>
          <c:tx>
            <c:strRef>
              <c:f>'Q3 (combined)'!$AH$5</c:f>
              <c:strCache>
                <c:ptCount val="1"/>
                <c:pt idx="0">
                  <c:v>Blended Learning</c:v>
                </c:pt>
              </c:strCache>
            </c:strRef>
          </c:tx>
          <c:marker>
            <c:symbol val="none"/>
          </c:marker>
          <c:cat>
            <c:numRef>
              <c:f>'Q3 (combined)'!$AI$2:$AO$2</c:f>
              <c:numCache>
                <c:formatCode>General</c:formatCode>
                <c:ptCount val="7"/>
                <c:pt idx="0">
                  <c:v>2014</c:v>
                </c:pt>
                <c:pt idx="1">
                  <c:v>2015</c:v>
                </c:pt>
                <c:pt idx="2">
                  <c:v>2016</c:v>
                </c:pt>
                <c:pt idx="3">
                  <c:v>2017</c:v>
                </c:pt>
                <c:pt idx="4">
                  <c:v>2018</c:v>
                </c:pt>
                <c:pt idx="5">
                  <c:v>2019</c:v>
                </c:pt>
                <c:pt idx="6">
                  <c:v>2020</c:v>
                </c:pt>
              </c:numCache>
            </c:numRef>
          </c:cat>
          <c:val>
            <c:numRef>
              <c:f>'Q3 (combined)'!$AI$5:$AO$5</c:f>
              <c:numCache>
                <c:formatCode>General</c:formatCode>
                <c:ptCount val="7"/>
                <c:pt idx="3">
                  <c:v>3</c:v>
                </c:pt>
                <c:pt idx="4">
                  <c:v>3</c:v>
                </c:pt>
                <c:pt idx="5">
                  <c:v>3</c:v>
                </c:pt>
                <c:pt idx="6">
                  <c:v>3</c:v>
                </c:pt>
              </c:numCache>
            </c:numRef>
          </c:val>
          <c:smooth val="0"/>
          <c:extLst>
            <c:ext xmlns:c16="http://schemas.microsoft.com/office/drawing/2014/chart" uri="{C3380CC4-5D6E-409C-BE32-E72D297353CC}">
              <c16:uniqueId val="{0000001A-3B94-458F-A395-8D57C7415961}"/>
            </c:ext>
          </c:extLst>
        </c:ser>
        <c:ser>
          <c:idx val="3"/>
          <c:order val="3"/>
          <c:tx>
            <c:strRef>
              <c:f>'Q3 (combined)'!$AH$6</c:f>
              <c:strCache>
                <c:ptCount val="1"/>
                <c:pt idx="0">
                  <c:v>Web conferencing/virtual classroom software</c:v>
                </c:pt>
              </c:strCache>
            </c:strRef>
          </c:tx>
          <c:marker>
            <c:symbol val="none"/>
          </c:marker>
          <c:cat>
            <c:numRef>
              <c:f>'Q3 (combined)'!$AI$2:$AO$2</c:f>
              <c:numCache>
                <c:formatCode>General</c:formatCode>
                <c:ptCount val="7"/>
                <c:pt idx="0">
                  <c:v>2014</c:v>
                </c:pt>
                <c:pt idx="1">
                  <c:v>2015</c:v>
                </c:pt>
                <c:pt idx="2">
                  <c:v>2016</c:v>
                </c:pt>
                <c:pt idx="3">
                  <c:v>2017</c:v>
                </c:pt>
                <c:pt idx="4">
                  <c:v>2018</c:v>
                </c:pt>
                <c:pt idx="5">
                  <c:v>2019</c:v>
                </c:pt>
                <c:pt idx="6">
                  <c:v>2020</c:v>
                </c:pt>
              </c:numCache>
            </c:numRef>
          </c:cat>
          <c:val>
            <c:numRef>
              <c:f>'Q3 (combined)'!$AI$6:$AO$6</c:f>
              <c:numCache>
                <c:formatCode>0</c:formatCode>
                <c:ptCount val="7"/>
                <c:pt idx="0">
                  <c:v>3</c:v>
                </c:pt>
                <c:pt idx="1">
                  <c:v>4</c:v>
                </c:pt>
                <c:pt idx="2" formatCode="General">
                  <c:v>3</c:v>
                </c:pt>
                <c:pt idx="3" formatCode="General">
                  <c:v>6</c:v>
                </c:pt>
                <c:pt idx="4" formatCode="General">
                  <c:v>4</c:v>
                </c:pt>
                <c:pt idx="5" formatCode="General">
                  <c:v>5</c:v>
                </c:pt>
                <c:pt idx="6" formatCode="General">
                  <c:v>4</c:v>
                </c:pt>
              </c:numCache>
            </c:numRef>
          </c:val>
          <c:smooth val="0"/>
          <c:extLst>
            <c:ext xmlns:c16="http://schemas.microsoft.com/office/drawing/2014/chart" uri="{C3380CC4-5D6E-409C-BE32-E72D297353CC}">
              <c16:uniqueId val="{0000001B-3B94-458F-A395-8D57C7415961}"/>
            </c:ext>
          </c:extLst>
        </c:ser>
        <c:ser>
          <c:idx val="4"/>
          <c:order val="4"/>
          <c:tx>
            <c:strRef>
              <c:f>'Q3 (combined)'!$AH$7</c:f>
              <c:strCache>
                <c:ptCount val="1"/>
                <c:pt idx="0">
                  <c:v>Electronic assessment, submission &amp; feedback tools</c:v>
                </c:pt>
              </c:strCache>
            </c:strRef>
          </c:tx>
          <c:marker>
            <c:symbol val="none"/>
          </c:marker>
          <c:cat>
            <c:numRef>
              <c:f>'Q3 (combined)'!$AI$2:$AO$2</c:f>
              <c:numCache>
                <c:formatCode>General</c:formatCode>
                <c:ptCount val="7"/>
                <c:pt idx="0">
                  <c:v>2014</c:v>
                </c:pt>
                <c:pt idx="1">
                  <c:v>2015</c:v>
                </c:pt>
                <c:pt idx="2">
                  <c:v>2016</c:v>
                </c:pt>
                <c:pt idx="3">
                  <c:v>2017</c:v>
                </c:pt>
                <c:pt idx="4">
                  <c:v>2018</c:v>
                </c:pt>
                <c:pt idx="5">
                  <c:v>2019</c:v>
                </c:pt>
                <c:pt idx="6">
                  <c:v>2020</c:v>
                </c:pt>
              </c:numCache>
            </c:numRef>
          </c:cat>
          <c:val>
            <c:numRef>
              <c:f>'Q3 (combined)'!$AI$7:$AO$7</c:f>
              <c:numCache>
                <c:formatCode>General</c:formatCode>
                <c:ptCount val="7"/>
                <c:pt idx="0" formatCode="0">
                  <c:v>2</c:v>
                </c:pt>
                <c:pt idx="1">
                  <c:v>2</c:v>
                </c:pt>
                <c:pt idx="2">
                  <c:v>2</c:v>
                </c:pt>
                <c:pt idx="3">
                  <c:v>2</c:v>
                </c:pt>
                <c:pt idx="4">
                  <c:v>2</c:v>
                </c:pt>
                <c:pt idx="5">
                  <c:v>2</c:v>
                </c:pt>
                <c:pt idx="6">
                  <c:v>5</c:v>
                </c:pt>
              </c:numCache>
            </c:numRef>
          </c:val>
          <c:smooth val="0"/>
          <c:extLst>
            <c:ext xmlns:c16="http://schemas.microsoft.com/office/drawing/2014/chart" uri="{C3380CC4-5D6E-409C-BE32-E72D297353CC}">
              <c16:uniqueId val="{0000001C-3B94-458F-A395-8D57C7415961}"/>
            </c:ext>
          </c:extLst>
        </c:ser>
        <c:ser>
          <c:idx val="5"/>
          <c:order val="5"/>
          <c:tx>
            <c:strRef>
              <c:f>'Q3 (combined)'!$AH$8</c:f>
              <c:strCache>
                <c:ptCount val="1"/>
                <c:pt idx="0">
                  <c:v>Media production (e.g. podcasting, video interviews)</c:v>
                </c:pt>
              </c:strCache>
            </c:strRef>
          </c:tx>
          <c:marker>
            <c:symbol val="none"/>
          </c:marker>
          <c:cat>
            <c:numRef>
              <c:f>'Q3 (combined)'!$AI$2:$AO$2</c:f>
              <c:numCache>
                <c:formatCode>General</c:formatCode>
                <c:ptCount val="7"/>
                <c:pt idx="0">
                  <c:v>2014</c:v>
                </c:pt>
                <c:pt idx="1">
                  <c:v>2015</c:v>
                </c:pt>
                <c:pt idx="2">
                  <c:v>2016</c:v>
                </c:pt>
                <c:pt idx="3">
                  <c:v>2017</c:v>
                </c:pt>
                <c:pt idx="4">
                  <c:v>2018</c:v>
                </c:pt>
                <c:pt idx="5">
                  <c:v>2019</c:v>
                </c:pt>
                <c:pt idx="6">
                  <c:v>2020</c:v>
                </c:pt>
              </c:numCache>
            </c:numRef>
          </c:cat>
          <c:val>
            <c:numRef>
              <c:f>'Q3 (combined)'!$AI$8:$AO$8</c:f>
              <c:numCache>
                <c:formatCode>0</c:formatCode>
                <c:ptCount val="7"/>
                <c:pt idx="0">
                  <c:v>4</c:v>
                </c:pt>
                <c:pt idx="1">
                  <c:v>3</c:v>
                </c:pt>
                <c:pt idx="2" formatCode="General">
                  <c:v>4</c:v>
                </c:pt>
                <c:pt idx="3" formatCode="General">
                  <c:v>5</c:v>
                </c:pt>
                <c:pt idx="4" formatCode="General">
                  <c:v>6</c:v>
                </c:pt>
                <c:pt idx="5" formatCode="General">
                  <c:v>6</c:v>
                </c:pt>
                <c:pt idx="6" formatCode="General">
                  <c:v>6</c:v>
                </c:pt>
              </c:numCache>
            </c:numRef>
          </c:val>
          <c:smooth val="0"/>
          <c:extLst>
            <c:ext xmlns:c16="http://schemas.microsoft.com/office/drawing/2014/chart" uri="{C3380CC4-5D6E-409C-BE32-E72D297353CC}">
              <c16:uniqueId val="{0000001D-3B94-458F-A395-8D57C7415961}"/>
            </c:ext>
          </c:extLst>
        </c:ser>
        <c:ser>
          <c:idx val="6"/>
          <c:order val="6"/>
          <c:tx>
            <c:strRef>
              <c:f>'Q3 (combined)'!$AH$9</c:f>
              <c:strCache>
                <c:ptCount val="1"/>
                <c:pt idx="0">
                  <c:v>Lecture capture tools</c:v>
                </c:pt>
              </c:strCache>
            </c:strRef>
          </c:tx>
          <c:marker>
            <c:symbol val="none"/>
          </c:marker>
          <c:cat>
            <c:numRef>
              <c:f>'Q3 (combined)'!$AI$2:$AO$2</c:f>
              <c:numCache>
                <c:formatCode>General</c:formatCode>
                <c:ptCount val="7"/>
                <c:pt idx="0">
                  <c:v>2014</c:v>
                </c:pt>
                <c:pt idx="1">
                  <c:v>2015</c:v>
                </c:pt>
                <c:pt idx="2">
                  <c:v>2016</c:v>
                </c:pt>
                <c:pt idx="3">
                  <c:v>2017</c:v>
                </c:pt>
                <c:pt idx="4">
                  <c:v>2018</c:v>
                </c:pt>
                <c:pt idx="5">
                  <c:v>2019</c:v>
                </c:pt>
                <c:pt idx="6">
                  <c:v>2020</c:v>
                </c:pt>
              </c:numCache>
            </c:numRef>
          </c:cat>
          <c:val>
            <c:numRef>
              <c:f>'Q3 (combined)'!$AI$9:$AO$9</c:f>
              <c:numCache>
                <c:formatCode>0</c:formatCode>
                <c:ptCount val="7"/>
                <c:pt idx="0">
                  <c:v>9</c:v>
                </c:pt>
                <c:pt idx="1">
                  <c:v>8</c:v>
                </c:pt>
                <c:pt idx="2" formatCode="General">
                  <c:v>7</c:v>
                </c:pt>
                <c:pt idx="3" formatCode="General">
                  <c:v>8</c:v>
                </c:pt>
                <c:pt idx="4" formatCode="General">
                  <c:v>8</c:v>
                </c:pt>
                <c:pt idx="5" formatCode="General">
                  <c:v>8</c:v>
                </c:pt>
                <c:pt idx="6" formatCode="General">
                  <c:v>7</c:v>
                </c:pt>
              </c:numCache>
            </c:numRef>
          </c:val>
          <c:smooth val="0"/>
          <c:extLst>
            <c:ext xmlns:c16="http://schemas.microsoft.com/office/drawing/2014/chart" uri="{C3380CC4-5D6E-409C-BE32-E72D297353CC}">
              <c16:uniqueId val="{0000001E-3B94-458F-A395-8D57C7415961}"/>
            </c:ext>
          </c:extLst>
        </c:ser>
        <c:ser>
          <c:idx val="7"/>
          <c:order val="7"/>
          <c:tx>
            <c:strRef>
              <c:f>'Q3 (combined)'!$AH$10</c:f>
              <c:strCache>
                <c:ptCount val="1"/>
                <c:pt idx="0">
                  <c:v>Data and Analytics (incl. Learning Analytics)</c:v>
                </c:pt>
              </c:strCache>
            </c:strRef>
          </c:tx>
          <c:marker>
            <c:symbol val="none"/>
          </c:marker>
          <c:cat>
            <c:numRef>
              <c:f>'Q3 (combined)'!$AI$2:$AO$2</c:f>
              <c:numCache>
                <c:formatCode>General</c:formatCode>
                <c:ptCount val="7"/>
                <c:pt idx="0">
                  <c:v>2014</c:v>
                </c:pt>
                <c:pt idx="1">
                  <c:v>2015</c:v>
                </c:pt>
                <c:pt idx="2">
                  <c:v>2016</c:v>
                </c:pt>
                <c:pt idx="3">
                  <c:v>2017</c:v>
                </c:pt>
                <c:pt idx="4">
                  <c:v>2018</c:v>
                </c:pt>
                <c:pt idx="5">
                  <c:v>2019</c:v>
                </c:pt>
                <c:pt idx="6">
                  <c:v>2020</c:v>
                </c:pt>
              </c:numCache>
            </c:numRef>
          </c:cat>
          <c:val>
            <c:numRef>
              <c:f>'Q3 (combined)'!$AI$10:$AO$10</c:f>
              <c:numCache>
                <c:formatCode>0</c:formatCode>
                <c:ptCount val="7"/>
                <c:pt idx="0">
                  <c:v>6</c:v>
                </c:pt>
                <c:pt idx="1">
                  <c:v>5</c:v>
                </c:pt>
                <c:pt idx="2" formatCode="General">
                  <c:v>6</c:v>
                </c:pt>
                <c:pt idx="3" formatCode="General">
                  <c:v>7</c:v>
                </c:pt>
                <c:pt idx="4" formatCode="General">
                  <c:v>7</c:v>
                </c:pt>
                <c:pt idx="5" formatCode="General">
                  <c:v>7</c:v>
                </c:pt>
                <c:pt idx="6" formatCode="General">
                  <c:v>8</c:v>
                </c:pt>
              </c:numCache>
            </c:numRef>
          </c:val>
          <c:smooth val="0"/>
          <c:extLst>
            <c:ext xmlns:c16="http://schemas.microsoft.com/office/drawing/2014/chart" uri="{C3380CC4-5D6E-409C-BE32-E72D297353CC}">
              <c16:uniqueId val="{0000001F-3B94-458F-A395-8D57C7415961}"/>
            </c:ext>
          </c:extLst>
        </c:ser>
        <c:ser>
          <c:idx val="8"/>
          <c:order val="8"/>
          <c:tx>
            <c:strRef>
              <c:f>'Q3 (combined)'!$AH$11</c:f>
              <c:strCache>
                <c:ptCount val="1"/>
                <c:pt idx="0">
                  <c:v>Assistive technologies</c:v>
                </c:pt>
              </c:strCache>
            </c:strRef>
          </c:tx>
          <c:marker>
            <c:symbol val="none"/>
          </c:marker>
          <c:cat>
            <c:numRef>
              <c:f>'Q3 (combined)'!$AI$2:$AO$2</c:f>
              <c:numCache>
                <c:formatCode>General</c:formatCode>
                <c:ptCount val="7"/>
                <c:pt idx="0">
                  <c:v>2014</c:v>
                </c:pt>
                <c:pt idx="1">
                  <c:v>2015</c:v>
                </c:pt>
                <c:pt idx="2">
                  <c:v>2016</c:v>
                </c:pt>
                <c:pt idx="3">
                  <c:v>2017</c:v>
                </c:pt>
                <c:pt idx="4">
                  <c:v>2018</c:v>
                </c:pt>
                <c:pt idx="5">
                  <c:v>2019</c:v>
                </c:pt>
                <c:pt idx="6">
                  <c:v>2020</c:v>
                </c:pt>
              </c:numCache>
            </c:numRef>
          </c:cat>
          <c:val>
            <c:numRef>
              <c:f>'Q3 (combined)'!$AI$11:$AO$11</c:f>
              <c:numCache>
                <c:formatCode>0</c:formatCode>
                <c:ptCount val="7"/>
                <c:pt idx="0">
                  <c:v>14</c:v>
                </c:pt>
                <c:pt idx="1">
                  <c:v>15</c:v>
                </c:pt>
                <c:pt idx="2" formatCode="General">
                  <c:v>15</c:v>
                </c:pt>
                <c:pt idx="3" formatCode="General">
                  <c:v>15</c:v>
                </c:pt>
                <c:pt idx="4" formatCode="General">
                  <c:v>11</c:v>
                </c:pt>
                <c:pt idx="5" formatCode="General">
                  <c:v>9</c:v>
                </c:pt>
                <c:pt idx="6" formatCode="General">
                  <c:v>9</c:v>
                </c:pt>
              </c:numCache>
            </c:numRef>
          </c:val>
          <c:smooth val="0"/>
          <c:extLst>
            <c:ext xmlns:c16="http://schemas.microsoft.com/office/drawing/2014/chart" uri="{C3380CC4-5D6E-409C-BE32-E72D297353CC}">
              <c16:uniqueId val="{00000020-3B94-458F-A395-8D57C7415961}"/>
            </c:ext>
          </c:extLst>
        </c:ser>
        <c:ser>
          <c:idx val="9"/>
          <c:order val="9"/>
          <c:tx>
            <c:strRef>
              <c:f>'Q3 (combined)'!$AH$12</c:f>
              <c:strCache>
                <c:ptCount val="1"/>
                <c:pt idx="0">
                  <c:v>Plagiarism detection</c:v>
                </c:pt>
              </c:strCache>
            </c:strRef>
          </c:tx>
          <c:marker>
            <c:symbol val="none"/>
          </c:marker>
          <c:cat>
            <c:numRef>
              <c:f>'Q3 (combined)'!$AI$2:$AO$2</c:f>
              <c:numCache>
                <c:formatCode>General</c:formatCode>
                <c:ptCount val="7"/>
                <c:pt idx="0">
                  <c:v>2014</c:v>
                </c:pt>
                <c:pt idx="1">
                  <c:v>2015</c:v>
                </c:pt>
                <c:pt idx="2">
                  <c:v>2016</c:v>
                </c:pt>
                <c:pt idx="3">
                  <c:v>2017</c:v>
                </c:pt>
                <c:pt idx="4">
                  <c:v>2018</c:v>
                </c:pt>
                <c:pt idx="5">
                  <c:v>2019</c:v>
                </c:pt>
                <c:pt idx="6">
                  <c:v>2020</c:v>
                </c:pt>
              </c:numCache>
            </c:numRef>
          </c:cat>
          <c:val>
            <c:numRef>
              <c:f>'Q3 (combined)'!$AI$12:$AO$12</c:f>
              <c:numCache>
                <c:formatCode>0</c:formatCode>
                <c:ptCount val="7"/>
                <c:pt idx="2" formatCode="General">
                  <c:v>10</c:v>
                </c:pt>
                <c:pt idx="3" formatCode="General">
                  <c:v>10</c:v>
                </c:pt>
                <c:pt idx="4" formatCode="General">
                  <c:v>9</c:v>
                </c:pt>
                <c:pt idx="5" formatCode="General">
                  <c:v>10</c:v>
                </c:pt>
                <c:pt idx="6" formatCode="General">
                  <c:v>10</c:v>
                </c:pt>
              </c:numCache>
            </c:numRef>
          </c:val>
          <c:smooth val="0"/>
          <c:extLst>
            <c:ext xmlns:c16="http://schemas.microsoft.com/office/drawing/2014/chart" uri="{C3380CC4-5D6E-409C-BE32-E72D297353CC}">
              <c16:uniqueId val="{00000021-3B94-458F-A395-8D57C7415961}"/>
            </c:ext>
          </c:extLst>
        </c:ser>
        <c:ser>
          <c:idx val="10"/>
          <c:order val="10"/>
          <c:tx>
            <c:strRef>
              <c:f>'Q3 (combined)'!$AH$13</c:f>
              <c:strCache>
                <c:ptCount val="1"/>
                <c:pt idx="0">
                  <c:v>Learning Space Design</c:v>
                </c:pt>
              </c:strCache>
            </c:strRef>
          </c:tx>
          <c:marker>
            <c:symbol val="none"/>
          </c:marker>
          <c:cat>
            <c:numRef>
              <c:f>'Q3 (combined)'!$AI$2:$AO$2</c:f>
              <c:numCache>
                <c:formatCode>General</c:formatCode>
                <c:ptCount val="7"/>
                <c:pt idx="0">
                  <c:v>2014</c:v>
                </c:pt>
                <c:pt idx="1">
                  <c:v>2015</c:v>
                </c:pt>
                <c:pt idx="2">
                  <c:v>2016</c:v>
                </c:pt>
                <c:pt idx="3">
                  <c:v>2017</c:v>
                </c:pt>
                <c:pt idx="4">
                  <c:v>2018</c:v>
                </c:pt>
                <c:pt idx="5">
                  <c:v>2019</c:v>
                </c:pt>
                <c:pt idx="6">
                  <c:v>2020</c:v>
                </c:pt>
              </c:numCache>
            </c:numRef>
          </c:cat>
          <c:val>
            <c:numRef>
              <c:f>'Q3 (combined)'!$AI$13:$AO$13</c:f>
              <c:numCache>
                <c:formatCode>General</c:formatCode>
                <c:ptCount val="7"/>
                <c:pt idx="3">
                  <c:v>16</c:v>
                </c:pt>
                <c:pt idx="4">
                  <c:v>12</c:v>
                </c:pt>
                <c:pt idx="5">
                  <c:v>12</c:v>
                </c:pt>
                <c:pt idx="6">
                  <c:v>11</c:v>
                </c:pt>
              </c:numCache>
            </c:numRef>
          </c:val>
          <c:smooth val="0"/>
          <c:extLst>
            <c:ext xmlns:c16="http://schemas.microsoft.com/office/drawing/2014/chart" uri="{C3380CC4-5D6E-409C-BE32-E72D297353CC}">
              <c16:uniqueId val="{00000022-3B94-458F-A395-8D57C7415961}"/>
            </c:ext>
          </c:extLst>
        </c:ser>
        <c:ser>
          <c:idx val="11"/>
          <c:order val="11"/>
          <c:tx>
            <c:strRef>
              <c:f>'Q3 (combined)'!$AH$14</c:f>
              <c:strCache>
                <c:ptCount val="1"/>
                <c:pt idx="0">
                  <c:v>Bring Your Own Device (BYOD)</c:v>
                </c:pt>
              </c:strCache>
            </c:strRef>
          </c:tx>
          <c:marker>
            <c:symbol val="none"/>
          </c:marker>
          <c:cat>
            <c:numRef>
              <c:f>'Q3 (combined)'!$AI$2:$AO$2</c:f>
              <c:numCache>
                <c:formatCode>General</c:formatCode>
                <c:ptCount val="7"/>
                <c:pt idx="0">
                  <c:v>2014</c:v>
                </c:pt>
                <c:pt idx="1">
                  <c:v>2015</c:v>
                </c:pt>
                <c:pt idx="2">
                  <c:v>2016</c:v>
                </c:pt>
                <c:pt idx="3">
                  <c:v>2017</c:v>
                </c:pt>
                <c:pt idx="4">
                  <c:v>2018</c:v>
                </c:pt>
                <c:pt idx="5">
                  <c:v>2019</c:v>
                </c:pt>
                <c:pt idx="6">
                  <c:v>2020</c:v>
                </c:pt>
              </c:numCache>
            </c:numRef>
          </c:cat>
          <c:val>
            <c:numRef>
              <c:f>'Q3 (combined)'!$AI$14:$AO$14</c:f>
              <c:numCache>
                <c:formatCode>General</c:formatCode>
                <c:ptCount val="7"/>
                <c:pt idx="1">
                  <c:v>11</c:v>
                </c:pt>
                <c:pt idx="2">
                  <c:v>11</c:v>
                </c:pt>
                <c:pt idx="3">
                  <c:v>12</c:v>
                </c:pt>
                <c:pt idx="4">
                  <c:v>15</c:v>
                </c:pt>
                <c:pt idx="5">
                  <c:v>18</c:v>
                </c:pt>
                <c:pt idx="6">
                  <c:v>12</c:v>
                </c:pt>
              </c:numCache>
            </c:numRef>
          </c:val>
          <c:smooth val="0"/>
          <c:extLst>
            <c:ext xmlns:c16="http://schemas.microsoft.com/office/drawing/2014/chart" uri="{C3380CC4-5D6E-409C-BE32-E72D297353CC}">
              <c16:uniqueId val="{00000023-3B94-458F-A395-8D57C7415961}"/>
            </c:ext>
          </c:extLst>
        </c:ser>
        <c:ser>
          <c:idx val="12"/>
          <c:order val="12"/>
          <c:tx>
            <c:strRef>
              <c:f>'Q3 (combined)'!$AH$15</c:f>
              <c:strCache>
                <c:ptCount val="1"/>
                <c:pt idx="0">
                  <c:v>Digital repositories</c:v>
                </c:pt>
              </c:strCache>
            </c:strRef>
          </c:tx>
          <c:marker>
            <c:symbol val="none"/>
          </c:marker>
          <c:cat>
            <c:numRef>
              <c:f>'Q3 (combined)'!$AI$2:$AO$2</c:f>
              <c:numCache>
                <c:formatCode>General</c:formatCode>
                <c:ptCount val="7"/>
                <c:pt idx="0">
                  <c:v>2014</c:v>
                </c:pt>
                <c:pt idx="1">
                  <c:v>2015</c:v>
                </c:pt>
                <c:pt idx="2">
                  <c:v>2016</c:v>
                </c:pt>
                <c:pt idx="3">
                  <c:v>2017</c:v>
                </c:pt>
                <c:pt idx="4">
                  <c:v>2018</c:v>
                </c:pt>
                <c:pt idx="5">
                  <c:v>2019</c:v>
                </c:pt>
                <c:pt idx="6">
                  <c:v>2020</c:v>
                </c:pt>
              </c:numCache>
            </c:numRef>
          </c:cat>
          <c:val>
            <c:numRef>
              <c:f>'Q3 (combined)'!$AI$15:$AO$15</c:f>
              <c:numCache>
                <c:formatCode>0</c:formatCode>
                <c:ptCount val="7"/>
                <c:pt idx="0">
                  <c:v>11</c:v>
                </c:pt>
                <c:pt idx="1">
                  <c:v>12</c:v>
                </c:pt>
                <c:pt idx="2" formatCode="General">
                  <c:v>13</c:v>
                </c:pt>
                <c:pt idx="3" formatCode="General">
                  <c:v>13</c:v>
                </c:pt>
                <c:pt idx="4" formatCode="General">
                  <c:v>14</c:v>
                </c:pt>
                <c:pt idx="5" formatCode="General">
                  <c:v>16</c:v>
                </c:pt>
                <c:pt idx="6" formatCode="General">
                  <c:v>13</c:v>
                </c:pt>
              </c:numCache>
            </c:numRef>
          </c:val>
          <c:smooth val="0"/>
          <c:extLst>
            <c:ext xmlns:c16="http://schemas.microsoft.com/office/drawing/2014/chart" uri="{C3380CC4-5D6E-409C-BE32-E72D297353CC}">
              <c16:uniqueId val="{00000024-3B94-458F-A395-8D57C7415961}"/>
            </c:ext>
          </c:extLst>
        </c:ser>
        <c:ser>
          <c:idx val="13"/>
          <c:order val="13"/>
          <c:tx>
            <c:strRef>
              <c:f>'Q3 (combined)'!$AH$16</c:f>
              <c:strCache>
                <c:ptCount val="1"/>
                <c:pt idx="0">
                  <c:v>ePortfolios</c:v>
                </c:pt>
              </c:strCache>
            </c:strRef>
          </c:tx>
          <c:marker>
            <c:symbol val="none"/>
          </c:marker>
          <c:cat>
            <c:numRef>
              <c:f>'Q3 (combined)'!$AI$2:$AO$2</c:f>
              <c:numCache>
                <c:formatCode>General</c:formatCode>
                <c:ptCount val="7"/>
                <c:pt idx="0">
                  <c:v>2014</c:v>
                </c:pt>
                <c:pt idx="1">
                  <c:v>2015</c:v>
                </c:pt>
                <c:pt idx="2">
                  <c:v>2016</c:v>
                </c:pt>
                <c:pt idx="3">
                  <c:v>2017</c:v>
                </c:pt>
                <c:pt idx="4">
                  <c:v>2018</c:v>
                </c:pt>
                <c:pt idx="5">
                  <c:v>2019</c:v>
                </c:pt>
                <c:pt idx="6">
                  <c:v>2020</c:v>
                </c:pt>
              </c:numCache>
            </c:numRef>
          </c:cat>
          <c:val>
            <c:numRef>
              <c:f>'Q3 (combined)'!$AI$16:$AO$16</c:f>
              <c:numCache>
                <c:formatCode>0</c:formatCode>
                <c:ptCount val="7"/>
                <c:pt idx="0">
                  <c:v>10</c:v>
                </c:pt>
                <c:pt idx="1">
                  <c:v>10</c:v>
                </c:pt>
                <c:pt idx="2" formatCode="General">
                  <c:v>9</c:v>
                </c:pt>
                <c:pt idx="3" formatCode="General">
                  <c:v>11</c:v>
                </c:pt>
                <c:pt idx="4" formatCode="General">
                  <c:v>10</c:v>
                </c:pt>
                <c:pt idx="5" formatCode="General">
                  <c:v>11</c:v>
                </c:pt>
                <c:pt idx="6" formatCode="General">
                  <c:v>14</c:v>
                </c:pt>
              </c:numCache>
            </c:numRef>
          </c:val>
          <c:smooth val="0"/>
          <c:extLst>
            <c:ext xmlns:c16="http://schemas.microsoft.com/office/drawing/2014/chart" uri="{C3380CC4-5D6E-409C-BE32-E72D297353CC}">
              <c16:uniqueId val="{00000025-3B94-458F-A395-8D57C7415961}"/>
            </c:ext>
          </c:extLst>
        </c:ser>
        <c:ser>
          <c:idx val="14"/>
          <c:order val="14"/>
          <c:tx>
            <c:strRef>
              <c:f>'Q3 (combined)'!$AH$17</c:f>
              <c:strCache>
                <c:ptCount val="1"/>
                <c:pt idx="0">
                  <c:v>Open Education (Practices, Policy &amp; Resources)</c:v>
                </c:pt>
              </c:strCache>
            </c:strRef>
          </c:tx>
          <c:marker>
            <c:symbol val="none"/>
          </c:marker>
          <c:cat>
            <c:numRef>
              <c:f>'Q3 (combined)'!$AI$2:$AO$2</c:f>
              <c:numCache>
                <c:formatCode>General</c:formatCode>
                <c:ptCount val="7"/>
                <c:pt idx="0">
                  <c:v>2014</c:v>
                </c:pt>
                <c:pt idx="1">
                  <c:v>2015</c:v>
                </c:pt>
                <c:pt idx="2">
                  <c:v>2016</c:v>
                </c:pt>
                <c:pt idx="3">
                  <c:v>2017</c:v>
                </c:pt>
                <c:pt idx="4">
                  <c:v>2018</c:v>
                </c:pt>
                <c:pt idx="5">
                  <c:v>2019</c:v>
                </c:pt>
                <c:pt idx="6">
                  <c:v>2020</c:v>
                </c:pt>
              </c:numCache>
            </c:numRef>
          </c:cat>
          <c:val>
            <c:numRef>
              <c:f>'Q3 (combined)'!$AI$17:$AO$17</c:f>
              <c:numCache>
                <c:formatCode>0</c:formatCode>
                <c:ptCount val="7"/>
                <c:pt idx="0">
                  <c:v>8</c:v>
                </c:pt>
                <c:pt idx="1">
                  <c:v>13</c:v>
                </c:pt>
                <c:pt idx="2" formatCode="General">
                  <c:v>12</c:v>
                </c:pt>
                <c:pt idx="3" formatCode="General">
                  <c:v>17</c:v>
                </c:pt>
                <c:pt idx="4" formatCode="General">
                  <c:v>16</c:v>
                </c:pt>
                <c:pt idx="5" formatCode="General">
                  <c:v>15</c:v>
                </c:pt>
                <c:pt idx="6" formatCode="General">
                  <c:v>15</c:v>
                </c:pt>
              </c:numCache>
            </c:numRef>
          </c:val>
          <c:smooth val="0"/>
          <c:extLst>
            <c:ext xmlns:c16="http://schemas.microsoft.com/office/drawing/2014/chart" uri="{C3380CC4-5D6E-409C-BE32-E72D297353CC}">
              <c16:uniqueId val="{00000026-3B94-458F-A395-8D57C7415961}"/>
            </c:ext>
          </c:extLst>
        </c:ser>
        <c:ser>
          <c:idx val="15"/>
          <c:order val="15"/>
          <c:tx>
            <c:strRef>
              <c:f>'Q3 (combined)'!$AH$18</c:f>
              <c:strCache>
                <c:ptCount val="1"/>
                <c:pt idx="0">
                  <c:v>Social networking (e.g. Twitter, Facebook, LinkedIn)</c:v>
                </c:pt>
              </c:strCache>
            </c:strRef>
          </c:tx>
          <c:marker>
            <c:symbol val="none"/>
          </c:marker>
          <c:cat>
            <c:numRef>
              <c:f>'Q3 (combined)'!$AI$2:$AO$2</c:f>
              <c:numCache>
                <c:formatCode>General</c:formatCode>
                <c:ptCount val="7"/>
                <c:pt idx="0">
                  <c:v>2014</c:v>
                </c:pt>
                <c:pt idx="1">
                  <c:v>2015</c:v>
                </c:pt>
                <c:pt idx="2">
                  <c:v>2016</c:v>
                </c:pt>
                <c:pt idx="3">
                  <c:v>2017</c:v>
                </c:pt>
                <c:pt idx="4">
                  <c:v>2018</c:v>
                </c:pt>
                <c:pt idx="5">
                  <c:v>2019</c:v>
                </c:pt>
                <c:pt idx="6">
                  <c:v>2020</c:v>
                </c:pt>
              </c:numCache>
            </c:numRef>
          </c:cat>
          <c:val>
            <c:numRef>
              <c:f>'Q3 (combined)'!$AI$18:$AO$18</c:f>
              <c:numCache>
                <c:formatCode>0</c:formatCode>
                <c:ptCount val="7"/>
                <c:pt idx="0">
                  <c:v>5</c:v>
                </c:pt>
                <c:pt idx="1">
                  <c:v>7</c:v>
                </c:pt>
                <c:pt idx="2" formatCode="General">
                  <c:v>8</c:v>
                </c:pt>
                <c:pt idx="3" formatCode="General">
                  <c:v>9</c:v>
                </c:pt>
                <c:pt idx="4" formatCode="General">
                  <c:v>13</c:v>
                </c:pt>
                <c:pt idx="5" formatCode="General">
                  <c:v>14</c:v>
                </c:pt>
                <c:pt idx="6" formatCode="General">
                  <c:v>16</c:v>
                </c:pt>
              </c:numCache>
            </c:numRef>
          </c:val>
          <c:smooth val="0"/>
          <c:extLst>
            <c:ext xmlns:c16="http://schemas.microsoft.com/office/drawing/2014/chart" uri="{C3380CC4-5D6E-409C-BE32-E72D297353CC}">
              <c16:uniqueId val="{00000027-3B94-458F-A395-8D57C7415961}"/>
            </c:ext>
          </c:extLst>
        </c:ser>
        <c:ser>
          <c:idx val="16"/>
          <c:order val="16"/>
          <c:tx>
            <c:strRef>
              <c:f>'Q3 (combined)'!$AH$19</c:f>
              <c:strCache>
                <c:ptCount val="1"/>
                <c:pt idx="0">
                  <c:v>Blogs</c:v>
                </c:pt>
              </c:strCache>
            </c:strRef>
          </c:tx>
          <c:marker>
            <c:symbol val="none"/>
          </c:marker>
          <c:cat>
            <c:numRef>
              <c:f>'Q3 (combined)'!$AI$2:$AO$2</c:f>
              <c:numCache>
                <c:formatCode>General</c:formatCode>
                <c:ptCount val="7"/>
                <c:pt idx="0">
                  <c:v>2014</c:v>
                </c:pt>
                <c:pt idx="1">
                  <c:v>2015</c:v>
                </c:pt>
                <c:pt idx="2">
                  <c:v>2016</c:v>
                </c:pt>
                <c:pt idx="3">
                  <c:v>2017</c:v>
                </c:pt>
                <c:pt idx="4">
                  <c:v>2018</c:v>
                </c:pt>
                <c:pt idx="5">
                  <c:v>2019</c:v>
                </c:pt>
                <c:pt idx="6">
                  <c:v>2020</c:v>
                </c:pt>
              </c:numCache>
            </c:numRef>
          </c:cat>
          <c:val>
            <c:numRef>
              <c:f>'Q3 (combined)'!$AI$19:$AO$19</c:f>
              <c:numCache>
                <c:formatCode>0</c:formatCode>
                <c:ptCount val="7"/>
                <c:pt idx="0">
                  <c:v>12</c:v>
                </c:pt>
                <c:pt idx="1">
                  <c:v>9</c:v>
                </c:pt>
                <c:pt idx="2" formatCode="General">
                  <c:v>14</c:v>
                </c:pt>
                <c:pt idx="3" formatCode="General">
                  <c:v>14</c:v>
                </c:pt>
                <c:pt idx="4" formatCode="General">
                  <c:v>17</c:v>
                </c:pt>
                <c:pt idx="5" formatCode="General">
                  <c:v>13</c:v>
                </c:pt>
                <c:pt idx="6" formatCode="General">
                  <c:v>17</c:v>
                </c:pt>
              </c:numCache>
            </c:numRef>
          </c:val>
          <c:smooth val="0"/>
          <c:extLst>
            <c:ext xmlns:c16="http://schemas.microsoft.com/office/drawing/2014/chart" uri="{C3380CC4-5D6E-409C-BE32-E72D297353CC}">
              <c16:uniqueId val="{00000028-3B94-458F-A395-8D57C7415961}"/>
            </c:ext>
          </c:extLst>
        </c:ser>
        <c:ser>
          <c:idx val="17"/>
          <c:order val="17"/>
          <c:tx>
            <c:strRef>
              <c:f>'Q3 (combined)'!$AH$20</c:f>
              <c:strCache>
                <c:ptCount val="1"/>
                <c:pt idx="0">
                  <c:v>Game-based/playful learning</c:v>
                </c:pt>
              </c:strCache>
            </c:strRef>
          </c:tx>
          <c:marker>
            <c:symbol val="none"/>
          </c:marker>
          <c:cat>
            <c:numRef>
              <c:f>'Q3 (combined)'!$AI$2:$AO$2</c:f>
              <c:numCache>
                <c:formatCode>General</c:formatCode>
                <c:ptCount val="7"/>
                <c:pt idx="0">
                  <c:v>2014</c:v>
                </c:pt>
                <c:pt idx="1">
                  <c:v>2015</c:v>
                </c:pt>
                <c:pt idx="2">
                  <c:v>2016</c:v>
                </c:pt>
                <c:pt idx="3">
                  <c:v>2017</c:v>
                </c:pt>
                <c:pt idx="4">
                  <c:v>2018</c:v>
                </c:pt>
                <c:pt idx="5">
                  <c:v>2019</c:v>
                </c:pt>
                <c:pt idx="6">
                  <c:v>2020</c:v>
                </c:pt>
              </c:numCache>
            </c:numRef>
          </c:cat>
          <c:val>
            <c:numRef>
              <c:f>'Q3 (combined)'!$AI$20:$AO$20</c:f>
              <c:numCache>
                <c:formatCode>0</c:formatCode>
                <c:ptCount val="7"/>
                <c:pt idx="0">
                  <c:v>16</c:v>
                </c:pt>
                <c:pt idx="1">
                  <c:v>17</c:v>
                </c:pt>
                <c:pt idx="2" formatCode="General">
                  <c:v>18</c:v>
                </c:pt>
                <c:pt idx="3" formatCode="General">
                  <c:v>19</c:v>
                </c:pt>
                <c:pt idx="4" formatCode="General">
                  <c:v>19</c:v>
                </c:pt>
                <c:pt idx="5" formatCode="General">
                  <c:v>17</c:v>
                </c:pt>
                <c:pt idx="6" formatCode="General">
                  <c:v>18</c:v>
                </c:pt>
              </c:numCache>
            </c:numRef>
          </c:val>
          <c:smooth val="0"/>
          <c:extLst>
            <c:ext xmlns:c16="http://schemas.microsoft.com/office/drawing/2014/chart" uri="{C3380CC4-5D6E-409C-BE32-E72D297353CC}">
              <c16:uniqueId val="{00000029-3B94-458F-A395-8D57C7415961}"/>
            </c:ext>
          </c:extLst>
        </c:ser>
        <c:ser>
          <c:idx val="18"/>
          <c:order val="18"/>
          <c:tx>
            <c:strRef>
              <c:f>'Q3 (combined)'!$AH$21</c:f>
              <c:strCache>
                <c:ptCount val="1"/>
                <c:pt idx="0">
                  <c:v>MOOCs, SPOCs, TOOCs etc.</c:v>
                </c:pt>
              </c:strCache>
            </c:strRef>
          </c:tx>
          <c:marker>
            <c:symbol val="none"/>
          </c:marker>
          <c:cat>
            <c:numRef>
              <c:f>'Q3 (combined)'!$AI$2:$AO$2</c:f>
              <c:numCache>
                <c:formatCode>General</c:formatCode>
                <c:ptCount val="7"/>
                <c:pt idx="0">
                  <c:v>2014</c:v>
                </c:pt>
                <c:pt idx="1">
                  <c:v>2015</c:v>
                </c:pt>
                <c:pt idx="2">
                  <c:v>2016</c:v>
                </c:pt>
                <c:pt idx="3">
                  <c:v>2017</c:v>
                </c:pt>
                <c:pt idx="4">
                  <c:v>2018</c:v>
                </c:pt>
                <c:pt idx="5">
                  <c:v>2019</c:v>
                </c:pt>
                <c:pt idx="6">
                  <c:v>2020</c:v>
                </c:pt>
              </c:numCache>
            </c:numRef>
          </c:cat>
          <c:val>
            <c:numRef>
              <c:f>'Q3 (combined)'!$AI$21:$AO$21</c:f>
              <c:numCache>
                <c:formatCode>0</c:formatCode>
                <c:ptCount val="7"/>
                <c:pt idx="0">
                  <c:v>13</c:v>
                </c:pt>
                <c:pt idx="1">
                  <c:v>14</c:v>
                </c:pt>
                <c:pt idx="2" formatCode="General">
                  <c:v>16</c:v>
                </c:pt>
                <c:pt idx="3" formatCode="General">
                  <c:v>18</c:v>
                </c:pt>
                <c:pt idx="4" formatCode="General">
                  <c:v>18</c:v>
                </c:pt>
                <c:pt idx="5" formatCode="General">
                  <c:v>19</c:v>
                </c:pt>
                <c:pt idx="6" formatCode="General">
                  <c:v>19</c:v>
                </c:pt>
              </c:numCache>
            </c:numRef>
          </c:val>
          <c:smooth val="0"/>
          <c:extLst>
            <c:ext xmlns:c16="http://schemas.microsoft.com/office/drawing/2014/chart" uri="{C3380CC4-5D6E-409C-BE32-E72D297353CC}">
              <c16:uniqueId val="{0000002A-3B94-458F-A395-8D57C7415961}"/>
            </c:ext>
          </c:extLst>
        </c:ser>
        <c:ser>
          <c:idx val="19"/>
          <c:order val="19"/>
          <c:tx>
            <c:strRef>
              <c:f>'Q3 (combined)'!$AH$22</c:f>
              <c:strCache>
                <c:ptCount val="1"/>
                <c:pt idx="0">
                  <c:v>Augmented and Virtual Reality</c:v>
                </c:pt>
              </c:strCache>
            </c:strRef>
          </c:tx>
          <c:marker>
            <c:symbol val="none"/>
          </c:marker>
          <c:cat>
            <c:numRef>
              <c:f>'Q3 (combined)'!$AI$2:$AO$2</c:f>
              <c:numCache>
                <c:formatCode>General</c:formatCode>
                <c:ptCount val="7"/>
                <c:pt idx="0">
                  <c:v>2014</c:v>
                </c:pt>
                <c:pt idx="1">
                  <c:v>2015</c:v>
                </c:pt>
                <c:pt idx="2">
                  <c:v>2016</c:v>
                </c:pt>
                <c:pt idx="3">
                  <c:v>2017</c:v>
                </c:pt>
                <c:pt idx="4">
                  <c:v>2018</c:v>
                </c:pt>
                <c:pt idx="5">
                  <c:v>2019</c:v>
                </c:pt>
                <c:pt idx="6">
                  <c:v>2020</c:v>
                </c:pt>
              </c:numCache>
            </c:numRef>
          </c:cat>
          <c:val>
            <c:numRef>
              <c:f>'Q3 (combined)'!$AI$22:$AO$22</c:f>
              <c:numCache>
                <c:formatCode>General</c:formatCode>
                <c:ptCount val="7"/>
                <c:pt idx="3">
                  <c:v>20</c:v>
                </c:pt>
                <c:pt idx="4">
                  <c:v>21</c:v>
                </c:pt>
                <c:pt idx="5">
                  <c:v>20</c:v>
                </c:pt>
                <c:pt idx="6">
                  <c:v>20</c:v>
                </c:pt>
              </c:numCache>
            </c:numRef>
          </c:val>
          <c:smooth val="0"/>
          <c:extLst>
            <c:ext xmlns:c16="http://schemas.microsoft.com/office/drawing/2014/chart" uri="{C3380CC4-5D6E-409C-BE32-E72D297353CC}">
              <c16:uniqueId val="{0000002B-3B94-458F-A395-8D57C7415961}"/>
            </c:ext>
          </c:extLst>
        </c:ser>
        <c:ser>
          <c:idx val="20"/>
          <c:order val="20"/>
          <c:tx>
            <c:strRef>
              <c:f>'Q3 (combined)'!$AH$23</c:f>
              <c:strCache>
                <c:ptCount val="1"/>
                <c:pt idx="0">
                  <c:v>One-to-One Device initiatives</c:v>
                </c:pt>
              </c:strCache>
            </c:strRef>
          </c:tx>
          <c:marker>
            <c:symbol val="none"/>
          </c:marker>
          <c:cat>
            <c:numRef>
              <c:f>'Q3 (combined)'!$AI$2:$AO$2</c:f>
              <c:numCache>
                <c:formatCode>General</c:formatCode>
                <c:ptCount val="7"/>
                <c:pt idx="0">
                  <c:v>2014</c:v>
                </c:pt>
                <c:pt idx="1">
                  <c:v>2015</c:v>
                </c:pt>
                <c:pt idx="2">
                  <c:v>2016</c:v>
                </c:pt>
                <c:pt idx="3">
                  <c:v>2017</c:v>
                </c:pt>
                <c:pt idx="4">
                  <c:v>2018</c:v>
                </c:pt>
                <c:pt idx="5">
                  <c:v>2019</c:v>
                </c:pt>
                <c:pt idx="6">
                  <c:v>2020</c:v>
                </c:pt>
              </c:numCache>
            </c:numRef>
          </c:cat>
          <c:val>
            <c:numRef>
              <c:f>'Q3 (combined)'!$AI$23:$AO$23</c:f>
              <c:numCache>
                <c:formatCode>0</c:formatCode>
                <c:ptCount val="7"/>
                <c:pt idx="2" formatCode="General">
                  <c:v>19</c:v>
                </c:pt>
                <c:pt idx="3" formatCode="General">
                  <c:v>22</c:v>
                </c:pt>
                <c:pt idx="4" formatCode="General">
                  <c:v>22</c:v>
                </c:pt>
                <c:pt idx="5" formatCode="General">
                  <c:v>22</c:v>
                </c:pt>
                <c:pt idx="6" formatCode="General">
                  <c:v>21</c:v>
                </c:pt>
              </c:numCache>
            </c:numRef>
          </c:val>
          <c:smooth val="0"/>
          <c:extLst>
            <c:ext xmlns:c16="http://schemas.microsoft.com/office/drawing/2014/chart" uri="{C3380CC4-5D6E-409C-BE32-E72D297353CC}">
              <c16:uniqueId val="{0000002C-3B94-458F-A395-8D57C7415961}"/>
            </c:ext>
          </c:extLst>
        </c:ser>
        <c:ser>
          <c:idx val="21"/>
          <c:order val="21"/>
          <c:tx>
            <c:strRef>
              <c:f>'Q3 (combined)'!$AH$24</c:f>
              <c:strCache>
                <c:ptCount val="1"/>
                <c:pt idx="0">
                  <c:v>Digital and Open Badges</c:v>
                </c:pt>
              </c:strCache>
            </c:strRef>
          </c:tx>
          <c:marker>
            <c:symbol val="none"/>
          </c:marker>
          <c:cat>
            <c:numRef>
              <c:f>'Q3 (combined)'!$AI$2:$AO$2</c:f>
              <c:numCache>
                <c:formatCode>General</c:formatCode>
                <c:ptCount val="7"/>
                <c:pt idx="0">
                  <c:v>2014</c:v>
                </c:pt>
                <c:pt idx="1">
                  <c:v>2015</c:v>
                </c:pt>
                <c:pt idx="2">
                  <c:v>2016</c:v>
                </c:pt>
                <c:pt idx="3">
                  <c:v>2017</c:v>
                </c:pt>
                <c:pt idx="4">
                  <c:v>2018</c:v>
                </c:pt>
                <c:pt idx="5">
                  <c:v>2019</c:v>
                </c:pt>
                <c:pt idx="6">
                  <c:v>2020</c:v>
                </c:pt>
              </c:numCache>
            </c:numRef>
          </c:cat>
          <c:val>
            <c:numRef>
              <c:f>'Q3 (combined)'!$AI$24:$AO$24</c:f>
              <c:numCache>
                <c:formatCode>0</c:formatCode>
                <c:ptCount val="7"/>
                <c:pt idx="0">
                  <c:v>15</c:v>
                </c:pt>
                <c:pt idx="1">
                  <c:v>16</c:v>
                </c:pt>
                <c:pt idx="2" formatCode="General">
                  <c:v>17</c:v>
                </c:pt>
                <c:pt idx="3" formatCode="General">
                  <c:v>21</c:v>
                </c:pt>
                <c:pt idx="4" formatCode="General">
                  <c:v>20</c:v>
                </c:pt>
                <c:pt idx="5" formatCode="General">
                  <c:v>21</c:v>
                </c:pt>
                <c:pt idx="6" formatCode="General">
                  <c:v>22</c:v>
                </c:pt>
              </c:numCache>
            </c:numRef>
          </c:val>
          <c:smooth val="0"/>
          <c:extLst>
            <c:ext xmlns:c16="http://schemas.microsoft.com/office/drawing/2014/chart" uri="{C3380CC4-5D6E-409C-BE32-E72D297353CC}">
              <c16:uniqueId val="{0000002D-3B94-458F-A395-8D57C7415961}"/>
            </c:ext>
          </c:extLst>
        </c:ser>
        <c:dLbls>
          <c:showLegendKey val="0"/>
          <c:showVal val="0"/>
          <c:showCatName val="0"/>
          <c:showSerName val="0"/>
          <c:showPercent val="0"/>
          <c:showBubbleSize val="0"/>
        </c:dLbls>
        <c:smooth val="0"/>
        <c:axId val="246135808"/>
        <c:axId val="246154368"/>
        <c:extLst/>
      </c:lineChart>
      <c:catAx>
        <c:axId val="246135808"/>
        <c:scaling>
          <c:orientation val="minMax"/>
        </c:scaling>
        <c:delete val="0"/>
        <c:axPos val="t"/>
        <c:majorGridlines/>
        <c:numFmt formatCode="General" sourceLinked="1"/>
        <c:majorTickMark val="none"/>
        <c:minorTickMark val="none"/>
        <c:tickLblPos val="nextTo"/>
        <c:spPr>
          <a:noFill/>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246154368"/>
        <c:crosses val="autoZero"/>
        <c:auto val="1"/>
        <c:lblAlgn val="ctr"/>
        <c:lblOffset val="100"/>
        <c:noMultiLvlLbl val="0"/>
      </c:catAx>
      <c:valAx>
        <c:axId val="246154368"/>
        <c:scaling>
          <c:orientation val="maxMin"/>
          <c:max val="22"/>
          <c:min val="1"/>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GB" sz="1100"/>
                  <a:t>Rank of combined</a:t>
                </a:r>
                <a:r>
                  <a:rPr lang="en-GB" sz="1100" baseline="0"/>
                  <a:t> </a:t>
                </a:r>
                <a:r>
                  <a:rPr lang="en-GB" sz="1100"/>
                  <a:t>important/very important</a:t>
                </a:r>
              </a:p>
            </c:rich>
          </c:tx>
          <c:overlay val="0"/>
          <c:spPr>
            <a:noFill/>
            <a:ln>
              <a:noFill/>
            </a:ln>
            <a:effectLst/>
          </c:spPr>
        </c:title>
        <c:numFmt formatCode="0" sourceLinked="1"/>
        <c:majorTickMark val="out"/>
        <c:minorTickMark val="none"/>
        <c:tickLblPos val="nextTo"/>
        <c:spPr>
          <a:noFill/>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246135808"/>
        <c:crosses val="autoZero"/>
        <c:crossBetween val="midCat"/>
        <c:majorUnit val="1"/>
      </c:valAx>
      <c:spPr>
        <a:noFill/>
        <a:ln>
          <a:noFill/>
        </a:ln>
        <a:effectLst/>
      </c:spPr>
    </c:plotArea>
    <c:legend>
      <c:legendPos val="r"/>
      <c:layout>
        <c:manualLayout>
          <c:xMode val="edge"/>
          <c:yMode val="edge"/>
          <c:x val="0.67080194671214377"/>
          <c:y val="6.4784486287383897E-2"/>
          <c:w val="0.31513192691364028"/>
          <c:h val="0.87591603068842028"/>
        </c:manualLayout>
      </c:layout>
      <c:overlay val="0"/>
      <c:txPr>
        <a:bodyPr/>
        <a:lstStyle/>
        <a:p>
          <a:pPr>
            <a:defRPr sz="1100"/>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1"/>
</c:chartSpace>
</file>

<file path=xl/charts/colors1.xml><?xml version="1.0" encoding="utf-8"?>
<cs:colorStyle xmlns:cs="http://schemas.microsoft.com/office/drawing/2012/chartStyle" xmlns:a="http://schemas.openxmlformats.org/drawingml/2006/main" meth="withinLinear" id="14">
  <a:schemeClr val="accent1"/>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103">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103">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9.xml"/><Relationship Id="rId1" Type="http://schemas.openxmlformats.org/officeDocument/2006/relationships/chart" Target="../charts/chart8.xml"/></Relationships>
</file>

<file path=xl/drawings/_rels/drawing14.xml.rels><?xml version="1.0" encoding="UTF-8" standalone="yes"?>
<Relationships xmlns="http://schemas.openxmlformats.org/package/2006/relationships"><Relationship Id="rId2" Type="http://schemas.openxmlformats.org/officeDocument/2006/relationships/chart" Target="../charts/chart11.xml"/><Relationship Id="rId1" Type="http://schemas.openxmlformats.org/officeDocument/2006/relationships/chart" Target="../charts/chart10.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8.xml.rels><?xml version="1.0" encoding="UTF-8" standalone="yes"?>
<Relationships xmlns="http://schemas.openxmlformats.org/package/2006/relationships"><Relationship Id="rId2" Type="http://schemas.openxmlformats.org/officeDocument/2006/relationships/chart" Target="../charts/chart23.xml"/><Relationship Id="rId1" Type="http://schemas.openxmlformats.org/officeDocument/2006/relationships/chart" Target="../charts/chart22.xml"/></Relationships>
</file>

<file path=xl/drawings/_rels/drawing3.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drawing30.xml.rels><?xml version="1.0" encoding="UTF-8" standalone="yes"?>
<Relationships xmlns="http://schemas.openxmlformats.org/package/2006/relationships"><Relationship Id="rId3" Type="http://schemas.openxmlformats.org/officeDocument/2006/relationships/chart" Target="../charts/chart26.xml"/><Relationship Id="rId2" Type="http://schemas.openxmlformats.org/officeDocument/2006/relationships/chart" Target="../charts/chart25.xml"/><Relationship Id="rId1" Type="http://schemas.openxmlformats.org/officeDocument/2006/relationships/chart" Target="../charts/chart24.xml"/></Relationships>
</file>

<file path=xl/drawings/_rels/drawing3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3.xml.rels><?xml version="1.0" encoding="UTF-8" standalone="yes"?>
<Relationships xmlns="http://schemas.openxmlformats.org/package/2006/relationships"><Relationship Id="rId3" Type="http://schemas.openxmlformats.org/officeDocument/2006/relationships/chart" Target="../charts/chart29.xml"/><Relationship Id="rId2" Type="http://schemas.openxmlformats.org/officeDocument/2006/relationships/chart" Target="../charts/chart28.xml"/><Relationship Id="rId1" Type="http://schemas.openxmlformats.org/officeDocument/2006/relationships/chart" Target="../charts/chart27.xml"/></Relationships>
</file>

<file path=xl/drawings/_rels/drawing35.xml.rels><?xml version="1.0" encoding="UTF-8" standalone="yes"?>
<Relationships xmlns="http://schemas.openxmlformats.org/package/2006/relationships"><Relationship Id="rId2" Type="http://schemas.openxmlformats.org/officeDocument/2006/relationships/chart" Target="../charts/chart31.xml"/><Relationship Id="rId1" Type="http://schemas.openxmlformats.org/officeDocument/2006/relationships/chart" Target="../charts/chart30.xml"/></Relationships>
</file>

<file path=xl/drawings/_rels/drawing37.xml.rels><?xml version="1.0" encoding="UTF-8" standalone="yes"?>
<Relationships xmlns="http://schemas.openxmlformats.org/package/2006/relationships"><Relationship Id="rId2" Type="http://schemas.openxmlformats.org/officeDocument/2006/relationships/chart" Target="../charts/chart33.xml"/><Relationship Id="rId1" Type="http://schemas.openxmlformats.org/officeDocument/2006/relationships/chart" Target="../charts/chart32.xml"/></Relationships>
</file>

<file path=xl/drawings/_rels/drawing39.xml.rels><?xml version="1.0" encoding="UTF-8" standalone="yes"?>
<Relationships xmlns="http://schemas.openxmlformats.org/package/2006/relationships"><Relationship Id="rId2" Type="http://schemas.openxmlformats.org/officeDocument/2006/relationships/chart" Target="../charts/chart35.xml"/><Relationship Id="rId1" Type="http://schemas.openxmlformats.org/officeDocument/2006/relationships/chart" Target="../charts/chart34.xml"/></Relationships>
</file>

<file path=xl/drawings/_rels/drawing41.xml.rels><?xml version="1.0" encoding="UTF-8" standalone="yes"?>
<Relationships xmlns="http://schemas.openxmlformats.org/package/2006/relationships"><Relationship Id="rId1" Type="http://schemas.openxmlformats.org/officeDocument/2006/relationships/image" Target="../media/image4.png"/></Relationships>
</file>

<file path=xl/drawings/_rels/drawing42.xml.rels><?xml version="1.0" encoding="UTF-8" standalone="yes"?>
<Relationships xmlns="http://schemas.openxmlformats.org/package/2006/relationships"><Relationship Id="rId2" Type="http://schemas.openxmlformats.org/officeDocument/2006/relationships/chart" Target="../charts/chart37.xml"/><Relationship Id="rId1" Type="http://schemas.openxmlformats.org/officeDocument/2006/relationships/chart" Target="../charts/chart36.xml"/></Relationships>
</file>

<file path=xl/drawings/_rels/drawing44.xml.rels><?xml version="1.0" encoding="UTF-8" standalone="yes"?>
<Relationships xmlns="http://schemas.openxmlformats.org/package/2006/relationships"><Relationship Id="rId2" Type="http://schemas.openxmlformats.org/officeDocument/2006/relationships/chart" Target="../charts/chart39.xml"/><Relationship Id="rId1" Type="http://schemas.openxmlformats.org/officeDocument/2006/relationships/chart" Target="../charts/chart38.xml"/></Relationships>
</file>

<file path=xl/drawings/_rels/drawing46.xml.rels><?xml version="1.0" encoding="UTF-8" standalone="yes"?>
<Relationships xmlns="http://schemas.openxmlformats.org/package/2006/relationships"><Relationship Id="rId2" Type="http://schemas.openxmlformats.org/officeDocument/2006/relationships/chart" Target="../charts/chart41.xml"/><Relationship Id="rId1" Type="http://schemas.openxmlformats.org/officeDocument/2006/relationships/chart" Target="../charts/chart40.xml"/></Relationships>
</file>

<file path=xl/drawings/_rels/drawing48.xml.rels><?xml version="1.0" encoding="UTF-8" standalone="yes"?>
<Relationships xmlns="http://schemas.openxmlformats.org/package/2006/relationships"><Relationship Id="rId2" Type="http://schemas.openxmlformats.org/officeDocument/2006/relationships/chart" Target="../charts/chart43.xml"/><Relationship Id="rId1" Type="http://schemas.openxmlformats.org/officeDocument/2006/relationships/chart" Target="../charts/chart42.xml"/></Relationships>
</file>

<file path=xl/drawings/_rels/drawing50.xml.rels><?xml version="1.0" encoding="UTF-8" standalone="yes"?>
<Relationships xmlns="http://schemas.openxmlformats.org/package/2006/relationships"><Relationship Id="rId2" Type="http://schemas.openxmlformats.org/officeDocument/2006/relationships/chart" Target="../charts/chart45.xml"/><Relationship Id="rId1" Type="http://schemas.openxmlformats.org/officeDocument/2006/relationships/chart" Target="../charts/chart44.xml"/></Relationships>
</file>

<file path=xl/drawings/_rels/drawing53.xml.rels><?xml version="1.0" encoding="UTF-8" standalone="yes"?>
<Relationships xmlns="http://schemas.openxmlformats.org/package/2006/relationships"><Relationship Id="rId2" Type="http://schemas.openxmlformats.org/officeDocument/2006/relationships/chart" Target="../charts/chart47.xml"/><Relationship Id="rId1" Type="http://schemas.openxmlformats.org/officeDocument/2006/relationships/chart" Target="../charts/chart46.xml"/></Relationships>
</file>

<file path=xl/drawings/_rels/drawing56.xml.rels><?xml version="1.0" encoding="UTF-8" standalone="yes"?>
<Relationships xmlns="http://schemas.openxmlformats.org/package/2006/relationships"><Relationship Id="rId3" Type="http://schemas.openxmlformats.org/officeDocument/2006/relationships/chart" Target="../charts/chart50.xml"/><Relationship Id="rId2" Type="http://schemas.openxmlformats.org/officeDocument/2006/relationships/chart" Target="../charts/chart49.xml"/><Relationship Id="rId1" Type="http://schemas.openxmlformats.org/officeDocument/2006/relationships/chart" Target="../charts/chart48.xml"/><Relationship Id="rId5" Type="http://schemas.openxmlformats.org/officeDocument/2006/relationships/chart" Target="../charts/chart52.xml"/><Relationship Id="rId4" Type="http://schemas.openxmlformats.org/officeDocument/2006/relationships/chart" Target="../charts/chart51.xml"/></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editAs="oneCell">
    <xdr:from>
      <xdr:col>1</xdr:col>
      <xdr:colOff>2257425</xdr:colOff>
      <xdr:row>0</xdr:row>
      <xdr:rowOff>104775</xdr:rowOff>
    </xdr:from>
    <xdr:to>
      <xdr:col>1</xdr:col>
      <xdr:colOff>4038600</xdr:colOff>
      <xdr:row>1</xdr:row>
      <xdr:rowOff>466725</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962275" y="104775"/>
          <a:ext cx="1781175" cy="1076325"/>
        </a:xfrm>
        <a:prstGeom prst="rect">
          <a:avLst/>
        </a:prstGeom>
      </xdr:spPr>
    </xdr:pic>
    <xdr:clientData/>
  </xdr:twoCellAnchor>
</xdr:wsDr>
</file>

<file path=xl/drawings/drawing10.xml><?xml version="1.0" encoding="utf-8"?>
<c:userShapes xmlns:c="http://schemas.openxmlformats.org/drawingml/2006/chart">
  <cdr:relSizeAnchor xmlns:cdr="http://schemas.openxmlformats.org/drawingml/2006/chartDrawing">
    <cdr:from>
      <cdr:x>0.00119</cdr:x>
      <cdr:y>0.95563</cdr:y>
    </cdr:from>
    <cdr:to>
      <cdr:x>0.9376</cdr:x>
      <cdr:y>0.98612</cdr:y>
    </cdr:to>
    <cdr:sp macro="" textlink="">
      <cdr:nvSpPr>
        <cdr:cNvPr id="3" name="TextBox 1">
          <a:extLst xmlns:a="http://schemas.openxmlformats.org/drawingml/2006/main">
            <a:ext uri="{FF2B5EF4-FFF2-40B4-BE49-F238E27FC236}">
              <a16:creationId xmlns:a16="http://schemas.microsoft.com/office/drawing/2014/main" id="{029672D2-5EF6-4056-82DD-E1F15DF2B58C}"/>
            </a:ext>
          </a:extLst>
        </cdr:cNvPr>
        <cdr:cNvSpPr txBox="1"/>
      </cdr:nvSpPr>
      <cdr:spPr>
        <a:xfrm xmlns:a="http://schemas.openxmlformats.org/drawingml/2006/main">
          <a:off x="14654" y="6527128"/>
          <a:ext cx="11484780" cy="20825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US" sz="800" b="0" i="0" u="none" strike="noStrike">
              <a:solidFill>
                <a:srgbClr val="000000"/>
              </a:solidFill>
              <a:latin typeface="Open Sans" panose="020B0606030504020204" pitchFamily="34" charset="0"/>
              <a:ea typeface="Open Sans" panose="020B0606030504020204" pitchFamily="34" charset="0"/>
              <a:cs typeface="Open Sans" panose="020B0606030504020204" pitchFamily="34" charset="0"/>
            </a:rPr>
            <a:t>Source: Association for Learning Technology (ALT) Annual Survey Report 2021 | https://alt.ac.uk/annual-survey</a:t>
          </a:r>
          <a:endParaRPr lang="en-GB" sz="1000">
            <a:latin typeface="Open Sans" panose="020B0606030504020204" pitchFamily="34" charset="0"/>
            <a:ea typeface="Open Sans" panose="020B0606030504020204" pitchFamily="34" charset="0"/>
            <a:cs typeface="Open Sans" panose="020B0606030504020204" pitchFamily="34" charset="0"/>
          </a:endParaRPr>
        </a:p>
      </cdr:txBody>
    </cdr:sp>
  </cdr:relSizeAnchor>
</c:userShapes>
</file>

<file path=xl/drawings/drawing11.xml><?xml version="1.0" encoding="utf-8"?>
<xdr:wsDr xmlns:xdr="http://schemas.openxmlformats.org/drawingml/2006/spreadsheetDrawing" xmlns:a="http://schemas.openxmlformats.org/drawingml/2006/main">
  <xdr:twoCellAnchor>
    <xdr:from>
      <xdr:col>0</xdr:col>
      <xdr:colOff>244021</xdr:colOff>
      <xdr:row>25</xdr:row>
      <xdr:rowOff>38100</xdr:rowOff>
    </xdr:from>
    <xdr:to>
      <xdr:col>11</xdr:col>
      <xdr:colOff>1285875</xdr:colOff>
      <xdr:row>67</xdr:row>
      <xdr:rowOff>133349</xdr:rowOff>
    </xdr:to>
    <xdr:grpSp>
      <xdr:nvGrpSpPr>
        <xdr:cNvPr id="4" name="Group 3">
          <a:extLst>
            <a:ext uri="{FF2B5EF4-FFF2-40B4-BE49-F238E27FC236}">
              <a16:creationId xmlns:a16="http://schemas.microsoft.com/office/drawing/2014/main" id="{00000000-0008-0000-0700-000004000000}"/>
            </a:ext>
          </a:extLst>
        </xdr:cNvPr>
        <xdr:cNvGrpSpPr/>
      </xdr:nvGrpSpPr>
      <xdr:grpSpPr>
        <a:xfrm>
          <a:off x="244021" y="4185138"/>
          <a:ext cx="12383931" cy="6865326"/>
          <a:chOff x="5891731" y="5853037"/>
          <a:chExt cx="27630514" cy="7791758"/>
        </a:xfrm>
      </xdr:grpSpPr>
      <xdr:graphicFrame macro="">
        <xdr:nvGraphicFramePr>
          <xdr:cNvPr id="2" name="Chart 1">
            <a:extLst>
              <a:ext uri="{FF2B5EF4-FFF2-40B4-BE49-F238E27FC236}">
                <a16:creationId xmlns:a16="http://schemas.microsoft.com/office/drawing/2014/main" id="{00000000-0008-0000-0700-000002000000}"/>
              </a:ext>
            </a:extLst>
          </xdr:cNvPr>
          <xdr:cNvGraphicFramePr>
            <a:graphicFrameLocks/>
          </xdr:cNvGraphicFramePr>
        </xdr:nvGraphicFramePr>
        <xdr:xfrm>
          <a:off x="5891731" y="5853037"/>
          <a:ext cx="27424996" cy="7748711"/>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3" name="TextBox 1">
            <a:extLst>
              <a:ext uri="{FF2B5EF4-FFF2-40B4-BE49-F238E27FC236}">
                <a16:creationId xmlns:a16="http://schemas.microsoft.com/office/drawing/2014/main" id="{00000000-0008-0000-0700-000003000000}"/>
              </a:ext>
            </a:extLst>
          </xdr:cNvPr>
          <xdr:cNvSpPr txBox="1"/>
        </xdr:nvSpPr>
        <xdr:spPr>
          <a:xfrm>
            <a:off x="20943421" y="13347680"/>
            <a:ext cx="12578824" cy="297115"/>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r"/>
            <a:r>
              <a:rPr lang="en-US" sz="800" b="0" i="0" u="none" strike="noStrike">
                <a:solidFill>
                  <a:srgbClr val="000000"/>
                </a:solidFill>
                <a:latin typeface="Open Sans" panose="020B0606030504020204" pitchFamily="34" charset="0"/>
                <a:ea typeface="Open Sans" panose="020B0606030504020204" pitchFamily="34" charset="0"/>
                <a:cs typeface="Open Sans" panose="020B0606030504020204" pitchFamily="34" charset="0"/>
              </a:rPr>
              <a:t>Source: Association  for Learning Technology (ALT) Annual Survey Report 2021 | https://alt.ac.uk/annual-survey</a:t>
            </a: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13</xdr:col>
      <xdr:colOff>582508</xdr:colOff>
      <xdr:row>57</xdr:row>
      <xdr:rowOff>81443</xdr:rowOff>
    </xdr:from>
    <xdr:to>
      <xdr:col>26</xdr:col>
      <xdr:colOff>110180</xdr:colOff>
      <xdr:row>82</xdr:row>
      <xdr:rowOff>0</xdr:rowOff>
    </xdr:to>
    <xdr:grpSp>
      <xdr:nvGrpSpPr>
        <xdr:cNvPr id="2" name="Group 1">
          <a:extLst>
            <a:ext uri="{FF2B5EF4-FFF2-40B4-BE49-F238E27FC236}">
              <a16:creationId xmlns:a16="http://schemas.microsoft.com/office/drawing/2014/main" id="{00000000-0008-0000-0800-000002000000}"/>
            </a:ext>
          </a:extLst>
        </xdr:cNvPr>
        <xdr:cNvGrpSpPr/>
      </xdr:nvGrpSpPr>
      <xdr:grpSpPr>
        <a:xfrm>
          <a:off x="9590437" y="9606443"/>
          <a:ext cx="7487850" cy="10225968"/>
          <a:chOff x="5355857" y="10086401"/>
          <a:chExt cx="13298260" cy="19662091"/>
        </a:xfrm>
      </xdr:grpSpPr>
      <xdr:graphicFrame macro="">
        <xdr:nvGraphicFramePr>
          <xdr:cNvPr id="3" name="Chart 2">
            <a:extLst>
              <a:ext uri="{FF2B5EF4-FFF2-40B4-BE49-F238E27FC236}">
                <a16:creationId xmlns:a16="http://schemas.microsoft.com/office/drawing/2014/main" id="{00000000-0008-0000-0800-000003000000}"/>
              </a:ext>
            </a:extLst>
          </xdr:cNvPr>
          <xdr:cNvGraphicFramePr>
            <a:graphicFrameLocks/>
          </xdr:cNvGraphicFramePr>
        </xdr:nvGraphicFramePr>
        <xdr:xfrm>
          <a:off x="5355857" y="10086401"/>
          <a:ext cx="13298260" cy="19662091"/>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4" name="TextBox 1">
            <a:extLst>
              <a:ext uri="{FF2B5EF4-FFF2-40B4-BE49-F238E27FC236}">
                <a16:creationId xmlns:a16="http://schemas.microsoft.com/office/drawing/2014/main" id="{00000000-0008-0000-0800-000004000000}"/>
              </a:ext>
            </a:extLst>
          </xdr:cNvPr>
          <xdr:cNvSpPr txBox="1"/>
        </xdr:nvSpPr>
        <xdr:spPr>
          <a:xfrm>
            <a:off x="6123714" y="29338285"/>
            <a:ext cx="12463263" cy="400851"/>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r"/>
            <a:r>
              <a:rPr lang="en-US" sz="800" b="0" i="0" u="none" strike="noStrike">
                <a:solidFill>
                  <a:srgbClr val="000000"/>
                </a:solidFill>
                <a:latin typeface="Open Sans" panose="020B0606030504020204" pitchFamily="34" charset="0"/>
                <a:ea typeface="Open Sans" panose="020B0606030504020204" pitchFamily="34" charset="0"/>
                <a:cs typeface="Open Sans" panose="020B0606030504020204" pitchFamily="34" charset="0"/>
              </a:rPr>
              <a:t>Source: Association for Learning Technology (ALT) Annual Survey Report 2021 | https://alt.ac.uk/annual-survey</a:t>
            </a:r>
          </a:p>
        </xdr:txBody>
      </xdr:sp>
    </xdr:grpSp>
    <xdr:clientData/>
  </xdr:twoCellAnchor>
  <xdr:twoCellAnchor>
    <xdr:from>
      <xdr:col>29</xdr:col>
      <xdr:colOff>550334</xdr:colOff>
      <xdr:row>26</xdr:row>
      <xdr:rowOff>63500</xdr:rowOff>
    </xdr:from>
    <xdr:to>
      <xdr:col>50</xdr:col>
      <xdr:colOff>98653</xdr:colOff>
      <xdr:row>61</xdr:row>
      <xdr:rowOff>275277</xdr:rowOff>
    </xdr:to>
    <xdr:graphicFrame macro="">
      <xdr:nvGraphicFramePr>
        <xdr:cNvPr id="7" name="Chart 6">
          <a:extLst>
            <a:ext uri="{FF2B5EF4-FFF2-40B4-BE49-F238E27FC236}">
              <a16:creationId xmlns:a16="http://schemas.microsoft.com/office/drawing/2014/main" id="{F0B334D1-06E4-4D44-BAF2-326B4DA533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c:userShapes xmlns:c="http://schemas.openxmlformats.org/drawingml/2006/chart">
  <cdr:relSizeAnchor xmlns:cdr="http://schemas.openxmlformats.org/drawingml/2006/chartDrawing">
    <cdr:from>
      <cdr:x>0.06339</cdr:x>
      <cdr:y>0.96972</cdr:y>
    </cdr:from>
    <cdr:to>
      <cdr:x>0.99564</cdr:x>
      <cdr:y>1</cdr:y>
    </cdr:to>
    <cdr:sp macro="" textlink="">
      <cdr:nvSpPr>
        <cdr:cNvPr id="2" name="TextBox 1">
          <a:extLst xmlns:a="http://schemas.openxmlformats.org/drawingml/2006/main">
            <a:ext uri="{FF2B5EF4-FFF2-40B4-BE49-F238E27FC236}">
              <a16:creationId xmlns:a16="http://schemas.microsoft.com/office/drawing/2014/main" id="{3ECECC40-F321-4385-A4E7-221D68919904}"/>
            </a:ext>
          </a:extLst>
        </cdr:cNvPr>
        <cdr:cNvSpPr txBox="1"/>
      </cdr:nvSpPr>
      <cdr:spPr>
        <a:xfrm xmlns:a="http://schemas.openxmlformats.org/drawingml/2006/main">
          <a:off x="784755" y="6257527"/>
          <a:ext cx="11541124" cy="19539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US" sz="800" b="0" i="0" u="none" strike="noStrike">
              <a:solidFill>
                <a:srgbClr val="000000"/>
              </a:solidFill>
              <a:latin typeface="Open Sans" panose="020B0606030504020204" pitchFamily="34" charset="0"/>
              <a:ea typeface="Open Sans" panose="020B0606030504020204" pitchFamily="34" charset="0"/>
              <a:cs typeface="Open Sans" panose="020B0606030504020204" pitchFamily="34" charset="0"/>
            </a:rPr>
            <a:t>Source: Association for Learning Technology (ALT) Annual Survey Report 2021 | https://alt.ac.uk/annual-survey</a:t>
          </a:r>
          <a:endParaRPr lang="en-GB" sz="1000">
            <a:latin typeface="Open Sans" panose="020B0606030504020204" pitchFamily="34" charset="0"/>
            <a:ea typeface="Open Sans" panose="020B0606030504020204" pitchFamily="34" charset="0"/>
            <a:cs typeface="Open Sans" panose="020B0606030504020204" pitchFamily="34" charset="0"/>
          </a:endParaRPr>
        </a:p>
      </cdr:txBody>
    </cdr:sp>
  </cdr:relSizeAnchor>
</c:userShapes>
</file>

<file path=xl/drawings/drawing14.xml><?xml version="1.0" encoding="utf-8"?>
<xdr:wsDr xmlns:xdr="http://schemas.openxmlformats.org/drawingml/2006/spreadsheetDrawing" xmlns:a="http://schemas.openxmlformats.org/drawingml/2006/main">
  <xdr:twoCellAnchor>
    <xdr:from>
      <xdr:col>10</xdr:col>
      <xdr:colOff>1355952</xdr:colOff>
      <xdr:row>51</xdr:row>
      <xdr:rowOff>128248</xdr:rowOff>
    </xdr:from>
    <xdr:to>
      <xdr:col>18</xdr:col>
      <xdr:colOff>360248</xdr:colOff>
      <xdr:row>75</xdr:row>
      <xdr:rowOff>68036</xdr:rowOff>
    </xdr:to>
    <xdr:graphicFrame macro="">
      <xdr:nvGraphicFramePr>
        <xdr:cNvPr id="5" name="Chart 4">
          <a:extLst>
            <a:ext uri="{FF2B5EF4-FFF2-40B4-BE49-F238E27FC236}">
              <a16:creationId xmlns:a16="http://schemas.microsoft.com/office/drawing/2014/main" id="{00000000-0008-0000-09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585106</xdr:colOff>
      <xdr:row>51</xdr:row>
      <xdr:rowOff>70758</xdr:rowOff>
    </xdr:from>
    <xdr:to>
      <xdr:col>36</xdr:col>
      <xdr:colOff>537428</xdr:colOff>
      <xdr:row>66</xdr:row>
      <xdr:rowOff>438151</xdr:rowOff>
    </xdr:to>
    <xdr:graphicFrame macro="">
      <xdr:nvGraphicFramePr>
        <xdr:cNvPr id="8" name="Chart 7">
          <a:extLst>
            <a:ext uri="{FF2B5EF4-FFF2-40B4-BE49-F238E27FC236}">
              <a16:creationId xmlns:a16="http://schemas.microsoft.com/office/drawing/2014/main" id="{B9F50B17-27B4-4ECE-A458-5AD149F3AEB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c:userShapes xmlns:c="http://schemas.openxmlformats.org/drawingml/2006/chart">
  <cdr:relSizeAnchor xmlns:cdr="http://schemas.openxmlformats.org/drawingml/2006/chartDrawing">
    <cdr:from>
      <cdr:x>0.16738</cdr:x>
      <cdr:y>0.97017</cdr:y>
    </cdr:from>
    <cdr:to>
      <cdr:x>0.9941</cdr:x>
      <cdr:y>0.99029</cdr:y>
    </cdr:to>
    <cdr:sp macro="" textlink="">
      <cdr:nvSpPr>
        <cdr:cNvPr id="2" name="TextBox 1"/>
        <cdr:cNvSpPr txBox="1"/>
      </cdr:nvSpPr>
      <cdr:spPr>
        <a:xfrm xmlns:a="http://schemas.openxmlformats.org/drawingml/2006/main">
          <a:off x="959791" y="8827678"/>
          <a:ext cx="4740454" cy="18307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US" sz="800" b="0" i="0" u="none" strike="noStrike">
              <a:solidFill>
                <a:srgbClr val="000000"/>
              </a:solidFill>
              <a:latin typeface="Open Sans" panose="020B0606030504020204" pitchFamily="34" charset="0"/>
              <a:ea typeface="Open Sans" panose="020B0606030504020204" pitchFamily="34" charset="0"/>
              <a:cs typeface="Open Sans" panose="020B0606030504020204" pitchFamily="34" charset="0"/>
            </a:rPr>
            <a:t>Source: Association for Learning Technology (ALT) Annual Survey Report 2021  | https://alt.ac.uk/annual-survey</a:t>
          </a:r>
          <a:endParaRPr lang="en-GB" sz="1000">
            <a:latin typeface="Open Sans" panose="020B0606030504020204" pitchFamily="34" charset="0"/>
            <a:ea typeface="Open Sans" panose="020B0606030504020204" pitchFamily="34" charset="0"/>
            <a:cs typeface="Open Sans" panose="020B0606030504020204" pitchFamily="34" charset="0"/>
          </a:endParaRPr>
        </a:p>
      </cdr:txBody>
    </cdr:sp>
  </cdr:relSizeAnchor>
</c:userShapes>
</file>

<file path=xl/drawings/drawing16.xml><?xml version="1.0" encoding="utf-8"?>
<c:userShapes xmlns:c="http://schemas.openxmlformats.org/drawingml/2006/chart">
  <cdr:relSizeAnchor xmlns:cdr="http://schemas.openxmlformats.org/drawingml/2006/chartDrawing">
    <cdr:from>
      <cdr:x>0.0239</cdr:x>
      <cdr:y>0.95658</cdr:y>
    </cdr:from>
    <cdr:to>
      <cdr:x>0.9834</cdr:x>
      <cdr:y>0.97392</cdr:y>
    </cdr:to>
    <cdr:sp macro="" textlink="">
      <cdr:nvSpPr>
        <cdr:cNvPr id="2" name="TextBox 1"/>
        <cdr:cNvSpPr txBox="1"/>
      </cdr:nvSpPr>
      <cdr:spPr>
        <a:xfrm xmlns:a="http://schemas.openxmlformats.org/drawingml/2006/main">
          <a:off x="293800" y="6560200"/>
          <a:ext cx="11796093" cy="11891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US" sz="800" b="0" i="0" u="none" strike="noStrike">
              <a:solidFill>
                <a:srgbClr val="000000"/>
              </a:solidFill>
              <a:latin typeface="Open Sans" panose="020B0606030504020204" pitchFamily="34" charset="0"/>
              <a:ea typeface="Open Sans" panose="020B0606030504020204" pitchFamily="34" charset="0"/>
              <a:cs typeface="Open Sans" panose="020B0606030504020204" pitchFamily="34" charset="0"/>
            </a:rPr>
            <a:t>Source: Association for Learning Technology (ALT) Annual Survey Report 2021 | https://alt.ac.uk/annual-survey</a:t>
          </a:r>
          <a:endParaRPr lang="en-GB" sz="1000">
            <a:latin typeface="Open Sans" panose="020B0606030504020204" pitchFamily="34" charset="0"/>
            <a:ea typeface="Open Sans" panose="020B0606030504020204" pitchFamily="34" charset="0"/>
            <a:cs typeface="Open Sans" panose="020B0606030504020204" pitchFamily="34" charset="0"/>
          </a:endParaRPr>
        </a:p>
      </cdr:txBody>
    </cdr:sp>
  </cdr:relSizeAnchor>
</c:userShapes>
</file>

<file path=xl/drawings/drawing17.xml><?xml version="1.0" encoding="utf-8"?>
<xdr:wsDr xmlns:xdr="http://schemas.openxmlformats.org/drawingml/2006/spreadsheetDrawing" xmlns:a="http://schemas.openxmlformats.org/drawingml/2006/main">
  <xdr:twoCellAnchor>
    <xdr:from>
      <xdr:col>7</xdr:col>
      <xdr:colOff>66675</xdr:colOff>
      <xdr:row>3</xdr:row>
      <xdr:rowOff>95249</xdr:rowOff>
    </xdr:from>
    <xdr:to>
      <xdr:col>17</xdr:col>
      <xdr:colOff>295277</xdr:colOff>
      <xdr:row>26</xdr:row>
      <xdr:rowOff>57152</xdr:rowOff>
    </xdr:to>
    <xdr:grpSp>
      <xdr:nvGrpSpPr>
        <xdr:cNvPr id="2" name="Group 1">
          <a:extLst>
            <a:ext uri="{FF2B5EF4-FFF2-40B4-BE49-F238E27FC236}">
              <a16:creationId xmlns:a16="http://schemas.microsoft.com/office/drawing/2014/main" id="{EC3A7383-6B66-4DEA-8439-8348DA36B92E}"/>
            </a:ext>
          </a:extLst>
        </xdr:cNvPr>
        <xdr:cNvGrpSpPr/>
      </xdr:nvGrpSpPr>
      <xdr:grpSpPr>
        <a:xfrm>
          <a:off x="5466617" y="637441"/>
          <a:ext cx="6309948" cy="4167557"/>
          <a:chOff x="5451857" y="716664"/>
          <a:chExt cx="5895975" cy="4236590"/>
        </a:xfrm>
      </xdr:grpSpPr>
      <xdr:graphicFrame macro="">
        <xdr:nvGraphicFramePr>
          <xdr:cNvPr id="3" name="Chart 2">
            <a:extLst>
              <a:ext uri="{FF2B5EF4-FFF2-40B4-BE49-F238E27FC236}">
                <a16:creationId xmlns:a16="http://schemas.microsoft.com/office/drawing/2014/main" id="{7183F42D-0471-44A1-8932-AC1DBEFA4103}"/>
              </a:ext>
            </a:extLst>
          </xdr:cNvPr>
          <xdr:cNvGraphicFramePr/>
        </xdr:nvGraphicFramePr>
        <xdr:xfrm>
          <a:off x="5451857" y="716664"/>
          <a:ext cx="5895975" cy="4181476"/>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4" name="TextBox 1">
            <a:extLst>
              <a:ext uri="{FF2B5EF4-FFF2-40B4-BE49-F238E27FC236}">
                <a16:creationId xmlns:a16="http://schemas.microsoft.com/office/drawing/2014/main" id="{BD0F707F-CC36-4D62-8FBA-658E6CF05987}"/>
              </a:ext>
            </a:extLst>
          </xdr:cNvPr>
          <xdr:cNvSpPr txBox="1"/>
        </xdr:nvSpPr>
        <xdr:spPr>
          <a:xfrm>
            <a:off x="5558411" y="4711438"/>
            <a:ext cx="5780385" cy="241816"/>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r"/>
            <a:r>
              <a:rPr lang="en-US" sz="800" b="0" i="0">
                <a:effectLst/>
                <a:latin typeface="+mn-lt"/>
                <a:ea typeface="+mn-ea"/>
                <a:cs typeface="+mn-cs"/>
              </a:rPr>
              <a:t>Source: Association for Learning Technology (ALT) Annual Survey Report 2021  | https://alt.ac.uk/annual-survey</a:t>
            </a:r>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7</xdr:col>
      <xdr:colOff>66675</xdr:colOff>
      <xdr:row>3</xdr:row>
      <xdr:rowOff>95249</xdr:rowOff>
    </xdr:from>
    <xdr:to>
      <xdr:col>17</xdr:col>
      <xdr:colOff>295277</xdr:colOff>
      <xdr:row>26</xdr:row>
      <xdr:rowOff>57152</xdr:rowOff>
    </xdr:to>
    <xdr:grpSp>
      <xdr:nvGrpSpPr>
        <xdr:cNvPr id="2" name="Group 1">
          <a:extLst>
            <a:ext uri="{FF2B5EF4-FFF2-40B4-BE49-F238E27FC236}">
              <a16:creationId xmlns:a16="http://schemas.microsoft.com/office/drawing/2014/main" id="{7801EE1A-163C-4B3C-BAB2-41D195D324E6}"/>
            </a:ext>
          </a:extLst>
        </xdr:cNvPr>
        <xdr:cNvGrpSpPr/>
      </xdr:nvGrpSpPr>
      <xdr:grpSpPr>
        <a:xfrm>
          <a:off x="5378694" y="637441"/>
          <a:ext cx="6309948" cy="4167557"/>
          <a:chOff x="5451857" y="716664"/>
          <a:chExt cx="5895975" cy="4236590"/>
        </a:xfrm>
      </xdr:grpSpPr>
      <xdr:graphicFrame macro="">
        <xdr:nvGraphicFramePr>
          <xdr:cNvPr id="3" name="Chart 2">
            <a:extLst>
              <a:ext uri="{FF2B5EF4-FFF2-40B4-BE49-F238E27FC236}">
                <a16:creationId xmlns:a16="http://schemas.microsoft.com/office/drawing/2014/main" id="{49754A0B-AB27-4CA1-A62B-8039A46ABB20}"/>
              </a:ext>
            </a:extLst>
          </xdr:cNvPr>
          <xdr:cNvGraphicFramePr/>
        </xdr:nvGraphicFramePr>
        <xdr:xfrm>
          <a:off x="5451857" y="716664"/>
          <a:ext cx="5895975" cy="4181476"/>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4" name="TextBox 1">
            <a:extLst>
              <a:ext uri="{FF2B5EF4-FFF2-40B4-BE49-F238E27FC236}">
                <a16:creationId xmlns:a16="http://schemas.microsoft.com/office/drawing/2014/main" id="{99E4F929-8437-455D-942B-423E179AF2D2}"/>
              </a:ext>
            </a:extLst>
          </xdr:cNvPr>
          <xdr:cNvSpPr txBox="1"/>
        </xdr:nvSpPr>
        <xdr:spPr>
          <a:xfrm>
            <a:off x="5558411" y="4711438"/>
            <a:ext cx="5780385" cy="241816"/>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r"/>
            <a:r>
              <a:rPr lang="en-US" sz="800" b="0" i="0">
                <a:effectLst/>
                <a:latin typeface="+mn-lt"/>
                <a:ea typeface="+mn-ea"/>
                <a:cs typeface="+mn-cs"/>
              </a:rPr>
              <a:t>Source: Association for Learning Technology (ALT) Annual Survey Report 2021  | https://alt.ac.uk/annual-survey</a:t>
            </a: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7</xdr:col>
      <xdr:colOff>66675</xdr:colOff>
      <xdr:row>3</xdr:row>
      <xdr:rowOff>95249</xdr:rowOff>
    </xdr:from>
    <xdr:to>
      <xdr:col>17</xdr:col>
      <xdr:colOff>295277</xdr:colOff>
      <xdr:row>25</xdr:row>
      <xdr:rowOff>180975</xdr:rowOff>
    </xdr:to>
    <xdr:grpSp>
      <xdr:nvGrpSpPr>
        <xdr:cNvPr id="2" name="Group 1">
          <a:extLst>
            <a:ext uri="{FF2B5EF4-FFF2-40B4-BE49-F238E27FC236}">
              <a16:creationId xmlns:a16="http://schemas.microsoft.com/office/drawing/2014/main" id="{09DFF3A0-0043-4919-B8A9-80D0809DF11A}"/>
            </a:ext>
          </a:extLst>
        </xdr:cNvPr>
        <xdr:cNvGrpSpPr/>
      </xdr:nvGrpSpPr>
      <xdr:grpSpPr>
        <a:xfrm>
          <a:off x="5381625" y="638174"/>
          <a:ext cx="6324602" cy="4162426"/>
          <a:chOff x="5451857" y="716664"/>
          <a:chExt cx="5895975" cy="4236590"/>
        </a:xfrm>
      </xdr:grpSpPr>
      <xdr:graphicFrame macro="">
        <xdr:nvGraphicFramePr>
          <xdr:cNvPr id="3" name="Chart 2">
            <a:extLst>
              <a:ext uri="{FF2B5EF4-FFF2-40B4-BE49-F238E27FC236}">
                <a16:creationId xmlns:a16="http://schemas.microsoft.com/office/drawing/2014/main" id="{3E38ACE1-B6C4-4BFF-9BFB-9D8A77702AF6}"/>
              </a:ext>
            </a:extLst>
          </xdr:cNvPr>
          <xdr:cNvGraphicFramePr/>
        </xdr:nvGraphicFramePr>
        <xdr:xfrm>
          <a:off x="5451857" y="716664"/>
          <a:ext cx="5895975" cy="4181476"/>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4" name="TextBox 1">
            <a:extLst>
              <a:ext uri="{FF2B5EF4-FFF2-40B4-BE49-F238E27FC236}">
                <a16:creationId xmlns:a16="http://schemas.microsoft.com/office/drawing/2014/main" id="{0D5255FB-4D3E-4A1A-AEEF-AEE6AF9FD601}"/>
              </a:ext>
            </a:extLst>
          </xdr:cNvPr>
          <xdr:cNvSpPr txBox="1"/>
        </xdr:nvSpPr>
        <xdr:spPr>
          <a:xfrm>
            <a:off x="5558411" y="4711438"/>
            <a:ext cx="5780385" cy="241816"/>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r"/>
            <a:r>
              <a:rPr lang="en-US" sz="800" b="0" i="0">
                <a:effectLst/>
                <a:latin typeface="+mn-lt"/>
                <a:ea typeface="+mn-ea"/>
                <a:cs typeface="+mn-cs"/>
              </a:rPr>
              <a:t>Source: Association for Learning Technology (ALT) Annual Survey Report 2021  | https://alt.ac.uk/annual-survey</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26</xdr:row>
      <xdr:rowOff>0</xdr:rowOff>
    </xdr:from>
    <xdr:to>
      <xdr:col>11</xdr:col>
      <xdr:colOff>0</xdr:colOff>
      <xdr:row>68</xdr:row>
      <xdr:rowOff>87923</xdr:rowOff>
    </xdr:to>
    <xdr:grpSp>
      <xdr:nvGrpSpPr>
        <xdr:cNvPr id="5" name="Group 4">
          <a:extLst>
            <a:ext uri="{FF2B5EF4-FFF2-40B4-BE49-F238E27FC236}">
              <a16:creationId xmlns:a16="http://schemas.microsoft.com/office/drawing/2014/main" id="{05DAE15F-0259-498F-8839-F5D514CAAA66}"/>
            </a:ext>
          </a:extLst>
        </xdr:cNvPr>
        <xdr:cNvGrpSpPr/>
      </xdr:nvGrpSpPr>
      <xdr:grpSpPr>
        <a:xfrm>
          <a:off x="608135" y="4249615"/>
          <a:ext cx="12294577" cy="6858000"/>
          <a:chOff x="5891731" y="5853037"/>
          <a:chExt cx="12905640" cy="10385424"/>
        </a:xfrm>
      </xdr:grpSpPr>
      <xdr:graphicFrame macro="">
        <xdr:nvGraphicFramePr>
          <xdr:cNvPr id="6" name="Chart 5">
            <a:extLst>
              <a:ext uri="{FF2B5EF4-FFF2-40B4-BE49-F238E27FC236}">
                <a16:creationId xmlns:a16="http://schemas.microsoft.com/office/drawing/2014/main" id="{24E61085-766E-42BB-A0A2-2F2B47A3370D}"/>
              </a:ext>
            </a:extLst>
          </xdr:cNvPr>
          <xdr:cNvGraphicFramePr>
            <a:graphicFrameLocks/>
          </xdr:cNvGraphicFramePr>
        </xdr:nvGraphicFramePr>
        <xdr:xfrm>
          <a:off x="5891731" y="5853037"/>
          <a:ext cx="12905640" cy="10385424"/>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7" name="TextBox 1">
            <a:extLst>
              <a:ext uri="{FF2B5EF4-FFF2-40B4-BE49-F238E27FC236}">
                <a16:creationId xmlns:a16="http://schemas.microsoft.com/office/drawing/2014/main" id="{6599C2DC-6485-4E00-B2F1-CB09127EFD10}"/>
              </a:ext>
            </a:extLst>
          </xdr:cNvPr>
          <xdr:cNvSpPr txBox="1"/>
        </xdr:nvSpPr>
        <xdr:spPr>
          <a:xfrm>
            <a:off x="6112307" y="15898297"/>
            <a:ext cx="12578824" cy="297115"/>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r"/>
            <a:r>
              <a:rPr lang="en-US" sz="800" b="0" i="0" u="none" strike="noStrike">
                <a:solidFill>
                  <a:srgbClr val="000000"/>
                </a:solidFill>
                <a:latin typeface="Open Sans" panose="020B0606030504020204" pitchFamily="34" charset="0"/>
                <a:ea typeface="Open Sans" panose="020B0606030504020204" pitchFamily="34" charset="0"/>
                <a:cs typeface="Open Sans" panose="020B0606030504020204" pitchFamily="34" charset="0"/>
              </a:rPr>
              <a:t>Source: Association  for Learning Technology (ALT) Annual Survey Report 2021 | https://alt.ac.uk/annual-survey</a:t>
            </a:r>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7</xdr:col>
      <xdr:colOff>66675</xdr:colOff>
      <xdr:row>3</xdr:row>
      <xdr:rowOff>95249</xdr:rowOff>
    </xdr:from>
    <xdr:to>
      <xdr:col>17</xdr:col>
      <xdr:colOff>295277</xdr:colOff>
      <xdr:row>25</xdr:row>
      <xdr:rowOff>180975</xdr:rowOff>
    </xdr:to>
    <xdr:grpSp>
      <xdr:nvGrpSpPr>
        <xdr:cNvPr id="2" name="Group 1">
          <a:extLst>
            <a:ext uri="{FF2B5EF4-FFF2-40B4-BE49-F238E27FC236}">
              <a16:creationId xmlns:a16="http://schemas.microsoft.com/office/drawing/2014/main" id="{F93078F4-F1D0-4B34-BEC5-E9EA319D003D}"/>
            </a:ext>
          </a:extLst>
        </xdr:cNvPr>
        <xdr:cNvGrpSpPr/>
      </xdr:nvGrpSpPr>
      <xdr:grpSpPr>
        <a:xfrm>
          <a:off x="5381625" y="638174"/>
          <a:ext cx="6324602" cy="4162426"/>
          <a:chOff x="5451857" y="716664"/>
          <a:chExt cx="5895975" cy="4236590"/>
        </a:xfrm>
      </xdr:grpSpPr>
      <xdr:graphicFrame macro="">
        <xdr:nvGraphicFramePr>
          <xdr:cNvPr id="3" name="Chart 2">
            <a:extLst>
              <a:ext uri="{FF2B5EF4-FFF2-40B4-BE49-F238E27FC236}">
                <a16:creationId xmlns:a16="http://schemas.microsoft.com/office/drawing/2014/main" id="{E038E3A0-13AB-4943-921B-33018D4C3936}"/>
              </a:ext>
            </a:extLst>
          </xdr:cNvPr>
          <xdr:cNvGraphicFramePr/>
        </xdr:nvGraphicFramePr>
        <xdr:xfrm>
          <a:off x="5451857" y="716664"/>
          <a:ext cx="5895975" cy="4181476"/>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4" name="TextBox 1">
            <a:extLst>
              <a:ext uri="{FF2B5EF4-FFF2-40B4-BE49-F238E27FC236}">
                <a16:creationId xmlns:a16="http://schemas.microsoft.com/office/drawing/2014/main" id="{D549C4F6-E4B5-48E3-BDEE-51673BAE7080}"/>
              </a:ext>
            </a:extLst>
          </xdr:cNvPr>
          <xdr:cNvSpPr txBox="1"/>
        </xdr:nvSpPr>
        <xdr:spPr>
          <a:xfrm>
            <a:off x="5558411" y="4711438"/>
            <a:ext cx="5780385" cy="241816"/>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r"/>
            <a:r>
              <a:rPr lang="en-US" sz="800" b="0" i="0">
                <a:effectLst/>
                <a:latin typeface="+mn-lt"/>
                <a:ea typeface="+mn-ea"/>
                <a:cs typeface="+mn-cs"/>
              </a:rPr>
              <a:t>Source: Association for Learning Technology (ALT) Annual Survey Report 2021  | https://alt.ac.uk/annual-survey</a:t>
            </a:r>
          </a:p>
        </xdr:txBody>
      </xdr:sp>
    </xdr:grpSp>
    <xdr:clientData/>
  </xdr:twoCellAnchor>
</xdr:wsDr>
</file>

<file path=xl/drawings/drawing21.xml><?xml version="1.0" encoding="utf-8"?>
<xdr:wsDr xmlns:xdr="http://schemas.openxmlformats.org/drawingml/2006/spreadsheetDrawing" xmlns:a="http://schemas.openxmlformats.org/drawingml/2006/main">
  <xdr:twoCellAnchor>
    <xdr:from>
      <xdr:col>7</xdr:col>
      <xdr:colOff>66675</xdr:colOff>
      <xdr:row>3</xdr:row>
      <xdr:rowOff>95249</xdr:rowOff>
    </xdr:from>
    <xdr:to>
      <xdr:col>17</xdr:col>
      <xdr:colOff>295277</xdr:colOff>
      <xdr:row>25</xdr:row>
      <xdr:rowOff>180975</xdr:rowOff>
    </xdr:to>
    <xdr:grpSp>
      <xdr:nvGrpSpPr>
        <xdr:cNvPr id="2" name="Group 1">
          <a:extLst>
            <a:ext uri="{FF2B5EF4-FFF2-40B4-BE49-F238E27FC236}">
              <a16:creationId xmlns:a16="http://schemas.microsoft.com/office/drawing/2014/main" id="{5B7EEE37-DB65-4102-B275-AF5CF5BFCD9B}"/>
            </a:ext>
          </a:extLst>
        </xdr:cNvPr>
        <xdr:cNvGrpSpPr/>
      </xdr:nvGrpSpPr>
      <xdr:grpSpPr>
        <a:xfrm>
          <a:off x="5381625" y="638174"/>
          <a:ext cx="6324602" cy="4162426"/>
          <a:chOff x="5451857" y="716664"/>
          <a:chExt cx="5895975" cy="4236590"/>
        </a:xfrm>
      </xdr:grpSpPr>
      <xdr:graphicFrame macro="">
        <xdr:nvGraphicFramePr>
          <xdr:cNvPr id="3" name="Chart 2">
            <a:extLst>
              <a:ext uri="{FF2B5EF4-FFF2-40B4-BE49-F238E27FC236}">
                <a16:creationId xmlns:a16="http://schemas.microsoft.com/office/drawing/2014/main" id="{61209D17-B3CA-454B-8ECC-C5BE587B1D71}"/>
              </a:ext>
            </a:extLst>
          </xdr:cNvPr>
          <xdr:cNvGraphicFramePr/>
        </xdr:nvGraphicFramePr>
        <xdr:xfrm>
          <a:off x="5451857" y="716664"/>
          <a:ext cx="5895975" cy="4181476"/>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4" name="TextBox 1">
            <a:extLst>
              <a:ext uri="{FF2B5EF4-FFF2-40B4-BE49-F238E27FC236}">
                <a16:creationId xmlns:a16="http://schemas.microsoft.com/office/drawing/2014/main" id="{76A83EC1-2499-49F2-8992-1056C481713D}"/>
              </a:ext>
            </a:extLst>
          </xdr:cNvPr>
          <xdr:cNvSpPr txBox="1"/>
        </xdr:nvSpPr>
        <xdr:spPr>
          <a:xfrm>
            <a:off x="5558411" y="4711438"/>
            <a:ext cx="5780385" cy="241816"/>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r"/>
            <a:r>
              <a:rPr lang="en-US" sz="800" b="0" i="0">
                <a:effectLst/>
                <a:latin typeface="+mn-lt"/>
                <a:ea typeface="+mn-ea"/>
                <a:cs typeface="+mn-cs"/>
              </a:rPr>
              <a:t>Source: Association for Learning Technology (ALT) Annual Survey Report 2021  | https://alt.ac.uk/annual-survey</a:t>
            </a:r>
          </a:p>
        </xdr:txBody>
      </xdr:sp>
    </xdr:grpSp>
    <xdr:clientData/>
  </xdr:twoCellAnchor>
</xdr:wsDr>
</file>

<file path=xl/drawings/drawing22.xml><?xml version="1.0" encoding="utf-8"?>
<xdr:wsDr xmlns:xdr="http://schemas.openxmlformats.org/drawingml/2006/spreadsheetDrawing" xmlns:a="http://schemas.openxmlformats.org/drawingml/2006/main">
  <xdr:twoCellAnchor>
    <xdr:from>
      <xdr:col>7</xdr:col>
      <xdr:colOff>66675</xdr:colOff>
      <xdr:row>3</xdr:row>
      <xdr:rowOff>95249</xdr:rowOff>
    </xdr:from>
    <xdr:to>
      <xdr:col>17</xdr:col>
      <xdr:colOff>295277</xdr:colOff>
      <xdr:row>25</xdr:row>
      <xdr:rowOff>180975</xdr:rowOff>
    </xdr:to>
    <xdr:grpSp>
      <xdr:nvGrpSpPr>
        <xdr:cNvPr id="2" name="Group 1">
          <a:extLst>
            <a:ext uri="{FF2B5EF4-FFF2-40B4-BE49-F238E27FC236}">
              <a16:creationId xmlns:a16="http://schemas.microsoft.com/office/drawing/2014/main" id="{D547C769-F09D-4009-AC16-6A4B47F8A307}"/>
            </a:ext>
          </a:extLst>
        </xdr:cNvPr>
        <xdr:cNvGrpSpPr/>
      </xdr:nvGrpSpPr>
      <xdr:grpSpPr>
        <a:xfrm>
          <a:off x="5381625" y="638174"/>
          <a:ext cx="6324602" cy="4162426"/>
          <a:chOff x="5451857" y="716664"/>
          <a:chExt cx="5895975" cy="4236590"/>
        </a:xfrm>
      </xdr:grpSpPr>
      <xdr:graphicFrame macro="">
        <xdr:nvGraphicFramePr>
          <xdr:cNvPr id="3" name="Chart 2">
            <a:extLst>
              <a:ext uri="{FF2B5EF4-FFF2-40B4-BE49-F238E27FC236}">
                <a16:creationId xmlns:a16="http://schemas.microsoft.com/office/drawing/2014/main" id="{9B0EE584-4C40-4111-B7FB-2E4C6EEE0C90}"/>
              </a:ext>
            </a:extLst>
          </xdr:cNvPr>
          <xdr:cNvGraphicFramePr/>
        </xdr:nvGraphicFramePr>
        <xdr:xfrm>
          <a:off x="5451857" y="716664"/>
          <a:ext cx="5895975" cy="4181476"/>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4" name="TextBox 1">
            <a:extLst>
              <a:ext uri="{FF2B5EF4-FFF2-40B4-BE49-F238E27FC236}">
                <a16:creationId xmlns:a16="http://schemas.microsoft.com/office/drawing/2014/main" id="{A77573AE-5CCF-4D17-A3E8-7C246B520EFE}"/>
              </a:ext>
            </a:extLst>
          </xdr:cNvPr>
          <xdr:cNvSpPr txBox="1"/>
        </xdr:nvSpPr>
        <xdr:spPr>
          <a:xfrm>
            <a:off x="5558411" y="4711438"/>
            <a:ext cx="5780385" cy="241816"/>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r"/>
            <a:r>
              <a:rPr lang="en-US" sz="800" b="0" i="0">
                <a:effectLst/>
                <a:latin typeface="+mn-lt"/>
                <a:ea typeface="+mn-ea"/>
                <a:cs typeface="+mn-cs"/>
              </a:rPr>
              <a:t>Source: Association for Learning Technology (ALT) Annual Survey Report 2021  | https://alt.ac.uk/annual-survey</a:t>
            </a:r>
          </a:p>
        </xdr:txBody>
      </xdr:sp>
    </xdr:grpSp>
    <xdr:clientData/>
  </xdr:twoCellAnchor>
</xdr:wsDr>
</file>

<file path=xl/drawings/drawing23.xml><?xml version="1.0" encoding="utf-8"?>
<xdr:wsDr xmlns:xdr="http://schemas.openxmlformats.org/drawingml/2006/spreadsheetDrawing" xmlns:a="http://schemas.openxmlformats.org/drawingml/2006/main">
  <xdr:twoCellAnchor>
    <xdr:from>
      <xdr:col>9</xdr:col>
      <xdr:colOff>238125</xdr:colOff>
      <xdr:row>0</xdr:row>
      <xdr:rowOff>180975</xdr:rowOff>
    </xdr:from>
    <xdr:to>
      <xdr:col>19</xdr:col>
      <xdr:colOff>466727</xdr:colOff>
      <xdr:row>28</xdr:row>
      <xdr:rowOff>104775</xdr:rowOff>
    </xdr:to>
    <xdr:grpSp>
      <xdr:nvGrpSpPr>
        <xdr:cNvPr id="6" name="Group 5">
          <a:extLst>
            <a:ext uri="{FF2B5EF4-FFF2-40B4-BE49-F238E27FC236}">
              <a16:creationId xmlns:a16="http://schemas.microsoft.com/office/drawing/2014/main" id="{1A98844F-F900-4684-91C5-51B611A937DA}"/>
            </a:ext>
          </a:extLst>
        </xdr:cNvPr>
        <xdr:cNvGrpSpPr/>
      </xdr:nvGrpSpPr>
      <xdr:grpSpPr>
        <a:xfrm>
          <a:off x="8277225" y="180975"/>
          <a:ext cx="6324602" cy="4514850"/>
          <a:chOff x="5451857" y="716664"/>
          <a:chExt cx="5895975" cy="4236590"/>
        </a:xfrm>
      </xdr:grpSpPr>
      <xdr:graphicFrame macro="">
        <xdr:nvGraphicFramePr>
          <xdr:cNvPr id="7" name="Chart 6">
            <a:extLst>
              <a:ext uri="{FF2B5EF4-FFF2-40B4-BE49-F238E27FC236}">
                <a16:creationId xmlns:a16="http://schemas.microsoft.com/office/drawing/2014/main" id="{75262AB5-E803-46C1-B9EC-6F32CD7D0379}"/>
              </a:ext>
            </a:extLst>
          </xdr:cNvPr>
          <xdr:cNvGraphicFramePr/>
        </xdr:nvGraphicFramePr>
        <xdr:xfrm>
          <a:off x="5451857" y="716664"/>
          <a:ext cx="5895975" cy="4181476"/>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8" name="TextBox 1">
            <a:extLst>
              <a:ext uri="{FF2B5EF4-FFF2-40B4-BE49-F238E27FC236}">
                <a16:creationId xmlns:a16="http://schemas.microsoft.com/office/drawing/2014/main" id="{277BFCBF-546C-4939-A68D-C394A1B1807F}"/>
              </a:ext>
            </a:extLst>
          </xdr:cNvPr>
          <xdr:cNvSpPr txBox="1"/>
        </xdr:nvSpPr>
        <xdr:spPr>
          <a:xfrm>
            <a:off x="5558411" y="4711438"/>
            <a:ext cx="5780385" cy="241816"/>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r"/>
            <a:r>
              <a:rPr lang="en-US" sz="800" b="0" i="0">
                <a:effectLst/>
                <a:latin typeface="+mn-lt"/>
                <a:ea typeface="+mn-ea"/>
                <a:cs typeface="+mn-cs"/>
              </a:rPr>
              <a:t>Source: Association for Learning Technology (ALT) Annual Survey Report 2021  | https://alt.ac.uk/annual-survey</a:t>
            </a:r>
          </a:p>
        </xdr:txBody>
      </xdr:sp>
    </xdr:grpSp>
    <xdr:clientData/>
  </xdr:twoCellAnchor>
</xdr:wsDr>
</file>

<file path=xl/drawings/drawing24.xml><?xml version="1.0" encoding="utf-8"?>
<xdr:wsDr xmlns:xdr="http://schemas.openxmlformats.org/drawingml/2006/spreadsheetDrawing" xmlns:a="http://schemas.openxmlformats.org/drawingml/2006/main">
  <xdr:twoCellAnchor>
    <xdr:from>
      <xdr:col>9</xdr:col>
      <xdr:colOff>238125</xdr:colOff>
      <xdr:row>0</xdr:row>
      <xdr:rowOff>180975</xdr:rowOff>
    </xdr:from>
    <xdr:to>
      <xdr:col>19</xdr:col>
      <xdr:colOff>466727</xdr:colOff>
      <xdr:row>28</xdr:row>
      <xdr:rowOff>104775</xdr:rowOff>
    </xdr:to>
    <xdr:grpSp>
      <xdr:nvGrpSpPr>
        <xdr:cNvPr id="2" name="Group 1">
          <a:extLst>
            <a:ext uri="{FF2B5EF4-FFF2-40B4-BE49-F238E27FC236}">
              <a16:creationId xmlns:a16="http://schemas.microsoft.com/office/drawing/2014/main" id="{BCA1D92C-243C-4D3B-B3C3-AD9A91961FE7}"/>
            </a:ext>
          </a:extLst>
        </xdr:cNvPr>
        <xdr:cNvGrpSpPr/>
      </xdr:nvGrpSpPr>
      <xdr:grpSpPr>
        <a:xfrm>
          <a:off x="8277225" y="180975"/>
          <a:ext cx="6324602" cy="4514850"/>
          <a:chOff x="5451857" y="716664"/>
          <a:chExt cx="5895975" cy="4236590"/>
        </a:xfrm>
      </xdr:grpSpPr>
      <xdr:graphicFrame macro="">
        <xdr:nvGraphicFramePr>
          <xdr:cNvPr id="3" name="Chart 2">
            <a:extLst>
              <a:ext uri="{FF2B5EF4-FFF2-40B4-BE49-F238E27FC236}">
                <a16:creationId xmlns:a16="http://schemas.microsoft.com/office/drawing/2014/main" id="{17209491-BB28-4D8A-BA66-BDF79AD20C59}"/>
              </a:ext>
            </a:extLst>
          </xdr:cNvPr>
          <xdr:cNvGraphicFramePr/>
        </xdr:nvGraphicFramePr>
        <xdr:xfrm>
          <a:off x="5451857" y="716664"/>
          <a:ext cx="5895975" cy="4181476"/>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4" name="TextBox 1">
            <a:extLst>
              <a:ext uri="{FF2B5EF4-FFF2-40B4-BE49-F238E27FC236}">
                <a16:creationId xmlns:a16="http://schemas.microsoft.com/office/drawing/2014/main" id="{0477B4E7-F69B-480F-BBCB-1198B036F08B}"/>
              </a:ext>
            </a:extLst>
          </xdr:cNvPr>
          <xdr:cNvSpPr txBox="1"/>
        </xdr:nvSpPr>
        <xdr:spPr>
          <a:xfrm>
            <a:off x="5558411" y="4711438"/>
            <a:ext cx="5780385" cy="241816"/>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r"/>
            <a:r>
              <a:rPr lang="en-US" sz="800" b="0" i="0">
                <a:effectLst/>
                <a:latin typeface="+mn-lt"/>
                <a:ea typeface="+mn-ea"/>
                <a:cs typeface="+mn-cs"/>
              </a:rPr>
              <a:t>Source: Association for Learning Technology (ALT) Annual Survey Report 2021  | https://alt.ac.uk/annual-survey</a:t>
            </a:r>
          </a:p>
        </xdr:txBody>
      </xdr:sp>
    </xdr:grpSp>
    <xdr:clientData/>
  </xdr:twoCellAnchor>
</xdr:wsDr>
</file>

<file path=xl/drawings/drawing25.xml><?xml version="1.0" encoding="utf-8"?>
<xdr:wsDr xmlns:xdr="http://schemas.openxmlformats.org/drawingml/2006/spreadsheetDrawing" xmlns:a="http://schemas.openxmlformats.org/drawingml/2006/main">
  <xdr:twoCellAnchor>
    <xdr:from>
      <xdr:col>11</xdr:col>
      <xdr:colOff>533400</xdr:colOff>
      <xdr:row>3</xdr:row>
      <xdr:rowOff>57149</xdr:rowOff>
    </xdr:from>
    <xdr:to>
      <xdr:col>32</xdr:col>
      <xdr:colOff>25800</xdr:colOff>
      <xdr:row>45</xdr:row>
      <xdr:rowOff>57149</xdr:rowOff>
    </xdr:to>
    <xdr:grpSp>
      <xdr:nvGrpSpPr>
        <xdr:cNvPr id="2" name="Group 1">
          <a:extLst>
            <a:ext uri="{FF2B5EF4-FFF2-40B4-BE49-F238E27FC236}">
              <a16:creationId xmlns:a16="http://schemas.microsoft.com/office/drawing/2014/main" id="{E23859CD-E805-45B0-84CC-8FAA8873E4D3}"/>
            </a:ext>
          </a:extLst>
        </xdr:cNvPr>
        <xdr:cNvGrpSpPr/>
      </xdr:nvGrpSpPr>
      <xdr:grpSpPr>
        <a:xfrm>
          <a:off x="9791700" y="600074"/>
          <a:ext cx="12294000" cy="6858000"/>
          <a:chOff x="5451857" y="716663"/>
          <a:chExt cx="11460819" cy="5100911"/>
        </a:xfrm>
      </xdr:grpSpPr>
      <xdr:graphicFrame macro="">
        <xdr:nvGraphicFramePr>
          <xdr:cNvPr id="3" name="Chart 2">
            <a:extLst>
              <a:ext uri="{FF2B5EF4-FFF2-40B4-BE49-F238E27FC236}">
                <a16:creationId xmlns:a16="http://schemas.microsoft.com/office/drawing/2014/main" id="{75F7BF30-54D1-44D4-9EC7-87BC24978EC3}"/>
              </a:ext>
            </a:extLst>
          </xdr:cNvPr>
          <xdr:cNvGraphicFramePr/>
        </xdr:nvGraphicFramePr>
        <xdr:xfrm>
          <a:off x="5451857" y="716663"/>
          <a:ext cx="11460819" cy="5100911"/>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4" name="TextBox 1">
            <a:extLst>
              <a:ext uri="{FF2B5EF4-FFF2-40B4-BE49-F238E27FC236}">
                <a16:creationId xmlns:a16="http://schemas.microsoft.com/office/drawing/2014/main" id="{631F7E25-581D-4E35-BEDF-667C698471CA}"/>
              </a:ext>
            </a:extLst>
          </xdr:cNvPr>
          <xdr:cNvSpPr txBox="1"/>
        </xdr:nvSpPr>
        <xdr:spPr>
          <a:xfrm>
            <a:off x="10424365" y="5561590"/>
            <a:ext cx="5780385" cy="241816"/>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r"/>
            <a:r>
              <a:rPr lang="en-US" sz="800" b="0" i="0">
                <a:effectLst/>
                <a:latin typeface="+mn-lt"/>
                <a:ea typeface="+mn-ea"/>
                <a:cs typeface="+mn-cs"/>
              </a:rPr>
              <a:t>Source: Association for Learning Technology (ALT) Annual Survey Report 2021  | https://alt.ac.uk/annual-survey</a:t>
            </a:r>
          </a:p>
        </xdr:txBody>
      </xdr:sp>
    </xdr:grpSp>
    <xdr:clientData/>
  </xdr:twoCellAnchor>
</xdr:wsDr>
</file>

<file path=xl/drawings/drawing26.xml><?xml version="1.0" encoding="utf-8"?>
<xdr:wsDr xmlns:xdr="http://schemas.openxmlformats.org/drawingml/2006/spreadsheetDrawing" xmlns:a="http://schemas.openxmlformats.org/drawingml/2006/main">
  <xdr:twoCellAnchor>
    <xdr:from>
      <xdr:col>1</xdr:col>
      <xdr:colOff>43296</xdr:colOff>
      <xdr:row>9</xdr:row>
      <xdr:rowOff>43295</xdr:rowOff>
    </xdr:from>
    <xdr:to>
      <xdr:col>9</xdr:col>
      <xdr:colOff>87312</xdr:colOff>
      <xdr:row>46</xdr:row>
      <xdr:rowOff>89599</xdr:rowOff>
    </xdr:to>
    <xdr:graphicFrame macro="">
      <xdr:nvGraphicFramePr>
        <xdr:cNvPr id="7" name="Chart 6">
          <a:extLst>
            <a:ext uri="{FF2B5EF4-FFF2-40B4-BE49-F238E27FC236}">
              <a16:creationId xmlns:a16="http://schemas.microsoft.com/office/drawing/2014/main" id="{115C0146-2AF8-4DF9-A711-AC6E112C97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c:userShapes xmlns:c="http://schemas.openxmlformats.org/drawingml/2006/chart">
  <cdr:relSizeAnchor xmlns:cdr="http://schemas.openxmlformats.org/drawingml/2006/chartDrawing">
    <cdr:from>
      <cdr:x>0.00424</cdr:x>
      <cdr:y>0.00663</cdr:y>
    </cdr:from>
    <cdr:to>
      <cdr:x>0.62711</cdr:x>
      <cdr:y>0.0589</cdr:y>
    </cdr:to>
    <cdr:sp macro="" textlink="">
      <cdr:nvSpPr>
        <cdr:cNvPr id="4" name="TextBox 1"/>
        <cdr:cNvSpPr txBox="1"/>
      </cdr:nvSpPr>
      <cdr:spPr>
        <a:xfrm xmlns:a="http://schemas.openxmlformats.org/drawingml/2006/main">
          <a:off x="50800" y="50800"/>
          <a:ext cx="7469494" cy="400851"/>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endParaRPr lang="en-GB" sz="1400">
            <a:latin typeface="Open Sans" panose="020B0606030504020204" pitchFamily="34" charset="0"/>
            <a:ea typeface="Open Sans" panose="020B0606030504020204" pitchFamily="34" charset="0"/>
            <a:cs typeface="Open Sans" panose="020B0606030504020204" pitchFamily="34" charset="0"/>
          </a:endParaRPr>
        </a:p>
      </cdr:txBody>
    </cdr:sp>
  </cdr:relSizeAnchor>
  <cdr:relSizeAnchor xmlns:cdr="http://schemas.openxmlformats.org/drawingml/2006/chartDrawing">
    <cdr:from>
      <cdr:x>0.00805</cdr:x>
      <cdr:y>0.94773</cdr:y>
    </cdr:from>
    <cdr:to>
      <cdr:x>1</cdr:x>
      <cdr:y>1</cdr:y>
    </cdr:to>
    <cdr:sp macro="" textlink="">
      <cdr:nvSpPr>
        <cdr:cNvPr id="3" name="TextBox 1">
          <a:extLst xmlns:a="http://schemas.openxmlformats.org/drawingml/2006/main">
            <a:ext uri="{FF2B5EF4-FFF2-40B4-BE49-F238E27FC236}">
              <a16:creationId xmlns:a16="http://schemas.microsoft.com/office/drawing/2014/main" id="{00000000-0008-0000-0600-000003000000}"/>
            </a:ext>
          </a:extLst>
        </cdr:cNvPr>
        <cdr:cNvSpPr txBox="1"/>
      </cdr:nvSpPr>
      <cdr:spPr>
        <a:xfrm xmlns:a="http://schemas.openxmlformats.org/drawingml/2006/main">
          <a:off x="57150" y="5813040"/>
          <a:ext cx="7045325" cy="32060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US" sz="800" b="0" i="0" u="none" strike="noStrike">
              <a:solidFill>
                <a:srgbClr val="000000"/>
              </a:solidFill>
              <a:latin typeface="Open Sans" panose="020B0606030504020204" pitchFamily="34" charset="0"/>
              <a:ea typeface="Open Sans" panose="020B0606030504020204" pitchFamily="34" charset="0"/>
              <a:cs typeface="Open Sans" panose="020B0606030504020204" pitchFamily="34" charset="0"/>
            </a:rPr>
            <a:t>Source: </a:t>
          </a:r>
          <a:r>
            <a:rPr lang="en-US" sz="800" b="0" i="0">
              <a:effectLst/>
              <a:latin typeface="Open Sans" panose="020B0606030504020204" pitchFamily="34" charset="0"/>
              <a:ea typeface="Open Sans" panose="020B0606030504020204" pitchFamily="34" charset="0"/>
              <a:cs typeface="Open Sans" panose="020B0606030504020204" pitchFamily="34" charset="0"/>
            </a:rPr>
            <a:t>Association</a:t>
          </a:r>
          <a:r>
            <a:rPr lang="en-US" sz="800" b="0" i="0" baseline="0">
              <a:effectLst/>
              <a:latin typeface="Open Sans" panose="020B0606030504020204" pitchFamily="34" charset="0"/>
              <a:ea typeface="Open Sans" panose="020B0606030504020204" pitchFamily="34" charset="0"/>
              <a:cs typeface="Open Sans" panose="020B0606030504020204" pitchFamily="34" charset="0"/>
            </a:rPr>
            <a:t> </a:t>
          </a:r>
          <a:r>
            <a:rPr lang="en-US" sz="800" b="0" i="0" u="none" strike="noStrike">
              <a:solidFill>
                <a:srgbClr val="000000"/>
              </a:solidFill>
              <a:latin typeface="Open Sans" panose="020B0606030504020204" pitchFamily="34" charset="0"/>
              <a:ea typeface="Open Sans" panose="020B0606030504020204" pitchFamily="34" charset="0"/>
              <a:cs typeface="Open Sans" panose="020B0606030504020204" pitchFamily="34" charset="0"/>
            </a:rPr>
            <a:t>for Learning Technology (ALT) Annual Survey Report 2021 | https://alt.ac.uk/annual-survey</a:t>
          </a:r>
          <a:endParaRPr lang="en-GB" sz="1000">
            <a:latin typeface="Open Sans" panose="020B0606030504020204" pitchFamily="34" charset="0"/>
            <a:ea typeface="Open Sans" panose="020B0606030504020204" pitchFamily="34" charset="0"/>
            <a:cs typeface="Open Sans" panose="020B0606030504020204" pitchFamily="34" charset="0"/>
          </a:endParaRPr>
        </a:p>
      </cdr:txBody>
    </cdr:sp>
  </cdr:relSizeAnchor>
</c:userShapes>
</file>

<file path=xl/drawings/drawing28.xml><?xml version="1.0" encoding="utf-8"?>
<xdr:wsDr xmlns:xdr="http://schemas.openxmlformats.org/drawingml/2006/spreadsheetDrawing" xmlns:a="http://schemas.openxmlformats.org/drawingml/2006/main">
  <xdr:twoCellAnchor>
    <xdr:from>
      <xdr:col>9</xdr:col>
      <xdr:colOff>447674</xdr:colOff>
      <xdr:row>0</xdr:row>
      <xdr:rowOff>85724</xdr:rowOff>
    </xdr:from>
    <xdr:to>
      <xdr:col>20</xdr:col>
      <xdr:colOff>66675</xdr:colOff>
      <xdr:row>21</xdr:row>
      <xdr:rowOff>0</xdr:rowOff>
    </xdr:to>
    <xdr:grpSp>
      <xdr:nvGrpSpPr>
        <xdr:cNvPr id="3" name="Group 2">
          <a:extLst>
            <a:ext uri="{FF2B5EF4-FFF2-40B4-BE49-F238E27FC236}">
              <a16:creationId xmlns:a16="http://schemas.microsoft.com/office/drawing/2014/main" id="{00000000-0008-0000-1000-000003000000}"/>
            </a:ext>
          </a:extLst>
        </xdr:cNvPr>
        <xdr:cNvGrpSpPr/>
      </xdr:nvGrpSpPr>
      <xdr:grpSpPr>
        <a:xfrm>
          <a:off x="6981824" y="85724"/>
          <a:ext cx="6324601" cy="3429001"/>
          <a:chOff x="5238749" y="81723"/>
          <a:chExt cx="5895975" cy="4335113"/>
        </a:xfrm>
      </xdr:grpSpPr>
      <xdr:graphicFrame macro="">
        <xdr:nvGraphicFramePr>
          <xdr:cNvPr id="2" name="Chart 1">
            <a:extLst>
              <a:ext uri="{FF2B5EF4-FFF2-40B4-BE49-F238E27FC236}">
                <a16:creationId xmlns:a16="http://schemas.microsoft.com/office/drawing/2014/main" id="{00000000-0008-0000-1000-000002000000}"/>
              </a:ext>
            </a:extLst>
          </xdr:cNvPr>
          <xdr:cNvGraphicFramePr/>
        </xdr:nvGraphicFramePr>
        <xdr:xfrm>
          <a:off x="5238749" y="81723"/>
          <a:ext cx="5895975" cy="4181476"/>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4" name="TextBox 1">
            <a:extLst>
              <a:ext uri="{FF2B5EF4-FFF2-40B4-BE49-F238E27FC236}">
                <a16:creationId xmlns:a16="http://schemas.microsoft.com/office/drawing/2014/main" id="{00000000-0008-0000-1000-000004000000}"/>
              </a:ext>
            </a:extLst>
          </xdr:cNvPr>
          <xdr:cNvSpPr txBox="1"/>
        </xdr:nvSpPr>
        <xdr:spPr>
          <a:xfrm>
            <a:off x="5371942" y="4175996"/>
            <a:ext cx="5629433" cy="240840"/>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r"/>
            <a:r>
              <a:rPr lang="en-US" sz="800" b="0" i="0">
                <a:effectLst/>
                <a:latin typeface="+mn-lt"/>
                <a:ea typeface="+mn-ea"/>
                <a:cs typeface="+mn-cs"/>
              </a:rPr>
              <a:t>Source: Association for Learning Technology (ALT) Annual Survey Report 2021 | https://alt.ac.uk/annual-survey</a:t>
            </a:r>
          </a:p>
        </xdr:txBody>
      </xdr:sp>
    </xdr:grpSp>
    <xdr:clientData/>
  </xdr:twoCellAnchor>
  <xdr:twoCellAnchor>
    <xdr:from>
      <xdr:col>7</xdr:col>
      <xdr:colOff>0</xdr:colOff>
      <xdr:row>26</xdr:row>
      <xdr:rowOff>0</xdr:rowOff>
    </xdr:from>
    <xdr:to>
      <xdr:col>18</xdr:col>
      <xdr:colOff>66676</xdr:colOff>
      <xdr:row>57</xdr:row>
      <xdr:rowOff>47624</xdr:rowOff>
    </xdr:to>
    <xdr:graphicFrame macro="">
      <xdr:nvGraphicFramePr>
        <xdr:cNvPr id="5" name="Chart 4">
          <a:extLst>
            <a:ext uri="{FF2B5EF4-FFF2-40B4-BE49-F238E27FC236}">
              <a16:creationId xmlns:a16="http://schemas.microsoft.com/office/drawing/2014/main" id="{00000000-0008-0000-1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9.xml><?xml version="1.0" encoding="utf-8"?>
<c:userShapes xmlns:c="http://schemas.openxmlformats.org/drawingml/2006/chart">
  <cdr:relSizeAnchor xmlns:cdr="http://schemas.openxmlformats.org/drawingml/2006/chartDrawing">
    <cdr:from>
      <cdr:x>0.01266</cdr:x>
      <cdr:y>0.9366</cdr:y>
    </cdr:from>
    <cdr:to>
      <cdr:x>0.99204</cdr:x>
      <cdr:y>0.98751</cdr:y>
    </cdr:to>
    <cdr:sp macro="" textlink="">
      <cdr:nvSpPr>
        <cdr:cNvPr id="2" name="TextBox 1"/>
        <cdr:cNvSpPr txBox="1"/>
      </cdr:nvSpPr>
      <cdr:spPr>
        <a:xfrm xmlns:a="http://schemas.openxmlformats.org/drawingml/2006/main">
          <a:off x="85725" y="4746032"/>
          <a:ext cx="6632644" cy="25797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US" sz="900" b="0" i="0">
              <a:effectLst/>
              <a:latin typeface="Open Sans" panose="020B0606030504020204" pitchFamily="34" charset="0"/>
              <a:ea typeface="Open Sans" panose="020B0606030504020204" pitchFamily="34" charset="0"/>
              <a:cs typeface="Open Sans" panose="020B0606030504020204" pitchFamily="34" charset="0"/>
            </a:rPr>
            <a:t>Source: Association for Learning Technology (ALT) Annual Survey Report 2021 | https://alt.ac.uk/annual-survey</a:t>
          </a:r>
        </a:p>
      </cdr:txBody>
    </cdr:sp>
  </cdr:relSizeAnchor>
</c:userShapes>
</file>

<file path=xl/drawings/drawing3.xml><?xml version="1.0" encoding="utf-8"?>
<xdr:wsDr xmlns:xdr="http://schemas.openxmlformats.org/drawingml/2006/spreadsheetDrawing" xmlns:a="http://schemas.openxmlformats.org/drawingml/2006/main">
  <xdr:twoCellAnchor>
    <xdr:from>
      <xdr:col>14</xdr:col>
      <xdr:colOff>176211</xdr:colOff>
      <xdr:row>58</xdr:row>
      <xdr:rowOff>98424</xdr:rowOff>
    </xdr:from>
    <xdr:to>
      <xdr:col>24</xdr:col>
      <xdr:colOff>446817</xdr:colOff>
      <xdr:row>83</xdr:row>
      <xdr:rowOff>111125</xdr:rowOff>
    </xdr:to>
    <xdr:graphicFrame macro="">
      <xdr:nvGraphicFramePr>
        <xdr:cNvPr id="3" name="Chart 2">
          <a:extLst>
            <a:ext uri="{FF2B5EF4-FFF2-40B4-BE49-F238E27FC236}">
              <a16:creationId xmlns:a16="http://schemas.microsoft.com/office/drawing/2014/main"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33</xdr:col>
      <xdr:colOff>556002</xdr:colOff>
      <xdr:row>24</xdr:row>
      <xdr:rowOff>40823</xdr:rowOff>
    </xdr:from>
    <xdr:to>
      <xdr:col>53</xdr:col>
      <xdr:colOff>108857</xdr:colOff>
      <xdr:row>58</xdr:row>
      <xdr:rowOff>81644</xdr:rowOff>
    </xdr:to>
    <xdr:graphicFrame macro="">
      <xdr:nvGraphicFramePr>
        <xdr:cNvPr id="8" name="Chart 7">
          <a:extLst>
            <a:ext uri="{FF2B5EF4-FFF2-40B4-BE49-F238E27FC236}">
              <a16:creationId xmlns:a16="http://schemas.microsoft.com/office/drawing/2014/main" id="{3C6C4B41-E0B4-41B3-BA91-7DF25EF262B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10</xdr:col>
      <xdr:colOff>400049</xdr:colOff>
      <xdr:row>0</xdr:row>
      <xdr:rowOff>219074</xdr:rowOff>
    </xdr:from>
    <xdr:to>
      <xdr:col>21</xdr:col>
      <xdr:colOff>104775</xdr:colOff>
      <xdr:row>28</xdr:row>
      <xdr:rowOff>38100</xdr:rowOff>
    </xdr:to>
    <xdr:grpSp>
      <xdr:nvGrpSpPr>
        <xdr:cNvPr id="2" name="Group 1">
          <a:extLst>
            <a:ext uri="{FF2B5EF4-FFF2-40B4-BE49-F238E27FC236}">
              <a16:creationId xmlns:a16="http://schemas.microsoft.com/office/drawing/2014/main" id="{F48DB90A-996B-4190-8058-5419CD790F7B}"/>
            </a:ext>
          </a:extLst>
        </xdr:cNvPr>
        <xdr:cNvGrpSpPr/>
      </xdr:nvGrpSpPr>
      <xdr:grpSpPr>
        <a:xfrm>
          <a:off x="7629524" y="219074"/>
          <a:ext cx="6410326" cy="4467226"/>
          <a:chOff x="5238749" y="81723"/>
          <a:chExt cx="5895975" cy="4335113"/>
        </a:xfrm>
      </xdr:grpSpPr>
      <xdr:graphicFrame macro="">
        <xdr:nvGraphicFramePr>
          <xdr:cNvPr id="3" name="Chart 2">
            <a:extLst>
              <a:ext uri="{FF2B5EF4-FFF2-40B4-BE49-F238E27FC236}">
                <a16:creationId xmlns:a16="http://schemas.microsoft.com/office/drawing/2014/main" id="{80DA8107-2CC4-4481-AFE2-29180CABD505}"/>
              </a:ext>
            </a:extLst>
          </xdr:cNvPr>
          <xdr:cNvGraphicFramePr/>
        </xdr:nvGraphicFramePr>
        <xdr:xfrm>
          <a:off x="5238749" y="81723"/>
          <a:ext cx="5895975" cy="4325870"/>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4" name="TextBox 1">
            <a:extLst>
              <a:ext uri="{FF2B5EF4-FFF2-40B4-BE49-F238E27FC236}">
                <a16:creationId xmlns:a16="http://schemas.microsoft.com/office/drawing/2014/main" id="{4636E4E5-4FDD-4A60-B9BE-BC2DE64CBE91}"/>
              </a:ext>
            </a:extLst>
          </xdr:cNvPr>
          <xdr:cNvSpPr txBox="1"/>
        </xdr:nvSpPr>
        <xdr:spPr>
          <a:xfrm>
            <a:off x="5396443" y="4158188"/>
            <a:ext cx="5604932" cy="258648"/>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r"/>
            <a:r>
              <a:rPr lang="en-US" sz="800" b="0" i="0">
                <a:effectLst/>
                <a:latin typeface="+mn-lt"/>
                <a:ea typeface="+mn-ea"/>
                <a:cs typeface="+mn-cs"/>
              </a:rPr>
              <a:t>Source: Association for Learning Technology (ALT) Annual Survey Report 2021 | https://alt.ac.uk/annual-survey</a:t>
            </a:r>
          </a:p>
        </xdr:txBody>
      </xdr:sp>
    </xdr:grpSp>
    <xdr:clientData/>
  </xdr:twoCellAnchor>
  <xdr:twoCellAnchor>
    <xdr:from>
      <xdr:col>22</xdr:col>
      <xdr:colOff>457200</xdr:colOff>
      <xdr:row>1</xdr:row>
      <xdr:rowOff>9524</xdr:rowOff>
    </xdr:from>
    <xdr:to>
      <xdr:col>37</xdr:col>
      <xdr:colOff>457200</xdr:colOff>
      <xdr:row>41</xdr:row>
      <xdr:rowOff>1</xdr:rowOff>
    </xdr:to>
    <xdr:grpSp>
      <xdr:nvGrpSpPr>
        <xdr:cNvPr id="5" name="Group 4">
          <a:extLst>
            <a:ext uri="{FF2B5EF4-FFF2-40B4-BE49-F238E27FC236}">
              <a16:creationId xmlns:a16="http://schemas.microsoft.com/office/drawing/2014/main" id="{73818A00-5CF1-4F33-AED8-C67408468AAB}"/>
            </a:ext>
          </a:extLst>
        </xdr:cNvPr>
        <xdr:cNvGrpSpPr/>
      </xdr:nvGrpSpPr>
      <xdr:grpSpPr>
        <a:xfrm>
          <a:off x="15001875" y="228599"/>
          <a:ext cx="9144000" cy="6524627"/>
          <a:chOff x="5238749" y="81722"/>
          <a:chExt cx="5895975" cy="5137635"/>
        </a:xfrm>
      </xdr:grpSpPr>
      <xdr:graphicFrame macro="">
        <xdr:nvGraphicFramePr>
          <xdr:cNvPr id="6" name="Chart 5">
            <a:extLst>
              <a:ext uri="{FF2B5EF4-FFF2-40B4-BE49-F238E27FC236}">
                <a16:creationId xmlns:a16="http://schemas.microsoft.com/office/drawing/2014/main" id="{412B4E2C-A3AA-4C3A-85C1-CC0A4A1586B8}"/>
              </a:ext>
            </a:extLst>
          </xdr:cNvPr>
          <xdr:cNvGraphicFramePr/>
        </xdr:nvGraphicFramePr>
        <xdr:xfrm>
          <a:off x="5238749" y="81722"/>
          <a:ext cx="5895975" cy="5010131"/>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7" name="TextBox 1">
            <a:extLst>
              <a:ext uri="{FF2B5EF4-FFF2-40B4-BE49-F238E27FC236}">
                <a16:creationId xmlns:a16="http://schemas.microsoft.com/office/drawing/2014/main" id="{D7128D55-FF7A-460A-81F8-3E9FDD1AB954}"/>
              </a:ext>
            </a:extLst>
          </xdr:cNvPr>
          <xdr:cNvSpPr txBox="1"/>
        </xdr:nvSpPr>
        <xdr:spPr>
          <a:xfrm>
            <a:off x="5352639" y="4960709"/>
            <a:ext cx="5718822" cy="258648"/>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r"/>
            <a:r>
              <a:rPr lang="en-US" sz="800" b="0" i="0">
                <a:effectLst/>
                <a:latin typeface="+mn-lt"/>
                <a:ea typeface="+mn-ea"/>
                <a:cs typeface="+mn-cs"/>
              </a:rPr>
              <a:t>Source: Association for Learning Technology (ALT) Annual Survey Report 2021 | https://alt.ac.uk/annual-survey</a:t>
            </a:r>
          </a:p>
        </xdr:txBody>
      </xdr:sp>
    </xdr:grpSp>
    <xdr:clientData/>
  </xdr:twoCellAnchor>
  <xdr:twoCellAnchor>
    <xdr:from>
      <xdr:col>0</xdr:col>
      <xdr:colOff>609599</xdr:colOff>
      <xdr:row>27</xdr:row>
      <xdr:rowOff>0</xdr:rowOff>
    </xdr:from>
    <xdr:to>
      <xdr:col>13</xdr:col>
      <xdr:colOff>457199</xdr:colOff>
      <xdr:row>63</xdr:row>
      <xdr:rowOff>76200</xdr:rowOff>
    </xdr:to>
    <xdr:graphicFrame macro="">
      <xdr:nvGraphicFramePr>
        <xdr:cNvPr id="8" name="Chart 7">
          <a:extLst>
            <a:ext uri="{FF2B5EF4-FFF2-40B4-BE49-F238E27FC236}">
              <a16:creationId xmlns:a16="http://schemas.microsoft.com/office/drawing/2014/main" id="{D31545F4-22C3-4AE4-B724-99A3D9FEBE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1.xml><?xml version="1.0" encoding="utf-8"?>
<c:userShapes xmlns:c="http://schemas.openxmlformats.org/drawingml/2006/chart">
  <cdr:relSizeAnchor xmlns:cdr="http://schemas.openxmlformats.org/drawingml/2006/chartDrawing">
    <cdr:from>
      <cdr:x>0.01266</cdr:x>
      <cdr:y>0.9366</cdr:y>
    </cdr:from>
    <cdr:to>
      <cdr:x>0.99204</cdr:x>
      <cdr:y>0.98751</cdr:y>
    </cdr:to>
    <cdr:sp macro="" textlink="">
      <cdr:nvSpPr>
        <cdr:cNvPr id="2" name="TextBox 1"/>
        <cdr:cNvSpPr txBox="1"/>
      </cdr:nvSpPr>
      <cdr:spPr>
        <a:xfrm xmlns:a="http://schemas.openxmlformats.org/drawingml/2006/main">
          <a:off x="85725" y="4746032"/>
          <a:ext cx="6632644" cy="25797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US" sz="900" b="0" i="0">
              <a:effectLst/>
              <a:latin typeface="Open Sans" panose="020B0606030504020204" pitchFamily="34" charset="0"/>
              <a:ea typeface="Open Sans" panose="020B0606030504020204" pitchFamily="34" charset="0"/>
              <a:cs typeface="Open Sans" panose="020B0606030504020204" pitchFamily="34" charset="0"/>
            </a:rPr>
            <a:t>Source: Association for Learning Technology (ALT) Annual Survey Report 2021 | https://alt.ac.uk/annual-survey</a:t>
          </a:r>
        </a:p>
      </cdr:txBody>
    </cdr:sp>
  </cdr:relSizeAnchor>
</c:userShapes>
</file>

<file path=xl/drawings/drawing32.xml><?xml version="1.0" encoding="utf-8"?>
<xdr:wsDr xmlns:xdr="http://schemas.openxmlformats.org/drawingml/2006/spreadsheetDrawing" xmlns:a="http://schemas.openxmlformats.org/drawingml/2006/main">
  <xdr:twoCellAnchor>
    <xdr:from>
      <xdr:col>7</xdr:col>
      <xdr:colOff>333375</xdr:colOff>
      <xdr:row>2</xdr:row>
      <xdr:rowOff>152399</xdr:rowOff>
    </xdr:from>
    <xdr:to>
      <xdr:col>20</xdr:col>
      <xdr:colOff>219074</xdr:colOff>
      <xdr:row>34</xdr:row>
      <xdr:rowOff>143676</xdr:rowOff>
    </xdr:to>
    <xdr:grpSp>
      <xdr:nvGrpSpPr>
        <xdr:cNvPr id="9" name="Group 8">
          <a:extLst>
            <a:ext uri="{FF2B5EF4-FFF2-40B4-BE49-F238E27FC236}">
              <a16:creationId xmlns:a16="http://schemas.microsoft.com/office/drawing/2014/main" id="{118296D1-C14D-4212-934C-CF0C3B991DA7}"/>
            </a:ext>
          </a:extLst>
        </xdr:cNvPr>
        <xdr:cNvGrpSpPr/>
      </xdr:nvGrpSpPr>
      <xdr:grpSpPr>
        <a:xfrm>
          <a:off x="4943475" y="533399"/>
          <a:ext cx="7810499" cy="5172877"/>
          <a:chOff x="4705350" y="1133474"/>
          <a:chExt cx="7810499" cy="5172877"/>
        </a:xfrm>
        <a:solidFill>
          <a:sysClr val="window" lastClr="FFFFFF"/>
        </a:solidFill>
      </xdr:grpSpPr>
      <xdr:pic>
        <xdr:nvPicPr>
          <xdr:cNvPr id="8" name="Picture 7">
            <a:extLst>
              <a:ext uri="{FF2B5EF4-FFF2-40B4-BE49-F238E27FC236}">
                <a16:creationId xmlns:a16="http://schemas.microsoft.com/office/drawing/2014/main" id="{9CC2C0F7-D855-4018-86F8-A52FD1BB119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4781550" y="1329529"/>
            <a:ext cx="7734299" cy="4875216"/>
          </a:xfrm>
          <a:prstGeom prst="rect">
            <a:avLst/>
          </a:prstGeom>
          <a:grpFill/>
        </xdr:spPr>
      </xdr:pic>
      <xdr:grpSp>
        <xdr:nvGrpSpPr>
          <xdr:cNvPr id="7" name="Group 6">
            <a:extLst>
              <a:ext uri="{FF2B5EF4-FFF2-40B4-BE49-F238E27FC236}">
                <a16:creationId xmlns:a16="http://schemas.microsoft.com/office/drawing/2014/main" id="{465B4DDE-0471-4E26-A350-BAC1F841D51C}"/>
              </a:ext>
            </a:extLst>
          </xdr:cNvPr>
          <xdr:cNvGrpSpPr/>
        </xdr:nvGrpSpPr>
        <xdr:grpSpPr>
          <a:xfrm>
            <a:off x="4705350" y="1133474"/>
            <a:ext cx="7715223" cy="5172877"/>
            <a:chOff x="4705350" y="1133474"/>
            <a:chExt cx="7715223" cy="5172877"/>
          </a:xfrm>
          <a:grpFill/>
        </xdr:grpSpPr>
        <xdr:sp macro="" textlink="">
          <xdr:nvSpPr>
            <xdr:cNvPr id="5" name="TextBox 1">
              <a:extLst>
                <a:ext uri="{FF2B5EF4-FFF2-40B4-BE49-F238E27FC236}">
                  <a16:creationId xmlns:a16="http://schemas.microsoft.com/office/drawing/2014/main" id="{FFF4795C-ED3F-4695-BB85-05204509FEED}"/>
                </a:ext>
              </a:extLst>
            </xdr:cNvPr>
            <xdr:cNvSpPr txBox="1"/>
          </xdr:nvSpPr>
          <xdr:spPr>
            <a:xfrm>
              <a:off x="4705350" y="1133474"/>
              <a:ext cx="4305272" cy="333375"/>
            </a:xfrm>
            <a:prstGeom prst="rect">
              <a:avLst/>
            </a:prstGeom>
            <a:grpFill/>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a:r>
                <a:rPr lang="en-GB" sz="1200" b="1" i="0" u="none" strike="noStrike">
                  <a:effectLst/>
                  <a:latin typeface="+mn-lt"/>
                  <a:ea typeface="+mn-ea"/>
                  <a:cs typeface="+mn-cs"/>
                </a:rPr>
                <a:t>10. ALT is important to me because...</a:t>
              </a:r>
              <a:r>
                <a:rPr lang="en-GB" sz="1200"/>
                <a:t> </a:t>
              </a:r>
              <a:endParaRPr lang="en-GB" sz="1200">
                <a:effectLst/>
                <a:latin typeface="Open Sans" panose="020B0606030504020204" pitchFamily="34" charset="0"/>
                <a:ea typeface="Open Sans" panose="020B0606030504020204" pitchFamily="34" charset="0"/>
                <a:cs typeface="Open Sans" panose="020B0606030504020204" pitchFamily="34" charset="0"/>
              </a:endParaRPr>
            </a:p>
          </xdr:txBody>
        </xdr:sp>
        <xdr:sp macro="" textlink="">
          <xdr:nvSpPr>
            <xdr:cNvPr id="4" name="TextBox 1">
              <a:extLst>
                <a:ext uri="{FF2B5EF4-FFF2-40B4-BE49-F238E27FC236}">
                  <a16:creationId xmlns:a16="http://schemas.microsoft.com/office/drawing/2014/main" id="{2EC4F510-F405-4305-8BAE-C65EE5D71343}"/>
                </a:ext>
              </a:extLst>
            </xdr:cNvPr>
            <xdr:cNvSpPr txBox="1"/>
          </xdr:nvSpPr>
          <xdr:spPr>
            <a:xfrm>
              <a:off x="5276851" y="6048375"/>
              <a:ext cx="7143722" cy="257976"/>
            </a:xfrm>
            <a:prstGeom prst="rect">
              <a:avLst/>
            </a:prstGeom>
            <a:grpFill/>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r"/>
              <a:r>
                <a:rPr lang="en-US" sz="1100" b="0" i="0">
                  <a:effectLst/>
                  <a:latin typeface="+mn-lt"/>
                  <a:ea typeface="+mn-ea"/>
                  <a:cs typeface="+mn-cs"/>
                </a:rPr>
                <a:t>Source: Association for Learning Technology (ALT) Annual Survey Report 2021 | https://alt.ac.uk/annual-survey</a:t>
              </a:r>
              <a:endParaRPr lang="en-GB" sz="900">
                <a:effectLst/>
              </a:endParaRPr>
            </a:p>
          </xdr:txBody>
        </xdr:sp>
      </xdr:grpSp>
    </xdr:grpSp>
    <xdr:clientData/>
  </xdr:twoCellAnchor>
</xdr:wsDr>
</file>

<file path=xl/drawings/drawing33.xml><?xml version="1.0" encoding="utf-8"?>
<xdr:wsDr xmlns:xdr="http://schemas.openxmlformats.org/drawingml/2006/spreadsheetDrawing" xmlns:a="http://schemas.openxmlformats.org/drawingml/2006/main">
  <xdr:twoCellAnchor>
    <xdr:from>
      <xdr:col>6</xdr:col>
      <xdr:colOff>257176</xdr:colOff>
      <xdr:row>18</xdr:row>
      <xdr:rowOff>243713</xdr:rowOff>
    </xdr:from>
    <xdr:to>
      <xdr:col>12</xdr:col>
      <xdr:colOff>142875</xdr:colOff>
      <xdr:row>20</xdr:row>
      <xdr:rowOff>119799</xdr:rowOff>
    </xdr:to>
    <xdr:sp macro="" textlink="">
      <xdr:nvSpPr>
        <xdr:cNvPr id="11" name="TextBox 1">
          <a:extLst>
            <a:ext uri="{FF2B5EF4-FFF2-40B4-BE49-F238E27FC236}">
              <a16:creationId xmlns:a16="http://schemas.microsoft.com/office/drawing/2014/main" id="{00000000-0008-0000-1400-00000B000000}"/>
            </a:ext>
          </a:extLst>
        </xdr:cNvPr>
        <xdr:cNvSpPr txBox="1"/>
      </xdr:nvSpPr>
      <xdr:spPr>
        <a:xfrm>
          <a:off x="5581651" y="4406138"/>
          <a:ext cx="3543299" cy="361861"/>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r>
            <a:rPr lang="en-US" sz="1050" b="1" i="0">
              <a:effectLst/>
              <a:latin typeface="+mn-lt"/>
              <a:ea typeface="+mn-ea"/>
              <a:cs typeface="+mn-cs"/>
            </a:rPr>
            <a:t>2018</a:t>
          </a:r>
          <a:endParaRPr lang="en-GB" sz="700" b="1">
            <a:effectLst/>
          </a:endParaRPr>
        </a:p>
      </xdr:txBody>
    </xdr:sp>
    <xdr:clientData/>
  </xdr:twoCellAnchor>
  <xdr:twoCellAnchor>
    <xdr:from>
      <xdr:col>7</xdr:col>
      <xdr:colOff>0</xdr:colOff>
      <xdr:row>28</xdr:row>
      <xdr:rowOff>0</xdr:rowOff>
    </xdr:from>
    <xdr:to>
      <xdr:col>19</xdr:col>
      <xdr:colOff>19050</xdr:colOff>
      <xdr:row>60</xdr:row>
      <xdr:rowOff>133350</xdr:rowOff>
    </xdr:to>
    <xdr:graphicFrame macro="">
      <xdr:nvGraphicFramePr>
        <xdr:cNvPr id="14" name="Chart 13">
          <a:extLst>
            <a:ext uri="{FF2B5EF4-FFF2-40B4-BE49-F238E27FC236}">
              <a16:creationId xmlns:a16="http://schemas.microsoft.com/office/drawing/2014/main" id="{00000000-0008-0000-14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257176</xdr:colOff>
      <xdr:row>2</xdr:row>
      <xdr:rowOff>28574</xdr:rowOff>
    </xdr:from>
    <xdr:to>
      <xdr:col>18</xdr:col>
      <xdr:colOff>219077</xdr:colOff>
      <xdr:row>23</xdr:row>
      <xdr:rowOff>39574</xdr:rowOff>
    </xdr:to>
    <xdr:grpSp>
      <xdr:nvGrpSpPr>
        <xdr:cNvPr id="3" name="Group 2">
          <a:extLst>
            <a:ext uri="{FF2B5EF4-FFF2-40B4-BE49-F238E27FC236}">
              <a16:creationId xmlns:a16="http://schemas.microsoft.com/office/drawing/2014/main" id="{E75662F3-29B3-44FE-B7FB-48538C465D7B}"/>
            </a:ext>
          </a:extLst>
        </xdr:cNvPr>
        <xdr:cNvGrpSpPr/>
      </xdr:nvGrpSpPr>
      <xdr:grpSpPr>
        <a:xfrm>
          <a:off x="5581651" y="409574"/>
          <a:ext cx="7277101" cy="5087825"/>
          <a:chOff x="5581651" y="409574"/>
          <a:chExt cx="7277101" cy="4763975"/>
        </a:xfrm>
      </xdr:grpSpPr>
      <xdr:graphicFrame macro="">
        <xdr:nvGraphicFramePr>
          <xdr:cNvPr id="2" name="Chart 1">
            <a:extLst>
              <a:ext uri="{FF2B5EF4-FFF2-40B4-BE49-F238E27FC236}">
                <a16:creationId xmlns:a16="http://schemas.microsoft.com/office/drawing/2014/main" id="{00000000-0008-0000-1400-000002000000}"/>
              </a:ext>
            </a:extLst>
          </xdr:cNvPr>
          <xdr:cNvGraphicFramePr>
            <a:graphicFrameLocks/>
          </xdr:cNvGraphicFramePr>
        </xdr:nvGraphicFramePr>
        <xdr:xfrm>
          <a:off x="9058276" y="409574"/>
          <a:ext cx="3657600" cy="4312726"/>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9" name="TextBox 1">
            <a:extLst>
              <a:ext uri="{FF2B5EF4-FFF2-40B4-BE49-F238E27FC236}">
                <a16:creationId xmlns:a16="http://schemas.microsoft.com/office/drawing/2014/main" id="{00000000-0008-0000-1400-000009000000}"/>
              </a:ext>
            </a:extLst>
          </xdr:cNvPr>
          <xdr:cNvSpPr txBox="1"/>
        </xdr:nvSpPr>
        <xdr:spPr>
          <a:xfrm>
            <a:off x="5629276" y="4811688"/>
            <a:ext cx="7229476" cy="361861"/>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r"/>
            <a:r>
              <a:rPr lang="en-US" sz="1050" b="0" i="0">
                <a:effectLst/>
                <a:latin typeface="+mn-lt"/>
                <a:ea typeface="+mn-ea"/>
                <a:cs typeface="+mn-cs"/>
              </a:rPr>
              <a:t>Source: Association for Learning Technology (ALT) Annual Survey Report 2021 | https://alt.ac.uk/annual-survey</a:t>
            </a:r>
          </a:p>
        </xdr:txBody>
      </xdr:sp>
      <xdr:sp macro="" textlink="">
        <xdr:nvSpPr>
          <xdr:cNvPr id="12" name="TextBox 1">
            <a:extLst>
              <a:ext uri="{FF2B5EF4-FFF2-40B4-BE49-F238E27FC236}">
                <a16:creationId xmlns:a16="http://schemas.microsoft.com/office/drawing/2014/main" id="{00000000-0008-0000-1400-00000C000000}"/>
              </a:ext>
            </a:extLst>
          </xdr:cNvPr>
          <xdr:cNvSpPr txBox="1"/>
        </xdr:nvSpPr>
        <xdr:spPr>
          <a:xfrm>
            <a:off x="10172700" y="4497714"/>
            <a:ext cx="1552575" cy="361861"/>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r>
              <a:rPr lang="en-US" sz="1050" b="1" i="0">
                <a:effectLst/>
                <a:latin typeface="+mn-lt"/>
                <a:ea typeface="+mn-ea"/>
                <a:cs typeface="+mn-cs"/>
              </a:rPr>
              <a:t>2020</a:t>
            </a:r>
            <a:endParaRPr lang="en-GB" sz="700" b="1">
              <a:effectLst/>
            </a:endParaRPr>
          </a:p>
        </xdr:txBody>
      </xdr:sp>
      <xdr:graphicFrame macro="">
        <xdr:nvGraphicFramePr>
          <xdr:cNvPr id="15" name="Chart 14">
            <a:extLst>
              <a:ext uri="{FF2B5EF4-FFF2-40B4-BE49-F238E27FC236}">
                <a16:creationId xmlns:a16="http://schemas.microsoft.com/office/drawing/2014/main" id="{2B2B4333-75D4-40C9-AA50-BE6261198ED2}"/>
              </a:ext>
            </a:extLst>
          </xdr:cNvPr>
          <xdr:cNvGraphicFramePr>
            <a:graphicFrameLocks/>
          </xdr:cNvGraphicFramePr>
        </xdr:nvGraphicFramePr>
        <xdr:xfrm>
          <a:off x="5581651" y="409574"/>
          <a:ext cx="3657600" cy="4343402"/>
        </xdr:xfrm>
        <a:graphic>
          <a:graphicData uri="http://schemas.openxmlformats.org/drawingml/2006/chart">
            <c:chart xmlns:c="http://schemas.openxmlformats.org/drawingml/2006/chart" xmlns:r="http://schemas.openxmlformats.org/officeDocument/2006/relationships" r:id="rId3"/>
          </a:graphicData>
        </a:graphic>
      </xdr:graphicFrame>
      <xdr:sp macro="" textlink="">
        <xdr:nvSpPr>
          <xdr:cNvPr id="16" name="TextBox 1">
            <a:extLst>
              <a:ext uri="{FF2B5EF4-FFF2-40B4-BE49-F238E27FC236}">
                <a16:creationId xmlns:a16="http://schemas.microsoft.com/office/drawing/2014/main" id="{EB89B543-5B20-484F-9FCF-24A91F561501}"/>
              </a:ext>
            </a:extLst>
          </xdr:cNvPr>
          <xdr:cNvSpPr txBox="1"/>
        </xdr:nvSpPr>
        <xdr:spPr>
          <a:xfrm>
            <a:off x="6629401" y="4533899"/>
            <a:ext cx="1552575" cy="337262"/>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r>
              <a:rPr lang="en-US" sz="1100" b="1" i="0">
                <a:effectLst/>
                <a:latin typeface="+mn-lt"/>
                <a:ea typeface="+mn-ea"/>
                <a:cs typeface="+mn-cs"/>
              </a:rPr>
              <a:t>2019</a:t>
            </a:r>
            <a:endParaRPr lang="en-GB" sz="800" b="1">
              <a:effectLst/>
            </a:endParaRPr>
          </a:p>
        </xdr:txBody>
      </xdr:sp>
    </xdr:grpSp>
    <xdr:clientData/>
  </xdr:twoCellAnchor>
</xdr:wsDr>
</file>

<file path=xl/drawings/drawing34.xml><?xml version="1.0" encoding="utf-8"?>
<c:userShapes xmlns:c="http://schemas.openxmlformats.org/drawingml/2006/chart">
  <cdr:relSizeAnchor xmlns:cdr="http://schemas.openxmlformats.org/drawingml/2006/chartDrawing">
    <cdr:from>
      <cdr:x>0.06883</cdr:x>
      <cdr:y>0.93787</cdr:y>
    </cdr:from>
    <cdr:to>
      <cdr:x>1</cdr:x>
      <cdr:y>0.99426</cdr:y>
    </cdr:to>
    <cdr:sp macro="" textlink="">
      <cdr:nvSpPr>
        <cdr:cNvPr id="2" name="TextBox 1">
          <a:extLst xmlns:a="http://schemas.openxmlformats.org/drawingml/2006/main">
            <a:ext uri="{FF2B5EF4-FFF2-40B4-BE49-F238E27FC236}">
              <a16:creationId xmlns:a16="http://schemas.microsoft.com/office/drawing/2014/main" id="{00000000-0008-0000-1400-00000F000000}"/>
            </a:ext>
          </a:extLst>
        </cdr:cNvPr>
        <cdr:cNvSpPr txBox="1"/>
      </cdr:nvSpPr>
      <cdr:spPr>
        <a:xfrm xmlns:a="http://schemas.openxmlformats.org/drawingml/2006/main">
          <a:off x="504825" y="4984732"/>
          <a:ext cx="6829425" cy="29971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US" sz="1100" b="0" i="0">
              <a:effectLst/>
              <a:latin typeface="+mn-lt"/>
              <a:ea typeface="+mn-ea"/>
              <a:cs typeface="+mn-cs"/>
            </a:rPr>
            <a:t>Source: Association for Learning Technology (ALT) Annual Survey Report 2021 | https://alt.ac.uk/annual-survey</a:t>
          </a:r>
        </a:p>
      </cdr:txBody>
    </cdr:sp>
  </cdr:relSizeAnchor>
</c:userShapes>
</file>

<file path=xl/drawings/drawing35.xml><?xml version="1.0" encoding="utf-8"?>
<xdr:wsDr xmlns:xdr="http://schemas.openxmlformats.org/drawingml/2006/spreadsheetDrawing" xmlns:a="http://schemas.openxmlformats.org/drawingml/2006/main">
  <xdr:twoCellAnchor>
    <xdr:from>
      <xdr:col>5</xdr:col>
      <xdr:colOff>438149</xdr:colOff>
      <xdr:row>1</xdr:row>
      <xdr:rowOff>76200</xdr:rowOff>
    </xdr:from>
    <xdr:to>
      <xdr:col>16</xdr:col>
      <xdr:colOff>514350</xdr:colOff>
      <xdr:row>21</xdr:row>
      <xdr:rowOff>39573</xdr:rowOff>
    </xdr:to>
    <xdr:grpSp>
      <xdr:nvGrpSpPr>
        <xdr:cNvPr id="4" name="Group 3">
          <a:extLst>
            <a:ext uri="{FF2B5EF4-FFF2-40B4-BE49-F238E27FC236}">
              <a16:creationId xmlns:a16="http://schemas.microsoft.com/office/drawing/2014/main" id="{00000000-0008-0000-1500-000004000000}"/>
            </a:ext>
          </a:extLst>
        </xdr:cNvPr>
        <xdr:cNvGrpSpPr/>
      </xdr:nvGrpSpPr>
      <xdr:grpSpPr>
        <a:xfrm>
          <a:off x="4210049" y="295275"/>
          <a:ext cx="6781801" cy="3259023"/>
          <a:chOff x="3486149" y="313588"/>
          <a:chExt cx="6781801" cy="3201537"/>
        </a:xfrm>
      </xdr:grpSpPr>
      <xdr:graphicFrame macro="">
        <xdr:nvGraphicFramePr>
          <xdr:cNvPr id="2" name="Chart 1">
            <a:extLst>
              <a:ext uri="{FF2B5EF4-FFF2-40B4-BE49-F238E27FC236}">
                <a16:creationId xmlns:a16="http://schemas.microsoft.com/office/drawing/2014/main" id="{00000000-0008-0000-1500-000002000000}"/>
              </a:ext>
            </a:extLst>
          </xdr:cNvPr>
          <xdr:cNvGraphicFramePr>
            <a:graphicFrameLocks/>
          </xdr:cNvGraphicFramePr>
        </xdr:nvGraphicFramePr>
        <xdr:xfrm>
          <a:off x="3486149" y="313588"/>
          <a:ext cx="6772276" cy="3009899"/>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3" name="TextBox 1">
            <a:extLst>
              <a:ext uri="{FF2B5EF4-FFF2-40B4-BE49-F238E27FC236}">
                <a16:creationId xmlns:a16="http://schemas.microsoft.com/office/drawing/2014/main" id="{00000000-0008-0000-1500-000003000000}"/>
              </a:ext>
            </a:extLst>
          </xdr:cNvPr>
          <xdr:cNvSpPr txBox="1"/>
        </xdr:nvSpPr>
        <xdr:spPr>
          <a:xfrm>
            <a:off x="3609975" y="3256477"/>
            <a:ext cx="6657975" cy="258648"/>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r"/>
            <a:r>
              <a:rPr lang="en-US" sz="1100" b="0" i="0">
                <a:effectLst/>
                <a:latin typeface="+mn-lt"/>
                <a:ea typeface="+mn-ea"/>
                <a:cs typeface="+mn-cs"/>
              </a:rPr>
              <a:t>Source: Association for Learning Technology (ALT) Annual Survey Report 2021 | https://alt.ac.uk/annual-survey</a:t>
            </a:r>
          </a:p>
        </xdr:txBody>
      </xdr:sp>
    </xdr:grpSp>
    <xdr:clientData/>
  </xdr:twoCellAnchor>
  <xdr:twoCellAnchor>
    <xdr:from>
      <xdr:col>5</xdr:col>
      <xdr:colOff>323850</xdr:colOff>
      <xdr:row>23</xdr:row>
      <xdr:rowOff>19050</xdr:rowOff>
    </xdr:from>
    <xdr:to>
      <xdr:col>16</xdr:col>
      <xdr:colOff>390526</xdr:colOff>
      <xdr:row>55</xdr:row>
      <xdr:rowOff>152400</xdr:rowOff>
    </xdr:to>
    <xdr:graphicFrame macro="">
      <xdr:nvGraphicFramePr>
        <xdr:cNvPr id="6" name="Chart 5">
          <a:extLst>
            <a:ext uri="{FF2B5EF4-FFF2-40B4-BE49-F238E27FC236}">
              <a16:creationId xmlns:a16="http://schemas.microsoft.com/office/drawing/2014/main" id="{00000000-0008-0000-15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6.xml><?xml version="1.0" encoding="utf-8"?>
<c:userShapes xmlns:c="http://schemas.openxmlformats.org/drawingml/2006/chart">
  <cdr:relSizeAnchor xmlns:cdr="http://schemas.openxmlformats.org/drawingml/2006/chartDrawing">
    <cdr:from>
      <cdr:x>0.05204</cdr:x>
      <cdr:y>0.91816</cdr:y>
    </cdr:from>
    <cdr:to>
      <cdr:x>0.97797</cdr:x>
      <cdr:y>0.97455</cdr:y>
    </cdr:to>
    <cdr:sp macro="" textlink="">
      <cdr:nvSpPr>
        <cdr:cNvPr id="2" name="TextBox 1">
          <a:extLst xmlns:a="http://schemas.openxmlformats.org/drawingml/2006/main">
            <a:ext uri="{FF2B5EF4-FFF2-40B4-BE49-F238E27FC236}">
              <a16:creationId xmlns:a16="http://schemas.microsoft.com/office/drawing/2014/main" id="{00000000-0008-0000-1500-000007000000}"/>
            </a:ext>
          </a:extLst>
        </cdr:cNvPr>
        <cdr:cNvSpPr txBox="1"/>
      </cdr:nvSpPr>
      <cdr:spPr>
        <a:xfrm xmlns:a="http://schemas.openxmlformats.org/drawingml/2006/main">
          <a:off x="352426" y="4879974"/>
          <a:ext cx="6270658" cy="29971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US" sz="900" b="0" i="0">
              <a:effectLst/>
              <a:latin typeface="Open Sans" panose="020B0606030504020204" pitchFamily="34" charset="0"/>
              <a:ea typeface="Open Sans" panose="020B0606030504020204" pitchFamily="34" charset="0"/>
              <a:cs typeface="Open Sans" panose="020B0606030504020204" pitchFamily="34" charset="0"/>
            </a:rPr>
            <a:t>Source: Association for Learning Technology (ALT) Annual Survey Report 2021 | https://alt.ac.uk/annual-survey</a:t>
          </a:r>
        </a:p>
      </cdr:txBody>
    </cdr:sp>
  </cdr:relSizeAnchor>
</c:userShapes>
</file>

<file path=xl/drawings/drawing37.xml><?xml version="1.0" encoding="utf-8"?>
<xdr:wsDr xmlns:xdr="http://schemas.openxmlformats.org/drawingml/2006/spreadsheetDrawing" xmlns:a="http://schemas.openxmlformats.org/drawingml/2006/main">
  <xdr:twoCellAnchor>
    <xdr:from>
      <xdr:col>7</xdr:col>
      <xdr:colOff>390524</xdr:colOff>
      <xdr:row>0</xdr:row>
      <xdr:rowOff>209550</xdr:rowOff>
    </xdr:from>
    <xdr:to>
      <xdr:col>18</xdr:col>
      <xdr:colOff>485775</xdr:colOff>
      <xdr:row>20</xdr:row>
      <xdr:rowOff>87198</xdr:rowOff>
    </xdr:to>
    <xdr:grpSp>
      <xdr:nvGrpSpPr>
        <xdr:cNvPr id="4" name="Group 3">
          <a:extLst>
            <a:ext uri="{FF2B5EF4-FFF2-40B4-BE49-F238E27FC236}">
              <a16:creationId xmlns:a16="http://schemas.microsoft.com/office/drawing/2014/main" id="{00000000-0008-0000-1600-000004000000}"/>
            </a:ext>
          </a:extLst>
        </xdr:cNvPr>
        <xdr:cNvGrpSpPr/>
      </xdr:nvGrpSpPr>
      <xdr:grpSpPr>
        <a:xfrm>
          <a:off x="4657724" y="209550"/>
          <a:ext cx="6800851" cy="3230448"/>
          <a:chOff x="4048124" y="229375"/>
          <a:chExt cx="6800851" cy="3173466"/>
        </a:xfrm>
      </xdr:grpSpPr>
      <xdr:graphicFrame macro="">
        <xdr:nvGraphicFramePr>
          <xdr:cNvPr id="2" name="Chart 1">
            <a:extLst>
              <a:ext uri="{FF2B5EF4-FFF2-40B4-BE49-F238E27FC236}">
                <a16:creationId xmlns:a16="http://schemas.microsoft.com/office/drawing/2014/main" id="{00000000-0008-0000-1600-000002000000}"/>
              </a:ext>
            </a:extLst>
          </xdr:cNvPr>
          <xdr:cNvGraphicFramePr>
            <a:graphicFrameLocks/>
          </xdr:cNvGraphicFramePr>
        </xdr:nvGraphicFramePr>
        <xdr:xfrm>
          <a:off x="4048124" y="229375"/>
          <a:ext cx="6772276" cy="3009899"/>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3" name="TextBox 1">
            <a:extLst>
              <a:ext uri="{FF2B5EF4-FFF2-40B4-BE49-F238E27FC236}">
                <a16:creationId xmlns:a16="http://schemas.microsoft.com/office/drawing/2014/main" id="{00000000-0008-0000-1600-000003000000}"/>
              </a:ext>
            </a:extLst>
          </xdr:cNvPr>
          <xdr:cNvSpPr txBox="1"/>
        </xdr:nvSpPr>
        <xdr:spPr>
          <a:xfrm>
            <a:off x="4286250" y="3144193"/>
            <a:ext cx="6562725" cy="258648"/>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100" b="0" i="0">
                <a:effectLst/>
                <a:latin typeface="+mn-lt"/>
                <a:ea typeface="+mn-ea"/>
                <a:cs typeface="+mn-cs"/>
              </a:rPr>
              <a:t>Source: Association for Learning Technology (ALT) Annual Survey Report 2021 | https://alt.ac.uk/annual-survey</a:t>
            </a:r>
            <a:endParaRPr lang="en-GB">
              <a:effectLst/>
            </a:endParaRPr>
          </a:p>
        </xdr:txBody>
      </xdr:sp>
    </xdr:grpSp>
    <xdr:clientData/>
  </xdr:twoCellAnchor>
  <xdr:twoCellAnchor>
    <xdr:from>
      <xdr:col>7</xdr:col>
      <xdr:colOff>466725</xdr:colOff>
      <xdr:row>23</xdr:row>
      <xdr:rowOff>9525</xdr:rowOff>
    </xdr:from>
    <xdr:to>
      <xdr:col>18</xdr:col>
      <xdr:colOff>533401</xdr:colOff>
      <xdr:row>55</xdr:row>
      <xdr:rowOff>0</xdr:rowOff>
    </xdr:to>
    <xdr:graphicFrame macro="">
      <xdr:nvGraphicFramePr>
        <xdr:cNvPr id="6" name="Chart 5">
          <a:extLst>
            <a:ext uri="{FF2B5EF4-FFF2-40B4-BE49-F238E27FC236}">
              <a16:creationId xmlns:a16="http://schemas.microsoft.com/office/drawing/2014/main" id="{00000000-0008-0000-16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8.xml><?xml version="1.0" encoding="utf-8"?>
<c:userShapes xmlns:c="http://schemas.openxmlformats.org/drawingml/2006/chart">
  <cdr:relSizeAnchor xmlns:cdr="http://schemas.openxmlformats.org/drawingml/2006/chartDrawing">
    <cdr:from>
      <cdr:x>0.04641</cdr:x>
      <cdr:y>0.92695</cdr:y>
    </cdr:from>
    <cdr:to>
      <cdr:x>0.99766</cdr:x>
      <cdr:y>0.97909</cdr:y>
    </cdr:to>
    <cdr:sp macro="" textlink="">
      <cdr:nvSpPr>
        <cdr:cNvPr id="2" name="TextBox 1">
          <a:extLst xmlns:a="http://schemas.openxmlformats.org/drawingml/2006/main">
            <a:ext uri="{FF2B5EF4-FFF2-40B4-BE49-F238E27FC236}">
              <a16:creationId xmlns:a16="http://schemas.microsoft.com/office/drawing/2014/main" id="{00000000-0008-0000-1600-000007000000}"/>
            </a:ext>
          </a:extLst>
        </cdr:cNvPr>
        <cdr:cNvSpPr txBox="1"/>
      </cdr:nvSpPr>
      <cdr:spPr>
        <a:xfrm xmlns:a="http://schemas.openxmlformats.org/drawingml/2006/main">
          <a:off x="314325" y="4794255"/>
          <a:ext cx="6442104" cy="26967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US" sz="900" b="0" i="0">
              <a:effectLst/>
              <a:latin typeface="Open Sans" panose="020B0606030504020204" pitchFamily="34" charset="0"/>
              <a:ea typeface="Open Sans" panose="020B0606030504020204" pitchFamily="34" charset="0"/>
              <a:cs typeface="Open Sans" panose="020B0606030504020204" pitchFamily="34" charset="0"/>
            </a:rPr>
            <a:t>Source: Association for Learning Technology (ALT) Annual Survey Report 2021 | https://alt.ac.uk/annual-survey</a:t>
          </a:r>
        </a:p>
      </cdr:txBody>
    </cdr:sp>
  </cdr:relSizeAnchor>
</c:userShapes>
</file>

<file path=xl/drawings/drawing39.xml><?xml version="1.0" encoding="utf-8"?>
<xdr:wsDr xmlns:xdr="http://schemas.openxmlformats.org/drawingml/2006/spreadsheetDrawing" xmlns:a="http://schemas.openxmlformats.org/drawingml/2006/main">
  <xdr:twoCellAnchor>
    <xdr:from>
      <xdr:col>8</xdr:col>
      <xdr:colOff>114299</xdr:colOff>
      <xdr:row>1</xdr:row>
      <xdr:rowOff>142875</xdr:rowOff>
    </xdr:from>
    <xdr:to>
      <xdr:col>19</xdr:col>
      <xdr:colOff>180975</xdr:colOff>
      <xdr:row>21</xdr:row>
      <xdr:rowOff>77673</xdr:rowOff>
    </xdr:to>
    <xdr:grpSp>
      <xdr:nvGrpSpPr>
        <xdr:cNvPr id="4" name="Group 3">
          <a:extLst>
            <a:ext uri="{FF2B5EF4-FFF2-40B4-BE49-F238E27FC236}">
              <a16:creationId xmlns:a16="http://schemas.microsoft.com/office/drawing/2014/main" id="{00000000-0008-0000-1700-000004000000}"/>
            </a:ext>
          </a:extLst>
        </xdr:cNvPr>
        <xdr:cNvGrpSpPr/>
      </xdr:nvGrpSpPr>
      <xdr:grpSpPr>
        <a:xfrm>
          <a:off x="4991099" y="361950"/>
          <a:ext cx="6772276" cy="3230448"/>
          <a:chOff x="4381499" y="361950"/>
          <a:chExt cx="6772276" cy="3173298"/>
        </a:xfrm>
      </xdr:grpSpPr>
      <xdr:graphicFrame macro="">
        <xdr:nvGraphicFramePr>
          <xdr:cNvPr id="2" name="Chart 1">
            <a:extLst>
              <a:ext uri="{FF2B5EF4-FFF2-40B4-BE49-F238E27FC236}">
                <a16:creationId xmlns:a16="http://schemas.microsoft.com/office/drawing/2014/main" id="{00000000-0008-0000-1700-000002000000}"/>
              </a:ext>
            </a:extLst>
          </xdr:cNvPr>
          <xdr:cNvGraphicFramePr>
            <a:graphicFrameLocks/>
          </xdr:cNvGraphicFramePr>
        </xdr:nvGraphicFramePr>
        <xdr:xfrm>
          <a:off x="4381499" y="361950"/>
          <a:ext cx="6772276" cy="3009899"/>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3" name="TextBox 1">
            <a:extLst>
              <a:ext uri="{FF2B5EF4-FFF2-40B4-BE49-F238E27FC236}">
                <a16:creationId xmlns:a16="http://schemas.microsoft.com/office/drawing/2014/main" id="{00000000-0008-0000-1700-000003000000}"/>
              </a:ext>
            </a:extLst>
          </xdr:cNvPr>
          <xdr:cNvSpPr txBox="1"/>
        </xdr:nvSpPr>
        <xdr:spPr>
          <a:xfrm>
            <a:off x="4467225" y="3276600"/>
            <a:ext cx="6638925" cy="258648"/>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r"/>
            <a:r>
              <a:rPr lang="en-US" sz="1100" b="0" i="0">
                <a:effectLst/>
                <a:latin typeface="+mn-lt"/>
                <a:ea typeface="+mn-ea"/>
                <a:cs typeface="+mn-cs"/>
              </a:rPr>
              <a:t>Source: Association for Learning Technology (ALT) Annual Survey Report 2021 | https://alt.ac.uk/annual-survey</a:t>
            </a:r>
          </a:p>
        </xdr:txBody>
      </xdr:sp>
    </xdr:grpSp>
    <xdr:clientData/>
  </xdr:twoCellAnchor>
  <xdr:twoCellAnchor>
    <xdr:from>
      <xdr:col>8</xdr:col>
      <xdr:colOff>209550</xdr:colOff>
      <xdr:row>23</xdr:row>
      <xdr:rowOff>9525</xdr:rowOff>
    </xdr:from>
    <xdr:to>
      <xdr:col>19</xdr:col>
      <xdr:colOff>276226</xdr:colOff>
      <xdr:row>55</xdr:row>
      <xdr:rowOff>0</xdr:rowOff>
    </xdr:to>
    <xdr:graphicFrame macro="">
      <xdr:nvGraphicFramePr>
        <xdr:cNvPr id="5" name="Chart 4">
          <a:extLst>
            <a:ext uri="{FF2B5EF4-FFF2-40B4-BE49-F238E27FC236}">
              <a16:creationId xmlns:a16="http://schemas.microsoft.com/office/drawing/2014/main" id="{00000000-0008-0000-17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cdr:x>
      <cdr:y>0.96864</cdr:y>
    </cdr:from>
    <cdr:to>
      <cdr:x>1</cdr:x>
      <cdr:y>0.98673</cdr:y>
    </cdr:to>
    <cdr:sp macro="" textlink="">
      <cdr:nvSpPr>
        <cdr:cNvPr id="2" name="TextBox 1">
          <a:extLst xmlns:a="http://schemas.openxmlformats.org/drawingml/2006/main">
            <a:ext uri="{FF2B5EF4-FFF2-40B4-BE49-F238E27FC236}">
              <a16:creationId xmlns:a16="http://schemas.microsoft.com/office/drawing/2014/main" id="{37EA082A-7A2E-454E-B69B-56C71BAA3E5F}"/>
            </a:ext>
          </a:extLst>
        </cdr:cNvPr>
        <cdr:cNvSpPr txBox="1"/>
      </cdr:nvSpPr>
      <cdr:spPr>
        <a:xfrm xmlns:a="http://schemas.openxmlformats.org/drawingml/2006/main">
          <a:off x="0" y="10099675"/>
          <a:ext cx="6303106" cy="18866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US" sz="800" b="0" i="0" u="none" strike="noStrike">
              <a:solidFill>
                <a:srgbClr val="000000"/>
              </a:solidFill>
              <a:latin typeface="Open Sans" panose="020B0606030504020204" pitchFamily="34" charset="0"/>
              <a:ea typeface="Open Sans" panose="020B0606030504020204" pitchFamily="34" charset="0"/>
              <a:cs typeface="Open Sans" panose="020B0606030504020204" pitchFamily="34" charset="0"/>
            </a:rPr>
            <a:t>Source: Association for Learning Technology (ALT) Annual Survey Report 2021 | https://alt.ac.uk/annual-survey</a:t>
          </a:r>
          <a:endParaRPr lang="en-GB" sz="1000">
            <a:latin typeface="Open Sans" panose="020B0606030504020204" pitchFamily="34" charset="0"/>
            <a:ea typeface="Open Sans" panose="020B0606030504020204" pitchFamily="34" charset="0"/>
            <a:cs typeface="Open Sans" panose="020B0606030504020204" pitchFamily="34" charset="0"/>
          </a:endParaRPr>
        </a:p>
      </cdr:txBody>
    </cdr:sp>
  </cdr:relSizeAnchor>
</c:userShapes>
</file>

<file path=xl/drawings/drawing40.xml><?xml version="1.0" encoding="utf-8"?>
<c:userShapes xmlns:c="http://schemas.openxmlformats.org/drawingml/2006/chart">
  <cdr:relSizeAnchor xmlns:cdr="http://schemas.openxmlformats.org/drawingml/2006/chartDrawing">
    <cdr:from>
      <cdr:x>0.02954</cdr:x>
      <cdr:y>0.94537</cdr:y>
    </cdr:from>
    <cdr:to>
      <cdr:x>1</cdr:x>
      <cdr:y>0.99628</cdr:y>
    </cdr:to>
    <cdr:sp macro="" textlink="">
      <cdr:nvSpPr>
        <cdr:cNvPr id="2" name="TextBox 1"/>
        <cdr:cNvSpPr txBox="1"/>
      </cdr:nvSpPr>
      <cdr:spPr>
        <a:xfrm xmlns:a="http://schemas.openxmlformats.org/drawingml/2006/main">
          <a:off x="200025" y="4889525"/>
          <a:ext cx="6572251" cy="26331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US" sz="900" b="0" i="0">
              <a:effectLst/>
              <a:latin typeface="Open Sans" panose="020B0606030504020204" pitchFamily="34" charset="0"/>
              <a:ea typeface="Open Sans" panose="020B0606030504020204" pitchFamily="34" charset="0"/>
              <a:cs typeface="Open Sans" panose="020B0606030504020204" pitchFamily="34" charset="0"/>
            </a:rPr>
            <a:t>Source: Association for Learning Technology (ALT) Annual Survey Report 2021 | https://alt.ac.uk/annual-survey</a:t>
          </a:r>
        </a:p>
      </cdr:txBody>
    </cdr:sp>
  </cdr:relSizeAnchor>
</c:userShapes>
</file>

<file path=xl/drawings/drawing41.xml><?xml version="1.0" encoding="utf-8"?>
<xdr:wsDr xmlns:xdr="http://schemas.openxmlformats.org/drawingml/2006/spreadsheetDrawing" xmlns:a="http://schemas.openxmlformats.org/drawingml/2006/main">
  <xdr:twoCellAnchor>
    <xdr:from>
      <xdr:col>2</xdr:col>
      <xdr:colOff>447810</xdr:colOff>
      <xdr:row>3</xdr:row>
      <xdr:rowOff>19050</xdr:rowOff>
    </xdr:from>
    <xdr:to>
      <xdr:col>14</xdr:col>
      <xdr:colOff>276197</xdr:colOff>
      <xdr:row>37</xdr:row>
      <xdr:rowOff>801</xdr:rowOff>
    </xdr:to>
    <xdr:grpSp>
      <xdr:nvGrpSpPr>
        <xdr:cNvPr id="5" name="Group 4">
          <a:extLst>
            <a:ext uri="{FF2B5EF4-FFF2-40B4-BE49-F238E27FC236}">
              <a16:creationId xmlns:a16="http://schemas.microsoft.com/office/drawing/2014/main" id="{99525673-F8E4-4534-A640-763DECCF381D}"/>
            </a:ext>
          </a:extLst>
        </xdr:cNvPr>
        <xdr:cNvGrpSpPr/>
      </xdr:nvGrpSpPr>
      <xdr:grpSpPr>
        <a:xfrm>
          <a:off x="2105160" y="628650"/>
          <a:ext cx="7143587" cy="6782601"/>
          <a:chOff x="3895860" y="495300"/>
          <a:chExt cx="7143587" cy="5486158"/>
        </a:xfrm>
      </xdr:grpSpPr>
      <xdr:pic>
        <xdr:nvPicPr>
          <xdr:cNvPr id="3" name="Picture 2">
            <a:extLst>
              <a:ext uri="{FF2B5EF4-FFF2-40B4-BE49-F238E27FC236}">
                <a16:creationId xmlns:a16="http://schemas.microsoft.com/office/drawing/2014/main" id="{FFDB50AA-3F05-47D9-A403-D05BC64F379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3895860" y="495300"/>
            <a:ext cx="6724650" cy="5446988"/>
          </a:xfrm>
          <a:prstGeom prst="rect">
            <a:avLst/>
          </a:prstGeom>
        </xdr:spPr>
      </xdr:pic>
      <xdr:sp macro="" textlink="">
        <xdr:nvSpPr>
          <xdr:cNvPr id="9" name="TextBox 1">
            <a:extLst>
              <a:ext uri="{FF2B5EF4-FFF2-40B4-BE49-F238E27FC236}">
                <a16:creationId xmlns:a16="http://schemas.microsoft.com/office/drawing/2014/main" id="{93509D77-D1FC-4062-A93D-F763D80856F9}"/>
              </a:ext>
            </a:extLst>
          </xdr:cNvPr>
          <xdr:cNvSpPr txBox="1"/>
        </xdr:nvSpPr>
        <xdr:spPr>
          <a:xfrm>
            <a:off x="4086225" y="5723482"/>
            <a:ext cx="6953222" cy="257976"/>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100" b="0" i="0">
                <a:effectLst/>
                <a:latin typeface="+mn-lt"/>
                <a:ea typeface="+mn-ea"/>
                <a:cs typeface="+mn-cs"/>
              </a:rPr>
              <a:t>Source: Association for Learning Technology (ALT) Annual Survey Report 2021 | https://alt.ac.uk/annual-survey</a:t>
            </a:r>
            <a:endParaRPr lang="en-GB" sz="900">
              <a:effectLst/>
            </a:endParaRPr>
          </a:p>
        </xdr:txBody>
      </xdr:sp>
    </xdr:grpSp>
    <xdr:clientData/>
  </xdr:twoCellAnchor>
  <xdr:twoCellAnchor>
    <xdr:from>
      <xdr:col>2</xdr:col>
      <xdr:colOff>485775</xdr:colOff>
      <xdr:row>3</xdr:row>
      <xdr:rowOff>159667</xdr:rowOff>
    </xdr:from>
    <xdr:to>
      <xdr:col>9</xdr:col>
      <xdr:colOff>523847</xdr:colOff>
      <xdr:row>6</xdr:row>
      <xdr:rowOff>7267</xdr:rowOff>
    </xdr:to>
    <xdr:sp macro="" textlink="">
      <xdr:nvSpPr>
        <xdr:cNvPr id="6" name="TextBox 1">
          <a:extLst>
            <a:ext uri="{FF2B5EF4-FFF2-40B4-BE49-F238E27FC236}">
              <a16:creationId xmlns:a16="http://schemas.microsoft.com/office/drawing/2014/main" id="{188303DA-6139-4C8B-94B2-CC71FBE2E39F}"/>
            </a:ext>
          </a:extLst>
        </xdr:cNvPr>
        <xdr:cNvSpPr txBox="1"/>
      </xdr:nvSpPr>
      <xdr:spPr>
        <a:xfrm>
          <a:off x="2143125" y="645442"/>
          <a:ext cx="4305272" cy="333375"/>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a:r>
            <a:rPr lang="en-GB" sz="1100" b="1" i="0" u="none" strike="noStrike">
              <a:effectLst/>
              <a:latin typeface="+mn-lt"/>
              <a:ea typeface="+mn-ea"/>
              <a:cs typeface="+mn-cs"/>
            </a:rPr>
            <a:t>15. What is your job title?</a:t>
          </a:r>
          <a:r>
            <a:rPr lang="en-GB" sz="1200"/>
            <a:t> </a:t>
          </a:r>
          <a:endParaRPr lang="en-GB" sz="1200">
            <a:effectLst/>
            <a:latin typeface="Open Sans" panose="020B0606030504020204" pitchFamily="34" charset="0"/>
            <a:ea typeface="Open Sans" panose="020B0606030504020204" pitchFamily="34" charset="0"/>
            <a:cs typeface="Open Sans" panose="020B0606030504020204" pitchFamily="34" charset="0"/>
          </a:endParaRP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9</xdr:col>
      <xdr:colOff>600076</xdr:colOff>
      <xdr:row>0</xdr:row>
      <xdr:rowOff>123827</xdr:rowOff>
    </xdr:from>
    <xdr:to>
      <xdr:col>21</xdr:col>
      <xdr:colOff>409575</xdr:colOff>
      <xdr:row>25</xdr:row>
      <xdr:rowOff>19052</xdr:rowOff>
    </xdr:to>
    <xdr:grpSp>
      <xdr:nvGrpSpPr>
        <xdr:cNvPr id="4" name="Group 3">
          <a:extLst>
            <a:ext uri="{FF2B5EF4-FFF2-40B4-BE49-F238E27FC236}">
              <a16:creationId xmlns:a16="http://schemas.microsoft.com/office/drawing/2014/main" id="{00000000-0008-0000-1900-000004000000}"/>
            </a:ext>
          </a:extLst>
        </xdr:cNvPr>
        <xdr:cNvGrpSpPr/>
      </xdr:nvGrpSpPr>
      <xdr:grpSpPr>
        <a:xfrm>
          <a:off x="6762751" y="123827"/>
          <a:ext cx="7124699" cy="4057650"/>
          <a:chOff x="5476876" y="-14537"/>
          <a:chExt cx="7124699" cy="4143376"/>
        </a:xfrm>
      </xdr:grpSpPr>
      <xdr:graphicFrame macro="">
        <xdr:nvGraphicFramePr>
          <xdr:cNvPr id="2" name="Chart 1">
            <a:extLst>
              <a:ext uri="{FF2B5EF4-FFF2-40B4-BE49-F238E27FC236}">
                <a16:creationId xmlns:a16="http://schemas.microsoft.com/office/drawing/2014/main" id="{00000000-0008-0000-1900-000002000000}"/>
              </a:ext>
            </a:extLst>
          </xdr:cNvPr>
          <xdr:cNvGraphicFramePr>
            <a:graphicFrameLocks/>
          </xdr:cNvGraphicFramePr>
        </xdr:nvGraphicFramePr>
        <xdr:xfrm>
          <a:off x="5476876" y="-14537"/>
          <a:ext cx="6991349" cy="4143376"/>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3" name="TextBox 1">
            <a:extLst>
              <a:ext uri="{FF2B5EF4-FFF2-40B4-BE49-F238E27FC236}">
                <a16:creationId xmlns:a16="http://schemas.microsoft.com/office/drawing/2014/main" id="{00000000-0008-0000-1900-000003000000}"/>
              </a:ext>
            </a:extLst>
          </xdr:cNvPr>
          <xdr:cNvSpPr txBox="1"/>
        </xdr:nvSpPr>
        <xdr:spPr>
          <a:xfrm>
            <a:off x="5676900" y="3843345"/>
            <a:ext cx="6924675" cy="258648"/>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100" b="0" i="0">
                <a:effectLst/>
                <a:latin typeface="+mn-lt"/>
                <a:ea typeface="+mn-ea"/>
                <a:cs typeface="+mn-cs"/>
              </a:rPr>
              <a:t>Source: Association for Learning Technology (ALT) Annual Survey Report 2021 | https://alt.ac.uk/annual-survey</a:t>
            </a:r>
            <a:endParaRPr lang="en-GB">
              <a:effectLst/>
            </a:endParaRPr>
          </a:p>
        </xdr:txBody>
      </xdr:sp>
    </xdr:grpSp>
    <xdr:clientData/>
  </xdr:twoCellAnchor>
  <xdr:twoCellAnchor>
    <xdr:from>
      <xdr:col>9</xdr:col>
      <xdr:colOff>609599</xdr:colOff>
      <xdr:row>29</xdr:row>
      <xdr:rowOff>123825</xdr:rowOff>
    </xdr:from>
    <xdr:to>
      <xdr:col>23</xdr:col>
      <xdr:colOff>542924</xdr:colOff>
      <xdr:row>65</xdr:row>
      <xdr:rowOff>95249</xdr:rowOff>
    </xdr:to>
    <xdr:graphicFrame macro="">
      <xdr:nvGraphicFramePr>
        <xdr:cNvPr id="5" name="Chart 4">
          <a:extLst>
            <a:ext uri="{FF2B5EF4-FFF2-40B4-BE49-F238E27FC236}">
              <a16:creationId xmlns:a16="http://schemas.microsoft.com/office/drawing/2014/main" id="{00000000-0008-0000-19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3.xml><?xml version="1.0" encoding="utf-8"?>
<c:userShapes xmlns:c="http://schemas.openxmlformats.org/drawingml/2006/chart">
  <cdr:relSizeAnchor xmlns:cdr="http://schemas.openxmlformats.org/drawingml/2006/chartDrawing">
    <cdr:from>
      <cdr:x>0.01828</cdr:x>
      <cdr:y>0.95097</cdr:y>
    </cdr:from>
    <cdr:to>
      <cdr:x>1</cdr:x>
      <cdr:y>0.99406</cdr:y>
    </cdr:to>
    <cdr:sp macro="" textlink="">
      <cdr:nvSpPr>
        <cdr:cNvPr id="2" name="TextBox 1"/>
        <cdr:cNvSpPr txBox="1"/>
      </cdr:nvSpPr>
      <cdr:spPr>
        <a:xfrm xmlns:a="http://schemas.openxmlformats.org/drawingml/2006/main">
          <a:off x="123825" y="6096027"/>
          <a:ext cx="6648451" cy="27622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US" sz="1100" b="0" i="0">
              <a:effectLst/>
              <a:latin typeface="+mn-lt"/>
              <a:ea typeface="+mn-ea"/>
              <a:cs typeface="+mn-cs"/>
            </a:rPr>
            <a:t>Source: Association for Learning Technology (ALT) Annual Survey Report 2021 | https://alt.ac.uk/annual-survey</a:t>
          </a:r>
          <a:endParaRPr lang="en-GB" sz="900">
            <a:effectLst/>
          </a:endParaRPr>
        </a:p>
      </cdr:txBody>
    </cdr:sp>
  </cdr:relSizeAnchor>
</c:userShapes>
</file>

<file path=xl/drawings/drawing44.xml><?xml version="1.0" encoding="utf-8"?>
<xdr:wsDr xmlns:xdr="http://schemas.openxmlformats.org/drawingml/2006/spreadsheetDrawing" xmlns:a="http://schemas.openxmlformats.org/drawingml/2006/main">
  <xdr:twoCellAnchor>
    <xdr:from>
      <xdr:col>9</xdr:col>
      <xdr:colOff>142874</xdr:colOff>
      <xdr:row>0</xdr:row>
      <xdr:rowOff>190500</xdr:rowOff>
    </xdr:from>
    <xdr:to>
      <xdr:col>20</xdr:col>
      <xdr:colOff>228600</xdr:colOff>
      <xdr:row>20</xdr:row>
      <xdr:rowOff>87198</xdr:rowOff>
    </xdr:to>
    <xdr:grpSp>
      <xdr:nvGrpSpPr>
        <xdr:cNvPr id="4" name="Group 3">
          <a:extLst>
            <a:ext uri="{FF2B5EF4-FFF2-40B4-BE49-F238E27FC236}">
              <a16:creationId xmlns:a16="http://schemas.microsoft.com/office/drawing/2014/main" id="{00000000-0008-0000-1A00-000004000000}"/>
            </a:ext>
          </a:extLst>
        </xdr:cNvPr>
        <xdr:cNvGrpSpPr/>
      </xdr:nvGrpSpPr>
      <xdr:grpSpPr>
        <a:xfrm>
          <a:off x="7962899" y="190500"/>
          <a:ext cx="6791326" cy="3249498"/>
          <a:chOff x="6715124" y="190500"/>
          <a:chExt cx="6791326" cy="3192348"/>
        </a:xfrm>
      </xdr:grpSpPr>
      <xdr:graphicFrame macro="">
        <xdr:nvGraphicFramePr>
          <xdr:cNvPr id="2" name="Chart 1">
            <a:extLst>
              <a:ext uri="{FF2B5EF4-FFF2-40B4-BE49-F238E27FC236}">
                <a16:creationId xmlns:a16="http://schemas.microsoft.com/office/drawing/2014/main" id="{00000000-0008-0000-1A00-000002000000}"/>
              </a:ext>
            </a:extLst>
          </xdr:cNvPr>
          <xdr:cNvGraphicFramePr>
            <a:graphicFrameLocks/>
          </xdr:cNvGraphicFramePr>
        </xdr:nvGraphicFramePr>
        <xdr:xfrm>
          <a:off x="6715124" y="190500"/>
          <a:ext cx="6772276" cy="3009899"/>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3" name="TextBox 1">
            <a:extLst>
              <a:ext uri="{FF2B5EF4-FFF2-40B4-BE49-F238E27FC236}">
                <a16:creationId xmlns:a16="http://schemas.microsoft.com/office/drawing/2014/main" id="{00000000-0008-0000-1A00-000003000000}"/>
              </a:ext>
            </a:extLst>
          </xdr:cNvPr>
          <xdr:cNvSpPr txBox="1"/>
        </xdr:nvSpPr>
        <xdr:spPr>
          <a:xfrm>
            <a:off x="6886575" y="3124200"/>
            <a:ext cx="6619875" cy="258648"/>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100" b="0" i="0">
                <a:effectLst/>
                <a:latin typeface="+mn-lt"/>
                <a:ea typeface="+mn-ea"/>
                <a:cs typeface="+mn-cs"/>
              </a:rPr>
              <a:t>Source: Association for Learning Technology (ALT) Annual Survey Report 2021 | https://alt.ac.uk/annual-survey</a:t>
            </a:r>
            <a:endParaRPr lang="en-GB">
              <a:effectLst/>
            </a:endParaRPr>
          </a:p>
        </xdr:txBody>
      </xdr:sp>
    </xdr:grpSp>
    <xdr:clientData/>
  </xdr:twoCellAnchor>
  <xdr:twoCellAnchor>
    <xdr:from>
      <xdr:col>8</xdr:col>
      <xdr:colOff>342900</xdr:colOff>
      <xdr:row>21</xdr:row>
      <xdr:rowOff>114300</xdr:rowOff>
    </xdr:from>
    <xdr:to>
      <xdr:col>22</xdr:col>
      <xdr:colOff>88500</xdr:colOff>
      <xdr:row>57</xdr:row>
      <xdr:rowOff>45000</xdr:rowOff>
    </xdr:to>
    <xdr:graphicFrame macro="">
      <xdr:nvGraphicFramePr>
        <xdr:cNvPr id="5" name="Chart 4">
          <a:extLst>
            <a:ext uri="{FF2B5EF4-FFF2-40B4-BE49-F238E27FC236}">
              <a16:creationId xmlns:a16="http://schemas.microsoft.com/office/drawing/2014/main" id="{00000000-0008-0000-1A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5.xml><?xml version="1.0" encoding="utf-8"?>
<c:userShapes xmlns:c="http://schemas.openxmlformats.org/drawingml/2006/chart">
  <cdr:relSizeAnchor xmlns:cdr="http://schemas.openxmlformats.org/drawingml/2006/chartDrawing">
    <cdr:from>
      <cdr:x>0.01828</cdr:x>
      <cdr:y>0.95097</cdr:y>
    </cdr:from>
    <cdr:to>
      <cdr:x>0.98922</cdr:x>
      <cdr:y>0.99406</cdr:y>
    </cdr:to>
    <cdr:sp macro="" textlink="">
      <cdr:nvSpPr>
        <cdr:cNvPr id="2" name="TextBox 1"/>
        <cdr:cNvSpPr txBox="1"/>
      </cdr:nvSpPr>
      <cdr:spPr>
        <a:xfrm xmlns:a="http://schemas.openxmlformats.org/drawingml/2006/main">
          <a:off x="123826" y="6096027"/>
          <a:ext cx="6575446" cy="27622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US" sz="1100" b="0" i="0">
              <a:effectLst/>
              <a:latin typeface="+mn-lt"/>
              <a:ea typeface="+mn-ea"/>
              <a:cs typeface="+mn-cs"/>
            </a:rPr>
            <a:t>Source: Association for Learning Technology (ALT) Annual Survey Report 2021 | https://alt.ac.uk/annual-survey</a:t>
          </a:r>
          <a:endParaRPr lang="en-GB" sz="900">
            <a:effectLst/>
          </a:endParaRPr>
        </a:p>
      </cdr:txBody>
    </cdr:sp>
  </cdr:relSizeAnchor>
</c:userShapes>
</file>

<file path=xl/drawings/drawing46.xml><?xml version="1.0" encoding="utf-8"?>
<xdr:wsDr xmlns:xdr="http://schemas.openxmlformats.org/drawingml/2006/spreadsheetDrawing" xmlns:a="http://schemas.openxmlformats.org/drawingml/2006/main">
  <xdr:twoCellAnchor>
    <xdr:from>
      <xdr:col>8</xdr:col>
      <xdr:colOff>561974</xdr:colOff>
      <xdr:row>0</xdr:row>
      <xdr:rowOff>180975</xdr:rowOff>
    </xdr:from>
    <xdr:to>
      <xdr:col>20</xdr:col>
      <xdr:colOff>28575</xdr:colOff>
      <xdr:row>26</xdr:row>
      <xdr:rowOff>1473</xdr:rowOff>
    </xdr:to>
    <xdr:grpSp>
      <xdr:nvGrpSpPr>
        <xdr:cNvPr id="4" name="Group 3">
          <a:extLst>
            <a:ext uri="{FF2B5EF4-FFF2-40B4-BE49-F238E27FC236}">
              <a16:creationId xmlns:a16="http://schemas.microsoft.com/office/drawing/2014/main" id="{00000000-0008-0000-1B00-000004000000}"/>
            </a:ext>
          </a:extLst>
        </xdr:cNvPr>
        <xdr:cNvGrpSpPr/>
      </xdr:nvGrpSpPr>
      <xdr:grpSpPr>
        <a:xfrm>
          <a:off x="6276974" y="180975"/>
          <a:ext cx="6781801" cy="4144848"/>
          <a:chOff x="4829174" y="180975"/>
          <a:chExt cx="6781801" cy="4087698"/>
        </a:xfrm>
      </xdr:grpSpPr>
      <xdr:graphicFrame macro="">
        <xdr:nvGraphicFramePr>
          <xdr:cNvPr id="2" name="Chart 1">
            <a:extLst>
              <a:ext uri="{FF2B5EF4-FFF2-40B4-BE49-F238E27FC236}">
                <a16:creationId xmlns:a16="http://schemas.microsoft.com/office/drawing/2014/main" id="{00000000-0008-0000-1B00-000002000000}"/>
              </a:ext>
            </a:extLst>
          </xdr:cNvPr>
          <xdr:cNvGraphicFramePr>
            <a:graphicFrameLocks/>
          </xdr:cNvGraphicFramePr>
        </xdr:nvGraphicFramePr>
        <xdr:xfrm>
          <a:off x="4829174" y="180975"/>
          <a:ext cx="6772276" cy="3905249"/>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3" name="TextBox 1">
            <a:extLst>
              <a:ext uri="{FF2B5EF4-FFF2-40B4-BE49-F238E27FC236}">
                <a16:creationId xmlns:a16="http://schemas.microsoft.com/office/drawing/2014/main" id="{00000000-0008-0000-1B00-000003000000}"/>
              </a:ext>
            </a:extLst>
          </xdr:cNvPr>
          <xdr:cNvSpPr txBox="1"/>
        </xdr:nvSpPr>
        <xdr:spPr>
          <a:xfrm>
            <a:off x="4943475" y="4010025"/>
            <a:ext cx="6667500" cy="258648"/>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100" b="0" i="0">
                <a:effectLst/>
                <a:latin typeface="+mn-lt"/>
                <a:ea typeface="+mn-ea"/>
                <a:cs typeface="+mn-cs"/>
              </a:rPr>
              <a:t>Source: Association for Learning Technology (ALT) Annual Survey Report 2021 | https://alt.ac.uk/annual-survey</a:t>
            </a:r>
            <a:endParaRPr lang="en-GB">
              <a:effectLst/>
            </a:endParaRPr>
          </a:p>
        </xdr:txBody>
      </xdr:sp>
    </xdr:grpSp>
    <xdr:clientData/>
  </xdr:twoCellAnchor>
  <xdr:twoCellAnchor>
    <xdr:from>
      <xdr:col>8</xdr:col>
      <xdr:colOff>428625</xdr:colOff>
      <xdr:row>26</xdr:row>
      <xdr:rowOff>28575</xdr:rowOff>
    </xdr:from>
    <xdr:to>
      <xdr:col>22</xdr:col>
      <xdr:colOff>174225</xdr:colOff>
      <xdr:row>61</xdr:row>
      <xdr:rowOff>121200</xdr:rowOff>
    </xdr:to>
    <xdr:graphicFrame macro="">
      <xdr:nvGraphicFramePr>
        <xdr:cNvPr id="5" name="Chart 4">
          <a:extLst>
            <a:ext uri="{FF2B5EF4-FFF2-40B4-BE49-F238E27FC236}">
              <a16:creationId xmlns:a16="http://schemas.microsoft.com/office/drawing/2014/main" id="{00000000-0008-0000-1B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7.xml><?xml version="1.0" encoding="utf-8"?>
<c:userShapes xmlns:c="http://schemas.openxmlformats.org/drawingml/2006/chart">
  <cdr:relSizeAnchor xmlns:cdr="http://schemas.openxmlformats.org/drawingml/2006/chartDrawing">
    <cdr:from>
      <cdr:x>0.02391</cdr:x>
      <cdr:y>0.93848</cdr:y>
    </cdr:from>
    <cdr:to>
      <cdr:x>0.99626</cdr:x>
      <cdr:y>0.98939</cdr:y>
    </cdr:to>
    <cdr:sp macro="" textlink="">
      <cdr:nvSpPr>
        <cdr:cNvPr id="2" name="TextBox 1"/>
        <cdr:cNvSpPr txBox="1"/>
      </cdr:nvSpPr>
      <cdr:spPr>
        <a:xfrm xmlns:a="http://schemas.openxmlformats.org/drawingml/2006/main">
          <a:off x="161925" y="4755559"/>
          <a:ext cx="6585023" cy="25797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US" sz="1100" b="0" i="0">
              <a:effectLst/>
              <a:latin typeface="+mn-lt"/>
              <a:ea typeface="+mn-ea"/>
              <a:cs typeface="+mn-cs"/>
            </a:rPr>
            <a:t>Source: Association for Learning Technology (ALT) Annual Survey Report 2021 | https://alt.ac.uk/annual-survey</a:t>
          </a:r>
          <a:endParaRPr lang="en-GB" sz="900">
            <a:effectLst/>
          </a:endParaRPr>
        </a:p>
      </cdr:txBody>
    </cdr:sp>
  </cdr:relSizeAnchor>
</c:userShapes>
</file>

<file path=xl/drawings/drawing48.xml><?xml version="1.0" encoding="utf-8"?>
<xdr:wsDr xmlns:xdr="http://schemas.openxmlformats.org/drawingml/2006/spreadsheetDrawing" xmlns:a="http://schemas.openxmlformats.org/drawingml/2006/main">
  <xdr:twoCellAnchor>
    <xdr:from>
      <xdr:col>9</xdr:col>
      <xdr:colOff>28575</xdr:colOff>
      <xdr:row>0</xdr:row>
      <xdr:rowOff>161925</xdr:rowOff>
    </xdr:from>
    <xdr:to>
      <xdr:col>20</xdr:col>
      <xdr:colOff>95251</xdr:colOff>
      <xdr:row>26</xdr:row>
      <xdr:rowOff>28574</xdr:rowOff>
    </xdr:to>
    <xdr:grpSp>
      <xdr:nvGrpSpPr>
        <xdr:cNvPr id="2" name="Group 1">
          <a:extLst>
            <a:ext uri="{FF2B5EF4-FFF2-40B4-BE49-F238E27FC236}">
              <a16:creationId xmlns:a16="http://schemas.microsoft.com/office/drawing/2014/main" id="{00000000-0008-0000-1C00-000002000000}"/>
            </a:ext>
          </a:extLst>
        </xdr:cNvPr>
        <xdr:cNvGrpSpPr/>
      </xdr:nvGrpSpPr>
      <xdr:grpSpPr>
        <a:xfrm>
          <a:off x="7372350" y="161925"/>
          <a:ext cx="6772276" cy="4190999"/>
          <a:chOff x="5962650" y="-80925"/>
          <a:chExt cx="6772276" cy="4805014"/>
        </a:xfrm>
      </xdr:grpSpPr>
      <xdr:graphicFrame macro="">
        <xdr:nvGraphicFramePr>
          <xdr:cNvPr id="3" name="Chart 2">
            <a:extLst>
              <a:ext uri="{FF2B5EF4-FFF2-40B4-BE49-F238E27FC236}">
                <a16:creationId xmlns:a16="http://schemas.microsoft.com/office/drawing/2014/main" id="{00000000-0008-0000-1C00-000003000000}"/>
              </a:ext>
            </a:extLst>
          </xdr:cNvPr>
          <xdr:cNvGraphicFramePr>
            <a:graphicFrameLocks/>
          </xdr:cNvGraphicFramePr>
        </xdr:nvGraphicFramePr>
        <xdr:xfrm>
          <a:off x="5962650" y="-80925"/>
          <a:ext cx="6772276" cy="4629150"/>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4" name="TextBox 1">
            <a:extLst>
              <a:ext uri="{FF2B5EF4-FFF2-40B4-BE49-F238E27FC236}">
                <a16:creationId xmlns:a16="http://schemas.microsoft.com/office/drawing/2014/main" id="{00000000-0008-0000-1C00-000004000000}"/>
              </a:ext>
            </a:extLst>
          </xdr:cNvPr>
          <xdr:cNvSpPr txBox="1"/>
        </xdr:nvSpPr>
        <xdr:spPr>
          <a:xfrm>
            <a:off x="6153150" y="4454521"/>
            <a:ext cx="6562725" cy="269568"/>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100" b="0" i="0">
                <a:effectLst/>
                <a:latin typeface="+mn-lt"/>
                <a:ea typeface="+mn-ea"/>
                <a:cs typeface="+mn-cs"/>
              </a:rPr>
              <a:t>Source: Association for Learning Technology (ALT) Annual Survey Report 2021 | https://alt.ac.uk/annual-survey</a:t>
            </a:r>
            <a:endParaRPr lang="en-GB">
              <a:effectLst/>
            </a:endParaRPr>
          </a:p>
        </xdr:txBody>
      </xdr:sp>
    </xdr:grpSp>
    <xdr:clientData/>
  </xdr:twoCellAnchor>
  <xdr:twoCellAnchor>
    <xdr:from>
      <xdr:col>9</xdr:col>
      <xdr:colOff>0</xdr:colOff>
      <xdr:row>26</xdr:row>
      <xdr:rowOff>161924</xdr:rowOff>
    </xdr:from>
    <xdr:to>
      <xdr:col>22</xdr:col>
      <xdr:colOff>355200</xdr:colOff>
      <xdr:row>62</xdr:row>
      <xdr:rowOff>92624</xdr:rowOff>
    </xdr:to>
    <xdr:graphicFrame macro="">
      <xdr:nvGraphicFramePr>
        <xdr:cNvPr id="5" name="Chart 4">
          <a:extLst>
            <a:ext uri="{FF2B5EF4-FFF2-40B4-BE49-F238E27FC236}">
              <a16:creationId xmlns:a16="http://schemas.microsoft.com/office/drawing/2014/main" id="{00000000-0008-0000-1C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9.xml><?xml version="1.0" encoding="utf-8"?>
<c:userShapes xmlns:c="http://schemas.openxmlformats.org/drawingml/2006/chart">
  <cdr:relSizeAnchor xmlns:cdr="http://schemas.openxmlformats.org/drawingml/2006/chartDrawing">
    <cdr:from>
      <cdr:x>0.01266</cdr:x>
      <cdr:y>0.93848</cdr:y>
    </cdr:from>
    <cdr:to>
      <cdr:x>0.99344</cdr:x>
      <cdr:y>0.98939</cdr:y>
    </cdr:to>
    <cdr:sp macro="" textlink="">
      <cdr:nvSpPr>
        <cdr:cNvPr id="2" name="TextBox 1"/>
        <cdr:cNvSpPr txBox="1"/>
      </cdr:nvSpPr>
      <cdr:spPr>
        <a:xfrm xmlns:a="http://schemas.openxmlformats.org/drawingml/2006/main">
          <a:off x="85725" y="4755559"/>
          <a:ext cx="6642125" cy="25797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US" sz="1100" b="0" i="0">
              <a:effectLst/>
              <a:latin typeface="+mn-lt"/>
              <a:ea typeface="+mn-ea"/>
              <a:cs typeface="+mn-cs"/>
            </a:rPr>
            <a:t>Source: Association for Learning Technology (ALT) Annual Survey Report 2021 | https://alt.ac.uk/annual-survey</a:t>
          </a:r>
          <a:endParaRPr lang="en-GB" sz="900">
            <a:effectLst/>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0.06339</cdr:x>
      <cdr:y>0.96972</cdr:y>
    </cdr:from>
    <cdr:to>
      <cdr:x>0.99564</cdr:x>
      <cdr:y>1</cdr:y>
    </cdr:to>
    <cdr:sp macro="" textlink="">
      <cdr:nvSpPr>
        <cdr:cNvPr id="2" name="TextBox 1">
          <a:extLst xmlns:a="http://schemas.openxmlformats.org/drawingml/2006/main">
            <a:ext uri="{FF2B5EF4-FFF2-40B4-BE49-F238E27FC236}">
              <a16:creationId xmlns:a16="http://schemas.microsoft.com/office/drawing/2014/main" id="{3ECECC40-F321-4385-A4E7-221D68919904}"/>
            </a:ext>
          </a:extLst>
        </cdr:cNvPr>
        <cdr:cNvSpPr txBox="1"/>
      </cdr:nvSpPr>
      <cdr:spPr>
        <a:xfrm xmlns:a="http://schemas.openxmlformats.org/drawingml/2006/main">
          <a:off x="784755" y="6257527"/>
          <a:ext cx="11541124" cy="19539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US" sz="800" b="0" i="0" u="none" strike="noStrike">
              <a:solidFill>
                <a:srgbClr val="000000"/>
              </a:solidFill>
              <a:latin typeface="Open Sans" panose="020B0606030504020204" pitchFamily="34" charset="0"/>
              <a:ea typeface="Open Sans" panose="020B0606030504020204" pitchFamily="34" charset="0"/>
              <a:cs typeface="Open Sans" panose="020B0606030504020204" pitchFamily="34" charset="0"/>
            </a:rPr>
            <a:t>Source: Association for Learning Technology (ALT) Annual Survey Report 2021 | https://alt.ac.uk/annual-survey</a:t>
          </a:r>
          <a:endParaRPr lang="en-GB" sz="1000">
            <a:latin typeface="Open Sans" panose="020B0606030504020204" pitchFamily="34" charset="0"/>
            <a:ea typeface="Open Sans" panose="020B0606030504020204" pitchFamily="34" charset="0"/>
            <a:cs typeface="Open Sans" panose="020B0606030504020204" pitchFamily="34" charset="0"/>
          </a:endParaRPr>
        </a:p>
      </cdr:txBody>
    </cdr:sp>
  </cdr:relSizeAnchor>
</c:userShapes>
</file>

<file path=xl/drawings/drawing50.xml><?xml version="1.0" encoding="utf-8"?>
<xdr:wsDr xmlns:xdr="http://schemas.openxmlformats.org/drawingml/2006/spreadsheetDrawing" xmlns:a="http://schemas.openxmlformats.org/drawingml/2006/main">
  <xdr:twoCellAnchor>
    <xdr:from>
      <xdr:col>0</xdr:col>
      <xdr:colOff>0</xdr:colOff>
      <xdr:row>21</xdr:row>
      <xdr:rowOff>90486</xdr:rowOff>
    </xdr:from>
    <xdr:to>
      <xdr:col>9</xdr:col>
      <xdr:colOff>66675</xdr:colOff>
      <xdr:row>45</xdr:row>
      <xdr:rowOff>28575</xdr:rowOff>
    </xdr:to>
    <xdr:graphicFrame macro="">
      <xdr:nvGraphicFramePr>
        <xdr:cNvPr id="2" name="Chart 1">
          <a:extLst>
            <a:ext uri="{FF2B5EF4-FFF2-40B4-BE49-F238E27FC236}">
              <a16:creationId xmlns:a16="http://schemas.microsoft.com/office/drawing/2014/main" id="{886B1132-8F9C-4E96-9817-71438FB1D4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95250</xdr:colOff>
      <xdr:row>47</xdr:row>
      <xdr:rowOff>9524</xdr:rowOff>
    </xdr:from>
    <xdr:to>
      <xdr:col>9</xdr:col>
      <xdr:colOff>47625</xdr:colOff>
      <xdr:row>74</xdr:row>
      <xdr:rowOff>76199</xdr:rowOff>
    </xdr:to>
    <xdr:graphicFrame macro="">
      <xdr:nvGraphicFramePr>
        <xdr:cNvPr id="3" name="Chart 2">
          <a:extLst>
            <a:ext uri="{FF2B5EF4-FFF2-40B4-BE49-F238E27FC236}">
              <a16:creationId xmlns:a16="http://schemas.microsoft.com/office/drawing/2014/main" id="{C88BC23A-4618-4426-A946-2F05FCC139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1.xml><?xml version="1.0" encoding="utf-8"?>
<c:userShapes xmlns:c="http://schemas.openxmlformats.org/drawingml/2006/chart">
  <cdr:relSizeAnchor xmlns:cdr="http://schemas.openxmlformats.org/drawingml/2006/chartDrawing">
    <cdr:from>
      <cdr:x>0.04743</cdr:x>
      <cdr:y>0.92973</cdr:y>
    </cdr:from>
    <cdr:to>
      <cdr:x>1</cdr:x>
      <cdr:y>0.99079</cdr:y>
    </cdr:to>
    <cdr:sp macro="" textlink="">
      <cdr:nvSpPr>
        <cdr:cNvPr id="2" name="TextBox 1">
          <a:extLst xmlns:a="http://schemas.openxmlformats.org/drawingml/2006/main">
            <a:ext uri="{FF2B5EF4-FFF2-40B4-BE49-F238E27FC236}">
              <a16:creationId xmlns:a16="http://schemas.microsoft.com/office/drawing/2014/main" id="{8D085C96-BD83-4DA1-B50F-989686BA759D}"/>
            </a:ext>
          </a:extLst>
        </cdr:cNvPr>
        <cdr:cNvSpPr txBox="1"/>
      </cdr:nvSpPr>
      <cdr:spPr>
        <a:xfrm xmlns:a="http://schemas.openxmlformats.org/drawingml/2006/main">
          <a:off x="342900" y="4193165"/>
          <a:ext cx="6886575" cy="27538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0" i="0">
              <a:effectLst/>
              <a:latin typeface="+mn-lt"/>
              <a:ea typeface="+mn-ea"/>
              <a:cs typeface="+mn-cs"/>
            </a:rPr>
            <a:t>Source: Association for Learning Technology (ALT) Annual Survey Report 2021 | https://alt.ac.uk/annual-survey</a:t>
          </a:r>
          <a:endParaRPr lang="en-GB" sz="900">
            <a:effectLst/>
          </a:endParaRPr>
        </a:p>
      </cdr:txBody>
    </cdr:sp>
  </cdr:relSizeAnchor>
</c:userShapes>
</file>

<file path=xl/drawings/drawing52.xml><?xml version="1.0" encoding="utf-8"?>
<c:userShapes xmlns:c="http://schemas.openxmlformats.org/drawingml/2006/chart">
  <cdr:relSizeAnchor xmlns:cdr="http://schemas.openxmlformats.org/drawingml/2006/chartDrawing">
    <cdr:from>
      <cdr:x>0.04685</cdr:x>
      <cdr:y>0.92896</cdr:y>
    </cdr:from>
    <cdr:to>
      <cdr:x>1</cdr:x>
      <cdr:y>0.98822</cdr:y>
    </cdr:to>
    <cdr:sp macro="" textlink="">
      <cdr:nvSpPr>
        <cdr:cNvPr id="2" name="TextBox 1">
          <a:extLst xmlns:a="http://schemas.openxmlformats.org/drawingml/2006/main">
            <a:ext uri="{FF2B5EF4-FFF2-40B4-BE49-F238E27FC236}">
              <a16:creationId xmlns:a16="http://schemas.microsoft.com/office/drawing/2014/main" id="{5529F713-6219-4A44-A6E2-EAB234F95687}"/>
            </a:ext>
          </a:extLst>
        </cdr:cNvPr>
        <cdr:cNvSpPr txBox="1"/>
      </cdr:nvSpPr>
      <cdr:spPr>
        <a:xfrm xmlns:a="http://schemas.openxmlformats.org/drawingml/2006/main">
          <a:off x="333375" y="4840044"/>
          <a:ext cx="6781800" cy="30875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0" i="0">
              <a:effectLst/>
              <a:latin typeface="+mn-lt"/>
              <a:ea typeface="+mn-ea"/>
              <a:cs typeface="+mn-cs"/>
            </a:rPr>
            <a:t>Source: Association for Learning Technology (ALT) Annual Survey Report 2021 | https://alt.ac.uk/annual-survey</a:t>
          </a:r>
          <a:endParaRPr lang="en-GB" sz="900">
            <a:effectLst/>
          </a:endParaRPr>
        </a:p>
      </cdr:txBody>
    </cdr:sp>
  </cdr:relSizeAnchor>
</c:userShapes>
</file>

<file path=xl/drawings/drawing53.xml><?xml version="1.0" encoding="utf-8"?>
<xdr:wsDr xmlns:xdr="http://schemas.openxmlformats.org/drawingml/2006/spreadsheetDrawing" xmlns:a="http://schemas.openxmlformats.org/drawingml/2006/main">
  <xdr:twoCellAnchor>
    <xdr:from>
      <xdr:col>0</xdr:col>
      <xdr:colOff>381000</xdr:colOff>
      <xdr:row>13</xdr:row>
      <xdr:rowOff>80962</xdr:rowOff>
    </xdr:from>
    <xdr:to>
      <xdr:col>9</xdr:col>
      <xdr:colOff>276225</xdr:colOff>
      <xdr:row>35</xdr:row>
      <xdr:rowOff>66676</xdr:rowOff>
    </xdr:to>
    <xdr:graphicFrame macro="">
      <xdr:nvGraphicFramePr>
        <xdr:cNvPr id="2" name="Chart 1">
          <a:extLst>
            <a:ext uri="{FF2B5EF4-FFF2-40B4-BE49-F238E27FC236}">
              <a16:creationId xmlns:a16="http://schemas.microsoft.com/office/drawing/2014/main" id="{60785536-A606-4853-8184-63F920F206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361950</xdr:colOff>
      <xdr:row>36</xdr:row>
      <xdr:rowOff>9525</xdr:rowOff>
    </xdr:from>
    <xdr:to>
      <xdr:col>9</xdr:col>
      <xdr:colOff>371475</xdr:colOff>
      <xdr:row>61</xdr:row>
      <xdr:rowOff>104775</xdr:rowOff>
    </xdr:to>
    <xdr:graphicFrame macro="">
      <xdr:nvGraphicFramePr>
        <xdr:cNvPr id="3" name="Chart 2">
          <a:extLst>
            <a:ext uri="{FF2B5EF4-FFF2-40B4-BE49-F238E27FC236}">
              <a16:creationId xmlns:a16="http://schemas.microsoft.com/office/drawing/2014/main" id="{1B406C30-EBFB-47E5-85DD-9298DDCF5E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4.xml><?xml version="1.0" encoding="utf-8"?>
<c:userShapes xmlns:c="http://schemas.openxmlformats.org/drawingml/2006/chart">
  <cdr:relSizeAnchor xmlns:cdr="http://schemas.openxmlformats.org/drawingml/2006/chartDrawing">
    <cdr:from>
      <cdr:x>0.03914</cdr:x>
      <cdr:y>0.92608</cdr:y>
    </cdr:from>
    <cdr:to>
      <cdr:x>1</cdr:x>
      <cdr:y>1</cdr:y>
    </cdr:to>
    <cdr:sp macro="" textlink="">
      <cdr:nvSpPr>
        <cdr:cNvPr id="2" name="TextBox 1">
          <a:extLst xmlns:a="http://schemas.openxmlformats.org/drawingml/2006/main">
            <a:ext uri="{FF2B5EF4-FFF2-40B4-BE49-F238E27FC236}">
              <a16:creationId xmlns:a16="http://schemas.microsoft.com/office/drawing/2014/main" id="{24CEB0E5-F64C-45AF-ABA4-798DBD4F2F29}"/>
            </a:ext>
          </a:extLst>
        </cdr:cNvPr>
        <cdr:cNvSpPr txBox="1"/>
      </cdr:nvSpPr>
      <cdr:spPr>
        <a:xfrm xmlns:a="http://schemas.openxmlformats.org/drawingml/2006/main">
          <a:off x="276226" y="3867971"/>
          <a:ext cx="6781799" cy="30874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0" i="0">
              <a:effectLst/>
              <a:latin typeface="+mn-lt"/>
              <a:ea typeface="+mn-ea"/>
              <a:cs typeface="+mn-cs"/>
            </a:rPr>
            <a:t>Source: Association for Learning Technology (ALT) Annual Survey Report 2021 | https://alt.ac.uk/annual-survey</a:t>
          </a:r>
          <a:endParaRPr lang="en-GB" sz="900">
            <a:effectLst/>
          </a:endParaRPr>
        </a:p>
      </cdr:txBody>
    </cdr:sp>
  </cdr:relSizeAnchor>
</c:userShapes>
</file>

<file path=xl/drawings/drawing55.xml><?xml version="1.0" encoding="utf-8"?>
<c:userShapes xmlns:c="http://schemas.openxmlformats.org/drawingml/2006/chart">
  <cdr:relSizeAnchor xmlns:cdr="http://schemas.openxmlformats.org/drawingml/2006/chartDrawing">
    <cdr:from>
      <cdr:x>0.0332</cdr:x>
      <cdr:y>0.92614</cdr:y>
    </cdr:from>
    <cdr:to>
      <cdr:x>0.99026</cdr:x>
      <cdr:y>0.9897</cdr:y>
    </cdr:to>
    <cdr:sp macro="" textlink="">
      <cdr:nvSpPr>
        <cdr:cNvPr id="2" name="TextBox 1">
          <a:extLst xmlns:a="http://schemas.openxmlformats.org/drawingml/2006/main">
            <a:ext uri="{FF2B5EF4-FFF2-40B4-BE49-F238E27FC236}">
              <a16:creationId xmlns:a16="http://schemas.microsoft.com/office/drawing/2014/main" id="{24CEB0E5-F64C-45AF-ABA4-798DBD4F2F29}"/>
            </a:ext>
          </a:extLst>
        </cdr:cNvPr>
        <cdr:cNvSpPr txBox="1"/>
      </cdr:nvSpPr>
      <cdr:spPr>
        <a:xfrm xmlns:a="http://schemas.openxmlformats.org/drawingml/2006/main">
          <a:off x="238125" y="4498957"/>
          <a:ext cx="6864342" cy="308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0" i="0">
              <a:effectLst/>
              <a:latin typeface="+mn-lt"/>
              <a:ea typeface="+mn-ea"/>
              <a:cs typeface="+mn-cs"/>
            </a:rPr>
            <a:t>Source: Association for Learning Technology (ALT) Annual Survey Report 2021 | https://alt.ac.uk/annual-survey</a:t>
          </a:r>
          <a:endParaRPr lang="en-GB" sz="900">
            <a:effectLst/>
          </a:endParaRPr>
        </a:p>
      </cdr:txBody>
    </cdr:sp>
  </cdr:relSizeAnchor>
</c:userShapes>
</file>

<file path=xl/drawings/drawing56.xml><?xml version="1.0" encoding="utf-8"?>
<xdr:wsDr xmlns:xdr="http://schemas.openxmlformats.org/drawingml/2006/spreadsheetDrawing" xmlns:a="http://schemas.openxmlformats.org/drawingml/2006/main">
  <xdr:twoCellAnchor>
    <xdr:from>
      <xdr:col>27</xdr:col>
      <xdr:colOff>75065</xdr:colOff>
      <xdr:row>16</xdr:row>
      <xdr:rowOff>184223</xdr:rowOff>
    </xdr:from>
    <xdr:to>
      <xdr:col>47</xdr:col>
      <xdr:colOff>393095</xdr:colOff>
      <xdr:row>51</xdr:row>
      <xdr:rowOff>131837</xdr:rowOff>
    </xdr:to>
    <xdr:graphicFrame macro="">
      <xdr:nvGraphicFramePr>
        <xdr:cNvPr id="2" name="Chart 1">
          <a:extLst>
            <a:ext uri="{FF2B5EF4-FFF2-40B4-BE49-F238E27FC236}">
              <a16:creationId xmlns:a16="http://schemas.microsoft.com/office/drawing/2014/main" id="{54305B6A-C46C-4578-A853-7CAB24629A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170090</xdr:colOff>
      <xdr:row>87</xdr:row>
      <xdr:rowOff>182336</xdr:rowOff>
    </xdr:from>
    <xdr:to>
      <xdr:col>35</xdr:col>
      <xdr:colOff>114982</xdr:colOff>
      <xdr:row>122</xdr:row>
      <xdr:rowOff>129950</xdr:rowOff>
    </xdr:to>
    <xdr:graphicFrame macro="">
      <xdr:nvGraphicFramePr>
        <xdr:cNvPr id="3" name="Chart 2">
          <a:extLst>
            <a:ext uri="{FF2B5EF4-FFF2-40B4-BE49-F238E27FC236}">
              <a16:creationId xmlns:a16="http://schemas.microsoft.com/office/drawing/2014/main" id="{E06139D8-9FC5-4F71-A30B-E68B4669BA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79376</xdr:colOff>
      <xdr:row>123</xdr:row>
      <xdr:rowOff>127000</xdr:rowOff>
    </xdr:from>
    <xdr:to>
      <xdr:col>35</xdr:col>
      <xdr:colOff>63501</xdr:colOff>
      <xdr:row>158</xdr:row>
      <xdr:rowOff>74614</xdr:rowOff>
    </xdr:to>
    <xdr:graphicFrame macro="">
      <xdr:nvGraphicFramePr>
        <xdr:cNvPr id="4" name="Chart 3">
          <a:extLst>
            <a:ext uri="{FF2B5EF4-FFF2-40B4-BE49-F238E27FC236}">
              <a16:creationId xmlns:a16="http://schemas.microsoft.com/office/drawing/2014/main" id="{12A5800D-2442-4A70-9E72-9F8B841880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251732</xdr:colOff>
      <xdr:row>69</xdr:row>
      <xdr:rowOff>125185</xdr:rowOff>
    </xdr:from>
    <xdr:to>
      <xdr:col>17</xdr:col>
      <xdr:colOff>406649</xdr:colOff>
      <xdr:row>105</xdr:row>
      <xdr:rowOff>125185</xdr:rowOff>
    </xdr:to>
    <xdr:graphicFrame macro="">
      <xdr:nvGraphicFramePr>
        <xdr:cNvPr id="5" name="Chart 4">
          <a:extLst>
            <a:ext uri="{FF2B5EF4-FFF2-40B4-BE49-F238E27FC236}">
              <a16:creationId xmlns:a16="http://schemas.microsoft.com/office/drawing/2014/main" id="{E7A3E0E8-3839-4121-AE83-AD6C961B9D0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22</xdr:col>
      <xdr:colOff>381002</xdr:colOff>
      <xdr:row>52</xdr:row>
      <xdr:rowOff>158750</xdr:rowOff>
    </xdr:from>
    <xdr:to>
      <xdr:col>40</xdr:col>
      <xdr:colOff>338668</xdr:colOff>
      <xdr:row>87</xdr:row>
      <xdr:rowOff>106364</xdr:rowOff>
    </xdr:to>
    <xdr:graphicFrame macro="">
      <xdr:nvGraphicFramePr>
        <xdr:cNvPr id="6" name="Chart 5">
          <a:extLst>
            <a:ext uri="{FF2B5EF4-FFF2-40B4-BE49-F238E27FC236}">
              <a16:creationId xmlns:a16="http://schemas.microsoft.com/office/drawing/2014/main" id="{AA3FD5CC-B840-44C9-93AB-26E20289B1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57.xml><?xml version="1.0" encoding="utf-8"?>
<c:userShapes xmlns:c="http://schemas.openxmlformats.org/drawingml/2006/chart">
  <cdr:relSizeAnchor xmlns:cdr="http://schemas.openxmlformats.org/drawingml/2006/chartDrawing">
    <cdr:from>
      <cdr:x>0.4535</cdr:x>
      <cdr:y>0.95333</cdr:y>
    </cdr:from>
    <cdr:to>
      <cdr:x>1</cdr:x>
      <cdr:y>1</cdr:y>
    </cdr:to>
    <cdr:sp macro="" textlink="">
      <cdr:nvSpPr>
        <cdr:cNvPr id="2" name="TextBox 1">
          <a:extLst xmlns:a="http://schemas.openxmlformats.org/drawingml/2006/main">
            <a:ext uri="{FF2B5EF4-FFF2-40B4-BE49-F238E27FC236}">
              <a16:creationId xmlns:a16="http://schemas.microsoft.com/office/drawing/2014/main" id="{BBC05746-8F65-4474-B0E2-E8DC7BECFB28}"/>
            </a:ext>
          </a:extLst>
        </cdr:cNvPr>
        <cdr:cNvSpPr txBox="1"/>
      </cdr:nvSpPr>
      <cdr:spPr>
        <a:xfrm xmlns:a="http://schemas.openxmlformats.org/drawingml/2006/main">
          <a:off x="5627689" y="6306371"/>
          <a:ext cx="6781799" cy="30874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0" i="0">
              <a:effectLst/>
              <a:latin typeface="+mn-lt"/>
              <a:ea typeface="+mn-ea"/>
              <a:cs typeface="+mn-cs"/>
            </a:rPr>
            <a:t>Source: Association for Learning Technology (ALT) Annual Survey Report 2021 | https://alt.ac.uk/annual-survey</a:t>
          </a:r>
          <a:endParaRPr lang="en-GB" sz="900">
            <a:effectLst/>
          </a:endParaRPr>
        </a:p>
      </cdr:txBody>
    </cdr:sp>
  </cdr:relSizeAnchor>
</c:userShapes>
</file>

<file path=xl/drawings/drawing58.xml><?xml version="1.0" encoding="utf-8"?>
<c:userShapes xmlns:c="http://schemas.openxmlformats.org/drawingml/2006/chart">
  <cdr:relSizeAnchor xmlns:cdr="http://schemas.openxmlformats.org/drawingml/2006/chartDrawing">
    <cdr:from>
      <cdr:x>0.45338</cdr:x>
      <cdr:y>0.95333</cdr:y>
    </cdr:from>
    <cdr:to>
      <cdr:x>1</cdr:x>
      <cdr:y>1</cdr:y>
    </cdr:to>
    <cdr:sp macro="" textlink="">
      <cdr:nvSpPr>
        <cdr:cNvPr id="2" name="TextBox 1">
          <a:extLst xmlns:a="http://schemas.openxmlformats.org/drawingml/2006/main">
            <a:ext uri="{FF2B5EF4-FFF2-40B4-BE49-F238E27FC236}">
              <a16:creationId xmlns:a16="http://schemas.microsoft.com/office/drawing/2014/main" id="{BBC05746-8F65-4474-B0E2-E8DC7BECFB28}"/>
            </a:ext>
          </a:extLst>
        </cdr:cNvPr>
        <cdr:cNvSpPr txBox="1"/>
      </cdr:nvSpPr>
      <cdr:spPr>
        <a:xfrm xmlns:a="http://schemas.openxmlformats.org/drawingml/2006/main">
          <a:off x="5624968" y="6306371"/>
          <a:ext cx="6781799" cy="30874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0" i="0">
              <a:effectLst/>
              <a:latin typeface="+mn-lt"/>
              <a:ea typeface="+mn-ea"/>
              <a:cs typeface="+mn-cs"/>
            </a:rPr>
            <a:t>Source: Association for Learning Technology (ALT) Annual Survey Report 2021 | https://alt.ac.uk/annual-survey</a:t>
          </a:r>
          <a:endParaRPr lang="en-GB" sz="900">
            <a:effectLst/>
          </a:endParaRPr>
        </a:p>
      </cdr:txBody>
    </cdr:sp>
  </cdr:relSizeAnchor>
</c:userShapes>
</file>

<file path=xl/drawings/drawing59.xml><?xml version="1.0" encoding="utf-8"?>
<c:userShapes xmlns:c="http://schemas.openxmlformats.org/drawingml/2006/chart">
  <cdr:relSizeAnchor xmlns:cdr="http://schemas.openxmlformats.org/drawingml/2006/chartDrawing">
    <cdr:from>
      <cdr:x>0.4551</cdr:x>
      <cdr:y>0.95333</cdr:y>
    </cdr:from>
    <cdr:to>
      <cdr:x>1</cdr:x>
      <cdr:y>1</cdr:y>
    </cdr:to>
    <cdr:sp macro="" textlink="">
      <cdr:nvSpPr>
        <cdr:cNvPr id="2" name="TextBox 1">
          <a:extLst xmlns:a="http://schemas.openxmlformats.org/drawingml/2006/main">
            <a:ext uri="{FF2B5EF4-FFF2-40B4-BE49-F238E27FC236}">
              <a16:creationId xmlns:a16="http://schemas.microsoft.com/office/drawing/2014/main" id="{B846F3D9-8E22-4F49-9697-0FE7FC89A4C1}"/>
            </a:ext>
          </a:extLst>
        </cdr:cNvPr>
        <cdr:cNvSpPr txBox="1"/>
      </cdr:nvSpPr>
      <cdr:spPr>
        <a:xfrm xmlns:a="http://schemas.openxmlformats.org/drawingml/2006/main">
          <a:off x="5664201" y="6306371"/>
          <a:ext cx="6781799" cy="30874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0" i="0">
              <a:effectLst/>
              <a:latin typeface="+mn-lt"/>
              <a:ea typeface="+mn-ea"/>
              <a:cs typeface="+mn-cs"/>
            </a:rPr>
            <a:t>Source: Association for Learning Technology (ALT) Annual Survey Report 2021 | https://alt.ac.uk/annual-survey</a:t>
          </a:r>
          <a:endParaRPr lang="en-GB" sz="900">
            <a:effectLst/>
          </a:endParaRPr>
        </a:p>
      </cdr:txBody>
    </cdr:sp>
  </cdr:relSizeAnchor>
</c:userShapes>
</file>

<file path=xl/drawings/drawing6.xml><?xml version="1.0" encoding="utf-8"?>
<xdr:wsDr xmlns:xdr="http://schemas.openxmlformats.org/drawingml/2006/spreadsheetDrawing" xmlns:a="http://schemas.openxmlformats.org/drawingml/2006/main">
  <xdr:twoCellAnchor>
    <xdr:from>
      <xdr:col>4</xdr:col>
      <xdr:colOff>276225</xdr:colOff>
      <xdr:row>3</xdr:row>
      <xdr:rowOff>47625</xdr:rowOff>
    </xdr:from>
    <xdr:to>
      <xdr:col>17</xdr:col>
      <xdr:colOff>114300</xdr:colOff>
      <xdr:row>42</xdr:row>
      <xdr:rowOff>89101</xdr:rowOff>
    </xdr:to>
    <xdr:grpSp>
      <xdr:nvGrpSpPr>
        <xdr:cNvPr id="2" name="Group 1">
          <a:extLst>
            <a:ext uri="{FF2B5EF4-FFF2-40B4-BE49-F238E27FC236}">
              <a16:creationId xmlns:a16="http://schemas.microsoft.com/office/drawing/2014/main" id="{623BDBDC-EE81-4A3B-81DD-99B466968144}"/>
            </a:ext>
          </a:extLst>
        </xdr:cNvPr>
        <xdr:cNvGrpSpPr/>
      </xdr:nvGrpSpPr>
      <xdr:grpSpPr>
        <a:xfrm>
          <a:off x="3552825" y="657225"/>
          <a:ext cx="7762875" cy="7842451"/>
          <a:chOff x="4286250" y="619125"/>
          <a:chExt cx="7762875" cy="7470976"/>
        </a:xfrm>
      </xdr:grpSpPr>
      <xdr:grpSp>
        <xdr:nvGrpSpPr>
          <xdr:cNvPr id="5" name="Group 4">
            <a:extLst>
              <a:ext uri="{FF2B5EF4-FFF2-40B4-BE49-F238E27FC236}">
                <a16:creationId xmlns:a16="http://schemas.microsoft.com/office/drawing/2014/main" id="{DCC72299-134B-47EF-8629-40C4CB55B098}"/>
              </a:ext>
            </a:extLst>
          </xdr:cNvPr>
          <xdr:cNvGrpSpPr/>
        </xdr:nvGrpSpPr>
        <xdr:grpSpPr>
          <a:xfrm>
            <a:off x="4533900" y="904875"/>
            <a:ext cx="7515225" cy="7185226"/>
            <a:chOff x="2962275" y="1095375"/>
            <a:chExt cx="7515225" cy="7185226"/>
          </a:xfrm>
        </xdr:grpSpPr>
        <xdr:pic>
          <xdr:nvPicPr>
            <xdr:cNvPr id="3" name="Picture 2">
              <a:extLst>
                <a:ext uri="{FF2B5EF4-FFF2-40B4-BE49-F238E27FC236}">
                  <a16:creationId xmlns:a16="http://schemas.microsoft.com/office/drawing/2014/main" id="{BD2CDAB6-ECF9-4086-9EEB-D5ECAF95DBCF}"/>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268" b="1522"/>
            <a:stretch/>
          </xdr:blipFill>
          <xdr:spPr>
            <a:xfrm>
              <a:off x="2962275" y="1095375"/>
              <a:ext cx="7515225" cy="6896100"/>
            </a:xfrm>
            <a:prstGeom prst="rect">
              <a:avLst/>
            </a:prstGeom>
          </xdr:spPr>
        </xdr:pic>
        <xdr:sp macro="" textlink="">
          <xdr:nvSpPr>
            <xdr:cNvPr id="4" name="TextBox 1">
              <a:extLst>
                <a:ext uri="{FF2B5EF4-FFF2-40B4-BE49-F238E27FC236}">
                  <a16:creationId xmlns:a16="http://schemas.microsoft.com/office/drawing/2014/main" id="{A2CC63F0-AD65-4484-8F04-69AFC094C6F4}"/>
                </a:ext>
              </a:extLst>
            </xdr:cNvPr>
            <xdr:cNvSpPr txBox="1"/>
          </xdr:nvSpPr>
          <xdr:spPr>
            <a:xfrm>
              <a:off x="3248026" y="7953375"/>
              <a:ext cx="7079022" cy="327226"/>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r"/>
              <a:r>
                <a:rPr lang="en-US" sz="1100" b="0" i="0">
                  <a:effectLst/>
                  <a:latin typeface="+mn-lt"/>
                  <a:ea typeface="+mn-ea"/>
                  <a:cs typeface="+mn-cs"/>
                </a:rPr>
                <a:t>Source: Association</a:t>
              </a:r>
              <a:r>
                <a:rPr lang="en-US" sz="1100" b="0" i="0" baseline="0">
                  <a:effectLst/>
                  <a:latin typeface="+mn-lt"/>
                  <a:ea typeface="+mn-ea"/>
                  <a:cs typeface="+mn-cs"/>
                </a:rPr>
                <a:t>  </a:t>
              </a:r>
              <a:r>
                <a:rPr lang="en-US" sz="1100" b="0" i="0">
                  <a:effectLst/>
                  <a:latin typeface="+mn-lt"/>
                  <a:ea typeface="+mn-ea"/>
                  <a:cs typeface="+mn-cs"/>
                </a:rPr>
                <a:t>for Learning Technology (ALT) Annual Survey Report 2021 | https://alt.ac.uk/annual-survey</a:t>
              </a:r>
              <a:endParaRPr lang="en-GB" sz="800">
                <a:effectLst/>
              </a:endParaRPr>
            </a:p>
          </xdr:txBody>
        </xdr:sp>
      </xdr:grpSp>
      <xdr:sp macro="" textlink="">
        <xdr:nvSpPr>
          <xdr:cNvPr id="7" name="TextBox 1">
            <a:extLst>
              <a:ext uri="{FF2B5EF4-FFF2-40B4-BE49-F238E27FC236}">
                <a16:creationId xmlns:a16="http://schemas.microsoft.com/office/drawing/2014/main" id="{BFF50E9F-B1BE-45EE-9046-743271B05BC8}"/>
              </a:ext>
            </a:extLst>
          </xdr:cNvPr>
          <xdr:cNvSpPr txBox="1"/>
        </xdr:nvSpPr>
        <xdr:spPr>
          <a:xfrm>
            <a:off x="4286250" y="619125"/>
            <a:ext cx="6781800" cy="333375"/>
          </a:xfrm>
          <a:prstGeom prst="rect">
            <a:avLst/>
          </a:prstGeom>
          <a:solidFill>
            <a:sysClr val="window" lastClr="FFFFFF"/>
          </a:solidFill>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a:r>
              <a:rPr lang="en-GB" sz="1200" b="1" i="0" u="none" strike="noStrike">
                <a:effectLst/>
                <a:latin typeface="+mn-lt"/>
                <a:ea typeface="+mn-ea"/>
                <a:cs typeface="+mn-cs"/>
              </a:rPr>
              <a:t>1b What is your favourite digital tool or app you find really useful in your job/role? </a:t>
            </a:r>
            <a:endParaRPr lang="en-GB" sz="1200">
              <a:effectLst/>
              <a:latin typeface="Open Sans" panose="020B0606030504020204" pitchFamily="34" charset="0"/>
              <a:ea typeface="Open Sans" panose="020B0606030504020204" pitchFamily="34" charset="0"/>
              <a:cs typeface="Open Sans" panose="020B0606030504020204" pitchFamily="34" charset="0"/>
            </a:endParaRPr>
          </a:p>
        </xdr:txBody>
      </xdr:sp>
    </xdr:grpSp>
    <xdr:clientData/>
  </xdr:twoCellAnchor>
</xdr:wsDr>
</file>

<file path=xl/drawings/drawing60.xml><?xml version="1.0" encoding="utf-8"?>
<c:userShapes xmlns:c="http://schemas.openxmlformats.org/drawingml/2006/chart">
  <cdr:relSizeAnchor xmlns:cdr="http://schemas.openxmlformats.org/drawingml/2006/chartDrawing">
    <cdr:from>
      <cdr:x>0.42803</cdr:x>
      <cdr:y>0.9579</cdr:y>
    </cdr:from>
    <cdr:to>
      <cdr:x>1</cdr:x>
      <cdr:y>1</cdr:y>
    </cdr:to>
    <cdr:sp macro="" textlink="">
      <cdr:nvSpPr>
        <cdr:cNvPr id="3" name="TextBox 1">
          <a:extLst xmlns:a="http://schemas.openxmlformats.org/drawingml/2006/main">
            <a:ext uri="{FF2B5EF4-FFF2-40B4-BE49-F238E27FC236}">
              <a16:creationId xmlns:a16="http://schemas.microsoft.com/office/drawing/2014/main" id="{4A045F27-3649-47DA-99D9-6BD29C70FD60}"/>
            </a:ext>
          </a:extLst>
        </cdr:cNvPr>
        <cdr:cNvSpPr txBox="1"/>
      </cdr:nvSpPr>
      <cdr:spPr>
        <a:xfrm xmlns:a="http://schemas.openxmlformats.org/drawingml/2006/main">
          <a:off x="5262185" y="6569278"/>
          <a:ext cx="7031815" cy="2887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0" i="0">
              <a:effectLst/>
              <a:latin typeface="+mn-lt"/>
              <a:ea typeface="+mn-ea"/>
              <a:cs typeface="+mn-cs"/>
            </a:rPr>
            <a:t>Source: Association for Learning Technology (ALT) Annual Survey Report 2021 | https://alt.ac.uk/annual-survey</a:t>
          </a:r>
          <a:endParaRPr lang="en-GB" sz="900">
            <a:effectLst/>
          </a:endParaRPr>
        </a:p>
      </cdr:txBody>
    </cdr:sp>
  </cdr:relSizeAnchor>
</c:userShapes>
</file>

<file path=xl/drawings/drawing61.xml><?xml version="1.0" encoding="utf-8"?>
<c:userShapes xmlns:c="http://schemas.openxmlformats.org/drawingml/2006/chart">
  <cdr:relSizeAnchor xmlns:cdr="http://schemas.openxmlformats.org/drawingml/2006/chartDrawing">
    <cdr:from>
      <cdr:x>0.325</cdr:x>
      <cdr:y>0.95333</cdr:y>
    </cdr:from>
    <cdr:to>
      <cdr:x>1</cdr:x>
      <cdr:y>1</cdr:y>
    </cdr:to>
    <cdr:sp macro="" textlink="">
      <cdr:nvSpPr>
        <cdr:cNvPr id="2" name="TextBox 1">
          <a:extLst xmlns:a="http://schemas.openxmlformats.org/drawingml/2006/main">
            <a:ext uri="{FF2B5EF4-FFF2-40B4-BE49-F238E27FC236}">
              <a16:creationId xmlns:a16="http://schemas.microsoft.com/office/drawing/2014/main" id="{BBC05746-8F65-4474-B0E2-E8DC7BECFB28}"/>
            </a:ext>
          </a:extLst>
        </cdr:cNvPr>
        <cdr:cNvSpPr txBox="1"/>
      </cdr:nvSpPr>
      <cdr:spPr>
        <a:xfrm xmlns:a="http://schemas.openxmlformats.org/drawingml/2006/main">
          <a:off x="3577165" y="6306387"/>
          <a:ext cx="7429501" cy="30872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0" i="0">
              <a:effectLst/>
              <a:latin typeface="+mn-lt"/>
              <a:ea typeface="+mn-ea"/>
              <a:cs typeface="+mn-cs"/>
            </a:rPr>
            <a:t>Source: Association for Learning Technology (ALT) Annual Survey Report 2021 | https://alt.ac.uk/annual-survey</a:t>
          </a:r>
          <a:endParaRPr lang="en-GB" sz="900">
            <a:effectLst/>
          </a:endParaRPr>
        </a:p>
      </cdr:txBody>
    </cdr:sp>
  </cdr:relSizeAnchor>
</c:userShapes>
</file>

<file path=xl/drawings/drawing7.xml><?xml version="1.0" encoding="utf-8"?>
<xdr:wsDr xmlns:xdr="http://schemas.openxmlformats.org/drawingml/2006/spreadsheetDrawing" xmlns:a="http://schemas.openxmlformats.org/drawingml/2006/main">
  <xdr:twoCellAnchor>
    <xdr:from>
      <xdr:col>0</xdr:col>
      <xdr:colOff>0</xdr:colOff>
      <xdr:row>36</xdr:row>
      <xdr:rowOff>155575</xdr:rowOff>
    </xdr:from>
    <xdr:to>
      <xdr:col>18</xdr:col>
      <xdr:colOff>446365</xdr:colOff>
      <xdr:row>79</xdr:row>
      <xdr:rowOff>16363</xdr:rowOff>
    </xdr:to>
    <xdr:graphicFrame macro="">
      <xdr:nvGraphicFramePr>
        <xdr:cNvPr id="2" name="Chart 1">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25</xdr:col>
      <xdr:colOff>335448</xdr:colOff>
      <xdr:row>59</xdr:row>
      <xdr:rowOff>9769</xdr:rowOff>
    </xdr:from>
    <xdr:to>
      <xdr:col>38</xdr:col>
      <xdr:colOff>559281</xdr:colOff>
      <xdr:row>85</xdr:row>
      <xdr:rowOff>366563</xdr:rowOff>
    </xdr:to>
    <xdr:grpSp>
      <xdr:nvGrpSpPr>
        <xdr:cNvPr id="9" name="Group 8">
          <a:extLst>
            <a:ext uri="{FF2B5EF4-FFF2-40B4-BE49-F238E27FC236}">
              <a16:creationId xmlns:a16="http://schemas.microsoft.com/office/drawing/2014/main" id="{00000000-0008-0000-0600-000009000000}"/>
            </a:ext>
          </a:extLst>
        </xdr:cNvPr>
        <xdr:cNvGrpSpPr/>
      </xdr:nvGrpSpPr>
      <xdr:grpSpPr>
        <a:xfrm>
          <a:off x="19055736" y="9791211"/>
          <a:ext cx="7946410" cy="5660021"/>
          <a:chOff x="31653580" y="14412513"/>
          <a:chExt cx="12416886" cy="10594587"/>
        </a:xfrm>
      </xdr:grpSpPr>
      <xdr:graphicFrame macro="">
        <xdr:nvGraphicFramePr>
          <xdr:cNvPr id="6" name="Chart 5">
            <a:extLst>
              <a:ext uri="{FF2B5EF4-FFF2-40B4-BE49-F238E27FC236}">
                <a16:creationId xmlns:a16="http://schemas.microsoft.com/office/drawing/2014/main" id="{00000000-0008-0000-0600-000006000000}"/>
              </a:ext>
            </a:extLst>
          </xdr:cNvPr>
          <xdr:cNvGraphicFramePr>
            <a:graphicFrameLocks/>
          </xdr:cNvGraphicFramePr>
        </xdr:nvGraphicFramePr>
        <xdr:xfrm>
          <a:off x="31653580" y="14412513"/>
          <a:ext cx="11865822" cy="10594587"/>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7" name="TextBox 1">
            <a:extLst>
              <a:ext uri="{FF2B5EF4-FFF2-40B4-BE49-F238E27FC236}">
                <a16:creationId xmlns:a16="http://schemas.microsoft.com/office/drawing/2014/main" id="{00000000-0008-0000-0600-000007000000}"/>
              </a:ext>
            </a:extLst>
          </xdr:cNvPr>
          <xdr:cNvSpPr txBox="1"/>
        </xdr:nvSpPr>
        <xdr:spPr>
          <a:xfrm>
            <a:off x="32430430" y="24388825"/>
            <a:ext cx="11640036" cy="391621"/>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r"/>
            <a:r>
              <a:rPr lang="en-US" sz="800" b="0" i="0" u="none" strike="noStrike">
                <a:solidFill>
                  <a:srgbClr val="000000"/>
                </a:solidFill>
                <a:latin typeface="Open Sans" panose="020B0606030504020204" pitchFamily="34" charset="0"/>
                <a:ea typeface="Open Sans" panose="020B0606030504020204" pitchFamily="34" charset="0"/>
                <a:cs typeface="Open Sans" panose="020B0606030504020204" pitchFamily="34" charset="0"/>
              </a:rPr>
              <a:t>Source: </a:t>
            </a:r>
            <a:r>
              <a:rPr lang="en-US" sz="800" b="0" i="0">
                <a:effectLst/>
                <a:latin typeface="Open Sans" panose="020B0606030504020204" pitchFamily="34" charset="0"/>
                <a:ea typeface="Open Sans" panose="020B0606030504020204" pitchFamily="34" charset="0"/>
                <a:cs typeface="Open Sans" panose="020B0606030504020204" pitchFamily="34" charset="0"/>
              </a:rPr>
              <a:t>Association</a:t>
            </a:r>
            <a:r>
              <a:rPr lang="en-US" sz="800" b="0" i="0" baseline="0">
                <a:effectLst/>
                <a:latin typeface="Open Sans" panose="020B0606030504020204" pitchFamily="34" charset="0"/>
                <a:ea typeface="Open Sans" panose="020B0606030504020204" pitchFamily="34" charset="0"/>
                <a:cs typeface="Open Sans" panose="020B0606030504020204" pitchFamily="34" charset="0"/>
              </a:rPr>
              <a:t>  </a:t>
            </a:r>
            <a:r>
              <a:rPr lang="en-US" sz="800" b="0" i="0" u="none" strike="noStrike">
                <a:solidFill>
                  <a:srgbClr val="000000"/>
                </a:solidFill>
                <a:latin typeface="Open Sans" panose="020B0606030504020204" pitchFamily="34" charset="0"/>
                <a:ea typeface="Open Sans" panose="020B0606030504020204" pitchFamily="34" charset="0"/>
                <a:cs typeface="Open Sans" panose="020B0606030504020204" pitchFamily="34" charset="0"/>
              </a:rPr>
              <a:t>for Learning Technology (ALT) Annual Survey Report 2021 | https://alt.ac.uk/annual-survey</a:t>
            </a:r>
            <a:endParaRPr lang="en-GB" sz="1000">
              <a:latin typeface="Open Sans" panose="020B0606030504020204" pitchFamily="34" charset="0"/>
              <a:ea typeface="Open Sans" panose="020B0606030504020204" pitchFamily="34" charset="0"/>
              <a:cs typeface="Open Sans" panose="020B0606030504020204" pitchFamily="34" charset="0"/>
            </a:endParaRPr>
          </a:p>
        </xdr:txBody>
      </xdr:sp>
    </xdr:grpSp>
    <xdr:clientData/>
  </xdr:twoCellAnchor>
  <xdr:twoCellAnchor>
    <xdr:from>
      <xdr:col>23</xdr:col>
      <xdr:colOff>1016410</xdr:colOff>
      <xdr:row>17</xdr:row>
      <xdr:rowOff>64250</xdr:rowOff>
    </xdr:from>
    <xdr:to>
      <xdr:col>43</xdr:col>
      <xdr:colOff>451660</xdr:colOff>
      <xdr:row>59</xdr:row>
      <xdr:rowOff>7100</xdr:rowOff>
    </xdr:to>
    <xdr:graphicFrame macro="">
      <xdr:nvGraphicFramePr>
        <xdr:cNvPr id="15" name="Chart 14">
          <a:extLst>
            <a:ext uri="{FF2B5EF4-FFF2-40B4-BE49-F238E27FC236}">
              <a16:creationId xmlns:a16="http://schemas.microsoft.com/office/drawing/2014/main" id="{00000000-0008-0000-0600-00000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xml><?xml version="1.0" encoding="utf-8"?>
<c:userShapes xmlns:c="http://schemas.openxmlformats.org/drawingml/2006/chart">
  <cdr:relSizeAnchor xmlns:cdr="http://schemas.openxmlformats.org/drawingml/2006/chartDrawing">
    <cdr:from>
      <cdr:x>0.00424</cdr:x>
      <cdr:y>0.00663</cdr:y>
    </cdr:from>
    <cdr:to>
      <cdr:x>0.62711</cdr:x>
      <cdr:y>0.0589</cdr:y>
    </cdr:to>
    <cdr:sp macro="" textlink="">
      <cdr:nvSpPr>
        <cdr:cNvPr id="4" name="TextBox 1"/>
        <cdr:cNvSpPr txBox="1"/>
      </cdr:nvSpPr>
      <cdr:spPr>
        <a:xfrm xmlns:a="http://schemas.openxmlformats.org/drawingml/2006/main">
          <a:off x="50800" y="50800"/>
          <a:ext cx="7469494" cy="400851"/>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endParaRPr lang="en-GB" sz="1400">
            <a:latin typeface="Open Sans" panose="020B0606030504020204" pitchFamily="34" charset="0"/>
            <a:ea typeface="Open Sans" panose="020B0606030504020204" pitchFamily="34" charset="0"/>
            <a:cs typeface="Open Sans" panose="020B0606030504020204" pitchFamily="34" charset="0"/>
          </a:endParaRPr>
        </a:p>
      </cdr:txBody>
    </cdr:sp>
  </cdr:relSizeAnchor>
  <cdr:relSizeAnchor xmlns:cdr="http://schemas.openxmlformats.org/drawingml/2006/chartDrawing">
    <cdr:from>
      <cdr:x>0.00805</cdr:x>
      <cdr:y>0.94773</cdr:y>
    </cdr:from>
    <cdr:to>
      <cdr:x>1</cdr:x>
      <cdr:y>1</cdr:y>
    </cdr:to>
    <cdr:sp macro="" textlink="">
      <cdr:nvSpPr>
        <cdr:cNvPr id="3" name="TextBox 1">
          <a:extLst xmlns:a="http://schemas.openxmlformats.org/drawingml/2006/main">
            <a:ext uri="{FF2B5EF4-FFF2-40B4-BE49-F238E27FC236}">
              <a16:creationId xmlns:a16="http://schemas.microsoft.com/office/drawing/2014/main" id="{00000000-0008-0000-0600-000003000000}"/>
            </a:ext>
          </a:extLst>
        </cdr:cNvPr>
        <cdr:cNvSpPr txBox="1"/>
      </cdr:nvSpPr>
      <cdr:spPr>
        <a:xfrm xmlns:a="http://schemas.openxmlformats.org/drawingml/2006/main">
          <a:off x="57150" y="5813040"/>
          <a:ext cx="7045325" cy="32060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US" sz="800" b="0" i="0" u="none" strike="noStrike">
              <a:solidFill>
                <a:srgbClr val="000000"/>
              </a:solidFill>
              <a:latin typeface="Open Sans" panose="020B0606030504020204" pitchFamily="34" charset="0"/>
              <a:ea typeface="Open Sans" panose="020B0606030504020204" pitchFamily="34" charset="0"/>
              <a:cs typeface="Open Sans" panose="020B0606030504020204" pitchFamily="34" charset="0"/>
            </a:rPr>
            <a:t>Source: </a:t>
          </a:r>
          <a:r>
            <a:rPr lang="en-US" sz="800" b="0" i="0">
              <a:effectLst/>
              <a:latin typeface="Open Sans" panose="020B0606030504020204" pitchFamily="34" charset="0"/>
              <a:ea typeface="Open Sans" panose="020B0606030504020204" pitchFamily="34" charset="0"/>
              <a:cs typeface="Open Sans" panose="020B0606030504020204" pitchFamily="34" charset="0"/>
            </a:rPr>
            <a:t>Association</a:t>
          </a:r>
          <a:r>
            <a:rPr lang="en-US" sz="800" b="0" i="0" baseline="0">
              <a:effectLst/>
              <a:latin typeface="Open Sans" panose="020B0606030504020204" pitchFamily="34" charset="0"/>
              <a:ea typeface="Open Sans" panose="020B0606030504020204" pitchFamily="34" charset="0"/>
              <a:cs typeface="Open Sans" panose="020B0606030504020204" pitchFamily="34" charset="0"/>
            </a:rPr>
            <a:t> </a:t>
          </a:r>
          <a:r>
            <a:rPr lang="en-US" sz="800" b="0" i="0" u="none" strike="noStrike">
              <a:solidFill>
                <a:srgbClr val="000000"/>
              </a:solidFill>
              <a:latin typeface="Open Sans" panose="020B0606030504020204" pitchFamily="34" charset="0"/>
              <a:ea typeface="Open Sans" panose="020B0606030504020204" pitchFamily="34" charset="0"/>
              <a:cs typeface="Open Sans" panose="020B0606030504020204" pitchFamily="34" charset="0"/>
            </a:rPr>
            <a:t>for Learning Technology (ALT) Annual Survey Report 2021 | https://alt.ac.uk/annual-survey</a:t>
          </a:r>
          <a:endParaRPr lang="en-GB" sz="1000">
            <a:latin typeface="Open Sans" panose="020B0606030504020204" pitchFamily="34" charset="0"/>
            <a:ea typeface="Open Sans" panose="020B0606030504020204" pitchFamily="34" charset="0"/>
            <a:cs typeface="Open Sans" panose="020B0606030504020204" pitchFamily="34" charset="0"/>
          </a:endParaRPr>
        </a:p>
      </cdr:txBody>
    </cdr:sp>
  </cdr:relSizeAnchor>
</c:userShapes>
</file>

<file path=xl/drawings/drawing9.xml><?xml version="1.0" encoding="utf-8"?>
<c:userShapes xmlns:c="http://schemas.openxmlformats.org/drawingml/2006/chart">
  <cdr:relSizeAnchor xmlns:cdr="http://schemas.openxmlformats.org/drawingml/2006/chartDrawing">
    <cdr:from>
      <cdr:x>0.00424</cdr:x>
      <cdr:y>0.00663</cdr:y>
    </cdr:from>
    <cdr:to>
      <cdr:x>0.62711</cdr:x>
      <cdr:y>0.0589</cdr:y>
    </cdr:to>
    <cdr:sp macro="" textlink="">
      <cdr:nvSpPr>
        <cdr:cNvPr id="4" name="TextBox 1"/>
        <cdr:cNvSpPr txBox="1"/>
      </cdr:nvSpPr>
      <cdr:spPr>
        <a:xfrm xmlns:a="http://schemas.openxmlformats.org/drawingml/2006/main">
          <a:off x="50800" y="50800"/>
          <a:ext cx="7469494" cy="400851"/>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endParaRPr lang="en-GB" sz="1400">
            <a:latin typeface="Open Sans" panose="020B0606030504020204" pitchFamily="34" charset="0"/>
            <a:ea typeface="Open Sans" panose="020B0606030504020204" pitchFamily="34" charset="0"/>
            <a:cs typeface="Open Sans" panose="020B0606030504020204" pitchFamily="34" charset="0"/>
          </a:endParaRP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artin-ALT\OneDrive\Documents\ALT\XLS\Annual%20Survey%202019\ALT%20Learning%20Technology%20Survey%202019%20Analysi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out"/>
      <sheetName val="Q1"/>
      <sheetName val="Q1 (combined)"/>
      <sheetName val="Q1Histo"/>
      <sheetName val="Q1b"/>
      <sheetName val="Q2"/>
      <sheetName val="Q3"/>
      <sheetName val="Q3 (combined)"/>
      <sheetName val="Q3+Q1"/>
      <sheetName val="Q3+Q1 (lap)"/>
      <sheetName val="Q4"/>
      <sheetName val="Q5"/>
      <sheetName val="Q6"/>
      <sheetName val="Q7"/>
      <sheetName val="Q8"/>
      <sheetName val="Q9"/>
      <sheetName val="Q10"/>
      <sheetName val="Q11"/>
      <sheetName val="Q12"/>
      <sheetName val="Q13"/>
      <sheetName val="Q14"/>
      <sheetName val="Q15"/>
      <sheetName val="Q16"/>
      <sheetName val="Q17"/>
      <sheetName val="Q18"/>
      <sheetName val="Q19"/>
      <sheetName val="Role"/>
      <sheetName val="Title"/>
      <sheetName val="DriverEnablers"/>
      <sheetName val="Form responses 2019"/>
      <sheetName val="DATA"/>
      <sheetName val="Form responses 2018"/>
      <sheetName val="Form responses 2017"/>
      <sheetName val="Form responses 2016"/>
      <sheetName val="Form responses 2015"/>
      <sheetName val="Form responses 2014"/>
    </sheetNames>
    <sheetDataSet>
      <sheetData sheetId="0"/>
      <sheetData sheetId="1">
        <row r="3">
          <cell r="A3" t="str">
            <v>V</v>
          </cell>
          <cell r="L3" t="str">
            <v>One-to-One Device initiatives</v>
          </cell>
        </row>
        <row r="4">
          <cell r="A4" t="str">
            <v>F</v>
          </cell>
          <cell r="L4" t="str">
            <v>Digital and Open Badges</v>
          </cell>
        </row>
        <row r="5">
          <cell r="A5" t="str">
            <v>J</v>
          </cell>
          <cell r="L5" t="str">
            <v>Augmented and Virtual Reality</v>
          </cell>
        </row>
        <row r="6">
          <cell r="A6" t="str">
            <v>T</v>
          </cell>
          <cell r="L6" t="str">
            <v>MOOCs, SPOCs, TOOCs etc.</v>
          </cell>
        </row>
        <row r="7">
          <cell r="A7" t="str">
            <v>S</v>
          </cell>
          <cell r="L7" t="str">
            <v>Game-based/playful learning</v>
          </cell>
        </row>
        <row r="8">
          <cell r="A8" t="str">
            <v>U</v>
          </cell>
          <cell r="L8" t="str">
            <v>Bring Your Own Device (BYOD)</v>
          </cell>
        </row>
        <row r="9">
          <cell r="A9" t="str">
            <v>K</v>
          </cell>
          <cell r="L9" t="str">
            <v>Digital repositories</v>
          </cell>
        </row>
        <row r="10">
          <cell r="A10" t="str">
            <v>L</v>
          </cell>
          <cell r="L10" t="str">
            <v>Open Education (Practices, Policy &amp; Resources)</v>
          </cell>
        </row>
        <row r="11">
          <cell r="A11" t="str">
            <v>E</v>
          </cell>
          <cell r="L11" t="str">
            <v>ePortfolios</v>
          </cell>
        </row>
        <row r="12">
          <cell r="A12" t="str">
            <v>R</v>
          </cell>
          <cell r="L12" t="str">
            <v>Blogs</v>
          </cell>
        </row>
        <row r="13">
          <cell r="A13" t="str">
            <v>O</v>
          </cell>
          <cell r="L13" t="str">
            <v>Social networking (e.g. Twitter, Facebook, Google+)</v>
          </cell>
        </row>
        <row r="14">
          <cell r="A14" t="str">
            <v>N</v>
          </cell>
          <cell r="L14" t="str">
            <v>Learning Space Design</v>
          </cell>
        </row>
        <row r="15">
          <cell r="A15" t="str">
            <v>M</v>
          </cell>
          <cell r="L15" t="str">
            <v>Data and Analytics (incl. Learning Analytics)</v>
          </cell>
        </row>
        <row r="16">
          <cell r="A16" t="str">
            <v>D</v>
          </cell>
          <cell r="L16" t="str">
            <v>Plagiarism detection</v>
          </cell>
        </row>
        <row r="17">
          <cell r="A17" t="str">
            <v>B</v>
          </cell>
          <cell r="L17" t="str">
            <v>Assistive technologies</v>
          </cell>
        </row>
        <row r="18">
          <cell r="A18" t="str">
            <v>H</v>
          </cell>
          <cell r="L18" t="str">
            <v>Lecture capture tools</v>
          </cell>
        </row>
        <row r="19">
          <cell r="A19" t="str">
            <v>I</v>
          </cell>
          <cell r="L19" t="str">
            <v>Media production (e.g. podcasting, video interviews)</v>
          </cell>
        </row>
        <row r="20">
          <cell r="A20" t="str">
            <v>W</v>
          </cell>
          <cell r="L20" t="str">
            <v>Blended Learning</v>
          </cell>
        </row>
        <row r="21">
          <cell r="A21" t="str">
            <v>C</v>
          </cell>
          <cell r="L21" t="str">
            <v>Electronic assessment, submission &amp; feedback tools</v>
          </cell>
        </row>
        <row r="22">
          <cell r="A22" t="str">
            <v>Q</v>
          </cell>
          <cell r="L22" t="str">
            <v>Collaborative tools (e.g. Google G Suite, Office365, Padlet etc.)</v>
          </cell>
        </row>
        <row r="23">
          <cell r="A23" t="str">
            <v>P</v>
          </cell>
          <cell r="L23" t="str">
            <v>Web conferencing/virtual classroom software</v>
          </cell>
        </row>
        <row r="24">
          <cell r="A24" t="str">
            <v>G</v>
          </cell>
          <cell r="L24" t="str">
            <v>Content Management Systems and VLEs</v>
          </cell>
        </row>
      </sheetData>
      <sheetData sheetId="2"/>
      <sheetData sheetId="3"/>
      <sheetData sheetId="4"/>
      <sheetData sheetId="5"/>
      <sheetData sheetId="6"/>
      <sheetData sheetId="7"/>
      <sheetData sheetId="8">
        <row r="3">
          <cell r="K3" t="str">
            <v>Web conferencing/virtual classroom software</v>
          </cell>
        </row>
        <row r="4">
          <cell r="K4" t="str">
            <v>Content Management Systems and VLEs</v>
          </cell>
        </row>
        <row r="5">
          <cell r="K5" t="str">
            <v>MOOCs, SPOCs, TOOCs etc.</v>
          </cell>
        </row>
        <row r="6">
          <cell r="K6" t="str">
            <v>Collaborative tools (e.g. Google G Suite, Office365, Padlet etc.)</v>
          </cell>
        </row>
        <row r="7">
          <cell r="K7" t="str">
            <v>One-to-One Device initiatives</v>
          </cell>
        </row>
        <row r="8">
          <cell r="K8" t="str">
            <v>Bring Your Own Device (BYOD)</v>
          </cell>
        </row>
        <row r="9">
          <cell r="K9" t="str">
            <v>Social networking (e.g. Twitter, Facebook, Google+)</v>
          </cell>
        </row>
        <row r="10">
          <cell r="K10" t="str">
            <v>Lecture capture tools</v>
          </cell>
        </row>
        <row r="11">
          <cell r="K11" t="str">
            <v>Learning Space Design</v>
          </cell>
        </row>
        <row r="12">
          <cell r="K12" t="str">
            <v>Augmented and Virtual Reality</v>
          </cell>
        </row>
        <row r="13">
          <cell r="K13" t="str">
            <v>Open Education (Practices, Policy &amp; Resources)</v>
          </cell>
        </row>
        <row r="14">
          <cell r="K14" t="str">
            <v>Plagiarism detection</v>
          </cell>
        </row>
        <row r="15">
          <cell r="K15" t="str">
            <v>Assistive technologies</v>
          </cell>
        </row>
        <row r="16">
          <cell r="K16" t="str">
            <v>Digital and Open Badges</v>
          </cell>
        </row>
        <row r="17">
          <cell r="K17" t="str">
            <v>Blogs</v>
          </cell>
        </row>
        <row r="18">
          <cell r="K18" t="str">
            <v>Digital repositories</v>
          </cell>
        </row>
        <row r="19">
          <cell r="K19" t="str">
            <v>Game-based/playful learning</v>
          </cell>
        </row>
        <row r="20">
          <cell r="K20" t="str">
            <v>Electronic assessment, submission &amp; feedback tools</v>
          </cell>
        </row>
        <row r="21">
          <cell r="K21" t="str">
            <v>Media production (e.g. podcasting, video interviews)</v>
          </cell>
        </row>
        <row r="22">
          <cell r="K22" t="str">
            <v>Blended Learning</v>
          </cell>
        </row>
        <row r="23">
          <cell r="K23" t="str">
            <v>ePortfolios</v>
          </cell>
        </row>
        <row r="24">
          <cell r="K24" t="str">
            <v>Data and Analytics (incl. Learning Analytics)</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2242EBBB-742D-4EDF-A040-9877991DCA24}" name="Table7" displayName="Table7" ref="A1:CI216" totalsRowShown="0" headerRowCellStyle="Normal 5" dataCellStyle="Normal 5">
  <tableColumns count="87">
    <tableColumn id="1" xr3:uid="{7C423DFF-134D-4A37-BEB2-9C6D41169B02}" name="Timestamp" dataCellStyle="Normal 5"/>
    <tableColumn id="2" xr3:uid="{5584EB73-0F83-41D5-BC67-CE02BB558486}" name="1. How important have the following been to your work over the past year?  [Assistive technologies]" dataCellStyle="Normal 5"/>
    <tableColumn id="3" xr3:uid="{B5AE2F13-2192-4856-A710-6D927D3BDCCB}" name="1. How important have the following been to your work over the past year?  [Electronic assessment, submission &amp; feedback tools]" dataCellStyle="Normal 5"/>
    <tableColumn id="4" xr3:uid="{183C6B28-1E5C-4963-8359-5FCFD0989287}" name="1. How important have the following been to your work over the past year?  [Plagiarism detection]" dataCellStyle="Normal 5"/>
    <tableColumn id="5" xr3:uid="{B7E478C8-9271-470B-B629-0FAEC3B91329}" name="1. How important have the following been to your work over the past year?  [ePortfolios]" dataCellStyle="Normal 5"/>
    <tableColumn id="6" xr3:uid="{F8987C63-86DA-48E8-A8CF-05F1A155EF77}" name="1. How important have the following been to your work over the past year?  [Digital and Open Badges]" dataCellStyle="Normal 5"/>
    <tableColumn id="7" xr3:uid="{60220BDB-BF3A-4E11-ADD6-36A65C80E889}" name="1. How important have the following been to your work over the past year?  [Content Management Systems and VLEs]" dataCellStyle="Normal 5"/>
    <tableColumn id="8" xr3:uid="{97939A9D-E852-4885-AC0B-D97431DB419A}" name="1. How important have the following been to your work over the past year?  [Lecture capture tools]" dataCellStyle="Normal 5"/>
    <tableColumn id="9" xr3:uid="{E9741E9D-1161-4CF1-A211-11E9BD58C6BA}" name="1. How important have the following been to your work over the past year?  [Media production (e.g. podcasting, video interviews)]" dataCellStyle="Normal 5"/>
    <tableColumn id="10" xr3:uid="{24DA6DF8-B7CE-4DA8-A26C-546F934A1CF1}" name="1. How important have the following been to your work over the past year?  [Augmented and Virtual Reality]" dataCellStyle="Normal 5"/>
    <tableColumn id="11" xr3:uid="{B177746C-185D-4EC8-AFD5-BC62B3B70B14}" name="1. How important have the following been to your work over the past year?  [Digital repositories]" dataCellStyle="Normal 5"/>
    <tableColumn id="12" xr3:uid="{D38EE6F5-2EBE-46D9-98A9-EB64E00BE835}" name="1. How important have the following been to your work over the past year?  [Open Education (Practices, Policy &amp; Resources)]" dataCellStyle="Normal 5"/>
    <tableColumn id="13" xr3:uid="{843FC170-B321-49E4-9CA1-EF764624E788}" name="1. How important have the following been to your work over the past year?  [Data and Analytics (incl. Learning Analytics)]" dataCellStyle="Normal 5"/>
    <tableColumn id="14" xr3:uid="{F32E9BBD-4B06-497F-ACB5-8367EAB1FAA6}" name="1. How important have the following been to your work over the past year?  [Learning Space Design]" dataCellStyle="Normal 5"/>
    <tableColumn id="15" xr3:uid="{853EB8EC-8216-4DE1-B806-B9245B550707}" name="1. How important have the following been to your work over the past year?  [Social networking (e.g. Twitter, Facebook, LinkedIn)]" dataCellStyle="Normal 5"/>
    <tableColumn id="16" xr3:uid="{3BAD311D-ADAE-4E18-A465-F18E8DBB9E8F}" name="1. How important have the following been to your work over the past year?  [Web conferencing/virtual classroom software]" dataCellStyle="Normal 5"/>
    <tableColumn id="17" xr3:uid="{9158E149-E598-480D-B20B-CD2161F82947}" name="1. How important have the following been to your work over the past year?  [Collaborative tools (e.g. Office365/Teams, Google Workspace/G Suite, Padlet etc.)]" dataCellStyle="Normal 5"/>
    <tableColumn id="18" xr3:uid="{C3BCE708-1C72-43D0-A3D9-99FD124A8FC1}" name="1. How important have the following been to your work over the past year?  [Blogs]" dataCellStyle="Normal 5"/>
    <tableColumn id="19" xr3:uid="{5E1B9783-56F0-471A-9DDA-37B803F804BD}" name="1. How important have the following been to your work over the past year?  [Game-based/playful learning]" dataCellStyle="Normal 5"/>
    <tableColumn id="20" xr3:uid="{347D37B4-44D2-40B3-A64D-CF358B547353}" name="1. How important have the following been to your work over the past year?  [MOOCs, SPOCs, TOOCs etc.]" dataCellStyle="Normal 5"/>
    <tableColumn id="21" xr3:uid="{D317982A-5BF2-413D-B839-5A5D5571A545}" name="1. How important have the following been to your work over the past year?  [Bring Your Own Device (BYOD)]" dataCellStyle="Normal 5"/>
    <tableColumn id="22" xr3:uid="{7F51A189-A745-4190-AC9C-26BC91AF820D}" name="1. How important have the following been to your work over the past year?  [One-to-One Device initiatives]" dataCellStyle="Normal 5"/>
    <tableColumn id="23" xr3:uid="{602B2CD9-6073-42A6-8C1C-466E4F8B6803}" name="1. How important have the following been to your work over the past year?  [Blended Learning]" dataCellStyle="Normal 5"/>
    <tableColumn id="24" xr3:uid="{CE2242E1-18BA-4DC4-9FC4-9B416365B089}" name="1b What is your favourite digital tool or app you find really useful in your job/role?" dataCellStyle="Normal 5"/>
    <tableColumn id="86" xr3:uid="{1BCC109E-D5AB-4506-8287-C2A6EA713B92}" name="Unused" dataCellStyle="Normal 5"/>
    <tableColumn id="25" xr3:uid="{DC677AA2-46FC-456D-82A7-38CD75AE3053}" name="2. Would you describe the following as an enabler/driver for you in your use of Learning Technology? [Colleagues' commitment]" dataCellStyle="Normal 5"/>
    <tableColumn id="26" xr3:uid="{05D7843E-EEA0-4FEF-9DBC-39AA8D2324EB}" name="2. Would you describe the following as an enabler/driver for you in your use of Learning Technology? [Recognition for career development ]" dataCellStyle="Normal 5"/>
    <tableColumn id="27" xr3:uid="{2372AFAA-43C8-451C-9BE6-2BB70B610C00}" name="2. Would you describe the following as an enabler/driver for you in your use of Learning Technology? [Institutional culture ]" dataCellStyle="Normal 5"/>
    <tableColumn id="28" xr3:uid="{F081A45E-CD69-4097-9EAC-A706A36D07BB}" name="2. Would you describe the following as an enabler/driver for you in your use of Learning Technology? [Dedicated time]" dataCellStyle="Normal 5"/>
    <tableColumn id="29" xr3:uid="{8E7461B9-6FCE-4FEC-94F6-FD44BB2B0E54}" name="2. Would you describe the following as an enabler/driver for you in your use of Learning Technology? [Support staff ]" dataCellStyle="Normal 5"/>
    <tableColumn id="30" xr3:uid="{5EBEFAEF-5CD9-4E41-A0BF-76BDB0EC48BD}" name="2. Would you describe the following as an enabler/driver for you in your use of Learning Technology? [Changing administrative processes ]" dataCellStyle="Normal 5"/>
    <tableColumn id="31" xr3:uid="{9631E398-9886-4878-B24F-EFE3EF0CEAC9}" name="2. Would you describe the following as an enabler/driver for you in your use of Learning Technology? [Engagement from students/learners]" dataCellStyle="Normal 5"/>
    <tableColumn id="32" xr3:uid="{F9813EF1-DF6D-4240-9A5C-685E147D7661}" name="2. Would you describe the following as an enabler/driver for you in your use of Learning Technology? [Professional incentives]" dataCellStyle="Normal 5"/>
    <tableColumn id="33" xr3:uid="{C4543593-4B2B-4E7B-A16E-41620953AB9D}" name="2. Would you describe the following as an enabler/driver for you in your use of Learning Technology? [Existing infrastructure]" dataCellStyle="Normal 5"/>
    <tableColumn id="34" xr3:uid="{8D2F3036-83E9-46ED-8941-1054BC156A19}" name="2. Would you describe the following as an enabler/driver for you in your use of Learning Technology? [Colleagues' knowledge/expertise]" dataCellStyle="Normal 5"/>
    <tableColumn id="35" xr3:uid="{266B4310-F7DA-4614-BB44-8B92578FEEDE}" name="2. Would you describe the following as an enabler/driver for you in your use of Learning Technology? [Staff development opportunities ]" dataCellStyle="Normal 5"/>
    <tableColumn id="36" xr3:uid="{8464B69E-53B8-4C42-A089-3ABCFC5380AD}" name="2. Would you describe the following as an enabler/driver for you in your use of Learning Technology? [Strategy and leadership]" dataCellStyle="Normal 5"/>
    <tableColumn id="37" xr3:uid="{2B1915A2-97AF-41FF-AC11-BB1A36FE93A8}" name="2. Would you describe the following as an enabler/driver for you in your use of Learning Technology? [Organisational structure ]" dataCellStyle="Normal 5"/>
    <tableColumn id="38" xr3:uid="{A988DC47-5F4E-47F5-85A4-66C3126EB90C}" name="3. How important do you expect the following will be for you in the coming year? [Assistive technologies]" dataCellStyle="Normal 5"/>
    <tableColumn id="39" xr3:uid="{5221C741-F1A3-4824-BD0D-F0F7A218630D}" name="3. How important do you expect the following will be for you in the coming year? [Electronic assessment, submission &amp; feedback tools]" dataCellStyle="Normal 5"/>
    <tableColumn id="40" xr3:uid="{40CCAEF5-95E7-43D9-BC7B-A7595D71EF3B}" name="3. How important do you expect the following will be for you in the coming year? [Plagiarism detection]" dataCellStyle="Normal 5"/>
    <tableColumn id="41" xr3:uid="{14F15840-1585-49D9-893D-9F5677B258AB}" name="3. How important do you expect the following will be for you in the coming year? [ePortfolios]" dataCellStyle="Normal 5"/>
    <tableColumn id="42" xr3:uid="{4ED5B6C5-B59A-4DB3-ABA2-52D49A9208A5}" name="3. How important do you expect the following will be for you in the coming year? [Digital and Open Badges]" dataCellStyle="Normal 5"/>
    <tableColumn id="43" xr3:uid="{422CD0CC-6E85-4BA5-A577-413FF1150B47}" name="3. How important do you expect the following will be for you in the coming year? [Content Management Systems and VLEs]" dataCellStyle="Normal 5"/>
    <tableColumn id="44" xr3:uid="{1DE0D998-3D29-4097-8AE1-13476149A001}" name="3. How important do you expect the following will be for you in the coming year? [Lecture capture tools]" dataCellStyle="Normal 5"/>
    <tableColumn id="45" xr3:uid="{F6D3636E-8F95-4412-92F8-5727D71FC492}" name="3. How important do you expect the following will be for you in the coming year? [Media production (e.g. podcasting, video interviews)]" dataCellStyle="Normal 5"/>
    <tableColumn id="46" xr3:uid="{023182BE-254C-4AD7-9205-1252DA3274AA}" name="3. How important do you expect the following will be for you in the coming year? [Augmented and Virtual Reality]" dataCellStyle="Normal 5"/>
    <tableColumn id="47" xr3:uid="{F5E545D0-F400-49A1-8EA6-BA42425946F0}" name="3. How important do you expect the following will be for you in the coming year? [Digital repositories]" dataCellStyle="Normal 5"/>
    <tableColumn id="48" xr3:uid="{E6DCCE70-2373-4BE6-ADEE-861EF81054A0}" name="3. How important do you expect the following will be for you in the coming year? [Open Education (Practices, Policy &amp; Resources)]" dataCellStyle="Normal 5"/>
    <tableColumn id="49" xr3:uid="{79A019F8-FE13-47CA-A05C-50C1AB8C24B6}" name="3. How important do you expect the following will be for you in the coming year? [Data and Analytics (incl. Learning Analytics)]" dataCellStyle="Normal 5"/>
    <tableColumn id="50" xr3:uid="{A4F3E743-2946-44DE-A479-54608E1D0B9F}" name="3. How important do you expect the following will be for you in the coming year? [Learning Space Design]" dataCellStyle="Normal 5"/>
    <tableColumn id="51" xr3:uid="{85CE7C3B-F391-4541-85CD-1B4C3A45861C}" name="3. How important do you expect the following will be for you in the coming year? [Social networking (e.g. Twitter, Facebook, LinkedIn)]" dataCellStyle="Normal 5"/>
    <tableColumn id="52" xr3:uid="{3703DBF2-B929-4D81-855F-E79CC285C1E8}" name="3. How important do you expect the following will be for you in the coming year? [Web conferencing/virtual classroom software]" dataCellStyle="Normal 5"/>
    <tableColumn id="53" xr3:uid="{C110499A-6E13-4EB1-9179-CC2A7DEDE412}" name="3. How important do you expect the following will be for you in the coming year? [Collaborative tools (e.g. Office365/Teams, Google Workspace/G Suite, Padlet etc.)]" dataCellStyle="Normal 5"/>
    <tableColumn id="54" xr3:uid="{F7EDF8C8-61C0-4CE6-B4A3-301564174B46}" name="3. How important do you expect the following will be for you in the coming year? [Blogs]" dataCellStyle="Normal 5"/>
    <tableColumn id="55" xr3:uid="{D1D36A2A-4C97-4B61-89AC-55C6D65BFA47}" name="3. How important do you expect the following will be for you in the coming year? [Game-based/playful learning]" dataCellStyle="Normal 5"/>
    <tableColumn id="56" xr3:uid="{1B7AF313-8E63-4B08-910D-516D6807B8FB}" name="3. How important do you expect the following will be for you in the coming year? [MOOCs, SPOCs, TOOCs etc.]" dataCellStyle="Normal 5"/>
    <tableColumn id="57" xr3:uid="{D83AC99D-7084-4AA5-90A4-C9A58174066B}" name="3. How important do you expect the following will be for you in the coming year? [Bring Your Own Device (BYOD)]" dataCellStyle="Normal 5"/>
    <tableColumn id="58" xr3:uid="{8CA3D27E-D499-4CD3-A28D-A811F7AC792C}" name="3. How important do you expect the following will be for you in the coming year? [One-to-One Device initiatives]" dataCellStyle="Normal 5"/>
    <tableColumn id="59" xr3:uid="{DC66F8F9-8EDF-4006-91E8-7C3D4A393A38}" name="3. How important do you expect the following will be for you in the coming year? [Blended Learning]" dataCellStyle="Normal 5"/>
    <tableColumn id="60" xr3:uid="{498152F8-7C11-408F-82E3-758DF4D00141}" name="4a. Has the overall delivery of education in response to COVID-19 changed in your context?" dataCellStyle="Normal 5"/>
    <tableColumn id="61" xr3:uid="{6A1036AE-50C9-4212-AE3D-4DD8C118310F}" name="4b. If changes have been made to the overall delivery of education in response to COVID-19 are these changes in your opinion sustainable?" dataCellStyle="Normal 5"/>
    <tableColumn id="62" xr3:uid="{DD4DC2CA-3D4A-4FFA-A3C4-7F5E1559738B}" name="4c. Do you feel your colleagues' perception of technology enhanced learning (TEL) has changed in response to COVID-19?" dataCellStyle="Normal 5"/>
    <tableColumn id="63" xr3:uid="{A2DA802A-BA53-4969-A0FE-857989301CDA}" name="5a. Have your existing institutional policies related to TEL been *revised* in response to COVID-19?" dataCellStyle="Normal 5"/>
    <tableColumn id="64" xr3:uid="{BC7EDECF-2BA8-453B-B6EB-3599D5BC2798}" name="5b. Have new institutional policies related to TEL been *created* in response to COVID-19?" dataCellStyle="Normal 5"/>
    <tableColumn id="65" xr3:uid="{CB469DA2-787E-4B0D-8B3C-1E584A2EBB14}" name="6a. Has your overall TEL budget changed in response to COVID-19?" dataCellStyle="Normal 5"/>
    <tableColumn id="66" xr3:uid="{7E178BCC-C50C-4D8D-921B-F24C2BD61253}" name="6b. Select the following areas where your TEL budget has *decreased* in response to COVID-19:" dataCellStyle="Normal 5"/>
    <tableColumn id="67" xr3:uid="{918F3EAA-8CF3-4DA1-990A-3315AADB8C7A}" name="6c. Select the following areas where your budget has *increased* in response to COVID-19:" dataCellStyle="Normal 5"/>
    <tableColumn id="68" xr3:uid="{3D9B1AA4-20B0-4C90-B10E-6EBCA118D81A}" name="7. Please indicate for each of the five statements which is the closest to how you have been feeling over the last 6 months [I have felt cheerful and in good spirits]" dataCellStyle="Normal 5"/>
    <tableColumn id="69" xr3:uid="{64E48425-8453-4681-B49D-1C7A6AA1D177}" name="7. Please indicate for each of the five statements which is the closest to how you have been feeling over the last 6 months [I have felt calm and relaxed]" dataCellStyle="Normal 5"/>
    <tableColumn id="70" xr3:uid="{3760B78C-B320-4CFC-8CD2-1337A880A835}" name="7. Please indicate for each of the five statements which is the closest to how you have been feeling over the last 6 months [I have felt active and vigorous]" dataCellStyle="Normal 5"/>
    <tableColumn id="71" xr3:uid="{9ACD516A-F768-4711-A13C-50AF23C5F207}" name="7. Please indicate for each of the five statements which is the closest to how you have been feeling over the last 6 months [I woke up feeling fresh and rested]" dataCellStyle="Normal 5"/>
    <tableColumn id="72" xr3:uid="{A423F48A-8F3F-437B-BBE4-0344F1C9F189}" name="7. Please indicate for each of the five statements which is the closest to how you have been feeling over the last 6 months [My daily life has been filled with things that interest me]" dataCellStyle="Normal 5"/>
    <tableColumn id="87" xr3:uid="{C41DDA9E-1030-477B-ADC1-5013FB2F0800}" name="WHO-5" dataDxfId="543" dataCellStyle="Normal 5">
      <calculatedColumnFormula>SUM(Table7[[#This Row],[7. Please indicate for each of the five statements which is the closest to how you have been feeling over the last 6 months '[I have felt cheerful and in good spirits']]:[7. Please indicate for each of the five statements which is the closest to how you have been feeling over the last 6 months '[My daily life has been filled with things that interest me']]])*4</calculatedColumnFormula>
    </tableColumn>
    <tableColumn id="73" xr3:uid="{A7CE6DF9-3670-44E4-AA71-E583E35A4799}" name="8. Are you a member?" dataCellStyle="Normal 5"/>
    <tableColumn id="74" xr3:uid="{EAC1573F-28E2-4B70-B7D6-7A1EDFC530D1}" name="9. Why are you a member of ALT?" dataCellStyle="Normal 5"/>
    <tableColumn id="75" xr3:uid="{1589260F-1EDD-4EB8-ABF2-3030EC89C618}" name="10. ALT is important to me because..." dataCellStyle="Normal 5"/>
    <tableColumn id="76" xr3:uid="{226C7187-4FC2-4900-8EC6-A9D55B48349E}" name="11. Gender" dataCellStyle="Normal 5"/>
    <tableColumn id="77" xr3:uid="{B3E197A0-86AF-453F-BB1A-3F87093A0396}" name="12. Age" dataCellStyle="Normal 5"/>
    <tableColumn id="78" xr3:uid="{7753C1C9-CB7E-4574-A28C-5803154E2E68}" name="13. Where is your current main place of residence?" dataCellStyle="Normal 5"/>
    <tableColumn id="79" xr3:uid="{C3B88F3B-D4FB-4A55-9C08-BEA5BD35AFE8}" name="14. How would you describe your current employment?" dataCellStyle="Normal 5"/>
    <tableColumn id="80" xr3:uid="{261224E0-33E6-4DC6-AE39-D358FD976DA6}" name="15. What is your job title?" dataCellStyle="Normal 5"/>
    <tableColumn id="81" xr3:uid="{4E286464-D325-499E-99CE-166E7F1ED23C}" name="16. What is the primary function of your role?" dataCellStyle="Normal 5"/>
    <tableColumn id="82" xr3:uid="{A70B6D87-FEE8-4A40-BCFD-718B01FA555D}" name="17. What are other functions of your role?" dataCellStyle="Normal 5"/>
    <tableColumn id="83" xr3:uid="{E19FEF26-8037-451E-87A9-CC3B55269839}" name="18. Which sector(s) are you based in?" dataCellStyle="Normal 5"/>
    <tableColumn id="84" xr3:uid="{C78213B2-DC1B-44C9-9F6F-9752803B08C1}" name="19. What type of organisation(s) do you currently work for?" dataCellStyle="Normal 5"/>
    <tableColumn id="85" xr3:uid="{CC8F1619-4F4D-4C46-BEEF-397916303D7E}" name="Privacy Policy" dataCellStyle="Normal 5"/>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B7CF241-27D0-4441-AC65-63610543D022}" name="Table6" displayName="Table6" ref="A1:DC228" totalsRowShown="0" headerRowDxfId="542" dataDxfId="541" headerRowCellStyle="Normal 2" dataCellStyle="Normal 2">
  <autoFilter ref="A1:DC228" xr:uid="{8C6C2969-74C4-4CDB-8D44-6F582DCDD97A}"/>
  <tableColumns count="107">
    <tableColumn id="1" xr3:uid="{9DB871D6-3E3E-4C1E-9625-E75E54709529}" name="Timestamp" dataDxfId="540" dataCellStyle="Normal 2"/>
    <tableColumn id="2" xr3:uid="{B4E9153C-5A09-4974-893B-50A53886F9B5}" name="1. How important have the following been to your work over the past year? [Assistive technologies]" dataDxfId="539" dataCellStyle="Normal 2"/>
    <tableColumn id="3" xr3:uid="{19A0170C-3971-401C-8E29-0786973A8BF8}" name="1. How important have the following been to your work over the past year? [Electronic assessment, submission &amp; feedback tools]" dataDxfId="538" dataCellStyle="Normal 2"/>
    <tableColumn id="4" xr3:uid="{48D961B5-F778-4DA3-9DC6-D573FB8F3A3B}" name="1. How important have the following been to your work over the past year? [Plagiarism detection]" dataDxfId="537" dataCellStyle="Normal 2"/>
    <tableColumn id="5" xr3:uid="{0E58C003-226D-4AA4-A22E-F3754263AB47}" name="1. How important have the following been to your work over the past year? [ePortfolios]" dataDxfId="536" dataCellStyle="Normal 2"/>
    <tableColumn id="6" xr3:uid="{95BF5F35-5C05-4DDD-A1AE-62ECE9277737}" name="1. How important have the following been to your work over the past year? [Digital and Open Badges]" dataDxfId="535" dataCellStyle="Normal 2"/>
    <tableColumn id="7" xr3:uid="{D3FCE490-B995-4E44-B68B-686743A9E1ED}" name="1. How important have the following been to your work over the past year? [Content Management Systems and VLEs]" dataDxfId="534" dataCellStyle="Normal 2"/>
    <tableColumn id="8" xr3:uid="{C499F9C2-C29C-4C02-B603-AE6604CC2B0C}" name="1. How important have the following been to your work over the past year? [Lecture capture tools]" dataDxfId="533" dataCellStyle="Normal 2"/>
    <tableColumn id="9" xr3:uid="{1AC50B41-1742-4C5B-A2A3-9833DD7D4A82}" name="1. How important have the following been to your work over the past year? [Media production (e.g. podcasting, video interviews)]" dataDxfId="532" dataCellStyle="Normal 2"/>
    <tableColumn id="10" xr3:uid="{6F7987A4-6567-4D81-A982-54F9575BEF91}" name="1. How important have the following been to your work over the past year? [Augmented and Virtual Reality]" dataDxfId="531" dataCellStyle="Normal 2"/>
    <tableColumn id="11" xr3:uid="{DFDD03FF-4D4D-4F9F-AED4-7B4033DDCEE2}" name="1. How important have the following been to your work over the past year? [Digital repositories]" dataDxfId="530" dataCellStyle="Normal 2"/>
    <tableColumn id="12" xr3:uid="{92126B58-31E8-48B8-A9F4-7AB552DE1D94}" name="1. How important have the following been to your work over the past year? [Open Education (Practices, Policy &amp; Resources)]" dataDxfId="529" dataCellStyle="Normal 2"/>
    <tableColumn id="13" xr3:uid="{0FEB30CD-2420-44A0-AC98-2FC2F3E78680}" name="1. How important have the following been to your work over the past year? [Data and Analytics (incl. Learning Analytics)]" dataDxfId="528" dataCellStyle="Normal 2"/>
    <tableColumn id="14" xr3:uid="{B5DA9C8E-FBAD-4FC1-94C8-35A75DA3EF0E}" name="1. How important have the following been to your work over the past year? [Learning Space Design]" dataDxfId="527" dataCellStyle="Normal 2"/>
    <tableColumn id="15" xr3:uid="{735015A5-76AC-4667-93C6-C1AE23B57C6F}" name="1. How important have the following been to your work over the past year?  [Social networking (e.g. Twitter, Facebook, LinkedIn)]" dataDxfId="526" dataCellStyle="Normal 2"/>
    <tableColumn id="16" xr3:uid="{7D7364F3-DD1C-45EF-92DC-F7D8D645710C}" name="1. How important have the following been to your work over the past year? [Web conferencing/virtual classroom software]" dataDxfId="525" dataCellStyle="Normal 2"/>
    <tableColumn id="17" xr3:uid="{1EA3C7D8-C464-4CE0-BEF9-411E42C6AD08}" name="1. How important have the following been to your work over the past year?  [Collaborative tools (e.g. Office365/Teams, Google Workspace/G Suite, Padlet etc.)]" dataDxfId="524" dataCellStyle="Normal 2"/>
    <tableColumn id="18" xr3:uid="{069598E2-A42F-46F0-B0EC-50C741BFA57C}" name="1. How important have the following been to your work over the past year? [Blogs]" dataDxfId="523" dataCellStyle="Normal 2"/>
    <tableColumn id="19" xr3:uid="{587CC23F-CDF1-4247-B9E1-54FD31368532}" name="1. How important have the following been to your work over the past year? [Game-based/playful learning]" dataDxfId="522" dataCellStyle="Normal 2"/>
    <tableColumn id="20" xr3:uid="{B9346892-3BC1-411E-9914-9D80E72F813E}" name="1. How important have the following been to your work over the past year? [MOOCs, SPOCs, TOOCs etc.]" dataDxfId="521" dataCellStyle="Normal 2"/>
    <tableColumn id="21" xr3:uid="{D3B6AE96-1D13-4BA6-B2C1-231F56996C0F}" name="1. How important have the following been to your work over the past year? [Bring Your Own Device (BYOD)]" dataDxfId="520" dataCellStyle="Normal 2"/>
    <tableColumn id="22" xr3:uid="{D3A9D32E-2457-488A-98EF-E84652D57FB0}" name="1. How important have the following been to your work over the past year? [One-to-One Device initiatives]" dataDxfId="519" dataCellStyle="Normal 2"/>
    <tableColumn id="23" xr3:uid="{A2724EF0-330F-4D43-8C4B-00498F0A1CD1}" name="1. How important have the following been to your work over the past year? [Blended Learning]" dataDxfId="518" dataCellStyle="Normal 2"/>
    <tableColumn id="24" xr3:uid="{085215D6-3362-4F88-9B08-C147FD0BEA1C}" name="1b What is your favourite digital tool or app you find really useful in your job/role?" dataDxfId="517" dataCellStyle="Normal 2"/>
    <tableColumn id="25" xr3:uid="{D01E935C-000D-4222-B13C-1836DD07035D}" name="1c Is there a prefered form of teaching, learning or assessment that you use with in job/role?" dataDxfId="516" dataCellStyle="Normal 2"/>
    <tableColumn id="26" xr3:uid="{5BD2CE60-6E2F-455D-A99B-95D9C70C953D}" name="2. Would you describe the following as an enabler/driver for you in your use of Learning Technology? [Dedicated time]" dataDxfId="515" dataCellStyle="Normal 2"/>
    <tableColumn id="27" xr3:uid="{BFD4142A-7E05-4FC2-B9D1-0389D5462D07}" name="2. Would you describe the following as an enabler/driver for you in your use of Learning Technology? [Professional incentives]" dataDxfId="514" dataCellStyle="Normal 2"/>
    <tableColumn id="28" xr3:uid="{7DFEBAB2-71DE-458A-82A6-5F222DDB5C4B}" name="2. Would you describe the following as an enabler/driver for you in your use of Learning Technology? [Colleagues' knowledge/expertise]" dataDxfId="513" dataCellStyle="Normal 2"/>
    <tableColumn id="29" xr3:uid="{ED8CAF19-A1DE-4B8A-A182-8767354B70AF}" name="2. Would you describe the following as an enabler/driver for you in your use of Learning Technology? [Staff development opportunities ]" dataDxfId="512" dataCellStyle="Normal 2"/>
    <tableColumn id="30" xr3:uid="{53BA6D79-E879-416D-9B52-03CB75D5D0B0}" name="2. Would you describe the following as an enabler/driver for you in your use of Learning Technology? [Colleagues' commitment ]" dataDxfId="511" dataCellStyle="Normal 2"/>
    <tableColumn id="31" xr3:uid="{615B23A3-3AC7-4CE9-A0AF-9A6E1076DEC2}" name="2. Would you describe the following as an enabler/driver for you in your use of Learning Technology? [Recognition for career development ]" dataDxfId="510" dataCellStyle="Normal 2"/>
    <tableColumn id="32" xr3:uid="{6E42B0CA-46CD-45D7-940D-1009830C2E5D}" name="2. Would you describe the following as an enabler/driver for you in your use of Learning Technology? [Support staff ]" dataDxfId="509" dataCellStyle="Normal 2"/>
    <tableColumn id="33" xr3:uid="{EA17C7B0-29BD-4CE4-9C13-BDBCFD5B9F8B}" name="2. Would you describe the following as an enabler/driver for you in your use of Learning Technology? [Organisational structure ]" dataDxfId="508" dataCellStyle="Normal 2"/>
    <tableColumn id="34" xr3:uid="{A3C7131E-2ED1-41B5-BEC6-8335D282E27B}" name="2. Would you describe the following as an enabler/driver for you in your use of Learning Technology? [Changing administrative processes ]" dataDxfId="507" dataCellStyle="Normal 2"/>
    <tableColumn id="35" xr3:uid="{82B71D6C-B3A8-4D3D-948E-F2D6221DB957}" name="2. Would you describe the following as an enabler/driver for you in your use of Learning Technology? [Institutional culture ]" dataDxfId="506" dataCellStyle="Normal 2"/>
    <tableColumn id="36" xr3:uid="{238AF1CD-F9AF-44B4-B069-BF8D7729A3D9}" name="2. Would you describe the following as an enabler/driver for you in your use of Learning Technology? [Strategy and leadership]" dataDxfId="505" dataCellStyle="Normal 2"/>
    <tableColumn id="37" xr3:uid="{5C8807F6-00E3-47F9-B3C3-798C11C917EC}" name="2. Would you describe the following as an enabler/driver for you in your use of Learning Technology? [Engagement from students/learners]" dataDxfId="504" dataCellStyle="Normal 2"/>
    <tableColumn id="38" xr3:uid="{C5F6366C-60FD-4C56-9570-8991C2549507}" name="2. Would you describe the following as an enabler/driver for you in your use of Learning Technology? [Existing infrastructure]" dataDxfId="503" dataCellStyle="Normal 2"/>
    <tableColumn id="39" xr3:uid="{64DE51DE-94F9-472E-8A80-D26B29F434D4}" name="3. And how important do you expect the following will be for you in the coming year? [Assistive technologies]" dataDxfId="502" dataCellStyle="Normal 2"/>
    <tableColumn id="40" xr3:uid="{874CAFB3-1299-45E2-BCE9-3F5FADE0D83C}" name="3. And how important do you expect the following will be for you in the coming year? [Electronic assessment, submission &amp; feedback tools]" dataDxfId="501" dataCellStyle="Normal 2"/>
    <tableColumn id="41" xr3:uid="{3E5CCF41-7EF5-4D7F-9C8F-EFD5CD396230}" name="3. And how important do you expect the following will be for you in the coming year? [Plagiarism detection]" dataDxfId="500" dataCellStyle="Normal 2"/>
    <tableColumn id="42" xr3:uid="{E64D9C9A-E6CE-44B9-ADFE-13833AEE2BA3}" name="3. And how important do you expect the following will be for you in the coming year? [ePortfolios]" dataDxfId="499" dataCellStyle="Normal 2"/>
    <tableColumn id="43" xr3:uid="{C3401F2A-A446-4E41-8543-8DB46D127360}" name="3. And how important do you expect the following will be for you in the coming year? [Digital and Open Badges]" dataDxfId="498" dataCellStyle="Normal 2"/>
    <tableColumn id="44" xr3:uid="{0B190675-CB12-4061-85EB-ABAE694B7D7C}" name="3. And how important do you expect the following will be for you in the coming year? [Content Management Systems and VLEs]" dataDxfId="497" dataCellStyle="Normal 2"/>
    <tableColumn id="45" xr3:uid="{4E9C673F-9B37-47F4-A574-6326E42F1E27}" name="3. And how important do you expect the following will be for you in the coming year? [Lecture capture tools]" dataDxfId="496" dataCellStyle="Normal 2"/>
    <tableColumn id="46" xr3:uid="{C8B34431-60DA-4038-92B2-26CF4CD6D442}" name="3. And how important do you expect the following will be for you in the coming year? [Media production (e.g. podcasting, video interviews)]" dataDxfId="495" dataCellStyle="Normal 2"/>
    <tableColumn id="47" xr3:uid="{C94D8091-B996-48C0-B965-BE56F78BB350}" name="3. And how important do you expect the following will be for you in the coming year? [Augmented and Virtual Reality]" dataDxfId="494" dataCellStyle="Normal 2"/>
    <tableColumn id="48" xr3:uid="{88BD43B5-08FA-4C6B-8E78-5C3F91BB857D}" name="3. And how important do you expect the following will be for you in the coming year? [Digital repositories]" dataDxfId="493" dataCellStyle="Normal 2"/>
    <tableColumn id="49" xr3:uid="{7BB49931-B346-4719-81BE-132F43D298B9}" name="3. And how important do you expect the following will be for you in the coming year? [Open Education (Practices, Policy &amp; Resources)]" dataDxfId="492" dataCellStyle="Normal 2"/>
    <tableColumn id="50" xr3:uid="{0D0F23F8-AE51-4050-A580-D7A5C92A9F85}" name="3. And how important do you expect the following will be for you in the coming year? [Data and Analytics (incl. Learning Analytics)]" dataDxfId="491" dataCellStyle="Normal 2"/>
    <tableColumn id="51" xr3:uid="{87B0A7C2-F58B-4877-B391-9DE678529ECE}" name="3. And how important do you expect the following will be for you in the coming year? [Learning Space Design]" dataDxfId="490" dataCellStyle="Normal 2"/>
    <tableColumn id="52" xr3:uid="{59A88BDF-C142-4621-AB43-3B62B4C01D0D}" name="3. And how important do you expect the following will be for you in the coming year? [Social networking (e.g. Twitter, Facebook, LinkedIn)]" dataDxfId="489" dataCellStyle="Normal 2"/>
    <tableColumn id="53" xr3:uid="{98EB3122-A71F-48C7-941B-F69AF8BB4BBB}" name="3. And how important do you expect the following will be for you in the coming year? [Web conferencing/virtual classroom software]" dataDxfId="488" dataCellStyle="Normal 2"/>
    <tableColumn id="54" xr3:uid="{DE7FA5B5-86C0-455C-ACAF-72CAC5EC33B9}" name="3. And how important do you expect the following will be for you in the coming year? [Collaborative tools (e.g. Office365/Teams, Google Workspace/G Suite, Padlet etc.)]" dataDxfId="487" dataCellStyle="Normal 2"/>
    <tableColumn id="55" xr3:uid="{88F6CD71-F47A-4F85-A02E-012F1F7AF147}" name="3. And how important do you expect the following will be for you in the coming year? [Blogs]" dataDxfId="486" dataCellStyle="Normal 2"/>
    <tableColumn id="56" xr3:uid="{6E269A32-7B0E-46EA-8651-A0016C4F4AA2}" name="3. And how important do you expect the following will be for you in the coming year? [Game-based/playful learning]" dataDxfId="485" dataCellStyle="Normal 2"/>
    <tableColumn id="57" xr3:uid="{201041CB-1A80-4381-80B7-9CA655085644}" name="3. And how important do you expect the following will be for you in the coming year? [MOOCs, SPOCs, TOOCs etc.]" dataDxfId="484" dataCellStyle="Normal 2"/>
    <tableColumn id="58" xr3:uid="{F40DFE67-B9F3-414C-AF1A-AA3EABB6187B}" name="3. And how important do you expect the following will be for you in the coming year? [Bring Your Own Device (BYOD)]" dataDxfId="483" dataCellStyle="Normal 2"/>
    <tableColumn id="59" xr3:uid="{4FB0A791-55BA-4337-9F14-E0182A287440}" name="3. And how important do you expect the following will be for you in the coming year? [One-to-One Device initiatives]" dataDxfId="482" dataCellStyle="Normal 2"/>
    <tableColumn id="60" xr3:uid="{303C1CC4-D1BE-4BEB-AEFA-38E20B890D8D}" name="3. And how important do you expect the following will be for you in the coming year? [Blended Learning]" dataDxfId="481" dataCellStyle="Normal 2"/>
    <tableColumn id="61" xr3:uid="{514439FC-F146-42AB-8D09-B781EF97F8CC}" name="4. What is important to you when it comes to enhancing recognition and representation for Learning Technology professionals from all sectors? [Develop the CMALT accreditation framework further]" dataDxfId="480" dataCellStyle="Normal 2"/>
    <tableColumn id="62" xr3:uid="{C1D9B1E0-3068-4CE5-8E38-706251ABACDF}" name="4. What is important to you when it comes to enhancing recognition and representation for Learning Technology professionals from all sectors? [Provide CPD certification for Members (ALT conference or events, peer assessment, peer review)]" dataDxfId="479" dataCellStyle="Normal 2"/>
    <tableColumn id="63" xr3:uid="{A5F11524-9D5B-4F2F-AF10-6E6664F4A0D7}" name="4. What is important to you when it comes to enhancing recognition and representation for Learning Technology professionals from all sectors? [Develop Learning Technologist of the Year Awards]" dataDxfId="478" dataCellStyle="Normal 2"/>
    <tableColumn id="64" xr3:uid="{1CD8CF47-C87C-44B6-852E-C2E71FC7C744}" name="4. What is important to you when it comes to enhancing recognition and representation for Learning Technology professionals from all sectors? [Disseminate Members work more widely and via partners]" dataDxfId="477" dataCellStyle="Normal 2"/>
    <tableColumn id="65" xr3:uid="{3E610C09-6FBD-4CD7-9E3E-5766D1011267}" name="4. What is important to you when it comes to enhancing recognition and representation for Learning Technology professionals from all sectors? [Support our National Network of Members Groups]" dataDxfId="476" dataCellStyle="Normal 2"/>
    <tableColumn id="66" xr3:uid="{29E0C351-3317-47F3-97BD-751AD10D68E6}" name="4. What is important to you when it comes to enhancing recognition and representation for Learning Technology professionals from all sectors? [Support Members collaborating across disciplines and sectors]" dataDxfId="475" dataCellStyle="Normal 2"/>
    <tableColumn id="67" xr3:uid="{665C228B-64B4-4895-96EE-8D0780B349FC}" name="4. What is important to you when it comes to enhancing recognition and representation for Learning Technology professionals from all sectors? [Develop our partnerships with sector bodies in the UK]" dataDxfId="474" dataCellStyle="Normal 2"/>
    <tableColumn id="68" xr3:uid="{A5E1C477-9A50-4173-A0C1-D62926E18728}" name="4. What is important to you when it comes to enhancing recognition and representation for Learning Technology professionals from all sectors? [Easier to use resources from ALT (survey findings, research, infographics)]" dataDxfId="473" dataCellStyle="Normal 2"/>
    <tableColumn id="69" xr3:uid="{4D13F2EE-73D6-42B1-8F7D-5086EFD39B7E}" name="5. What is important to you for greater professionalisation of Learning Technology nationally? [Monthly meetings of the ALT Members Assembly (provide input to consultations, surveys and share updates)]" dataDxfId="472" dataCellStyle="Normal 2"/>
    <tableColumn id="70" xr3:uid="{E290FAFA-170C-431C-AA90-9C35641FC661}" name="5. What is important to you for greater professionalisation of Learning Technology nationally? [Publish thematic collections in Research in Learning Technology]" dataDxfId="471" dataCellStyle="Normal 2"/>
    <tableColumn id="71" xr3:uid="{C34B9199-FD6B-4135-A378-CE7C9E61173E}" name="5. What is important to you for greater professionalisation of Learning Technology nationally? [Run CPD webinars (i.e. on GDPR, accessibility)]" dataDxfId="470" dataCellStyle="Normal 2"/>
    <tableColumn id="72" xr3:uid="{76AF854C-FB7A-411F-8484-9B86F70804F8}" name="5. What is important to you for greater professionalisation of Learning Technology nationally? [Work with industry (e.g. ALT's guide to working with edtech start ups)]" dataDxfId="469" dataCellStyle="Normal 2"/>
    <tableColumn id="73" xr3:uid="{57FDF032-3DD1-4B0A-9C4D-0B8B944C2224}" name="5. What is important to you for greater professionalisation of Learning Technology nationally? [Enhance the standing of ALT's Annual Conference for presenters and participants]" dataDxfId="468" dataCellStyle="Normal 2"/>
    <tableColumn id="74" xr3:uid="{15664107-81F0-4CDA-9662-146D31360E4A}" name="5. What is important to you for greater professionalisation of Learning Technology nationally? [Develop the #altc blog (which publishes case studies, reviews and interviews)]" dataDxfId="467" dataCellStyle="Normal 2"/>
    <tableColumn id="75" xr3:uid="{18FEF372-C16D-45F5-BCCF-BE8E892F4303}" name="5. What is important to you for greater professionalisation of Learning Technology nationally? [Re-instate a consultancy register for ALT Members]" dataDxfId="466" dataCellStyle="Normal 2"/>
    <tableColumn id="76" xr3:uid="{DB659F8A-78E5-4F68-8DA0-6CC74E99111B}" name="5. What is important to you for greater professionalisation of Learning Technology nationally? [Represent Members in policy development (i.e. national edtech strategy)]" dataDxfId="465" dataCellStyle="Normal 2"/>
    <tableColumn id="77" xr3:uid="{E5E7A4AF-51F9-4C23-ADD3-9DC7183F289B}" name="5. What is important to you for greater professionalisation of Learning Technology nationally? [Develop a Learning Technology code of ethics or equivalent]" dataDxfId="464" dataCellStyle="Normal 2"/>
    <tableColumn id="78" xr3:uid="{FA50D268-93DE-4B73-8A37-DDA32549924A}" name="6. What is important to you for increasing the impact of Learning Technology for public benefit? [Continue to run the ALT Online Winter Conference open to all and free to attend]" dataDxfId="463" dataCellStyle="Normal 2"/>
    <tableColumn id="79" xr3:uid="{62EC93B4-3AFE-4D3E-9642-856833CFFE6C}" name="6. What is important to you for increasing the impact of Learning Technology for public benefit? [Continue to publish Research in Learning Technology as a Gold Open Access journal ]" dataDxfId="462" dataCellStyle="Normal 2"/>
    <tableColumn id="80" xr3:uid="{784E0086-23F8-44B7-A62F-566AC77659EF}" name="6. What is important to you for increasing the impact of Learning Technology for public benefit? [Support Special Interest Groups that are open to all]" dataDxfId="461" dataCellStyle="Normal 2"/>
    <tableColumn id="81" xr3:uid="{C7330934-1864-4128-BEE2-A7190DD5FBBE}" name="6. What is important to you for increasing the impact of Learning Technology for public benefit? [Develop the OER Open Education Conference]" dataDxfId="460" dataCellStyle="Normal 2"/>
    <tableColumn id="82" xr3:uid="{AADE7472-33B6-4EE8-8727-846B9B17C2F7}" name="6. What is important to you for increasing the impact of Learning Technology for public benefit? [Openly licence content  (conference videos, policy papers etc)]" dataDxfId="459" dataCellStyle="Normal 2"/>
    <tableColumn id="83" xr3:uid="{531344EA-2FFB-44FE-A0FB-76C83D4CE6AA}" name="6. What is important to you for increasing the impact of Learning Technology for public benefit? [Offer fellowships to attend events and undertake CMALT]" dataDxfId="458" dataCellStyle="Normal 2"/>
    <tableColumn id="84" xr3:uid="{AFAD9A46-1BB0-4B5E-8C56-67F91692031D}" name="7. What is important to you when we put our values into practice? [No plastic badges at events]" dataDxfId="457" dataCellStyle="Normal 2"/>
    <tableColumn id="85" xr3:uid="{2E09AF3B-0BDC-40C8-84B5-090473EE12C6}" name="7. What is important to you when we put our values into practice? [Vegetarian only catering at events]" dataDxfId="456" dataCellStyle="Normal 2"/>
    <tableColumn id="86" xr3:uid="{87D5BA8E-E6E0-4AFF-85CE-6EBA8A4A66CB}" name="7. What is important to you when we put our values into practice? [Opt-in only printed membership packs]" dataDxfId="455" dataCellStyle="Normal 2"/>
    <tableColumn id="87" xr3:uid="{ED403357-4047-4180-AC97-5042B593C7AC}" name="7. What is important to you when we put our values into practice? [Opt-in only printed CMALT certificates]" dataDxfId="454" dataCellStyle="Normal 2"/>
    <tableColumn id="88" xr3:uid="{B6BB8B83-8825-4F35-A1CA-C0B9254A78BD}" name="7. What is important to you when we put our values into practice? [Regular reports from the Chair and senior staff to all Members]" dataDxfId="453" dataCellStyle="Normal 2"/>
    <tableColumn id="89" xr3:uid="{084A18CF-F8B2-4A36-A954-08B274DBE50B}" name="7. What is important to you when we put our values into practice? [ALT sharing know how about how things are run, i.e. virtual teams, online events etc]" dataDxfId="452" dataCellStyle="Normal 2"/>
    <tableColumn id="90" xr3:uid="{30ADFE69-0A95-4002-A254-9487C36563CA}" name="7. What is important to you when we put our values into practice? [ALT openly licences its own policies, i.e. privacy policy]" dataDxfId="451" dataCellStyle="Normal 2"/>
    <tableColumn id="91" xr3:uid="{A28952F1-5F57-4575-B7B7-4AC5DE2ADDE7}" name="7. What is important to you when we put our values into practice? [Independent Annual Audit and Report to AGM]" dataDxfId="450" dataCellStyle="Normal 2"/>
    <tableColumn id="92" xr3:uid="{246BE870-3583-430C-B284-22E71DA83666}" name="7. What is important to you when we put our values into practice? [Not use pre-fixes and ask for personal pronoun preference]" dataDxfId="449" dataCellStyle="Normal 2"/>
    <tableColumn id="93" xr3:uid="{0A1F0227-5967-482F-A5D0-64FAE4C900D3}" name="7. What is important to you when we put our values into practice? [Only use venues and suppliers who can demonstrate their green credentials]" dataDxfId="448" dataCellStyle="Normal 2"/>
    <tableColumn id="94" xr3:uid="{65F0E558-B8E9-4AB6-B405-70CAECF65099}" name="7. What is important to you when we put our values into practice? [Openly publish minutes from the Board of Trustee meetings]" dataDxfId="447" dataCellStyle="Normal 2"/>
    <tableColumn id="95" xr3:uid="{B0DFA40A-8FBF-4D89-810A-41D1BFCD371E}" name="8. Are you a member?" dataDxfId="446" dataCellStyle="Normal 2"/>
    <tableColumn id="96" xr3:uid="{9B6AC84D-BF69-44CA-90B7-897AF0AC20D1}" name="9. Why are you a member of ALT?" dataDxfId="445" dataCellStyle="Normal 2"/>
    <tableColumn id="97" xr3:uid="{CC4B627D-FCA6-4A45-9269-112E6B3AD761}" name="10. ALT is important to me because..." dataDxfId="444" dataCellStyle="Normal 2"/>
    <tableColumn id="98" xr3:uid="{B187D436-1F7F-43F7-B0CC-5DF0A0D19838}" name="11. Gender" dataDxfId="443" dataCellStyle="Normal 2"/>
    <tableColumn id="99" xr3:uid="{49637B7F-5B6C-41FA-A31F-B14BB714A186}" name="12. Age" dataDxfId="442" dataCellStyle="Normal 2"/>
    <tableColumn id="100" xr3:uid="{A827C508-7806-4837-A003-EB5FA0EF8894}" name="13. Where is your place of residence?" dataDxfId="441" dataCellStyle="Normal 2"/>
    <tableColumn id="101" xr3:uid="{A3FCF2CE-3A2E-43D4-8A7B-3CD459AE369C}" name="14. How would you describe your current employment?" dataDxfId="440" dataCellStyle="Normal 2"/>
    <tableColumn id="102" xr3:uid="{74789455-331E-47D3-8E74-99CDF05D51BC}" name="15. What is your job title?" dataDxfId="439" dataCellStyle="Normal 2"/>
    <tableColumn id="103" xr3:uid="{FA07138D-5D1C-4F12-82D2-8A04476D1FB5}" name="16. What is the primary function of your role?" dataDxfId="438" dataCellStyle="Normal 2"/>
    <tableColumn id="104" xr3:uid="{D140364E-0196-47F0-A3A3-39565B4F9016}" name="17. What are other functions of your role?" dataDxfId="437" dataCellStyle="Normal 2"/>
    <tableColumn id="105" xr3:uid="{A4B2107E-2D99-4B19-B9F6-807BDD1F611D}" name="18. Which sector(s) are you based in?" dataDxfId="436" dataCellStyle="Normal 2"/>
    <tableColumn id="106" xr3:uid="{6814DC42-678D-4091-A1BD-D09DB1CC2546}" name="19. What type of organisation(s) do you currently work for?" dataDxfId="435" dataCellStyle="Normal 2"/>
    <tableColumn id="107" xr3:uid="{3B51B840-F011-4E7E-B5A4-CAF541F4F527}" name="Privacy Policy" dataDxfId="434" dataCellStyle="Normal 2"/>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A6719FA2-BDC2-42EA-82B9-57B9D075143E}" name="Table5" displayName="Table5" ref="A1:BW204" totalsRowShown="0" dataDxfId="433" headerRowCellStyle="Normal 2" dataCellStyle="Normal 2">
  <autoFilter ref="A1:BW204" xr:uid="{E1DB22FD-0BEC-429E-9B6A-558BCC4F3898}"/>
  <tableColumns count="75">
    <tableColumn id="1" xr3:uid="{DEC32522-0018-4784-A668-F2425F203FDE}" name="Timestamp" dataDxfId="432" dataCellStyle="Normal 2"/>
    <tableColumn id="2" xr3:uid="{FE75C461-A0C3-41C5-9CB3-8DECD5D6C0FB}" name="1. How important have the following been to your work over the past year? [Assistive technologies]" dataDxfId="431" dataCellStyle="Normal 2"/>
    <tableColumn id="3" xr3:uid="{9ED79D92-EB54-4844-9D46-701CF8078FF5}" name="1. How important have the following been to your work over the past year? [Electronic assessment, submission &amp; feedback tools]" dataDxfId="430" dataCellStyle="Normal 2"/>
    <tableColumn id="4" xr3:uid="{4754F199-29DA-4D28-84EF-1B1DD02C060F}" name="1. How important have the following been to your work over the past year? [Plagiarism detection]" dataDxfId="429" dataCellStyle="Normal 2"/>
    <tableColumn id="5" xr3:uid="{620C3DD6-A891-46AA-8CF6-AF1540BCA2B4}" name="1. How important have the following been to your work over the past year? [ePortfolios]" dataDxfId="428" dataCellStyle="Normal 2"/>
    <tableColumn id="6" xr3:uid="{6ED3C5A4-C76F-4100-8420-8E8AFC80B181}" name="1. How important have the following been to your work over the past year? [Digital and Open Badges]" dataDxfId="427" dataCellStyle="Normal 2"/>
    <tableColumn id="7" xr3:uid="{9D23E749-E1EF-41B1-A28D-1082D7284D7D}" name="1. How important have the following been to your work over the past year? [Content Management Systems and VLEs]" dataDxfId="426" dataCellStyle="Normal 2"/>
    <tableColumn id="8" xr3:uid="{95B1AA82-DE5B-411D-A00F-81BE94EB8EFC}" name="1. How important have the following been to your work over the past year? [Lecture capture tools]" dataDxfId="425" dataCellStyle="Normal 2"/>
    <tableColumn id="9" xr3:uid="{7795621C-B1DE-48DC-933F-286C1FCE3D0F}" name="1. How important have the following been to your work over the past year? [Media production (e.g. podcasting, video interviews)]" dataDxfId="424" dataCellStyle="Normal 2"/>
    <tableColumn id="10" xr3:uid="{98BA781C-B231-46BD-88A4-0A48F727C30D}" name="1. How important have the following been to your work over the past year? [Augmented and Virtual Reality]" dataDxfId="423" dataCellStyle="Normal 2"/>
    <tableColumn id="11" xr3:uid="{0BD5351F-AF2D-404C-BBF0-A8C32B180EF1}" name="1. How important have the following been to your work over the past year? [Digital repositories]" dataDxfId="422" dataCellStyle="Normal 2"/>
    <tableColumn id="12" xr3:uid="{49524755-EB5B-4762-916B-57CAE7E9975B}" name="1. How important have the following been to your work over the past year? [Open Education (Practices, Policy &amp; Resources)]" dataDxfId="421" dataCellStyle="Normal 2"/>
    <tableColumn id="13" xr3:uid="{189A5F65-BD15-41A2-95D3-A7431C0FCC34}" name="1. How important have the following been to your work over the past year? [Data and Analytics (incl. Learning Analytics)]" dataDxfId="420" dataCellStyle="Normal 2"/>
    <tableColumn id="14" xr3:uid="{067D1449-B0A8-421B-8AEB-47FECFE2A90F}" name="1. How important have the following been to your work over the past year? [Learning Space Design]" dataDxfId="419" dataCellStyle="Normal 2"/>
    <tableColumn id="15" xr3:uid="{F1555B16-BF70-4095-83AB-E5DAC31074CE}" name="1. How important have the following been to your work over the past year? [Social networking (e.g. Twitter, Facebook, Google+)]" dataDxfId="418" dataCellStyle="Normal 2"/>
    <tableColumn id="16" xr3:uid="{ADF03507-CF3F-463D-877E-F310ACAC83C4}" name="1. How important have the following been to your work over the past year? [Web conferencing/virtual classroom software]" dataDxfId="417" dataCellStyle="Normal 2"/>
    <tableColumn id="17" xr3:uid="{D6ADF362-5EA0-41D0-A842-EB0C765019B3}" name="1. How important have the following been to your work over the past year? [Collaborative tools (e.g. Google G Suite, Office365, Padlet etc.)]" dataDxfId="416" dataCellStyle="Normal 2"/>
    <tableColumn id="18" xr3:uid="{09984505-BE16-499F-A156-3E5BB174F135}" name="1. How important have the following been to your work over the past year? [Blogs]" dataDxfId="415" dataCellStyle="Normal 2"/>
    <tableColumn id="19" xr3:uid="{844C6437-09DF-4E0F-AB37-890FB3EE2427}" name="1. How important have the following been to your work over the past year? [Game-based/playful learning]" dataDxfId="414" dataCellStyle="Normal 2"/>
    <tableColumn id="20" xr3:uid="{67E91A93-2488-4B69-8A6A-59C5E9ECB09C}" name="1. How important have the following been to your work over the past year? [MOOCs, SPOCs, TOOCs etc.]" dataDxfId="413" dataCellStyle="Normal 2"/>
    <tableColumn id="21" xr3:uid="{7118DD0B-8232-4D8F-9661-A354C7905ADF}" name="1. How important have the following been to your work over the past year? [Bring Your Own Device (BYOD)]" dataDxfId="412" dataCellStyle="Normal 2"/>
    <tableColumn id="22" xr3:uid="{8288EA45-7D17-4060-8E65-FC873CD73E0A}" name="1. How important have the following been to your work over the past year? [One-to-One Device initiatives]" dataDxfId="411" dataCellStyle="Normal 2"/>
    <tableColumn id="23" xr3:uid="{CFD7C44B-55BB-4EC0-B18C-8C8B92E13B85}" name="1. How important have the following been to your work over the past year? [Blended Learning]" dataDxfId="410" dataCellStyle="Normal 2"/>
    <tableColumn id="24" xr3:uid="{CBE1EE31-BE2A-4E9B-B467-16F69C8B7BF3}" name="2. Would you describe the following as an enabler/driver for you in your use of Learning Technology? [Dedicated time]" dataDxfId="409" dataCellStyle="Normal 2"/>
    <tableColumn id="25" xr3:uid="{BA8DBC55-B273-4C4E-99FF-56992CE4710D}" name="2. Would you describe the following as an enabler/driver for you in your use of Learning Technology? [Professional incentives]" dataDxfId="408" dataCellStyle="Normal 2"/>
    <tableColumn id="26" xr3:uid="{8905D9E1-9730-4B0C-BE89-D1BBE7A45170}" name="2. Would you describe the following as an enabler/driver for you in your use of Learning Technology? [Colleagues' knowledge/expertise]" dataDxfId="407" dataCellStyle="Normal 2"/>
    <tableColumn id="27" xr3:uid="{A4C1CCA8-AFBE-4965-85C8-FA9DE991B7C4}" name="2. Would you describe the following as an enabler/driver for you in your use of Learning Technology? [Staff development opportunities ]" dataDxfId="406" dataCellStyle="Normal 2"/>
    <tableColumn id="28" xr3:uid="{0B6210EF-4694-440A-B902-DC6F16B129D7}" name="2. Would you describe the following as an enabler/driver for you in your use of Learning Technology? [Colleagues' commitment ]" dataDxfId="405" dataCellStyle="Normal 2"/>
    <tableColumn id="29" xr3:uid="{52208980-491F-4C88-9BA8-E98795486EA7}" name="2. Would you describe the following as an enabler/driver for you in your use of Learning Technology? [Recognition for career development ]" dataDxfId="404" dataCellStyle="Normal 2"/>
    <tableColumn id="30" xr3:uid="{A4921D07-CE52-412C-9598-682520C49FA8}" name="2. Would you describe the following as an enabler/driver for you in your use of Learning Technology? [Support staff ]" dataDxfId="403" dataCellStyle="Normal 2"/>
    <tableColumn id="31" xr3:uid="{CF01CBF3-2781-4BD4-9EEF-F7F9CAE589A5}" name="2. Would you describe the following as an enabler/driver for you in your use of Learning Technology? [Organisational structure ]" dataDxfId="402" dataCellStyle="Normal 2"/>
    <tableColumn id="32" xr3:uid="{9A3E89D3-C4A4-49BA-805E-D5F8E8D58FFE}" name="2. Would you describe the following as an enabler/driver for you in your use of Learning Technology? [Changing administrative processes ]" dataDxfId="401" dataCellStyle="Normal 2"/>
    <tableColumn id="33" xr3:uid="{CC5AA6DC-54DB-48A2-9175-B78EC8E130A8}" name="2. Would you describe the following as an enabler/driver for you in your use of Learning Technology? [Institutional culture ]" dataDxfId="400" dataCellStyle="Normal 2"/>
    <tableColumn id="34" xr3:uid="{2B9721F6-E6A9-48F3-9E5A-266B9E336D82}" name="2. Would you describe the following as an enabler/driver for you in your use of Learning Technology? [Strategy and leadership]" dataDxfId="399" dataCellStyle="Normal 2"/>
    <tableColumn id="35" xr3:uid="{48BDB6BD-9F2B-4FE5-B4D0-B41BA2FEED81}" name="2. Would you describe the following as an enabler/driver for you in your use of Learning Technology? [Engagement from students/learners]" dataDxfId="398" dataCellStyle="Normal 2"/>
    <tableColumn id="36" xr3:uid="{906B8885-0503-4B4F-9BA4-36626AEE31FA}" name="2. Would you describe the following as an enabler/driver for you in your use of Learning Technology? [Existing infrastructure]" dataDxfId="397" dataCellStyle="Normal 2"/>
    <tableColumn id="37" xr3:uid="{6A41A36B-7844-4E0C-B506-0A8AB9282710}" name="3. And how important do you expect the following will be for you in the coming year? [Assistive technologies]" dataDxfId="396" dataCellStyle="Normal 2"/>
    <tableColumn id="38" xr3:uid="{3B83674F-3482-458D-BBE2-61EEF77BCB47}" name="3. And how important do you expect the following will be for you in the coming year? [Electronic assessment, submission &amp; feedback tools]" dataDxfId="395" dataCellStyle="Normal 2"/>
    <tableColumn id="39" xr3:uid="{962C4F91-DD10-46FE-8F8D-F9CC2EC0F110}" name="3. And how important do you expect the following will be for you in the coming year? [Plagiarism detection]" dataDxfId="394" dataCellStyle="Normal 2"/>
    <tableColumn id="40" xr3:uid="{533492B9-7CDE-4E1A-B768-BBAE7A644850}" name="3. And how important do you expect the following will be for you in the coming year? [ePortfolios]" dataDxfId="393" dataCellStyle="Normal 2"/>
    <tableColumn id="41" xr3:uid="{52B6D9AE-7D46-4B14-9207-A712B10247A8}" name="3. And how important do you expect the following will be for you in the coming year? [Digital and Open Badges]" dataDxfId="392" dataCellStyle="Normal 2"/>
    <tableColumn id="42" xr3:uid="{836BCDF9-1FDE-49CA-9754-9268733654E5}" name="3. And how important do you expect the following will be for you in the coming year? [Content Management Systems and VLEs]" dataDxfId="391" dataCellStyle="Normal 2"/>
    <tableColumn id="43" xr3:uid="{FEF29F33-CA42-490F-97C6-6B95BA277830}" name="3. And how important do you expect the following will be for you in the coming year? [Lecture capture tools]" dataDxfId="390" dataCellStyle="Normal 2"/>
    <tableColumn id="44" xr3:uid="{F92298E8-73EA-4212-B300-C35D942625C3}" name="3. And how important do you expect the following will be for you in the coming year? [Media production (e.g. podcasting, video interviews)]" dataDxfId="389" dataCellStyle="Normal 2"/>
    <tableColumn id="45" xr3:uid="{42650D74-56CE-46B5-A01B-ECBC567D28B0}" name="3. And how important do you expect the following will be for you in the coming year? [Augmented and Virtual Reality]" dataDxfId="388" dataCellStyle="Normal 2"/>
    <tableColumn id="46" xr3:uid="{330AC34B-C59B-49FC-805F-7ACC4CF7E4CD}" name="3. And how important do you expect the following will be for you in the coming year? [Digital repositories]" dataDxfId="387" dataCellStyle="Normal 2"/>
    <tableColumn id="47" xr3:uid="{6E5998E4-8BED-4B87-A7EB-3C7826C0B9A4}" name="3. And how important do you expect the following will be for you in the coming year? [Open Education (Practices, Policy &amp; Resources)]" dataDxfId="386" dataCellStyle="Normal 2"/>
    <tableColumn id="48" xr3:uid="{BD5AC2A4-3BCC-4D2D-9A21-AEC896153058}" name="3. And how important do you expect the following will be for you in the coming year? [Data and Analytics (incl. Learning Analytics)]" dataDxfId="385" dataCellStyle="Normal 2"/>
    <tableColumn id="49" xr3:uid="{E166D7E9-0377-4533-BE4C-BD588A9CB8BC}" name="3. And how important do you expect the following will be for you in the coming year? [Learning Space Design]" dataDxfId="384" dataCellStyle="Normal 2"/>
    <tableColumn id="50" xr3:uid="{99AAB0C8-A04C-4F6D-9C20-9CB903A857F7}" name="3. And how important do you expect the following will be for you in the coming year? [Social networking (e.g. Twitter, Facebook, Google+)]" dataDxfId="383" dataCellStyle="Normal 2"/>
    <tableColumn id="51" xr3:uid="{164B1A7D-D504-468C-B2F9-8336CE94D1F5}" name="3. And how important do you expect the following will be for you in the coming year? [Web conferencing/virtual classroom software]" dataDxfId="382" dataCellStyle="Normal 2"/>
    <tableColumn id="52" xr3:uid="{C2B17761-E636-4C65-844F-72CC06B73AE8}" name="3. And how important do you expect the following will be for you in the coming year? [Collaborative tools (e.g. Google G Suite, Office365, Padlet etc.)]" dataDxfId="381" dataCellStyle="Normal 2"/>
    <tableColumn id="53" xr3:uid="{8D962876-DC1F-453A-A03B-8274FA16FABE}" name="3. And how important do you expect the following will be for you in the coming year? [Blogs]" dataDxfId="380" dataCellStyle="Normal 2"/>
    <tableColumn id="54" xr3:uid="{ED7ADC1E-4A4F-4D5F-8527-03CDB22716EE}" name="3. And how important do you expect the following will be for you in the coming year? [Game-based/playful learning]" dataDxfId="379" dataCellStyle="Normal 2"/>
    <tableColumn id="55" xr3:uid="{929A034D-A8D6-4161-9B13-C64B96B1EA6E}" name="3. And how important do you expect the following will be for you in the coming year? [MOOCs, SPOCs, TOOCs etc.]" dataDxfId="378" dataCellStyle="Normal 2"/>
    <tableColumn id="56" xr3:uid="{CA2C7779-B04C-4E85-AA69-7A84EAB22C2E}" name="3. And how important do you expect the following will be for you in the coming year? [Bring Your Own Device (BYOD)]" dataDxfId="377" dataCellStyle="Normal 2"/>
    <tableColumn id="57" xr3:uid="{B1B8D3E0-259C-42CC-9E86-635AC30C82CD}" name="3. And how important do you expect the following will be for you in the coming year? [One-to-One Device initiatives]" dataDxfId="376" dataCellStyle="Normal 2"/>
    <tableColumn id="58" xr3:uid="{7090BECE-1B9A-439A-ABCF-008757F54E84}" name="3. And how important do you expect the following will be for you in the coming year? [Blended Learning]" dataDxfId="375" dataCellStyle="Normal 2"/>
    <tableColumn id="59" xr3:uid="{5A98E234-0FA8-417F-A306-5D5BC482110E}" name="3b. What other current or emerging area (technical or pedagogical) will be important for you in the coming year? " dataCellStyle="Normal 2"/>
    <tableColumn id="60" xr3:uid="{397BFBD4-ECFE-425C-B04C-63A4D987F53E}" name="4. New developments to enhance professional recognition and accreditation" dataDxfId="374" dataCellStyle="Normal 2"/>
    <tableColumn id="61" xr3:uid="{1D432AD5-63D2-4DD3-8618-B304BE75E927}" name="5. If you had to choose one priority for 2019, it would be:" dataDxfId="373" dataCellStyle="Normal 2"/>
    <tableColumn id="62" xr3:uid="{382CAF34-DB6D-4A5F-975B-016AE8EEA60C}" name="6. Recent developments for research, practice and policy" dataDxfId="372" dataCellStyle="Normal 2"/>
    <tableColumn id="63" xr3:uid="{7395A931-C162-4E9D-9480-8B6E90EC3A9B}" name="7. If you had to choose one priority for 2019, it would be:" dataDxfId="371" dataCellStyle="Normal 2"/>
    <tableColumn id="64" xr3:uid="{7EF3D34A-FEC8-420D-AC7E-8BF37FEF0B1C}" name="8. Are you a member?" dataDxfId="370" dataCellStyle="Normal 2"/>
    <tableColumn id="65" xr3:uid="{428797A1-85CF-457D-B265-609F772C1F4D}" name="9. ALT is important to me because..." dataDxfId="369" dataCellStyle="Normal 2"/>
    <tableColumn id="66" xr3:uid="{474118A5-923E-41EB-8016-2A31CC599EE9}" name="11. Gender" dataDxfId="368" dataCellStyle="Normal 2"/>
    <tableColumn id="67" xr3:uid="{AA1BBBB6-C24F-4355-B8D7-5EBEE013B02F}" name="12. Age" dataDxfId="367" dataCellStyle="Normal 2"/>
    <tableColumn id="68" xr3:uid="{25376F57-F16D-4A05-9241-FF8F1D2AAF28}" name="13. Where is your place of residence?" dataDxfId="366" dataCellStyle="Normal 2"/>
    <tableColumn id="69" xr3:uid="{689BA1F1-9378-464D-9E4D-FE7FC51FF5C1}" name="14. How would you describe your current employment?" dataDxfId="365" dataCellStyle="Normal 2"/>
    <tableColumn id="70" xr3:uid="{27CB0D89-2648-4AA2-A94A-8408730BA3E6}" name="15. What is your job title?" dataDxfId="364" dataCellStyle="Normal 2"/>
    <tableColumn id="71" xr3:uid="{F56C6F03-AA33-428E-9D58-C7A2DEE6E4C6}" name="16. What is the primary function of your role?" dataDxfId="363" dataCellStyle="Normal 2"/>
    <tableColumn id="72" xr3:uid="{1EA6E0F3-AB1D-4ACA-A434-1BE493EFAA11}" name="17. What are other functions of your role?" dataDxfId="362" dataCellStyle="Normal 2"/>
    <tableColumn id="73" xr3:uid="{921118C9-7F72-4A5B-815C-8B452D203DD4}" name="18. Which sector(s) are you based in?" dataDxfId="361" dataCellStyle="Normal 2"/>
    <tableColumn id="74" xr3:uid="{EF8E5C17-092A-4A80-9AF6-CB7F6850F151}" name="19. What type of organisation(s) do you currently work for?" dataDxfId="360" dataCellStyle="Normal 2"/>
    <tableColumn id="75" xr3:uid="{249CFD93-9930-42C5-B01E-98A57FAED7B7}" name="Privacy Policy" dataDxfId="359" dataCellStyle="Normal 2"/>
  </tableColumns>
  <tableStyleInfo name="TableStyleMedium9"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0000000}" name="Table4" displayName="Table4" ref="A1:CH227" totalsRowShown="0" headerRowDxfId="358" dataDxfId="357" headerRowCellStyle="Normal 2" dataCellStyle="Normal 2">
  <autoFilter ref="A1:CH227" xr:uid="{00000000-0009-0000-0100-000004000000}"/>
  <tableColumns count="86">
    <tableColumn id="1" xr3:uid="{00000000-0010-0000-0000-000001000000}" name="Timestamp" dataDxfId="356" dataCellStyle="Normal 2"/>
    <tableColumn id="2" xr3:uid="{00000000-0010-0000-0000-000002000000}" name="1. How important have the following been to your work over the past year? [Assistive technologies]" dataDxfId="355" dataCellStyle="Normal 2"/>
    <tableColumn id="3" xr3:uid="{00000000-0010-0000-0000-000003000000}" name="1. How important have the following been to your work over the past year? [Electronic assessment, submission &amp; feedback tools]" dataDxfId="354" dataCellStyle="Normal 2"/>
    <tableColumn id="4" xr3:uid="{00000000-0010-0000-0000-000004000000}" name="1. How important have the following been to your work over the past year? [Plagiarism detection]" dataDxfId="353" dataCellStyle="Normal 2"/>
    <tableColumn id="5" xr3:uid="{00000000-0010-0000-0000-000005000000}" name="1. How important have the following been to your work over the past year? [ePortfolios]" dataDxfId="352" dataCellStyle="Normal 2"/>
    <tableColumn id="6" xr3:uid="{00000000-0010-0000-0000-000006000000}" name="1. How important have the following been to your work over the past year? [Digital and Open Badges]" dataDxfId="351" dataCellStyle="Normal 2"/>
    <tableColumn id="7" xr3:uid="{00000000-0010-0000-0000-000007000000}" name="1. How important have the following been to your work over the past year? [Content Management Systems and VLEs]" dataDxfId="350" dataCellStyle="Normal 2"/>
    <tableColumn id="8" xr3:uid="{00000000-0010-0000-0000-000008000000}" name="1. How important have the following been to your work over the past year? [Lecture capture tools]" dataDxfId="349" dataCellStyle="Normal 2"/>
    <tableColumn id="9" xr3:uid="{00000000-0010-0000-0000-000009000000}" name="1. How important have the following been to your work over the past year? [Media production (e.g. podcasting, video interviews)]" dataDxfId="348" dataCellStyle="Normal 2"/>
    <tableColumn id="10" xr3:uid="{00000000-0010-0000-0000-00000A000000}" name="1. How important have the following been to your work over the past year? [Augmented and Virtual Reality]" dataDxfId="347" dataCellStyle="Normal 2"/>
    <tableColumn id="11" xr3:uid="{00000000-0010-0000-0000-00000B000000}" name="1. How important have the following been to your work over the past year? [Digital repositories]" dataDxfId="346" dataCellStyle="Normal 2"/>
    <tableColumn id="12" xr3:uid="{00000000-0010-0000-0000-00000C000000}" name="1. How important have the following been to your work over the past year? [Open Education (Practices, Policy &amp; Resources)]" dataDxfId="345" dataCellStyle="Normal 2"/>
    <tableColumn id="13" xr3:uid="{00000000-0010-0000-0000-00000D000000}" name="1. How important have the following been to your work over the past year? [Data and Analytics (incl. Learning Analytics)]" dataDxfId="344" dataCellStyle="Normal 2"/>
    <tableColumn id="14" xr3:uid="{00000000-0010-0000-0000-00000E000000}" name="1. How important have the following been to your work over the past year? [Learning Space Design]" dataDxfId="343" dataCellStyle="Normal 2"/>
    <tableColumn id="15" xr3:uid="{00000000-0010-0000-0000-00000F000000}" name="1. How important have the following been to your work over the past year? [Social networking (e.g. Twitter, Facebook, Google+)]" dataDxfId="342" dataCellStyle="Normal 2"/>
    <tableColumn id="16" xr3:uid="{00000000-0010-0000-0000-000010000000}" name="1. How important have the following been to your work over the past year? [Web conferencing/virtual classroom software]" dataDxfId="341" dataCellStyle="Normal 2"/>
    <tableColumn id="17" xr3:uid="{00000000-0010-0000-0000-000011000000}" name="1. How important have the following been to your work over the past year? [Collaborative tools (e.g. Google G Suite, Office365, Padlet etc.)]" dataDxfId="340" dataCellStyle="Normal 2"/>
    <tableColumn id="18" xr3:uid="{00000000-0010-0000-0000-000012000000}" name="1. How important have the following been to your work over the past year? [Blogs]" dataDxfId="339" dataCellStyle="Normal 2"/>
    <tableColumn id="19" xr3:uid="{00000000-0010-0000-0000-000013000000}" name="1. How important have the following been to your work over the past year? [Game-based/playful learning]" dataDxfId="338" dataCellStyle="Normal 2"/>
    <tableColumn id="20" xr3:uid="{00000000-0010-0000-0000-000014000000}" name="1. How important have the following been to your work over the past year? [MOOCs, SPOCs, TOOCs etc.]" dataDxfId="337" dataCellStyle="Normal 2"/>
    <tableColumn id="21" xr3:uid="{00000000-0010-0000-0000-000015000000}" name="1. How important have the following been to your work over the past year? [Bring Your Own Device (BYOD)]" dataDxfId="336" dataCellStyle="Normal 2"/>
    <tableColumn id="22" xr3:uid="{00000000-0010-0000-0000-000016000000}" name="1. How important have the following been to your work over the past year? [One-to-One Device initiatives]" dataDxfId="335" dataCellStyle="Normal 2"/>
    <tableColumn id="23" xr3:uid="{00000000-0010-0000-0000-000017000000}" name="1. How important have the following been to your work over the past year? [Blended Learning]" dataDxfId="334" dataCellStyle="Normal 2"/>
    <tableColumn id="24" xr3:uid="{00000000-0010-0000-0000-000018000000}" name="2. Would you describe the following as an enabler/driver for you in your use of Learning Technology? [Dedicated time]" dataDxfId="333" dataCellStyle="Normal 2"/>
    <tableColumn id="25" xr3:uid="{00000000-0010-0000-0000-000019000000}" name="2. Would you describe the following as an enabler/driver for you in your use of Learning Technology? [Professional incentives]" dataDxfId="332" dataCellStyle="Normal 2"/>
    <tableColumn id="26" xr3:uid="{00000000-0010-0000-0000-00001A000000}" name="2. Would you describe the following as an enabler/driver for you in your use of Learning Technology? [Colleagues' knowledge/expertise]" dataDxfId="331" dataCellStyle="Normal 2"/>
    <tableColumn id="27" xr3:uid="{00000000-0010-0000-0000-00001B000000}" name="2. Would you describe the following as an enabler/driver for you in your use of Learning Technology? [Staff development opportunities ]" dataDxfId="330" dataCellStyle="Normal 2"/>
    <tableColumn id="28" xr3:uid="{00000000-0010-0000-0000-00001C000000}" name="2. Would you describe the following as an enabler/driver for you in your use of Learning Technology? [Colleagues' commitment ]" dataDxfId="329" dataCellStyle="Normal 2"/>
    <tableColumn id="29" xr3:uid="{00000000-0010-0000-0000-00001D000000}" name="2. Would you describe the following as an enabler/driver for you in your use of Learning Technology? [Recognition for career development ]" dataDxfId="328" dataCellStyle="Normal 2"/>
    <tableColumn id="30" xr3:uid="{00000000-0010-0000-0000-00001E000000}" name="2. Would you describe the following as an enabler/driver for you in your use of Learning Technology? [Support staff ]" dataDxfId="327" dataCellStyle="Normal 2"/>
    <tableColumn id="31" xr3:uid="{00000000-0010-0000-0000-00001F000000}" name="2. Would you describe the following as an enabler/driver for you in your use of Learning Technology? [Organisational structure ]" dataDxfId="326" dataCellStyle="Normal 2"/>
    <tableColumn id="32" xr3:uid="{00000000-0010-0000-0000-000020000000}" name="2. Would you describe the following as an enabler/driver for you in your use of Learning Technology? [Changing administrative processes ]" dataDxfId="325" dataCellStyle="Normal 2"/>
    <tableColumn id="33" xr3:uid="{00000000-0010-0000-0000-000021000000}" name="2. Would you describe the following as an enabler/driver for you in your use of Learning Technology? [Institutional culture ]" dataDxfId="324" dataCellStyle="Normal 2"/>
    <tableColumn id="34" xr3:uid="{00000000-0010-0000-0000-000022000000}" name="2. Would you describe the following as an enabler/driver for you in your use of Learning Technology? [Strategy and leadership]" dataDxfId="323" dataCellStyle="Normal 2"/>
    <tableColumn id="35" xr3:uid="{00000000-0010-0000-0000-000023000000}" name="2. Would you describe the following as an enabler/driver for you in your use of Learning Technology? [Engagement from students/learners]" dataDxfId="322" dataCellStyle="Normal 2"/>
    <tableColumn id="36" xr3:uid="{00000000-0010-0000-0000-000024000000}" name="2. Would you describe the following as an enabler/driver for you in your use of Learning Technology? [Existing infrastructure]" dataDxfId="321" dataCellStyle="Normal 2"/>
    <tableColumn id="37" xr3:uid="{00000000-0010-0000-0000-000025000000}" name="3. And how important do you expect the following will be for you in the coming year? [Assistive technologies]" dataDxfId="320" dataCellStyle="Normal 2"/>
    <tableColumn id="38" xr3:uid="{00000000-0010-0000-0000-000026000000}" name="3. And how important do you expect the following will be for you in the coming year? [Electronic assessment, submission &amp; feedback tools]" dataDxfId="319" dataCellStyle="Normal 2"/>
    <tableColumn id="39" xr3:uid="{00000000-0010-0000-0000-000027000000}" name="3. And how important do you expect the following will be for you in the coming year? [Plagiarism detection]" dataDxfId="318" dataCellStyle="Normal 2"/>
    <tableColumn id="40" xr3:uid="{00000000-0010-0000-0000-000028000000}" name="3. And how important do you expect the following will be for you in the coming year? [ePortfolios]" dataDxfId="317" dataCellStyle="Normal 2"/>
    <tableColumn id="41" xr3:uid="{00000000-0010-0000-0000-000029000000}" name="3. And how important do you expect the following will be for you in the coming year? [Digital and Open Badges]" dataDxfId="316" dataCellStyle="Normal 2"/>
    <tableColumn id="42" xr3:uid="{00000000-0010-0000-0000-00002A000000}" name="3. And how important do you expect the following will be for you in the coming year? [Content Management Systems and VLEs]" dataDxfId="315" dataCellStyle="Normal 2"/>
    <tableColumn id="43" xr3:uid="{00000000-0010-0000-0000-00002B000000}" name="3. And how important do you expect the following will be for you in the coming year? [Lecture capture tools]" dataDxfId="314" dataCellStyle="Normal 2"/>
    <tableColumn id="44" xr3:uid="{00000000-0010-0000-0000-00002C000000}" name="3. And how important do you expect the following will be for you in the coming year? [Media production (e.g. podcasting, video interviews)]" dataDxfId="313" dataCellStyle="Normal 2"/>
    <tableColumn id="45" xr3:uid="{00000000-0010-0000-0000-00002D000000}" name="3. And how important do you expect the following will be for you in the coming year? [Augmented and Virtual Reality]" dataDxfId="312" dataCellStyle="Normal 2"/>
    <tableColumn id="46" xr3:uid="{00000000-0010-0000-0000-00002E000000}" name="3. And how important do you expect the following will be for you in the coming year? [Digital repositories]" dataDxfId="311" dataCellStyle="Normal 2"/>
    <tableColumn id="47" xr3:uid="{00000000-0010-0000-0000-00002F000000}" name="3. And how important do you expect the following will be for you in the coming year? [Open Education (Practices, Policy &amp; Resources)]" dataDxfId="310" dataCellStyle="Normal 2"/>
    <tableColumn id="48" xr3:uid="{00000000-0010-0000-0000-000030000000}" name="3. And how important do you expect the following will be for you in the coming year? [Data and Analytics (incl. Learning Analytics)]" dataDxfId="309" dataCellStyle="Normal 2"/>
    <tableColumn id="49" xr3:uid="{00000000-0010-0000-0000-000031000000}" name="3. And how important do you expect the following will be for you in the coming year? [Learning Space Design]" dataDxfId="308" dataCellStyle="Normal 2"/>
    <tableColumn id="50" xr3:uid="{00000000-0010-0000-0000-000032000000}" name="3. And how important do you expect the following will be for you in the coming year? [Social networking (e.g. Twitter, Facebook, Google+)]" dataDxfId="307" dataCellStyle="Normal 2"/>
    <tableColumn id="51" xr3:uid="{00000000-0010-0000-0000-000033000000}" name="3. And how important do you expect the following will be for you in the coming year? [Web conferencing/virtual classroom software]" dataDxfId="306" dataCellStyle="Normal 2"/>
    <tableColumn id="52" xr3:uid="{00000000-0010-0000-0000-000034000000}" name="3. And how important do you expect the following will be for you in the coming year? [Collaborative tools (e.g. Google G Suite, Office365, Padlet etc.)]" dataDxfId="305" dataCellStyle="Normal 2"/>
    <tableColumn id="53" xr3:uid="{00000000-0010-0000-0000-000035000000}" name="3. And how important do you expect the following will be for you in the coming year? [Blogs]" dataDxfId="304" dataCellStyle="Normal 2"/>
    <tableColumn id="54" xr3:uid="{00000000-0010-0000-0000-000036000000}" name="3. And how important do you expect the following will be for you in the coming year? [Game-based/playful learning]" dataDxfId="303" dataCellStyle="Normal 2"/>
    <tableColumn id="55" xr3:uid="{00000000-0010-0000-0000-000037000000}" name="3. And how important do you expect the following will be for you in the coming year? [MOOCs, SPOCs, TOOCs etc.]" dataDxfId="302" dataCellStyle="Normal 2"/>
    <tableColumn id="56" xr3:uid="{00000000-0010-0000-0000-000038000000}" name="3. And how important do you expect the following will be for you in the coming year? [Bring Your Own Device (BYOD)]" dataDxfId="301" dataCellStyle="Normal 2"/>
    <tableColumn id="57" xr3:uid="{00000000-0010-0000-0000-000039000000}" name="3. And how important do you expect the following will be for you in the coming year? [One-to-One Device initiatives]" dataDxfId="300" dataCellStyle="Normal 2"/>
    <tableColumn id="58" xr3:uid="{00000000-0010-0000-0000-00003A000000}" name="3. And how important do you expect the following will be for you in the coming year? [Blended Learning]" dataDxfId="299" dataCellStyle="Normal 2"/>
    <tableColumn id="59" xr3:uid="{00000000-0010-0000-0000-00003B000000}" name="3b. What other current or emerging area (technical or pedagogical) will be important for you in the coming year? " dataDxfId="298" dataCellStyle="Normal 2"/>
    <tableColumn id="60" xr3:uid="{00000000-0010-0000-0000-00003C000000}" name="4. Enhancing professional recognition and accreditation" dataDxfId="297" dataCellStyle="Normal 2"/>
    <tableColumn id="61" xr3:uid="{00000000-0010-0000-0000-00003D000000}" name="5. What is most important to you? [Pilot: CMALT pathway for early career professionals and those for whom it is a smaller part of their role]" dataDxfId="296" dataCellStyle="Normal 2"/>
    <tableColumn id="62" xr3:uid="{00000000-0010-0000-0000-00003E000000}" name="5. What is most important to you? [Pilot: CMALT pathways for advanced professionals whose role includes management/leadership or research focus]" dataDxfId="295" dataCellStyle="Normal 2"/>
    <tableColumn id="63" xr3:uid="{00000000-0010-0000-0000-00003F000000}" name="5. What is most important to you? [Mapping of CMALT to frameworks like UKPSF, Jisc' Digital Capabilities framework, Blended Learning curriculum]" dataDxfId="294" dataCellStyle="Normal 2"/>
    <tableColumn id="64" xr3:uid="{00000000-0010-0000-0000-000040000000}" name="5. What is most important to you? [Enhanced support for individual candidates incl. video resources and improved guidance]" dataDxfId="293" dataCellStyle="Normal 2"/>
    <tableColumn id="65" xr3:uid="{00000000-0010-0000-0000-000041000000}" name="5. What is most important to you? [Enhanced support for candidate cohorts within institutions incl tailored webinars and peer-to-peer sharing]" dataDxfId="292" dataCellStyle="Normal 2"/>
    <tableColumn id="66" xr3:uid="{00000000-0010-0000-0000-000042000000}" name="5. What is most important to you? [Open Register of CMALT portfolios, providing examples from across sectors and job roles]" dataDxfId="291" dataCellStyle="Normal 2"/>
    <tableColumn id="67" xr3:uid="{00000000-0010-0000-0000-000043000000}" name="5. What is most important to you? [Support for assessors provided through Lead Assessor Mentors and Members Groups]" dataDxfId="290" dataCellStyle="Normal 2"/>
    <tableColumn id="68" xr3:uid="{00000000-0010-0000-0000-000044000000}" name="5. What is most important to you? [Consultation with Members on the expanded framework]" dataDxfId="289" dataCellStyle="Normal 2"/>
    <tableColumn id="69" xr3:uid="{00000000-0010-0000-0000-000045000000}" name="6. Other activities in 2018 [ALT Learning Technology Research Award]" dataDxfId="288" dataCellStyle="Normal 2"/>
    <tableColumn id="70" xr3:uid="{00000000-0010-0000-0000-000046000000}" name="6. Other activities in 2018 [Members Group for East England (which is the final Members Group to be established)]" dataDxfId="287" dataCellStyle="Normal 2"/>
    <tableColumn id="71" xr3:uid="{00000000-0010-0000-0000-000047000000}" name="6. Other activities in 2018 [Research in Learning Technology to apply for impact factor]" dataDxfId="286" dataCellStyle="Normal 2"/>
    <tableColumn id="72" xr3:uid="{00000000-0010-0000-0000-000048000000}" name="6. Other activities in 2018 [Expansion of ALT Open Badges for activities Members undertake]" dataDxfId="285" dataCellStyle="Normal 2"/>
    <tableColumn id="73" xr3:uid="{00000000-0010-0000-0000-000049000000}" name="6. Other activities in 2018 [Mentoring scheme for Members by Members]" dataDxfId="284" dataCellStyle="Normal 2"/>
    <tableColumn id="74" xr3:uid="{00000000-0010-0000-0000-00004A000000}" name="6. Other activities in 2018 [Expand use of ALT's Open Access Repository]" dataDxfId="283" dataCellStyle="Normal 2"/>
    <tableColumn id="75" xr3:uid="{00000000-0010-0000-0000-00004B000000}" name="7. Are you a member?" dataDxfId="282" dataCellStyle="Normal 2"/>
    <tableColumn id="76" xr3:uid="{00000000-0010-0000-0000-00004C000000}" name="8. ALT is important to me because..." dataDxfId="281" dataCellStyle="Normal 2"/>
    <tableColumn id="78" xr3:uid="{00000000-0010-0000-0000-00004E000000}" name="11. Gender" dataDxfId="280" dataCellStyle="Normal 2"/>
    <tableColumn id="79" xr3:uid="{00000000-0010-0000-0000-00004F000000}" name="12. Age" dataDxfId="279" dataCellStyle="Normal 2"/>
    <tableColumn id="80" xr3:uid="{00000000-0010-0000-0000-000050000000}" name="13. Where is your place of residence?" dataDxfId="278" dataCellStyle="Normal 2"/>
    <tableColumn id="81" xr3:uid="{00000000-0010-0000-0000-000051000000}" name="14. How would you describe your current employment?" dataDxfId="277" dataCellStyle="Normal 2"/>
    <tableColumn id="82" xr3:uid="{00000000-0010-0000-0000-000052000000}" name="15. What is your job title?" dataDxfId="276" dataCellStyle="Normal 2"/>
    <tableColumn id="83" xr3:uid="{00000000-0010-0000-0000-000053000000}" name="16. What is the primary function of your role?" dataDxfId="275" dataCellStyle="Normal 2"/>
    <tableColumn id="84" xr3:uid="{00000000-0010-0000-0000-000054000000}" name="17. What are other functions of your role?" dataDxfId="274" dataCellStyle="Normal 2"/>
    <tableColumn id="85" xr3:uid="{00000000-0010-0000-0000-000055000000}" name="18. Which sector(s) are you based in?" dataDxfId="273" dataCellStyle="Normal 2"/>
    <tableColumn id="86" xr3:uid="{00000000-0010-0000-0000-000056000000}" name="19. What type of organisation(s) do you currently work for?" dataDxfId="272" dataCellStyle="Normal 2"/>
    <tableColumn id="87" xr3:uid="{00000000-0010-0000-0000-000057000000}" name="18. Which sector(s) are you based in?2" dataDxfId="271" dataCellStyle="Normal 2"/>
  </tableColumns>
  <tableStyleInfo name="TableStyleMedium9"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1000000}" name="Table3" displayName="Table3" ref="A1:CJ246" totalsRowShown="0" headerRowDxfId="270" dataDxfId="269" headerRowCellStyle="Normal 2" dataCellStyle="Normal 2">
  <autoFilter ref="A1:CJ246" xr:uid="{00000000-0009-0000-0100-000003000000}"/>
  <tableColumns count="88">
    <tableColumn id="1" xr3:uid="{00000000-0010-0000-0100-000001000000}" name="Timestamp" dataDxfId="268" dataCellStyle="Normal 2"/>
    <tableColumn id="2" xr3:uid="{00000000-0010-0000-0100-000002000000}" name="1. How important have the following been to your work over the past year? [Assistive technologies]" dataDxfId="267" dataCellStyle="Normal 2"/>
    <tableColumn id="3" xr3:uid="{00000000-0010-0000-0100-000003000000}" name="1. How important have the following been to your work over the past year? [Electronic assessment, submission &amp; feedback tools]" dataDxfId="266" dataCellStyle="Normal 2"/>
    <tableColumn id="4" xr3:uid="{00000000-0010-0000-0100-000004000000}" name="1. How important have the following been to your work over the past year? [Plagiarism detection]" dataDxfId="265" dataCellStyle="Normal 2"/>
    <tableColumn id="5" xr3:uid="{00000000-0010-0000-0100-000005000000}" name="1. How important have the following been to your work over the past year? [ePortfolios]" dataDxfId="264" dataCellStyle="Normal 2"/>
    <tableColumn id="6" xr3:uid="{00000000-0010-0000-0100-000006000000}" name="1. How important have the following been to your work over the past year? [Digital and Open Badges]" dataDxfId="263" dataCellStyle="Normal 2"/>
    <tableColumn id="7" xr3:uid="{00000000-0010-0000-0100-000007000000}" name="1. How important have the following been to your work over the past year? [Content Management Systems and VLEs]" dataDxfId="262" dataCellStyle="Normal 2"/>
    <tableColumn id="8" xr3:uid="{00000000-0010-0000-0100-000008000000}" name="1. How important have the following been to your work over the past year? [Lecture capture tools]" dataDxfId="261" dataCellStyle="Normal 2"/>
    <tableColumn id="9" xr3:uid="{00000000-0010-0000-0100-000009000000}" name="1. How important have the following been to your work over the past year? [Media production (e.g. podcasting, video interviews)]" dataDxfId="260" dataCellStyle="Normal 2"/>
    <tableColumn id="10" xr3:uid="{00000000-0010-0000-0100-00000A000000}" name="1. How important have the following been to your work over the past year? [Screencasting]" dataDxfId="259" dataCellStyle="Normal 2"/>
    <tableColumn id="11" xr3:uid="{00000000-0010-0000-0100-00000B000000}" name="1. How important have the following been to your work over the past year? [Digital repositories]" dataDxfId="258" dataCellStyle="Normal 2"/>
    <tableColumn id="12" xr3:uid="{00000000-0010-0000-0100-00000C000000}" name="1. How important have the following been to your work over the past year? [Open Education (Practices, Policy &amp; Resources)]" dataDxfId="257" dataCellStyle="Normal 2"/>
    <tableColumn id="13" xr3:uid="{00000000-0010-0000-0100-00000D000000}" name="1. How important have the following been to your work over the past year? [Data and Analytics (incl. Learning analytics)]" dataDxfId="256" dataCellStyle="Normal 2"/>
    <tableColumn id="14" xr3:uid="{00000000-0010-0000-0100-00000E000000}" name="1. How important have the following been to your work over the past year? [Wikis]" dataDxfId="255" dataCellStyle="Normal 2"/>
    <tableColumn id="15" xr3:uid="{00000000-0010-0000-0100-00000F000000}" name="1. How important have the following been to your work over the past year? [Social networking (e.g. Twitter, Facebook, Google+)]" dataDxfId="254" dataCellStyle="Normal 2"/>
    <tableColumn id="16" xr3:uid="{00000000-0010-0000-0100-000010000000}" name="1. How important have the following been to your work over the past year? [Web conferencing/virtual classroom software]" dataDxfId="253" dataCellStyle="Normal 2"/>
    <tableColumn id="17" xr3:uid="{00000000-0010-0000-0100-000011000000}" name="1. How important have the following been to your work over the past year? [Collaborative tools (e.g. Google G Suite, Office365, Padlet etc.)]" dataDxfId="252" dataCellStyle="Normal 2"/>
    <tableColumn id="18" xr3:uid="{00000000-0010-0000-0100-000012000000}" name="1. How important have the following been to your work over the past year? [Blogs]" dataDxfId="251" dataCellStyle="Normal 2"/>
    <tableColumn id="19" xr3:uid="{00000000-0010-0000-0100-000013000000}" name="1. How important have the following been to your work over the past year? [Game-based/playful learning]" dataDxfId="250" dataCellStyle="Normal 2"/>
    <tableColumn id="20" xr3:uid="{00000000-0010-0000-0100-000014000000}" name="1. How important have the following been to your work over the past year? [MOOCs, SPOCs, TOOCs etc.]" dataDxfId="249" dataCellStyle="Normal 2"/>
    <tableColumn id="21" xr3:uid="{00000000-0010-0000-0100-000015000000}" name="1. How important have the following been to your work over the past year? [Bring Your Own Device (BYOD)]" dataDxfId="248" dataCellStyle="Normal 2"/>
    <tableColumn id="22" xr3:uid="{00000000-0010-0000-0100-000016000000}" name="1. How important have the following been to your work over the past year? [One-to-One Device initiatives]" dataDxfId="247" dataCellStyle="Normal 2"/>
    <tableColumn id="23" xr3:uid="{00000000-0010-0000-0100-000017000000}" name="2. Would you describe the following as an enabler/driver for you in your use of Learning Technology? [Dedicated time]" dataDxfId="246" dataCellStyle="Normal 2"/>
    <tableColumn id="24" xr3:uid="{00000000-0010-0000-0100-000018000000}" name="2. Would you describe the following as an enabler/driver for you in your use of Learning Technology? [Professional incentives]" dataDxfId="245" dataCellStyle="Normal 2"/>
    <tableColumn id="25" xr3:uid="{00000000-0010-0000-0100-000019000000}" name="2. Would you describe the following as an enabler/driver for you in your use of Learning Technology? [Colleagues' knowledge/expertise]" dataDxfId="244" dataCellStyle="Normal 2"/>
    <tableColumn id="26" xr3:uid="{00000000-0010-0000-0100-00001A000000}" name="2. Would you describe the following as an enabler/driver for you in your use of Learning Technology? [Staff development opportunities ]" dataDxfId="243" dataCellStyle="Normal 2"/>
    <tableColumn id="27" xr3:uid="{00000000-0010-0000-0100-00001B000000}" name="2. Would you describe the following as an enabler/driver for you in your use of Learning Technology? [Colleagues' commitment ]" dataDxfId="242" dataCellStyle="Normal 2"/>
    <tableColumn id="28" xr3:uid="{00000000-0010-0000-0100-00001C000000}" name="2. Would you describe the following as an enabler/driver for you in your use of Learning Technology? [Recognition for career development ]" dataDxfId="241" dataCellStyle="Normal 2"/>
    <tableColumn id="29" xr3:uid="{00000000-0010-0000-0100-00001D000000}" name="2. Would you describe the following as an enabler/driver for you in your use of Learning Technology? [Support staff ]" dataDxfId="240" dataCellStyle="Normal 2"/>
    <tableColumn id="30" xr3:uid="{00000000-0010-0000-0100-00001E000000}" name="2. Would you describe the following as an enabler/driver for you in your use of Learning Technology? [Organisational structure ]" dataDxfId="239" dataCellStyle="Normal 2"/>
    <tableColumn id="31" xr3:uid="{00000000-0010-0000-0100-00001F000000}" name="2. Would you describe the following as an enabler/driver for you in your use of Learning Technology? [Changing administrative processes ]" dataDxfId="238" dataCellStyle="Normal 2"/>
    <tableColumn id="32" xr3:uid="{00000000-0010-0000-0100-000020000000}" name="2. Would you describe the following as an enabler/driver for you in your use of Learning Technology? [Institutional culture ]" dataDxfId="237" dataCellStyle="Normal 2"/>
    <tableColumn id="33" xr3:uid="{00000000-0010-0000-0100-000021000000}" name="2. Would you describe the following as an enabler/driver for you in your use of Learning Technology? [Strategy and leadership]" dataDxfId="236" dataCellStyle="Normal 2"/>
    <tableColumn id="34" xr3:uid="{00000000-0010-0000-0100-000022000000}" name="2. Would you describe the following as an enabler/driver for you in your use of Learning Technology? [Engagement from students/learners]" dataDxfId="235" dataCellStyle="Normal 2"/>
    <tableColumn id="35" xr3:uid="{00000000-0010-0000-0100-000023000000}" name="2. Would you describe the following as an enabler/driver for you in your use of Learning Technology? [Existing infrastructure]" dataDxfId="234" dataCellStyle="Normal 2"/>
    <tableColumn id="36" xr3:uid="{00000000-0010-0000-0100-000024000000}" name="3. And how important do you expect the following will be for you in the coming year? [Assistive technologies]" dataDxfId="233" dataCellStyle="Normal 2"/>
    <tableColumn id="37" xr3:uid="{00000000-0010-0000-0100-000025000000}" name="3. And how important do you expect the following will be for you in the coming year? [Electronic assessment, submission &amp; feedback tools]" dataDxfId="232" dataCellStyle="Normal 2"/>
    <tableColumn id="38" xr3:uid="{00000000-0010-0000-0100-000026000000}" name="3. And how important do you expect the following will be for you in the coming year? [Plagiarism detection]" dataDxfId="231" dataCellStyle="Normal 2"/>
    <tableColumn id="39" xr3:uid="{00000000-0010-0000-0100-000027000000}" name="3. And how important do you expect the following will be for you in the coming year? [ePortfolios]" dataDxfId="230" dataCellStyle="Normal 2"/>
    <tableColumn id="40" xr3:uid="{00000000-0010-0000-0100-000028000000}" name="3. And how important do you expect the following will be for you in the coming year? [Digital and Open Badges]" dataDxfId="229" dataCellStyle="Normal 2"/>
    <tableColumn id="41" xr3:uid="{00000000-0010-0000-0100-000029000000}" name="3. And how important do you expect the following will be for you in the coming year? [Content Management Systems and VLEs]" dataDxfId="228" dataCellStyle="Normal 2"/>
    <tableColumn id="42" xr3:uid="{00000000-0010-0000-0100-00002A000000}" name="3. And how important do you expect the following will be for you in the coming year? [Lecture capture tools]" dataDxfId="227" dataCellStyle="Normal 2"/>
    <tableColumn id="43" xr3:uid="{00000000-0010-0000-0100-00002B000000}" name="3. And how important do you expect the following will be for you in the coming year? [Media production (e.g. podcasting, video interviews)]" dataDxfId="226" dataCellStyle="Normal 2"/>
    <tableColumn id="44" xr3:uid="{00000000-0010-0000-0100-00002C000000}" name="3. And how important do you expect the following will be for you in the coming year? [Screencasting]" dataDxfId="225" dataCellStyle="Normal 2"/>
    <tableColumn id="45" xr3:uid="{00000000-0010-0000-0100-00002D000000}" name="3. And how important do you expect the following will be for you in the coming year? [Digital repositories]" dataDxfId="224" dataCellStyle="Normal 2"/>
    <tableColumn id="46" xr3:uid="{00000000-0010-0000-0100-00002E000000}" name="3. And how important do you expect the following will be for you in the coming year? [Open Education (Practices, Policy &amp; Resources)]" dataDxfId="223" dataCellStyle="Normal 2"/>
    <tableColumn id="47" xr3:uid="{00000000-0010-0000-0100-00002F000000}" name="3. And how important do you expect the following will be for you in the coming year? [Data and Analytics (incl. Learning analytics)]" dataDxfId="222" dataCellStyle="Normal 2"/>
    <tableColumn id="48" xr3:uid="{00000000-0010-0000-0100-000030000000}" name="3. And how important do you expect the following will be for you in the coming year? [Wikis]" dataDxfId="221" dataCellStyle="Normal 2"/>
    <tableColumn id="49" xr3:uid="{00000000-0010-0000-0100-000031000000}" name="3. And how important do you expect the following will be for you in the coming year? [Social networking (e.g. Twitter, Facebook, Google+)]" dataDxfId="220" dataCellStyle="Normal 2"/>
    <tableColumn id="50" xr3:uid="{00000000-0010-0000-0100-000032000000}" name="3. And how important do you expect the following will be for you in the coming year? [Web conferencing/virtual classroom software]" dataDxfId="219" dataCellStyle="Normal 2"/>
    <tableColumn id="51" xr3:uid="{00000000-0010-0000-0100-000033000000}" name="3. And how important do you expect the following will be for you in the coming year? [Collaborative tools (e.g. Google G Suite, Office365, Padlet etc.)]" dataDxfId="218" dataCellStyle="Normal 2"/>
    <tableColumn id="52" xr3:uid="{00000000-0010-0000-0100-000034000000}" name="3. And how important do you expect the following will be for you in the coming year? [Blogs]" dataDxfId="217" dataCellStyle="Normal 2"/>
    <tableColumn id="53" xr3:uid="{00000000-0010-0000-0100-000035000000}" name="3. And how important do you expect the following will be for you in the coming year? [Game-based/playful learning]" dataDxfId="216" dataCellStyle="Normal 2"/>
    <tableColumn id="54" xr3:uid="{00000000-0010-0000-0100-000036000000}" name="3. And how important do you expect the following will be for you in the coming year? [MOOCs, SPOCs, TOOCs etc.]" dataDxfId="215" dataCellStyle="Normal 2"/>
    <tableColumn id="55" xr3:uid="{00000000-0010-0000-0100-000037000000}" name="3. And how important do you expect the following will be for you in the coming year? [Bring Your Own Device (BYOD)]" dataDxfId="214" dataCellStyle="Normal 2"/>
    <tableColumn id="56" xr3:uid="{00000000-0010-0000-0100-000038000000}" name="3. And how important do you expect the following will be for you in the coming year? [One-to-One Device initiatives]" dataDxfId="213" dataCellStyle="Normal 2"/>
    <tableColumn id="57" xr3:uid="{00000000-0010-0000-0100-000039000000}" name="3b. What other current or emerging area (technical or pedagogical) will be important for you in the coming year? " dataDxfId="212" dataCellStyle="Normal 2"/>
    <tableColumn id="58" xr3:uid="{00000000-0010-0000-0100-00003A000000}" name="4a. New ideas that can benefit the Membership at a national level [Links to Learning Technology taught/research degrees]" dataDxfId="211" dataCellStyle="Normal 2"/>
    <tableColumn id="59" xr3:uid="{00000000-0010-0000-0100-00003B000000}" name="4a. New ideas that can benefit the Membership at a national level [Support for UK-wide Member Groups, including local CMALT Champions]" dataDxfId="210" dataCellStyle="Normal 2"/>
    <tableColumn id="60" xr3:uid="{00000000-0010-0000-0100-00003C000000}" name="4a. New ideas that can benefit the Membership at a national level [Alignment of the CMALT scheme with other accreditation frameworks]" dataDxfId="209" dataCellStyle="Normal 2"/>
    <tableColumn id="61" xr3:uid="{00000000-0010-0000-0100-00003D000000}" name="4a. New ideas that can benefit the Membership at a national level [Member offers and news through international partnerships]" dataDxfId="208" dataCellStyle="Normal 2"/>
    <tableColumn id="62" xr3:uid="{00000000-0010-0000-0100-00003E000000}" name="4a. New ideas that can benefit the Membership at a national level [Stronger representation of Members in policy consultations]" dataDxfId="207" dataCellStyle="Normal 2"/>
    <tableColumn id="63" xr3:uid="{00000000-0010-0000-0100-00003F000000}" name="4b. New ways to lead professionalisation in Learning Technology [CMALT for students/early career professionals]" dataDxfId="206" dataCellStyle="Normal 2"/>
    <tableColumn id="64" xr3:uid="{00000000-0010-0000-0100-000040000000}" name="4b. New ways to lead professionalisation in Learning Technology [CMALT for advanced/senior professionals]" dataDxfId="205" dataCellStyle="Normal 2"/>
    <tableColumn id="65" xr3:uid="{00000000-0010-0000-0100-000041000000}" name="4b. New ways to lead professionalisation in Learning Technology [Professional mentoring scheme for Members by Members]" dataDxfId="204" dataCellStyle="Normal 2"/>
    <tableColumn id="66" xr3:uid="{00000000-0010-0000-0100-000042000000}" name="4b. New ways to lead professionalisation in Learning Technology [Annual Learning Technology research prize]" dataDxfId="203" dataCellStyle="Normal 2"/>
    <tableColumn id="67" xr3:uid="{00000000-0010-0000-0100-000043000000}" name="4b. New ways to lead professionalisation in Learning Technology [CPD Open Badges framework for core ALT activities]" dataDxfId="202" dataCellStyle="Normal 2"/>
    <tableColumn id="68" xr3:uid="{00000000-0010-0000-0100-000044000000}" name="4c. More ways in which we can inform practice &amp; share research openly for public benefit [Enable Members to engage with industry via Special Interest Groups]" dataDxfId="201" dataCellStyle="Normal 2"/>
    <tableColumn id="69" xr3:uid="{00000000-0010-0000-0100-000045000000}" name="4c. More ways in which we can inform practice &amp; share research openly for public benefit [Enable Members to increase the impact of their practice by sharing their expert knowledge via open publications or events]" dataDxfId="200" dataCellStyle="Normal 2"/>
    <tableColumn id="70" xr3:uid="{00000000-0010-0000-0100-000046000000}" name="4c. More ways in which we can inform practice &amp; share research openly for public benefit [Continue to make available Open Access research in Learning Technology]" dataDxfId="199" dataCellStyle="Normal 2"/>
    <tableColumn id="71" xr3:uid="{00000000-0010-0000-0100-000047000000}" name="4c. More ways in which we can inform practice &amp; share research openly for public benefit [Openly publish comparative data from the ALT Annual Survey]" dataDxfId="198" dataCellStyle="Normal 2"/>
    <tableColumn id="72" xr3:uid="{00000000-0010-0000-0100-000048000000}" name="4c. More ways in which we can inform practice &amp; share research openly for public benefit [Enable Members to share practice &amp; research via the ALT Open Access Repository]" dataDxfId="197" dataCellStyle="Normal 2"/>
    <tableColumn id="73" xr3:uid="{00000000-0010-0000-0100-000049000000}" name="5. ALT is important to me because..." dataDxfId="196" dataCellStyle="Normal 2"/>
    <tableColumn id="74" xr3:uid="{00000000-0010-0000-0100-00004A000000}" name="6. Are you currently a member of ALT or involved in ALT another way?" dataDxfId="195" dataCellStyle="Normal 2"/>
    <tableColumn id="75" xr3:uid="{00000000-0010-0000-0100-00004B000000}" name="7. Are you a member?" dataDxfId="194" dataCellStyle="Normal 2"/>
    <tableColumn id="76" xr3:uid="{00000000-0010-0000-0100-00004C000000}" name="8a. Are you currently a member any of these ALT Members Groups?" dataDxfId="193" dataCellStyle="Normal 2"/>
    <tableColumn id="77" xr3:uid="{00000000-0010-0000-0100-00004D000000}" name="8b. Are you currently involved in any of these ALT Special Interest Groups (SIGs)?" dataDxfId="192" dataCellStyle="Normal 2"/>
    <tableColumn id="78" xr3:uid="{00000000-0010-0000-0100-00004E000000}" name="9. Are you currently involved in or a member of:" dataDxfId="191" dataCellStyle="Normal 2"/>
    <tableColumn id="79" xr3:uid="{00000000-0010-0000-0100-00004F000000}" name="10. Would you like us to contact you?" dataDxfId="190" dataCellStyle="Normal 2"/>
    <tableColumn id="80" xr3:uid="{00000000-0010-0000-0100-000050000000}" name="11. Gender" dataDxfId="189" dataCellStyle="Normal 2"/>
    <tableColumn id="81" xr3:uid="{00000000-0010-0000-0100-000051000000}" name="12. Age" dataDxfId="188" dataCellStyle="Normal 2"/>
    <tableColumn id="82" xr3:uid="{00000000-0010-0000-0100-000052000000}" name="13. Where is your place of residence?" dataDxfId="187" dataCellStyle="Normal 2"/>
    <tableColumn id="83" xr3:uid="{00000000-0010-0000-0100-000053000000}" name="14. How would you describe your current employment?" dataDxfId="186" dataCellStyle="Normal 2"/>
    <tableColumn id="84" xr3:uid="{00000000-0010-0000-0100-000054000000}" name="15. What is your job title?" dataDxfId="185" dataCellStyle="Normal 2"/>
    <tableColumn id="85" xr3:uid="{00000000-0010-0000-0100-000055000000}" name="16. What is the primary function of your role?" dataDxfId="184" dataCellStyle="Normal 2"/>
    <tableColumn id="86" xr3:uid="{00000000-0010-0000-0100-000056000000}" name="17. What are other functions of your role?" dataDxfId="183" dataCellStyle="Normal 2"/>
    <tableColumn id="87" xr3:uid="{00000000-0010-0000-0100-000057000000}" name="18. Which sector(s) are you based in?" dataDxfId="182" dataCellStyle="Normal 2"/>
    <tableColumn id="88" xr3:uid="{00000000-0010-0000-0100-000058000000}" name="19. What type of organisation(s) do you currently work for?" dataDxfId="181" dataCellStyle="Normal 2"/>
  </tableColumns>
  <tableStyleInfo name="TableStyleMedium9"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2000000}" name="Table2" displayName="Table2" ref="A1:CN197" totalsRowShown="0" headerRowDxfId="180" dataDxfId="179">
  <autoFilter ref="A1:CN197" xr:uid="{00000000-0009-0000-0100-000002000000}"/>
  <tableColumns count="92">
    <tableColumn id="1" xr3:uid="{00000000-0010-0000-0200-000001000000}" name="Timestamp" dataDxfId="178"/>
    <tableColumn id="2" xr3:uid="{00000000-0010-0000-0200-000002000000}" name="1. How important have the following been to your work over the past year? [Assistive technologies]" dataDxfId="177"/>
    <tableColumn id="3" xr3:uid="{00000000-0010-0000-0200-000003000000}" name="1. How important have the following been to your work over the past year? [Electronic assessment, submission &amp; feedback tools]" dataDxfId="176"/>
    <tableColumn id="4" xr3:uid="{00000000-0010-0000-0200-000004000000}" name="1. How important have the following been to your work over the past year? [Plagiarism detection ]" dataDxfId="175"/>
    <tableColumn id="5" xr3:uid="{00000000-0010-0000-0200-000005000000}" name="1. How important have the following been to your work over the past year? [ePortfolios]" dataDxfId="174"/>
    <tableColumn id="6" xr3:uid="{00000000-0010-0000-0200-000006000000}" name="1. How important have the following been to your work over the past year? [Digital and Open Badges]" dataDxfId="173"/>
    <tableColumn id="7" xr3:uid="{00000000-0010-0000-0200-000007000000}" name="1. How important have the following been to your work over the past year? [Content Management Systems and VLEs]" dataDxfId="172"/>
    <tableColumn id="8" xr3:uid="{00000000-0010-0000-0200-000008000000}" name="1. How important have the following been to your work over the past year? [Lecture capture tools]" dataDxfId="171"/>
    <tableColumn id="9" xr3:uid="{00000000-0010-0000-0200-000009000000}" name="1. How important have the following been to your work over the past year? [Media production (e.g. podcasting, video interviews)]" dataDxfId="170"/>
    <tableColumn id="10" xr3:uid="{00000000-0010-0000-0200-00000A000000}" name="1. How important have the following been to your work over the past year? [Screencasting]" dataDxfId="169"/>
    <tableColumn id="11" xr3:uid="{00000000-0010-0000-0200-00000B000000}" name="1. How important have the following been to your work over the past year? [Digital repositories]" dataDxfId="168"/>
    <tableColumn id="12" xr3:uid="{00000000-0010-0000-0200-00000C000000}" name="1. How important have the following been to your work over the past year? [Open Education (Practices, Policy &amp; Resources)]" dataDxfId="167"/>
    <tableColumn id="13" xr3:uid="{00000000-0010-0000-0200-00000D000000}" name="1. How important have the following been to your work over the past year? [Data and Analytics (incl Learning analytics)]" dataDxfId="166"/>
    <tableColumn id="14" xr3:uid="{00000000-0010-0000-0200-00000E000000}" name="1. How important have the following been to your work over the past year? [Wikis]" dataDxfId="165"/>
    <tableColumn id="15" xr3:uid="{00000000-0010-0000-0200-00000F000000}" name="1. How important have the following been to your work over the past year? [Social networking (e.g. Twitter, Facebook Google+)]" dataDxfId="164"/>
    <tableColumn id="16" xr3:uid="{00000000-0010-0000-0200-000010000000}" name="1. How important have the following been to your work over the past year? [Web conferencing/virtual classroom software]" dataDxfId="163"/>
    <tableColumn id="17" xr3:uid="{00000000-0010-0000-0200-000011000000}" name="1. How important have the following been to your work over the past year? [Collaborative tools (e.g.  Google Apps or Office365)]" dataDxfId="162"/>
    <tableColumn id="18" xr3:uid="{00000000-0010-0000-0200-000012000000}" name="1. How important have the following been to your work over the past year? [Blogs]" dataDxfId="161"/>
    <tableColumn id="19" xr3:uid="{00000000-0010-0000-0200-000013000000}" name="1. How important have the following been to your work over the past year? [Game based learning]" dataDxfId="160"/>
    <tableColumn id="20" xr3:uid="{00000000-0010-0000-0200-000014000000}" name="1. How important have the following been to your work over the past year? [MOOCs, SPOCs, TOOCs etc]" dataDxfId="159"/>
    <tableColumn id="21" xr3:uid="{00000000-0010-0000-0200-000015000000}" name="1. How important have the following been to your work over the past year? [MOOCs, SPOCs, TOOCs etc]2" dataDxfId="158"/>
    <tableColumn id="22" xr3:uid="{00000000-0010-0000-0200-000016000000}" name="1. How important have the following been to your work over the past year? [Game based learning]3" dataDxfId="157"/>
    <tableColumn id="23" xr3:uid="{00000000-0010-0000-0200-000017000000}" name="2. Would you describe the following as an enabler/driver for you in your use of Learning Technology? [Dedicated time]" dataDxfId="156"/>
    <tableColumn id="24" xr3:uid="{00000000-0010-0000-0200-000018000000}" name="2. Would you describe the following as an enabler/driver for you in your use of Learning Technology? [Professional incentives]" dataDxfId="155"/>
    <tableColumn id="25" xr3:uid="{00000000-0010-0000-0200-000019000000}" name="2. Would you describe the following as an enabler/driver for you in your use of Learning Technology? [Colleagues' knowledge/expertise]" dataDxfId="154"/>
    <tableColumn id="26" xr3:uid="{00000000-0010-0000-0200-00001A000000}" name="2. Would you describe the following as an enabler/driver for you in your use of Learning Technology? [Staff development opportunities ]" dataDxfId="153"/>
    <tableColumn id="27" xr3:uid="{00000000-0010-0000-0200-00001B000000}" name="2. Would you describe the following as an enabler/driver for you in your use of Learning Technology? [Colleagues' commitment ]" dataDxfId="152"/>
    <tableColumn id="28" xr3:uid="{00000000-0010-0000-0200-00001C000000}" name="2. Would you describe the following as an enabler/driver for you in your use of Learning Technology? [Recognition for career development ]" dataDxfId="151"/>
    <tableColumn id="29" xr3:uid="{00000000-0010-0000-0200-00001D000000}" name="2. Would you describe the following as an enabler/driver for you in your use of Learning Technology? [Support staff ]" dataDxfId="150"/>
    <tableColumn id="30" xr3:uid="{00000000-0010-0000-0200-00001E000000}" name="2. Would you describe the following as an enabler/driver for you in your use of Learning Technology? [Organisational structure ]" dataDxfId="149"/>
    <tableColumn id="31" xr3:uid="{00000000-0010-0000-0200-00001F000000}" name="2. Would you describe the following as an enabler/driver for you in your use of Learning Technology? [Changing administrative processes ]" dataDxfId="148"/>
    <tableColumn id="32" xr3:uid="{00000000-0010-0000-0200-000020000000}" name="2. Would you describe the following as an enabler/driver for you in your use of Learning Technology? [Institutional culture ]" dataDxfId="147"/>
    <tableColumn id="33" xr3:uid="{00000000-0010-0000-0200-000021000000}" name="2. Would you describe the following as an enabler/driver for you in your use of Learning Technology? [Strategy and leadership]" dataDxfId="146"/>
    <tableColumn id="34" xr3:uid="{00000000-0010-0000-0200-000022000000}" name="2. Would you describe the following as an enabler/driver for you in your use of Learning Technology? [Engagement from students/learners]" dataDxfId="145"/>
    <tableColumn id="35" xr3:uid="{00000000-0010-0000-0200-000023000000}" name="2. Would you describe the following as an enabler/driver for you in your use of Learning Technology? [Existing infrastructure]" dataDxfId="144"/>
    <tableColumn id="36" xr3:uid="{00000000-0010-0000-0200-000024000000}" name="3. And how important do you expect the following will be for you in the coming year? [Assistive technologies]" dataDxfId="143"/>
    <tableColumn id="37" xr3:uid="{00000000-0010-0000-0200-000025000000}" name="3. And how important do you expect the following will be for you in the coming year? [Electronic assessment, submission &amp; feedback tools]" dataDxfId="142"/>
    <tableColumn id="38" xr3:uid="{00000000-0010-0000-0200-000026000000}" name="3. And how important do you expect the following will be for you in the coming year? [ePortfolios]" dataDxfId="141"/>
    <tableColumn id="39" xr3:uid="{00000000-0010-0000-0200-000027000000}" name="3. And how important do you expect the following will be for you in the coming year? [Digital and Open Badges]" dataDxfId="140"/>
    <tableColumn id="40" xr3:uid="{00000000-0010-0000-0200-000028000000}" name="3. And how important do you expect the following will be for you in the coming year? [Content Management Systems and VLEs]" dataDxfId="139"/>
    <tableColumn id="41" xr3:uid="{00000000-0010-0000-0200-000029000000}" name="3. And how important do you expect the following will be for you in the coming year? [Lecture capture tools]" dataDxfId="138"/>
    <tableColumn id="42" xr3:uid="{00000000-0010-0000-0200-00002A000000}" name="3. And how important do you expect the following will be for you in the coming year? [Media production (e.g. podcasting, video interviews)]" dataDxfId="137"/>
    <tableColumn id="43" xr3:uid="{00000000-0010-0000-0200-00002B000000}" name="3. And how important do you expect the following will be for you in the coming year? [Screencasting]" dataDxfId="136"/>
    <tableColumn id="44" xr3:uid="{00000000-0010-0000-0200-00002C000000}" name="3. And how important do you expect the following will be for you in the coming year? [Digital repositories]" dataDxfId="135"/>
    <tableColumn id="45" xr3:uid="{00000000-0010-0000-0200-00002D000000}" name="3. And how important do you expect the following will be for you in the coming year? [Open Education (Practices, Policy &amp; Resources)]" dataDxfId="134"/>
    <tableColumn id="46" xr3:uid="{00000000-0010-0000-0200-00002E000000}" name="3. And how important do you expect the following will be for you in the coming year? [Data and Analytics (incl Learning analytics)]" dataDxfId="133"/>
    <tableColumn id="47" xr3:uid="{00000000-0010-0000-0200-00002F000000}" name="3. And how important do you expect the following will be for you in the coming year? [Wikis]" dataDxfId="132"/>
    <tableColumn id="48" xr3:uid="{00000000-0010-0000-0200-000030000000}" name="3. And how important do you expect the following will be for you in the coming year? [Social networking (e.g. Twitter, Facebook Google+)]" dataDxfId="131"/>
    <tableColumn id="49" xr3:uid="{00000000-0010-0000-0200-000031000000}" name="3. And how important do you expect the following will be for you in the coming year? [Web conferencing/virtual classroom software]" dataDxfId="130"/>
    <tableColumn id="50" xr3:uid="{00000000-0010-0000-0200-000032000000}" name="3. And how important do you expect the following will be for you in the coming year? [Collaborative tools (e.g.  Google Apps or Office365)]" dataDxfId="129"/>
    <tableColumn id="51" xr3:uid="{00000000-0010-0000-0200-000033000000}" name="3. And how important do you expect the following will be for you in the coming year? [Blogs]" dataDxfId="128"/>
    <tableColumn id="52" xr3:uid="{00000000-0010-0000-0200-000034000000}" name="3. And how important do you expect the following will be for you in the coming year? [Game based learning]" dataDxfId="127"/>
    <tableColumn id="53" xr3:uid="{00000000-0010-0000-0200-000035000000}" name="3. And how important do you expect the following will be for you in the coming year? [MOOCs, SPOCs, TOOCs etc]" dataDxfId="126"/>
    <tableColumn id="54" xr3:uid="{00000000-0010-0000-0200-000036000000}" name="3. And how important do you expect the following will be for you in the coming year? [MOOCs, SPOCs, TOOCs etc]4" dataDxfId="125"/>
    <tableColumn id="55" xr3:uid="{00000000-0010-0000-0200-000037000000}" name="3. And how important do you expect the following will be for you in the coming year? [Game based learning]5" dataDxfId="124"/>
    <tableColumn id="56" xr3:uid="{00000000-0010-0000-0200-000038000000}" name="3. And how important do you expect the following will be for you in the coming year? [MOOCs, SPOCs, TOOCs etc]6" dataDxfId="123"/>
    <tableColumn id="57" xr3:uid="{00000000-0010-0000-0200-000039000000}" name="4. For you, in your context how important are our aims outlined above for you? [Aim 1: Intelligent use of learning technology]" dataDxfId="122"/>
    <tableColumn id="58" xr3:uid="{00000000-0010-0000-0200-00003A000000}" name="4. For you, in your context how important are our aims outlined above for you? [Aim 2: Research and practice]" dataDxfId="121"/>
    <tableColumn id="59" xr3:uid="{00000000-0010-0000-0200-00003B000000}" name="4. For you, in your context how important are our aims outlined above for you? [Aim 3: Strategy and policy]" dataDxfId="120"/>
    <tableColumn id="60" xr3:uid="{00000000-0010-0000-0200-00003C000000}" name="4. For you, in your context how important are our aims outlined above for you? [Aim 4: Representing members]" dataDxfId="119"/>
    <tableColumn id="61" xr3:uid="{00000000-0010-0000-0200-00003D000000}" name="4. For you, in your context how important are our aims outlined above for you? [Aim 5: Leadership and professional development]" dataDxfId="118"/>
    <tableColumn id="62" xr3:uid="{00000000-0010-0000-0200-00003E000000}" name="4. For you, in your context how important are our aims outlined above for you? [Aim 6: Communicating]" dataDxfId="117"/>
    <tableColumn id="63" xr3:uid="{00000000-0010-0000-0200-00003F000000}" name="5. Which of the following do you currently make use of? [ALT Annual Conference]" dataDxfId="116"/>
    <tableColumn id="64" xr3:uid="{00000000-0010-0000-0200-000040000000}" name="5. Which of the following do you currently make use of? [ALT other events (including online events)]" dataDxfId="115"/>
    <tableColumn id="65" xr3:uid="{00000000-0010-0000-0200-000041000000}" name="5. Which of the following do you currently make use of? [ALT journal, Research in Learning Technology]" dataDxfId="114"/>
    <tableColumn id="66" xr3:uid="{00000000-0010-0000-0200-000042000000}" name="5. Which of the following do you currently make use of? [#ALTC Blog (formerly ALT Online Newsletter)]" dataDxfId="113"/>
    <tableColumn id="67" xr3:uid="{00000000-0010-0000-0200-000043000000}" name="5. Which of the following do you currently make use of? [ALT-MEMBERS Jiscmail list]" dataDxfId="112"/>
    <tableColumn id="68" xr3:uid="{00000000-0010-0000-0200-000044000000}" name="5. Which of the following do you currently make use of? [ALT social media/feeds (incl Twitter)]" dataDxfId="111"/>
    <tableColumn id="69" xr3:uid="{00000000-0010-0000-0200-000045000000}" name="5. Which of the following do you currently make use of? [ALT Member Discounts]" dataDxfId="110"/>
    <tableColumn id="70" xr3:uid="{00000000-0010-0000-0200-000046000000}" name="5. Which of the following do you currently make use of? [Other events]" dataDxfId="109"/>
    <tableColumn id="71" xr3:uid="{00000000-0010-0000-0200-000047000000}" name="5. Which of the following do you currently make use of? [Other professional development]" dataDxfId="108"/>
    <tableColumn id="72" xr3:uid="{00000000-0010-0000-0200-000048000000}" name="5. Which of the following do you currently make use of? [Other professional networks]" dataDxfId="107"/>
    <tableColumn id="73" xr3:uid="{00000000-0010-0000-0200-000049000000}" name="6. Are you currently a member of ALT or involved in ALT another way?" dataDxfId="106"/>
    <tableColumn id="74" xr3:uid="{00000000-0010-0000-0200-00004A000000}" name="7. Are you a member?" dataDxfId="105"/>
    <tableColumn id="75" xr3:uid="{00000000-0010-0000-0200-00004B000000}" name="8. Are you currently involved in any of ALT's Special Interest Groups (SIGs) or ALT Members Groups?" dataDxfId="104"/>
    <tableColumn id="76" xr3:uid="{00000000-0010-0000-0200-00004C000000}" name="9. Are you currently involved in or a member of:" dataDxfId="103"/>
    <tableColumn id="78" xr3:uid="{00000000-0010-0000-0200-00004E000000}" name="11. Gender" dataDxfId="102"/>
    <tableColumn id="79" xr3:uid="{00000000-0010-0000-0200-00004F000000}" name="12. Age" dataDxfId="101"/>
    <tableColumn id="80" xr3:uid="{00000000-0010-0000-0200-000050000000}" name="13. Where is your place of residence?" dataDxfId="100"/>
    <tableColumn id="81" xr3:uid="{00000000-0010-0000-0200-000051000000}" name="14. How would you describe your current employment?" dataDxfId="99"/>
    <tableColumn id="82" xr3:uid="{00000000-0010-0000-0200-000052000000}" name="15. What is your job title?" dataDxfId="98"/>
    <tableColumn id="83" xr3:uid="{00000000-0010-0000-0200-000053000000}" name="16. What is the primary function of your role?" dataDxfId="97"/>
    <tableColumn id="84" xr3:uid="{00000000-0010-0000-0200-000054000000}" name="17. What are other functions of your role?" dataDxfId="96"/>
    <tableColumn id="85" xr3:uid="{00000000-0010-0000-0200-000055000000}" name="18. Which sector(s) are you based in?" dataDxfId="95"/>
    <tableColumn id="86" xr3:uid="{00000000-0010-0000-0200-000056000000}" name="19. What type of organisation(s) do you currently work for?" dataDxfId="94"/>
    <tableColumn id="91" xr3:uid="{00000000-0010-0000-0200-00005B000000}" name="5. Which of the following do you currently make use of? [Other training/support]" dataDxfId="93"/>
    <tableColumn id="92" xr3:uid="{00000000-0010-0000-0200-00005C000000}" name="5. Which of the following do you currently make use of? [Other training/support]7" dataDxfId="92"/>
    <tableColumn id="93" xr3:uid="{00000000-0010-0000-0200-00005D000000}" name="3b. What other current or emerging area (technical or pedagogical) will be important for you in the coming year? " dataDxfId="91"/>
    <tableColumn id="94" xr3:uid="{00000000-0010-0000-0200-00005E000000}" name="1. How important have the following been to your work over the past year? [Bring Your Own Device (BYOD)]" dataDxfId="90"/>
    <tableColumn id="95" xr3:uid="{00000000-0010-0000-0200-00005F000000}" name="3. And how important do you expect the following will be for you in the coming year? [Bring Your Own Device (BYOD)]" dataDxfId="89"/>
    <tableColumn id="96" xr3:uid="{00000000-0010-0000-0200-000060000000}" name="1. How important have the following been to your work over the past year? [One-to-One Device initiatives]" dataDxfId="88"/>
    <tableColumn id="97" xr3:uid="{00000000-0010-0000-0200-000061000000}" name="1. How important have the following been to your work over the past year? [MOOCs, SPOCs, TOOCs etc]8" dataDxfId="87"/>
  </tableColumns>
  <tableStyleInfo name="TableStyleMedium9"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3000000}" name="Table1" displayName="Table1" ref="A1:CG251" totalsRowShown="0" headerRowDxfId="86" dataDxfId="85">
  <autoFilter ref="A1:CG251" xr:uid="{00000000-0009-0000-0100-000001000000}"/>
  <tableColumns count="85">
    <tableColumn id="1" xr3:uid="{00000000-0010-0000-0300-000001000000}" name="Timestamp" dataDxfId="84"/>
    <tableColumn id="2" xr3:uid="{00000000-0010-0000-0300-000002000000}" name="1. How important have the following been to your work over the past year? [Assistive technologies/Accessibility]" dataDxfId="83"/>
    <tableColumn id="3" xr3:uid="{00000000-0010-0000-0300-000003000000}" name="1. How important have the following been to your work over the past year? [Electronic assessment and submission tools (inc peer assessment, plagiarism detection, polling)]" dataDxfId="82"/>
    <tableColumn id="4" xr3:uid="{00000000-0010-0000-0300-000004000000}" name="1. How important have the following been to your work over the past year? [ePortfolios]" dataDxfId="81"/>
    <tableColumn id="5" xr3:uid="{00000000-0010-0000-0300-000005000000}" name="1. How important have the following been to your work over the past year? [Digital and Open Badges]" dataDxfId="80"/>
    <tableColumn id="6" xr3:uid="{00000000-0010-0000-0300-000006000000}" name="1. How important have the following been to your work over the past year? [Content Management Systems and VLEs]" dataDxfId="79"/>
    <tableColumn id="7" xr3:uid="{00000000-0010-0000-0300-000007000000}" name="1. How important have the following been to your work over the past year? [Lecture capture tools]" dataDxfId="78"/>
    <tableColumn id="8" xr3:uid="{00000000-0010-0000-0300-000008000000}" name="1. How important have the following been to your work over the past year? [Media production (e.g. podcasting, video interviews)]" dataDxfId="77"/>
    <tableColumn id="9" xr3:uid="{00000000-0010-0000-0300-000009000000}" name="1. How important have the following been to your work over the past year? [Screencasting]" dataDxfId="76"/>
    <tableColumn id="10" xr3:uid="{00000000-0010-0000-0300-00000A000000}" name="1. How important have the following been to your work over the past year? [Digital repository]" dataDxfId="75"/>
    <tableColumn id="11" xr3:uid="{00000000-0010-0000-0300-00000B000000}" name="1. How important have the following been to your work over the past year? [Open Education (Practices, Policy &amp; Resources)]" dataDxfId="74"/>
    <tableColumn id="12" xr3:uid="{00000000-0010-0000-0300-00000C000000}" name="1. How important have the following been to your work over the past year? [Data and Analytics (incl Learning analytics)]" dataDxfId="73"/>
    <tableColumn id="13" xr3:uid="{00000000-0010-0000-0300-00000D000000}" name="1. How important have the following been to your work over the past year? [Bespoke software development e.g. apps, plugins, building blocks]" dataDxfId="72"/>
    <tableColumn id="14" xr3:uid="{00000000-0010-0000-0300-00000E000000}" name="1. How important have the following been to your work over the past year? [Wikis]" dataDxfId="71"/>
    <tableColumn id="15" xr3:uid="{00000000-0010-0000-0300-00000F000000}" name="1. How important have the following been to your work over the past year? [Social networking (e.g. Twitter, Facebook Google+)]" dataDxfId="70"/>
    <tableColumn id="16" xr3:uid="{00000000-0010-0000-0300-000010000000}" name="1. How important have the following been to your work over the past year? [Web conferencing/virtual classroom software]" dataDxfId="69"/>
    <tableColumn id="17" xr3:uid="{00000000-0010-0000-0300-000011000000}" name="1. How important have the following been to your work over the past year? [Collaborative tools (e.g.  Google Apps or Office365)]" dataDxfId="68"/>
    <tableColumn id="18" xr3:uid="{00000000-0010-0000-0300-000012000000}" name="1. How important have the following been to your work over the past year? [Blogs]" dataDxfId="67"/>
    <tableColumn id="19" xr3:uid="{00000000-0010-0000-0300-000013000000}" name="1. How important have the following been to your work over the past year? [Course design]" dataDxfId="66"/>
    <tableColumn id="20" xr3:uid="{00000000-0010-0000-0300-000014000000}" name="1. How important have the following been to your work over the past year? [Game based learning]" dataDxfId="65"/>
    <tableColumn id="21" xr3:uid="{00000000-0010-0000-0300-000015000000}" name="1. How important have the following been to your work over the past year? [MOOCs, SPOCs, TOOCs etc]" dataDxfId="64"/>
    <tableColumn id="22" xr3:uid="{00000000-0010-0000-0300-000016000000}" name="1. How important have the following been to your work over the past year? [Online/Blended delivery]" dataDxfId="63"/>
    <tableColumn id="23" xr3:uid="{00000000-0010-0000-0300-000017000000}" name="2. Would you describe the following as an enabler/driver for you in your use of Learning Technology? [Dedicated time]" dataDxfId="62"/>
    <tableColumn id="24" xr3:uid="{00000000-0010-0000-0300-000018000000}" name="2. Would you describe the following as an enabler/driver for you in your use of Learning Technology? [Professional incentives]" dataDxfId="61"/>
    <tableColumn id="25" xr3:uid="{00000000-0010-0000-0300-000019000000}" name="2. Would you describe the following as an enabler/driver for you in your use of Learning Technology? [Colleagues' knowledge/expertise]" dataDxfId="60"/>
    <tableColumn id="26" xr3:uid="{00000000-0010-0000-0300-00001A000000}" name="2. Would you describe the following as an enabler/driver for you in your use of Learning Technology? [Staff development opportunities ]" dataDxfId="59"/>
    <tableColumn id="27" xr3:uid="{00000000-0010-0000-0300-00001B000000}" name="2. Would you describe the following as an enabler/driver for you in your use of Learning Technology? [Colleagues' commitment ]" dataDxfId="58"/>
    <tableColumn id="28" xr3:uid="{00000000-0010-0000-0300-00001C000000}" name="2. Would you describe the following as an enabler/driver for you in your use of Learning Technology? [Recognition for career development ]" dataDxfId="57"/>
    <tableColumn id="29" xr3:uid="{00000000-0010-0000-0300-00001D000000}" name="2. Would you describe the following as an enabler/driver for you in your use of Learning Technology? [Support staff ]" dataDxfId="56"/>
    <tableColumn id="30" xr3:uid="{00000000-0010-0000-0300-00001E000000}" name="2. Would you describe the following as an enabler/driver for you in your use of Learning Technology? [Organisational structure ]" dataDxfId="55"/>
    <tableColumn id="31" xr3:uid="{00000000-0010-0000-0300-00001F000000}" name="2. Would you describe the following as an enabler/driver for you in your use of Learning Technology? [Changing administrative processes ]" dataDxfId="54"/>
    <tableColumn id="32" xr3:uid="{00000000-0010-0000-0300-000020000000}" name="2. Would you describe the following as an enabler/driver for you in your use of Learning Technology? [Institutional culture ]" dataDxfId="53"/>
    <tableColumn id="33" xr3:uid="{00000000-0010-0000-0300-000021000000}" name="2. Would you describe the following as an enabler/driver for you in your use of Learning Technology? [Strategy and leadership]" dataDxfId="52"/>
    <tableColumn id="34" xr3:uid="{00000000-0010-0000-0300-000022000000}" name="2. Would you describe the following as an enabler/driver for you in your use of Learning Technology? [Engagement from students/learners]" dataDxfId="51"/>
    <tableColumn id="35" xr3:uid="{00000000-0010-0000-0300-000023000000}" name="2. Would you describe the following as an enabler/driver for you in your use of Learning Technology? [Existing infrastructure]" dataDxfId="50"/>
    <tableColumn id="36" xr3:uid="{00000000-0010-0000-0300-000024000000}" name="3. And how important do you expect the following will be for you in the coming year? [Assistive technologies/Accessibility]" dataDxfId="49"/>
    <tableColumn id="37" xr3:uid="{00000000-0010-0000-0300-000025000000}" name="3. And how important do you expect the following will be for you in the coming year? [Electronic assessment and submission tools (inc peer assessment, plagiarism detection, polling)]" dataDxfId="48"/>
    <tableColumn id="38" xr3:uid="{00000000-0010-0000-0300-000026000000}" name="3. And how important do you expect the following will be for you in the coming year? [ePortfolios]" dataDxfId="47"/>
    <tableColumn id="39" xr3:uid="{00000000-0010-0000-0300-000027000000}" name="3. And how important do you expect the following will be for you in the coming year? [Digital and Open Badges]" dataDxfId="46"/>
    <tableColumn id="40" xr3:uid="{00000000-0010-0000-0300-000028000000}" name="3. And how important do you expect the following will be for you in the coming year? [Content Management Systems and VLEs]" dataDxfId="45"/>
    <tableColumn id="41" xr3:uid="{00000000-0010-0000-0300-000029000000}" name="3. And how important do you expect the following will be for you in the coming year? [Lecture capture tools]" dataDxfId="44"/>
    <tableColumn id="42" xr3:uid="{00000000-0010-0000-0300-00002A000000}" name="3. And how important do you expect the following will be for you in the coming year? [Media production (e.g. podcasting, video interviews)]" dataDxfId="43"/>
    <tableColumn id="43" xr3:uid="{00000000-0010-0000-0300-00002B000000}" name="3. And how important do you expect the following will be for you in the coming year? [Screencasting]" dataDxfId="42"/>
    <tableColumn id="44" xr3:uid="{00000000-0010-0000-0300-00002C000000}" name="3. And how important do you expect the following will be for you in the coming year? [Digital repository]" dataDxfId="41"/>
    <tableColumn id="45" xr3:uid="{00000000-0010-0000-0300-00002D000000}" name="3. And how important do you expect the following will be for you in the coming year? [Open Education (Practices, Policy &amp; Resources)]" dataDxfId="40"/>
    <tableColumn id="46" xr3:uid="{00000000-0010-0000-0300-00002E000000}" name="3. And how important do you expect the following will be for you in the coming year? [Data and Analytics (incl Learning analytics)]" dataDxfId="39"/>
    <tableColumn id="47" xr3:uid="{00000000-0010-0000-0300-00002F000000}" name="3. And how important do you expect the following will be for you in the coming year? [Bespoke software development e.g. apps, plugins, building blocks]" dataDxfId="38"/>
    <tableColumn id="48" xr3:uid="{00000000-0010-0000-0300-000030000000}" name="3. And how important do you expect the following will be for you in the coming year? [Wikis]" dataDxfId="37"/>
    <tableColumn id="49" xr3:uid="{00000000-0010-0000-0300-000031000000}" name="3. And how important do you expect the following will be for you in the coming year? [Social networking (e.g. Twitter, Facebook Google+)]" dataDxfId="36"/>
    <tableColumn id="50" xr3:uid="{00000000-0010-0000-0300-000032000000}" name="3. And how important do you expect the following will be for you in the coming year? [Web conferencing/virtual classroom software]" dataDxfId="35"/>
    <tableColumn id="51" xr3:uid="{00000000-0010-0000-0300-000033000000}" name="3. And how important do you expect the following will be for you in the coming year? [Collaborative tools (e.g.  Google Apps or Office365)]" dataDxfId="34"/>
    <tableColumn id="52" xr3:uid="{00000000-0010-0000-0300-000034000000}" name="3. And how important do you expect the following will be for you in the coming year? [Blogs]" dataDxfId="33"/>
    <tableColumn id="53" xr3:uid="{00000000-0010-0000-0300-000035000000}" name="3. And how important do you expect the following will be for you in the coming year? [Course design]" dataDxfId="32"/>
    <tableColumn id="54" xr3:uid="{00000000-0010-0000-0300-000036000000}" name="3. And how important do you expect the following will be for you in the coming year? [Game based learning]" dataDxfId="31"/>
    <tableColumn id="55" xr3:uid="{00000000-0010-0000-0300-000037000000}" name="3. And how important do you expect the following will be for you in the coming year? [MOOCs, SPOCs, TOOCs etc]" dataDxfId="30"/>
    <tableColumn id="56" xr3:uid="{00000000-0010-0000-0300-000038000000}" name="3. And how important do you expect the following will be for you in the coming year? [Online/Blended delivery]" dataDxfId="29"/>
    <tableColumn id="57" xr3:uid="{00000000-0010-0000-0300-000039000000}" name="4. For you, how would you rank each of ALT's aims in order of priority? [Aim 1: Intelligent use of learning technology]" dataDxfId="28"/>
    <tableColumn id="58" xr3:uid="{00000000-0010-0000-0300-00003A000000}" name="4. For you, how would you rank each of ALT's aims in order of priority? [Aim 2: Research and practice]" dataDxfId="27"/>
    <tableColumn id="59" xr3:uid="{00000000-0010-0000-0300-00003B000000}" name="4. For you, how would you rank each of ALT's aims in order of priority? [Aim 3: Strategy and policy]" dataDxfId="26"/>
    <tableColumn id="60" xr3:uid="{00000000-0010-0000-0300-00003C000000}" name="4. For you, how would you rank each of ALT's aims in order of priority? [Aim 4: Representing members]" dataDxfId="25"/>
    <tableColumn id="61" xr3:uid="{00000000-0010-0000-0300-00003D000000}" name="4. For you, how would you rank each of ALT's aims in order of priority? [Aim 5: Leadership and professional development]" dataDxfId="24"/>
    <tableColumn id="62" xr3:uid="{00000000-0010-0000-0300-00003E000000}" name="4. For you, how would you rank each of ALT's aims in order of priority? [Aim 6: Communicating]" dataDxfId="23"/>
    <tableColumn id="63" xr3:uid="{00000000-0010-0000-0300-00003F000000}" name="5. Which of the following do you currently make use of? [ALT annual conference]" dataDxfId="22"/>
    <tableColumn id="64" xr3:uid="{00000000-0010-0000-0300-000040000000}" name="5. Which of the following do you currently make use of? [ALT other events (incluing online events)]" dataDxfId="21"/>
    <tableColumn id="65" xr3:uid="{00000000-0010-0000-0300-000041000000}" name="5. Which of the following do you currently make use of? [ALT journal, Research in Learning Technology]" dataDxfId="20"/>
    <tableColumn id="66" xr3:uid="{00000000-0010-0000-0300-000042000000}" name="5. Which of the following do you currently make use of? [ALT newsletter and news]" dataDxfId="19"/>
    <tableColumn id="67" xr3:uid="{00000000-0010-0000-0300-000043000000}" name="5. Which of the following do you currently make use of? [ALT social media/feeds (incl Twitter)]" dataDxfId="18"/>
    <tableColumn id="68" xr3:uid="{00000000-0010-0000-0300-000044000000}" name="5. Which of the following do you currently make use of? [ocTEL - open course in Technology Enhanced Learning]" dataDxfId="17"/>
    <tableColumn id="69" xr3:uid="{00000000-0010-0000-0300-000045000000}" name="5. Which of the following do you currently make use of? [Other events]" dataDxfId="16"/>
    <tableColumn id="70" xr3:uid="{00000000-0010-0000-0300-000046000000}" name="5. Which of the following do you currently make use of? [Other professional development]" dataDxfId="15"/>
    <tableColumn id="71" xr3:uid="{00000000-0010-0000-0300-000047000000}" name="5. Which of the following do you currently make use of? [Other professional networks]" dataDxfId="14"/>
    <tableColumn id="72" xr3:uid="{00000000-0010-0000-0300-000048000000}" name="5. Which of the following do you currently make use of? [Other training/support]" dataDxfId="13"/>
    <tableColumn id="73" xr3:uid="{00000000-0010-0000-0300-000049000000}" name="6. Are you currently a member of ALT or involved in ALT another way?" dataDxfId="12"/>
    <tableColumn id="74" xr3:uid="{00000000-0010-0000-0300-00004A000000}" name="7. Are you a member?" dataDxfId="11"/>
    <tableColumn id="75" xr3:uid="{00000000-0010-0000-0300-00004B000000}" name="8. Are you currently involved in any of ALT's Special Interest Groups (SIGs), or national or regional groups?" dataDxfId="10"/>
    <tableColumn id="76" xr3:uid="{00000000-0010-0000-0300-00004C000000}" name="9. Are you currently involved in or a member of:" dataDxfId="9"/>
    <tableColumn id="78" xr3:uid="{00000000-0010-0000-0300-00004E000000}" name="11. Gender" dataDxfId="8"/>
    <tableColumn id="79" xr3:uid="{00000000-0010-0000-0300-00004F000000}" name="12. Age" dataDxfId="7"/>
    <tableColumn id="80" xr3:uid="{00000000-0010-0000-0300-000050000000}" name="13. Where is your place of residence?" dataDxfId="6"/>
    <tableColumn id="81" xr3:uid="{00000000-0010-0000-0300-000051000000}" name="14. How would you describe your current employment?" dataDxfId="5"/>
    <tableColumn id="82" xr3:uid="{00000000-0010-0000-0300-000052000000}" name="15. What is your job title?" dataDxfId="4"/>
    <tableColumn id="83" xr3:uid="{00000000-0010-0000-0300-000053000000}" name="16. What is the primary function of your role?" dataDxfId="3"/>
    <tableColumn id="84" xr3:uid="{00000000-0010-0000-0300-000054000000}" name="17. What are other functions of your role?" dataDxfId="2"/>
    <tableColumn id="85" xr3:uid="{00000000-0010-0000-0300-000055000000}" name="18. Which sector(s) are you based in?" dataDxfId="1"/>
    <tableColumn id="86" xr3:uid="{00000000-0010-0000-0300-000056000000}" name="19. What type of organisation(s) do you currently work for?" dataDxfId="0"/>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ALT + Gender">
      <a:dk1>
        <a:sysClr val="windowText" lastClr="000000"/>
      </a:dk1>
      <a:lt1>
        <a:sysClr val="window" lastClr="FFFFFF"/>
      </a:lt1>
      <a:dk2>
        <a:srgbClr val="1F497D"/>
      </a:dk2>
      <a:lt2>
        <a:srgbClr val="EEECE1"/>
      </a:lt2>
      <a:accent1>
        <a:srgbClr val="079948"/>
      </a:accent1>
      <a:accent2>
        <a:srgbClr val="8624F5"/>
      </a:accent2>
      <a:accent3>
        <a:srgbClr val="1FC3AA"/>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Custom 2">
    <a:dk1>
      <a:sysClr val="windowText" lastClr="000000"/>
    </a:dk1>
    <a:lt1>
      <a:sysClr val="window" lastClr="FFFFFF"/>
    </a:lt1>
    <a:dk2>
      <a:srgbClr val="1F497D"/>
    </a:dk2>
    <a:lt2>
      <a:srgbClr val="EEECE1"/>
    </a:lt2>
    <a:accent1>
      <a:srgbClr val="079948"/>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32.xml"/><Relationship Id="rId2" Type="http://schemas.openxmlformats.org/officeDocument/2006/relationships/printerSettings" Target="../printerSettings/printerSettings21.bin"/><Relationship Id="rId1" Type="http://schemas.openxmlformats.org/officeDocument/2006/relationships/hyperlink" Target="https://wordart.com/" TargetMode="Externa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table" Target="../tables/table1.xml"/></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32.bin"/><Relationship Id="rId2" Type="http://schemas.openxmlformats.org/officeDocument/2006/relationships/hyperlink" Target="http://otter.ai/" TargetMode="External"/><Relationship Id="rId1" Type="http://schemas.openxmlformats.org/officeDocument/2006/relationships/hyperlink" Target="http://mural.co/" TargetMode="External"/><Relationship Id="rId6" Type="http://schemas.openxmlformats.org/officeDocument/2006/relationships/comments" Target="../comments5.xml"/><Relationship Id="rId5" Type="http://schemas.openxmlformats.org/officeDocument/2006/relationships/table" Target="../tables/table2.xml"/><Relationship Id="rId4" Type="http://schemas.openxmlformats.org/officeDocument/2006/relationships/vmlDrawing" Target="../drawings/vmlDrawing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table" Target="../tables/table6.xml"/></Relationships>
</file>

<file path=xl/worksheets/_rels/sheet41.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1.x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4.xml"/><Relationship Id="rId1" Type="http://schemas.openxmlformats.org/officeDocument/2006/relationships/printerSettings" Target="../printerSettings/printerSettings8.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10"/>
  <sheetViews>
    <sheetView showGridLines="0" workbookViewId="0">
      <selection activeCell="B11" sqref="B11"/>
    </sheetView>
  </sheetViews>
  <sheetFormatPr defaultRowHeight="12.75" x14ac:dyDescent="0.2"/>
  <cols>
    <col min="1" max="1" width="10.5703125" customWidth="1"/>
    <col min="2" max="2" width="60.7109375" customWidth="1"/>
    <col min="3" max="3" width="9.140625" customWidth="1"/>
  </cols>
  <sheetData>
    <row r="1" spans="1:2" ht="56.25" customHeight="1" x14ac:dyDescent="0.2"/>
    <row r="2" spans="1:2" ht="48.75" customHeight="1" x14ac:dyDescent="0.2"/>
    <row r="3" spans="1:2" ht="39" customHeight="1" x14ac:dyDescent="0.3">
      <c r="A3" s="20"/>
      <c r="B3" s="21" t="s">
        <v>3524</v>
      </c>
    </row>
    <row r="5" spans="1:2" x14ac:dyDescent="0.2">
      <c r="B5" s="18" t="s">
        <v>0</v>
      </c>
    </row>
    <row r="6" spans="1:2" ht="63.75" x14ac:dyDescent="0.2">
      <c r="B6" s="11" t="s">
        <v>3525</v>
      </c>
    </row>
    <row r="7" spans="1:2" x14ac:dyDescent="0.2">
      <c r="B7" s="19" t="str">
        <f>HYPERLINK("http://creativecommons.org/licenses/by/4.0/","Creative Commons CC-BY 4.0 Licence")</f>
        <v>Creative Commons CC-BY 4.0 Licence</v>
      </c>
    </row>
    <row r="9" spans="1:2" x14ac:dyDescent="0.2">
      <c r="B9" s="6" t="s">
        <v>1</v>
      </c>
    </row>
    <row r="10" spans="1:2" ht="25.5" x14ac:dyDescent="0.2">
      <c r="B10" s="22" t="s">
        <v>3526</v>
      </c>
    </row>
  </sheetData>
  <pageMargins left="0.7" right="0.7" top="0.75" bottom="0.75" header="0.3" footer="0.3"/>
  <pageSetup paperSize="9" orientation="portrait"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2094F0-E5D4-448F-8930-17F855B3D1B1}">
  <dimension ref="A1:F34"/>
  <sheetViews>
    <sheetView zoomScale="130" zoomScaleNormal="130" workbookViewId="0">
      <selection activeCell="G23" sqref="G23"/>
    </sheetView>
  </sheetViews>
  <sheetFormatPr defaultRowHeight="12.75" x14ac:dyDescent="0.2"/>
  <cols>
    <col min="2" max="3" width="17" customWidth="1"/>
  </cols>
  <sheetData>
    <row r="1" spans="1:6" x14ac:dyDescent="0.2">
      <c r="A1" t="s">
        <v>3267</v>
      </c>
      <c r="E1" s="39">
        <v>2020</v>
      </c>
    </row>
    <row r="2" spans="1:6" ht="17.25" x14ac:dyDescent="0.2">
      <c r="A2" s="9" t="str">
        <f>"'Form responses "&amp;E1&amp;"'!"</f>
        <v>'Form responses 2020'!</v>
      </c>
      <c r="B2" s="7" t="s">
        <v>3572</v>
      </c>
      <c r="C2" s="7"/>
      <c r="D2" s="6"/>
      <c r="E2" s="6"/>
      <c r="F2" s="6"/>
    </row>
    <row r="3" spans="1:6" x14ac:dyDescent="0.2">
      <c r="A3" s="6" t="s">
        <v>3</v>
      </c>
      <c r="C3" s="16">
        <f ca="1">COUNTA(INDIRECT($A$2&amp;A4&amp;":"&amp;A4))-1</f>
        <v>204</v>
      </c>
      <c r="D3" s="6" t="str">
        <f>"(n.)"</f>
        <v>(n.)</v>
      </c>
      <c r="E3" s="6" t="str">
        <f>"(%)"</f>
        <v>(%)</v>
      </c>
      <c r="F3" s="6" t="str">
        <f>F2&amp;" (n.)"</f>
        <v xml:space="preserve"> (n.)</v>
      </c>
    </row>
    <row r="4" spans="1:6" x14ac:dyDescent="0.2">
      <c r="A4" s="6" t="s">
        <v>134</v>
      </c>
      <c r="B4" s="3" t="s">
        <v>3651</v>
      </c>
      <c r="C4" s="3" t="str">
        <f>B4</f>
        <v>Yes, but only for 3 months</v>
      </c>
      <c r="D4" s="4">
        <f ca="1">COUNTIF(INDIRECT($A$2&amp;$A4&amp;":"&amp;$A4),"*"&amp;B4&amp;"*")</f>
        <v>4</v>
      </c>
      <c r="E4" s="5">
        <f ca="1">D4/C$3</f>
        <v>1.9607843137254902E-2</v>
      </c>
      <c r="F4" s="5" t="str">
        <f ca="1">"n."&amp;D4</f>
        <v>n.4</v>
      </c>
    </row>
    <row r="5" spans="1:6" x14ac:dyDescent="0.2">
      <c r="A5" s="6" t="s">
        <v>134</v>
      </c>
      <c r="B5" s="3" t="s">
        <v>931</v>
      </c>
      <c r="C5" s="3" t="str">
        <f>B5</f>
        <v>No</v>
      </c>
      <c r="D5" s="4">
        <f ca="1">COUNTIF(INDIRECT($A$2&amp;$A5&amp;":"&amp;$A5),"*"&amp;B5&amp;"*")</f>
        <v>23</v>
      </c>
      <c r="E5" s="5">
        <f ca="1">D5/C$3</f>
        <v>0.11274509803921569</v>
      </c>
      <c r="F5" s="5" t="str">
        <f ca="1">"n."&amp;D5</f>
        <v>n.23</v>
      </c>
    </row>
    <row r="6" spans="1:6" x14ac:dyDescent="0.2">
      <c r="A6" s="6" t="s">
        <v>134</v>
      </c>
      <c r="B6" s="3" t="s">
        <v>3608</v>
      </c>
      <c r="C6" s="3" t="str">
        <f>B6</f>
        <v>Yes, but only for 12 months</v>
      </c>
      <c r="D6" s="4">
        <f ca="1">COUNTIF(INDIRECT($A$2&amp;$A6&amp;":"&amp;$A6),"*"&amp;B6&amp;"*")</f>
        <v>29</v>
      </c>
      <c r="E6" s="5">
        <f ca="1">D6/C$3</f>
        <v>0.14215686274509803</v>
      </c>
      <c r="F6" s="5" t="str">
        <f ca="1">"n."&amp;D6</f>
        <v>n.29</v>
      </c>
    </row>
    <row r="7" spans="1:6" x14ac:dyDescent="0.2">
      <c r="A7" s="6" t="s">
        <v>134</v>
      </c>
      <c r="B7" s="3" t="s">
        <v>3623</v>
      </c>
      <c r="C7" s="3" t="str">
        <f>B7</f>
        <v>Yes, but only for 6 months</v>
      </c>
      <c r="D7" s="4">
        <f ca="1">COUNTIF(INDIRECT($A$2&amp;$A7&amp;":"&amp;$A7),"*"&amp;B7&amp;"*")</f>
        <v>30</v>
      </c>
      <c r="E7" s="5">
        <f ca="1">D7/C$3</f>
        <v>0.14705882352941177</v>
      </c>
      <c r="F7" s="5" t="str">
        <f ca="1">"n."&amp;D7</f>
        <v>n.30</v>
      </c>
    </row>
    <row r="8" spans="1:6" x14ac:dyDescent="0.2">
      <c r="A8" s="6" t="s">
        <v>134</v>
      </c>
      <c r="B8" s="3" t="s">
        <v>3587</v>
      </c>
      <c r="C8" s="3" t="str">
        <f>B8</f>
        <v>Yes - changes are sustainable going forward</v>
      </c>
      <c r="D8" s="4">
        <f ca="1">COUNTIF(INDIRECT($A$2&amp;$A8&amp;":"&amp;$A8),"*"&amp;B8&amp;"*")</f>
        <v>118</v>
      </c>
      <c r="E8" s="5">
        <f ca="1">D8/C$3</f>
        <v>0.57843137254901966</v>
      </c>
      <c r="F8" s="5" t="str">
        <f ca="1">"n."&amp;D8</f>
        <v>n.118</v>
      </c>
    </row>
    <row r="9" spans="1:6" x14ac:dyDescent="0.2">
      <c r="E9" s="31"/>
      <c r="F9" s="31"/>
    </row>
    <row r="10" spans="1:6" ht="15" x14ac:dyDescent="0.25">
      <c r="B10" s="129" t="s">
        <v>3572</v>
      </c>
      <c r="E10" s="31"/>
      <c r="F10" s="31"/>
    </row>
    <row r="11" spans="1:6" ht="15" x14ac:dyDescent="0.25">
      <c r="B11" s="120" t="s">
        <v>3587</v>
      </c>
      <c r="E11" s="31"/>
      <c r="F11" s="31"/>
    </row>
    <row r="12" spans="1:6" ht="15" x14ac:dyDescent="0.25">
      <c r="B12" s="120" t="s">
        <v>3608</v>
      </c>
      <c r="E12" s="31"/>
      <c r="F12" s="31"/>
    </row>
    <row r="13" spans="1:6" ht="15" x14ac:dyDescent="0.25">
      <c r="B13" s="120" t="s">
        <v>3623</v>
      </c>
    </row>
    <row r="14" spans="1:6" ht="15" x14ac:dyDescent="0.25">
      <c r="B14" s="120" t="s">
        <v>3651</v>
      </c>
    </row>
    <row r="15" spans="1:6" ht="15" x14ac:dyDescent="0.25">
      <c r="B15" s="120" t="s">
        <v>931</v>
      </c>
    </row>
    <row r="16" spans="1:6" ht="15" x14ac:dyDescent="0.25">
      <c r="B16" s="120"/>
    </row>
    <row r="17" spans="2:2" ht="15" x14ac:dyDescent="0.25">
      <c r="B17" s="120"/>
    </row>
    <row r="18" spans="2:2" ht="15" x14ac:dyDescent="0.25">
      <c r="B18" s="120"/>
    </row>
    <row r="19" spans="2:2" ht="15" x14ac:dyDescent="0.25">
      <c r="B19" s="120"/>
    </row>
    <row r="20" spans="2:2" ht="15" x14ac:dyDescent="0.25">
      <c r="B20" s="120"/>
    </row>
    <row r="21" spans="2:2" ht="15" x14ac:dyDescent="0.25">
      <c r="B21" s="120"/>
    </row>
    <row r="22" spans="2:2" ht="15" x14ac:dyDescent="0.25">
      <c r="B22" s="120"/>
    </row>
    <row r="23" spans="2:2" ht="15" x14ac:dyDescent="0.25">
      <c r="B23" s="120"/>
    </row>
    <row r="24" spans="2:2" ht="15" x14ac:dyDescent="0.25">
      <c r="B24" s="120"/>
    </row>
    <row r="25" spans="2:2" ht="15" x14ac:dyDescent="0.25">
      <c r="B25" s="120"/>
    </row>
    <row r="26" spans="2:2" ht="15" x14ac:dyDescent="0.25">
      <c r="B26" s="120"/>
    </row>
    <row r="27" spans="2:2" ht="15" x14ac:dyDescent="0.25">
      <c r="B27" s="120"/>
    </row>
    <row r="28" spans="2:2" ht="15" x14ac:dyDescent="0.25">
      <c r="B28" s="120"/>
    </row>
    <row r="29" spans="2:2" ht="15" x14ac:dyDescent="0.25">
      <c r="B29" s="120"/>
    </row>
    <row r="30" spans="2:2" ht="15" x14ac:dyDescent="0.25">
      <c r="B30" s="120"/>
    </row>
    <row r="31" spans="2:2" ht="15" x14ac:dyDescent="0.25">
      <c r="B31" s="120"/>
    </row>
    <row r="32" spans="2:2" ht="15" x14ac:dyDescent="0.25">
      <c r="B32" s="120"/>
    </row>
    <row r="33" spans="2:2" ht="15" x14ac:dyDescent="0.25">
      <c r="B33" s="120"/>
    </row>
    <row r="34" spans="2:2" ht="15" x14ac:dyDescent="0.25">
      <c r="B34" s="120"/>
    </row>
  </sheetData>
  <sortState xmlns:xlrd2="http://schemas.microsoft.com/office/spreadsheetml/2017/richdata2" ref="A4:F8">
    <sortCondition ref="D4:D8"/>
  </sortState>
  <pageMargins left="0.7" right="0.7" top="0.75" bottom="0.75" header="0.3" footer="0.3"/>
  <pageSetup paperSize="9" orientation="portrait" verticalDpi="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6B5AB6-B520-47F4-A50D-BC2FE292179F}">
  <dimension ref="A1:F32"/>
  <sheetViews>
    <sheetView workbookViewId="0">
      <selection activeCell="A6" sqref="A6"/>
    </sheetView>
  </sheetViews>
  <sheetFormatPr defaultRowHeight="12.75" x14ac:dyDescent="0.2"/>
  <cols>
    <col min="2" max="3" width="17" customWidth="1"/>
  </cols>
  <sheetData>
    <row r="1" spans="1:6" x14ac:dyDescent="0.2">
      <c r="A1" t="s">
        <v>3267</v>
      </c>
      <c r="E1" s="39">
        <v>2020</v>
      </c>
    </row>
    <row r="2" spans="1:6" ht="17.25" x14ac:dyDescent="0.2">
      <c r="A2" s="9" t="str">
        <f>"'Form responses "&amp;E1&amp;"'!"</f>
        <v>'Form responses 2020'!</v>
      </c>
      <c r="B2" s="7" t="s">
        <v>3573</v>
      </c>
      <c r="C2" s="7"/>
      <c r="D2" s="6"/>
      <c r="E2" s="6"/>
      <c r="F2" s="6"/>
    </row>
    <row r="3" spans="1:6" x14ac:dyDescent="0.2">
      <c r="A3" s="6" t="s">
        <v>3</v>
      </c>
      <c r="C3" s="16">
        <f ca="1">COUNTA(INDIRECT($A$2&amp;A4&amp;":"&amp;A4))-1</f>
        <v>211</v>
      </c>
      <c r="D3" s="6" t="str">
        <f>"(n.)"</f>
        <v>(n.)</v>
      </c>
      <c r="E3" s="6" t="str">
        <f>"(%)"</f>
        <v>(%)</v>
      </c>
      <c r="F3" s="6" t="str">
        <f>F2&amp;" (n.)"</f>
        <v xml:space="preserve"> (n.)</v>
      </c>
    </row>
    <row r="4" spans="1:6" x14ac:dyDescent="0.2">
      <c r="A4" s="6" t="s">
        <v>136</v>
      </c>
      <c r="B4" s="3" t="s">
        <v>3588</v>
      </c>
      <c r="C4" s="3" t="str">
        <f>B4</f>
        <v>Increased positive perception of TEL</v>
      </c>
      <c r="D4" s="4">
        <f ca="1">COUNTIF(INDIRECT($A$2&amp;$A4&amp;":"&amp;$A4),"*"&amp;B4&amp;"*")</f>
        <v>184</v>
      </c>
      <c r="E4" s="5">
        <f ca="1">D4/C$3</f>
        <v>0.87203791469194314</v>
      </c>
      <c r="F4" s="5" t="str">
        <f ca="1">"n."&amp;D4</f>
        <v>n.184</v>
      </c>
    </row>
    <row r="5" spans="1:6" x14ac:dyDescent="0.2">
      <c r="A5" s="6" t="s">
        <v>136</v>
      </c>
      <c r="B5" s="3" t="s">
        <v>3594</v>
      </c>
      <c r="C5" s="3" t="str">
        <f>B5</f>
        <v>No change</v>
      </c>
      <c r="D5" s="4">
        <f ca="1">COUNTIF(INDIRECT($A$2&amp;$A5&amp;":"&amp;$A5),"*"&amp;B5&amp;"*")</f>
        <v>16</v>
      </c>
      <c r="E5" s="5">
        <f ca="1">D5/C$3</f>
        <v>7.582938388625593E-2</v>
      </c>
      <c r="F5" s="5" t="str">
        <f ca="1">"n."&amp;D5</f>
        <v>n.16</v>
      </c>
    </row>
    <row r="6" spans="1:6" x14ac:dyDescent="0.2">
      <c r="A6" s="6" t="s">
        <v>136</v>
      </c>
      <c r="B6" s="3" t="s">
        <v>3678</v>
      </c>
      <c r="C6" s="3" t="str">
        <f>B6</f>
        <v>Increased negative perception of TEL</v>
      </c>
      <c r="D6" s="4">
        <f ca="1">COUNTIF(INDIRECT($A$2&amp;$A6&amp;":"&amp;$A6),"*"&amp;B6&amp;"*")</f>
        <v>11</v>
      </c>
      <c r="E6" s="5">
        <f ca="1">D6/C$3</f>
        <v>5.2132701421800945E-2</v>
      </c>
      <c r="F6" s="5" t="str">
        <f ca="1">"n."&amp;D6</f>
        <v>n.11</v>
      </c>
    </row>
    <row r="7" spans="1:6" x14ac:dyDescent="0.2">
      <c r="E7" s="31"/>
      <c r="F7" s="31"/>
    </row>
    <row r="8" spans="1:6" ht="15" x14ac:dyDescent="0.25">
      <c r="B8" s="120" t="s">
        <v>3573</v>
      </c>
      <c r="E8" s="31"/>
      <c r="F8" s="31"/>
    </row>
    <row r="9" spans="1:6" ht="15" x14ac:dyDescent="0.25">
      <c r="B9" s="120" t="s">
        <v>3588</v>
      </c>
      <c r="E9" s="31"/>
      <c r="F9" s="31"/>
    </row>
    <row r="10" spans="1:6" ht="15" x14ac:dyDescent="0.25">
      <c r="B10" s="120" t="s">
        <v>3594</v>
      </c>
      <c r="E10" s="31"/>
      <c r="F10" s="31"/>
    </row>
    <row r="11" spans="1:6" ht="15" x14ac:dyDescent="0.25">
      <c r="B11" s="120" t="s">
        <v>3678</v>
      </c>
    </row>
    <row r="12" spans="1:6" ht="15" x14ac:dyDescent="0.25">
      <c r="B12" s="120"/>
    </row>
    <row r="13" spans="1:6" ht="15" x14ac:dyDescent="0.25">
      <c r="B13" s="120"/>
    </row>
    <row r="14" spans="1:6" ht="15" x14ac:dyDescent="0.25">
      <c r="B14" s="120"/>
    </row>
    <row r="15" spans="1:6" ht="15" x14ac:dyDescent="0.25">
      <c r="B15" s="120"/>
    </row>
    <row r="16" spans="1:6" ht="15" x14ac:dyDescent="0.25">
      <c r="B16" s="120"/>
    </row>
    <row r="17" spans="2:2" ht="15" x14ac:dyDescent="0.25">
      <c r="B17" s="120"/>
    </row>
    <row r="18" spans="2:2" ht="15" x14ac:dyDescent="0.25">
      <c r="B18" s="120"/>
    </row>
    <row r="19" spans="2:2" ht="15" x14ac:dyDescent="0.25">
      <c r="B19" s="120"/>
    </row>
    <row r="20" spans="2:2" ht="15" x14ac:dyDescent="0.25">
      <c r="B20" s="120"/>
    </row>
    <row r="21" spans="2:2" ht="15" x14ac:dyDescent="0.25">
      <c r="B21" s="120"/>
    </row>
    <row r="22" spans="2:2" ht="15" x14ac:dyDescent="0.25">
      <c r="B22" s="120"/>
    </row>
    <row r="23" spans="2:2" ht="15" x14ac:dyDescent="0.25">
      <c r="B23" s="120"/>
    </row>
    <row r="24" spans="2:2" ht="15" x14ac:dyDescent="0.25">
      <c r="B24" s="120"/>
    </row>
    <row r="25" spans="2:2" ht="15" x14ac:dyDescent="0.25">
      <c r="B25" s="120"/>
    </row>
    <row r="26" spans="2:2" ht="15" x14ac:dyDescent="0.25">
      <c r="B26" s="120"/>
    </row>
    <row r="27" spans="2:2" ht="15" x14ac:dyDescent="0.25">
      <c r="B27" s="120"/>
    </row>
    <row r="28" spans="2:2" ht="15" x14ac:dyDescent="0.25">
      <c r="B28" s="120"/>
    </row>
    <row r="29" spans="2:2" ht="15" x14ac:dyDescent="0.25">
      <c r="B29" s="120"/>
    </row>
    <row r="30" spans="2:2" ht="15" x14ac:dyDescent="0.25">
      <c r="B30" s="120"/>
    </row>
    <row r="31" spans="2:2" ht="15" x14ac:dyDescent="0.25">
      <c r="B31" s="120"/>
    </row>
    <row r="32" spans="2:2" ht="15" x14ac:dyDescent="0.25">
      <c r="B32" s="120"/>
    </row>
  </sheetData>
  <pageMargins left="0.7" right="0.7" top="0.75" bottom="0.75" header="0.3" footer="0.3"/>
  <pageSetup paperSize="9" orientation="portrait" verticalDpi="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E25AE6-EFFD-4103-9257-31BFC8CE582B}">
  <dimension ref="A1:F32"/>
  <sheetViews>
    <sheetView workbookViewId="0">
      <selection activeCell="A7" sqref="A7"/>
    </sheetView>
  </sheetViews>
  <sheetFormatPr defaultRowHeight="12.75" x14ac:dyDescent="0.2"/>
  <cols>
    <col min="2" max="3" width="17" customWidth="1"/>
  </cols>
  <sheetData>
    <row r="1" spans="1:6" x14ac:dyDescent="0.2">
      <c r="A1" t="s">
        <v>3267</v>
      </c>
      <c r="E1" s="39">
        <v>2020</v>
      </c>
    </row>
    <row r="2" spans="1:6" ht="17.25" x14ac:dyDescent="0.2">
      <c r="A2" s="9" t="str">
        <f>"'Form responses "&amp;E1&amp;"'!"</f>
        <v>'Form responses 2020'!</v>
      </c>
      <c r="B2" s="7" t="s">
        <v>3574</v>
      </c>
      <c r="C2" s="7"/>
      <c r="D2" s="6"/>
      <c r="E2" s="6"/>
      <c r="F2" s="6"/>
    </row>
    <row r="3" spans="1:6" x14ac:dyDescent="0.2">
      <c r="A3" s="6" t="s">
        <v>3</v>
      </c>
      <c r="C3" s="16">
        <f ca="1">COUNTA(INDIRECT($A$2&amp;A4&amp;":"&amp;A4))-1</f>
        <v>215</v>
      </c>
      <c r="D3" s="6" t="str">
        <f>"(n.)"</f>
        <v>(n.)</v>
      </c>
      <c r="E3" s="6" t="str">
        <f>"(%)"</f>
        <v>(%)</v>
      </c>
      <c r="F3" s="6" t="str">
        <f>F2&amp;" (n.)"</f>
        <v xml:space="preserve"> (n.)</v>
      </c>
    </row>
    <row r="4" spans="1:6" x14ac:dyDescent="0.2">
      <c r="A4" s="6" t="s">
        <v>135</v>
      </c>
      <c r="B4" s="3" t="s">
        <v>151</v>
      </c>
      <c r="C4" s="3" t="str">
        <f>B4</f>
        <v>Yes</v>
      </c>
      <c r="D4" s="4">
        <f ca="1">COUNTIF(INDIRECT($A$2&amp;$A4&amp;":"&amp;$A4),"*"&amp;B4&amp;"*")</f>
        <v>145</v>
      </c>
      <c r="E4" s="5">
        <f ca="1">D4/C$3</f>
        <v>0.67441860465116277</v>
      </c>
      <c r="F4" s="5" t="str">
        <f ca="1">"n."&amp;D4</f>
        <v>n.145</v>
      </c>
    </row>
    <row r="5" spans="1:6" x14ac:dyDescent="0.2">
      <c r="A5" s="6" t="s">
        <v>135</v>
      </c>
      <c r="B5" s="3" t="s">
        <v>931</v>
      </c>
      <c r="C5" s="3" t="str">
        <f>B5</f>
        <v>No</v>
      </c>
      <c r="D5" s="4">
        <f ca="1">COUNTIF(INDIRECT($A$2&amp;$A5&amp;":"&amp;$A5),"*"&amp;B5&amp;"*")</f>
        <v>70</v>
      </c>
      <c r="E5" s="5">
        <f ca="1">D5/C$3</f>
        <v>0.32558139534883723</v>
      </c>
      <c r="F5" s="5" t="str">
        <f ca="1">"n."&amp;D5</f>
        <v>n.70</v>
      </c>
    </row>
    <row r="6" spans="1:6" x14ac:dyDescent="0.2">
      <c r="A6" s="6" t="s">
        <v>135</v>
      </c>
      <c r="B6" s="3" t="s">
        <v>5</v>
      </c>
      <c r="C6" s="3" t="str">
        <f>B6</f>
        <v>Don't know</v>
      </c>
      <c r="D6" s="4">
        <f ca="1">COUNTIF(INDIRECT($A$2&amp;$A6&amp;":"&amp;$A6),"*"&amp;B6&amp;"*")</f>
        <v>40</v>
      </c>
      <c r="E6" s="5">
        <f ca="1">D6/C$3</f>
        <v>0.18604651162790697</v>
      </c>
      <c r="F6" s="5" t="str">
        <f ca="1">"n."&amp;D6</f>
        <v>n.40</v>
      </c>
    </row>
    <row r="7" spans="1:6" x14ac:dyDescent="0.2">
      <c r="E7" s="31"/>
      <c r="F7" s="31"/>
    </row>
    <row r="8" spans="1:6" ht="15" x14ac:dyDescent="0.25">
      <c r="B8" s="120"/>
      <c r="E8" s="31"/>
      <c r="F8" s="31"/>
    </row>
    <row r="9" spans="1:6" ht="15" x14ac:dyDescent="0.25">
      <c r="B9" s="120"/>
      <c r="E9" s="31"/>
      <c r="F9" s="31"/>
    </row>
    <row r="10" spans="1:6" ht="15" x14ac:dyDescent="0.25">
      <c r="B10" s="120"/>
      <c r="E10" s="31"/>
      <c r="F10" s="31"/>
    </row>
    <row r="11" spans="1:6" ht="15" x14ac:dyDescent="0.25">
      <c r="B11" s="120"/>
    </row>
    <row r="12" spans="1:6" ht="15" x14ac:dyDescent="0.25">
      <c r="B12" s="120"/>
    </row>
    <row r="13" spans="1:6" ht="15" x14ac:dyDescent="0.25">
      <c r="B13" s="120"/>
    </row>
    <row r="14" spans="1:6" ht="15" x14ac:dyDescent="0.25">
      <c r="B14" s="120"/>
    </row>
    <row r="15" spans="1:6" ht="15" x14ac:dyDescent="0.25">
      <c r="B15" s="120"/>
    </row>
    <row r="16" spans="1:6" ht="15" x14ac:dyDescent="0.25">
      <c r="B16" s="120"/>
    </row>
    <row r="17" spans="2:2" ht="15" x14ac:dyDescent="0.25">
      <c r="B17" s="120"/>
    </row>
    <row r="18" spans="2:2" ht="15" x14ac:dyDescent="0.25">
      <c r="B18" s="120"/>
    </row>
    <row r="19" spans="2:2" ht="15" x14ac:dyDescent="0.25">
      <c r="B19" s="120"/>
    </row>
    <row r="20" spans="2:2" ht="15" x14ac:dyDescent="0.25">
      <c r="B20" s="120"/>
    </row>
    <row r="21" spans="2:2" ht="15" x14ac:dyDescent="0.25">
      <c r="B21" s="120"/>
    </row>
    <row r="22" spans="2:2" ht="15" x14ac:dyDescent="0.25">
      <c r="B22" s="120"/>
    </row>
    <row r="23" spans="2:2" ht="15" x14ac:dyDescent="0.25">
      <c r="B23" s="120"/>
    </row>
    <row r="24" spans="2:2" ht="15" x14ac:dyDescent="0.25">
      <c r="B24" s="120"/>
    </row>
    <row r="25" spans="2:2" ht="15" x14ac:dyDescent="0.25">
      <c r="B25" s="120"/>
    </row>
    <row r="26" spans="2:2" ht="15" x14ac:dyDescent="0.25">
      <c r="B26" s="120"/>
    </row>
    <row r="27" spans="2:2" ht="15" x14ac:dyDescent="0.25">
      <c r="B27" s="120"/>
    </row>
    <row r="28" spans="2:2" ht="15" x14ac:dyDescent="0.25">
      <c r="B28" s="120"/>
    </row>
    <row r="29" spans="2:2" ht="15" x14ac:dyDescent="0.25">
      <c r="B29" s="120"/>
    </row>
    <row r="30" spans="2:2" ht="15" x14ac:dyDescent="0.25">
      <c r="B30" s="120"/>
    </row>
    <row r="31" spans="2:2" ht="15" x14ac:dyDescent="0.25">
      <c r="B31" s="120"/>
    </row>
    <row r="32" spans="2:2" ht="15" x14ac:dyDescent="0.25">
      <c r="B32" s="120"/>
    </row>
  </sheetData>
  <pageMargins left="0.7" right="0.7" top="0.75" bottom="0.75" header="0.3" footer="0.3"/>
  <pageSetup paperSize="9" orientation="portrait" verticalDpi="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F6BFFF-79E6-4B8C-BBC2-9E125D78BD8E}">
  <dimension ref="A1:F32"/>
  <sheetViews>
    <sheetView workbookViewId="0">
      <selection activeCell="E21" sqref="E21"/>
    </sheetView>
  </sheetViews>
  <sheetFormatPr defaultRowHeight="12.75" x14ac:dyDescent="0.2"/>
  <cols>
    <col min="2" max="3" width="17" customWidth="1"/>
  </cols>
  <sheetData>
    <row r="1" spans="1:6" x14ac:dyDescent="0.2">
      <c r="A1" t="s">
        <v>3267</v>
      </c>
      <c r="E1" s="39">
        <v>2020</v>
      </c>
    </row>
    <row r="2" spans="1:6" ht="17.25" x14ac:dyDescent="0.2">
      <c r="A2" s="9" t="str">
        <f>"'Form responses "&amp;E1&amp;"'!"</f>
        <v>'Form responses 2020'!</v>
      </c>
      <c r="B2" s="7" t="s">
        <v>3575</v>
      </c>
      <c r="C2" s="7"/>
      <c r="D2" s="6"/>
      <c r="E2" s="6"/>
      <c r="F2" s="6"/>
    </row>
    <row r="3" spans="1:6" x14ac:dyDescent="0.2">
      <c r="A3" s="6" t="s">
        <v>3</v>
      </c>
      <c r="C3" s="16">
        <f ca="1">COUNTA(INDIRECT($A$2&amp;A4&amp;":"&amp;A4))-1</f>
        <v>213</v>
      </c>
      <c r="D3" s="6" t="str">
        <f>"(n.)"</f>
        <v>(n.)</v>
      </c>
      <c r="E3" s="6" t="str">
        <f>"(%)"</f>
        <v>(%)</v>
      </c>
      <c r="F3" s="6" t="str">
        <f>F2&amp;" (n.)"</f>
        <v xml:space="preserve"> (n.)</v>
      </c>
    </row>
    <row r="4" spans="1:6" x14ac:dyDescent="0.2">
      <c r="A4" s="6" t="s">
        <v>3262</v>
      </c>
      <c r="B4" s="3" t="s">
        <v>151</v>
      </c>
      <c r="C4" s="3" t="str">
        <f>B4</f>
        <v>Yes</v>
      </c>
      <c r="D4" s="4">
        <f ca="1">COUNTIF(INDIRECT($A$2&amp;$A4&amp;":"&amp;$A4),"*"&amp;B4&amp;"*")</f>
        <v>141</v>
      </c>
      <c r="E4" s="5">
        <f ca="1">D4/C$3</f>
        <v>0.6619718309859155</v>
      </c>
      <c r="F4" s="5" t="str">
        <f ca="1">"n."&amp;D4</f>
        <v>n.141</v>
      </c>
    </row>
    <row r="5" spans="1:6" x14ac:dyDescent="0.2">
      <c r="A5" s="6" t="s">
        <v>3262</v>
      </c>
      <c r="B5" s="3" t="s">
        <v>931</v>
      </c>
      <c r="C5" s="3" t="str">
        <f>B5</f>
        <v>No</v>
      </c>
      <c r="D5" s="4">
        <f ca="1">COUNTIF(INDIRECT($A$2&amp;$A5&amp;":"&amp;$A5),"*"&amp;B5&amp;"*")</f>
        <v>72</v>
      </c>
      <c r="E5" s="5">
        <f ca="1">D5/C$3</f>
        <v>0.3380281690140845</v>
      </c>
      <c r="F5" s="5" t="str">
        <f ca="1">"n."&amp;D5</f>
        <v>n.72</v>
      </c>
    </row>
    <row r="6" spans="1:6" x14ac:dyDescent="0.2">
      <c r="A6" s="6" t="s">
        <v>3262</v>
      </c>
      <c r="B6" s="3" t="s">
        <v>5</v>
      </c>
      <c r="C6" s="3" t="str">
        <f>B6</f>
        <v>Don't know</v>
      </c>
      <c r="D6" s="4">
        <f ca="1">COUNTIF(INDIRECT($A$2&amp;$A6&amp;":"&amp;$A6),"*"&amp;B6&amp;"*")</f>
        <v>40</v>
      </c>
      <c r="E6" s="5">
        <f ca="1">D6/C$3</f>
        <v>0.18779342723004694</v>
      </c>
      <c r="F6" s="5" t="str">
        <f ca="1">"n."&amp;D6</f>
        <v>n.40</v>
      </c>
    </row>
    <row r="7" spans="1:6" x14ac:dyDescent="0.2">
      <c r="E7" s="31"/>
      <c r="F7" s="31"/>
    </row>
    <row r="8" spans="1:6" ht="15" x14ac:dyDescent="0.25">
      <c r="B8" s="120"/>
      <c r="E8" s="31"/>
      <c r="F8" s="31"/>
    </row>
    <row r="9" spans="1:6" ht="15" x14ac:dyDescent="0.25">
      <c r="B9" s="120"/>
      <c r="E9" s="31"/>
      <c r="F9" s="31"/>
    </row>
    <row r="10" spans="1:6" ht="15" x14ac:dyDescent="0.25">
      <c r="B10" s="120"/>
      <c r="E10" s="31"/>
      <c r="F10" s="31"/>
    </row>
    <row r="11" spans="1:6" ht="15" x14ac:dyDescent="0.25">
      <c r="B11" s="120"/>
    </row>
    <row r="12" spans="1:6" ht="15" x14ac:dyDescent="0.25">
      <c r="B12" s="120"/>
    </row>
    <row r="13" spans="1:6" ht="15" x14ac:dyDescent="0.25">
      <c r="B13" s="120"/>
    </row>
    <row r="14" spans="1:6" ht="15" x14ac:dyDescent="0.25">
      <c r="B14" s="120"/>
    </row>
    <row r="15" spans="1:6" ht="15" x14ac:dyDescent="0.25">
      <c r="B15" s="120"/>
    </row>
    <row r="16" spans="1:6" ht="15" x14ac:dyDescent="0.25">
      <c r="B16" s="120"/>
    </row>
    <row r="17" spans="2:2" ht="15" x14ac:dyDescent="0.25">
      <c r="B17" s="120"/>
    </row>
    <row r="18" spans="2:2" ht="15" x14ac:dyDescent="0.25">
      <c r="B18" s="120"/>
    </row>
    <row r="19" spans="2:2" ht="15" x14ac:dyDescent="0.25">
      <c r="B19" s="120"/>
    </row>
    <row r="20" spans="2:2" ht="15" x14ac:dyDescent="0.25">
      <c r="B20" s="120"/>
    </row>
    <row r="21" spans="2:2" ht="15" x14ac:dyDescent="0.25">
      <c r="B21" s="120"/>
    </row>
    <row r="22" spans="2:2" ht="15" x14ac:dyDescent="0.25">
      <c r="B22" s="120"/>
    </row>
    <row r="23" spans="2:2" ht="15" x14ac:dyDescent="0.25">
      <c r="B23" s="120"/>
    </row>
    <row r="24" spans="2:2" ht="15" x14ac:dyDescent="0.25">
      <c r="B24" s="120"/>
    </row>
    <row r="25" spans="2:2" ht="15" x14ac:dyDescent="0.25">
      <c r="B25" s="120"/>
    </row>
    <row r="26" spans="2:2" ht="15" x14ac:dyDescent="0.25">
      <c r="B26" s="120"/>
    </row>
    <row r="27" spans="2:2" ht="15" x14ac:dyDescent="0.25">
      <c r="B27" s="120"/>
    </row>
    <row r="28" spans="2:2" ht="15" x14ac:dyDescent="0.25">
      <c r="B28" s="120"/>
    </row>
    <row r="29" spans="2:2" ht="15" x14ac:dyDescent="0.25">
      <c r="B29" s="120"/>
    </row>
    <row r="30" spans="2:2" ht="15" x14ac:dyDescent="0.25">
      <c r="B30" s="120"/>
    </row>
    <row r="31" spans="2:2" ht="15" x14ac:dyDescent="0.25">
      <c r="B31" s="120"/>
    </row>
    <row r="32" spans="2:2" ht="15" x14ac:dyDescent="0.25">
      <c r="B32" s="120"/>
    </row>
  </sheetData>
  <pageMargins left="0.7" right="0.7" top="0.75" bottom="0.75" header="0.3" footer="0.3"/>
  <pageSetup paperSize="9" orientation="portrait" verticalDpi="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06C99E-576D-44B5-991B-6D2C3C447062}">
  <dimension ref="A1:F32"/>
  <sheetViews>
    <sheetView workbookViewId="0">
      <selection activeCell="C19" sqref="C19"/>
    </sheetView>
  </sheetViews>
  <sheetFormatPr defaultRowHeight="12.75" x14ac:dyDescent="0.2"/>
  <cols>
    <col min="2" max="3" width="17" customWidth="1"/>
  </cols>
  <sheetData>
    <row r="1" spans="1:6" x14ac:dyDescent="0.2">
      <c r="A1" t="s">
        <v>3267</v>
      </c>
      <c r="E1" s="39">
        <v>2020</v>
      </c>
    </row>
    <row r="2" spans="1:6" ht="17.25" x14ac:dyDescent="0.2">
      <c r="A2" s="9" t="str">
        <f>"'Form responses "&amp;E1&amp;"'!"</f>
        <v>'Form responses 2020'!</v>
      </c>
      <c r="B2" s="7" t="s">
        <v>3576</v>
      </c>
      <c r="C2" s="7"/>
      <c r="D2" s="6"/>
      <c r="E2" s="6"/>
      <c r="F2" s="6"/>
    </row>
    <row r="3" spans="1:6" x14ac:dyDescent="0.2">
      <c r="A3" s="6" t="s">
        <v>3</v>
      </c>
      <c r="C3" s="16">
        <f ca="1">COUNTA(INDIRECT($A$2&amp;A4&amp;":"&amp;A4))-1</f>
        <v>196</v>
      </c>
      <c r="D3" s="6" t="str">
        <f>"(n.)"</f>
        <v>(n.)</v>
      </c>
      <c r="E3" s="6" t="str">
        <f>"(%)"</f>
        <v>(%)</v>
      </c>
      <c r="F3" s="6" t="str">
        <f>F2&amp;" (n.)"</f>
        <v xml:space="preserve"> (n.)</v>
      </c>
    </row>
    <row r="4" spans="1:6" x14ac:dyDescent="0.2">
      <c r="A4" s="6" t="s">
        <v>3263</v>
      </c>
      <c r="B4" s="3" t="s">
        <v>3609</v>
      </c>
      <c r="C4" s="3" t="str">
        <f>B4</f>
        <v>Budget decreased</v>
      </c>
      <c r="D4" s="4">
        <f ca="1">COUNTIF(INDIRECT($A$2&amp;$A4&amp;":"&amp;$A4),"*"&amp;B4&amp;"*")</f>
        <v>27</v>
      </c>
      <c r="E4" s="5">
        <f ca="1">D4/C$3</f>
        <v>0.13775510204081631</v>
      </c>
      <c r="F4" s="5" t="str">
        <f ca="1">"n."&amp;D4</f>
        <v>n.27</v>
      </c>
    </row>
    <row r="5" spans="1:6" x14ac:dyDescent="0.2">
      <c r="A5" s="6" t="s">
        <v>3263</v>
      </c>
      <c r="B5" s="3" t="s">
        <v>3594</v>
      </c>
      <c r="C5" s="3" t="str">
        <f>B5</f>
        <v>No change</v>
      </c>
      <c r="D5" s="4">
        <f ca="1">COUNTIF(INDIRECT($A$2&amp;$A5&amp;":"&amp;$A5),"*"&amp;B5&amp;"*")</f>
        <v>81</v>
      </c>
      <c r="E5" s="5">
        <f ca="1">D5/C$3</f>
        <v>0.41326530612244899</v>
      </c>
      <c r="F5" s="5" t="str">
        <f ca="1">"n."&amp;D5</f>
        <v>n.81</v>
      </c>
    </row>
    <row r="6" spans="1:6" x14ac:dyDescent="0.2">
      <c r="A6" s="6" t="s">
        <v>3263</v>
      </c>
      <c r="B6" s="3" t="s">
        <v>3602</v>
      </c>
      <c r="C6" s="3" t="str">
        <f>B6</f>
        <v>Budget increased</v>
      </c>
      <c r="D6" s="4">
        <f ca="1">COUNTIF(INDIRECT($A$2&amp;$A6&amp;":"&amp;$A6),"*"&amp;B6&amp;"*")</f>
        <v>88</v>
      </c>
      <c r="E6" s="5">
        <f ca="1">D6/C$3</f>
        <v>0.44897959183673469</v>
      </c>
      <c r="F6" s="5" t="str">
        <f ca="1">"n."&amp;D6</f>
        <v>n.88</v>
      </c>
    </row>
    <row r="7" spans="1:6" x14ac:dyDescent="0.2">
      <c r="E7" s="31"/>
      <c r="F7" s="31"/>
    </row>
    <row r="8" spans="1:6" ht="15" x14ac:dyDescent="0.25">
      <c r="B8" s="120"/>
      <c r="E8" s="31"/>
      <c r="F8" s="31"/>
    </row>
    <row r="9" spans="1:6" ht="15" x14ac:dyDescent="0.25">
      <c r="B9" s="120"/>
      <c r="E9" s="31"/>
      <c r="F9" s="31"/>
    </row>
    <row r="10" spans="1:6" ht="15" x14ac:dyDescent="0.25">
      <c r="B10" s="120" t="s">
        <v>3576</v>
      </c>
      <c r="E10" s="31"/>
      <c r="F10" s="31"/>
    </row>
    <row r="11" spans="1:6" ht="15" x14ac:dyDescent="0.25">
      <c r="B11" s="120"/>
    </row>
    <row r="12" spans="1:6" ht="15" x14ac:dyDescent="0.25">
      <c r="B12" s="120" t="s">
        <v>3594</v>
      </c>
    </row>
    <row r="13" spans="1:6" ht="15" x14ac:dyDescent="0.25">
      <c r="B13" s="120" t="s">
        <v>3602</v>
      </c>
    </row>
    <row r="14" spans="1:6" ht="15" x14ac:dyDescent="0.25">
      <c r="B14" s="120" t="s">
        <v>3609</v>
      </c>
    </row>
    <row r="15" spans="1:6" ht="15" x14ac:dyDescent="0.25">
      <c r="B15" s="120"/>
    </row>
    <row r="16" spans="1:6" ht="15" x14ac:dyDescent="0.25">
      <c r="B16" s="120"/>
    </row>
    <row r="17" spans="2:2" ht="15" x14ac:dyDescent="0.25">
      <c r="B17" s="120"/>
    </row>
    <row r="18" spans="2:2" ht="15" x14ac:dyDescent="0.25">
      <c r="B18" s="120"/>
    </row>
    <row r="19" spans="2:2" ht="15" x14ac:dyDescent="0.25">
      <c r="B19" s="120"/>
    </row>
    <row r="20" spans="2:2" ht="15" x14ac:dyDescent="0.25">
      <c r="B20" s="120"/>
    </row>
    <row r="21" spans="2:2" ht="15" x14ac:dyDescent="0.25">
      <c r="B21" s="120"/>
    </row>
    <row r="22" spans="2:2" ht="15" x14ac:dyDescent="0.25">
      <c r="B22" s="120"/>
    </row>
    <row r="23" spans="2:2" ht="15" x14ac:dyDescent="0.25">
      <c r="B23" s="120"/>
    </row>
    <row r="24" spans="2:2" ht="15" x14ac:dyDescent="0.25">
      <c r="B24" s="120"/>
    </row>
    <row r="25" spans="2:2" ht="15" x14ac:dyDescent="0.25">
      <c r="B25" s="120"/>
    </row>
    <row r="26" spans="2:2" ht="15" x14ac:dyDescent="0.25">
      <c r="B26" s="120"/>
    </row>
    <row r="27" spans="2:2" ht="15" x14ac:dyDescent="0.25">
      <c r="B27" s="120"/>
    </row>
    <row r="28" spans="2:2" ht="15" x14ac:dyDescent="0.25">
      <c r="B28" s="120"/>
    </row>
    <row r="29" spans="2:2" ht="15" x14ac:dyDescent="0.25">
      <c r="B29" s="120"/>
    </row>
    <row r="30" spans="2:2" ht="15" x14ac:dyDescent="0.25">
      <c r="B30" s="120"/>
    </row>
    <row r="31" spans="2:2" ht="15" x14ac:dyDescent="0.25">
      <c r="B31" s="120"/>
    </row>
    <row r="32" spans="2:2" ht="15" x14ac:dyDescent="0.25">
      <c r="B32" s="120"/>
    </row>
  </sheetData>
  <pageMargins left="0.7" right="0.7" top="0.75" bottom="0.75" header="0.3" footer="0.3"/>
  <pageSetup paperSize="9" orientation="portrait" verticalDpi="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56DFAA-3A15-4DC1-8156-7A6631C6EDA8}">
  <dimension ref="A1:G13"/>
  <sheetViews>
    <sheetView workbookViewId="0">
      <selection activeCell="B2" sqref="B2"/>
    </sheetView>
  </sheetViews>
  <sheetFormatPr defaultRowHeight="12.75" x14ac:dyDescent="0.2"/>
  <cols>
    <col min="1" max="1" width="18.7109375" customWidth="1"/>
    <col min="2" max="2" width="34.5703125" customWidth="1"/>
    <col min="5" max="5" width="12.42578125" customWidth="1"/>
  </cols>
  <sheetData>
    <row r="1" spans="1:7" ht="17.25" x14ac:dyDescent="0.2">
      <c r="A1" s="9" t="str">
        <f>"'Form responses "&amp;E1&amp;"'!"</f>
        <v>'Form responses 2020'!</v>
      </c>
      <c r="B1" s="7" t="s">
        <v>3577</v>
      </c>
      <c r="E1">
        <v>2020</v>
      </c>
    </row>
    <row r="2" spans="1:7" x14ac:dyDescent="0.2">
      <c r="A2" s="6" t="s">
        <v>3</v>
      </c>
      <c r="B2" s="16">
        <f ca="1">COUNTA(INDIRECT($A$1&amp;A3&amp;":"&amp;A3))-1</f>
        <v>108</v>
      </c>
      <c r="C2" s="6" t="s">
        <v>121</v>
      </c>
      <c r="D2" s="6" t="str">
        <f>E1&amp;" (%)"</f>
        <v>2020 (%)</v>
      </c>
      <c r="E2" s="6" t="str">
        <f>E1&amp;" (n.)"</f>
        <v>2020 (n.)</v>
      </c>
      <c r="F2" s="17" t="s">
        <v>123</v>
      </c>
    </row>
    <row r="3" spans="1:7" x14ac:dyDescent="0.2">
      <c r="A3" s="6" t="s">
        <v>132</v>
      </c>
      <c r="B3" s="3" t="s">
        <v>3778</v>
      </c>
      <c r="C3" s="4">
        <f t="shared" ref="C3:C9" ca="1" si="0">COUNTIF(INDIRECT($A$1&amp;$A3&amp;":"&amp;$A3),"*"&amp;B3&amp;"*")</f>
        <v>19</v>
      </c>
      <c r="D3" s="5">
        <f t="shared" ref="D3:D9" ca="1" si="1">C3/B$2</f>
        <v>0.17592592592592593</v>
      </c>
      <c r="E3" s="130" t="str">
        <f t="shared" ref="E3:E9" ca="1" si="2">"n."&amp;C3&amp;" - ("&amp;TEXT(D3,"0%")&amp;")"</f>
        <v>n.19 - (18%)</v>
      </c>
      <c r="F3" s="17">
        <f t="shared" ref="F3:F9" ca="1" si="3">COUNTIF(INDIRECT($A$1&amp;$A3&amp;":"&amp;$A3),B3&amp;"*")</f>
        <v>5</v>
      </c>
      <c r="G3" t="str">
        <f t="shared" ref="G3:G9" si="4">SUBSTITUTE(B3,"/", " / ")</f>
        <v>Infrastructure - online services</v>
      </c>
    </row>
    <row r="4" spans="1:7" x14ac:dyDescent="0.2">
      <c r="A4" s="6" t="s">
        <v>132</v>
      </c>
      <c r="B4" s="3" t="s">
        <v>3611</v>
      </c>
      <c r="C4" s="4">
        <f t="shared" ca="1" si="0"/>
        <v>25</v>
      </c>
      <c r="D4" s="5">
        <f t="shared" ca="1" si="1"/>
        <v>0.23148148148148148</v>
      </c>
      <c r="E4" s="130" t="str">
        <f t="shared" ca="1" si="2"/>
        <v>n.25 - (23%)</v>
      </c>
      <c r="F4" s="17">
        <f t="shared" ca="1" si="3"/>
        <v>4</v>
      </c>
      <c r="G4" t="str">
        <f t="shared" si="4"/>
        <v>Infrastructure - equipment</v>
      </c>
    </row>
    <row r="5" spans="1:7" x14ac:dyDescent="0.2">
      <c r="A5" s="6" t="s">
        <v>132</v>
      </c>
      <c r="B5" s="3" t="s">
        <v>3692</v>
      </c>
      <c r="C5" s="4">
        <f t="shared" ca="1" si="0"/>
        <v>33</v>
      </c>
      <c r="D5" s="5">
        <f t="shared" ca="1" si="1"/>
        <v>0.30555555555555558</v>
      </c>
      <c r="E5" s="130" t="str">
        <f t="shared" ca="1" si="2"/>
        <v>n.33 - (31%)</v>
      </c>
      <c r="F5" s="17">
        <f t="shared" ca="1" si="3"/>
        <v>8</v>
      </c>
      <c r="G5" t="str">
        <f t="shared" si="4"/>
        <v>Hiring consultants</v>
      </c>
    </row>
    <row r="6" spans="1:7" x14ac:dyDescent="0.2">
      <c r="A6" s="6" t="s">
        <v>132</v>
      </c>
      <c r="B6" s="3" t="s">
        <v>3632</v>
      </c>
      <c r="C6" s="4">
        <f t="shared" ca="1" si="0"/>
        <v>36</v>
      </c>
      <c r="D6" s="5">
        <f t="shared" ca="1" si="1"/>
        <v>0.33333333333333331</v>
      </c>
      <c r="E6" s="130" t="str">
        <f t="shared" ca="1" si="2"/>
        <v>n.36 - (33%)</v>
      </c>
      <c r="F6" s="17">
        <f t="shared" ca="1" si="3"/>
        <v>8</v>
      </c>
      <c r="G6" t="str">
        <f t="shared" si="4"/>
        <v>Fixed term posts</v>
      </c>
    </row>
    <row r="7" spans="1:7" x14ac:dyDescent="0.2">
      <c r="A7" s="6" t="s">
        <v>132</v>
      </c>
      <c r="B7" s="3" t="s">
        <v>3627</v>
      </c>
      <c r="C7" s="4">
        <f t="shared" ca="1" si="0"/>
        <v>41</v>
      </c>
      <c r="D7" s="5">
        <f t="shared" ca="1" si="1"/>
        <v>0.37962962962962965</v>
      </c>
      <c r="E7" s="130" t="str">
        <f t="shared" ca="1" si="2"/>
        <v>n.41 - (38%)</v>
      </c>
      <c r="F7" s="17">
        <f t="shared" ca="1" si="3"/>
        <v>11</v>
      </c>
      <c r="G7" t="str">
        <f t="shared" si="4"/>
        <v>Infrastructure - physical estate</v>
      </c>
    </row>
    <row r="8" spans="1:7" x14ac:dyDescent="0.2">
      <c r="A8" s="6" t="s">
        <v>132</v>
      </c>
      <c r="B8" s="3" t="s">
        <v>3840</v>
      </c>
      <c r="C8" s="4">
        <f t="shared" ca="1" si="0"/>
        <v>50</v>
      </c>
      <c r="D8" s="5">
        <f t="shared" ca="1" si="1"/>
        <v>0.46296296296296297</v>
      </c>
      <c r="E8" s="130" t="str">
        <f t="shared" ca="1" si="2"/>
        <v>n.50 - (46%)</v>
      </c>
      <c r="F8" s="17">
        <f t="shared" ca="1" si="3"/>
        <v>15</v>
      </c>
      <c r="G8" t="str">
        <f t="shared" si="4"/>
        <v>CPD and training</v>
      </c>
    </row>
    <row r="9" spans="1:7" x14ac:dyDescent="0.2">
      <c r="A9" s="6" t="s">
        <v>132</v>
      </c>
      <c r="B9" s="28" t="s">
        <v>3603</v>
      </c>
      <c r="C9" s="4">
        <f t="shared" ca="1" si="0"/>
        <v>57</v>
      </c>
      <c r="D9" s="5">
        <f t="shared" ca="1" si="1"/>
        <v>0.52777777777777779</v>
      </c>
      <c r="E9" s="130" t="str">
        <f t="shared" ca="1" si="2"/>
        <v>n.57 - (53%)</v>
      </c>
      <c r="F9" s="17">
        <f t="shared" ca="1" si="3"/>
        <v>57</v>
      </c>
      <c r="G9" t="str">
        <f t="shared" si="4"/>
        <v>Permanent posts</v>
      </c>
    </row>
    <row r="10" spans="1:7" x14ac:dyDescent="0.2">
      <c r="B10" s="3"/>
      <c r="C10" s="4"/>
      <c r="D10" s="5"/>
      <c r="E10" s="5"/>
    </row>
    <row r="11" spans="1:7" x14ac:dyDescent="0.2">
      <c r="B11" s="3"/>
      <c r="C11" s="4"/>
      <c r="D11" s="5"/>
      <c r="E11" s="5"/>
    </row>
    <row r="12" spans="1:7" x14ac:dyDescent="0.2">
      <c r="B12" s="3"/>
      <c r="C12" s="4"/>
      <c r="D12" s="5"/>
      <c r="E12" s="5"/>
    </row>
    <row r="13" spans="1:7" x14ac:dyDescent="0.2">
      <c r="B13" s="3"/>
      <c r="C13" s="4"/>
      <c r="D13" s="5"/>
      <c r="E13" s="5"/>
    </row>
  </sheetData>
  <sortState xmlns:xlrd2="http://schemas.microsoft.com/office/spreadsheetml/2017/richdata2" ref="A3:G9">
    <sortCondition ref="C3:C9"/>
  </sortState>
  <pageMargins left="0.7" right="0.7" top="0.75" bottom="0.75" header="0.3" footer="0.3"/>
  <pageSetup paperSize="9" orientation="portrait" verticalDpi="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1A2614-214C-4388-883A-F09B8CCAE9C3}">
  <dimension ref="A1:G13"/>
  <sheetViews>
    <sheetView workbookViewId="0">
      <selection activeCell="B2" sqref="B2"/>
    </sheetView>
  </sheetViews>
  <sheetFormatPr defaultRowHeight="12.75" x14ac:dyDescent="0.2"/>
  <cols>
    <col min="1" max="1" width="18.7109375" customWidth="1"/>
    <col min="2" max="2" width="34.5703125" customWidth="1"/>
    <col min="5" max="5" width="12.42578125" customWidth="1"/>
  </cols>
  <sheetData>
    <row r="1" spans="1:7" ht="17.25" x14ac:dyDescent="0.2">
      <c r="A1" s="9" t="str">
        <f>"'Form responses "&amp;E1&amp;"'!"</f>
        <v>'Form responses 2020'!</v>
      </c>
      <c r="B1" s="7" t="s">
        <v>3578</v>
      </c>
      <c r="E1">
        <v>2020</v>
      </c>
    </row>
    <row r="2" spans="1:7" x14ac:dyDescent="0.2">
      <c r="A2" s="6" t="s">
        <v>3</v>
      </c>
      <c r="B2" s="16">
        <f ca="1">COUNTA(INDIRECT($A$1&amp;A3&amp;":"&amp;A3))-1</f>
        <v>128</v>
      </c>
      <c r="C2" s="6" t="s">
        <v>121</v>
      </c>
      <c r="D2" s="6" t="str">
        <f>E1&amp;" (%)"</f>
        <v>2020 (%)</v>
      </c>
      <c r="E2" s="6" t="str">
        <f>E1&amp;" (n.)"</f>
        <v>2020 (n.)</v>
      </c>
      <c r="F2" s="17" t="s">
        <v>123</v>
      </c>
    </row>
    <row r="3" spans="1:7" x14ac:dyDescent="0.2">
      <c r="A3" s="6" t="s">
        <v>133</v>
      </c>
      <c r="B3" s="3" t="s">
        <v>3778</v>
      </c>
      <c r="C3" s="4">
        <f t="shared" ref="C3:C9" ca="1" si="0">COUNTIF(INDIRECT($A$1&amp;$A3&amp;":"&amp;$A3),"*"&amp;B3&amp;"*")</f>
        <v>97</v>
      </c>
      <c r="D3" s="5">
        <f t="shared" ref="D3:D9" ca="1" si="1">C3/B$2</f>
        <v>0.7578125</v>
      </c>
      <c r="E3" s="130" t="str">
        <f t="shared" ref="E3:E9" ca="1" si="2">"n."&amp;C3&amp;" - ("&amp;TEXT(D3,"0%")&amp;")"</f>
        <v>n.97 - (76%)</v>
      </c>
      <c r="F3" s="17">
        <f t="shared" ref="F3:F9" ca="1" si="3">COUNTIF(INDIRECT($A$1&amp;$A3&amp;":"&amp;$A3),B3&amp;"*")</f>
        <v>42</v>
      </c>
      <c r="G3" t="str">
        <f t="shared" ref="G3:G9" si="4">SUBSTITUTE(B3,"/", " / ")</f>
        <v>Infrastructure - online services</v>
      </c>
    </row>
    <row r="4" spans="1:7" x14ac:dyDescent="0.2">
      <c r="A4" s="6" t="s">
        <v>133</v>
      </c>
      <c r="B4" s="3" t="s">
        <v>3611</v>
      </c>
      <c r="C4" s="4">
        <f t="shared" ca="1" si="0"/>
        <v>59</v>
      </c>
      <c r="D4" s="5">
        <f t="shared" ca="1" si="1"/>
        <v>0.4609375</v>
      </c>
      <c r="E4" s="130" t="str">
        <f t="shared" ca="1" si="2"/>
        <v>n.59 - (46%)</v>
      </c>
      <c r="F4" s="17">
        <f t="shared" ca="1" si="3"/>
        <v>9</v>
      </c>
      <c r="G4" t="str">
        <f t="shared" si="4"/>
        <v>Infrastructure - equipment</v>
      </c>
    </row>
    <row r="5" spans="1:7" x14ac:dyDescent="0.2">
      <c r="A5" s="6" t="s">
        <v>133</v>
      </c>
      <c r="B5" s="3" t="s">
        <v>3692</v>
      </c>
      <c r="C5" s="4">
        <f t="shared" ca="1" si="0"/>
        <v>19</v>
      </c>
      <c r="D5" s="5">
        <f t="shared" ca="1" si="1"/>
        <v>0.1484375</v>
      </c>
      <c r="E5" s="130" t="str">
        <f t="shared" ca="1" si="2"/>
        <v>n.19 - (15%)</v>
      </c>
      <c r="F5" s="17">
        <f t="shared" ca="1" si="3"/>
        <v>7</v>
      </c>
      <c r="G5" t="str">
        <f t="shared" si="4"/>
        <v>Hiring consultants</v>
      </c>
    </row>
    <row r="6" spans="1:7" x14ac:dyDescent="0.2">
      <c r="A6" s="6" t="s">
        <v>133</v>
      </c>
      <c r="B6" s="3" t="s">
        <v>3632</v>
      </c>
      <c r="C6" s="4">
        <f t="shared" ca="1" si="0"/>
        <v>44</v>
      </c>
      <c r="D6" s="5">
        <f t="shared" ca="1" si="1"/>
        <v>0.34375</v>
      </c>
      <c r="E6" s="130" t="str">
        <f t="shared" ca="1" si="2"/>
        <v>n.44 - (34%)</v>
      </c>
      <c r="F6" s="17">
        <f t="shared" ca="1" si="3"/>
        <v>25</v>
      </c>
      <c r="G6" t="str">
        <f t="shared" si="4"/>
        <v>Fixed term posts</v>
      </c>
    </row>
    <row r="7" spans="1:7" x14ac:dyDescent="0.2">
      <c r="A7" s="6" t="s">
        <v>133</v>
      </c>
      <c r="B7" s="3" t="s">
        <v>3627</v>
      </c>
      <c r="C7" s="4">
        <f t="shared" ca="1" si="0"/>
        <v>7</v>
      </c>
      <c r="D7" s="5">
        <f t="shared" ca="1" si="1"/>
        <v>5.46875E-2</v>
      </c>
      <c r="E7" s="130" t="str">
        <f t="shared" ca="1" si="2"/>
        <v>n.7 - (5%)</v>
      </c>
      <c r="F7" s="17">
        <f t="shared" ca="1" si="3"/>
        <v>0</v>
      </c>
      <c r="G7" t="str">
        <f t="shared" si="4"/>
        <v>Infrastructure - physical estate</v>
      </c>
    </row>
    <row r="8" spans="1:7" x14ac:dyDescent="0.2">
      <c r="A8" s="6" t="s">
        <v>133</v>
      </c>
      <c r="B8" s="3" t="s">
        <v>3840</v>
      </c>
      <c r="C8" s="4">
        <f t="shared" ca="1" si="0"/>
        <v>33</v>
      </c>
      <c r="D8" s="5">
        <f t="shared" ca="1" si="1"/>
        <v>0.2578125</v>
      </c>
      <c r="E8" s="130" t="str">
        <f t="shared" ca="1" si="2"/>
        <v>n.33 - (26%)</v>
      </c>
      <c r="F8" s="17">
        <f t="shared" ca="1" si="3"/>
        <v>4</v>
      </c>
      <c r="G8" t="str">
        <f t="shared" si="4"/>
        <v>CPD and training</v>
      </c>
    </row>
    <row r="9" spans="1:7" x14ac:dyDescent="0.2">
      <c r="A9" s="6" t="s">
        <v>133</v>
      </c>
      <c r="B9" s="28" t="s">
        <v>3603</v>
      </c>
      <c r="C9" s="4">
        <f t="shared" ca="1" si="0"/>
        <v>41</v>
      </c>
      <c r="D9" s="5">
        <f t="shared" ca="1" si="1"/>
        <v>0.3203125</v>
      </c>
      <c r="E9" s="130" t="str">
        <f t="shared" ca="1" si="2"/>
        <v>n.41 - (32%)</v>
      </c>
      <c r="F9" s="17">
        <f t="shared" ca="1" si="3"/>
        <v>41</v>
      </c>
      <c r="G9" t="str">
        <f t="shared" si="4"/>
        <v>Permanent posts</v>
      </c>
    </row>
    <row r="10" spans="1:7" x14ac:dyDescent="0.2">
      <c r="B10" s="3"/>
      <c r="C10" s="4"/>
      <c r="D10" s="5"/>
      <c r="E10" s="5"/>
    </row>
    <row r="11" spans="1:7" x14ac:dyDescent="0.2">
      <c r="B11" s="3"/>
      <c r="C11" s="4"/>
      <c r="D11" s="5"/>
      <c r="E11" s="5"/>
    </row>
    <row r="12" spans="1:7" x14ac:dyDescent="0.2">
      <c r="B12" s="3"/>
      <c r="C12" s="4"/>
      <c r="D12" s="5"/>
      <c r="E12" s="5"/>
    </row>
    <row r="13" spans="1:7" x14ac:dyDescent="0.2">
      <c r="B13" s="3"/>
      <c r="C13" s="4"/>
      <c r="D13" s="5"/>
      <c r="E13" s="5"/>
    </row>
  </sheetData>
  <pageMargins left="0.7" right="0.7" top="0.75" bottom="0.75" header="0.3" footer="0.3"/>
  <pageSetup paperSize="9" orientation="portrait" verticalDpi="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07EB72-4F1C-4C45-9690-EEC87AE7C0F1}">
  <dimension ref="A1:K28"/>
  <sheetViews>
    <sheetView workbookViewId="0">
      <selection activeCell="R52" sqref="R52"/>
    </sheetView>
  </sheetViews>
  <sheetFormatPr defaultRowHeight="12.75" x14ac:dyDescent="0.2"/>
  <cols>
    <col min="1" max="1" width="18.7109375" customWidth="1"/>
    <col min="2" max="2" width="34.5703125" customWidth="1"/>
    <col min="5" max="5" width="12.42578125" customWidth="1"/>
  </cols>
  <sheetData>
    <row r="1" spans="1:11" ht="17.25" x14ac:dyDescent="0.2">
      <c r="A1" s="9" t="str">
        <f>"'Form responses "&amp;E1&amp;"'!"</f>
        <v>'Form responses 2020'!</v>
      </c>
      <c r="B1" s="7" t="s">
        <v>4862</v>
      </c>
      <c r="E1">
        <v>2020</v>
      </c>
    </row>
    <row r="2" spans="1:11" x14ac:dyDescent="0.2">
      <c r="A2" s="6" t="s">
        <v>3</v>
      </c>
      <c r="B2" s="16">
        <f ca="1">COUNTA(INDIRECT($A$1&amp;A3&amp;":"&amp;A3))-1</f>
        <v>128</v>
      </c>
      <c r="C2" s="6" t="s">
        <v>121</v>
      </c>
      <c r="D2" s="6" t="str">
        <f>E1&amp;" (%)"</f>
        <v>2020 (%)</v>
      </c>
      <c r="E2" s="6" t="str">
        <f>E1&amp;" (n.)"</f>
        <v>2020 (n.)</v>
      </c>
      <c r="F2" s="17" t="s">
        <v>123</v>
      </c>
      <c r="H2" s="6" t="s">
        <v>4466</v>
      </c>
      <c r="I2" s="6" t="s">
        <v>4467</v>
      </c>
      <c r="J2" s="6" t="s">
        <v>4464</v>
      </c>
      <c r="K2" s="6" t="s">
        <v>4465</v>
      </c>
    </row>
    <row r="3" spans="1:11" x14ac:dyDescent="0.2">
      <c r="A3" s="6" t="s">
        <v>133</v>
      </c>
      <c r="B3" s="3" t="s">
        <v>3627</v>
      </c>
      <c r="C3" s="4">
        <f t="shared" ref="C3:C9" ca="1" si="0">COUNTIF(INDIRECT($A$1&amp;$A3&amp;":"&amp;$A3),"*"&amp;B3&amp;"*")</f>
        <v>7</v>
      </c>
      <c r="D3" s="5">
        <f t="shared" ref="D3:D9" ca="1" si="1">C3/B$2</f>
        <v>5.46875E-2</v>
      </c>
      <c r="E3" s="130" t="str">
        <f t="shared" ref="E3:E9" ca="1" si="2">"n."&amp;C3&amp;" - ("&amp;TEXT(D3,"0%")&amp;")"</f>
        <v>n.7 - (5%)</v>
      </c>
      <c r="F3" s="17">
        <f t="shared" ref="F3:F9" ca="1" si="3">COUNTIF(INDIRECT($A$1&amp;$A3&amp;":"&amp;$A3),B3&amp;"*")</f>
        <v>0</v>
      </c>
      <c r="G3" t="str">
        <f t="shared" ref="G3:G9" si="4">SUBSTITUTE(B3,"/", " / ")</f>
        <v>Infrastructure - physical estate</v>
      </c>
      <c r="H3" s="8">
        <f t="shared" ref="H3:I9" ca="1" si="5">D3</f>
        <v>5.46875E-2</v>
      </c>
      <c r="I3" s="8" t="str">
        <f t="shared" ca="1" si="5"/>
        <v>n.7 - (5%)</v>
      </c>
      <c r="J3" s="8">
        <f t="shared" ref="J3:J9" ca="1" si="6">VLOOKUP($B3,$B$22:$E$28,3,FALSE)</f>
        <v>0.3203125</v>
      </c>
      <c r="K3" s="8" t="str">
        <f t="shared" ref="K3:K9" ca="1" si="7">VLOOKUP($B3,$B$22:$E$28,4,FALSE)</f>
        <v>n.41 - (32%)</v>
      </c>
    </row>
    <row r="4" spans="1:11" x14ac:dyDescent="0.2">
      <c r="A4" s="6" t="s">
        <v>133</v>
      </c>
      <c r="B4" s="3" t="s">
        <v>3692</v>
      </c>
      <c r="C4" s="4">
        <f t="shared" ca="1" si="0"/>
        <v>19</v>
      </c>
      <c r="D4" s="5">
        <f t="shared" ca="1" si="1"/>
        <v>0.1484375</v>
      </c>
      <c r="E4" s="130" t="str">
        <f t="shared" ca="1" si="2"/>
        <v>n.19 - (15%)</v>
      </c>
      <c r="F4" s="17">
        <f t="shared" ca="1" si="3"/>
        <v>7</v>
      </c>
      <c r="G4" t="str">
        <f t="shared" si="4"/>
        <v>Hiring consultants</v>
      </c>
      <c r="H4" s="8">
        <f t="shared" ca="1" si="5"/>
        <v>0.1484375</v>
      </c>
      <c r="I4" s="8" t="str">
        <f t="shared" ca="1" si="5"/>
        <v>n.19 - (15%)</v>
      </c>
      <c r="J4" s="8">
        <f t="shared" ca="1" si="6"/>
        <v>0.2578125</v>
      </c>
      <c r="K4" s="8" t="str">
        <f t="shared" ca="1" si="7"/>
        <v>n.33 - (26%)</v>
      </c>
    </row>
    <row r="5" spans="1:11" x14ac:dyDescent="0.2">
      <c r="A5" s="6" t="s">
        <v>133</v>
      </c>
      <c r="B5" s="3" t="s">
        <v>3840</v>
      </c>
      <c r="C5" s="4">
        <f t="shared" ca="1" si="0"/>
        <v>33</v>
      </c>
      <c r="D5" s="5">
        <f t="shared" ca="1" si="1"/>
        <v>0.2578125</v>
      </c>
      <c r="E5" s="130" t="str">
        <f t="shared" ca="1" si="2"/>
        <v>n.33 - (26%)</v>
      </c>
      <c r="F5" s="17">
        <f t="shared" ca="1" si="3"/>
        <v>4</v>
      </c>
      <c r="G5" t="str">
        <f t="shared" si="4"/>
        <v>CPD and training</v>
      </c>
      <c r="H5" s="8">
        <f t="shared" ca="1" si="5"/>
        <v>0.2578125</v>
      </c>
      <c r="I5" s="8" t="str">
        <f t="shared" ca="1" si="5"/>
        <v>n.33 - (26%)</v>
      </c>
      <c r="J5" s="8">
        <f t="shared" ca="1" si="6"/>
        <v>0.390625</v>
      </c>
      <c r="K5" s="8" t="str">
        <f t="shared" ca="1" si="7"/>
        <v>n.50 - (39%)</v>
      </c>
    </row>
    <row r="6" spans="1:11" x14ac:dyDescent="0.2">
      <c r="A6" s="6" t="s">
        <v>133</v>
      </c>
      <c r="B6" s="28" t="s">
        <v>3603</v>
      </c>
      <c r="C6" s="4">
        <f t="shared" ca="1" si="0"/>
        <v>41</v>
      </c>
      <c r="D6" s="5">
        <f t="shared" ca="1" si="1"/>
        <v>0.3203125</v>
      </c>
      <c r="E6" s="130" t="str">
        <f t="shared" ca="1" si="2"/>
        <v>n.41 - (32%)</v>
      </c>
      <c r="F6" s="17">
        <f t="shared" ca="1" si="3"/>
        <v>41</v>
      </c>
      <c r="G6" t="str">
        <f t="shared" si="4"/>
        <v>Permanent posts</v>
      </c>
      <c r="H6" s="8">
        <f t="shared" ca="1" si="5"/>
        <v>0.3203125</v>
      </c>
      <c r="I6" s="8" t="str">
        <f t="shared" ca="1" si="5"/>
        <v>n.41 - (32%)</v>
      </c>
      <c r="J6" s="8">
        <f t="shared" ca="1" si="6"/>
        <v>0.4453125</v>
      </c>
      <c r="K6" s="8" t="str">
        <f t="shared" ca="1" si="7"/>
        <v>n.57 - (45%)</v>
      </c>
    </row>
    <row r="7" spans="1:11" x14ac:dyDescent="0.2">
      <c r="A7" s="6" t="s">
        <v>133</v>
      </c>
      <c r="B7" s="3" t="s">
        <v>3632</v>
      </c>
      <c r="C7" s="4">
        <f t="shared" ca="1" si="0"/>
        <v>44</v>
      </c>
      <c r="D7" s="5">
        <f t="shared" ca="1" si="1"/>
        <v>0.34375</v>
      </c>
      <c r="E7" s="130" t="str">
        <f t="shared" ca="1" si="2"/>
        <v>n.44 - (34%)</v>
      </c>
      <c r="F7" s="17">
        <f t="shared" ca="1" si="3"/>
        <v>25</v>
      </c>
      <c r="G7" t="str">
        <f t="shared" si="4"/>
        <v>Fixed term posts</v>
      </c>
      <c r="H7" s="8">
        <f t="shared" ca="1" si="5"/>
        <v>0.34375</v>
      </c>
      <c r="I7" s="8" t="str">
        <f t="shared" ca="1" si="5"/>
        <v>n.44 - (34%)</v>
      </c>
      <c r="J7" s="8">
        <f t="shared" ca="1" si="6"/>
        <v>0.28125</v>
      </c>
      <c r="K7" s="8" t="str">
        <f t="shared" ca="1" si="7"/>
        <v>n.36 - (28%)</v>
      </c>
    </row>
    <row r="8" spans="1:11" x14ac:dyDescent="0.2">
      <c r="A8" s="6" t="s">
        <v>133</v>
      </c>
      <c r="B8" s="3" t="s">
        <v>3611</v>
      </c>
      <c r="C8" s="4">
        <f t="shared" ca="1" si="0"/>
        <v>59</v>
      </c>
      <c r="D8" s="5">
        <f t="shared" ca="1" si="1"/>
        <v>0.4609375</v>
      </c>
      <c r="E8" s="130" t="str">
        <f t="shared" ca="1" si="2"/>
        <v>n.59 - (46%)</v>
      </c>
      <c r="F8" s="17">
        <f t="shared" ca="1" si="3"/>
        <v>9</v>
      </c>
      <c r="G8" t="str">
        <f t="shared" si="4"/>
        <v>Infrastructure - equipment</v>
      </c>
      <c r="H8" s="8">
        <f t="shared" ca="1" si="5"/>
        <v>0.4609375</v>
      </c>
      <c r="I8" s="8" t="str">
        <f t="shared" ca="1" si="5"/>
        <v>n.59 - (46%)</v>
      </c>
      <c r="J8" s="8">
        <f t="shared" ca="1" si="6"/>
        <v>0.1953125</v>
      </c>
      <c r="K8" s="8" t="str">
        <f t="shared" ca="1" si="7"/>
        <v>n.25 - (20%)</v>
      </c>
    </row>
    <row r="9" spans="1:11" x14ac:dyDescent="0.2">
      <c r="A9" s="6" t="s">
        <v>133</v>
      </c>
      <c r="B9" s="3" t="s">
        <v>3778</v>
      </c>
      <c r="C9" s="4">
        <f t="shared" ca="1" si="0"/>
        <v>97</v>
      </c>
      <c r="D9" s="5">
        <f t="shared" ca="1" si="1"/>
        <v>0.7578125</v>
      </c>
      <c r="E9" s="130" t="str">
        <f t="shared" ca="1" si="2"/>
        <v>n.97 - (76%)</v>
      </c>
      <c r="F9" s="17">
        <f t="shared" ca="1" si="3"/>
        <v>42</v>
      </c>
      <c r="G9" t="str">
        <f t="shared" si="4"/>
        <v>Infrastructure - online services</v>
      </c>
      <c r="H9" s="8">
        <f t="shared" ca="1" si="5"/>
        <v>0.7578125</v>
      </c>
      <c r="I9" s="8" t="str">
        <f t="shared" ca="1" si="5"/>
        <v>n.97 - (76%)</v>
      </c>
      <c r="J9" s="8">
        <f t="shared" ca="1" si="6"/>
        <v>0.1484375</v>
      </c>
      <c r="K9" s="8" t="str">
        <f t="shared" ca="1" si="7"/>
        <v>n.19 - (15%)</v>
      </c>
    </row>
    <row r="10" spans="1:11" x14ac:dyDescent="0.2">
      <c r="B10" s="3"/>
      <c r="C10" s="4"/>
      <c r="D10" s="5"/>
      <c r="E10" s="5"/>
    </row>
    <row r="11" spans="1:11" x14ac:dyDescent="0.2">
      <c r="B11" s="3"/>
      <c r="C11" s="4"/>
      <c r="D11" s="5"/>
      <c r="E11" s="5"/>
    </row>
    <row r="12" spans="1:11" x14ac:dyDescent="0.2">
      <c r="B12" s="3"/>
      <c r="C12" s="4"/>
      <c r="D12" s="5"/>
      <c r="E12" s="5"/>
    </row>
    <row r="13" spans="1:11" x14ac:dyDescent="0.2">
      <c r="B13" s="3"/>
      <c r="C13" s="4"/>
      <c r="D13" s="5"/>
      <c r="E13" s="5"/>
    </row>
    <row r="20" spans="1:7" ht="17.25" x14ac:dyDescent="0.2">
      <c r="A20" s="9" t="str">
        <f>"'Form responses "&amp;E20&amp;"'!"</f>
        <v>'Form responses 2020'!</v>
      </c>
      <c r="B20" s="7" t="s">
        <v>3577</v>
      </c>
      <c r="E20">
        <v>2020</v>
      </c>
    </row>
    <row r="21" spans="1:7" x14ac:dyDescent="0.2">
      <c r="A21" s="6" t="s">
        <v>3</v>
      </c>
      <c r="B21" s="16">
        <f ca="1">COUNTA(INDIRECT($A$1&amp;A22&amp;":"&amp;A22))-1</f>
        <v>108</v>
      </c>
      <c r="C21" s="6" t="s">
        <v>121</v>
      </c>
      <c r="D21" s="6" t="str">
        <f>E20&amp;" (%)"</f>
        <v>2020 (%)</v>
      </c>
      <c r="E21" s="6" t="str">
        <f>E20&amp;" (n.)"</f>
        <v>2020 (n.)</v>
      </c>
      <c r="F21" s="17" t="s">
        <v>123</v>
      </c>
    </row>
    <row r="22" spans="1:7" x14ac:dyDescent="0.2">
      <c r="A22" s="6" t="s">
        <v>132</v>
      </c>
      <c r="B22" s="3" t="s">
        <v>3778</v>
      </c>
      <c r="C22" s="4">
        <f t="shared" ref="C22:C28" ca="1" si="8">COUNTIF(INDIRECT($A$1&amp;$A22&amp;":"&amp;$A22),"*"&amp;B22&amp;"*")</f>
        <v>19</v>
      </c>
      <c r="D22" s="5">
        <f t="shared" ref="D22:D28" ca="1" si="9">C22/B$2</f>
        <v>0.1484375</v>
      </c>
      <c r="E22" s="130" t="str">
        <f t="shared" ref="E22:E28" ca="1" si="10">"n."&amp;C22&amp;" - ("&amp;TEXT(D22,"0%")&amp;")"</f>
        <v>n.19 - (15%)</v>
      </c>
      <c r="F22" s="17">
        <f t="shared" ref="F22:F28" ca="1" si="11">COUNTIF(INDIRECT($A$1&amp;$A22&amp;":"&amp;$A22),B22&amp;"*")</f>
        <v>5</v>
      </c>
      <c r="G22" t="str">
        <f t="shared" ref="G22:G28" si="12">SUBSTITUTE(B22,"/", " / ")</f>
        <v>Infrastructure - online services</v>
      </c>
    </row>
    <row r="23" spans="1:7" x14ac:dyDescent="0.2">
      <c r="A23" s="6" t="s">
        <v>132</v>
      </c>
      <c r="B23" s="3" t="s">
        <v>3611</v>
      </c>
      <c r="C23" s="4">
        <f t="shared" ca="1" si="8"/>
        <v>25</v>
      </c>
      <c r="D23" s="5">
        <f t="shared" ca="1" si="9"/>
        <v>0.1953125</v>
      </c>
      <c r="E23" s="130" t="str">
        <f t="shared" ca="1" si="10"/>
        <v>n.25 - (20%)</v>
      </c>
      <c r="F23" s="17">
        <f t="shared" ca="1" si="11"/>
        <v>4</v>
      </c>
      <c r="G23" t="str">
        <f t="shared" si="12"/>
        <v>Infrastructure - equipment</v>
      </c>
    </row>
    <row r="24" spans="1:7" x14ac:dyDescent="0.2">
      <c r="A24" s="6" t="s">
        <v>132</v>
      </c>
      <c r="B24" s="3" t="s">
        <v>3692</v>
      </c>
      <c r="C24" s="4">
        <f t="shared" ca="1" si="8"/>
        <v>33</v>
      </c>
      <c r="D24" s="5">
        <f t="shared" ca="1" si="9"/>
        <v>0.2578125</v>
      </c>
      <c r="E24" s="130" t="str">
        <f t="shared" ca="1" si="10"/>
        <v>n.33 - (26%)</v>
      </c>
      <c r="F24" s="17">
        <f t="shared" ca="1" si="11"/>
        <v>8</v>
      </c>
      <c r="G24" t="str">
        <f t="shared" si="12"/>
        <v>Hiring consultants</v>
      </c>
    </row>
    <row r="25" spans="1:7" x14ac:dyDescent="0.2">
      <c r="A25" s="6" t="s">
        <v>132</v>
      </c>
      <c r="B25" s="3" t="s">
        <v>3632</v>
      </c>
      <c r="C25" s="4">
        <f t="shared" ca="1" si="8"/>
        <v>36</v>
      </c>
      <c r="D25" s="5">
        <f t="shared" ca="1" si="9"/>
        <v>0.28125</v>
      </c>
      <c r="E25" s="130" t="str">
        <f t="shared" ca="1" si="10"/>
        <v>n.36 - (28%)</v>
      </c>
      <c r="F25" s="17">
        <f t="shared" ca="1" si="11"/>
        <v>8</v>
      </c>
      <c r="G25" t="str">
        <f t="shared" si="12"/>
        <v>Fixed term posts</v>
      </c>
    </row>
    <row r="26" spans="1:7" x14ac:dyDescent="0.2">
      <c r="A26" s="6" t="s">
        <v>132</v>
      </c>
      <c r="B26" s="3" t="s">
        <v>3627</v>
      </c>
      <c r="C26" s="4">
        <f t="shared" ca="1" si="8"/>
        <v>41</v>
      </c>
      <c r="D26" s="5">
        <f t="shared" ca="1" si="9"/>
        <v>0.3203125</v>
      </c>
      <c r="E26" s="130" t="str">
        <f t="shared" ca="1" si="10"/>
        <v>n.41 - (32%)</v>
      </c>
      <c r="F26" s="17">
        <f t="shared" ca="1" si="11"/>
        <v>11</v>
      </c>
      <c r="G26" t="str">
        <f t="shared" si="12"/>
        <v>Infrastructure - physical estate</v>
      </c>
    </row>
    <row r="27" spans="1:7" x14ac:dyDescent="0.2">
      <c r="A27" s="6" t="s">
        <v>132</v>
      </c>
      <c r="B27" s="3" t="s">
        <v>3840</v>
      </c>
      <c r="C27" s="4">
        <f t="shared" ca="1" si="8"/>
        <v>50</v>
      </c>
      <c r="D27" s="5">
        <f t="shared" ca="1" si="9"/>
        <v>0.390625</v>
      </c>
      <c r="E27" s="130" t="str">
        <f t="shared" ca="1" si="10"/>
        <v>n.50 - (39%)</v>
      </c>
      <c r="F27" s="17">
        <f t="shared" ca="1" si="11"/>
        <v>15</v>
      </c>
      <c r="G27" t="str">
        <f t="shared" si="12"/>
        <v>CPD and training</v>
      </c>
    </row>
    <row r="28" spans="1:7" x14ac:dyDescent="0.2">
      <c r="A28" s="6" t="s">
        <v>132</v>
      </c>
      <c r="B28" s="28" t="s">
        <v>3603</v>
      </c>
      <c r="C28" s="4">
        <f t="shared" ca="1" si="8"/>
        <v>57</v>
      </c>
      <c r="D28" s="5">
        <f t="shared" ca="1" si="9"/>
        <v>0.4453125</v>
      </c>
      <c r="E28" s="130" t="str">
        <f t="shared" ca="1" si="10"/>
        <v>n.57 - (45%)</v>
      </c>
      <c r="F28" s="17">
        <f t="shared" ca="1" si="11"/>
        <v>57</v>
      </c>
      <c r="G28" t="str">
        <f t="shared" si="12"/>
        <v>Permanent posts</v>
      </c>
    </row>
  </sheetData>
  <sortState xmlns:xlrd2="http://schemas.microsoft.com/office/spreadsheetml/2017/richdata2" ref="A3:K9">
    <sortCondition ref="C3:C9"/>
  </sortState>
  <pageMargins left="0.7" right="0.7" top="0.75" bottom="0.75" header="0.3" footer="0.3"/>
  <pageSetup paperSize="9" orientation="portrait" verticalDpi="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F655AD-0460-424A-AFBF-779B74F30EAD}">
  <dimension ref="A1:T8"/>
  <sheetViews>
    <sheetView zoomScale="120" zoomScaleNormal="120" workbookViewId="0">
      <selection activeCell="K43" sqref="K43"/>
    </sheetView>
  </sheetViews>
  <sheetFormatPr defaultRowHeight="12.75" x14ac:dyDescent="0.2"/>
  <cols>
    <col min="2" max="2" width="84.85546875" customWidth="1"/>
    <col min="11" max="11" width="26.5703125" customWidth="1"/>
    <col min="12" max="12" width="28.42578125" customWidth="1"/>
  </cols>
  <sheetData>
    <row r="1" spans="1:20" ht="17.25" x14ac:dyDescent="0.2">
      <c r="A1" s="9" t="str">
        <f>"'Form responses "&amp;E1&amp;"'!"</f>
        <v>'Form responses 2020'!</v>
      </c>
      <c r="B1" s="7" t="s">
        <v>4474</v>
      </c>
      <c r="C1" s="6"/>
      <c r="D1" s="6"/>
      <c r="E1">
        <v>2020</v>
      </c>
    </row>
    <row r="2" spans="1:20" x14ac:dyDescent="0.2">
      <c r="A2" s="6" t="s">
        <v>3</v>
      </c>
      <c r="B2" s="6" t="s">
        <v>4</v>
      </c>
      <c r="C2" s="6"/>
      <c r="D2" s="6">
        <v>5</v>
      </c>
      <c r="E2">
        <v>4</v>
      </c>
      <c r="F2">
        <v>3</v>
      </c>
      <c r="G2">
        <v>2</v>
      </c>
      <c r="H2">
        <v>1</v>
      </c>
      <c r="I2" t="s">
        <v>5</v>
      </c>
      <c r="M2" s="6" t="s">
        <v>4468</v>
      </c>
      <c r="N2" s="6" t="s">
        <v>4469</v>
      </c>
      <c r="O2" s="6" t="s">
        <v>4470</v>
      </c>
      <c r="P2" s="6" t="s">
        <v>4471</v>
      </c>
      <c r="Q2" s="6" t="s">
        <v>4472</v>
      </c>
      <c r="R2" s="6" t="s">
        <v>4473</v>
      </c>
      <c r="S2" t="s">
        <v>5</v>
      </c>
      <c r="T2" s="6"/>
    </row>
    <row r="3" spans="1:20" x14ac:dyDescent="0.2">
      <c r="A3" s="6" t="s">
        <v>138</v>
      </c>
      <c r="B3" t="str">
        <f t="shared" ref="B3:B7" ca="1" si="0">INDIRECT($A$1&amp;A3&amp;"1")</f>
        <v>7. Please indicate for each of the five statements which is the closest to how you have been feeling over the last 6 months [I have felt cheerful and in good spirits]</v>
      </c>
      <c r="D3">
        <f t="shared" ref="D3:I7" ca="1" si="1">COUNTIF(INDIRECT($A$1&amp;$A3&amp;":"&amp;$A3),D$2)</f>
        <v>8</v>
      </c>
      <c r="E3">
        <f t="shared" ca="1" si="1"/>
        <v>64</v>
      </c>
      <c r="F3">
        <f t="shared" ca="1" si="1"/>
        <v>73</v>
      </c>
      <c r="G3">
        <f t="shared" ca="1" si="1"/>
        <v>37</v>
      </c>
      <c r="H3">
        <f t="shared" ca="1" si="1"/>
        <v>24</v>
      </c>
      <c r="I3">
        <f t="shared" ca="1" si="1"/>
        <v>1</v>
      </c>
      <c r="J3">
        <f t="shared" ref="J3:J7" ca="1" si="2">SUM(D3:I3)</f>
        <v>207</v>
      </c>
      <c r="K3">
        <f>AVERAGE('Form responses 2020'!BV:BV)</f>
        <v>50.493023255813952</v>
      </c>
      <c r="L3" t="str">
        <f t="shared" ref="L3:L7" ca="1" si="3">MID(B3,FIND("[",B3)+1,LEN(B3)-FIND("[",B3)-1)</f>
        <v>I have felt cheerful and in good spirits</v>
      </c>
      <c r="M3" s="2">
        <f t="shared" ref="M3" ca="1" si="4">D3/$J3</f>
        <v>3.864734299516908E-2</v>
      </c>
      <c r="N3" s="2">
        <f t="shared" ref="N3" ca="1" si="5">E3/$J3</f>
        <v>0.30917874396135264</v>
      </c>
      <c r="O3" s="2">
        <f ca="1">F3/$J3</f>
        <v>0.35265700483091789</v>
      </c>
      <c r="P3" s="2">
        <f ca="1">-G3/$J3</f>
        <v>-0.17874396135265699</v>
      </c>
      <c r="Q3" s="2">
        <f t="shared" ref="Q3:R3" ca="1" si="6">-H3/$J3</f>
        <v>-0.11594202898550725</v>
      </c>
      <c r="R3" s="2">
        <f t="shared" ca="1" si="6"/>
        <v>-4.830917874396135E-3</v>
      </c>
      <c r="S3" s="2">
        <f ca="1">I3/$J3</f>
        <v>4.830917874396135E-3</v>
      </c>
      <c r="T3" s="8"/>
    </row>
    <row r="4" spans="1:20" x14ac:dyDescent="0.2">
      <c r="A4" s="6" t="s">
        <v>3264</v>
      </c>
      <c r="B4" t="str">
        <f t="shared" ca="1" si="0"/>
        <v>7. Please indicate for each of the five statements which is the closest to how you have been feeling over the last 6 months [I have felt calm and relaxed]</v>
      </c>
      <c r="D4">
        <f t="shared" ca="1" si="1"/>
        <v>6</v>
      </c>
      <c r="E4">
        <f t="shared" ca="1" si="1"/>
        <v>39</v>
      </c>
      <c r="F4">
        <f t="shared" ca="1" si="1"/>
        <v>56</v>
      </c>
      <c r="G4">
        <f t="shared" ca="1" si="1"/>
        <v>58</v>
      </c>
      <c r="H4">
        <f t="shared" ca="1" si="1"/>
        <v>40</v>
      </c>
      <c r="I4">
        <f t="shared" ca="1" si="1"/>
        <v>1</v>
      </c>
      <c r="J4">
        <f t="shared" ca="1" si="2"/>
        <v>200</v>
      </c>
      <c r="L4" t="str">
        <f t="shared" ca="1" si="3"/>
        <v>I have felt calm and relaxed</v>
      </c>
      <c r="M4" s="2">
        <f t="shared" ref="M4:M7" ca="1" si="7">D4/$J4</f>
        <v>0.03</v>
      </c>
      <c r="N4" s="2">
        <f t="shared" ref="N4:N7" ca="1" si="8">E4/$J4</f>
        <v>0.19500000000000001</v>
      </c>
      <c r="O4" s="2">
        <f t="shared" ref="O4:O7" ca="1" si="9">F4/$J4</f>
        <v>0.28000000000000003</v>
      </c>
      <c r="P4" s="2">
        <f t="shared" ref="P4:P7" ca="1" si="10">-G4/$J4</f>
        <v>-0.28999999999999998</v>
      </c>
      <c r="Q4" s="2">
        <f t="shared" ref="Q4:Q7" ca="1" si="11">-H4/$J4</f>
        <v>-0.2</v>
      </c>
      <c r="R4" s="2">
        <f t="shared" ref="R4:R7" ca="1" si="12">-I4/$J4</f>
        <v>-5.0000000000000001E-3</v>
      </c>
      <c r="S4" s="2">
        <f t="shared" ref="S4:S7" ca="1" si="13">I4/$J4</f>
        <v>5.0000000000000001E-3</v>
      </c>
      <c r="T4" s="8"/>
    </row>
    <row r="5" spans="1:20" x14ac:dyDescent="0.2">
      <c r="A5" s="6" t="s">
        <v>140</v>
      </c>
      <c r="B5" t="str">
        <f t="shared" ca="1" si="0"/>
        <v>7. Please indicate for each of the five statements which is the closest to how you have been feeling over the last 6 months [I have felt active and vigorous]</v>
      </c>
      <c r="D5">
        <f t="shared" ca="1" si="1"/>
        <v>15</v>
      </c>
      <c r="E5">
        <f t="shared" ca="1" si="1"/>
        <v>45</v>
      </c>
      <c r="F5">
        <f t="shared" ca="1" si="1"/>
        <v>60</v>
      </c>
      <c r="G5">
        <f t="shared" ca="1" si="1"/>
        <v>51</v>
      </c>
      <c r="H5">
        <f t="shared" ca="1" si="1"/>
        <v>34</v>
      </c>
      <c r="I5">
        <f t="shared" ca="1" si="1"/>
        <v>2</v>
      </c>
      <c r="J5">
        <f t="shared" ca="1" si="2"/>
        <v>207</v>
      </c>
      <c r="L5" t="str">
        <f t="shared" ca="1" si="3"/>
        <v>I have felt active and vigorous</v>
      </c>
      <c r="M5" s="2">
        <f t="shared" ca="1" si="7"/>
        <v>7.2463768115942032E-2</v>
      </c>
      <c r="N5" s="2">
        <f t="shared" ca="1" si="8"/>
        <v>0.21739130434782608</v>
      </c>
      <c r="O5" s="2">
        <f t="shared" ca="1" si="9"/>
        <v>0.28985507246376813</v>
      </c>
      <c r="P5" s="2">
        <f t="shared" ca="1" si="10"/>
        <v>-0.24637681159420291</v>
      </c>
      <c r="Q5" s="2">
        <f t="shared" ca="1" si="11"/>
        <v>-0.16425120772946861</v>
      </c>
      <c r="R5" s="2">
        <f t="shared" ca="1" si="12"/>
        <v>-9.6618357487922701E-3</v>
      </c>
      <c r="S5" s="2">
        <f t="shared" ca="1" si="13"/>
        <v>9.6618357487922701E-3</v>
      </c>
      <c r="T5" s="8"/>
    </row>
    <row r="6" spans="1:20" x14ac:dyDescent="0.2">
      <c r="A6" s="6" t="s">
        <v>137</v>
      </c>
      <c r="B6" t="str">
        <f t="shared" ca="1" si="0"/>
        <v>7. Please indicate for each of the five statements which is the closest to how you have been feeling over the last 6 months [I woke up feeling fresh and rested]</v>
      </c>
      <c r="D6">
        <f t="shared" ca="1" si="1"/>
        <v>4</v>
      </c>
      <c r="E6">
        <f t="shared" ca="1" si="1"/>
        <v>24</v>
      </c>
      <c r="F6">
        <f t="shared" ca="1" si="1"/>
        <v>43</v>
      </c>
      <c r="G6">
        <f t="shared" ca="1" si="1"/>
        <v>64</v>
      </c>
      <c r="H6">
        <f t="shared" ca="1" si="1"/>
        <v>47</v>
      </c>
      <c r="I6">
        <f t="shared" ca="1" si="1"/>
        <v>2</v>
      </c>
      <c r="J6">
        <f t="shared" ca="1" si="2"/>
        <v>184</v>
      </c>
      <c r="L6" t="str">
        <f t="shared" ca="1" si="3"/>
        <v>I woke up feeling fresh and rested</v>
      </c>
      <c r="M6" s="2">
        <f t="shared" ca="1" si="7"/>
        <v>2.1739130434782608E-2</v>
      </c>
      <c r="N6" s="2">
        <f t="shared" ca="1" si="8"/>
        <v>0.13043478260869565</v>
      </c>
      <c r="O6" s="2">
        <f t="shared" ca="1" si="9"/>
        <v>0.23369565217391305</v>
      </c>
      <c r="P6" s="2">
        <f t="shared" ca="1" si="10"/>
        <v>-0.34782608695652173</v>
      </c>
      <c r="Q6" s="2">
        <f t="shared" ca="1" si="11"/>
        <v>-0.25543478260869568</v>
      </c>
      <c r="R6" s="2">
        <f t="shared" ca="1" si="12"/>
        <v>-1.0869565217391304E-2</v>
      </c>
      <c r="S6" s="2">
        <f t="shared" ca="1" si="13"/>
        <v>1.0869565217391304E-2</v>
      </c>
      <c r="T6" s="8"/>
    </row>
    <row r="7" spans="1:20" x14ac:dyDescent="0.2">
      <c r="A7" s="6" t="s">
        <v>139</v>
      </c>
      <c r="B7" t="str">
        <f t="shared" ca="1" si="0"/>
        <v>7. Please indicate for each of the five statements which is the closest to how you have been feeling over the last 6 months [My daily life has been filled with things that interest me]</v>
      </c>
      <c r="D7">
        <f t="shared" ca="1" si="1"/>
        <v>24</v>
      </c>
      <c r="E7">
        <f t="shared" ca="1" si="1"/>
        <v>51</v>
      </c>
      <c r="F7">
        <f t="shared" ca="1" si="1"/>
        <v>52</v>
      </c>
      <c r="G7">
        <f t="shared" ca="1" si="1"/>
        <v>47</v>
      </c>
      <c r="H7">
        <f t="shared" ca="1" si="1"/>
        <v>26</v>
      </c>
      <c r="I7">
        <f t="shared" ca="1" si="1"/>
        <v>2</v>
      </c>
      <c r="J7">
        <f t="shared" ca="1" si="2"/>
        <v>202</v>
      </c>
      <c r="L7" t="str">
        <f t="shared" ca="1" si="3"/>
        <v>My daily life has been filled with things that interest me</v>
      </c>
      <c r="M7" s="2">
        <f t="shared" ca="1" si="7"/>
        <v>0.11881188118811881</v>
      </c>
      <c r="N7" s="2">
        <f t="shared" ca="1" si="8"/>
        <v>0.25247524752475248</v>
      </c>
      <c r="O7" s="2">
        <f t="shared" ca="1" si="9"/>
        <v>0.25742574257425743</v>
      </c>
      <c r="P7" s="2">
        <f t="shared" ca="1" si="10"/>
        <v>-0.23267326732673269</v>
      </c>
      <c r="Q7" s="2">
        <f t="shared" ca="1" si="11"/>
        <v>-0.12871287128712872</v>
      </c>
      <c r="R7" s="2">
        <f t="shared" ca="1" si="12"/>
        <v>-9.9009900990099011E-3</v>
      </c>
      <c r="S7" s="2">
        <f t="shared" ca="1" si="13"/>
        <v>9.9009900990099011E-3</v>
      </c>
      <c r="T7" s="8"/>
    </row>
    <row r="8" spans="1:20" x14ac:dyDescent="0.2">
      <c r="M8" s="8"/>
    </row>
  </sheetData>
  <sortState xmlns:xlrd2="http://schemas.microsoft.com/office/spreadsheetml/2017/richdata2" ref="A3:T7">
    <sortCondition ref="T3:T7"/>
  </sortState>
  <pageMargins left="0.7" right="0.7" top="0.75" bottom="0.75" header="0.3" footer="0.3"/>
  <pageSetup paperSize="9" orientation="portrait" verticalDpi="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I31"/>
  <sheetViews>
    <sheetView workbookViewId="0">
      <selection activeCell="C16" sqref="C16"/>
    </sheetView>
  </sheetViews>
  <sheetFormatPr defaultRowHeight="12.75" x14ac:dyDescent="0.2"/>
  <cols>
    <col min="2" max="3" width="17" customWidth="1"/>
  </cols>
  <sheetData>
    <row r="1" spans="1:9" ht="17.25" x14ac:dyDescent="0.2">
      <c r="A1" s="9" t="str">
        <f>"'Form responses "&amp;E1&amp;"'!"</f>
        <v>'Form responses 2020'!</v>
      </c>
      <c r="B1" s="7" t="s">
        <v>2024</v>
      </c>
      <c r="C1" s="7"/>
      <c r="E1">
        <v>2020</v>
      </c>
    </row>
    <row r="2" spans="1:9" x14ac:dyDescent="0.2">
      <c r="A2" s="6" t="s">
        <v>3</v>
      </c>
      <c r="B2" s="16">
        <f ca="1">COUNTA(INDIRECT($A$1&amp;$A3&amp;":"&amp;$A3))-1</f>
        <v>215</v>
      </c>
      <c r="C2" s="16"/>
      <c r="D2" s="6" t="s">
        <v>121</v>
      </c>
      <c r="E2" s="6" t="s">
        <v>122</v>
      </c>
      <c r="F2" s="6" t="str">
        <f>F1&amp;" (n.)"</f>
        <v xml:space="preserve"> (n.)</v>
      </c>
    </row>
    <row r="3" spans="1:9" x14ac:dyDescent="0.2">
      <c r="A3" s="6" t="s">
        <v>142</v>
      </c>
      <c r="B3" s="3" t="s">
        <v>143</v>
      </c>
      <c r="C3" s="3"/>
      <c r="D3" s="4">
        <f t="shared" ref="D3:D8" ca="1" si="0">COUNTIF(INDIRECT($A$1&amp;$A3&amp;":"&amp;$A3),"*"&amp;B3&amp;"*")</f>
        <v>1</v>
      </c>
      <c r="E3" s="5">
        <f t="shared" ref="E3:E8" ca="1" si="1">D3/B$2</f>
        <v>4.6511627906976744E-3</v>
      </c>
      <c r="F3" s="5" t="str">
        <f t="shared" ref="F3:F8" ca="1" si="2">"n."&amp;D3</f>
        <v>n.1</v>
      </c>
    </row>
    <row r="4" spans="1:9" x14ac:dyDescent="0.2">
      <c r="A4" s="6" t="s">
        <v>142</v>
      </c>
      <c r="B4" s="3" t="s">
        <v>144</v>
      </c>
      <c r="C4" s="3"/>
      <c r="D4" s="4">
        <f t="shared" ca="1" si="0"/>
        <v>14</v>
      </c>
      <c r="E4" s="5">
        <f t="shared" ca="1" si="1"/>
        <v>6.5116279069767441E-2</v>
      </c>
      <c r="F4" s="5" t="str">
        <f t="shared" ca="1" si="2"/>
        <v>n.14</v>
      </c>
    </row>
    <row r="5" spans="1:9" x14ac:dyDescent="0.2">
      <c r="A5" s="6" t="s">
        <v>142</v>
      </c>
      <c r="B5" s="3" t="s">
        <v>145</v>
      </c>
      <c r="C5" s="3"/>
      <c r="D5" s="4">
        <f t="shared" ca="1" si="0"/>
        <v>13</v>
      </c>
      <c r="E5" s="5">
        <f t="shared" ca="1" si="1"/>
        <v>6.0465116279069767E-2</v>
      </c>
      <c r="F5" s="5" t="str">
        <f t="shared" ca="1" si="2"/>
        <v>n.13</v>
      </c>
    </row>
    <row r="6" spans="1:9" x14ac:dyDescent="0.2">
      <c r="A6" s="6" t="s">
        <v>142</v>
      </c>
      <c r="B6" s="3" t="s">
        <v>148</v>
      </c>
      <c r="C6" s="3"/>
      <c r="D6" s="4">
        <f t="shared" ca="1" si="0"/>
        <v>59</v>
      </c>
      <c r="E6" s="5">
        <f t="shared" ca="1" si="1"/>
        <v>0.2744186046511628</v>
      </c>
      <c r="F6" s="5" t="str">
        <f t="shared" ca="1" si="2"/>
        <v>n.59</v>
      </c>
    </row>
    <row r="7" spans="1:9" x14ac:dyDescent="0.2">
      <c r="A7" s="6" t="s">
        <v>142</v>
      </c>
      <c r="B7" s="3" t="s">
        <v>2052</v>
      </c>
      <c r="C7" s="3"/>
      <c r="D7" s="4">
        <f t="shared" ca="1" si="0"/>
        <v>55</v>
      </c>
      <c r="E7" s="5">
        <f t="shared" ca="1" si="1"/>
        <v>0.2558139534883721</v>
      </c>
      <c r="F7" s="5" t="str">
        <f t="shared" ca="1" si="2"/>
        <v>n.55</v>
      </c>
    </row>
    <row r="8" spans="1:9" x14ac:dyDescent="0.2">
      <c r="A8" s="6" t="s">
        <v>142</v>
      </c>
      <c r="B8" s="3" t="s">
        <v>147</v>
      </c>
      <c r="C8" s="3"/>
      <c r="D8" s="4">
        <f t="shared" ca="1" si="0"/>
        <v>71</v>
      </c>
      <c r="E8" s="5">
        <f t="shared" ca="1" si="1"/>
        <v>0.33023255813953489</v>
      </c>
      <c r="F8" s="5" t="str">
        <f t="shared" ca="1" si="2"/>
        <v>n.71</v>
      </c>
    </row>
    <row r="9" spans="1:9" x14ac:dyDescent="0.2">
      <c r="E9" s="31"/>
      <c r="F9" s="31"/>
    </row>
    <row r="10" spans="1:9" x14ac:dyDescent="0.2">
      <c r="E10" s="31"/>
      <c r="F10" s="31"/>
    </row>
    <row r="11" spans="1:9" x14ac:dyDescent="0.2">
      <c r="E11" s="31"/>
      <c r="F11" s="31"/>
    </row>
    <row r="12" spans="1:9" x14ac:dyDescent="0.2">
      <c r="E12" s="31"/>
      <c r="F12" s="31"/>
    </row>
    <row r="13" spans="1:9" x14ac:dyDescent="0.2">
      <c r="A13" t="s">
        <v>3267</v>
      </c>
      <c r="E13" s="31"/>
      <c r="F13" s="31"/>
    </row>
    <row r="14" spans="1:9" ht="17.25" x14ac:dyDescent="0.2">
      <c r="A14" s="9" t="str">
        <f>"'Form responses "&amp;E14&amp;"'!"</f>
        <v>'Form responses 2019'!</v>
      </c>
      <c r="B14" s="7" t="s">
        <v>2024</v>
      </c>
      <c r="C14" s="7"/>
      <c r="E14" s="39">
        <v>2019</v>
      </c>
      <c r="F14" s="39"/>
      <c r="G14" s="178">
        <v>2020</v>
      </c>
      <c r="H14" s="178"/>
      <c r="I14" s="178"/>
    </row>
    <row r="15" spans="1:9" x14ac:dyDescent="0.2">
      <c r="A15" s="6" t="s">
        <v>3</v>
      </c>
      <c r="B15" s="16">
        <f ca="1">COUNTA(INDIRECT($A$14&amp;$A16&amp;":"&amp;$A16))-1</f>
        <v>227</v>
      </c>
      <c r="C15" s="16"/>
      <c r="D15" s="6" t="str">
        <f>E14&amp;" (n.)"</f>
        <v>2019 (n.)</v>
      </c>
      <c r="E15" s="6" t="str">
        <f>E14&amp;" (%)"</f>
        <v>2019 (%)</v>
      </c>
      <c r="F15" s="6" t="str">
        <f>F14&amp;" (n.)"</f>
        <v xml:space="preserve"> (n.)</v>
      </c>
      <c r="G15" s="6" t="str">
        <f>G14&amp;" (n.)"</f>
        <v>2020 (n.)</v>
      </c>
      <c r="H15" s="6" t="str">
        <f>G14&amp;" (%)"</f>
        <v>2020 (%)</v>
      </c>
      <c r="I15" s="6" t="str">
        <f>I14&amp;" (n.)"</f>
        <v xml:space="preserve"> (n.)</v>
      </c>
    </row>
    <row r="16" spans="1:9" x14ac:dyDescent="0.2">
      <c r="A16" s="6" t="s">
        <v>3268</v>
      </c>
      <c r="B16" s="3" t="s">
        <v>143</v>
      </c>
      <c r="C16" s="3" t="s">
        <v>143</v>
      </c>
      <c r="D16" s="4">
        <f ca="1">COUNTIF(INDIRECT($A$14&amp;$A16&amp;":"&amp;$A16),"*"&amp;B16&amp;"*")</f>
        <v>1</v>
      </c>
      <c r="E16" s="5">
        <f t="shared" ref="E16:E21" ca="1" si="3">D16/B$15</f>
        <v>4.4052863436123352E-3</v>
      </c>
      <c r="F16" s="5" t="str">
        <f t="shared" ref="F16:F21" ca="1" si="4">"n."&amp;D16</f>
        <v>n.1</v>
      </c>
      <c r="G16">
        <f ca="1">VLOOKUP($C16,$B$3:$E$8,3,FALSE)</f>
        <v>1</v>
      </c>
      <c r="H16" s="42">
        <f t="shared" ref="H16:H21" ca="1" si="5">VLOOKUP($C16,$B$3:$E$8,4,FALSE)</f>
        <v>4.6511627906976744E-3</v>
      </c>
      <c r="I16" s="5" t="str">
        <f t="shared" ref="I16:I21" ca="1" si="6">"n."&amp;G16</f>
        <v>n.1</v>
      </c>
    </row>
    <row r="17" spans="1:9" x14ac:dyDescent="0.2">
      <c r="A17" s="6" t="s">
        <v>3268</v>
      </c>
      <c r="B17" s="3" t="s">
        <v>144</v>
      </c>
      <c r="C17" s="3" t="s">
        <v>144</v>
      </c>
      <c r="D17" s="4">
        <f t="shared" ref="D17:D21" ca="1" si="7">COUNTIF(INDIRECT($A$14&amp;$A17&amp;":"&amp;$A17),"*"&amp;B17&amp;"*")</f>
        <v>17</v>
      </c>
      <c r="E17" s="5">
        <f t="shared" ca="1" si="3"/>
        <v>7.4889867841409691E-2</v>
      </c>
      <c r="F17" s="5" t="str">
        <f t="shared" ca="1" si="4"/>
        <v>n.17</v>
      </c>
      <c r="G17">
        <f t="shared" ref="G17:G21" ca="1" si="8">VLOOKUP($C17,$B$3:$E$8,3,FALSE)</f>
        <v>14</v>
      </c>
      <c r="H17" s="42">
        <f t="shared" ca="1" si="5"/>
        <v>6.5116279069767441E-2</v>
      </c>
      <c r="I17" s="5" t="str">
        <f t="shared" ca="1" si="6"/>
        <v>n.14</v>
      </c>
    </row>
    <row r="18" spans="1:9" x14ac:dyDescent="0.2">
      <c r="A18" s="6" t="s">
        <v>3268</v>
      </c>
      <c r="B18" s="3" t="s">
        <v>145</v>
      </c>
      <c r="C18" s="3" t="s">
        <v>145</v>
      </c>
      <c r="D18" s="4">
        <f t="shared" ca="1" si="7"/>
        <v>18</v>
      </c>
      <c r="E18" s="5">
        <f t="shared" ca="1" si="3"/>
        <v>7.9295154185022032E-2</v>
      </c>
      <c r="F18" s="5" t="str">
        <f t="shared" ca="1" si="4"/>
        <v>n.18</v>
      </c>
      <c r="G18">
        <f t="shared" ca="1" si="8"/>
        <v>13</v>
      </c>
      <c r="H18" s="42">
        <f t="shared" ca="1" si="5"/>
        <v>6.0465116279069767E-2</v>
      </c>
      <c r="I18" s="5" t="str">
        <f t="shared" ca="1" si="6"/>
        <v>n.13</v>
      </c>
    </row>
    <row r="19" spans="1:9" x14ac:dyDescent="0.2">
      <c r="A19" s="6" t="s">
        <v>3268</v>
      </c>
      <c r="B19" s="3" t="s">
        <v>148</v>
      </c>
      <c r="C19" s="3" t="s">
        <v>148</v>
      </c>
      <c r="D19" s="4">
        <f t="shared" ref="D19" ca="1" si="9">COUNTIF(INDIRECT($A$14&amp;$A19&amp;":"&amp;$A19),"*"&amp;B19&amp;"*")</f>
        <v>60</v>
      </c>
      <c r="E19" s="5">
        <f t="shared" ref="E19" ca="1" si="10">D19/B$15</f>
        <v>0.26431718061674009</v>
      </c>
      <c r="F19" s="5" t="str">
        <f t="shared" ref="F19" ca="1" si="11">"n."&amp;D19</f>
        <v>n.60</v>
      </c>
      <c r="G19">
        <f t="shared" ca="1" si="8"/>
        <v>59</v>
      </c>
      <c r="H19" s="42">
        <f t="shared" ca="1" si="5"/>
        <v>0.2744186046511628</v>
      </c>
      <c r="I19" s="5" t="str">
        <f t="shared" ref="I19" ca="1" si="12">"n."&amp;G19</f>
        <v>n.59</v>
      </c>
    </row>
    <row r="20" spans="1:9" x14ac:dyDescent="0.2">
      <c r="A20" s="6" t="s">
        <v>3268</v>
      </c>
      <c r="B20" s="3" t="s">
        <v>3269</v>
      </c>
      <c r="C20" s="3" t="s">
        <v>2052</v>
      </c>
      <c r="D20" s="4">
        <f t="shared" ca="1" si="7"/>
        <v>64</v>
      </c>
      <c r="E20" s="5">
        <f t="shared" ca="1" si="3"/>
        <v>0.28193832599118945</v>
      </c>
      <c r="F20" s="5" t="str">
        <f t="shared" ca="1" si="4"/>
        <v>n.64</v>
      </c>
      <c r="G20">
        <f t="shared" ca="1" si="8"/>
        <v>55</v>
      </c>
      <c r="H20" s="42">
        <f t="shared" ca="1" si="5"/>
        <v>0.2558139534883721</v>
      </c>
      <c r="I20" s="5" t="str">
        <f t="shared" ca="1" si="6"/>
        <v>n.55</v>
      </c>
    </row>
    <row r="21" spans="1:9" x14ac:dyDescent="0.2">
      <c r="A21" s="6" t="s">
        <v>3268</v>
      </c>
      <c r="B21" s="3" t="s">
        <v>147</v>
      </c>
      <c r="C21" s="3" t="s">
        <v>147</v>
      </c>
      <c r="D21" s="4">
        <f t="shared" ca="1" si="7"/>
        <v>74</v>
      </c>
      <c r="E21" s="5">
        <f t="shared" ca="1" si="3"/>
        <v>0.32599118942731276</v>
      </c>
      <c r="F21" s="5" t="str">
        <f t="shared" ca="1" si="4"/>
        <v>n.74</v>
      </c>
      <c r="G21">
        <f t="shared" ca="1" si="8"/>
        <v>71</v>
      </c>
      <c r="H21" s="42">
        <f t="shared" ca="1" si="5"/>
        <v>0.33023255813953489</v>
      </c>
      <c r="I21" s="5" t="str">
        <f t="shared" ca="1" si="6"/>
        <v>n.71</v>
      </c>
    </row>
    <row r="25" spans="1:9" x14ac:dyDescent="0.2">
      <c r="B25" s="3"/>
    </row>
    <row r="26" spans="1:9" x14ac:dyDescent="0.2">
      <c r="B26" s="3"/>
    </row>
    <row r="27" spans="1:9" x14ac:dyDescent="0.2">
      <c r="B27" s="3"/>
    </row>
    <row r="28" spans="1:9" x14ac:dyDescent="0.2">
      <c r="B28" s="3"/>
    </row>
    <row r="29" spans="1:9" x14ac:dyDescent="0.2">
      <c r="B29" s="3"/>
    </row>
    <row r="30" spans="1:9" x14ac:dyDescent="0.2">
      <c r="B30" s="3"/>
    </row>
    <row r="31" spans="1:9" x14ac:dyDescent="0.2">
      <c r="B31" s="3"/>
    </row>
  </sheetData>
  <sortState xmlns:xlrd2="http://schemas.microsoft.com/office/spreadsheetml/2017/richdata2" ref="A3:F8">
    <sortCondition ref="D3:D8"/>
  </sortState>
  <mergeCells count="1">
    <mergeCell ref="G14:I14"/>
  </mergeCells>
  <pageMargins left="0.7" right="0.7" top="0.75" bottom="0.75" header="0.3" footer="0.3"/>
  <pageSetup paperSize="9" orientation="portrait" verticalDpi="0"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U25"/>
  <sheetViews>
    <sheetView topLeftCell="A25" zoomScale="130" zoomScaleNormal="130" workbookViewId="0">
      <selection activeCell="L53" sqref="L53"/>
    </sheetView>
  </sheetViews>
  <sheetFormatPr defaultRowHeight="12.75" x14ac:dyDescent="0.2"/>
  <cols>
    <col min="2" max="2" width="84.85546875" customWidth="1"/>
    <col min="11" max="11" width="26.5703125" customWidth="1"/>
    <col min="12" max="12" width="28.42578125" customWidth="1"/>
  </cols>
  <sheetData>
    <row r="1" spans="1:21" ht="17.25" x14ac:dyDescent="0.2">
      <c r="A1" s="9" t="str">
        <f>"'Form responses "&amp;E1&amp;"'!"</f>
        <v>'Form responses 2020'!</v>
      </c>
      <c r="B1" s="7" t="s">
        <v>2</v>
      </c>
      <c r="C1" s="6"/>
      <c r="D1" s="6"/>
      <c r="E1">
        <v>2020</v>
      </c>
    </row>
    <row r="2" spans="1:21" x14ac:dyDescent="0.2">
      <c r="A2" s="6" t="s">
        <v>3</v>
      </c>
      <c r="B2" s="6" t="s">
        <v>4</v>
      </c>
      <c r="C2" s="6"/>
      <c r="D2" s="6">
        <v>5</v>
      </c>
      <c r="E2">
        <v>4</v>
      </c>
      <c r="F2">
        <v>3</v>
      </c>
      <c r="G2">
        <v>2</v>
      </c>
      <c r="H2">
        <v>1</v>
      </c>
      <c r="I2" t="s">
        <v>5</v>
      </c>
      <c r="M2" s="6" t="s">
        <v>6</v>
      </c>
      <c r="N2" s="6" t="s">
        <v>7</v>
      </c>
      <c r="O2" s="6" t="s">
        <v>8</v>
      </c>
      <c r="P2" s="6" t="s">
        <v>8</v>
      </c>
      <c r="Q2" s="6" t="s">
        <v>9</v>
      </c>
      <c r="R2" s="6" t="s">
        <v>10</v>
      </c>
      <c r="S2" t="s">
        <v>5</v>
      </c>
      <c r="T2" s="6" t="s">
        <v>11</v>
      </c>
    </row>
    <row r="3" spans="1:21" x14ac:dyDescent="0.2">
      <c r="A3" s="6" t="s">
        <v>13</v>
      </c>
      <c r="B3" t="str">
        <f t="shared" ref="B3:B24" ca="1" si="0">INDIRECT($A$1&amp;A3&amp;"1")</f>
        <v>1. How important have the following been to your work over the past year?  [Digital and Open Badges]</v>
      </c>
      <c r="D3">
        <f t="shared" ref="D3:I12" ca="1" si="1">COUNTIF(INDIRECT($A$1&amp;$A3&amp;":"&amp;$A3),D$2)</f>
        <v>6</v>
      </c>
      <c r="E3">
        <f t="shared" ca="1" si="1"/>
        <v>11</v>
      </c>
      <c r="F3">
        <f t="shared" ca="1" si="1"/>
        <v>32</v>
      </c>
      <c r="G3">
        <f t="shared" ca="1" si="1"/>
        <v>28</v>
      </c>
      <c r="H3">
        <f t="shared" ca="1" si="1"/>
        <v>133</v>
      </c>
      <c r="I3">
        <f t="shared" ca="1" si="1"/>
        <v>5</v>
      </c>
      <c r="J3">
        <f t="shared" ref="J3:J24" ca="1" si="2">SUM(D3:I3)</f>
        <v>215</v>
      </c>
      <c r="K3" t="str">
        <f t="shared" ref="K3:K24" ca="1" si="3">MID(B3,FIND("[",B3)+1,LEN(B3)-FIND("[",B3)-1)</f>
        <v>Digital and Open Badges</v>
      </c>
      <c r="L3" s="37" t="str">
        <f t="shared" ref="L3:L23" ca="1" si="4">IFERROR(REPLACE(K3,FIND(" ",K3,ROUNDDOWN(LEN(K3)/2,0)),1," "),K3)</f>
        <v>Digital and Open Badges</v>
      </c>
      <c r="M3" s="2">
        <f t="shared" ref="M3:M24" ca="1" si="5">D3/$J3</f>
        <v>2.7906976744186046E-2</v>
      </c>
      <c r="N3" s="2">
        <f t="shared" ref="N3:N24" ca="1" si="6">E3/$J3</f>
        <v>5.1162790697674418E-2</v>
      </c>
      <c r="O3" s="2">
        <f t="shared" ref="O3:O24" ca="1" si="7">F3/$J3/2</f>
        <v>7.441860465116279E-2</v>
      </c>
      <c r="P3" s="2">
        <f t="shared" ref="P3:P24" ca="1" si="8">-O3</f>
        <v>-7.441860465116279E-2</v>
      </c>
      <c r="Q3" s="2">
        <f t="shared" ref="Q3:Q24" ca="1" si="9">-G3/$J3</f>
        <v>-0.13023255813953488</v>
      </c>
      <c r="R3" s="2">
        <f t="shared" ref="R3:R24" ca="1" si="10">-H3/$J3</f>
        <v>-0.61860465116279073</v>
      </c>
      <c r="S3" s="2">
        <f t="shared" ref="S3:S24" ca="1" si="11">I3/$J3</f>
        <v>2.3255813953488372E-2</v>
      </c>
      <c r="T3" s="8">
        <f t="shared" ref="T3:T24" ca="1" si="12">M3+N3</f>
        <v>7.9069767441860464E-2</v>
      </c>
      <c r="U3">
        <f ca="1">_xlfn.RANK.EQ(T3,T$3:T24,0)</f>
        <v>22</v>
      </c>
    </row>
    <row r="4" spans="1:21" x14ac:dyDescent="0.2">
      <c r="A4" s="6" t="s">
        <v>14</v>
      </c>
      <c r="B4" t="str">
        <f t="shared" ca="1" si="0"/>
        <v>1. How important have the following been to your work over the past year?  [Augmented and Virtual Reality]</v>
      </c>
      <c r="D4">
        <f t="shared" ca="1" si="1"/>
        <v>8</v>
      </c>
      <c r="E4">
        <f t="shared" ca="1" si="1"/>
        <v>10</v>
      </c>
      <c r="F4">
        <f t="shared" ca="1" si="1"/>
        <v>29</v>
      </c>
      <c r="G4">
        <f t="shared" ca="1" si="1"/>
        <v>47</v>
      </c>
      <c r="H4">
        <f t="shared" ca="1" si="1"/>
        <v>118</v>
      </c>
      <c r="I4">
        <f t="shared" ca="1" si="1"/>
        <v>3</v>
      </c>
      <c r="J4">
        <f t="shared" ca="1" si="2"/>
        <v>215</v>
      </c>
      <c r="K4" t="str">
        <f t="shared" ca="1" si="3"/>
        <v>Augmented and Virtual Reality</v>
      </c>
      <c r="L4" s="37" t="str">
        <f t="shared" ca="1" si="4"/>
        <v>Augmented and Virtual Reality</v>
      </c>
      <c r="M4" s="2">
        <f t="shared" ca="1" si="5"/>
        <v>3.7209302325581395E-2</v>
      </c>
      <c r="N4" s="2">
        <f t="shared" ca="1" si="6"/>
        <v>4.6511627906976744E-2</v>
      </c>
      <c r="O4" s="2">
        <f t="shared" ca="1" si="7"/>
        <v>6.7441860465116285E-2</v>
      </c>
      <c r="P4" s="2">
        <f t="shared" ca="1" si="8"/>
        <v>-6.7441860465116285E-2</v>
      </c>
      <c r="Q4" s="2">
        <f t="shared" ca="1" si="9"/>
        <v>-0.21860465116279071</v>
      </c>
      <c r="R4" s="2">
        <f t="shared" ca="1" si="10"/>
        <v>-0.5488372093023256</v>
      </c>
      <c r="S4" s="2">
        <f t="shared" ca="1" si="11"/>
        <v>1.3953488372093023E-2</v>
      </c>
      <c r="T4" s="8">
        <f t="shared" ca="1" si="12"/>
        <v>8.3720930232558138E-2</v>
      </c>
      <c r="U4">
        <f ca="1">_xlfn.RANK.EQ(T4,T$3:T25,0)</f>
        <v>21</v>
      </c>
    </row>
    <row r="5" spans="1:21" x14ac:dyDescent="0.2">
      <c r="A5" s="6" t="s">
        <v>12</v>
      </c>
      <c r="B5" t="str">
        <f t="shared" ca="1" si="0"/>
        <v>1. How important have the following been to your work over the past year?  [One-to-One Device initiatives]</v>
      </c>
      <c r="D5">
        <f t="shared" ca="1" si="1"/>
        <v>10</v>
      </c>
      <c r="E5">
        <f t="shared" ca="1" si="1"/>
        <v>12</v>
      </c>
      <c r="F5">
        <f t="shared" ca="1" si="1"/>
        <v>29</v>
      </c>
      <c r="G5">
        <f t="shared" ca="1" si="1"/>
        <v>32</v>
      </c>
      <c r="H5">
        <f t="shared" ca="1" si="1"/>
        <v>93</v>
      </c>
      <c r="I5">
        <f t="shared" ca="1" si="1"/>
        <v>39</v>
      </c>
      <c r="J5">
        <f t="shared" ca="1" si="2"/>
        <v>215</v>
      </c>
      <c r="K5" t="str">
        <f t="shared" ca="1" si="3"/>
        <v>One-to-One Device initiatives</v>
      </c>
      <c r="L5" s="37" t="str">
        <f t="shared" ca="1" si="4"/>
        <v>One-to-One Device initiatives</v>
      </c>
      <c r="M5" s="2">
        <f t="shared" ca="1" si="5"/>
        <v>4.6511627906976744E-2</v>
      </c>
      <c r="N5" s="2">
        <f t="shared" ca="1" si="6"/>
        <v>5.5813953488372092E-2</v>
      </c>
      <c r="O5" s="2">
        <f t="shared" ca="1" si="7"/>
        <v>6.7441860465116285E-2</v>
      </c>
      <c r="P5" s="2">
        <f t="shared" ca="1" si="8"/>
        <v>-6.7441860465116285E-2</v>
      </c>
      <c r="Q5" s="2">
        <f t="shared" ca="1" si="9"/>
        <v>-0.14883720930232558</v>
      </c>
      <c r="R5" s="2">
        <f t="shared" ca="1" si="10"/>
        <v>-0.4325581395348837</v>
      </c>
      <c r="S5" s="2">
        <f t="shared" ca="1" si="11"/>
        <v>0.18139534883720931</v>
      </c>
      <c r="T5" s="8">
        <f t="shared" ca="1" si="12"/>
        <v>0.10232558139534884</v>
      </c>
      <c r="U5">
        <f ca="1">_xlfn.RANK.EQ(T5,T$3:T26,0)</f>
        <v>20</v>
      </c>
    </row>
    <row r="6" spans="1:21" x14ac:dyDescent="0.2">
      <c r="A6" s="6" t="s">
        <v>15</v>
      </c>
      <c r="B6" t="str">
        <f t="shared" ca="1" si="0"/>
        <v>1. How important have the following been to your work over the past year?  [Game-based/playful learning]</v>
      </c>
      <c r="D6">
        <f t="shared" ca="1" si="1"/>
        <v>12</v>
      </c>
      <c r="E6">
        <f t="shared" ca="1" si="1"/>
        <v>24</v>
      </c>
      <c r="F6">
        <f t="shared" ca="1" si="1"/>
        <v>51</v>
      </c>
      <c r="G6">
        <f t="shared" ca="1" si="1"/>
        <v>61</v>
      </c>
      <c r="H6">
        <f t="shared" ca="1" si="1"/>
        <v>64</v>
      </c>
      <c r="I6">
        <f t="shared" ca="1" si="1"/>
        <v>3</v>
      </c>
      <c r="J6">
        <f t="shared" ca="1" si="2"/>
        <v>215</v>
      </c>
      <c r="K6" t="str">
        <f t="shared" ca="1" si="3"/>
        <v>Game-based/playful learning</v>
      </c>
      <c r="L6" s="37" t="str">
        <f t="shared" ca="1" si="4"/>
        <v>Game-based/playful learning</v>
      </c>
      <c r="M6" s="2">
        <f t="shared" ca="1" si="5"/>
        <v>5.5813953488372092E-2</v>
      </c>
      <c r="N6" s="2">
        <f t="shared" ca="1" si="6"/>
        <v>0.11162790697674418</v>
      </c>
      <c r="O6" s="2">
        <f t="shared" ca="1" si="7"/>
        <v>0.1186046511627907</v>
      </c>
      <c r="P6" s="2">
        <f t="shared" ca="1" si="8"/>
        <v>-0.1186046511627907</v>
      </c>
      <c r="Q6" s="2">
        <f t="shared" ca="1" si="9"/>
        <v>-0.28372093023255812</v>
      </c>
      <c r="R6" s="2">
        <f t="shared" ca="1" si="10"/>
        <v>-0.29767441860465116</v>
      </c>
      <c r="S6" s="2">
        <f t="shared" ca="1" si="11"/>
        <v>1.3953488372093023E-2</v>
      </c>
      <c r="T6" s="8">
        <f t="shared" ca="1" si="12"/>
        <v>0.16744186046511628</v>
      </c>
      <c r="U6">
        <f ca="1">_xlfn.RANK.EQ(T6,T$3:T27,0)</f>
        <v>19</v>
      </c>
    </row>
    <row r="7" spans="1:21" x14ac:dyDescent="0.2">
      <c r="A7" s="6" t="s">
        <v>16</v>
      </c>
      <c r="B7" t="str">
        <f t="shared" ca="1" si="0"/>
        <v>1. How important have the following been to your work over the past year?  [MOOCs, SPOCs, TOOCs etc.]</v>
      </c>
      <c r="D7">
        <f t="shared" ca="1" si="1"/>
        <v>15</v>
      </c>
      <c r="E7">
        <f t="shared" ca="1" si="1"/>
        <v>25</v>
      </c>
      <c r="F7">
        <f t="shared" ca="1" si="1"/>
        <v>31</v>
      </c>
      <c r="G7">
        <f t="shared" ca="1" si="1"/>
        <v>53</v>
      </c>
      <c r="H7">
        <f t="shared" ca="1" si="1"/>
        <v>88</v>
      </c>
      <c r="I7">
        <f t="shared" ca="1" si="1"/>
        <v>3</v>
      </c>
      <c r="J7">
        <f t="shared" ca="1" si="2"/>
        <v>215</v>
      </c>
      <c r="K7" t="str">
        <f t="shared" ca="1" si="3"/>
        <v>MOOCs, SPOCs, TOOCs etc.</v>
      </c>
      <c r="L7" s="37" t="str">
        <f t="shared" ca="1" si="4"/>
        <v>MOOCs, SPOCs, TOOCs etc.</v>
      </c>
      <c r="M7" s="2">
        <f t="shared" ca="1" si="5"/>
        <v>6.9767441860465115E-2</v>
      </c>
      <c r="N7" s="2">
        <f t="shared" ca="1" si="6"/>
        <v>0.11627906976744186</v>
      </c>
      <c r="O7" s="2">
        <f t="shared" ca="1" si="7"/>
        <v>7.2093023255813959E-2</v>
      </c>
      <c r="P7" s="2">
        <f t="shared" ca="1" si="8"/>
        <v>-7.2093023255813959E-2</v>
      </c>
      <c r="Q7" s="2">
        <f t="shared" ca="1" si="9"/>
        <v>-0.24651162790697675</v>
      </c>
      <c r="R7" s="2">
        <f t="shared" ca="1" si="10"/>
        <v>-0.40930232558139534</v>
      </c>
      <c r="S7" s="2">
        <f t="shared" ca="1" si="11"/>
        <v>1.3953488372093023E-2</v>
      </c>
      <c r="T7" s="8">
        <f t="shared" ca="1" si="12"/>
        <v>0.18604651162790697</v>
      </c>
      <c r="U7">
        <f ca="1">_xlfn.RANK.EQ(T7,T$3:T28,0)</f>
        <v>18</v>
      </c>
    </row>
    <row r="8" spans="1:21" x14ac:dyDescent="0.2">
      <c r="A8" s="6" t="s">
        <v>21</v>
      </c>
      <c r="B8" t="str">
        <f t="shared" ca="1" si="0"/>
        <v>1. How important have the following been to your work over the past year?  [Open Education (Practices, Policy &amp; Resources)]</v>
      </c>
      <c r="D8">
        <f t="shared" ca="1" si="1"/>
        <v>32</v>
      </c>
      <c r="E8">
        <f t="shared" ca="1" si="1"/>
        <v>31</v>
      </c>
      <c r="F8">
        <f t="shared" ca="1" si="1"/>
        <v>56</v>
      </c>
      <c r="G8">
        <f t="shared" ca="1" si="1"/>
        <v>43</v>
      </c>
      <c r="H8">
        <f t="shared" ca="1" si="1"/>
        <v>47</v>
      </c>
      <c r="I8">
        <f t="shared" ca="1" si="1"/>
        <v>6</v>
      </c>
      <c r="J8">
        <f t="shared" ca="1" si="2"/>
        <v>215</v>
      </c>
      <c r="K8" t="str">
        <f t="shared" ca="1" si="3"/>
        <v>Open Education (Practices, Policy &amp; Resources)</v>
      </c>
      <c r="L8" s="37" t="str">
        <f t="shared" ca="1" si="4"/>
        <v>Open Education (Practices, Policy &amp; Resources)</v>
      </c>
      <c r="M8" s="2">
        <f t="shared" ca="1" si="5"/>
        <v>0.14883720930232558</v>
      </c>
      <c r="N8" s="2">
        <f t="shared" ca="1" si="6"/>
        <v>0.14418604651162792</v>
      </c>
      <c r="O8" s="2">
        <f t="shared" ca="1" si="7"/>
        <v>0.13023255813953488</v>
      </c>
      <c r="P8" s="2">
        <f t="shared" ca="1" si="8"/>
        <v>-0.13023255813953488</v>
      </c>
      <c r="Q8" s="2">
        <f t="shared" ca="1" si="9"/>
        <v>-0.2</v>
      </c>
      <c r="R8" s="2">
        <f t="shared" ca="1" si="10"/>
        <v>-0.21860465116279071</v>
      </c>
      <c r="S8" s="2">
        <f t="shared" ca="1" si="11"/>
        <v>2.7906976744186046E-2</v>
      </c>
      <c r="T8" s="8">
        <f t="shared" ca="1" si="12"/>
        <v>0.2930232558139535</v>
      </c>
      <c r="U8">
        <f ca="1">_xlfn.RANK.EQ(T8,T$3:T29,0)</f>
        <v>17</v>
      </c>
    </row>
    <row r="9" spans="1:21" x14ac:dyDescent="0.2">
      <c r="A9" s="6" t="s">
        <v>20</v>
      </c>
      <c r="B9" t="str">
        <f t="shared" ca="1" si="0"/>
        <v>1. How important have the following been to your work over the past year?  [Blogs]</v>
      </c>
      <c r="D9">
        <f t="shared" ca="1" si="1"/>
        <v>22</v>
      </c>
      <c r="E9">
        <f t="shared" ca="1" si="1"/>
        <v>44</v>
      </c>
      <c r="F9">
        <f t="shared" ca="1" si="1"/>
        <v>61</v>
      </c>
      <c r="G9">
        <f t="shared" ca="1" si="1"/>
        <v>43</v>
      </c>
      <c r="H9">
        <f t="shared" ca="1" si="1"/>
        <v>44</v>
      </c>
      <c r="I9">
        <f t="shared" ca="1" si="1"/>
        <v>1</v>
      </c>
      <c r="J9">
        <f t="shared" ca="1" si="2"/>
        <v>215</v>
      </c>
      <c r="K9" t="str">
        <f t="shared" ca="1" si="3"/>
        <v>Blogs</v>
      </c>
      <c r="L9" s="37" t="str">
        <f t="shared" ca="1" si="4"/>
        <v>Blogs</v>
      </c>
      <c r="M9" s="2">
        <f t="shared" ca="1" si="5"/>
        <v>0.10232558139534884</v>
      </c>
      <c r="N9" s="2">
        <f t="shared" ca="1" si="6"/>
        <v>0.20465116279069767</v>
      </c>
      <c r="O9" s="2">
        <f t="shared" ca="1" si="7"/>
        <v>0.14186046511627906</v>
      </c>
      <c r="P9" s="2">
        <f t="shared" ca="1" si="8"/>
        <v>-0.14186046511627906</v>
      </c>
      <c r="Q9" s="2">
        <f t="shared" ca="1" si="9"/>
        <v>-0.2</v>
      </c>
      <c r="R9" s="2">
        <f t="shared" ca="1" si="10"/>
        <v>-0.20465116279069767</v>
      </c>
      <c r="S9" s="2">
        <f t="shared" ca="1" si="11"/>
        <v>4.6511627906976744E-3</v>
      </c>
      <c r="T9" s="8">
        <f t="shared" ca="1" si="12"/>
        <v>0.30697674418604648</v>
      </c>
      <c r="U9">
        <f ca="1">_xlfn.RANK.EQ(T9,T$3:T30,0)</f>
        <v>16</v>
      </c>
    </row>
    <row r="10" spans="1:21" x14ac:dyDescent="0.2">
      <c r="A10" s="6" t="s">
        <v>22</v>
      </c>
      <c r="B10" t="str">
        <f t="shared" ca="1" si="0"/>
        <v>1. How important have the following been to your work over the past year?  [ePortfolios]</v>
      </c>
      <c r="D10">
        <f t="shared" ca="1" si="1"/>
        <v>28</v>
      </c>
      <c r="E10">
        <f t="shared" ca="1" si="1"/>
        <v>40</v>
      </c>
      <c r="F10">
        <f t="shared" ca="1" si="1"/>
        <v>44</v>
      </c>
      <c r="G10">
        <f t="shared" ca="1" si="1"/>
        <v>42</v>
      </c>
      <c r="H10">
        <f t="shared" ca="1" si="1"/>
        <v>58</v>
      </c>
      <c r="I10">
        <f t="shared" ca="1" si="1"/>
        <v>3</v>
      </c>
      <c r="J10">
        <f t="shared" ca="1" si="2"/>
        <v>215</v>
      </c>
      <c r="K10" t="str">
        <f t="shared" ca="1" si="3"/>
        <v>ePortfolios</v>
      </c>
      <c r="L10" s="37" t="str">
        <f t="shared" ca="1" si="4"/>
        <v>ePortfolios</v>
      </c>
      <c r="M10" s="2">
        <f t="shared" ca="1" si="5"/>
        <v>0.13023255813953488</v>
      </c>
      <c r="N10" s="2">
        <f t="shared" ca="1" si="6"/>
        <v>0.18604651162790697</v>
      </c>
      <c r="O10" s="2">
        <f t="shared" ca="1" si="7"/>
        <v>0.10232558139534884</v>
      </c>
      <c r="P10" s="2">
        <f t="shared" ca="1" si="8"/>
        <v>-0.10232558139534884</v>
      </c>
      <c r="Q10" s="2">
        <f t="shared" ca="1" si="9"/>
        <v>-0.19534883720930232</v>
      </c>
      <c r="R10" s="2">
        <f t="shared" ca="1" si="10"/>
        <v>-0.26976744186046514</v>
      </c>
      <c r="S10" s="2">
        <f t="shared" ca="1" si="11"/>
        <v>1.3953488372093023E-2</v>
      </c>
      <c r="T10" s="8">
        <f t="shared" ca="1" si="12"/>
        <v>0.31627906976744186</v>
      </c>
      <c r="U10">
        <f ca="1">_xlfn.RANK.EQ(T10,T$3:T31,0)</f>
        <v>15</v>
      </c>
    </row>
    <row r="11" spans="1:21" x14ac:dyDescent="0.2">
      <c r="A11" s="6" t="s">
        <v>18</v>
      </c>
      <c r="B11" t="str">
        <f t="shared" ca="1" si="0"/>
        <v>1. How important have the following been to your work over the past year?  [Digital repositories]</v>
      </c>
      <c r="D11">
        <f t="shared" ca="1" si="1"/>
        <v>33</v>
      </c>
      <c r="E11">
        <f t="shared" ca="1" si="1"/>
        <v>39</v>
      </c>
      <c r="F11">
        <f t="shared" ca="1" si="1"/>
        <v>58</v>
      </c>
      <c r="G11">
        <f t="shared" ca="1" si="1"/>
        <v>41</v>
      </c>
      <c r="H11">
        <f t="shared" ca="1" si="1"/>
        <v>38</v>
      </c>
      <c r="I11">
        <f t="shared" ca="1" si="1"/>
        <v>6</v>
      </c>
      <c r="J11">
        <f t="shared" ca="1" si="2"/>
        <v>215</v>
      </c>
      <c r="K11" t="str">
        <f t="shared" ca="1" si="3"/>
        <v>Digital repositories</v>
      </c>
      <c r="L11" s="37" t="str">
        <f t="shared" ca="1" si="4"/>
        <v>Digital repositories</v>
      </c>
      <c r="M11" s="2">
        <f t="shared" ca="1" si="5"/>
        <v>0.15348837209302327</v>
      </c>
      <c r="N11" s="2">
        <f t="shared" ca="1" si="6"/>
        <v>0.18139534883720931</v>
      </c>
      <c r="O11" s="2">
        <f t="shared" ca="1" si="7"/>
        <v>0.13488372093023257</v>
      </c>
      <c r="P11" s="2">
        <f t="shared" ca="1" si="8"/>
        <v>-0.13488372093023257</v>
      </c>
      <c r="Q11" s="2">
        <f t="shared" ca="1" si="9"/>
        <v>-0.19069767441860466</v>
      </c>
      <c r="R11" s="2">
        <f t="shared" ca="1" si="10"/>
        <v>-0.17674418604651163</v>
      </c>
      <c r="S11" s="2">
        <f t="shared" ca="1" si="11"/>
        <v>2.7906976744186046E-2</v>
      </c>
      <c r="T11" s="8">
        <f t="shared" ca="1" si="12"/>
        <v>0.33488372093023255</v>
      </c>
      <c r="U11">
        <f ca="1">_xlfn.RANK.EQ(T11,T$3:T32,0)</f>
        <v>14</v>
      </c>
    </row>
    <row r="12" spans="1:21" x14ac:dyDescent="0.2">
      <c r="A12" s="6" t="s">
        <v>19</v>
      </c>
      <c r="B12" t="str">
        <f t="shared" ca="1" si="0"/>
        <v>1. How important have the following been to your work over the past year?  [Learning Space Design]</v>
      </c>
      <c r="D12">
        <f t="shared" ca="1" si="1"/>
        <v>38</v>
      </c>
      <c r="E12">
        <f t="shared" ca="1" si="1"/>
        <v>41</v>
      </c>
      <c r="F12">
        <f t="shared" ca="1" si="1"/>
        <v>42</v>
      </c>
      <c r="G12">
        <f t="shared" ca="1" si="1"/>
        <v>33</v>
      </c>
      <c r="H12">
        <f t="shared" ca="1" si="1"/>
        <v>55</v>
      </c>
      <c r="I12">
        <f t="shared" ca="1" si="1"/>
        <v>6</v>
      </c>
      <c r="J12">
        <f t="shared" ca="1" si="2"/>
        <v>215</v>
      </c>
      <c r="K12" t="str">
        <f t="shared" ca="1" si="3"/>
        <v>Learning Space Design</v>
      </c>
      <c r="L12" s="37" t="str">
        <f t="shared" ca="1" si="4"/>
        <v>Learning Space Design</v>
      </c>
      <c r="M12" s="2">
        <f t="shared" ca="1" si="5"/>
        <v>0.17674418604651163</v>
      </c>
      <c r="N12" s="2">
        <f t="shared" ca="1" si="6"/>
        <v>0.19069767441860466</v>
      </c>
      <c r="O12" s="2">
        <f t="shared" ca="1" si="7"/>
        <v>9.7674418604651161E-2</v>
      </c>
      <c r="P12" s="2">
        <f t="shared" ca="1" si="8"/>
        <v>-9.7674418604651161E-2</v>
      </c>
      <c r="Q12" s="2">
        <f t="shared" ca="1" si="9"/>
        <v>-0.15348837209302327</v>
      </c>
      <c r="R12" s="2">
        <f t="shared" ca="1" si="10"/>
        <v>-0.2558139534883721</v>
      </c>
      <c r="S12" s="2">
        <f t="shared" ca="1" si="11"/>
        <v>2.7906976744186046E-2</v>
      </c>
      <c r="T12" s="8">
        <f t="shared" ca="1" si="12"/>
        <v>0.36744186046511629</v>
      </c>
      <c r="U12">
        <f ca="1">_xlfn.RANK.EQ(T12,T$3:T33,0)</f>
        <v>13</v>
      </c>
    </row>
    <row r="13" spans="1:21" x14ac:dyDescent="0.2">
      <c r="A13" s="6" t="s">
        <v>24</v>
      </c>
      <c r="B13" t="str">
        <f t="shared" ca="1" si="0"/>
        <v>1. How important have the following been to your work over the past year?  [Social networking (e.g. Twitter, Facebook, LinkedIn)]</v>
      </c>
      <c r="D13">
        <f t="shared" ref="D13:I24" ca="1" si="13">COUNTIF(INDIRECT($A$1&amp;$A13&amp;":"&amp;$A13),D$2)</f>
        <v>33</v>
      </c>
      <c r="E13">
        <f t="shared" ca="1" si="13"/>
        <v>49</v>
      </c>
      <c r="F13">
        <f t="shared" ca="1" si="13"/>
        <v>49</v>
      </c>
      <c r="G13">
        <f t="shared" ca="1" si="13"/>
        <v>43</v>
      </c>
      <c r="H13">
        <f t="shared" ca="1" si="13"/>
        <v>36</v>
      </c>
      <c r="I13">
        <f t="shared" ca="1" si="13"/>
        <v>5</v>
      </c>
      <c r="J13">
        <f t="shared" ca="1" si="2"/>
        <v>215</v>
      </c>
      <c r="K13" t="str">
        <f t="shared" ca="1" si="3"/>
        <v>Social networking (e.g. Twitter, Facebook, LinkedIn)</v>
      </c>
      <c r="L13" s="37" t="str">
        <f t="shared" ca="1" si="4"/>
        <v>Social networking (e.g. Twitter, Facebook, LinkedIn)</v>
      </c>
      <c r="M13" s="2">
        <f t="shared" ca="1" si="5"/>
        <v>0.15348837209302327</v>
      </c>
      <c r="N13" s="2">
        <f t="shared" ca="1" si="6"/>
        <v>0.22790697674418606</v>
      </c>
      <c r="O13" s="2">
        <f t="shared" ca="1" si="7"/>
        <v>0.11395348837209303</v>
      </c>
      <c r="P13" s="2">
        <f t="shared" ca="1" si="8"/>
        <v>-0.11395348837209303</v>
      </c>
      <c r="Q13" s="2">
        <f t="shared" ca="1" si="9"/>
        <v>-0.2</v>
      </c>
      <c r="R13" s="2">
        <f t="shared" ca="1" si="10"/>
        <v>-0.16744186046511628</v>
      </c>
      <c r="S13" s="2">
        <f t="shared" ca="1" si="11"/>
        <v>2.3255813953488372E-2</v>
      </c>
      <c r="T13" s="8">
        <f t="shared" ca="1" si="12"/>
        <v>0.38139534883720932</v>
      </c>
      <c r="U13">
        <f ca="1">_xlfn.RANK.EQ(T13,T$3:T34,0)</f>
        <v>12</v>
      </c>
    </row>
    <row r="14" spans="1:21" x14ac:dyDescent="0.2">
      <c r="A14" s="6" t="s">
        <v>4</v>
      </c>
      <c r="B14" t="str">
        <f t="shared" ca="1" si="0"/>
        <v>1. How important have the following been to your work over the past year?  [Assistive technologies]</v>
      </c>
      <c r="D14">
        <f t="shared" ca="1" si="13"/>
        <v>42</v>
      </c>
      <c r="E14">
        <f t="shared" ca="1" si="13"/>
        <v>49</v>
      </c>
      <c r="F14">
        <f t="shared" ca="1" si="13"/>
        <v>49</v>
      </c>
      <c r="G14">
        <f t="shared" ca="1" si="13"/>
        <v>40</v>
      </c>
      <c r="H14">
        <f t="shared" ca="1" si="13"/>
        <v>18</v>
      </c>
      <c r="I14">
        <f t="shared" ca="1" si="13"/>
        <v>17</v>
      </c>
      <c r="J14">
        <f t="shared" ca="1" si="2"/>
        <v>215</v>
      </c>
      <c r="K14" t="str">
        <f t="shared" ca="1" si="3"/>
        <v>Assistive technologies</v>
      </c>
      <c r="L14" s="37" t="str">
        <f t="shared" ca="1" si="4"/>
        <v>Assistive technologies</v>
      </c>
      <c r="M14" s="2">
        <f t="shared" ca="1" si="5"/>
        <v>0.19534883720930232</v>
      </c>
      <c r="N14" s="2">
        <f t="shared" ca="1" si="6"/>
        <v>0.22790697674418606</v>
      </c>
      <c r="O14" s="2">
        <f t="shared" ca="1" si="7"/>
        <v>0.11395348837209303</v>
      </c>
      <c r="P14" s="2">
        <f t="shared" ca="1" si="8"/>
        <v>-0.11395348837209303</v>
      </c>
      <c r="Q14" s="2">
        <f t="shared" ca="1" si="9"/>
        <v>-0.18604651162790697</v>
      </c>
      <c r="R14" s="2">
        <f t="shared" ca="1" si="10"/>
        <v>-8.3720930232558138E-2</v>
      </c>
      <c r="S14" s="2">
        <f t="shared" ca="1" si="11"/>
        <v>7.9069767441860464E-2</v>
      </c>
      <c r="T14" s="8">
        <f t="shared" ca="1" si="12"/>
        <v>0.42325581395348838</v>
      </c>
      <c r="U14">
        <f ca="1">_xlfn.RANK.EQ(T14,T$3:T35,0)</f>
        <v>10</v>
      </c>
    </row>
    <row r="15" spans="1:21" x14ac:dyDescent="0.2">
      <c r="A15" s="6" t="s">
        <v>17</v>
      </c>
      <c r="B15" t="str">
        <f t="shared" ca="1" si="0"/>
        <v>1. How important have the following been to your work over the past year?  [Bring Your Own Device (BYOD)]</v>
      </c>
      <c r="D15">
        <f t="shared" ca="1" si="13"/>
        <v>59</v>
      </c>
      <c r="E15">
        <f t="shared" ca="1" si="13"/>
        <v>32</v>
      </c>
      <c r="F15">
        <f t="shared" ca="1" si="13"/>
        <v>33</v>
      </c>
      <c r="G15">
        <f t="shared" ca="1" si="13"/>
        <v>25</v>
      </c>
      <c r="H15">
        <f t="shared" ca="1" si="13"/>
        <v>61</v>
      </c>
      <c r="I15">
        <f t="shared" ca="1" si="13"/>
        <v>5</v>
      </c>
      <c r="J15">
        <f t="shared" ca="1" si="2"/>
        <v>215</v>
      </c>
      <c r="K15" t="str">
        <f t="shared" ca="1" si="3"/>
        <v>Bring Your Own Device (BYOD)</v>
      </c>
      <c r="L15" s="37" t="str">
        <f t="shared" ca="1" si="4"/>
        <v>Bring Your Own Device (BYOD)</v>
      </c>
      <c r="M15" s="2">
        <f t="shared" ca="1" si="5"/>
        <v>0.2744186046511628</v>
      </c>
      <c r="N15" s="2">
        <f t="shared" ca="1" si="6"/>
        <v>0.14883720930232558</v>
      </c>
      <c r="O15" s="2">
        <f t="shared" ca="1" si="7"/>
        <v>7.6744186046511634E-2</v>
      </c>
      <c r="P15" s="2">
        <f t="shared" ca="1" si="8"/>
        <v>-7.6744186046511634E-2</v>
      </c>
      <c r="Q15" s="2">
        <f t="shared" ca="1" si="9"/>
        <v>-0.11627906976744186</v>
      </c>
      <c r="R15" s="2">
        <f t="shared" ca="1" si="10"/>
        <v>-0.28372093023255812</v>
      </c>
      <c r="S15" s="2">
        <f t="shared" ca="1" si="11"/>
        <v>2.3255813953488372E-2</v>
      </c>
      <c r="T15" s="8">
        <f t="shared" ca="1" si="12"/>
        <v>0.42325581395348838</v>
      </c>
      <c r="U15">
        <f ca="1">_xlfn.RANK.EQ(T15,T$3:T36,0)</f>
        <v>10</v>
      </c>
    </row>
    <row r="16" spans="1:21" x14ac:dyDescent="0.2">
      <c r="A16" s="6" t="s">
        <v>25</v>
      </c>
      <c r="B16" t="str">
        <f t="shared" ca="1" si="0"/>
        <v>1. How important have the following been to your work over the past year?  [Plagiarism detection]</v>
      </c>
      <c r="D16">
        <f t="shared" ca="1" si="13"/>
        <v>37</v>
      </c>
      <c r="E16">
        <f t="shared" ca="1" si="13"/>
        <v>54</v>
      </c>
      <c r="F16">
        <f t="shared" ca="1" si="13"/>
        <v>50</v>
      </c>
      <c r="G16">
        <f t="shared" ca="1" si="13"/>
        <v>29</v>
      </c>
      <c r="H16">
        <f t="shared" ca="1" si="13"/>
        <v>42</v>
      </c>
      <c r="I16">
        <f t="shared" ca="1" si="13"/>
        <v>3</v>
      </c>
      <c r="J16">
        <f t="shared" ca="1" si="2"/>
        <v>215</v>
      </c>
      <c r="K16" t="str">
        <f t="shared" ca="1" si="3"/>
        <v>Plagiarism detection</v>
      </c>
      <c r="L16" s="37" t="str">
        <f t="shared" ca="1" si="4"/>
        <v>Plagiarism detection</v>
      </c>
      <c r="M16" s="2">
        <f t="shared" ca="1" si="5"/>
        <v>0.17209302325581396</v>
      </c>
      <c r="N16" s="2">
        <f t="shared" ca="1" si="6"/>
        <v>0.25116279069767444</v>
      </c>
      <c r="O16" s="2">
        <f t="shared" ca="1" si="7"/>
        <v>0.11627906976744186</v>
      </c>
      <c r="P16" s="2">
        <f t="shared" ca="1" si="8"/>
        <v>-0.11627906976744186</v>
      </c>
      <c r="Q16" s="2">
        <f t="shared" ca="1" si="9"/>
        <v>-0.13488372093023257</v>
      </c>
      <c r="R16" s="2">
        <f t="shared" ca="1" si="10"/>
        <v>-0.19534883720930232</v>
      </c>
      <c r="S16" s="2">
        <f t="shared" ca="1" si="11"/>
        <v>1.3953488372093023E-2</v>
      </c>
      <c r="T16" s="8">
        <f t="shared" ca="1" si="12"/>
        <v>0.42325581395348844</v>
      </c>
      <c r="U16">
        <f ca="1">_xlfn.RANK.EQ(T16,T$3:T37,0)</f>
        <v>9</v>
      </c>
    </row>
    <row r="17" spans="1:21" x14ac:dyDescent="0.2">
      <c r="A17" s="6" t="s">
        <v>23</v>
      </c>
      <c r="B17" t="str">
        <f t="shared" ca="1" si="0"/>
        <v>1. How important have the following been to your work over the past year?  [Data and Analytics (incl. Learning Analytics)]</v>
      </c>
      <c r="D17">
        <f t="shared" ca="1" si="13"/>
        <v>42</v>
      </c>
      <c r="E17">
        <f t="shared" ca="1" si="13"/>
        <v>60</v>
      </c>
      <c r="F17">
        <f t="shared" ca="1" si="13"/>
        <v>49</v>
      </c>
      <c r="G17">
        <f t="shared" ca="1" si="13"/>
        <v>39</v>
      </c>
      <c r="H17">
        <f t="shared" ca="1" si="13"/>
        <v>20</v>
      </c>
      <c r="I17">
        <f t="shared" ca="1" si="13"/>
        <v>5</v>
      </c>
      <c r="J17">
        <f t="shared" ca="1" si="2"/>
        <v>215</v>
      </c>
      <c r="K17" t="str">
        <f t="shared" ca="1" si="3"/>
        <v>Data and Analytics (incl. Learning Analytics)</v>
      </c>
      <c r="L17" s="37" t="str">
        <f t="shared" ca="1" si="4"/>
        <v>Data and Analytics (incl. Learning Analytics)</v>
      </c>
      <c r="M17" s="2">
        <f t="shared" ca="1" si="5"/>
        <v>0.19534883720930232</v>
      </c>
      <c r="N17" s="2">
        <f t="shared" ca="1" si="6"/>
        <v>0.27906976744186046</v>
      </c>
      <c r="O17" s="2">
        <f t="shared" ca="1" si="7"/>
        <v>0.11395348837209303</v>
      </c>
      <c r="P17" s="2">
        <f t="shared" ca="1" si="8"/>
        <v>-0.11395348837209303</v>
      </c>
      <c r="Q17" s="2">
        <f t="shared" ca="1" si="9"/>
        <v>-0.18139534883720931</v>
      </c>
      <c r="R17" s="2">
        <f t="shared" ca="1" si="10"/>
        <v>-9.3023255813953487E-2</v>
      </c>
      <c r="S17" s="2">
        <f t="shared" ca="1" si="11"/>
        <v>2.3255813953488372E-2</v>
      </c>
      <c r="T17" s="8">
        <f t="shared" ca="1" si="12"/>
        <v>0.47441860465116281</v>
      </c>
      <c r="U17">
        <f ca="1">_xlfn.RANK.EQ(T17,T$3:T38,0)</f>
        <v>8</v>
      </c>
    </row>
    <row r="18" spans="1:21" x14ac:dyDescent="0.2">
      <c r="A18" s="6" t="s">
        <v>27</v>
      </c>
      <c r="B18" t="str">
        <f t="shared" ca="1" si="0"/>
        <v>1. How important have the following been to your work over the past year?  [Media production (e.g. podcasting, video interviews)]</v>
      </c>
      <c r="D18">
        <f t="shared" ca="1" si="13"/>
        <v>89</v>
      </c>
      <c r="E18">
        <f t="shared" ca="1" si="13"/>
        <v>40</v>
      </c>
      <c r="F18">
        <f t="shared" ca="1" si="13"/>
        <v>50</v>
      </c>
      <c r="G18">
        <f t="shared" ca="1" si="13"/>
        <v>15</v>
      </c>
      <c r="H18">
        <f t="shared" ca="1" si="13"/>
        <v>15</v>
      </c>
      <c r="I18">
        <f t="shared" ca="1" si="13"/>
        <v>6</v>
      </c>
      <c r="J18">
        <f t="shared" ca="1" si="2"/>
        <v>215</v>
      </c>
      <c r="K18" t="str">
        <f t="shared" ca="1" si="3"/>
        <v>Media production (e.g. podcasting, video interviews)</v>
      </c>
      <c r="L18" s="37" t="str">
        <f t="shared" ca="1" si="4"/>
        <v>Media production (e.g. podcasting, video interviews)</v>
      </c>
      <c r="M18" s="2">
        <f t="shared" ca="1" si="5"/>
        <v>0.413953488372093</v>
      </c>
      <c r="N18" s="2">
        <f t="shared" ca="1" si="6"/>
        <v>0.18604651162790697</v>
      </c>
      <c r="O18" s="2">
        <f t="shared" ca="1" si="7"/>
        <v>0.11627906976744186</v>
      </c>
      <c r="P18" s="2">
        <f t="shared" ca="1" si="8"/>
        <v>-0.11627906976744186</v>
      </c>
      <c r="Q18" s="2">
        <f t="shared" ca="1" si="9"/>
        <v>-6.9767441860465115E-2</v>
      </c>
      <c r="R18" s="2">
        <f t="shared" ca="1" si="10"/>
        <v>-6.9767441860465115E-2</v>
      </c>
      <c r="S18" s="2">
        <f t="shared" ca="1" si="11"/>
        <v>2.7906976744186046E-2</v>
      </c>
      <c r="T18" s="8">
        <f t="shared" ca="1" si="12"/>
        <v>0.6</v>
      </c>
      <c r="U18">
        <f ca="1">_xlfn.RANK.EQ(T18,T$3:T39,0)</f>
        <v>7</v>
      </c>
    </row>
    <row r="19" spans="1:21" x14ac:dyDescent="0.2">
      <c r="A19" s="6" t="s">
        <v>26</v>
      </c>
      <c r="B19" t="str">
        <f t="shared" ca="1" si="0"/>
        <v>1. How important have the following been to your work over the past year?  [Lecture capture tools]</v>
      </c>
      <c r="D19">
        <f t="shared" ca="1" si="13"/>
        <v>103</v>
      </c>
      <c r="E19">
        <f t="shared" ca="1" si="13"/>
        <v>41</v>
      </c>
      <c r="F19">
        <f t="shared" ca="1" si="13"/>
        <v>30</v>
      </c>
      <c r="G19">
        <f t="shared" ca="1" si="13"/>
        <v>16</v>
      </c>
      <c r="H19">
        <f t="shared" ca="1" si="13"/>
        <v>23</v>
      </c>
      <c r="I19">
        <f t="shared" ca="1" si="13"/>
        <v>2</v>
      </c>
      <c r="J19">
        <f t="shared" ca="1" si="2"/>
        <v>215</v>
      </c>
      <c r="K19" t="str">
        <f t="shared" ca="1" si="3"/>
        <v>Lecture capture tools</v>
      </c>
      <c r="L19" s="37" t="str">
        <f t="shared" ca="1" si="4"/>
        <v>Lecture capture tools</v>
      </c>
      <c r="M19" s="2">
        <f t="shared" ca="1" si="5"/>
        <v>0.47906976744186047</v>
      </c>
      <c r="N19" s="2">
        <f t="shared" ca="1" si="6"/>
        <v>0.19069767441860466</v>
      </c>
      <c r="O19" s="2">
        <f t="shared" ca="1" si="7"/>
        <v>6.9767441860465115E-2</v>
      </c>
      <c r="P19" s="2">
        <f t="shared" ca="1" si="8"/>
        <v>-6.9767441860465115E-2</v>
      </c>
      <c r="Q19" s="2">
        <f t="shared" ca="1" si="9"/>
        <v>-7.441860465116279E-2</v>
      </c>
      <c r="R19" s="2">
        <f t="shared" ca="1" si="10"/>
        <v>-0.10697674418604651</v>
      </c>
      <c r="S19" s="2">
        <f t="shared" ca="1" si="11"/>
        <v>9.3023255813953487E-3</v>
      </c>
      <c r="T19" s="8">
        <f t="shared" ca="1" si="12"/>
        <v>0.66976744186046511</v>
      </c>
      <c r="U19">
        <f ca="1">_xlfn.RANK.EQ(T19,T$3:T40,0)</f>
        <v>6</v>
      </c>
    </row>
    <row r="20" spans="1:21" x14ac:dyDescent="0.2">
      <c r="A20" s="6" t="s">
        <v>31</v>
      </c>
      <c r="B20" t="str">
        <f t="shared" ca="1" si="0"/>
        <v>1. How important have the following been to your work over the past year?  [Electronic assessment, submission &amp; feedback tools]</v>
      </c>
      <c r="D20">
        <f t="shared" ca="1" si="13"/>
        <v>131</v>
      </c>
      <c r="E20">
        <f t="shared" ca="1" si="13"/>
        <v>36</v>
      </c>
      <c r="F20">
        <f t="shared" ca="1" si="13"/>
        <v>22</v>
      </c>
      <c r="G20">
        <f t="shared" ca="1" si="13"/>
        <v>10</v>
      </c>
      <c r="H20">
        <f t="shared" ca="1" si="13"/>
        <v>16</v>
      </c>
      <c r="I20">
        <f t="shared" ca="1" si="13"/>
        <v>0</v>
      </c>
      <c r="J20">
        <f t="shared" ca="1" si="2"/>
        <v>215</v>
      </c>
      <c r="K20" t="str">
        <f t="shared" ca="1" si="3"/>
        <v>Electronic assessment, submission &amp; feedback tools</v>
      </c>
      <c r="L20" s="37" t="str">
        <f t="shared" ca="1" si="4"/>
        <v>Electronic assessment, submission &amp; feedback tools</v>
      </c>
      <c r="M20" s="2">
        <f t="shared" ca="1" si="5"/>
        <v>0.6093023255813953</v>
      </c>
      <c r="N20" s="2">
        <f t="shared" ca="1" si="6"/>
        <v>0.16744186046511628</v>
      </c>
      <c r="O20" s="2">
        <f t="shared" ca="1" si="7"/>
        <v>5.1162790697674418E-2</v>
      </c>
      <c r="P20" s="2">
        <f t="shared" ca="1" si="8"/>
        <v>-5.1162790697674418E-2</v>
      </c>
      <c r="Q20" s="2">
        <f t="shared" ca="1" si="9"/>
        <v>-4.6511627906976744E-2</v>
      </c>
      <c r="R20" s="2">
        <f t="shared" ca="1" si="10"/>
        <v>-7.441860465116279E-2</v>
      </c>
      <c r="S20" s="2">
        <f t="shared" ca="1" si="11"/>
        <v>0</v>
      </c>
      <c r="T20" s="8">
        <f t="shared" ca="1" si="12"/>
        <v>0.77674418604651163</v>
      </c>
      <c r="U20">
        <f ca="1">_xlfn.RANK.EQ(T20,T$3:T41,0)</f>
        <v>5</v>
      </c>
    </row>
    <row r="21" spans="1:21" x14ac:dyDescent="0.2">
      <c r="A21" s="6" t="s">
        <v>30</v>
      </c>
      <c r="B21" t="str">
        <f t="shared" ca="1" si="0"/>
        <v>1. How important have the following been to your work over the past year?  [Blended Learning]</v>
      </c>
      <c r="D21">
        <f t="shared" ca="1" si="13"/>
        <v>133</v>
      </c>
      <c r="E21">
        <f t="shared" ca="1" si="13"/>
        <v>39</v>
      </c>
      <c r="F21">
        <f t="shared" ca="1" si="13"/>
        <v>17</v>
      </c>
      <c r="G21">
        <f t="shared" ca="1" si="13"/>
        <v>4</v>
      </c>
      <c r="H21">
        <f t="shared" ca="1" si="13"/>
        <v>13</v>
      </c>
      <c r="I21">
        <f t="shared" ca="1" si="13"/>
        <v>9</v>
      </c>
      <c r="J21">
        <f t="shared" ca="1" si="2"/>
        <v>215</v>
      </c>
      <c r="K21" t="str">
        <f t="shared" ca="1" si="3"/>
        <v>Blended Learning</v>
      </c>
      <c r="L21" s="37" t="str">
        <f t="shared" ca="1" si="4"/>
        <v>Blended Learning</v>
      </c>
      <c r="M21" s="2">
        <f t="shared" ca="1" si="5"/>
        <v>0.61860465116279073</v>
      </c>
      <c r="N21" s="2">
        <f t="shared" ca="1" si="6"/>
        <v>0.18139534883720931</v>
      </c>
      <c r="O21" s="2">
        <f t="shared" ca="1" si="7"/>
        <v>3.9534883720930232E-2</v>
      </c>
      <c r="P21" s="2">
        <f t="shared" ca="1" si="8"/>
        <v>-3.9534883720930232E-2</v>
      </c>
      <c r="Q21" s="2">
        <f t="shared" ca="1" si="9"/>
        <v>-1.8604651162790697E-2</v>
      </c>
      <c r="R21" s="2">
        <f t="shared" ca="1" si="10"/>
        <v>-6.0465116279069767E-2</v>
      </c>
      <c r="S21" s="2">
        <f t="shared" ca="1" si="11"/>
        <v>4.1860465116279069E-2</v>
      </c>
      <c r="T21" s="8">
        <f t="shared" ca="1" si="12"/>
        <v>0.8</v>
      </c>
      <c r="U21">
        <f ca="1">_xlfn.RANK.EQ(T21,T$3:T42,0)</f>
        <v>4</v>
      </c>
    </row>
    <row r="22" spans="1:21" x14ac:dyDescent="0.2">
      <c r="A22" s="6" t="s">
        <v>28</v>
      </c>
      <c r="B22" t="str">
        <f t="shared" ca="1" si="0"/>
        <v>1. How important have the following been to your work over the past year?  [Web conferencing/virtual classroom software]</v>
      </c>
      <c r="D22">
        <f t="shared" ca="1" si="13"/>
        <v>173</v>
      </c>
      <c r="E22">
        <f t="shared" ca="1" si="13"/>
        <v>14</v>
      </c>
      <c r="F22">
        <f t="shared" ca="1" si="13"/>
        <v>10</v>
      </c>
      <c r="G22">
        <f t="shared" ca="1" si="13"/>
        <v>6</v>
      </c>
      <c r="H22">
        <f t="shared" ca="1" si="13"/>
        <v>7</v>
      </c>
      <c r="I22">
        <f t="shared" ca="1" si="13"/>
        <v>5</v>
      </c>
      <c r="J22">
        <f t="shared" ca="1" si="2"/>
        <v>215</v>
      </c>
      <c r="K22" t="str">
        <f t="shared" ca="1" si="3"/>
        <v>Web conferencing/virtual classroom software</v>
      </c>
      <c r="L22" s="37" t="str">
        <f t="shared" ca="1" si="4"/>
        <v>Web conferencing/virtual classroom software</v>
      </c>
      <c r="M22" s="2">
        <f t="shared" ca="1" si="5"/>
        <v>0.8046511627906977</v>
      </c>
      <c r="N22" s="2">
        <f t="shared" ca="1" si="6"/>
        <v>6.5116279069767441E-2</v>
      </c>
      <c r="O22" s="2">
        <f t="shared" ca="1" si="7"/>
        <v>2.3255813953488372E-2</v>
      </c>
      <c r="P22" s="2">
        <f t="shared" ca="1" si="8"/>
        <v>-2.3255813953488372E-2</v>
      </c>
      <c r="Q22" s="2">
        <f t="shared" ca="1" si="9"/>
        <v>-2.7906976744186046E-2</v>
      </c>
      <c r="R22" s="2">
        <f t="shared" ca="1" si="10"/>
        <v>-3.255813953488372E-2</v>
      </c>
      <c r="S22" s="2">
        <f t="shared" ca="1" si="11"/>
        <v>2.3255813953488372E-2</v>
      </c>
      <c r="T22" s="8">
        <f t="shared" ca="1" si="12"/>
        <v>0.86976744186046517</v>
      </c>
      <c r="U22">
        <f ca="1">_xlfn.RANK.EQ(T22,T$3:T43,0)</f>
        <v>3</v>
      </c>
    </row>
    <row r="23" spans="1:21" x14ac:dyDescent="0.2">
      <c r="A23" s="6" t="s">
        <v>32</v>
      </c>
      <c r="B23" t="str">
        <f t="shared" ca="1" si="0"/>
        <v>1. How important have the following been to your work over the past year?  [Content Management Systems and VLEs]</v>
      </c>
      <c r="D23">
        <f t="shared" ca="1" si="13"/>
        <v>170</v>
      </c>
      <c r="E23">
        <f t="shared" ca="1" si="13"/>
        <v>21</v>
      </c>
      <c r="F23">
        <f t="shared" ca="1" si="13"/>
        <v>11</v>
      </c>
      <c r="G23">
        <f t="shared" ca="1" si="13"/>
        <v>4</v>
      </c>
      <c r="H23">
        <f t="shared" ca="1" si="13"/>
        <v>3</v>
      </c>
      <c r="I23">
        <f t="shared" ca="1" si="13"/>
        <v>6</v>
      </c>
      <c r="J23">
        <f t="shared" ca="1" si="2"/>
        <v>215</v>
      </c>
      <c r="K23" t="str">
        <f t="shared" ca="1" si="3"/>
        <v>Content Management Systems and VLEs</v>
      </c>
      <c r="L23" s="37" t="str">
        <f t="shared" ca="1" si="4"/>
        <v>Content Management Systems and VLEs</v>
      </c>
      <c r="M23" s="2">
        <f t="shared" ca="1" si="5"/>
        <v>0.79069767441860461</v>
      </c>
      <c r="N23" s="2">
        <f t="shared" ca="1" si="6"/>
        <v>9.7674418604651161E-2</v>
      </c>
      <c r="O23" s="2">
        <f t="shared" ca="1" si="7"/>
        <v>2.5581395348837209E-2</v>
      </c>
      <c r="P23" s="2">
        <f t="shared" ca="1" si="8"/>
        <v>-2.5581395348837209E-2</v>
      </c>
      <c r="Q23" s="2">
        <f t="shared" ca="1" si="9"/>
        <v>-1.8604651162790697E-2</v>
      </c>
      <c r="R23" s="2">
        <f t="shared" ca="1" si="10"/>
        <v>-1.3953488372093023E-2</v>
      </c>
      <c r="S23" s="2">
        <f t="shared" ca="1" si="11"/>
        <v>2.7906976744186046E-2</v>
      </c>
      <c r="T23" s="8">
        <f t="shared" ca="1" si="12"/>
        <v>0.88837209302325582</v>
      </c>
      <c r="U23">
        <f ca="1">_xlfn.RANK.EQ(T23,T$3:T44,0)</f>
        <v>1</v>
      </c>
    </row>
    <row r="24" spans="1:21" x14ac:dyDescent="0.2">
      <c r="A24" s="6" t="s">
        <v>29</v>
      </c>
      <c r="B24" t="str">
        <f t="shared" ca="1" si="0"/>
        <v>1. How important have the following been to your work over the past year?  [Collaborative tools (e.g. Office365/Teams, Google Workspace/G Suite, Padlet etc.)]</v>
      </c>
      <c r="D24">
        <f t="shared" ca="1" si="13"/>
        <v>175</v>
      </c>
      <c r="E24">
        <f t="shared" ca="1" si="13"/>
        <v>16</v>
      </c>
      <c r="F24">
        <f t="shared" ca="1" si="13"/>
        <v>10</v>
      </c>
      <c r="G24">
        <f t="shared" ca="1" si="13"/>
        <v>1</v>
      </c>
      <c r="H24">
        <f t="shared" ca="1" si="13"/>
        <v>2</v>
      </c>
      <c r="I24">
        <f t="shared" ca="1" si="13"/>
        <v>11</v>
      </c>
      <c r="J24">
        <f t="shared" ca="1" si="2"/>
        <v>215</v>
      </c>
      <c r="K24" t="str">
        <f t="shared" ca="1" si="3"/>
        <v>Collaborative tools (e.g. Office365/Teams, Google Workspace/G Suite, Padlet etc.)</v>
      </c>
      <c r="L24" s="37" t="str">
        <f ca="1">IFERROR(REPLACE(K24,FIND(" ",K24,ROUNDDOWN(LEN(K24)/2,0)),1," "),K24)</f>
        <v>Collaborative tools (e.g. Office365/Teams, Google Workspace/G Suite, Padlet etc.)</v>
      </c>
      <c r="M24" s="2">
        <f t="shared" ca="1" si="5"/>
        <v>0.81395348837209303</v>
      </c>
      <c r="N24" s="2">
        <f t="shared" ca="1" si="6"/>
        <v>7.441860465116279E-2</v>
      </c>
      <c r="O24" s="2">
        <f t="shared" ca="1" si="7"/>
        <v>2.3255813953488372E-2</v>
      </c>
      <c r="P24" s="2">
        <f t="shared" ca="1" si="8"/>
        <v>-2.3255813953488372E-2</v>
      </c>
      <c r="Q24" s="2">
        <f t="shared" ca="1" si="9"/>
        <v>-4.6511627906976744E-3</v>
      </c>
      <c r="R24" s="2">
        <f t="shared" ca="1" si="10"/>
        <v>-9.3023255813953487E-3</v>
      </c>
      <c r="S24" s="2">
        <f t="shared" ca="1" si="11"/>
        <v>5.1162790697674418E-2</v>
      </c>
      <c r="T24" s="8">
        <f t="shared" ca="1" si="12"/>
        <v>0.88837209302325582</v>
      </c>
      <c r="U24">
        <f ca="1">_xlfn.RANK.EQ(T24,T$3:T45,0)</f>
        <v>1</v>
      </c>
    </row>
    <row r="25" spans="1:21" x14ac:dyDescent="0.2">
      <c r="M25" s="8"/>
    </row>
  </sheetData>
  <sortState xmlns:xlrd2="http://schemas.microsoft.com/office/spreadsheetml/2017/richdata2" ref="A3:U24">
    <sortCondition ref="T3:T24"/>
    <sortCondition ref="M3:M24"/>
  </sortState>
  <pageMargins left="0.7" right="0.7" top="0.75" bottom="0.75" header="0.3" footer="0.3"/>
  <pageSetup paperSize="9" orientation="portrait" verticalDpi="0" r:id="rId1"/>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0BEBD2-A4CF-4EB0-981E-B7A562F47C48}">
  <dimension ref="A1:J24"/>
  <sheetViews>
    <sheetView workbookViewId="0">
      <selection activeCell="AB48" sqref="AB48"/>
    </sheetView>
  </sheetViews>
  <sheetFormatPr defaultRowHeight="12.75" x14ac:dyDescent="0.2"/>
  <cols>
    <col min="2" max="3" width="17" customWidth="1"/>
    <col min="7" max="7" width="10.42578125" bestFit="1" customWidth="1"/>
  </cols>
  <sheetData>
    <row r="1" spans="1:10" ht="17.25" x14ac:dyDescent="0.2">
      <c r="A1" s="9" t="str">
        <f>"'Form responses "&amp;E1&amp;"'!"</f>
        <v>'Form responses 2020'!</v>
      </c>
      <c r="B1" s="7" t="s">
        <v>2536</v>
      </c>
      <c r="C1" s="7"/>
      <c r="E1">
        <v>2020</v>
      </c>
      <c r="F1" t="s">
        <v>167</v>
      </c>
      <c r="G1">
        <f ca="1">COUNTIF(INDIRECT($A$1&amp;$F$1&amp;":"&amp;$F$1),H$1)</f>
        <v>131</v>
      </c>
      <c r="H1" t="s">
        <v>162</v>
      </c>
      <c r="I1">
        <f ca="1">COUNTIF(INDIRECT($A$1&amp;$F$1&amp;":"&amp;$F$1),J$1)</f>
        <v>76</v>
      </c>
      <c r="J1" t="s">
        <v>163</v>
      </c>
    </row>
    <row r="2" spans="1:10" x14ac:dyDescent="0.2">
      <c r="A2" s="6" t="s">
        <v>3</v>
      </c>
      <c r="B2" s="16">
        <f ca="1">COUNTA(INDIRECT($A$1&amp;$A3&amp;":"&amp;$A3))-1</f>
        <v>207</v>
      </c>
      <c r="C2" s="16"/>
      <c r="D2" s="6" t="s">
        <v>121</v>
      </c>
      <c r="E2" s="6" t="s">
        <v>122</v>
      </c>
      <c r="F2" s="6" t="str">
        <f>E1&amp;" (n.)"</f>
        <v>2020 (n.)</v>
      </c>
      <c r="G2" t="s">
        <v>3485</v>
      </c>
      <c r="H2" t="s">
        <v>3484</v>
      </c>
      <c r="I2" t="s">
        <v>3486</v>
      </c>
      <c r="J2" t="s">
        <v>3487</v>
      </c>
    </row>
    <row r="3" spans="1:10" x14ac:dyDescent="0.2">
      <c r="A3" s="6" t="s">
        <v>3265</v>
      </c>
      <c r="B3" t="s">
        <v>3272</v>
      </c>
      <c r="D3" s="4">
        <f t="shared" ref="D3:D11" ca="1" si="0">COUNTIF(INDIRECT($A$1&amp;$A3&amp;":"&amp;$A3),"*"&amp;B3&amp;"*")</f>
        <v>31</v>
      </c>
      <c r="E3" s="5">
        <f t="shared" ref="E3:E11" ca="1" si="1">D3/B$2</f>
        <v>0.14975845410628019</v>
      </c>
      <c r="F3" s="5" t="str">
        <f t="shared" ref="F3:F11" ca="1" si="2">"n."&amp;D3</f>
        <v>n.31</v>
      </c>
      <c r="G3" s="4">
        <f ca="1">COUNTIFS(INDIRECT($A$1&amp;$A3&amp;":"&amp;$A3),"*"&amp;$B3&amp;"*",INDIRECT($A$1&amp;$F$1&amp;":"&amp;$F$1),H$1)</f>
        <v>21</v>
      </c>
      <c r="H3" s="2">
        <f ca="1">G3/G$1</f>
        <v>0.16030534351145037</v>
      </c>
      <c r="I3" s="4">
        <f ca="1">COUNTIFS(INDIRECT($A$1&amp;$A3&amp;":"&amp;$A3),"*"&amp;$B3&amp;"*",INDIRECT($A$1&amp;$F$1&amp;":"&amp;$F$1),J$1)</f>
        <v>9</v>
      </c>
      <c r="J3" s="2">
        <f ca="1">I3/I$1</f>
        <v>0.11842105263157894</v>
      </c>
    </row>
    <row r="4" spans="1:10" x14ac:dyDescent="0.2">
      <c r="A4" s="6" t="s">
        <v>3265</v>
      </c>
      <c r="B4" s="3" t="s">
        <v>3270</v>
      </c>
      <c r="C4" s="3"/>
      <c r="D4" s="4">
        <f t="shared" ca="1" si="0"/>
        <v>26</v>
      </c>
      <c r="E4" s="5">
        <f t="shared" ca="1" si="1"/>
        <v>0.12560386473429952</v>
      </c>
      <c r="F4" s="5" t="str">
        <f t="shared" ca="1" si="2"/>
        <v>n.26</v>
      </c>
      <c r="G4" s="4">
        <f t="shared" ref="G4:I11" ca="1" si="3">COUNTIFS(INDIRECT($A$1&amp;$A4&amp;":"&amp;$A4),"*"&amp;$B4&amp;"*",INDIRECT($A$1&amp;$F$1&amp;":"&amp;$F$1),H$1)</f>
        <v>19</v>
      </c>
      <c r="H4" s="2">
        <f t="shared" ref="H4:J11" ca="1" si="4">G4/G$1</f>
        <v>0.14503816793893129</v>
      </c>
      <c r="I4" s="4">
        <f t="shared" ca="1" si="3"/>
        <v>7</v>
      </c>
      <c r="J4" s="2">
        <f t="shared" ca="1" si="4"/>
        <v>9.2105263157894732E-2</v>
      </c>
    </row>
    <row r="5" spans="1:10" x14ac:dyDescent="0.2">
      <c r="A5" s="6" t="s">
        <v>3265</v>
      </c>
      <c r="B5" t="s">
        <v>2564</v>
      </c>
      <c r="D5" s="4">
        <f t="shared" ca="1" si="0"/>
        <v>38</v>
      </c>
      <c r="E5" s="5">
        <f t="shared" ca="1" si="1"/>
        <v>0.18357487922705315</v>
      </c>
      <c r="F5" s="5" t="str">
        <f t="shared" ca="1" si="2"/>
        <v>n.38</v>
      </c>
      <c r="G5" s="4">
        <f t="shared" ca="1" si="3"/>
        <v>24</v>
      </c>
      <c r="H5" s="2">
        <f t="shared" ca="1" si="4"/>
        <v>0.18320610687022901</v>
      </c>
      <c r="I5" s="4">
        <f t="shared" ca="1" si="3"/>
        <v>14</v>
      </c>
      <c r="J5" s="2">
        <f t="shared" ca="1" si="4"/>
        <v>0.18421052631578946</v>
      </c>
    </row>
    <row r="6" spans="1:10" x14ac:dyDescent="0.2">
      <c r="A6" s="6" t="s">
        <v>3265</v>
      </c>
      <c r="B6" t="s">
        <v>2683</v>
      </c>
      <c r="D6" s="4">
        <f t="shared" ca="1" si="0"/>
        <v>51</v>
      </c>
      <c r="E6" s="5">
        <f t="shared" ca="1" si="1"/>
        <v>0.24637681159420291</v>
      </c>
      <c r="F6" s="5" t="str">
        <f t="shared" ca="1" si="2"/>
        <v>n.51</v>
      </c>
      <c r="G6" s="4">
        <f t="shared" ca="1" si="3"/>
        <v>34</v>
      </c>
      <c r="H6" s="2">
        <f t="shared" ca="1" si="4"/>
        <v>0.25954198473282442</v>
      </c>
      <c r="I6" s="4">
        <f t="shared" ca="1" si="3"/>
        <v>16</v>
      </c>
      <c r="J6" s="2">
        <f t="shared" ca="1" si="4"/>
        <v>0.21052631578947367</v>
      </c>
    </row>
    <row r="7" spans="1:10" x14ac:dyDescent="0.2">
      <c r="A7" s="6" t="s">
        <v>3265</v>
      </c>
      <c r="B7" s="3" t="s">
        <v>3271</v>
      </c>
      <c r="C7" s="3"/>
      <c r="D7" s="4">
        <f t="shared" ca="1" si="0"/>
        <v>54</v>
      </c>
      <c r="E7" s="5">
        <f t="shared" ca="1" si="1"/>
        <v>0.2608695652173913</v>
      </c>
      <c r="F7" s="5" t="str">
        <f t="shared" ca="1" si="2"/>
        <v>n.54</v>
      </c>
      <c r="G7" s="4">
        <f t="shared" ca="1" si="3"/>
        <v>33</v>
      </c>
      <c r="H7" s="2">
        <f t="shared" ca="1" si="4"/>
        <v>0.25190839694656486</v>
      </c>
      <c r="I7" s="4">
        <f t="shared" ca="1" si="3"/>
        <v>20</v>
      </c>
      <c r="J7" s="2">
        <f t="shared" ca="1" si="4"/>
        <v>0.26315789473684209</v>
      </c>
    </row>
    <row r="8" spans="1:10" x14ac:dyDescent="0.2">
      <c r="A8" s="6" t="s">
        <v>3265</v>
      </c>
      <c r="B8" s="3" t="s">
        <v>2629</v>
      </c>
      <c r="C8" s="3"/>
      <c r="D8" s="4">
        <f t="shared" ca="1" si="0"/>
        <v>63</v>
      </c>
      <c r="E8" s="5">
        <f t="shared" ca="1" si="1"/>
        <v>0.30434782608695654</v>
      </c>
      <c r="F8" s="5" t="str">
        <f t="shared" ca="1" si="2"/>
        <v>n.63</v>
      </c>
      <c r="G8" s="4">
        <f t="shared" ca="1" si="3"/>
        <v>47</v>
      </c>
      <c r="H8" s="2">
        <f t="shared" ca="1" si="4"/>
        <v>0.35877862595419846</v>
      </c>
      <c r="I8" s="4">
        <f t="shared" ca="1" si="3"/>
        <v>15</v>
      </c>
      <c r="J8" s="2">
        <f t="shared" ca="1" si="4"/>
        <v>0.19736842105263158</v>
      </c>
    </row>
    <row r="9" spans="1:10" x14ac:dyDescent="0.2">
      <c r="A9" s="6" t="s">
        <v>3265</v>
      </c>
      <c r="B9" s="3" t="s">
        <v>2806</v>
      </c>
      <c r="C9" s="3"/>
      <c r="D9" s="4">
        <f t="shared" ca="1" si="0"/>
        <v>135</v>
      </c>
      <c r="E9" s="5">
        <f t="shared" ca="1" si="1"/>
        <v>0.65217391304347827</v>
      </c>
      <c r="F9" s="5" t="str">
        <f t="shared" ca="1" si="2"/>
        <v>n.135</v>
      </c>
      <c r="G9" s="4">
        <f t="shared" ca="1" si="3"/>
        <v>89</v>
      </c>
      <c r="H9" s="2">
        <f t="shared" ca="1" si="4"/>
        <v>0.67938931297709926</v>
      </c>
      <c r="I9" s="4">
        <f t="shared" ca="1" si="3"/>
        <v>42</v>
      </c>
      <c r="J9" s="2">
        <f t="shared" ca="1" si="4"/>
        <v>0.55263157894736847</v>
      </c>
    </row>
    <row r="10" spans="1:10" x14ac:dyDescent="0.2">
      <c r="A10" s="6" t="s">
        <v>3265</v>
      </c>
      <c r="B10" s="3" t="s">
        <v>2578</v>
      </c>
      <c r="C10" s="3"/>
      <c r="D10" s="4">
        <f t="shared" ca="1" si="0"/>
        <v>135</v>
      </c>
      <c r="E10" s="5">
        <f t="shared" ca="1" si="1"/>
        <v>0.65217391304347827</v>
      </c>
      <c r="F10" s="5" t="str">
        <f t="shared" ca="1" si="2"/>
        <v>n.135</v>
      </c>
      <c r="G10" s="4">
        <f t="shared" ca="1" si="3"/>
        <v>90</v>
      </c>
      <c r="H10" s="2">
        <f t="shared" ca="1" si="4"/>
        <v>0.68702290076335881</v>
      </c>
      <c r="I10" s="4">
        <f t="shared" ca="1" si="3"/>
        <v>42</v>
      </c>
      <c r="J10" s="2">
        <f t="shared" ca="1" si="4"/>
        <v>0.55263157894736847</v>
      </c>
    </row>
    <row r="11" spans="1:10" x14ac:dyDescent="0.2">
      <c r="A11" s="6" t="s">
        <v>3265</v>
      </c>
      <c r="B11" s="3" t="s">
        <v>2615</v>
      </c>
      <c r="C11" s="3"/>
      <c r="D11" s="4">
        <f t="shared" ca="1" si="0"/>
        <v>153</v>
      </c>
      <c r="E11" s="5">
        <f t="shared" ca="1" si="1"/>
        <v>0.73913043478260865</v>
      </c>
      <c r="F11" s="5" t="str">
        <f t="shared" ca="1" si="2"/>
        <v>n.153</v>
      </c>
      <c r="G11" s="4">
        <f t="shared" ca="1" si="3"/>
        <v>97</v>
      </c>
      <c r="H11" s="2">
        <f t="shared" ca="1" si="4"/>
        <v>0.74045801526717558</v>
      </c>
      <c r="I11" s="4">
        <f t="shared" ca="1" si="3"/>
        <v>52</v>
      </c>
      <c r="J11" s="2">
        <f t="shared" ca="1" si="4"/>
        <v>0.68421052631578949</v>
      </c>
    </row>
    <row r="12" spans="1:10" x14ac:dyDescent="0.2">
      <c r="E12" s="31"/>
      <c r="F12" s="31"/>
    </row>
    <row r="13" spans="1:10" x14ac:dyDescent="0.2">
      <c r="A13" t="s">
        <v>3267</v>
      </c>
      <c r="E13" s="31"/>
      <c r="F13" s="31"/>
    </row>
    <row r="14" spans="1:10" ht="17.25" x14ac:dyDescent="0.2">
      <c r="A14" s="9" t="str">
        <f>"'Form responses "&amp;E14&amp;"'!"</f>
        <v>'Form responses 2019'!</v>
      </c>
      <c r="B14" s="7" t="str">
        <f>B1</f>
        <v>9. Why are you a member of ALT?</v>
      </c>
      <c r="C14" s="7"/>
      <c r="E14" s="39">
        <v>2019</v>
      </c>
      <c r="F14" s="39"/>
      <c r="G14" s="178">
        <v>2020</v>
      </c>
      <c r="H14" s="178"/>
      <c r="I14" s="178"/>
    </row>
    <row r="15" spans="1:10" x14ac:dyDescent="0.2">
      <c r="A15" s="6" t="s">
        <v>3</v>
      </c>
      <c r="B15" s="16">
        <f ca="1">COUNTA(INDIRECT($A$14&amp;$A16&amp;":"&amp;$A16))-1</f>
        <v>221</v>
      </c>
      <c r="C15" s="16"/>
      <c r="D15" s="6" t="str">
        <f>E14&amp;" (n.)"</f>
        <v>2019 (n.)</v>
      </c>
      <c r="E15" s="6" t="str">
        <f>E14&amp;" (%)"</f>
        <v>2019 (%)</v>
      </c>
      <c r="F15" s="6" t="str">
        <f>F14&amp;" (n.)"</f>
        <v xml:space="preserve"> (n.)</v>
      </c>
      <c r="G15" s="6" t="str">
        <f>G14&amp;" (n.)"</f>
        <v>2020 (n.)</v>
      </c>
      <c r="H15" s="6" t="str">
        <f>G14&amp;" (%)"</f>
        <v>2020 (%)</v>
      </c>
      <c r="I15" s="6" t="str">
        <f>I14&amp;" (n.)"</f>
        <v xml:space="preserve"> (n.)</v>
      </c>
    </row>
    <row r="16" spans="1:10" x14ac:dyDescent="0.2">
      <c r="A16" s="6" t="s">
        <v>3273</v>
      </c>
      <c r="B16" t="s">
        <v>3272</v>
      </c>
      <c r="C16" t="s">
        <v>3272</v>
      </c>
      <c r="D16" s="4">
        <f ca="1">COUNTIF(INDIRECT($A$14&amp;$A16&amp;":"&amp;$A16),"*"&amp;B16&amp;"*")</f>
        <v>33</v>
      </c>
      <c r="E16" s="5">
        <f t="shared" ref="E16:E21" ca="1" si="5">D16/B$15</f>
        <v>0.14932126696832579</v>
      </c>
      <c r="F16" s="5" t="str">
        <f t="shared" ref="F16:F21" ca="1" si="6">"n."&amp;D16</f>
        <v>n.33</v>
      </c>
      <c r="G16">
        <f ca="1">VLOOKUP($C16,$B$3:$E$11,3,FALSE)</f>
        <v>31</v>
      </c>
      <c r="H16" s="42">
        <f ca="1">VLOOKUP($C16,$B$3:$E$11,4,FALSE)</f>
        <v>0.14975845410628019</v>
      </c>
      <c r="I16" s="5" t="str">
        <f t="shared" ref="I16" ca="1" si="7">"n."&amp;G16</f>
        <v>n.31</v>
      </c>
    </row>
    <row r="17" spans="1:9" x14ac:dyDescent="0.2">
      <c r="A17" s="6" t="s">
        <v>3273</v>
      </c>
      <c r="B17" s="3" t="s">
        <v>3270</v>
      </c>
      <c r="C17" s="3" t="s">
        <v>3270</v>
      </c>
      <c r="D17" s="4">
        <f t="shared" ref="D17:D21" ca="1" si="8">COUNTIF(INDIRECT($A$14&amp;$A17&amp;":"&amp;$A17),"*"&amp;B17&amp;"*")</f>
        <v>43</v>
      </c>
      <c r="E17" s="5">
        <f t="shared" ca="1" si="5"/>
        <v>0.19457013574660634</v>
      </c>
      <c r="F17" s="5" t="str">
        <f t="shared" ca="1" si="6"/>
        <v>n.43</v>
      </c>
      <c r="G17">
        <f t="shared" ref="G17:G24" ca="1" si="9">VLOOKUP($C17,$B$3:$E$11,3,FALSE)</f>
        <v>26</v>
      </c>
      <c r="H17" s="42">
        <f t="shared" ref="H17:H24" ca="1" si="10">VLOOKUP($C17,$B$3:$E$11,4,FALSE)</f>
        <v>0.12560386473429952</v>
      </c>
      <c r="I17" s="5" t="str">
        <f t="shared" ref="I17:I24" ca="1" si="11">"n."&amp;G17</f>
        <v>n.26</v>
      </c>
    </row>
    <row r="18" spans="1:9" x14ac:dyDescent="0.2">
      <c r="A18" s="6" t="s">
        <v>3273</v>
      </c>
      <c r="B18" t="s">
        <v>2564</v>
      </c>
      <c r="C18" t="s">
        <v>2564</v>
      </c>
      <c r="D18" s="4">
        <f t="shared" ca="1" si="8"/>
        <v>45</v>
      </c>
      <c r="E18" s="5">
        <f t="shared" ca="1" si="5"/>
        <v>0.20361990950226244</v>
      </c>
      <c r="F18" s="5" t="str">
        <f t="shared" ca="1" si="6"/>
        <v>n.45</v>
      </c>
      <c r="G18">
        <f t="shared" ca="1" si="9"/>
        <v>38</v>
      </c>
      <c r="H18" s="42">
        <f t="shared" ca="1" si="10"/>
        <v>0.18357487922705315</v>
      </c>
      <c r="I18" s="5" t="str">
        <f t="shared" ca="1" si="11"/>
        <v>n.38</v>
      </c>
    </row>
    <row r="19" spans="1:9" x14ac:dyDescent="0.2">
      <c r="A19" s="6" t="s">
        <v>3273</v>
      </c>
      <c r="B19" t="s">
        <v>2683</v>
      </c>
      <c r="C19" t="s">
        <v>2683</v>
      </c>
      <c r="D19" s="4">
        <f t="shared" ca="1" si="8"/>
        <v>63</v>
      </c>
      <c r="E19" s="5">
        <f t="shared" ca="1" si="5"/>
        <v>0.28506787330316741</v>
      </c>
      <c r="F19" s="5" t="str">
        <f t="shared" ca="1" si="6"/>
        <v>n.63</v>
      </c>
      <c r="G19">
        <f t="shared" ca="1" si="9"/>
        <v>51</v>
      </c>
      <c r="H19" s="42">
        <f t="shared" ca="1" si="10"/>
        <v>0.24637681159420291</v>
      </c>
      <c r="I19" s="5" t="str">
        <f t="shared" ca="1" si="11"/>
        <v>n.51</v>
      </c>
    </row>
    <row r="20" spans="1:9" x14ac:dyDescent="0.2">
      <c r="A20" s="6" t="s">
        <v>3273</v>
      </c>
      <c r="B20" s="3" t="s">
        <v>3271</v>
      </c>
      <c r="C20" s="3" t="s">
        <v>3271</v>
      </c>
      <c r="D20" s="4">
        <f t="shared" ca="1" si="8"/>
        <v>66</v>
      </c>
      <c r="E20" s="5">
        <f t="shared" ca="1" si="5"/>
        <v>0.29864253393665158</v>
      </c>
      <c r="F20" s="5" t="str">
        <f t="shared" ca="1" si="6"/>
        <v>n.66</v>
      </c>
      <c r="G20">
        <f t="shared" ca="1" si="9"/>
        <v>54</v>
      </c>
      <c r="H20" s="42">
        <f t="shared" ca="1" si="10"/>
        <v>0.2608695652173913</v>
      </c>
      <c r="I20" s="5" t="str">
        <f t="shared" ca="1" si="11"/>
        <v>n.54</v>
      </c>
    </row>
    <row r="21" spans="1:9" x14ac:dyDescent="0.2">
      <c r="A21" s="6" t="s">
        <v>3273</v>
      </c>
      <c r="B21" s="3" t="s">
        <v>2629</v>
      </c>
      <c r="C21" s="3" t="s">
        <v>2629</v>
      </c>
      <c r="D21" s="4">
        <f t="shared" ca="1" si="8"/>
        <v>82</v>
      </c>
      <c r="E21" s="5">
        <f t="shared" ca="1" si="5"/>
        <v>0.37104072398190047</v>
      </c>
      <c r="F21" s="5" t="str">
        <f t="shared" ca="1" si="6"/>
        <v>n.82</v>
      </c>
      <c r="G21">
        <f t="shared" ca="1" si="9"/>
        <v>63</v>
      </c>
      <c r="H21" s="42">
        <f t="shared" ca="1" si="10"/>
        <v>0.30434782608695654</v>
      </c>
      <c r="I21" s="5" t="str">
        <f t="shared" ca="1" si="11"/>
        <v>n.63</v>
      </c>
    </row>
    <row r="22" spans="1:9" x14ac:dyDescent="0.2">
      <c r="A22" s="6" t="s">
        <v>3273</v>
      </c>
      <c r="B22" s="3" t="s">
        <v>2806</v>
      </c>
      <c r="C22" s="3" t="s">
        <v>2806</v>
      </c>
      <c r="D22" s="4">
        <f t="shared" ref="D22:D24" ca="1" si="12">COUNTIF(INDIRECT($A$14&amp;$A22&amp;":"&amp;$A22),"*"&amp;B22&amp;"*")</f>
        <v>149</v>
      </c>
      <c r="E22" s="5">
        <f t="shared" ref="E22:E24" ca="1" si="13">D22/B$15</f>
        <v>0.67420814479638014</v>
      </c>
      <c r="F22" s="5" t="str">
        <f t="shared" ref="F22:F24" ca="1" si="14">"n."&amp;D22</f>
        <v>n.149</v>
      </c>
      <c r="G22">
        <f t="shared" ca="1" si="9"/>
        <v>135</v>
      </c>
      <c r="H22" s="42">
        <f t="shared" ca="1" si="10"/>
        <v>0.65217391304347827</v>
      </c>
      <c r="I22" s="5" t="str">
        <f t="shared" ca="1" si="11"/>
        <v>n.135</v>
      </c>
    </row>
    <row r="23" spans="1:9" x14ac:dyDescent="0.2">
      <c r="A23" s="6" t="s">
        <v>3273</v>
      </c>
      <c r="B23" s="3" t="s">
        <v>2578</v>
      </c>
      <c r="C23" s="3" t="s">
        <v>2578</v>
      </c>
      <c r="D23" s="4">
        <f t="shared" ca="1" si="12"/>
        <v>156</v>
      </c>
      <c r="E23" s="5">
        <f t="shared" ca="1" si="13"/>
        <v>0.70588235294117652</v>
      </c>
      <c r="F23" s="5" t="str">
        <f t="shared" ca="1" si="14"/>
        <v>n.156</v>
      </c>
      <c r="G23">
        <f t="shared" ca="1" si="9"/>
        <v>135</v>
      </c>
      <c r="H23" s="42">
        <f t="shared" ca="1" si="10"/>
        <v>0.65217391304347827</v>
      </c>
      <c r="I23" s="5" t="str">
        <f t="shared" ca="1" si="11"/>
        <v>n.135</v>
      </c>
    </row>
    <row r="24" spans="1:9" x14ac:dyDescent="0.2">
      <c r="A24" s="6" t="s">
        <v>3273</v>
      </c>
      <c r="B24" s="3" t="s">
        <v>2615</v>
      </c>
      <c r="C24" s="3" t="s">
        <v>2615</v>
      </c>
      <c r="D24" s="4">
        <f t="shared" ca="1" si="12"/>
        <v>164</v>
      </c>
      <c r="E24" s="5">
        <f t="shared" ca="1" si="13"/>
        <v>0.74208144796380093</v>
      </c>
      <c r="F24" s="5" t="str">
        <f t="shared" ca="1" si="14"/>
        <v>n.164</v>
      </c>
      <c r="G24">
        <f t="shared" ca="1" si="9"/>
        <v>153</v>
      </c>
      <c r="H24" s="42">
        <f t="shared" ca="1" si="10"/>
        <v>0.73913043478260865</v>
      </c>
      <c r="I24" s="5" t="str">
        <f t="shared" ca="1" si="11"/>
        <v>n.153</v>
      </c>
    </row>
  </sheetData>
  <sortState xmlns:xlrd2="http://schemas.microsoft.com/office/spreadsheetml/2017/richdata2" ref="A3:F11">
    <sortCondition ref="D3:D11"/>
  </sortState>
  <mergeCells count="1">
    <mergeCell ref="G14:I14"/>
  </mergeCells>
  <pageMargins left="0.7" right="0.7" top="0.75" bottom="0.75" header="0.3" footer="0.3"/>
  <pageSetup paperSize="9" orientation="portrait" verticalDpi="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G445"/>
  <sheetViews>
    <sheetView workbookViewId="0">
      <selection activeCell="W24" sqref="W24"/>
    </sheetView>
  </sheetViews>
  <sheetFormatPr defaultRowHeight="12.75" x14ac:dyDescent="0.2"/>
  <cols>
    <col min="1" max="1" width="14.28515625" style="59" bestFit="1" customWidth="1"/>
    <col min="2" max="2" width="9.140625" style="59"/>
  </cols>
  <sheetData>
    <row r="1" spans="1:7" ht="17.25" x14ac:dyDescent="0.2">
      <c r="B1" s="60" t="s">
        <v>2537</v>
      </c>
    </row>
    <row r="2" spans="1:7" x14ac:dyDescent="0.2">
      <c r="A2" t="s">
        <v>3274</v>
      </c>
      <c r="B2" t="s">
        <v>3275</v>
      </c>
      <c r="C2" t="s">
        <v>3276</v>
      </c>
      <c r="D2" t="s">
        <v>3277</v>
      </c>
      <c r="E2" t="s">
        <v>3278</v>
      </c>
      <c r="F2" t="s">
        <v>3279</v>
      </c>
      <c r="G2" s="94" t="s">
        <v>3474</v>
      </c>
    </row>
    <row r="3" spans="1:7" x14ac:dyDescent="0.2">
      <c r="A3" t="s">
        <v>3284</v>
      </c>
      <c r="B3">
        <v>53</v>
      </c>
      <c r="C3" t="s">
        <v>3281</v>
      </c>
      <c r="D3" t="s">
        <v>3281</v>
      </c>
      <c r="E3" t="s">
        <v>3281</v>
      </c>
      <c r="F3" t="s">
        <v>151</v>
      </c>
    </row>
    <row r="4" spans="1:7" x14ac:dyDescent="0.2">
      <c r="A4" t="s">
        <v>3280</v>
      </c>
      <c r="B4">
        <v>34</v>
      </c>
      <c r="C4" t="s">
        <v>3281</v>
      </c>
      <c r="D4" t="s">
        <v>3281</v>
      </c>
      <c r="E4" t="s">
        <v>3281</v>
      </c>
      <c r="F4" t="s">
        <v>151</v>
      </c>
    </row>
    <row r="5" spans="1:7" x14ac:dyDescent="0.2">
      <c r="A5" t="s">
        <v>3282</v>
      </c>
      <c r="B5">
        <v>32</v>
      </c>
      <c r="C5" t="s">
        <v>3281</v>
      </c>
      <c r="D5" t="s">
        <v>3281</v>
      </c>
      <c r="E5" t="s">
        <v>3281</v>
      </c>
      <c r="F5" t="s">
        <v>151</v>
      </c>
    </row>
    <row r="6" spans="1:7" x14ac:dyDescent="0.2">
      <c r="A6" t="s">
        <v>3285</v>
      </c>
      <c r="B6">
        <v>25</v>
      </c>
      <c r="C6" t="s">
        <v>3281</v>
      </c>
      <c r="D6" t="s">
        <v>3281</v>
      </c>
      <c r="E6" t="s">
        <v>3281</v>
      </c>
      <c r="F6" t="s">
        <v>151</v>
      </c>
    </row>
    <row r="7" spans="1:7" x14ac:dyDescent="0.2">
      <c r="A7" t="s">
        <v>3287</v>
      </c>
      <c r="B7">
        <v>23</v>
      </c>
      <c r="C7" t="s">
        <v>3281</v>
      </c>
      <c r="D7" t="s">
        <v>3281</v>
      </c>
      <c r="E7" t="s">
        <v>3281</v>
      </c>
      <c r="F7" t="s">
        <v>151</v>
      </c>
    </row>
    <row r="8" spans="1:7" x14ac:dyDescent="0.2">
      <c r="A8" t="s">
        <v>3286</v>
      </c>
      <c r="B8">
        <v>20</v>
      </c>
      <c r="C8" t="s">
        <v>3281</v>
      </c>
      <c r="D8" t="s">
        <v>3281</v>
      </c>
      <c r="E8" t="s">
        <v>3281</v>
      </c>
      <c r="F8" t="s">
        <v>151</v>
      </c>
    </row>
    <row r="9" spans="1:7" x14ac:dyDescent="0.2">
      <c r="A9" t="s">
        <v>3283</v>
      </c>
      <c r="B9">
        <v>19</v>
      </c>
      <c r="C9" t="s">
        <v>3281</v>
      </c>
      <c r="D9" t="s">
        <v>3281</v>
      </c>
      <c r="E9" t="s">
        <v>3281</v>
      </c>
      <c r="F9" t="s">
        <v>151</v>
      </c>
    </row>
    <row r="10" spans="1:7" x14ac:dyDescent="0.2">
      <c r="A10" t="s">
        <v>152</v>
      </c>
      <c r="B10">
        <v>17</v>
      </c>
      <c r="C10" t="s">
        <v>3281</v>
      </c>
      <c r="D10" t="s">
        <v>3281</v>
      </c>
      <c r="E10" t="s">
        <v>3281</v>
      </c>
      <c r="F10" t="s">
        <v>151</v>
      </c>
    </row>
    <row r="11" spans="1:7" x14ac:dyDescent="0.2">
      <c r="A11" t="s">
        <v>3290</v>
      </c>
      <c r="B11">
        <v>16</v>
      </c>
      <c r="C11" t="s">
        <v>3281</v>
      </c>
      <c r="D11" t="s">
        <v>3281</v>
      </c>
      <c r="E11" t="s">
        <v>3281</v>
      </c>
      <c r="F11" t="s">
        <v>151</v>
      </c>
    </row>
    <row r="12" spans="1:7" x14ac:dyDescent="0.2">
      <c r="A12" t="s">
        <v>3291</v>
      </c>
      <c r="B12">
        <v>16</v>
      </c>
      <c r="C12" t="s">
        <v>3281</v>
      </c>
      <c r="D12" t="s">
        <v>3281</v>
      </c>
      <c r="E12" t="s">
        <v>3281</v>
      </c>
      <c r="F12" t="s">
        <v>151</v>
      </c>
    </row>
    <row r="13" spans="1:7" x14ac:dyDescent="0.2">
      <c r="A13" t="s">
        <v>3289</v>
      </c>
      <c r="B13">
        <v>15</v>
      </c>
      <c r="C13" t="s">
        <v>3281</v>
      </c>
      <c r="D13" t="s">
        <v>3281</v>
      </c>
      <c r="E13" t="s">
        <v>3281</v>
      </c>
      <c r="F13" t="s">
        <v>151</v>
      </c>
    </row>
    <row r="14" spans="1:7" x14ac:dyDescent="0.2">
      <c r="A14" t="s">
        <v>3321</v>
      </c>
      <c r="B14">
        <v>14</v>
      </c>
      <c r="C14" t="s">
        <v>3281</v>
      </c>
      <c r="D14" t="s">
        <v>3281</v>
      </c>
      <c r="E14" t="s">
        <v>3281</v>
      </c>
      <c r="F14" t="s">
        <v>151</v>
      </c>
    </row>
    <row r="15" spans="1:7" x14ac:dyDescent="0.2">
      <c r="A15" t="s">
        <v>3325</v>
      </c>
      <c r="B15">
        <v>14</v>
      </c>
      <c r="C15" t="s">
        <v>3281</v>
      </c>
      <c r="D15" t="s">
        <v>3281</v>
      </c>
      <c r="E15" t="s">
        <v>3281</v>
      </c>
      <c r="F15" t="s">
        <v>151</v>
      </c>
    </row>
    <row r="16" spans="1:7" x14ac:dyDescent="0.2">
      <c r="A16" t="s">
        <v>3308</v>
      </c>
      <c r="B16">
        <v>14</v>
      </c>
      <c r="C16" t="s">
        <v>3281</v>
      </c>
      <c r="D16" t="s">
        <v>3281</v>
      </c>
      <c r="E16" t="s">
        <v>3281</v>
      </c>
      <c r="F16" t="s">
        <v>151</v>
      </c>
    </row>
    <row r="17" spans="1:6" x14ac:dyDescent="0.2">
      <c r="A17" t="s">
        <v>3294</v>
      </c>
      <c r="B17">
        <v>13</v>
      </c>
      <c r="C17" t="s">
        <v>3281</v>
      </c>
      <c r="D17" t="s">
        <v>3281</v>
      </c>
      <c r="E17" t="s">
        <v>3281</v>
      </c>
      <c r="F17" t="s">
        <v>151</v>
      </c>
    </row>
    <row r="18" spans="1:6" x14ac:dyDescent="0.2">
      <c r="A18" t="s">
        <v>3455</v>
      </c>
      <c r="B18">
        <v>13</v>
      </c>
      <c r="C18" t="s">
        <v>3281</v>
      </c>
      <c r="D18" t="s">
        <v>3281</v>
      </c>
      <c r="E18" t="s">
        <v>3281</v>
      </c>
      <c r="F18" t="s">
        <v>151</v>
      </c>
    </row>
    <row r="19" spans="1:6" x14ac:dyDescent="0.2">
      <c r="A19" t="s">
        <v>3309</v>
      </c>
      <c r="B19">
        <v>11</v>
      </c>
      <c r="C19" t="s">
        <v>3281</v>
      </c>
      <c r="D19" t="s">
        <v>3281</v>
      </c>
      <c r="E19" t="s">
        <v>3281</v>
      </c>
      <c r="F19" t="s">
        <v>151</v>
      </c>
    </row>
    <row r="20" spans="1:6" x14ac:dyDescent="0.2">
      <c r="A20" t="s">
        <v>3288</v>
      </c>
      <c r="B20">
        <v>11</v>
      </c>
      <c r="C20" t="s">
        <v>3281</v>
      </c>
      <c r="D20" t="s">
        <v>3281</v>
      </c>
      <c r="E20" t="s">
        <v>3281</v>
      </c>
      <c r="F20" t="s">
        <v>151</v>
      </c>
    </row>
    <row r="21" spans="1:6" x14ac:dyDescent="0.2">
      <c r="A21" t="s">
        <v>3298</v>
      </c>
      <c r="B21">
        <v>11</v>
      </c>
      <c r="C21" t="s">
        <v>3281</v>
      </c>
      <c r="D21" t="s">
        <v>3281</v>
      </c>
      <c r="E21" t="s">
        <v>3281</v>
      </c>
      <c r="F21" t="s">
        <v>151</v>
      </c>
    </row>
    <row r="22" spans="1:6" x14ac:dyDescent="0.2">
      <c r="A22" t="s">
        <v>3293</v>
      </c>
      <c r="B22">
        <v>10</v>
      </c>
      <c r="C22" t="s">
        <v>3281</v>
      </c>
      <c r="D22" t="s">
        <v>3281</v>
      </c>
      <c r="E22" t="s">
        <v>3281</v>
      </c>
      <c r="F22" t="s">
        <v>151</v>
      </c>
    </row>
    <row r="23" spans="1:6" x14ac:dyDescent="0.2">
      <c r="A23" t="s">
        <v>3318</v>
      </c>
      <c r="B23">
        <v>10</v>
      </c>
      <c r="C23" t="s">
        <v>3281</v>
      </c>
      <c r="D23" t="s">
        <v>3281</v>
      </c>
      <c r="E23" t="s">
        <v>3281</v>
      </c>
      <c r="F23" t="s">
        <v>151</v>
      </c>
    </row>
    <row r="24" spans="1:6" x14ac:dyDescent="0.2">
      <c r="A24" t="s">
        <v>3331</v>
      </c>
      <c r="B24">
        <v>10</v>
      </c>
      <c r="C24" t="s">
        <v>3281</v>
      </c>
      <c r="D24" t="s">
        <v>3281</v>
      </c>
      <c r="E24" t="s">
        <v>3281</v>
      </c>
      <c r="F24" t="s">
        <v>151</v>
      </c>
    </row>
    <row r="25" spans="1:6" x14ac:dyDescent="0.2">
      <c r="A25" t="s">
        <v>3306</v>
      </c>
      <c r="B25">
        <v>10</v>
      </c>
      <c r="C25" t="s">
        <v>3281</v>
      </c>
      <c r="D25" t="s">
        <v>3281</v>
      </c>
      <c r="E25" t="s">
        <v>3281</v>
      </c>
      <c r="F25" t="s">
        <v>151</v>
      </c>
    </row>
    <row r="26" spans="1:6" x14ac:dyDescent="0.2">
      <c r="A26" t="s">
        <v>3316</v>
      </c>
      <c r="B26">
        <v>10</v>
      </c>
      <c r="C26" t="s">
        <v>3281</v>
      </c>
      <c r="D26" t="s">
        <v>3281</v>
      </c>
      <c r="E26" t="s">
        <v>3281</v>
      </c>
      <c r="F26" t="s">
        <v>151</v>
      </c>
    </row>
    <row r="27" spans="1:6" x14ac:dyDescent="0.2">
      <c r="A27" t="s">
        <v>3297</v>
      </c>
      <c r="B27">
        <v>9</v>
      </c>
      <c r="C27" t="s">
        <v>3281</v>
      </c>
      <c r="D27" t="s">
        <v>3281</v>
      </c>
      <c r="E27" t="s">
        <v>3281</v>
      </c>
      <c r="F27" t="s">
        <v>151</v>
      </c>
    </row>
    <row r="28" spans="1:6" x14ac:dyDescent="0.2">
      <c r="A28" t="s">
        <v>4482</v>
      </c>
      <c r="B28">
        <v>9</v>
      </c>
      <c r="C28" t="s">
        <v>3281</v>
      </c>
      <c r="D28" t="s">
        <v>3281</v>
      </c>
      <c r="E28" t="s">
        <v>3281</v>
      </c>
      <c r="F28" t="s">
        <v>151</v>
      </c>
    </row>
    <row r="29" spans="1:6" x14ac:dyDescent="0.2">
      <c r="A29" t="s">
        <v>3295</v>
      </c>
      <c r="B29">
        <v>9</v>
      </c>
      <c r="C29" t="s">
        <v>3281</v>
      </c>
      <c r="D29" t="s">
        <v>3281</v>
      </c>
      <c r="E29" t="s">
        <v>3281</v>
      </c>
      <c r="F29" t="s">
        <v>151</v>
      </c>
    </row>
    <row r="30" spans="1:6" x14ac:dyDescent="0.2">
      <c r="A30" t="s">
        <v>4483</v>
      </c>
      <c r="B30">
        <v>8</v>
      </c>
      <c r="C30" t="s">
        <v>3281</v>
      </c>
      <c r="D30" t="s">
        <v>3281</v>
      </c>
      <c r="E30" t="s">
        <v>3281</v>
      </c>
      <c r="F30" t="s">
        <v>151</v>
      </c>
    </row>
    <row r="31" spans="1:6" x14ac:dyDescent="0.2">
      <c r="A31" t="s">
        <v>3303</v>
      </c>
      <c r="B31">
        <v>8</v>
      </c>
      <c r="C31" t="s">
        <v>3281</v>
      </c>
      <c r="D31" t="s">
        <v>3281</v>
      </c>
      <c r="E31" t="s">
        <v>3281</v>
      </c>
      <c r="F31" t="s">
        <v>151</v>
      </c>
    </row>
    <row r="32" spans="1:6" x14ac:dyDescent="0.2">
      <c r="A32" t="s">
        <v>4484</v>
      </c>
      <c r="B32">
        <v>8</v>
      </c>
      <c r="C32" t="s">
        <v>3281</v>
      </c>
      <c r="D32" t="s">
        <v>3281</v>
      </c>
      <c r="E32" t="s">
        <v>3281</v>
      </c>
      <c r="F32" t="s">
        <v>151</v>
      </c>
    </row>
    <row r="33" spans="1:6" x14ac:dyDescent="0.2">
      <c r="A33" t="s">
        <v>3327</v>
      </c>
      <c r="B33">
        <v>8</v>
      </c>
      <c r="C33" t="s">
        <v>3281</v>
      </c>
      <c r="D33" t="s">
        <v>3281</v>
      </c>
      <c r="E33" t="s">
        <v>3281</v>
      </c>
      <c r="F33" t="s">
        <v>151</v>
      </c>
    </row>
    <row r="34" spans="1:6" x14ac:dyDescent="0.2">
      <c r="A34" t="s">
        <v>3305</v>
      </c>
      <c r="B34">
        <v>8</v>
      </c>
      <c r="C34" t="s">
        <v>3281</v>
      </c>
      <c r="D34" t="s">
        <v>3281</v>
      </c>
      <c r="E34" t="s">
        <v>3281</v>
      </c>
      <c r="F34" t="s">
        <v>151</v>
      </c>
    </row>
    <row r="35" spans="1:6" x14ac:dyDescent="0.2">
      <c r="A35" t="s">
        <v>3300</v>
      </c>
      <c r="B35">
        <v>7</v>
      </c>
      <c r="C35" t="s">
        <v>3281</v>
      </c>
      <c r="D35" t="s">
        <v>3281</v>
      </c>
      <c r="E35" t="s">
        <v>3281</v>
      </c>
      <c r="F35" t="s">
        <v>151</v>
      </c>
    </row>
    <row r="36" spans="1:6" x14ac:dyDescent="0.2">
      <c r="A36" t="s">
        <v>3399</v>
      </c>
      <c r="B36">
        <v>7</v>
      </c>
      <c r="C36" t="s">
        <v>3281</v>
      </c>
      <c r="D36" t="s">
        <v>3281</v>
      </c>
      <c r="E36" t="s">
        <v>3281</v>
      </c>
      <c r="F36" t="s">
        <v>151</v>
      </c>
    </row>
    <row r="37" spans="1:6" x14ac:dyDescent="0.2">
      <c r="A37" t="s">
        <v>3386</v>
      </c>
      <c r="B37">
        <v>7</v>
      </c>
      <c r="C37" t="s">
        <v>3281</v>
      </c>
      <c r="D37" t="s">
        <v>3281</v>
      </c>
      <c r="E37" t="s">
        <v>3281</v>
      </c>
      <c r="F37" t="s">
        <v>151</v>
      </c>
    </row>
    <row r="38" spans="1:6" x14ac:dyDescent="0.2">
      <c r="A38" t="s">
        <v>3324</v>
      </c>
      <c r="B38">
        <v>6</v>
      </c>
      <c r="C38" t="s">
        <v>3281</v>
      </c>
      <c r="D38" t="s">
        <v>3281</v>
      </c>
      <c r="E38" t="s">
        <v>3281</v>
      </c>
      <c r="F38" t="s">
        <v>151</v>
      </c>
    </row>
    <row r="39" spans="1:6" x14ac:dyDescent="0.2">
      <c r="A39" t="s">
        <v>4485</v>
      </c>
      <c r="B39">
        <v>6</v>
      </c>
      <c r="C39" t="s">
        <v>3281</v>
      </c>
      <c r="D39" t="s">
        <v>3281</v>
      </c>
      <c r="E39" t="s">
        <v>3281</v>
      </c>
      <c r="F39" t="s">
        <v>151</v>
      </c>
    </row>
    <row r="40" spans="1:6" x14ac:dyDescent="0.2">
      <c r="A40" t="s">
        <v>4486</v>
      </c>
      <c r="B40">
        <v>6</v>
      </c>
      <c r="C40" t="s">
        <v>3281</v>
      </c>
      <c r="D40" t="s">
        <v>3281</v>
      </c>
      <c r="E40" t="s">
        <v>3281</v>
      </c>
      <c r="F40" t="s">
        <v>151</v>
      </c>
    </row>
    <row r="41" spans="1:6" x14ac:dyDescent="0.2">
      <c r="A41" t="s">
        <v>3379</v>
      </c>
      <c r="B41">
        <v>6</v>
      </c>
      <c r="C41" t="s">
        <v>3281</v>
      </c>
      <c r="D41" t="s">
        <v>3281</v>
      </c>
      <c r="E41" t="s">
        <v>3281</v>
      </c>
      <c r="F41" t="s">
        <v>151</v>
      </c>
    </row>
    <row r="42" spans="1:6" x14ac:dyDescent="0.2">
      <c r="A42" t="s">
        <v>3320</v>
      </c>
      <c r="B42">
        <v>6</v>
      </c>
      <c r="C42" t="s">
        <v>3281</v>
      </c>
      <c r="D42" t="s">
        <v>3281</v>
      </c>
      <c r="E42" t="s">
        <v>3281</v>
      </c>
      <c r="F42" t="s">
        <v>151</v>
      </c>
    </row>
    <row r="43" spans="1:6" x14ac:dyDescent="0.2">
      <c r="A43" t="s">
        <v>3336</v>
      </c>
      <c r="B43">
        <v>6</v>
      </c>
      <c r="C43" t="s">
        <v>3281</v>
      </c>
      <c r="D43" t="s">
        <v>3281</v>
      </c>
      <c r="E43" t="s">
        <v>3281</v>
      </c>
      <c r="F43" t="s">
        <v>151</v>
      </c>
    </row>
    <row r="44" spans="1:6" x14ac:dyDescent="0.2">
      <c r="A44" t="s">
        <v>3338</v>
      </c>
      <c r="B44">
        <v>6</v>
      </c>
      <c r="C44" t="s">
        <v>3281</v>
      </c>
      <c r="D44" t="s">
        <v>3281</v>
      </c>
      <c r="E44" t="s">
        <v>3281</v>
      </c>
      <c r="F44" t="s">
        <v>151</v>
      </c>
    </row>
    <row r="45" spans="1:6" x14ac:dyDescent="0.2">
      <c r="A45" t="s">
        <v>3323</v>
      </c>
      <c r="B45">
        <v>6</v>
      </c>
      <c r="C45" t="s">
        <v>3281</v>
      </c>
      <c r="D45" t="s">
        <v>3281</v>
      </c>
      <c r="E45" t="s">
        <v>3281</v>
      </c>
      <c r="F45" t="s">
        <v>151</v>
      </c>
    </row>
    <row r="46" spans="1:6" x14ac:dyDescent="0.2">
      <c r="A46" t="s">
        <v>3333</v>
      </c>
      <c r="B46">
        <v>6</v>
      </c>
      <c r="C46" t="s">
        <v>3281</v>
      </c>
      <c r="D46" t="s">
        <v>3281</v>
      </c>
      <c r="E46" t="s">
        <v>3281</v>
      </c>
      <c r="F46" t="s">
        <v>151</v>
      </c>
    </row>
    <row r="47" spans="1:6" x14ac:dyDescent="0.2">
      <c r="A47" t="s">
        <v>4487</v>
      </c>
      <c r="B47">
        <v>5</v>
      </c>
      <c r="C47" t="s">
        <v>3281</v>
      </c>
      <c r="D47" t="s">
        <v>3281</v>
      </c>
      <c r="E47" t="s">
        <v>3281</v>
      </c>
      <c r="F47" t="s">
        <v>151</v>
      </c>
    </row>
    <row r="48" spans="1:6" x14ac:dyDescent="0.2">
      <c r="A48" t="s">
        <v>3353</v>
      </c>
      <c r="B48">
        <v>5</v>
      </c>
      <c r="C48" t="s">
        <v>3281</v>
      </c>
      <c r="D48" t="s">
        <v>3281</v>
      </c>
      <c r="E48" t="s">
        <v>3281</v>
      </c>
      <c r="F48" t="s">
        <v>151</v>
      </c>
    </row>
    <row r="49" spans="1:6" x14ac:dyDescent="0.2">
      <c r="A49" t="s">
        <v>3372</v>
      </c>
      <c r="B49">
        <v>5</v>
      </c>
      <c r="C49" t="s">
        <v>3281</v>
      </c>
      <c r="D49" t="s">
        <v>3281</v>
      </c>
      <c r="E49" t="s">
        <v>3281</v>
      </c>
      <c r="F49" t="s">
        <v>151</v>
      </c>
    </row>
    <row r="50" spans="1:6" x14ac:dyDescent="0.2">
      <c r="A50" t="s">
        <v>4488</v>
      </c>
      <c r="B50">
        <v>5</v>
      </c>
      <c r="C50" t="s">
        <v>3281</v>
      </c>
      <c r="D50" t="s">
        <v>3281</v>
      </c>
      <c r="E50" t="s">
        <v>3281</v>
      </c>
      <c r="F50" t="s">
        <v>151</v>
      </c>
    </row>
    <row r="51" spans="1:6" x14ac:dyDescent="0.2">
      <c r="A51" t="s">
        <v>3313</v>
      </c>
      <c r="B51">
        <v>5</v>
      </c>
      <c r="C51" t="s">
        <v>3281</v>
      </c>
      <c r="D51" t="s">
        <v>3281</v>
      </c>
      <c r="E51" t="s">
        <v>3281</v>
      </c>
      <c r="F51" t="s">
        <v>151</v>
      </c>
    </row>
    <row r="52" spans="1:6" x14ac:dyDescent="0.2">
      <c r="A52" t="s">
        <v>3292</v>
      </c>
      <c r="B52">
        <v>5</v>
      </c>
      <c r="C52" t="s">
        <v>3281</v>
      </c>
      <c r="D52" t="s">
        <v>3281</v>
      </c>
      <c r="E52" t="s">
        <v>3281</v>
      </c>
      <c r="F52" t="s">
        <v>151</v>
      </c>
    </row>
    <row r="53" spans="1:6" x14ac:dyDescent="0.2">
      <c r="A53" t="s">
        <v>3310</v>
      </c>
      <c r="B53">
        <v>5</v>
      </c>
      <c r="C53" t="s">
        <v>3281</v>
      </c>
      <c r="D53" t="s">
        <v>3281</v>
      </c>
      <c r="E53" t="s">
        <v>3281</v>
      </c>
      <c r="F53" t="s">
        <v>151</v>
      </c>
    </row>
    <row r="54" spans="1:6" x14ac:dyDescent="0.2">
      <c r="A54" t="s">
        <v>4489</v>
      </c>
      <c r="B54">
        <v>5</v>
      </c>
      <c r="C54" t="s">
        <v>3281</v>
      </c>
      <c r="D54" t="s">
        <v>3281</v>
      </c>
      <c r="E54" t="s">
        <v>3281</v>
      </c>
      <c r="F54" t="s">
        <v>151</v>
      </c>
    </row>
    <row r="55" spans="1:6" x14ac:dyDescent="0.2">
      <c r="A55" t="s">
        <v>3347</v>
      </c>
      <c r="B55">
        <v>5</v>
      </c>
      <c r="C55" t="s">
        <v>3281</v>
      </c>
      <c r="D55" t="s">
        <v>3281</v>
      </c>
      <c r="E55" t="s">
        <v>3281</v>
      </c>
      <c r="F55" t="s">
        <v>151</v>
      </c>
    </row>
    <row r="56" spans="1:6" x14ac:dyDescent="0.2">
      <c r="A56" t="s">
        <v>3378</v>
      </c>
      <c r="B56">
        <v>5</v>
      </c>
      <c r="C56" t="s">
        <v>3281</v>
      </c>
      <c r="D56" t="s">
        <v>3281</v>
      </c>
      <c r="E56" t="s">
        <v>3281</v>
      </c>
      <c r="F56" t="s">
        <v>151</v>
      </c>
    </row>
    <row r="57" spans="1:6" x14ac:dyDescent="0.2">
      <c r="A57" t="s">
        <v>3328</v>
      </c>
      <c r="B57">
        <v>5</v>
      </c>
      <c r="C57" t="s">
        <v>3281</v>
      </c>
      <c r="D57" t="s">
        <v>3281</v>
      </c>
      <c r="E57" t="s">
        <v>3281</v>
      </c>
      <c r="F57" t="s">
        <v>151</v>
      </c>
    </row>
    <row r="58" spans="1:6" x14ac:dyDescent="0.2">
      <c r="A58" t="s">
        <v>3341</v>
      </c>
      <c r="B58">
        <v>5</v>
      </c>
      <c r="C58" t="s">
        <v>3281</v>
      </c>
      <c r="D58" t="s">
        <v>3281</v>
      </c>
      <c r="E58" t="s">
        <v>3281</v>
      </c>
      <c r="F58" t="s">
        <v>151</v>
      </c>
    </row>
    <row r="59" spans="1:6" x14ac:dyDescent="0.2">
      <c r="A59" t="s">
        <v>3326</v>
      </c>
      <c r="B59">
        <v>5</v>
      </c>
      <c r="C59" t="s">
        <v>3281</v>
      </c>
      <c r="D59" t="s">
        <v>3281</v>
      </c>
      <c r="E59" t="s">
        <v>3281</v>
      </c>
      <c r="F59" t="s">
        <v>151</v>
      </c>
    </row>
    <row r="60" spans="1:6" x14ac:dyDescent="0.2">
      <c r="A60" t="s">
        <v>4490</v>
      </c>
      <c r="B60">
        <v>5</v>
      </c>
      <c r="C60" t="s">
        <v>3281</v>
      </c>
      <c r="D60" t="s">
        <v>3281</v>
      </c>
      <c r="E60" t="s">
        <v>3281</v>
      </c>
      <c r="F60" t="s">
        <v>151</v>
      </c>
    </row>
    <row r="61" spans="1:6" x14ac:dyDescent="0.2">
      <c r="A61" t="s">
        <v>4491</v>
      </c>
      <c r="B61">
        <v>5</v>
      </c>
      <c r="C61" t="s">
        <v>3281</v>
      </c>
      <c r="D61" t="s">
        <v>3281</v>
      </c>
      <c r="E61" t="s">
        <v>3281</v>
      </c>
      <c r="F61" t="s">
        <v>151</v>
      </c>
    </row>
    <row r="62" spans="1:6" x14ac:dyDescent="0.2">
      <c r="A62" t="s">
        <v>3363</v>
      </c>
      <c r="B62">
        <v>5</v>
      </c>
      <c r="C62" t="s">
        <v>3281</v>
      </c>
      <c r="D62" t="s">
        <v>3281</v>
      </c>
      <c r="E62" t="s">
        <v>3281</v>
      </c>
      <c r="F62" t="s">
        <v>151</v>
      </c>
    </row>
    <row r="63" spans="1:6" x14ac:dyDescent="0.2">
      <c r="A63" t="s">
        <v>3332</v>
      </c>
      <c r="B63">
        <v>4</v>
      </c>
      <c r="C63" t="s">
        <v>3281</v>
      </c>
      <c r="D63" t="s">
        <v>3281</v>
      </c>
      <c r="E63" t="s">
        <v>3281</v>
      </c>
      <c r="F63" t="s">
        <v>151</v>
      </c>
    </row>
    <row r="64" spans="1:6" x14ac:dyDescent="0.2">
      <c r="A64" t="s">
        <v>3302</v>
      </c>
      <c r="B64">
        <v>4</v>
      </c>
      <c r="C64" t="s">
        <v>3281</v>
      </c>
      <c r="D64" t="s">
        <v>3281</v>
      </c>
      <c r="E64" t="s">
        <v>3281</v>
      </c>
      <c r="F64" t="s">
        <v>151</v>
      </c>
    </row>
    <row r="65" spans="1:6" x14ac:dyDescent="0.2">
      <c r="A65" t="s">
        <v>3370</v>
      </c>
      <c r="B65">
        <v>4</v>
      </c>
      <c r="C65" t="s">
        <v>3281</v>
      </c>
      <c r="D65" t="s">
        <v>3281</v>
      </c>
      <c r="E65" t="s">
        <v>3281</v>
      </c>
      <c r="F65" t="s">
        <v>151</v>
      </c>
    </row>
    <row r="66" spans="1:6" x14ac:dyDescent="0.2">
      <c r="A66" t="s">
        <v>4492</v>
      </c>
      <c r="B66">
        <v>4</v>
      </c>
      <c r="C66" t="s">
        <v>3281</v>
      </c>
      <c r="D66" t="s">
        <v>3281</v>
      </c>
      <c r="E66" t="s">
        <v>3281</v>
      </c>
      <c r="F66" t="s">
        <v>151</v>
      </c>
    </row>
    <row r="67" spans="1:6" x14ac:dyDescent="0.2">
      <c r="A67" t="s">
        <v>3343</v>
      </c>
      <c r="B67">
        <v>4</v>
      </c>
      <c r="C67" t="s">
        <v>3281</v>
      </c>
      <c r="D67" t="s">
        <v>3281</v>
      </c>
      <c r="E67" t="s">
        <v>3281</v>
      </c>
      <c r="F67" t="s">
        <v>151</v>
      </c>
    </row>
    <row r="68" spans="1:6" x14ac:dyDescent="0.2">
      <c r="A68" t="s">
        <v>3296</v>
      </c>
      <c r="B68">
        <v>4</v>
      </c>
      <c r="C68" t="s">
        <v>3281</v>
      </c>
      <c r="D68" t="s">
        <v>3281</v>
      </c>
      <c r="E68" t="s">
        <v>3281</v>
      </c>
      <c r="F68" t="s">
        <v>151</v>
      </c>
    </row>
    <row r="69" spans="1:6" x14ac:dyDescent="0.2">
      <c r="A69" t="s">
        <v>3314</v>
      </c>
      <c r="B69">
        <v>4</v>
      </c>
      <c r="C69" t="s">
        <v>3281</v>
      </c>
      <c r="D69" t="s">
        <v>3281</v>
      </c>
      <c r="E69" t="s">
        <v>3281</v>
      </c>
      <c r="F69" t="s">
        <v>151</v>
      </c>
    </row>
    <row r="70" spans="1:6" x14ac:dyDescent="0.2">
      <c r="A70" t="s">
        <v>4493</v>
      </c>
      <c r="B70">
        <v>4</v>
      </c>
      <c r="C70" t="s">
        <v>3281</v>
      </c>
      <c r="D70" t="s">
        <v>3281</v>
      </c>
      <c r="E70" t="s">
        <v>3281</v>
      </c>
      <c r="F70" t="s">
        <v>151</v>
      </c>
    </row>
    <row r="71" spans="1:6" x14ac:dyDescent="0.2">
      <c r="A71" t="s">
        <v>3454</v>
      </c>
      <c r="B71">
        <v>4</v>
      </c>
      <c r="C71" t="s">
        <v>3281</v>
      </c>
      <c r="D71" t="s">
        <v>3281</v>
      </c>
      <c r="E71" t="s">
        <v>3281</v>
      </c>
      <c r="F71" t="s">
        <v>151</v>
      </c>
    </row>
    <row r="72" spans="1:6" x14ac:dyDescent="0.2">
      <c r="A72" t="s">
        <v>3450</v>
      </c>
      <c r="B72">
        <v>4</v>
      </c>
      <c r="C72" t="s">
        <v>3281</v>
      </c>
      <c r="D72" t="s">
        <v>3281</v>
      </c>
      <c r="E72" t="s">
        <v>3281</v>
      </c>
      <c r="F72" t="s">
        <v>151</v>
      </c>
    </row>
    <row r="73" spans="1:6" x14ac:dyDescent="0.2">
      <c r="A73" t="s">
        <v>3369</v>
      </c>
      <c r="B73">
        <v>4</v>
      </c>
      <c r="C73" t="s">
        <v>3281</v>
      </c>
      <c r="D73" t="s">
        <v>3281</v>
      </c>
      <c r="E73" t="s">
        <v>3281</v>
      </c>
      <c r="F73" t="s">
        <v>151</v>
      </c>
    </row>
    <row r="74" spans="1:6" x14ac:dyDescent="0.2">
      <c r="A74" t="s">
        <v>3437</v>
      </c>
      <c r="B74">
        <v>4</v>
      </c>
      <c r="C74" t="s">
        <v>3281</v>
      </c>
      <c r="D74" t="s">
        <v>3281</v>
      </c>
      <c r="E74" t="s">
        <v>3281</v>
      </c>
      <c r="F74" t="s">
        <v>151</v>
      </c>
    </row>
    <row r="75" spans="1:6" x14ac:dyDescent="0.2">
      <c r="A75" t="s">
        <v>3361</v>
      </c>
      <c r="B75">
        <v>4</v>
      </c>
      <c r="C75" t="s">
        <v>3281</v>
      </c>
      <c r="D75" t="s">
        <v>3281</v>
      </c>
      <c r="E75" t="s">
        <v>3281</v>
      </c>
      <c r="F75" t="s">
        <v>151</v>
      </c>
    </row>
    <row r="76" spans="1:6" x14ac:dyDescent="0.2">
      <c r="A76" t="s">
        <v>3307</v>
      </c>
      <c r="B76">
        <v>4</v>
      </c>
      <c r="C76" t="s">
        <v>3281</v>
      </c>
      <c r="D76" t="s">
        <v>3281</v>
      </c>
      <c r="E76" t="s">
        <v>3281</v>
      </c>
      <c r="F76" t="s">
        <v>151</v>
      </c>
    </row>
    <row r="77" spans="1:6" x14ac:dyDescent="0.2">
      <c r="A77" t="s">
        <v>3413</v>
      </c>
      <c r="B77">
        <v>4</v>
      </c>
      <c r="C77" t="s">
        <v>3281</v>
      </c>
      <c r="D77" t="s">
        <v>3281</v>
      </c>
      <c r="E77" t="s">
        <v>3281</v>
      </c>
      <c r="F77" t="s">
        <v>151</v>
      </c>
    </row>
    <row r="78" spans="1:6" x14ac:dyDescent="0.2">
      <c r="A78" t="s">
        <v>3340</v>
      </c>
      <c r="B78">
        <v>4</v>
      </c>
      <c r="C78" t="s">
        <v>3281</v>
      </c>
      <c r="D78" t="s">
        <v>3281</v>
      </c>
      <c r="E78" t="s">
        <v>3281</v>
      </c>
      <c r="F78" t="s">
        <v>151</v>
      </c>
    </row>
    <row r="79" spans="1:6" x14ac:dyDescent="0.2">
      <c r="A79" t="s">
        <v>3319</v>
      </c>
      <c r="B79">
        <v>4</v>
      </c>
      <c r="C79" t="s">
        <v>3281</v>
      </c>
      <c r="D79" t="s">
        <v>3281</v>
      </c>
      <c r="E79" t="s">
        <v>3281</v>
      </c>
      <c r="F79" t="s">
        <v>151</v>
      </c>
    </row>
    <row r="80" spans="1:6" x14ac:dyDescent="0.2">
      <c r="A80" t="s">
        <v>3352</v>
      </c>
      <c r="B80">
        <v>4</v>
      </c>
      <c r="C80" t="s">
        <v>3281</v>
      </c>
      <c r="D80" t="s">
        <v>3281</v>
      </c>
      <c r="E80" t="s">
        <v>3281</v>
      </c>
      <c r="F80" t="s">
        <v>151</v>
      </c>
    </row>
    <row r="81" spans="1:6" x14ac:dyDescent="0.2">
      <c r="A81" t="s">
        <v>3377</v>
      </c>
      <c r="B81">
        <v>4</v>
      </c>
      <c r="C81" t="s">
        <v>3281</v>
      </c>
      <c r="D81" t="s">
        <v>3281</v>
      </c>
      <c r="E81" t="s">
        <v>3281</v>
      </c>
      <c r="F81" t="s">
        <v>151</v>
      </c>
    </row>
    <row r="82" spans="1:6" x14ac:dyDescent="0.2">
      <c r="A82" t="s">
        <v>3436</v>
      </c>
      <c r="B82">
        <v>4</v>
      </c>
      <c r="C82" t="s">
        <v>3281</v>
      </c>
      <c r="D82" t="s">
        <v>3281</v>
      </c>
      <c r="E82" t="s">
        <v>3281</v>
      </c>
      <c r="F82" t="s">
        <v>151</v>
      </c>
    </row>
    <row r="83" spans="1:6" x14ac:dyDescent="0.2">
      <c r="A83" t="s">
        <v>3311</v>
      </c>
      <c r="B83">
        <v>3</v>
      </c>
      <c r="C83" t="s">
        <v>3281</v>
      </c>
      <c r="D83" t="s">
        <v>3281</v>
      </c>
      <c r="E83" t="s">
        <v>3281</v>
      </c>
      <c r="F83" t="s">
        <v>151</v>
      </c>
    </row>
    <row r="84" spans="1:6" x14ac:dyDescent="0.2">
      <c r="A84" t="s">
        <v>3394</v>
      </c>
      <c r="B84">
        <v>3</v>
      </c>
      <c r="C84" t="s">
        <v>3281</v>
      </c>
      <c r="D84" t="s">
        <v>3281</v>
      </c>
      <c r="E84" t="s">
        <v>3281</v>
      </c>
      <c r="F84" t="s">
        <v>151</v>
      </c>
    </row>
    <row r="85" spans="1:6" x14ac:dyDescent="0.2">
      <c r="A85" t="s">
        <v>3438</v>
      </c>
      <c r="B85">
        <v>3</v>
      </c>
      <c r="C85" t="s">
        <v>3281</v>
      </c>
      <c r="D85" t="s">
        <v>3281</v>
      </c>
      <c r="E85" t="s">
        <v>3281</v>
      </c>
      <c r="F85" t="s">
        <v>151</v>
      </c>
    </row>
    <row r="86" spans="1:6" x14ac:dyDescent="0.2">
      <c r="A86" t="s">
        <v>3315</v>
      </c>
      <c r="B86">
        <v>3</v>
      </c>
      <c r="C86" t="s">
        <v>3281</v>
      </c>
      <c r="D86" t="s">
        <v>3281</v>
      </c>
      <c r="E86" t="s">
        <v>3281</v>
      </c>
      <c r="F86" t="s">
        <v>151</v>
      </c>
    </row>
    <row r="87" spans="1:6" x14ac:dyDescent="0.2">
      <c r="A87" t="s">
        <v>3351</v>
      </c>
      <c r="B87">
        <v>3</v>
      </c>
      <c r="C87" t="s">
        <v>3281</v>
      </c>
      <c r="D87" t="s">
        <v>3281</v>
      </c>
      <c r="E87" t="s">
        <v>3281</v>
      </c>
      <c r="F87" t="s">
        <v>151</v>
      </c>
    </row>
    <row r="88" spans="1:6" x14ac:dyDescent="0.2">
      <c r="A88" t="s">
        <v>3337</v>
      </c>
      <c r="B88">
        <v>3</v>
      </c>
      <c r="C88" t="s">
        <v>3281</v>
      </c>
      <c r="D88" t="s">
        <v>3281</v>
      </c>
      <c r="E88" t="s">
        <v>3281</v>
      </c>
      <c r="F88" t="s">
        <v>151</v>
      </c>
    </row>
    <row r="89" spans="1:6" x14ac:dyDescent="0.2">
      <c r="A89" t="s">
        <v>3354</v>
      </c>
      <c r="B89">
        <v>3</v>
      </c>
      <c r="C89" t="s">
        <v>3281</v>
      </c>
      <c r="D89" t="s">
        <v>3281</v>
      </c>
      <c r="E89" t="s">
        <v>3281</v>
      </c>
      <c r="F89" t="s">
        <v>151</v>
      </c>
    </row>
    <row r="90" spans="1:6" x14ac:dyDescent="0.2">
      <c r="A90" t="s">
        <v>3381</v>
      </c>
      <c r="B90">
        <v>3</v>
      </c>
      <c r="C90" t="s">
        <v>3281</v>
      </c>
      <c r="D90" t="s">
        <v>3281</v>
      </c>
      <c r="E90" t="s">
        <v>3281</v>
      </c>
      <c r="F90" t="s">
        <v>151</v>
      </c>
    </row>
    <row r="91" spans="1:6" x14ac:dyDescent="0.2">
      <c r="A91" t="s">
        <v>4494</v>
      </c>
      <c r="B91">
        <v>3</v>
      </c>
      <c r="C91" t="s">
        <v>3281</v>
      </c>
      <c r="D91" t="s">
        <v>3281</v>
      </c>
      <c r="E91" t="s">
        <v>3281</v>
      </c>
      <c r="F91" t="s">
        <v>151</v>
      </c>
    </row>
    <row r="92" spans="1:6" x14ac:dyDescent="0.2">
      <c r="A92" t="s">
        <v>4495</v>
      </c>
      <c r="B92">
        <v>3</v>
      </c>
      <c r="C92" t="s">
        <v>3281</v>
      </c>
      <c r="D92" t="s">
        <v>3281</v>
      </c>
      <c r="E92" t="s">
        <v>3281</v>
      </c>
      <c r="F92" t="s">
        <v>151</v>
      </c>
    </row>
    <row r="93" spans="1:6" x14ac:dyDescent="0.2">
      <c r="A93" t="s">
        <v>4496</v>
      </c>
      <c r="B93">
        <v>3</v>
      </c>
      <c r="C93" t="s">
        <v>3281</v>
      </c>
      <c r="D93" t="s">
        <v>3281</v>
      </c>
      <c r="E93" t="s">
        <v>3281</v>
      </c>
      <c r="F93" t="s">
        <v>151</v>
      </c>
    </row>
    <row r="94" spans="1:6" x14ac:dyDescent="0.2">
      <c r="A94" t="s">
        <v>3457</v>
      </c>
      <c r="B94">
        <v>3</v>
      </c>
      <c r="C94" t="s">
        <v>3281</v>
      </c>
      <c r="D94" t="s">
        <v>3281</v>
      </c>
      <c r="E94" t="s">
        <v>3281</v>
      </c>
      <c r="F94" t="s">
        <v>151</v>
      </c>
    </row>
    <row r="95" spans="1:6" x14ac:dyDescent="0.2">
      <c r="A95" t="s">
        <v>3404</v>
      </c>
      <c r="B95">
        <v>3</v>
      </c>
      <c r="C95" t="s">
        <v>3281</v>
      </c>
      <c r="D95" t="s">
        <v>3281</v>
      </c>
      <c r="E95" t="s">
        <v>3281</v>
      </c>
      <c r="F95" t="s">
        <v>151</v>
      </c>
    </row>
    <row r="96" spans="1:6" x14ac:dyDescent="0.2">
      <c r="A96" t="s">
        <v>4497</v>
      </c>
      <c r="B96">
        <v>3</v>
      </c>
      <c r="C96" t="s">
        <v>3281</v>
      </c>
      <c r="D96" t="s">
        <v>3281</v>
      </c>
      <c r="E96" t="s">
        <v>3281</v>
      </c>
      <c r="F96" t="s">
        <v>151</v>
      </c>
    </row>
    <row r="97" spans="1:6" x14ac:dyDescent="0.2">
      <c r="A97" t="s">
        <v>3357</v>
      </c>
      <c r="B97">
        <v>3</v>
      </c>
      <c r="C97" t="s">
        <v>3281</v>
      </c>
      <c r="D97" t="s">
        <v>3281</v>
      </c>
      <c r="E97" t="s">
        <v>3281</v>
      </c>
      <c r="F97" t="s">
        <v>151</v>
      </c>
    </row>
    <row r="98" spans="1:6" x14ac:dyDescent="0.2">
      <c r="A98" t="s">
        <v>3453</v>
      </c>
      <c r="B98">
        <v>3</v>
      </c>
      <c r="C98" t="s">
        <v>3281</v>
      </c>
      <c r="D98" t="s">
        <v>3281</v>
      </c>
      <c r="E98" t="s">
        <v>3281</v>
      </c>
      <c r="F98" t="s">
        <v>151</v>
      </c>
    </row>
    <row r="99" spans="1:6" x14ac:dyDescent="0.2">
      <c r="A99" t="s">
        <v>3304</v>
      </c>
      <c r="B99">
        <v>3</v>
      </c>
      <c r="C99" t="s">
        <v>3281</v>
      </c>
      <c r="D99" t="s">
        <v>3281</v>
      </c>
      <c r="E99" t="s">
        <v>3281</v>
      </c>
      <c r="F99" t="s">
        <v>151</v>
      </c>
    </row>
    <row r="100" spans="1:6" x14ac:dyDescent="0.2">
      <c r="A100" t="s">
        <v>3458</v>
      </c>
      <c r="B100">
        <v>3</v>
      </c>
      <c r="C100" t="s">
        <v>3281</v>
      </c>
      <c r="D100" t="s">
        <v>3281</v>
      </c>
      <c r="E100" t="s">
        <v>3281</v>
      </c>
      <c r="F100" t="s">
        <v>151</v>
      </c>
    </row>
    <row r="101" spans="1:6" x14ac:dyDescent="0.2">
      <c r="A101" t="s">
        <v>3400</v>
      </c>
      <c r="B101">
        <v>3</v>
      </c>
      <c r="C101" t="s">
        <v>3281</v>
      </c>
      <c r="D101" t="s">
        <v>3281</v>
      </c>
      <c r="E101" t="s">
        <v>3281</v>
      </c>
      <c r="F101" t="s">
        <v>151</v>
      </c>
    </row>
    <row r="102" spans="1:6" x14ac:dyDescent="0.2">
      <c r="A102" t="s">
        <v>3470</v>
      </c>
      <c r="B102">
        <v>3</v>
      </c>
      <c r="C102" t="s">
        <v>3281</v>
      </c>
      <c r="D102" t="s">
        <v>3281</v>
      </c>
      <c r="E102" t="s">
        <v>3281</v>
      </c>
      <c r="F102" t="s">
        <v>151</v>
      </c>
    </row>
    <row r="103" spans="1:6" x14ac:dyDescent="0.2">
      <c r="A103" t="s">
        <v>3350</v>
      </c>
      <c r="B103">
        <v>3</v>
      </c>
      <c r="C103" t="s">
        <v>3281</v>
      </c>
      <c r="D103" t="s">
        <v>3281</v>
      </c>
      <c r="E103" t="s">
        <v>3281</v>
      </c>
      <c r="F103" t="s">
        <v>151</v>
      </c>
    </row>
    <row r="104" spans="1:6" x14ac:dyDescent="0.2">
      <c r="A104" t="s">
        <v>4498</v>
      </c>
      <c r="B104">
        <v>3</v>
      </c>
      <c r="C104" t="s">
        <v>3281</v>
      </c>
      <c r="D104" t="s">
        <v>3281</v>
      </c>
      <c r="E104" t="s">
        <v>3281</v>
      </c>
      <c r="F104" t="s">
        <v>151</v>
      </c>
    </row>
    <row r="105" spans="1:6" x14ac:dyDescent="0.2">
      <c r="A105" t="s">
        <v>3449</v>
      </c>
      <c r="B105">
        <v>3</v>
      </c>
      <c r="C105" t="s">
        <v>3281</v>
      </c>
      <c r="D105" t="s">
        <v>3281</v>
      </c>
      <c r="E105" t="s">
        <v>3281</v>
      </c>
      <c r="F105" t="s">
        <v>151</v>
      </c>
    </row>
    <row r="106" spans="1:6" x14ac:dyDescent="0.2">
      <c r="A106" t="s">
        <v>3430</v>
      </c>
      <c r="B106">
        <v>3</v>
      </c>
      <c r="C106" t="s">
        <v>3281</v>
      </c>
      <c r="D106" t="s">
        <v>3281</v>
      </c>
      <c r="E106" t="s">
        <v>3281</v>
      </c>
      <c r="F106" t="s">
        <v>151</v>
      </c>
    </row>
    <row r="107" spans="1:6" x14ac:dyDescent="0.2">
      <c r="A107" t="s">
        <v>3387</v>
      </c>
      <c r="B107">
        <v>3</v>
      </c>
      <c r="C107" t="s">
        <v>3281</v>
      </c>
      <c r="D107" t="s">
        <v>3281</v>
      </c>
      <c r="E107" t="s">
        <v>3281</v>
      </c>
      <c r="F107" t="s">
        <v>151</v>
      </c>
    </row>
    <row r="108" spans="1:6" x14ac:dyDescent="0.2">
      <c r="A108" t="s">
        <v>3412</v>
      </c>
      <c r="B108">
        <v>3</v>
      </c>
      <c r="C108" t="s">
        <v>3281</v>
      </c>
      <c r="D108" t="s">
        <v>3281</v>
      </c>
      <c r="E108" t="s">
        <v>3281</v>
      </c>
      <c r="F108" t="s">
        <v>151</v>
      </c>
    </row>
    <row r="109" spans="1:6" x14ac:dyDescent="0.2">
      <c r="A109" t="s">
        <v>4499</v>
      </c>
      <c r="B109">
        <v>3</v>
      </c>
      <c r="C109" t="s">
        <v>3281</v>
      </c>
      <c r="D109" t="s">
        <v>3281</v>
      </c>
      <c r="E109" t="s">
        <v>3281</v>
      </c>
      <c r="F109" t="s">
        <v>151</v>
      </c>
    </row>
    <row r="110" spans="1:6" x14ac:dyDescent="0.2">
      <c r="A110" t="s">
        <v>4500</v>
      </c>
      <c r="B110">
        <v>3</v>
      </c>
      <c r="C110" t="s">
        <v>3281</v>
      </c>
      <c r="D110" t="s">
        <v>3281</v>
      </c>
      <c r="E110" t="s">
        <v>3281</v>
      </c>
      <c r="F110" t="s">
        <v>151</v>
      </c>
    </row>
    <row r="111" spans="1:6" x14ac:dyDescent="0.2">
      <c r="A111" t="s">
        <v>4501</v>
      </c>
      <c r="B111">
        <v>3</v>
      </c>
      <c r="C111" t="s">
        <v>3281</v>
      </c>
      <c r="D111" t="s">
        <v>3281</v>
      </c>
      <c r="E111" t="s">
        <v>3281</v>
      </c>
      <c r="F111" t="s">
        <v>151</v>
      </c>
    </row>
    <row r="112" spans="1:6" x14ac:dyDescent="0.2">
      <c r="A112" t="s">
        <v>3447</v>
      </c>
      <c r="B112">
        <v>3</v>
      </c>
      <c r="C112" t="s">
        <v>3281</v>
      </c>
      <c r="D112" t="s">
        <v>3281</v>
      </c>
      <c r="E112" t="s">
        <v>3281</v>
      </c>
      <c r="F112" t="s">
        <v>151</v>
      </c>
    </row>
    <row r="113" spans="1:6" x14ac:dyDescent="0.2">
      <c r="A113" t="s">
        <v>3408</v>
      </c>
      <c r="B113">
        <v>3</v>
      </c>
      <c r="C113" t="s">
        <v>3281</v>
      </c>
      <c r="D113" t="s">
        <v>3281</v>
      </c>
      <c r="E113" t="s">
        <v>3281</v>
      </c>
      <c r="F113" t="s">
        <v>151</v>
      </c>
    </row>
    <row r="114" spans="1:6" x14ac:dyDescent="0.2">
      <c r="A114" t="s">
        <v>4502</v>
      </c>
      <c r="B114">
        <v>3</v>
      </c>
      <c r="C114" t="s">
        <v>3281</v>
      </c>
      <c r="D114" t="s">
        <v>3281</v>
      </c>
      <c r="E114" t="s">
        <v>3281</v>
      </c>
      <c r="F114" t="s">
        <v>151</v>
      </c>
    </row>
    <row r="115" spans="1:6" x14ac:dyDescent="0.2">
      <c r="A115" t="s">
        <v>3322</v>
      </c>
      <c r="B115">
        <v>3</v>
      </c>
      <c r="C115" t="s">
        <v>3281</v>
      </c>
      <c r="D115" t="s">
        <v>3281</v>
      </c>
      <c r="E115" t="s">
        <v>3281</v>
      </c>
      <c r="F115" t="s">
        <v>151</v>
      </c>
    </row>
    <row r="116" spans="1:6" x14ac:dyDescent="0.2">
      <c r="A116" t="s">
        <v>3371</v>
      </c>
      <c r="B116">
        <v>3</v>
      </c>
      <c r="C116" t="s">
        <v>3281</v>
      </c>
      <c r="D116" t="s">
        <v>3281</v>
      </c>
      <c r="E116" t="s">
        <v>3281</v>
      </c>
      <c r="F116" t="s">
        <v>151</v>
      </c>
    </row>
    <row r="117" spans="1:6" x14ac:dyDescent="0.2">
      <c r="A117" t="s">
        <v>4503</v>
      </c>
      <c r="B117">
        <v>3</v>
      </c>
      <c r="C117" t="s">
        <v>3281</v>
      </c>
      <c r="D117" t="s">
        <v>3281</v>
      </c>
      <c r="E117" t="s">
        <v>3281</v>
      </c>
      <c r="F117" t="s">
        <v>151</v>
      </c>
    </row>
    <row r="118" spans="1:6" x14ac:dyDescent="0.2">
      <c r="A118" t="s">
        <v>4504</v>
      </c>
      <c r="B118">
        <v>3</v>
      </c>
      <c r="C118" t="s">
        <v>3281</v>
      </c>
      <c r="D118" t="s">
        <v>3281</v>
      </c>
      <c r="E118" t="s">
        <v>3281</v>
      </c>
      <c r="F118" t="s">
        <v>151</v>
      </c>
    </row>
    <row r="119" spans="1:6" x14ac:dyDescent="0.2">
      <c r="A119" t="s">
        <v>3301</v>
      </c>
      <c r="B119">
        <v>3</v>
      </c>
      <c r="C119" t="s">
        <v>3281</v>
      </c>
      <c r="D119" t="s">
        <v>3281</v>
      </c>
      <c r="E119" t="s">
        <v>3281</v>
      </c>
      <c r="F119" t="s">
        <v>151</v>
      </c>
    </row>
    <row r="120" spans="1:6" x14ac:dyDescent="0.2">
      <c r="A120" t="s">
        <v>4505</v>
      </c>
      <c r="B120">
        <v>3</v>
      </c>
      <c r="C120" t="s">
        <v>3281</v>
      </c>
      <c r="D120" t="s">
        <v>3281</v>
      </c>
      <c r="E120" t="s">
        <v>3281</v>
      </c>
      <c r="F120" t="s">
        <v>151</v>
      </c>
    </row>
    <row r="121" spans="1:6" x14ac:dyDescent="0.2">
      <c r="A121" t="s">
        <v>4506</v>
      </c>
      <c r="B121">
        <v>3</v>
      </c>
      <c r="C121" t="s">
        <v>3281</v>
      </c>
      <c r="D121" t="s">
        <v>3281</v>
      </c>
      <c r="E121" t="s">
        <v>3281</v>
      </c>
      <c r="F121" t="s">
        <v>151</v>
      </c>
    </row>
    <row r="122" spans="1:6" x14ac:dyDescent="0.2">
      <c r="A122" t="s">
        <v>3346</v>
      </c>
      <c r="B122">
        <v>3</v>
      </c>
      <c r="C122" t="s">
        <v>3281</v>
      </c>
      <c r="D122" t="s">
        <v>3281</v>
      </c>
      <c r="E122" t="s">
        <v>3281</v>
      </c>
      <c r="F122" t="s">
        <v>151</v>
      </c>
    </row>
    <row r="123" spans="1:6" x14ac:dyDescent="0.2">
      <c r="A123" t="s">
        <v>3401</v>
      </c>
      <c r="B123">
        <v>2</v>
      </c>
      <c r="C123" t="s">
        <v>3281</v>
      </c>
      <c r="D123" t="s">
        <v>3281</v>
      </c>
      <c r="E123" t="s">
        <v>3281</v>
      </c>
      <c r="F123" t="s">
        <v>151</v>
      </c>
    </row>
    <row r="124" spans="1:6" x14ac:dyDescent="0.2">
      <c r="A124" t="s">
        <v>4507</v>
      </c>
      <c r="B124">
        <v>2</v>
      </c>
      <c r="C124" t="s">
        <v>3281</v>
      </c>
      <c r="D124" t="s">
        <v>3281</v>
      </c>
      <c r="E124" t="s">
        <v>3281</v>
      </c>
      <c r="F124" t="s">
        <v>151</v>
      </c>
    </row>
    <row r="125" spans="1:6" x14ac:dyDescent="0.2">
      <c r="A125" t="s">
        <v>3467</v>
      </c>
      <c r="B125">
        <v>2</v>
      </c>
      <c r="C125" t="s">
        <v>3281</v>
      </c>
      <c r="D125" t="s">
        <v>3281</v>
      </c>
      <c r="E125" t="s">
        <v>3281</v>
      </c>
      <c r="F125" t="s">
        <v>151</v>
      </c>
    </row>
    <row r="126" spans="1:6" x14ac:dyDescent="0.2">
      <c r="A126" t="s">
        <v>3398</v>
      </c>
      <c r="B126">
        <v>2</v>
      </c>
      <c r="C126" t="s">
        <v>3281</v>
      </c>
      <c r="D126" t="s">
        <v>3281</v>
      </c>
      <c r="E126" t="s">
        <v>3281</v>
      </c>
      <c r="F126" t="s">
        <v>151</v>
      </c>
    </row>
    <row r="127" spans="1:6" x14ac:dyDescent="0.2">
      <c r="A127" t="s">
        <v>3362</v>
      </c>
      <c r="B127">
        <v>2</v>
      </c>
      <c r="C127" t="s">
        <v>3281</v>
      </c>
      <c r="D127" t="s">
        <v>3281</v>
      </c>
      <c r="E127" t="s">
        <v>3281</v>
      </c>
      <c r="F127" t="s">
        <v>151</v>
      </c>
    </row>
    <row r="128" spans="1:6" x14ac:dyDescent="0.2">
      <c r="A128" t="s">
        <v>4508</v>
      </c>
      <c r="B128">
        <v>2</v>
      </c>
      <c r="C128" t="s">
        <v>3281</v>
      </c>
      <c r="D128" t="s">
        <v>3281</v>
      </c>
      <c r="E128" t="s">
        <v>3281</v>
      </c>
      <c r="F128" t="s">
        <v>151</v>
      </c>
    </row>
    <row r="129" spans="1:6" x14ac:dyDescent="0.2">
      <c r="A129" t="s">
        <v>3358</v>
      </c>
      <c r="B129">
        <v>2</v>
      </c>
      <c r="C129" t="s">
        <v>3281</v>
      </c>
      <c r="D129" t="s">
        <v>3281</v>
      </c>
      <c r="E129" t="s">
        <v>3281</v>
      </c>
      <c r="F129" t="s">
        <v>151</v>
      </c>
    </row>
    <row r="130" spans="1:6" x14ac:dyDescent="0.2">
      <c r="A130" t="s">
        <v>3409</v>
      </c>
      <c r="B130">
        <v>2</v>
      </c>
      <c r="C130" t="s">
        <v>3281</v>
      </c>
      <c r="D130" t="s">
        <v>3281</v>
      </c>
      <c r="E130" t="s">
        <v>3281</v>
      </c>
      <c r="F130" t="s">
        <v>151</v>
      </c>
    </row>
    <row r="131" spans="1:6" x14ac:dyDescent="0.2">
      <c r="A131" t="s">
        <v>3446</v>
      </c>
      <c r="B131">
        <v>2</v>
      </c>
      <c r="C131" t="s">
        <v>3281</v>
      </c>
      <c r="D131" t="s">
        <v>3281</v>
      </c>
      <c r="E131" t="s">
        <v>3281</v>
      </c>
      <c r="F131" t="s">
        <v>151</v>
      </c>
    </row>
    <row r="132" spans="1:6" x14ac:dyDescent="0.2">
      <c r="A132" t="s">
        <v>4509</v>
      </c>
      <c r="B132">
        <v>2</v>
      </c>
      <c r="C132" t="s">
        <v>3281</v>
      </c>
      <c r="D132" t="s">
        <v>3281</v>
      </c>
      <c r="E132" t="s">
        <v>3281</v>
      </c>
      <c r="F132" t="s">
        <v>151</v>
      </c>
    </row>
    <row r="133" spans="1:6" x14ac:dyDescent="0.2">
      <c r="A133" t="s">
        <v>3440</v>
      </c>
      <c r="B133">
        <v>2</v>
      </c>
      <c r="C133" t="s">
        <v>3281</v>
      </c>
      <c r="D133" t="s">
        <v>3281</v>
      </c>
      <c r="E133" t="s">
        <v>3281</v>
      </c>
      <c r="F133" t="s">
        <v>151</v>
      </c>
    </row>
    <row r="134" spans="1:6" x14ac:dyDescent="0.2">
      <c r="A134" t="s">
        <v>4510</v>
      </c>
      <c r="B134">
        <v>2</v>
      </c>
      <c r="C134" t="s">
        <v>3281</v>
      </c>
      <c r="D134" t="s">
        <v>3281</v>
      </c>
      <c r="E134" t="s">
        <v>3281</v>
      </c>
      <c r="F134" t="s">
        <v>151</v>
      </c>
    </row>
    <row r="135" spans="1:6" x14ac:dyDescent="0.2">
      <c r="A135" t="s">
        <v>4511</v>
      </c>
      <c r="B135">
        <v>2</v>
      </c>
      <c r="C135" t="s">
        <v>3281</v>
      </c>
      <c r="D135" t="s">
        <v>3281</v>
      </c>
      <c r="E135" t="s">
        <v>3281</v>
      </c>
      <c r="F135" t="s">
        <v>151</v>
      </c>
    </row>
    <row r="136" spans="1:6" x14ac:dyDescent="0.2">
      <c r="A136" t="s">
        <v>3462</v>
      </c>
      <c r="B136">
        <v>2</v>
      </c>
      <c r="C136" t="s">
        <v>3281</v>
      </c>
      <c r="D136" t="s">
        <v>3281</v>
      </c>
      <c r="E136" t="s">
        <v>3281</v>
      </c>
      <c r="F136" t="s">
        <v>151</v>
      </c>
    </row>
    <row r="137" spans="1:6" x14ac:dyDescent="0.2">
      <c r="A137" t="s">
        <v>3473</v>
      </c>
      <c r="B137">
        <v>2</v>
      </c>
      <c r="C137" t="s">
        <v>3281</v>
      </c>
      <c r="D137" t="s">
        <v>3281</v>
      </c>
      <c r="E137" t="s">
        <v>3281</v>
      </c>
      <c r="F137" t="s">
        <v>151</v>
      </c>
    </row>
    <row r="138" spans="1:6" x14ac:dyDescent="0.2">
      <c r="A138" t="s">
        <v>4512</v>
      </c>
      <c r="B138">
        <v>2</v>
      </c>
      <c r="C138" t="s">
        <v>3281</v>
      </c>
      <c r="D138" t="s">
        <v>3281</v>
      </c>
      <c r="E138" t="s">
        <v>3281</v>
      </c>
      <c r="F138" t="s">
        <v>151</v>
      </c>
    </row>
    <row r="139" spans="1:6" x14ac:dyDescent="0.2">
      <c r="A139" t="s">
        <v>4513</v>
      </c>
      <c r="B139">
        <v>2</v>
      </c>
      <c r="C139" t="s">
        <v>3281</v>
      </c>
      <c r="D139" t="s">
        <v>3281</v>
      </c>
      <c r="E139" t="s">
        <v>3281</v>
      </c>
      <c r="F139" t="s">
        <v>151</v>
      </c>
    </row>
    <row r="140" spans="1:6" x14ac:dyDescent="0.2">
      <c r="A140" t="s">
        <v>3368</v>
      </c>
      <c r="B140">
        <v>2</v>
      </c>
      <c r="C140" t="s">
        <v>3281</v>
      </c>
      <c r="D140" t="s">
        <v>3281</v>
      </c>
      <c r="E140" t="s">
        <v>3281</v>
      </c>
      <c r="F140" t="s">
        <v>151</v>
      </c>
    </row>
    <row r="141" spans="1:6" x14ac:dyDescent="0.2">
      <c r="A141" t="s">
        <v>3469</v>
      </c>
      <c r="B141">
        <v>2</v>
      </c>
      <c r="C141" t="s">
        <v>3281</v>
      </c>
      <c r="D141" t="s">
        <v>3281</v>
      </c>
      <c r="E141" t="s">
        <v>3281</v>
      </c>
      <c r="F141" t="s">
        <v>151</v>
      </c>
    </row>
    <row r="142" spans="1:6" x14ac:dyDescent="0.2">
      <c r="A142" t="s">
        <v>4514</v>
      </c>
      <c r="B142">
        <v>2</v>
      </c>
      <c r="C142" t="s">
        <v>3281</v>
      </c>
      <c r="D142" t="s">
        <v>3281</v>
      </c>
      <c r="E142" t="s">
        <v>3281</v>
      </c>
      <c r="F142" t="s">
        <v>151</v>
      </c>
    </row>
    <row r="143" spans="1:6" x14ac:dyDescent="0.2">
      <c r="A143" t="s">
        <v>4515</v>
      </c>
      <c r="B143">
        <v>2</v>
      </c>
      <c r="C143" t="s">
        <v>3281</v>
      </c>
      <c r="D143" t="s">
        <v>3281</v>
      </c>
      <c r="E143" t="s">
        <v>3281</v>
      </c>
      <c r="F143" t="s">
        <v>151</v>
      </c>
    </row>
    <row r="144" spans="1:6" x14ac:dyDescent="0.2">
      <c r="A144" t="s">
        <v>4516</v>
      </c>
      <c r="B144">
        <v>2</v>
      </c>
      <c r="C144" t="s">
        <v>3281</v>
      </c>
      <c r="D144" t="s">
        <v>3281</v>
      </c>
      <c r="E144" t="s">
        <v>3281</v>
      </c>
      <c r="F144" t="s">
        <v>151</v>
      </c>
    </row>
    <row r="145" spans="1:6" x14ac:dyDescent="0.2">
      <c r="A145" t="s">
        <v>4517</v>
      </c>
      <c r="B145">
        <v>2</v>
      </c>
      <c r="C145" t="s">
        <v>3281</v>
      </c>
      <c r="D145" t="s">
        <v>3281</v>
      </c>
      <c r="E145" t="s">
        <v>3281</v>
      </c>
      <c r="F145" t="s">
        <v>151</v>
      </c>
    </row>
    <row r="146" spans="1:6" x14ac:dyDescent="0.2">
      <c r="A146" t="s">
        <v>4518</v>
      </c>
      <c r="B146">
        <v>2</v>
      </c>
      <c r="C146" t="s">
        <v>3281</v>
      </c>
      <c r="D146" t="s">
        <v>3281</v>
      </c>
      <c r="E146" t="s">
        <v>3281</v>
      </c>
      <c r="F146" t="s">
        <v>151</v>
      </c>
    </row>
    <row r="147" spans="1:6" x14ac:dyDescent="0.2">
      <c r="A147" t="s">
        <v>3396</v>
      </c>
      <c r="B147">
        <v>2</v>
      </c>
      <c r="C147" t="s">
        <v>3281</v>
      </c>
      <c r="D147" t="s">
        <v>3281</v>
      </c>
      <c r="E147" t="s">
        <v>3281</v>
      </c>
      <c r="F147" t="s">
        <v>151</v>
      </c>
    </row>
    <row r="148" spans="1:6" x14ac:dyDescent="0.2">
      <c r="A148" t="s">
        <v>3411</v>
      </c>
      <c r="B148">
        <v>2</v>
      </c>
      <c r="C148" t="s">
        <v>3281</v>
      </c>
      <c r="D148" t="s">
        <v>3281</v>
      </c>
      <c r="E148" t="s">
        <v>3281</v>
      </c>
      <c r="F148" t="s">
        <v>151</v>
      </c>
    </row>
    <row r="149" spans="1:6" x14ac:dyDescent="0.2">
      <c r="A149" t="s">
        <v>3356</v>
      </c>
      <c r="B149">
        <v>2</v>
      </c>
      <c r="C149" t="s">
        <v>3281</v>
      </c>
      <c r="D149" t="s">
        <v>3281</v>
      </c>
      <c r="E149" t="s">
        <v>3281</v>
      </c>
      <c r="F149" t="s">
        <v>151</v>
      </c>
    </row>
    <row r="150" spans="1:6" x14ac:dyDescent="0.2">
      <c r="A150" t="s">
        <v>3424</v>
      </c>
      <c r="B150">
        <v>2</v>
      </c>
      <c r="C150" t="s">
        <v>3281</v>
      </c>
      <c r="D150" t="s">
        <v>3281</v>
      </c>
      <c r="E150" t="s">
        <v>3281</v>
      </c>
      <c r="F150" t="s">
        <v>151</v>
      </c>
    </row>
    <row r="151" spans="1:6" x14ac:dyDescent="0.2">
      <c r="A151" t="s">
        <v>3365</v>
      </c>
      <c r="B151">
        <v>2</v>
      </c>
      <c r="C151" t="s">
        <v>3281</v>
      </c>
      <c r="D151" t="s">
        <v>3281</v>
      </c>
      <c r="E151" t="s">
        <v>3281</v>
      </c>
      <c r="F151" t="s">
        <v>151</v>
      </c>
    </row>
    <row r="152" spans="1:6" x14ac:dyDescent="0.2">
      <c r="A152" t="s">
        <v>4519</v>
      </c>
      <c r="B152">
        <v>2</v>
      </c>
      <c r="C152" t="s">
        <v>3281</v>
      </c>
      <c r="D152" t="s">
        <v>3281</v>
      </c>
      <c r="E152" t="s">
        <v>3281</v>
      </c>
      <c r="F152" t="s">
        <v>151</v>
      </c>
    </row>
    <row r="153" spans="1:6" x14ac:dyDescent="0.2">
      <c r="A153" t="s">
        <v>4520</v>
      </c>
      <c r="B153">
        <v>2</v>
      </c>
      <c r="C153" t="s">
        <v>3281</v>
      </c>
      <c r="D153" t="s">
        <v>3281</v>
      </c>
      <c r="E153" t="s">
        <v>3281</v>
      </c>
      <c r="F153" t="s">
        <v>151</v>
      </c>
    </row>
    <row r="154" spans="1:6" x14ac:dyDescent="0.2">
      <c r="A154" t="s">
        <v>3355</v>
      </c>
      <c r="B154">
        <v>2</v>
      </c>
      <c r="C154" t="s">
        <v>3281</v>
      </c>
      <c r="D154" t="s">
        <v>3281</v>
      </c>
      <c r="E154" t="s">
        <v>3281</v>
      </c>
      <c r="F154" t="s">
        <v>151</v>
      </c>
    </row>
    <row r="155" spans="1:6" x14ac:dyDescent="0.2">
      <c r="A155" t="s">
        <v>4521</v>
      </c>
      <c r="B155">
        <v>2</v>
      </c>
      <c r="C155" t="s">
        <v>3281</v>
      </c>
      <c r="D155" t="s">
        <v>3281</v>
      </c>
      <c r="E155" t="s">
        <v>3281</v>
      </c>
      <c r="F155" t="s">
        <v>151</v>
      </c>
    </row>
    <row r="156" spans="1:6" x14ac:dyDescent="0.2">
      <c r="A156" t="s">
        <v>4522</v>
      </c>
      <c r="B156">
        <v>2</v>
      </c>
      <c r="C156" t="s">
        <v>3281</v>
      </c>
      <c r="D156" t="s">
        <v>3281</v>
      </c>
      <c r="E156" t="s">
        <v>3281</v>
      </c>
      <c r="F156" t="s">
        <v>151</v>
      </c>
    </row>
    <row r="157" spans="1:6" x14ac:dyDescent="0.2">
      <c r="A157" t="s">
        <v>3471</v>
      </c>
      <c r="B157">
        <v>2</v>
      </c>
      <c r="C157" t="s">
        <v>3281</v>
      </c>
      <c r="D157" t="s">
        <v>3281</v>
      </c>
      <c r="E157" t="s">
        <v>3281</v>
      </c>
      <c r="F157" t="s">
        <v>151</v>
      </c>
    </row>
    <row r="158" spans="1:6" x14ac:dyDescent="0.2">
      <c r="A158" t="s">
        <v>4523</v>
      </c>
      <c r="B158">
        <v>2</v>
      </c>
      <c r="C158" t="s">
        <v>3281</v>
      </c>
      <c r="D158" t="s">
        <v>3281</v>
      </c>
      <c r="E158" t="s">
        <v>3281</v>
      </c>
      <c r="F158" t="s">
        <v>151</v>
      </c>
    </row>
    <row r="159" spans="1:6" x14ac:dyDescent="0.2">
      <c r="A159" t="s">
        <v>3329</v>
      </c>
      <c r="B159">
        <v>2</v>
      </c>
      <c r="C159" t="s">
        <v>3281</v>
      </c>
      <c r="D159" t="s">
        <v>3281</v>
      </c>
      <c r="E159" t="s">
        <v>3281</v>
      </c>
      <c r="F159" t="s">
        <v>151</v>
      </c>
    </row>
    <row r="160" spans="1:6" x14ac:dyDescent="0.2">
      <c r="A160" t="s">
        <v>4524</v>
      </c>
      <c r="B160">
        <v>2</v>
      </c>
      <c r="C160" t="s">
        <v>3281</v>
      </c>
      <c r="D160" t="s">
        <v>3281</v>
      </c>
      <c r="E160" t="s">
        <v>3281</v>
      </c>
      <c r="F160" t="s">
        <v>151</v>
      </c>
    </row>
    <row r="161" spans="1:6" x14ac:dyDescent="0.2">
      <c r="A161" t="s">
        <v>3459</v>
      </c>
      <c r="B161">
        <v>2</v>
      </c>
      <c r="C161" t="s">
        <v>3281</v>
      </c>
      <c r="D161" t="s">
        <v>3281</v>
      </c>
      <c r="E161" t="s">
        <v>3281</v>
      </c>
      <c r="F161" t="s">
        <v>151</v>
      </c>
    </row>
    <row r="162" spans="1:6" x14ac:dyDescent="0.2">
      <c r="A162" t="s">
        <v>4525</v>
      </c>
      <c r="B162">
        <v>2</v>
      </c>
      <c r="C162" t="s">
        <v>3281</v>
      </c>
      <c r="D162" t="s">
        <v>3281</v>
      </c>
      <c r="E162" t="s">
        <v>3281</v>
      </c>
      <c r="F162" t="s">
        <v>151</v>
      </c>
    </row>
    <row r="163" spans="1:6" x14ac:dyDescent="0.2">
      <c r="A163" t="s">
        <v>3345</v>
      </c>
      <c r="B163">
        <v>2</v>
      </c>
      <c r="C163" t="s">
        <v>3281</v>
      </c>
      <c r="D163" t="s">
        <v>3281</v>
      </c>
      <c r="E163" t="s">
        <v>3281</v>
      </c>
      <c r="F163" t="s">
        <v>151</v>
      </c>
    </row>
    <row r="164" spans="1:6" x14ac:dyDescent="0.2">
      <c r="A164" t="s">
        <v>3373</v>
      </c>
      <c r="B164">
        <v>2</v>
      </c>
      <c r="C164" t="s">
        <v>3281</v>
      </c>
      <c r="D164" t="s">
        <v>3281</v>
      </c>
      <c r="E164" t="s">
        <v>3281</v>
      </c>
      <c r="F164" t="s">
        <v>151</v>
      </c>
    </row>
    <row r="165" spans="1:6" x14ac:dyDescent="0.2">
      <c r="A165" t="s">
        <v>3312</v>
      </c>
      <c r="B165">
        <v>2</v>
      </c>
      <c r="C165" t="s">
        <v>3281</v>
      </c>
      <c r="D165" t="s">
        <v>3281</v>
      </c>
      <c r="E165" t="s">
        <v>3281</v>
      </c>
      <c r="F165" t="s">
        <v>151</v>
      </c>
    </row>
    <row r="166" spans="1:6" x14ac:dyDescent="0.2">
      <c r="A166" t="s">
        <v>4526</v>
      </c>
      <c r="B166">
        <v>2</v>
      </c>
      <c r="C166" t="s">
        <v>3281</v>
      </c>
      <c r="D166" t="s">
        <v>3281</v>
      </c>
      <c r="E166" t="s">
        <v>3281</v>
      </c>
      <c r="F166" t="s">
        <v>151</v>
      </c>
    </row>
    <row r="167" spans="1:6" x14ac:dyDescent="0.2">
      <c r="A167" t="s">
        <v>3335</v>
      </c>
      <c r="B167">
        <v>2</v>
      </c>
      <c r="C167" t="s">
        <v>3281</v>
      </c>
      <c r="D167" t="s">
        <v>3281</v>
      </c>
      <c r="E167" t="s">
        <v>3281</v>
      </c>
      <c r="F167" t="s">
        <v>151</v>
      </c>
    </row>
    <row r="168" spans="1:6" x14ac:dyDescent="0.2">
      <c r="A168" t="s">
        <v>4527</v>
      </c>
      <c r="B168">
        <v>2</v>
      </c>
      <c r="C168" t="s">
        <v>3281</v>
      </c>
      <c r="D168" t="s">
        <v>3281</v>
      </c>
      <c r="E168" t="s">
        <v>3281</v>
      </c>
      <c r="F168" t="s">
        <v>151</v>
      </c>
    </row>
    <row r="169" spans="1:6" x14ac:dyDescent="0.2">
      <c r="A169" t="s">
        <v>4528</v>
      </c>
      <c r="B169">
        <v>2</v>
      </c>
      <c r="C169" t="s">
        <v>3281</v>
      </c>
      <c r="D169" t="s">
        <v>3281</v>
      </c>
      <c r="E169" t="s">
        <v>3281</v>
      </c>
      <c r="F169" t="s">
        <v>151</v>
      </c>
    </row>
    <row r="170" spans="1:6" x14ac:dyDescent="0.2">
      <c r="A170" t="s">
        <v>3330</v>
      </c>
      <c r="B170">
        <v>2</v>
      </c>
      <c r="C170" t="s">
        <v>3281</v>
      </c>
      <c r="D170" t="s">
        <v>3281</v>
      </c>
      <c r="E170" t="s">
        <v>3281</v>
      </c>
      <c r="F170" t="s">
        <v>151</v>
      </c>
    </row>
    <row r="171" spans="1:6" x14ac:dyDescent="0.2">
      <c r="A171" t="s">
        <v>4529</v>
      </c>
      <c r="B171">
        <v>2</v>
      </c>
      <c r="C171" t="s">
        <v>3281</v>
      </c>
      <c r="D171" t="s">
        <v>3281</v>
      </c>
      <c r="E171" t="s">
        <v>3281</v>
      </c>
      <c r="F171" t="s">
        <v>151</v>
      </c>
    </row>
    <row r="172" spans="1:6" x14ac:dyDescent="0.2">
      <c r="A172" t="s">
        <v>4530</v>
      </c>
      <c r="B172">
        <v>2</v>
      </c>
      <c r="C172" t="s">
        <v>3281</v>
      </c>
      <c r="D172" t="s">
        <v>3281</v>
      </c>
      <c r="E172" t="s">
        <v>3281</v>
      </c>
      <c r="F172" t="s">
        <v>151</v>
      </c>
    </row>
    <row r="173" spans="1:6" x14ac:dyDescent="0.2">
      <c r="A173" t="s">
        <v>4531</v>
      </c>
      <c r="B173">
        <v>2</v>
      </c>
      <c r="C173" t="s">
        <v>3281</v>
      </c>
      <c r="D173" t="s">
        <v>3281</v>
      </c>
      <c r="E173" t="s">
        <v>3281</v>
      </c>
      <c r="F173" t="s">
        <v>151</v>
      </c>
    </row>
    <row r="174" spans="1:6" x14ac:dyDescent="0.2">
      <c r="A174" t="s">
        <v>4532</v>
      </c>
      <c r="B174">
        <v>2</v>
      </c>
      <c r="C174" t="s">
        <v>3281</v>
      </c>
      <c r="D174" t="s">
        <v>3281</v>
      </c>
      <c r="E174" t="s">
        <v>3281</v>
      </c>
      <c r="F174" t="s">
        <v>151</v>
      </c>
    </row>
    <row r="175" spans="1:6" x14ac:dyDescent="0.2">
      <c r="A175" t="s">
        <v>3410</v>
      </c>
      <c r="B175">
        <v>2</v>
      </c>
      <c r="C175" t="s">
        <v>3281</v>
      </c>
      <c r="D175" t="s">
        <v>3281</v>
      </c>
      <c r="E175" t="s">
        <v>3281</v>
      </c>
      <c r="F175" t="s">
        <v>151</v>
      </c>
    </row>
    <row r="176" spans="1:6" x14ac:dyDescent="0.2">
      <c r="A176" t="s">
        <v>3334</v>
      </c>
      <c r="B176">
        <v>2</v>
      </c>
      <c r="C176" t="s">
        <v>3281</v>
      </c>
      <c r="D176" t="s">
        <v>3281</v>
      </c>
      <c r="E176" t="s">
        <v>3281</v>
      </c>
      <c r="F176" t="s">
        <v>151</v>
      </c>
    </row>
    <row r="177" spans="1:6" x14ac:dyDescent="0.2">
      <c r="A177" t="s">
        <v>4533</v>
      </c>
      <c r="B177">
        <v>2</v>
      </c>
      <c r="C177" t="s">
        <v>3281</v>
      </c>
      <c r="D177" t="s">
        <v>3281</v>
      </c>
      <c r="E177" t="s">
        <v>3281</v>
      </c>
      <c r="F177" t="s">
        <v>151</v>
      </c>
    </row>
    <row r="178" spans="1:6" x14ac:dyDescent="0.2">
      <c r="A178" t="s">
        <v>4534</v>
      </c>
      <c r="B178">
        <v>2</v>
      </c>
      <c r="C178" t="s">
        <v>3281</v>
      </c>
      <c r="D178" t="s">
        <v>3281</v>
      </c>
      <c r="E178" t="s">
        <v>3281</v>
      </c>
      <c r="F178" t="s">
        <v>151</v>
      </c>
    </row>
    <row r="179" spans="1:6" x14ac:dyDescent="0.2">
      <c r="A179" t="s">
        <v>3406</v>
      </c>
      <c r="B179">
        <v>2</v>
      </c>
      <c r="C179" t="s">
        <v>3281</v>
      </c>
      <c r="D179" t="s">
        <v>3281</v>
      </c>
      <c r="E179" t="s">
        <v>3281</v>
      </c>
      <c r="F179" t="s">
        <v>151</v>
      </c>
    </row>
    <row r="180" spans="1:6" x14ac:dyDescent="0.2">
      <c r="A180" t="s">
        <v>3432</v>
      </c>
      <c r="B180">
        <v>2</v>
      </c>
      <c r="C180" t="s">
        <v>3281</v>
      </c>
      <c r="D180" t="s">
        <v>3281</v>
      </c>
      <c r="E180" t="s">
        <v>3281</v>
      </c>
      <c r="F180" t="s">
        <v>151</v>
      </c>
    </row>
    <row r="181" spans="1:6" x14ac:dyDescent="0.2">
      <c r="A181" t="s">
        <v>4535</v>
      </c>
      <c r="B181">
        <v>2</v>
      </c>
      <c r="C181" t="s">
        <v>3281</v>
      </c>
      <c r="D181" t="s">
        <v>3281</v>
      </c>
      <c r="E181" t="s">
        <v>3281</v>
      </c>
      <c r="F181" t="s">
        <v>151</v>
      </c>
    </row>
    <row r="182" spans="1:6" x14ac:dyDescent="0.2">
      <c r="A182" t="s">
        <v>3420</v>
      </c>
      <c r="B182">
        <v>2</v>
      </c>
      <c r="C182" t="s">
        <v>3281</v>
      </c>
      <c r="D182" t="s">
        <v>3281</v>
      </c>
      <c r="E182" t="s">
        <v>3281</v>
      </c>
      <c r="F182" t="s">
        <v>151</v>
      </c>
    </row>
    <row r="183" spans="1:6" x14ac:dyDescent="0.2">
      <c r="A183" t="s">
        <v>4536</v>
      </c>
      <c r="B183">
        <v>2</v>
      </c>
      <c r="C183" t="s">
        <v>3281</v>
      </c>
      <c r="D183" t="s">
        <v>3281</v>
      </c>
      <c r="E183" t="s">
        <v>3281</v>
      </c>
      <c r="F183" t="s">
        <v>151</v>
      </c>
    </row>
    <row r="184" spans="1:6" x14ac:dyDescent="0.2">
      <c r="A184" t="s">
        <v>4537</v>
      </c>
      <c r="B184">
        <v>2</v>
      </c>
      <c r="C184" t="s">
        <v>3281</v>
      </c>
      <c r="D184" t="s">
        <v>3281</v>
      </c>
      <c r="E184" t="s">
        <v>3281</v>
      </c>
      <c r="F184" t="s">
        <v>151</v>
      </c>
    </row>
    <row r="185" spans="1:6" x14ac:dyDescent="0.2">
      <c r="A185" t="s">
        <v>4538</v>
      </c>
      <c r="B185">
        <v>2</v>
      </c>
      <c r="C185" t="s">
        <v>3281</v>
      </c>
      <c r="D185" t="s">
        <v>3281</v>
      </c>
      <c r="E185" t="s">
        <v>3281</v>
      </c>
      <c r="F185" t="s">
        <v>151</v>
      </c>
    </row>
    <row r="186" spans="1:6" x14ac:dyDescent="0.2">
      <c r="A186" t="s">
        <v>3317</v>
      </c>
      <c r="B186">
        <v>2</v>
      </c>
      <c r="C186" t="s">
        <v>3281</v>
      </c>
      <c r="D186" t="s">
        <v>3281</v>
      </c>
      <c r="E186" t="s">
        <v>3281</v>
      </c>
      <c r="F186" t="s">
        <v>151</v>
      </c>
    </row>
    <row r="187" spans="1:6" x14ac:dyDescent="0.2">
      <c r="A187" t="s">
        <v>3403</v>
      </c>
      <c r="B187">
        <v>2</v>
      </c>
      <c r="C187" t="s">
        <v>3281</v>
      </c>
      <c r="D187" t="s">
        <v>3281</v>
      </c>
      <c r="E187" t="s">
        <v>3281</v>
      </c>
      <c r="F187" t="s">
        <v>151</v>
      </c>
    </row>
    <row r="188" spans="1:6" x14ac:dyDescent="0.2">
      <c r="A188" t="s">
        <v>3397</v>
      </c>
      <c r="B188">
        <v>2</v>
      </c>
      <c r="C188" t="s">
        <v>3281</v>
      </c>
      <c r="D188" t="s">
        <v>3281</v>
      </c>
      <c r="E188" t="s">
        <v>3281</v>
      </c>
      <c r="F188" t="s">
        <v>151</v>
      </c>
    </row>
    <row r="189" spans="1:6" x14ac:dyDescent="0.2">
      <c r="A189" t="s">
        <v>4539</v>
      </c>
      <c r="B189">
        <v>1</v>
      </c>
      <c r="C189" t="s">
        <v>3281</v>
      </c>
      <c r="D189" t="s">
        <v>3281</v>
      </c>
      <c r="E189" t="s">
        <v>3281</v>
      </c>
      <c r="F189" t="s">
        <v>151</v>
      </c>
    </row>
    <row r="190" spans="1:6" x14ac:dyDescent="0.2">
      <c r="A190" t="s">
        <v>4540</v>
      </c>
      <c r="B190">
        <v>1</v>
      </c>
      <c r="C190" t="s">
        <v>3281</v>
      </c>
      <c r="D190" t="s">
        <v>3281</v>
      </c>
      <c r="E190" t="s">
        <v>3281</v>
      </c>
      <c r="F190" t="s">
        <v>151</v>
      </c>
    </row>
    <row r="191" spans="1:6" x14ac:dyDescent="0.2">
      <c r="A191" t="s">
        <v>3405</v>
      </c>
      <c r="B191">
        <v>1</v>
      </c>
      <c r="C191" t="s">
        <v>3281</v>
      </c>
      <c r="D191" t="s">
        <v>3281</v>
      </c>
      <c r="E191" t="s">
        <v>3281</v>
      </c>
      <c r="F191" t="s">
        <v>151</v>
      </c>
    </row>
    <row r="192" spans="1:6" x14ac:dyDescent="0.2">
      <c r="A192" t="s">
        <v>4541</v>
      </c>
      <c r="B192">
        <v>1</v>
      </c>
      <c r="C192" t="s">
        <v>3281</v>
      </c>
      <c r="D192" t="s">
        <v>3281</v>
      </c>
      <c r="E192" t="s">
        <v>3281</v>
      </c>
      <c r="F192" t="s">
        <v>151</v>
      </c>
    </row>
    <row r="193" spans="1:6" x14ac:dyDescent="0.2">
      <c r="A193" t="s">
        <v>4542</v>
      </c>
      <c r="B193">
        <v>1</v>
      </c>
      <c r="C193" t="s">
        <v>3281</v>
      </c>
      <c r="D193" t="s">
        <v>3281</v>
      </c>
      <c r="E193" t="s">
        <v>3281</v>
      </c>
      <c r="F193" t="s">
        <v>151</v>
      </c>
    </row>
    <row r="194" spans="1:6" x14ac:dyDescent="0.2">
      <c r="A194" t="s">
        <v>4543</v>
      </c>
      <c r="B194">
        <v>1</v>
      </c>
      <c r="C194" t="s">
        <v>3281</v>
      </c>
      <c r="D194" t="s">
        <v>3281</v>
      </c>
      <c r="E194" t="s">
        <v>3281</v>
      </c>
      <c r="F194" t="s">
        <v>151</v>
      </c>
    </row>
    <row r="195" spans="1:6" x14ac:dyDescent="0.2">
      <c r="A195" t="s">
        <v>3434</v>
      </c>
      <c r="B195">
        <v>1</v>
      </c>
      <c r="C195" t="s">
        <v>3281</v>
      </c>
      <c r="D195" t="s">
        <v>3281</v>
      </c>
      <c r="E195" t="s">
        <v>3281</v>
      </c>
      <c r="F195" t="s">
        <v>151</v>
      </c>
    </row>
    <row r="196" spans="1:6" x14ac:dyDescent="0.2">
      <c r="A196" t="s">
        <v>4544</v>
      </c>
      <c r="B196">
        <v>1</v>
      </c>
      <c r="C196" t="s">
        <v>3281</v>
      </c>
      <c r="D196" t="s">
        <v>3281</v>
      </c>
      <c r="E196" t="s">
        <v>3281</v>
      </c>
      <c r="F196" t="s">
        <v>151</v>
      </c>
    </row>
    <row r="197" spans="1:6" x14ac:dyDescent="0.2">
      <c r="A197" t="s">
        <v>3391</v>
      </c>
      <c r="B197">
        <v>1</v>
      </c>
      <c r="C197" t="s">
        <v>3281</v>
      </c>
      <c r="D197" t="s">
        <v>3281</v>
      </c>
      <c r="E197" t="s">
        <v>3281</v>
      </c>
      <c r="F197" t="s">
        <v>151</v>
      </c>
    </row>
    <row r="198" spans="1:6" x14ac:dyDescent="0.2">
      <c r="A198" t="s">
        <v>4545</v>
      </c>
      <c r="B198">
        <v>1</v>
      </c>
      <c r="C198" t="s">
        <v>3281</v>
      </c>
      <c r="D198" t="s">
        <v>3281</v>
      </c>
      <c r="E198" t="s">
        <v>3281</v>
      </c>
      <c r="F198" t="s">
        <v>151</v>
      </c>
    </row>
    <row r="199" spans="1:6" x14ac:dyDescent="0.2">
      <c r="A199" t="s">
        <v>4546</v>
      </c>
      <c r="B199">
        <v>1</v>
      </c>
      <c r="C199" t="s">
        <v>3281</v>
      </c>
      <c r="D199" t="s">
        <v>3281</v>
      </c>
      <c r="E199" t="s">
        <v>3281</v>
      </c>
      <c r="F199" t="s">
        <v>151</v>
      </c>
    </row>
    <row r="200" spans="1:6" x14ac:dyDescent="0.2">
      <c r="A200" t="s">
        <v>4547</v>
      </c>
      <c r="B200">
        <v>1</v>
      </c>
      <c r="C200" t="s">
        <v>3281</v>
      </c>
      <c r="D200" t="s">
        <v>3281</v>
      </c>
      <c r="E200" t="s">
        <v>3281</v>
      </c>
      <c r="F200" t="s">
        <v>151</v>
      </c>
    </row>
    <row r="201" spans="1:6" x14ac:dyDescent="0.2">
      <c r="A201" t="s">
        <v>3375</v>
      </c>
      <c r="B201">
        <v>1</v>
      </c>
      <c r="C201" t="s">
        <v>3281</v>
      </c>
      <c r="D201" t="s">
        <v>3281</v>
      </c>
      <c r="E201" t="s">
        <v>3281</v>
      </c>
      <c r="F201" t="s">
        <v>151</v>
      </c>
    </row>
    <row r="202" spans="1:6" x14ac:dyDescent="0.2">
      <c r="A202" t="s">
        <v>4548</v>
      </c>
      <c r="B202">
        <v>1</v>
      </c>
      <c r="C202" t="s">
        <v>3281</v>
      </c>
      <c r="D202" t="s">
        <v>3281</v>
      </c>
      <c r="E202" t="s">
        <v>3281</v>
      </c>
      <c r="F202" t="s">
        <v>151</v>
      </c>
    </row>
    <row r="203" spans="1:6" x14ac:dyDescent="0.2">
      <c r="A203" t="s">
        <v>4549</v>
      </c>
      <c r="B203">
        <v>1</v>
      </c>
      <c r="C203" t="s">
        <v>3281</v>
      </c>
      <c r="D203" t="s">
        <v>3281</v>
      </c>
      <c r="E203" t="s">
        <v>3281</v>
      </c>
      <c r="F203" t="s">
        <v>151</v>
      </c>
    </row>
    <row r="204" spans="1:6" x14ac:dyDescent="0.2">
      <c r="A204" t="s">
        <v>4550</v>
      </c>
      <c r="B204">
        <v>1</v>
      </c>
      <c r="C204" t="s">
        <v>3281</v>
      </c>
      <c r="D204" t="s">
        <v>3281</v>
      </c>
      <c r="E204" t="s">
        <v>3281</v>
      </c>
      <c r="F204" t="s">
        <v>151</v>
      </c>
    </row>
    <row r="205" spans="1:6" x14ac:dyDescent="0.2">
      <c r="A205" t="s">
        <v>4551</v>
      </c>
      <c r="B205">
        <v>1</v>
      </c>
      <c r="C205" t="s">
        <v>3281</v>
      </c>
      <c r="D205" t="s">
        <v>3281</v>
      </c>
      <c r="E205" t="s">
        <v>3281</v>
      </c>
      <c r="F205" t="s">
        <v>151</v>
      </c>
    </row>
    <row r="206" spans="1:6" x14ac:dyDescent="0.2">
      <c r="A206" t="s">
        <v>4552</v>
      </c>
      <c r="B206">
        <v>1</v>
      </c>
      <c r="C206" t="s">
        <v>3281</v>
      </c>
      <c r="D206" t="s">
        <v>3281</v>
      </c>
      <c r="E206" t="s">
        <v>3281</v>
      </c>
      <c r="F206" t="s">
        <v>151</v>
      </c>
    </row>
    <row r="207" spans="1:6" x14ac:dyDescent="0.2">
      <c r="A207" t="s">
        <v>4553</v>
      </c>
      <c r="B207">
        <v>1</v>
      </c>
      <c r="C207" t="s">
        <v>3281</v>
      </c>
      <c r="D207" t="s">
        <v>3281</v>
      </c>
      <c r="E207" t="s">
        <v>3281</v>
      </c>
      <c r="F207" t="s">
        <v>151</v>
      </c>
    </row>
    <row r="208" spans="1:6" x14ac:dyDescent="0.2">
      <c r="A208" t="s">
        <v>4554</v>
      </c>
      <c r="B208">
        <v>1</v>
      </c>
      <c r="C208" t="s">
        <v>3281</v>
      </c>
      <c r="D208" t="s">
        <v>3281</v>
      </c>
      <c r="E208" t="s">
        <v>3281</v>
      </c>
      <c r="F208" t="s">
        <v>151</v>
      </c>
    </row>
    <row r="209" spans="1:6" x14ac:dyDescent="0.2">
      <c r="A209" t="s">
        <v>4555</v>
      </c>
      <c r="B209">
        <v>1</v>
      </c>
      <c r="C209" t="s">
        <v>3281</v>
      </c>
      <c r="D209" t="s">
        <v>3281</v>
      </c>
      <c r="E209" t="s">
        <v>3281</v>
      </c>
      <c r="F209" t="s">
        <v>151</v>
      </c>
    </row>
    <row r="210" spans="1:6" x14ac:dyDescent="0.2">
      <c r="A210" t="s">
        <v>4556</v>
      </c>
      <c r="B210">
        <v>1</v>
      </c>
      <c r="C210" t="s">
        <v>3281</v>
      </c>
      <c r="D210" t="s">
        <v>3281</v>
      </c>
      <c r="E210" t="s">
        <v>3281</v>
      </c>
      <c r="F210" t="s">
        <v>151</v>
      </c>
    </row>
    <row r="211" spans="1:6" x14ac:dyDescent="0.2">
      <c r="A211" t="s">
        <v>4557</v>
      </c>
      <c r="B211">
        <v>1</v>
      </c>
      <c r="C211" t="s">
        <v>3281</v>
      </c>
      <c r="D211" t="s">
        <v>3281</v>
      </c>
      <c r="E211" t="s">
        <v>3281</v>
      </c>
      <c r="F211" t="s">
        <v>151</v>
      </c>
    </row>
    <row r="212" spans="1:6" x14ac:dyDescent="0.2">
      <c r="A212" t="s">
        <v>4558</v>
      </c>
      <c r="B212">
        <v>1</v>
      </c>
      <c r="C212" t="s">
        <v>3281</v>
      </c>
      <c r="D212" t="s">
        <v>3281</v>
      </c>
      <c r="E212" t="s">
        <v>3281</v>
      </c>
      <c r="F212" t="s">
        <v>151</v>
      </c>
    </row>
    <row r="213" spans="1:6" x14ac:dyDescent="0.2">
      <c r="A213" t="s">
        <v>4559</v>
      </c>
      <c r="B213">
        <v>1</v>
      </c>
      <c r="C213" t="s">
        <v>3281</v>
      </c>
      <c r="D213" t="s">
        <v>3281</v>
      </c>
      <c r="E213" t="s">
        <v>3281</v>
      </c>
      <c r="F213" t="s">
        <v>151</v>
      </c>
    </row>
    <row r="214" spans="1:6" x14ac:dyDescent="0.2">
      <c r="A214" t="s">
        <v>4560</v>
      </c>
      <c r="B214">
        <v>1</v>
      </c>
      <c r="C214" t="s">
        <v>3281</v>
      </c>
      <c r="D214" t="s">
        <v>3281</v>
      </c>
      <c r="E214" t="s">
        <v>3281</v>
      </c>
      <c r="F214" t="s">
        <v>151</v>
      </c>
    </row>
    <row r="215" spans="1:6" x14ac:dyDescent="0.2">
      <c r="A215" t="s">
        <v>3425</v>
      </c>
      <c r="B215">
        <v>1</v>
      </c>
      <c r="C215" t="s">
        <v>3281</v>
      </c>
      <c r="D215" t="s">
        <v>3281</v>
      </c>
      <c r="E215" t="s">
        <v>3281</v>
      </c>
      <c r="F215" t="s">
        <v>151</v>
      </c>
    </row>
    <row r="216" spans="1:6" x14ac:dyDescent="0.2">
      <c r="A216" t="s">
        <v>3417</v>
      </c>
      <c r="B216">
        <v>1</v>
      </c>
      <c r="C216" t="s">
        <v>3281</v>
      </c>
      <c r="D216" t="s">
        <v>3281</v>
      </c>
      <c r="E216" t="s">
        <v>3281</v>
      </c>
      <c r="F216" t="s">
        <v>151</v>
      </c>
    </row>
    <row r="217" spans="1:6" x14ac:dyDescent="0.2">
      <c r="A217" t="s">
        <v>4561</v>
      </c>
      <c r="B217">
        <v>1</v>
      </c>
      <c r="C217" t="s">
        <v>3281</v>
      </c>
      <c r="D217" t="s">
        <v>3281</v>
      </c>
      <c r="E217" t="s">
        <v>3281</v>
      </c>
      <c r="F217" t="s">
        <v>151</v>
      </c>
    </row>
    <row r="218" spans="1:6" x14ac:dyDescent="0.2">
      <c r="A218" t="s">
        <v>4562</v>
      </c>
      <c r="B218">
        <v>1</v>
      </c>
      <c r="C218" t="s">
        <v>3281</v>
      </c>
      <c r="D218" t="s">
        <v>3281</v>
      </c>
      <c r="E218" t="s">
        <v>3281</v>
      </c>
      <c r="F218" t="s">
        <v>151</v>
      </c>
    </row>
    <row r="219" spans="1:6" x14ac:dyDescent="0.2">
      <c r="A219" t="s">
        <v>4563</v>
      </c>
      <c r="B219">
        <v>1</v>
      </c>
      <c r="C219" t="s">
        <v>3281</v>
      </c>
      <c r="D219" t="s">
        <v>3281</v>
      </c>
      <c r="E219" t="s">
        <v>3281</v>
      </c>
      <c r="F219" t="s">
        <v>151</v>
      </c>
    </row>
    <row r="220" spans="1:6" x14ac:dyDescent="0.2">
      <c r="A220" t="s">
        <v>3451</v>
      </c>
      <c r="B220">
        <v>1</v>
      </c>
      <c r="C220" t="s">
        <v>3281</v>
      </c>
      <c r="D220" t="s">
        <v>3281</v>
      </c>
      <c r="E220" t="s">
        <v>3281</v>
      </c>
      <c r="F220" t="s">
        <v>151</v>
      </c>
    </row>
    <row r="221" spans="1:6" x14ac:dyDescent="0.2">
      <c r="A221" t="s">
        <v>3461</v>
      </c>
      <c r="B221">
        <v>1</v>
      </c>
      <c r="C221" t="s">
        <v>3281</v>
      </c>
      <c r="D221" t="s">
        <v>3281</v>
      </c>
      <c r="E221" t="s">
        <v>3281</v>
      </c>
      <c r="F221" t="s">
        <v>151</v>
      </c>
    </row>
    <row r="222" spans="1:6" x14ac:dyDescent="0.2">
      <c r="A222" t="s">
        <v>4564</v>
      </c>
      <c r="B222">
        <v>1</v>
      </c>
      <c r="C222" t="s">
        <v>3281</v>
      </c>
      <c r="D222" t="s">
        <v>3281</v>
      </c>
      <c r="E222" t="s">
        <v>3281</v>
      </c>
      <c r="F222" t="s">
        <v>151</v>
      </c>
    </row>
    <row r="223" spans="1:6" x14ac:dyDescent="0.2">
      <c r="A223" t="s">
        <v>4565</v>
      </c>
      <c r="B223">
        <v>1</v>
      </c>
      <c r="C223" t="s">
        <v>3281</v>
      </c>
      <c r="D223" t="s">
        <v>3281</v>
      </c>
      <c r="E223" t="s">
        <v>3281</v>
      </c>
      <c r="F223" t="s">
        <v>151</v>
      </c>
    </row>
    <row r="224" spans="1:6" x14ac:dyDescent="0.2">
      <c r="A224" t="s">
        <v>4566</v>
      </c>
      <c r="B224">
        <v>1</v>
      </c>
      <c r="C224" t="s">
        <v>3281</v>
      </c>
      <c r="D224" t="s">
        <v>3281</v>
      </c>
      <c r="E224" t="s">
        <v>3281</v>
      </c>
      <c r="F224" t="s">
        <v>151</v>
      </c>
    </row>
    <row r="225" spans="1:6" x14ac:dyDescent="0.2">
      <c r="A225" t="s">
        <v>4567</v>
      </c>
      <c r="B225">
        <v>1</v>
      </c>
      <c r="C225" t="s">
        <v>3281</v>
      </c>
      <c r="D225" t="s">
        <v>3281</v>
      </c>
      <c r="E225" t="s">
        <v>3281</v>
      </c>
      <c r="F225" t="s">
        <v>151</v>
      </c>
    </row>
    <row r="226" spans="1:6" x14ac:dyDescent="0.2">
      <c r="A226" t="s">
        <v>4568</v>
      </c>
      <c r="B226">
        <v>1</v>
      </c>
      <c r="C226" t="s">
        <v>3281</v>
      </c>
      <c r="D226" t="s">
        <v>3281</v>
      </c>
      <c r="E226" t="s">
        <v>3281</v>
      </c>
      <c r="F226" t="s">
        <v>151</v>
      </c>
    </row>
    <row r="227" spans="1:6" x14ac:dyDescent="0.2">
      <c r="A227" t="s">
        <v>4569</v>
      </c>
      <c r="B227">
        <v>1</v>
      </c>
      <c r="C227" t="s">
        <v>3281</v>
      </c>
      <c r="D227" t="s">
        <v>3281</v>
      </c>
      <c r="E227" t="s">
        <v>3281</v>
      </c>
      <c r="F227" t="s">
        <v>151</v>
      </c>
    </row>
    <row r="228" spans="1:6" x14ac:dyDescent="0.2">
      <c r="A228" t="s">
        <v>3465</v>
      </c>
      <c r="B228">
        <v>1</v>
      </c>
      <c r="C228" t="s">
        <v>3281</v>
      </c>
      <c r="D228" t="s">
        <v>3281</v>
      </c>
      <c r="E228" t="s">
        <v>3281</v>
      </c>
      <c r="F228" t="s">
        <v>151</v>
      </c>
    </row>
    <row r="229" spans="1:6" x14ac:dyDescent="0.2">
      <c r="A229" t="s">
        <v>4570</v>
      </c>
      <c r="B229">
        <v>1</v>
      </c>
      <c r="C229" t="s">
        <v>3281</v>
      </c>
      <c r="D229" t="s">
        <v>3281</v>
      </c>
      <c r="E229" t="s">
        <v>3281</v>
      </c>
      <c r="F229" t="s">
        <v>151</v>
      </c>
    </row>
    <row r="230" spans="1:6" x14ac:dyDescent="0.2">
      <c r="A230" t="s">
        <v>3435</v>
      </c>
      <c r="B230">
        <v>1</v>
      </c>
      <c r="C230" t="s">
        <v>3281</v>
      </c>
      <c r="D230" t="s">
        <v>3281</v>
      </c>
      <c r="E230" t="s">
        <v>3281</v>
      </c>
      <c r="F230" t="s">
        <v>151</v>
      </c>
    </row>
    <row r="231" spans="1:6" x14ac:dyDescent="0.2">
      <c r="A231" t="s">
        <v>4571</v>
      </c>
      <c r="B231">
        <v>1</v>
      </c>
      <c r="C231" t="s">
        <v>3281</v>
      </c>
      <c r="D231" t="s">
        <v>3281</v>
      </c>
      <c r="E231" t="s">
        <v>3281</v>
      </c>
      <c r="F231" t="s">
        <v>151</v>
      </c>
    </row>
    <row r="232" spans="1:6" x14ac:dyDescent="0.2">
      <c r="A232" t="s">
        <v>3376</v>
      </c>
      <c r="B232">
        <v>1</v>
      </c>
      <c r="C232" t="s">
        <v>3281</v>
      </c>
      <c r="D232" t="s">
        <v>3281</v>
      </c>
      <c r="E232" t="s">
        <v>3281</v>
      </c>
      <c r="F232" t="s">
        <v>151</v>
      </c>
    </row>
    <row r="233" spans="1:6" x14ac:dyDescent="0.2">
      <c r="A233" t="s">
        <v>4572</v>
      </c>
      <c r="B233">
        <v>1</v>
      </c>
      <c r="C233" t="s">
        <v>3281</v>
      </c>
      <c r="D233" t="s">
        <v>3281</v>
      </c>
      <c r="E233" t="s">
        <v>3281</v>
      </c>
      <c r="F233" t="s">
        <v>151</v>
      </c>
    </row>
    <row r="234" spans="1:6" x14ac:dyDescent="0.2">
      <c r="A234" t="s">
        <v>4573</v>
      </c>
      <c r="B234">
        <v>1</v>
      </c>
      <c r="C234" t="s">
        <v>3281</v>
      </c>
      <c r="D234" t="s">
        <v>3281</v>
      </c>
      <c r="E234" t="s">
        <v>3281</v>
      </c>
      <c r="F234" t="s">
        <v>151</v>
      </c>
    </row>
    <row r="235" spans="1:6" x14ac:dyDescent="0.2">
      <c r="A235" t="s">
        <v>3429</v>
      </c>
      <c r="B235">
        <v>1</v>
      </c>
      <c r="C235" t="s">
        <v>3281</v>
      </c>
      <c r="D235" t="s">
        <v>3281</v>
      </c>
      <c r="E235" t="s">
        <v>3281</v>
      </c>
      <c r="F235" t="s">
        <v>151</v>
      </c>
    </row>
    <row r="236" spans="1:6" x14ac:dyDescent="0.2">
      <c r="A236" t="s">
        <v>4574</v>
      </c>
      <c r="B236">
        <v>1</v>
      </c>
      <c r="C236" t="s">
        <v>3281</v>
      </c>
      <c r="D236" t="s">
        <v>3281</v>
      </c>
      <c r="E236" t="s">
        <v>3281</v>
      </c>
      <c r="F236" t="s">
        <v>151</v>
      </c>
    </row>
    <row r="237" spans="1:6" x14ac:dyDescent="0.2">
      <c r="A237" t="s">
        <v>4575</v>
      </c>
      <c r="B237">
        <v>1</v>
      </c>
      <c r="C237" t="s">
        <v>3281</v>
      </c>
      <c r="D237" t="s">
        <v>3281</v>
      </c>
      <c r="E237" t="s">
        <v>3281</v>
      </c>
      <c r="F237" t="s">
        <v>151</v>
      </c>
    </row>
    <row r="238" spans="1:6" x14ac:dyDescent="0.2">
      <c r="A238" t="s">
        <v>4576</v>
      </c>
      <c r="B238">
        <v>1</v>
      </c>
      <c r="C238" t="s">
        <v>3281</v>
      </c>
      <c r="D238" t="s">
        <v>3281</v>
      </c>
      <c r="E238" t="s">
        <v>3281</v>
      </c>
      <c r="F238" t="s">
        <v>151</v>
      </c>
    </row>
    <row r="239" spans="1:6" x14ac:dyDescent="0.2">
      <c r="A239" t="s">
        <v>4577</v>
      </c>
      <c r="B239">
        <v>1</v>
      </c>
      <c r="C239" t="s">
        <v>3281</v>
      </c>
      <c r="D239" t="s">
        <v>3281</v>
      </c>
      <c r="E239" t="s">
        <v>3281</v>
      </c>
      <c r="F239" t="s">
        <v>151</v>
      </c>
    </row>
    <row r="240" spans="1:6" x14ac:dyDescent="0.2">
      <c r="A240" t="s">
        <v>4578</v>
      </c>
      <c r="B240">
        <v>1</v>
      </c>
      <c r="C240" t="s">
        <v>3281</v>
      </c>
      <c r="D240" t="s">
        <v>3281</v>
      </c>
      <c r="E240" t="s">
        <v>3281</v>
      </c>
      <c r="F240" t="s">
        <v>151</v>
      </c>
    </row>
    <row r="241" spans="1:6" x14ac:dyDescent="0.2">
      <c r="A241" t="s">
        <v>4579</v>
      </c>
      <c r="B241">
        <v>1</v>
      </c>
      <c r="C241" t="s">
        <v>3281</v>
      </c>
      <c r="D241" t="s">
        <v>3281</v>
      </c>
      <c r="E241" t="s">
        <v>3281</v>
      </c>
      <c r="F241" t="s">
        <v>151</v>
      </c>
    </row>
    <row r="242" spans="1:6" x14ac:dyDescent="0.2">
      <c r="A242" t="s">
        <v>3463</v>
      </c>
      <c r="B242">
        <v>1</v>
      </c>
      <c r="C242" t="s">
        <v>3281</v>
      </c>
      <c r="D242" t="s">
        <v>3281</v>
      </c>
      <c r="E242" t="s">
        <v>3281</v>
      </c>
      <c r="F242" t="s">
        <v>151</v>
      </c>
    </row>
    <row r="243" spans="1:6" x14ac:dyDescent="0.2">
      <c r="A243" t="s">
        <v>4580</v>
      </c>
      <c r="B243">
        <v>1</v>
      </c>
      <c r="C243" t="s">
        <v>3281</v>
      </c>
      <c r="D243" t="s">
        <v>3281</v>
      </c>
      <c r="E243" t="s">
        <v>3281</v>
      </c>
      <c r="F243" t="s">
        <v>151</v>
      </c>
    </row>
    <row r="244" spans="1:6" x14ac:dyDescent="0.2">
      <c r="A244" t="s">
        <v>4581</v>
      </c>
      <c r="B244">
        <v>1</v>
      </c>
      <c r="C244" t="s">
        <v>3281</v>
      </c>
      <c r="D244" t="s">
        <v>3281</v>
      </c>
      <c r="E244" t="s">
        <v>3281</v>
      </c>
      <c r="F244" t="s">
        <v>151</v>
      </c>
    </row>
    <row r="245" spans="1:6" x14ac:dyDescent="0.2">
      <c r="A245" t="s">
        <v>4582</v>
      </c>
      <c r="B245">
        <v>1</v>
      </c>
      <c r="C245" t="s">
        <v>3281</v>
      </c>
      <c r="D245" t="s">
        <v>3281</v>
      </c>
      <c r="E245" t="s">
        <v>3281</v>
      </c>
      <c r="F245" t="s">
        <v>151</v>
      </c>
    </row>
    <row r="246" spans="1:6" x14ac:dyDescent="0.2">
      <c r="A246" t="s">
        <v>4583</v>
      </c>
      <c r="B246">
        <v>1</v>
      </c>
      <c r="C246" t="s">
        <v>3281</v>
      </c>
      <c r="D246" t="s">
        <v>3281</v>
      </c>
      <c r="E246" t="s">
        <v>3281</v>
      </c>
      <c r="F246" t="s">
        <v>151</v>
      </c>
    </row>
    <row r="247" spans="1:6" x14ac:dyDescent="0.2">
      <c r="A247" t="s">
        <v>3464</v>
      </c>
      <c r="B247">
        <v>1</v>
      </c>
      <c r="C247" t="s">
        <v>3281</v>
      </c>
      <c r="D247" t="s">
        <v>3281</v>
      </c>
      <c r="E247" t="s">
        <v>3281</v>
      </c>
      <c r="F247" t="s">
        <v>151</v>
      </c>
    </row>
    <row r="248" spans="1:6" x14ac:dyDescent="0.2">
      <c r="A248" t="s">
        <v>4584</v>
      </c>
      <c r="B248">
        <v>1</v>
      </c>
      <c r="C248" t="s">
        <v>3281</v>
      </c>
      <c r="D248" t="s">
        <v>3281</v>
      </c>
      <c r="E248" t="s">
        <v>3281</v>
      </c>
      <c r="F248" t="s">
        <v>151</v>
      </c>
    </row>
    <row r="249" spans="1:6" x14ac:dyDescent="0.2">
      <c r="A249" t="s">
        <v>4585</v>
      </c>
      <c r="B249">
        <v>1</v>
      </c>
      <c r="C249" t="s">
        <v>3281</v>
      </c>
      <c r="D249" t="s">
        <v>3281</v>
      </c>
      <c r="E249" t="s">
        <v>3281</v>
      </c>
      <c r="F249" t="s">
        <v>151</v>
      </c>
    </row>
    <row r="250" spans="1:6" x14ac:dyDescent="0.2">
      <c r="A250" t="s">
        <v>4586</v>
      </c>
      <c r="B250">
        <v>1</v>
      </c>
      <c r="C250" t="s">
        <v>3281</v>
      </c>
      <c r="D250" t="s">
        <v>3281</v>
      </c>
      <c r="E250" t="s">
        <v>3281</v>
      </c>
      <c r="F250" t="s">
        <v>151</v>
      </c>
    </row>
    <row r="251" spans="1:6" x14ac:dyDescent="0.2">
      <c r="A251" t="s">
        <v>3414</v>
      </c>
      <c r="B251">
        <v>1</v>
      </c>
      <c r="C251" t="s">
        <v>3281</v>
      </c>
      <c r="D251" t="s">
        <v>3281</v>
      </c>
      <c r="E251" t="s">
        <v>3281</v>
      </c>
      <c r="F251" t="s">
        <v>151</v>
      </c>
    </row>
    <row r="252" spans="1:6" x14ac:dyDescent="0.2">
      <c r="A252" t="s">
        <v>3053</v>
      </c>
      <c r="B252">
        <v>1</v>
      </c>
      <c r="C252" t="s">
        <v>3281</v>
      </c>
      <c r="D252" t="s">
        <v>3281</v>
      </c>
      <c r="E252" t="s">
        <v>3281</v>
      </c>
      <c r="F252" t="s">
        <v>151</v>
      </c>
    </row>
    <row r="253" spans="1:6" x14ac:dyDescent="0.2">
      <c r="A253" t="s">
        <v>4587</v>
      </c>
      <c r="B253">
        <v>1</v>
      </c>
      <c r="C253" t="s">
        <v>3281</v>
      </c>
      <c r="D253" t="s">
        <v>3281</v>
      </c>
      <c r="E253" t="s">
        <v>3281</v>
      </c>
      <c r="F253" t="s">
        <v>151</v>
      </c>
    </row>
    <row r="254" spans="1:6" x14ac:dyDescent="0.2">
      <c r="A254" t="s">
        <v>4588</v>
      </c>
      <c r="B254">
        <v>1</v>
      </c>
      <c r="C254" t="s">
        <v>3281</v>
      </c>
      <c r="D254" t="s">
        <v>3281</v>
      </c>
      <c r="E254" t="s">
        <v>3281</v>
      </c>
      <c r="F254" t="s">
        <v>151</v>
      </c>
    </row>
    <row r="255" spans="1:6" x14ac:dyDescent="0.2">
      <c r="A255" t="s">
        <v>4589</v>
      </c>
      <c r="B255">
        <v>1</v>
      </c>
      <c r="C255" t="s">
        <v>3281</v>
      </c>
      <c r="D255" t="s">
        <v>3281</v>
      </c>
      <c r="E255" t="s">
        <v>3281</v>
      </c>
      <c r="F255" t="s">
        <v>151</v>
      </c>
    </row>
    <row r="256" spans="1:6" x14ac:dyDescent="0.2">
      <c r="A256" t="s">
        <v>4590</v>
      </c>
      <c r="B256">
        <v>1</v>
      </c>
      <c r="C256" t="s">
        <v>3281</v>
      </c>
      <c r="D256" t="s">
        <v>3281</v>
      </c>
      <c r="E256" t="s">
        <v>3281</v>
      </c>
      <c r="F256" t="s">
        <v>151</v>
      </c>
    </row>
    <row r="257" spans="1:6" x14ac:dyDescent="0.2">
      <c r="A257" t="s">
        <v>4591</v>
      </c>
      <c r="B257">
        <v>1</v>
      </c>
      <c r="C257" t="s">
        <v>3281</v>
      </c>
      <c r="D257" t="s">
        <v>3281</v>
      </c>
      <c r="E257" t="s">
        <v>3281</v>
      </c>
      <c r="F257" t="s">
        <v>151</v>
      </c>
    </row>
    <row r="258" spans="1:6" x14ac:dyDescent="0.2">
      <c r="A258" t="s">
        <v>4592</v>
      </c>
      <c r="B258">
        <v>1</v>
      </c>
      <c r="C258" t="s">
        <v>3281</v>
      </c>
      <c r="D258" t="s">
        <v>3281</v>
      </c>
      <c r="E258" t="s">
        <v>3281</v>
      </c>
      <c r="F258" t="s">
        <v>151</v>
      </c>
    </row>
    <row r="259" spans="1:6" x14ac:dyDescent="0.2">
      <c r="A259" t="s">
        <v>4593</v>
      </c>
      <c r="B259">
        <v>1</v>
      </c>
      <c r="C259" t="s">
        <v>3281</v>
      </c>
      <c r="D259" t="s">
        <v>3281</v>
      </c>
      <c r="E259" t="s">
        <v>3281</v>
      </c>
      <c r="F259" t="s">
        <v>151</v>
      </c>
    </row>
    <row r="260" spans="1:6" x14ac:dyDescent="0.2">
      <c r="A260" t="s">
        <v>3380</v>
      </c>
      <c r="B260">
        <v>1</v>
      </c>
      <c r="C260" t="s">
        <v>3281</v>
      </c>
      <c r="D260" t="s">
        <v>3281</v>
      </c>
      <c r="E260" t="s">
        <v>3281</v>
      </c>
      <c r="F260" t="s">
        <v>151</v>
      </c>
    </row>
    <row r="261" spans="1:6" x14ac:dyDescent="0.2">
      <c r="A261" t="s">
        <v>4594</v>
      </c>
      <c r="B261">
        <v>1</v>
      </c>
      <c r="C261" t="s">
        <v>3281</v>
      </c>
      <c r="D261" t="s">
        <v>3281</v>
      </c>
      <c r="E261" t="s">
        <v>3281</v>
      </c>
      <c r="F261" t="s">
        <v>151</v>
      </c>
    </row>
    <row r="262" spans="1:6" x14ac:dyDescent="0.2">
      <c r="A262" t="s">
        <v>4595</v>
      </c>
      <c r="B262">
        <v>1</v>
      </c>
      <c r="C262" t="s">
        <v>3281</v>
      </c>
      <c r="D262" t="s">
        <v>3281</v>
      </c>
      <c r="E262" t="s">
        <v>3281</v>
      </c>
      <c r="F262" t="s">
        <v>151</v>
      </c>
    </row>
    <row r="263" spans="1:6" x14ac:dyDescent="0.2">
      <c r="A263" t="s">
        <v>4596</v>
      </c>
      <c r="B263">
        <v>1</v>
      </c>
      <c r="C263" t="s">
        <v>3281</v>
      </c>
      <c r="D263" t="s">
        <v>3281</v>
      </c>
      <c r="E263" t="s">
        <v>3281</v>
      </c>
      <c r="F263" t="s">
        <v>151</v>
      </c>
    </row>
    <row r="264" spans="1:6" x14ac:dyDescent="0.2">
      <c r="A264" t="s">
        <v>4597</v>
      </c>
      <c r="B264">
        <v>1</v>
      </c>
      <c r="C264" t="s">
        <v>3281</v>
      </c>
      <c r="D264" t="s">
        <v>3281</v>
      </c>
      <c r="E264" t="s">
        <v>3281</v>
      </c>
      <c r="F264" t="s">
        <v>151</v>
      </c>
    </row>
    <row r="265" spans="1:6" x14ac:dyDescent="0.2">
      <c r="A265" t="s">
        <v>4598</v>
      </c>
      <c r="B265">
        <v>1</v>
      </c>
      <c r="C265" t="s">
        <v>3281</v>
      </c>
      <c r="D265" t="s">
        <v>3281</v>
      </c>
      <c r="E265" t="s">
        <v>3281</v>
      </c>
      <c r="F265" t="s">
        <v>151</v>
      </c>
    </row>
    <row r="266" spans="1:6" x14ac:dyDescent="0.2">
      <c r="A266" t="s">
        <v>4599</v>
      </c>
      <c r="B266">
        <v>1</v>
      </c>
      <c r="C266" t="s">
        <v>3281</v>
      </c>
      <c r="D266" t="s">
        <v>3281</v>
      </c>
      <c r="E266" t="s">
        <v>3281</v>
      </c>
      <c r="F266" t="s">
        <v>151</v>
      </c>
    </row>
    <row r="267" spans="1:6" x14ac:dyDescent="0.2">
      <c r="A267" t="s">
        <v>4600</v>
      </c>
      <c r="B267">
        <v>1</v>
      </c>
      <c r="C267" t="s">
        <v>3281</v>
      </c>
      <c r="D267" t="s">
        <v>3281</v>
      </c>
      <c r="E267" t="s">
        <v>3281</v>
      </c>
      <c r="F267" t="s">
        <v>151</v>
      </c>
    </row>
    <row r="268" spans="1:6" x14ac:dyDescent="0.2">
      <c r="A268" t="s">
        <v>4601</v>
      </c>
      <c r="B268">
        <v>1</v>
      </c>
      <c r="C268" t="s">
        <v>3281</v>
      </c>
      <c r="D268" t="s">
        <v>3281</v>
      </c>
      <c r="E268" t="s">
        <v>3281</v>
      </c>
      <c r="F268" t="s">
        <v>151</v>
      </c>
    </row>
    <row r="269" spans="1:6" x14ac:dyDescent="0.2">
      <c r="A269" t="s">
        <v>4602</v>
      </c>
      <c r="B269">
        <v>1</v>
      </c>
      <c r="C269" t="s">
        <v>3281</v>
      </c>
      <c r="D269" t="s">
        <v>3281</v>
      </c>
      <c r="E269" t="s">
        <v>3281</v>
      </c>
      <c r="F269" t="s">
        <v>151</v>
      </c>
    </row>
    <row r="270" spans="1:6" x14ac:dyDescent="0.2">
      <c r="A270" t="s">
        <v>4603</v>
      </c>
      <c r="B270">
        <v>1</v>
      </c>
      <c r="C270" t="s">
        <v>3281</v>
      </c>
      <c r="D270" t="s">
        <v>3281</v>
      </c>
      <c r="E270" t="s">
        <v>3281</v>
      </c>
      <c r="F270" t="s">
        <v>151</v>
      </c>
    </row>
    <row r="271" spans="1:6" x14ac:dyDescent="0.2">
      <c r="A271" t="s">
        <v>4604</v>
      </c>
      <c r="B271">
        <v>1</v>
      </c>
      <c r="C271" t="s">
        <v>3281</v>
      </c>
      <c r="D271" t="s">
        <v>3281</v>
      </c>
      <c r="E271" t="s">
        <v>3281</v>
      </c>
      <c r="F271" t="s">
        <v>151</v>
      </c>
    </row>
    <row r="272" spans="1:6" x14ac:dyDescent="0.2">
      <c r="A272" t="s">
        <v>4605</v>
      </c>
      <c r="B272">
        <v>1</v>
      </c>
      <c r="C272" t="s">
        <v>3281</v>
      </c>
      <c r="D272" t="s">
        <v>3281</v>
      </c>
      <c r="E272" t="s">
        <v>3281</v>
      </c>
      <c r="F272" t="s">
        <v>151</v>
      </c>
    </row>
    <row r="273" spans="1:6" x14ac:dyDescent="0.2">
      <c r="A273" t="s">
        <v>4606</v>
      </c>
      <c r="B273">
        <v>1</v>
      </c>
      <c r="C273" t="s">
        <v>3281</v>
      </c>
      <c r="D273" t="s">
        <v>3281</v>
      </c>
      <c r="E273" t="s">
        <v>3281</v>
      </c>
      <c r="F273" t="s">
        <v>151</v>
      </c>
    </row>
    <row r="274" spans="1:6" x14ac:dyDescent="0.2">
      <c r="A274" t="s">
        <v>4607</v>
      </c>
      <c r="B274">
        <v>1</v>
      </c>
      <c r="C274" t="s">
        <v>3281</v>
      </c>
      <c r="D274" t="s">
        <v>3281</v>
      </c>
      <c r="E274" t="s">
        <v>3281</v>
      </c>
      <c r="F274" t="s">
        <v>151</v>
      </c>
    </row>
    <row r="275" spans="1:6" x14ac:dyDescent="0.2">
      <c r="A275" t="s">
        <v>4608</v>
      </c>
      <c r="B275">
        <v>1</v>
      </c>
      <c r="C275" t="s">
        <v>3281</v>
      </c>
      <c r="D275" t="s">
        <v>3281</v>
      </c>
      <c r="E275" t="s">
        <v>3281</v>
      </c>
      <c r="F275" t="s">
        <v>151</v>
      </c>
    </row>
    <row r="276" spans="1:6" x14ac:dyDescent="0.2">
      <c r="A276" t="s">
        <v>3442</v>
      </c>
      <c r="B276">
        <v>1</v>
      </c>
      <c r="C276" t="s">
        <v>3281</v>
      </c>
      <c r="D276" t="s">
        <v>3281</v>
      </c>
      <c r="E276" t="s">
        <v>3281</v>
      </c>
      <c r="F276" t="s">
        <v>151</v>
      </c>
    </row>
    <row r="277" spans="1:6" x14ac:dyDescent="0.2">
      <c r="A277" t="s">
        <v>4609</v>
      </c>
      <c r="B277">
        <v>1</v>
      </c>
      <c r="C277" t="s">
        <v>3281</v>
      </c>
      <c r="D277" t="s">
        <v>3281</v>
      </c>
      <c r="E277" t="s">
        <v>3281</v>
      </c>
      <c r="F277" t="s">
        <v>151</v>
      </c>
    </row>
    <row r="278" spans="1:6" x14ac:dyDescent="0.2">
      <c r="A278" t="s">
        <v>4610</v>
      </c>
      <c r="B278">
        <v>1</v>
      </c>
      <c r="C278" t="s">
        <v>3281</v>
      </c>
      <c r="D278" t="s">
        <v>3281</v>
      </c>
      <c r="E278" t="s">
        <v>3281</v>
      </c>
      <c r="F278" t="s">
        <v>151</v>
      </c>
    </row>
    <row r="279" spans="1:6" x14ac:dyDescent="0.2">
      <c r="A279" t="s">
        <v>4611</v>
      </c>
      <c r="B279">
        <v>1</v>
      </c>
      <c r="C279" t="s">
        <v>3281</v>
      </c>
      <c r="D279" t="s">
        <v>3281</v>
      </c>
      <c r="E279" t="s">
        <v>3281</v>
      </c>
      <c r="F279" t="s">
        <v>151</v>
      </c>
    </row>
    <row r="280" spans="1:6" x14ac:dyDescent="0.2">
      <c r="A280" t="s">
        <v>3383</v>
      </c>
      <c r="B280">
        <v>1</v>
      </c>
      <c r="C280" t="s">
        <v>3281</v>
      </c>
      <c r="D280" t="s">
        <v>3281</v>
      </c>
      <c r="E280" t="s">
        <v>3281</v>
      </c>
      <c r="F280" t="s">
        <v>151</v>
      </c>
    </row>
    <row r="281" spans="1:6" x14ac:dyDescent="0.2">
      <c r="A281" t="s">
        <v>4612</v>
      </c>
      <c r="B281">
        <v>1</v>
      </c>
      <c r="C281" t="s">
        <v>3281</v>
      </c>
      <c r="D281" t="s">
        <v>3281</v>
      </c>
      <c r="E281" t="s">
        <v>3281</v>
      </c>
      <c r="F281" t="s">
        <v>151</v>
      </c>
    </row>
    <row r="282" spans="1:6" x14ac:dyDescent="0.2">
      <c r="A282" t="s">
        <v>4613</v>
      </c>
      <c r="B282">
        <v>1</v>
      </c>
      <c r="C282" t="s">
        <v>3281</v>
      </c>
      <c r="D282" t="s">
        <v>3281</v>
      </c>
      <c r="E282" t="s">
        <v>3281</v>
      </c>
      <c r="F282" t="s">
        <v>151</v>
      </c>
    </row>
    <row r="283" spans="1:6" x14ac:dyDescent="0.2">
      <c r="A283" t="s">
        <v>4614</v>
      </c>
      <c r="B283">
        <v>1</v>
      </c>
      <c r="C283" t="s">
        <v>3281</v>
      </c>
      <c r="D283" t="s">
        <v>3281</v>
      </c>
      <c r="E283" t="s">
        <v>3281</v>
      </c>
      <c r="F283" t="s">
        <v>151</v>
      </c>
    </row>
    <row r="284" spans="1:6" x14ac:dyDescent="0.2">
      <c r="A284" t="s">
        <v>4615</v>
      </c>
      <c r="B284">
        <v>1</v>
      </c>
      <c r="C284" t="s">
        <v>3281</v>
      </c>
      <c r="D284" t="s">
        <v>3281</v>
      </c>
      <c r="E284" t="s">
        <v>3281</v>
      </c>
      <c r="F284" t="s">
        <v>151</v>
      </c>
    </row>
    <row r="285" spans="1:6" x14ac:dyDescent="0.2">
      <c r="A285" t="s">
        <v>4616</v>
      </c>
      <c r="B285">
        <v>1</v>
      </c>
      <c r="C285" t="s">
        <v>3281</v>
      </c>
      <c r="D285" t="s">
        <v>3281</v>
      </c>
      <c r="E285" t="s">
        <v>3281</v>
      </c>
      <c r="F285" t="s">
        <v>151</v>
      </c>
    </row>
    <row r="286" spans="1:6" x14ac:dyDescent="0.2">
      <c r="A286" t="s">
        <v>3390</v>
      </c>
      <c r="B286">
        <v>1</v>
      </c>
      <c r="C286" t="s">
        <v>3281</v>
      </c>
      <c r="D286" t="s">
        <v>3281</v>
      </c>
      <c r="E286" t="s">
        <v>3281</v>
      </c>
      <c r="F286" t="s">
        <v>151</v>
      </c>
    </row>
    <row r="287" spans="1:6" x14ac:dyDescent="0.2">
      <c r="A287" t="s">
        <v>4617</v>
      </c>
      <c r="B287">
        <v>1</v>
      </c>
      <c r="C287" t="s">
        <v>3281</v>
      </c>
      <c r="D287" t="s">
        <v>3281</v>
      </c>
      <c r="E287" t="s">
        <v>3281</v>
      </c>
      <c r="F287" t="s">
        <v>151</v>
      </c>
    </row>
    <row r="288" spans="1:6" x14ac:dyDescent="0.2">
      <c r="A288" t="s">
        <v>4618</v>
      </c>
      <c r="B288">
        <v>1</v>
      </c>
      <c r="C288" t="s">
        <v>3281</v>
      </c>
      <c r="D288" t="s">
        <v>3281</v>
      </c>
      <c r="E288" t="s">
        <v>3281</v>
      </c>
      <c r="F288" t="s">
        <v>151</v>
      </c>
    </row>
    <row r="289" spans="1:6" x14ac:dyDescent="0.2">
      <c r="A289" t="s">
        <v>4619</v>
      </c>
      <c r="B289">
        <v>1</v>
      </c>
      <c r="C289" t="s">
        <v>3281</v>
      </c>
      <c r="D289" t="s">
        <v>3281</v>
      </c>
      <c r="E289" t="s">
        <v>3281</v>
      </c>
      <c r="F289" t="s">
        <v>151</v>
      </c>
    </row>
    <row r="290" spans="1:6" x14ac:dyDescent="0.2">
      <c r="A290" t="s">
        <v>4620</v>
      </c>
      <c r="B290">
        <v>1</v>
      </c>
      <c r="C290" t="s">
        <v>3281</v>
      </c>
      <c r="D290" t="s">
        <v>3281</v>
      </c>
      <c r="E290" t="s">
        <v>3281</v>
      </c>
      <c r="F290" t="s">
        <v>151</v>
      </c>
    </row>
    <row r="291" spans="1:6" x14ac:dyDescent="0.2">
      <c r="A291" t="s">
        <v>4621</v>
      </c>
      <c r="B291">
        <v>1</v>
      </c>
      <c r="C291" t="s">
        <v>3281</v>
      </c>
      <c r="D291" t="s">
        <v>3281</v>
      </c>
      <c r="E291" t="s">
        <v>3281</v>
      </c>
      <c r="F291" t="s">
        <v>151</v>
      </c>
    </row>
    <row r="292" spans="1:6" x14ac:dyDescent="0.2">
      <c r="A292" t="s">
        <v>4622</v>
      </c>
      <c r="B292">
        <v>1</v>
      </c>
      <c r="C292" t="s">
        <v>3281</v>
      </c>
      <c r="D292" t="s">
        <v>3281</v>
      </c>
      <c r="E292" t="s">
        <v>3281</v>
      </c>
      <c r="F292" t="s">
        <v>151</v>
      </c>
    </row>
    <row r="293" spans="1:6" x14ac:dyDescent="0.2">
      <c r="A293" t="s">
        <v>4623</v>
      </c>
      <c r="B293">
        <v>1</v>
      </c>
      <c r="C293" t="s">
        <v>3281</v>
      </c>
      <c r="D293" t="s">
        <v>3281</v>
      </c>
      <c r="E293" t="s">
        <v>3281</v>
      </c>
      <c r="F293" t="s">
        <v>151</v>
      </c>
    </row>
    <row r="294" spans="1:6" x14ac:dyDescent="0.2">
      <c r="A294" t="s">
        <v>4624</v>
      </c>
      <c r="B294">
        <v>1</v>
      </c>
      <c r="C294" t="s">
        <v>3281</v>
      </c>
      <c r="D294" t="s">
        <v>3281</v>
      </c>
      <c r="E294" t="s">
        <v>3281</v>
      </c>
      <c r="F294" t="s">
        <v>151</v>
      </c>
    </row>
    <row r="295" spans="1:6" x14ac:dyDescent="0.2">
      <c r="A295" t="s">
        <v>4625</v>
      </c>
      <c r="B295">
        <v>1</v>
      </c>
      <c r="C295" t="s">
        <v>3281</v>
      </c>
      <c r="D295" t="s">
        <v>3281</v>
      </c>
      <c r="E295" t="s">
        <v>3281</v>
      </c>
      <c r="F295" t="s">
        <v>151</v>
      </c>
    </row>
    <row r="296" spans="1:6" x14ac:dyDescent="0.2">
      <c r="A296" t="s">
        <v>4626</v>
      </c>
      <c r="B296">
        <v>1</v>
      </c>
      <c r="C296" t="s">
        <v>3281</v>
      </c>
      <c r="D296" t="s">
        <v>3281</v>
      </c>
      <c r="E296" t="s">
        <v>3281</v>
      </c>
      <c r="F296" t="s">
        <v>151</v>
      </c>
    </row>
    <row r="297" spans="1:6" x14ac:dyDescent="0.2">
      <c r="A297" t="s">
        <v>3468</v>
      </c>
      <c r="B297">
        <v>1</v>
      </c>
      <c r="C297" t="s">
        <v>3281</v>
      </c>
      <c r="D297" t="s">
        <v>3281</v>
      </c>
      <c r="E297" t="s">
        <v>3281</v>
      </c>
      <c r="F297" t="s">
        <v>151</v>
      </c>
    </row>
    <row r="298" spans="1:6" x14ac:dyDescent="0.2">
      <c r="A298" t="s">
        <v>4627</v>
      </c>
      <c r="B298">
        <v>1</v>
      </c>
      <c r="C298" t="s">
        <v>3281</v>
      </c>
      <c r="D298" t="s">
        <v>3281</v>
      </c>
      <c r="E298" t="s">
        <v>3281</v>
      </c>
      <c r="F298" t="s">
        <v>151</v>
      </c>
    </row>
    <row r="299" spans="1:6" x14ac:dyDescent="0.2">
      <c r="A299" t="s">
        <v>3466</v>
      </c>
      <c r="B299">
        <v>1</v>
      </c>
      <c r="C299" t="s">
        <v>3281</v>
      </c>
      <c r="D299" t="s">
        <v>3281</v>
      </c>
      <c r="E299" t="s">
        <v>3281</v>
      </c>
      <c r="F299" t="s">
        <v>151</v>
      </c>
    </row>
    <row r="300" spans="1:6" x14ac:dyDescent="0.2">
      <c r="A300" t="s">
        <v>4628</v>
      </c>
      <c r="B300">
        <v>1</v>
      </c>
      <c r="C300" t="s">
        <v>3281</v>
      </c>
      <c r="D300" t="s">
        <v>3281</v>
      </c>
      <c r="E300" t="s">
        <v>3281</v>
      </c>
      <c r="F300" t="s">
        <v>151</v>
      </c>
    </row>
    <row r="301" spans="1:6" x14ac:dyDescent="0.2">
      <c r="A301" t="s">
        <v>4629</v>
      </c>
      <c r="B301">
        <v>1</v>
      </c>
      <c r="C301" t="s">
        <v>3281</v>
      </c>
      <c r="D301" t="s">
        <v>3281</v>
      </c>
      <c r="E301" t="s">
        <v>3281</v>
      </c>
      <c r="F301" t="s">
        <v>151</v>
      </c>
    </row>
    <row r="302" spans="1:6" x14ac:dyDescent="0.2">
      <c r="A302" t="s">
        <v>3422</v>
      </c>
      <c r="B302">
        <v>1</v>
      </c>
      <c r="C302" t="s">
        <v>3281</v>
      </c>
      <c r="D302" t="s">
        <v>3281</v>
      </c>
      <c r="E302" t="s">
        <v>3281</v>
      </c>
      <c r="F302" t="s">
        <v>151</v>
      </c>
    </row>
    <row r="303" spans="1:6" x14ac:dyDescent="0.2">
      <c r="A303" t="s">
        <v>3342</v>
      </c>
      <c r="B303">
        <v>1</v>
      </c>
      <c r="C303" t="s">
        <v>3281</v>
      </c>
      <c r="D303" t="s">
        <v>3281</v>
      </c>
      <c r="E303" t="s">
        <v>3281</v>
      </c>
      <c r="F303" t="s">
        <v>151</v>
      </c>
    </row>
    <row r="304" spans="1:6" x14ac:dyDescent="0.2">
      <c r="A304" t="s">
        <v>3382</v>
      </c>
      <c r="B304">
        <v>1</v>
      </c>
      <c r="C304" t="s">
        <v>3281</v>
      </c>
      <c r="D304" t="s">
        <v>3281</v>
      </c>
      <c r="E304" t="s">
        <v>3281</v>
      </c>
      <c r="F304" t="s">
        <v>151</v>
      </c>
    </row>
    <row r="305" spans="1:6" x14ac:dyDescent="0.2">
      <c r="A305" t="s">
        <v>4630</v>
      </c>
      <c r="B305">
        <v>1</v>
      </c>
      <c r="C305" t="s">
        <v>3281</v>
      </c>
      <c r="D305" t="s">
        <v>3281</v>
      </c>
      <c r="E305" t="s">
        <v>3281</v>
      </c>
      <c r="F305" t="s">
        <v>151</v>
      </c>
    </row>
    <row r="306" spans="1:6" x14ac:dyDescent="0.2">
      <c r="A306" t="s">
        <v>4631</v>
      </c>
      <c r="B306">
        <v>1</v>
      </c>
      <c r="C306" t="s">
        <v>3281</v>
      </c>
      <c r="D306" t="s">
        <v>3281</v>
      </c>
      <c r="E306" t="s">
        <v>3281</v>
      </c>
      <c r="F306" t="s">
        <v>151</v>
      </c>
    </row>
    <row r="307" spans="1:6" x14ac:dyDescent="0.2">
      <c r="A307" t="s">
        <v>4632</v>
      </c>
      <c r="B307">
        <v>1</v>
      </c>
      <c r="C307" t="s">
        <v>3281</v>
      </c>
      <c r="D307" t="s">
        <v>3281</v>
      </c>
      <c r="E307" t="s">
        <v>3281</v>
      </c>
      <c r="F307" t="s">
        <v>151</v>
      </c>
    </row>
    <row r="308" spans="1:6" x14ac:dyDescent="0.2">
      <c r="A308" t="s">
        <v>4633</v>
      </c>
      <c r="B308">
        <v>1</v>
      </c>
      <c r="C308" t="s">
        <v>3281</v>
      </c>
      <c r="D308" t="s">
        <v>3281</v>
      </c>
      <c r="E308" t="s">
        <v>3281</v>
      </c>
      <c r="F308" t="s">
        <v>151</v>
      </c>
    </row>
    <row r="309" spans="1:6" x14ac:dyDescent="0.2">
      <c r="A309" t="s">
        <v>4634</v>
      </c>
      <c r="B309">
        <v>1</v>
      </c>
      <c r="C309" t="s">
        <v>3281</v>
      </c>
      <c r="D309" t="s">
        <v>3281</v>
      </c>
      <c r="E309" t="s">
        <v>3281</v>
      </c>
      <c r="F309" t="s">
        <v>151</v>
      </c>
    </row>
    <row r="310" spans="1:6" x14ac:dyDescent="0.2">
      <c r="A310" t="s">
        <v>4635</v>
      </c>
      <c r="B310">
        <v>1</v>
      </c>
      <c r="C310" t="s">
        <v>3281</v>
      </c>
      <c r="D310" t="s">
        <v>3281</v>
      </c>
      <c r="E310" t="s">
        <v>3281</v>
      </c>
      <c r="F310" t="s">
        <v>151</v>
      </c>
    </row>
    <row r="311" spans="1:6" x14ac:dyDescent="0.2">
      <c r="A311" t="s">
        <v>3428</v>
      </c>
      <c r="B311">
        <v>1</v>
      </c>
      <c r="C311" t="s">
        <v>3281</v>
      </c>
      <c r="D311" t="s">
        <v>3281</v>
      </c>
      <c r="E311" t="s">
        <v>3281</v>
      </c>
      <c r="F311" t="s">
        <v>151</v>
      </c>
    </row>
    <row r="312" spans="1:6" x14ac:dyDescent="0.2">
      <c r="A312" t="s">
        <v>3472</v>
      </c>
      <c r="B312">
        <v>1</v>
      </c>
      <c r="C312" t="s">
        <v>3281</v>
      </c>
      <c r="D312" t="s">
        <v>3281</v>
      </c>
      <c r="E312" t="s">
        <v>3281</v>
      </c>
      <c r="F312" t="s">
        <v>151</v>
      </c>
    </row>
    <row r="313" spans="1:6" x14ac:dyDescent="0.2">
      <c r="A313" t="s">
        <v>4636</v>
      </c>
      <c r="B313">
        <v>1</v>
      </c>
      <c r="C313" t="s">
        <v>3281</v>
      </c>
      <c r="D313" t="s">
        <v>3281</v>
      </c>
      <c r="E313" t="s">
        <v>3281</v>
      </c>
      <c r="F313" t="s">
        <v>151</v>
      </c>
    </row>
    <row r="314" spans="1:6" x14ac:dyDescent="0.2">
      <c r="A314" t="s">
        <v>3367</v>
      </c>
      <c r="B314">
        <v>1</v>
      </c>
      <c r="C314" t="s">
        <v>3281</v>
      </c>
      <c r="D314" t="s">
        <v>3281</v>
      </c>
      <c r="E314" t="s">
        <v>3281</v>
      </c>
      <c r="F314" t="s">
        <v>151</v>
      </c>
    </row>
    <row r="315" spans="1:6" x14ac:dyDescent="0.2">
      <c r="A315" t="s">
        <v>3374</v>
      </c>
      <c r="B315">
        <v>1</v>
      </c>
      <c r="C315" t="s">
        <v>3281</v>
      </c>
      <c r="D315" t="s">
        <v>3281</v>
      </c>
      <c r="E315" t="s">
        <v>3281</v>
      </c>
      <c r="F315" t="s">
        <v>151</v>
      </c>
    </row>
    <row r="316" spans="1:6" x14ac:dyDescent="0.2">
      <c r="A316" t="s">
        <v>4637</v>
      </c>
      <c r="B316">
        <v>1</v>
      </c>
      <c r="C316" t="s">
        <v>3281</v>
      </c>
      <c r="D316" t="s">
        <v>3281</v>
      </c>
      <c r="E316" t="s">
        <v>3281</v>
      </c>
      <c r="F316" t="s">
        <v>151</v>
      </c>
    </row>
    <row r="317" spans="1:6" x14ac:dyDescent="0.2">
      <c r="A317" t="s">
        <v>4638</v>
      </c>
      <c r="B317">
        <v>1</v>
      </c>
      <c r="C317" t="s">
        <v>3281</v>
      </c>
      <c r="D317" t="s">
        <v>3281</v>
      </c>
      <c r="E317" t="s">
        <v>3281</v>
      </c>
      <c r="F317" t="s">
        <v>151</v>
      </c>
    </row>
    <row r="318" spans="1:6" x14ac:dyDescent="0.2">
      <c r="A318" t="s">
        <v>4639</v>
      </c>
      <c r="B318">
        <v>1</v>
      </c>
      <c r="C318" t="s">
        <v>3281</v>
      </c>
      <c r="D318" t="s">
        <v>3281</v>
      </c>
      <c r="E318" t="s">
        <v>3281</v>
      </c>
      <c r="F318" t="s">
        <v>151</v>
      </c>
    </row>
    <row r="319" spans="1:6" x14ac:dyDescent="0.2">
      <c r="A319" t="s">
        <v>3439</v>
      </c>
      <c r="B319">
        <v>1</v>
      </c>
      <c r="C319" t="s">
        <v>3281</v>
      </c>
      <c r="D319" t="s">
        <v>3281</v>
      </c>
      <c r="E319" t="s">
        <v>3281</v>
      </c>
      <c r="F319" t="s">
        <v>151</v>
      </c>
    </row>
    <row r="320" spans="1:6" x14ac:dyDescent="0.2">
      <c r="A320" t="s">
        <v>3395</v>
      </c>
      <c r="B320">
        <v>1</v>
      </c>
      <c r="C320" t="s">
        <v>3281</v>
      </c>
      <c r="D320" t="s">
        <v>3281</v>
      </c>
      <c r="E320" t="s">
        <v>3281</v>
      </c>
      <c r="F320" t="s">
        <v>151</v>
      </c>
    </row>
    <row r="321" spans="1:6" x14ac:dyDescent="0.2">
      <c r="A321" t="s">
        <v>4640</v>
      </c>
      <c r="B321">
        <v>1</v>
      </c>
      <c r="C321" t="s">
        <v>3281</v>
      </c>
      <c r="D321" t="s">
        <v>3281</v>
      </c>
      <c r="E321" t="s">
        <v>3281</v>
      </c>
      <c r="F321" t="s">
        <v>151</v>
      </c>
    </row>
    <row r="322" spans="1:6" x14ac:dyDescent="0.2">
      <c r="A322" t="s">
        <v>4641</v>
      </c>
      <c r="B322">
        <v>1</v>
      </c>
      <c r="C322" t="s">
        <v>3281</v>
      </c>
      <c r="D322" t="s">
        <v>3281</v>
      </c>
      <c r="E322" t="s">
        <v>3281</v>
      </c>
      <c r="F322" t="s">
        <v>151</v>
      </c>
    </row>
    <row r="323" spans="1:6" x14ac:dyDescent="0.2">
      <c r="A323" t="s">
        <v>4642</v>
      </c>
      <c r="B323">
        <v>1</v>
      </c>
      <c r="C323" t="s">
        <v>3281</v>
      </c>
      <c r="D323" t="s">
        <v>3281</v>
      </c>
      <c r="E323" t="s">
        <v>3281</v>
      </c>
      <c r="F323" t="s">
        <v>151</v>
      </c>
    </row>
    <row r="324" spans="1:6" x14ac:dyDescent="0.2">
      <c r="A324" t="s">
        <v>4643</v>
      </c>
      <c r="B324">
        <v>1</v>
      </c>
      <c r="C324" t="s">
        <v>3281</v>
      </c>
      <c r="D324" t="s">
        <v>3281</v>
      </c>
      <c r="E324" t="s">
        <v>3281</v>
      </c>
      <c r="F324" t="s">
        <v>151</v>
      </c>
    </row>
    <row r="325" spans="1:6" x14ac:dyDescent="0.2">
      <c r="A325" t="s">
        <v>4644</v>
      </c>
      <c r="B325">
        <v>1</v>
      </c>
      <c r="C325" t="s">
        <v>3281</v>
      </c>
      <c r="D325" t="s">
        <v>3281</v>
      </c>
      <c r="E325" t="s">
        <v>3281</v>
      </c>
      <c r="F325" t="s">
        <v>151</v>
      </c>
    </row>
    <row r="326" spans="1:6" x14ac:dyDescent="0.2">
      <c r="A326" t="s">
        <v>4645</v>
      </c>
      <c r="B326">
        <v>1</v>
      </c>
      <c r="C326" t="s">
        <v>3281</v>
      </c>
      <c r="D326" t="s">
        <v>3281</v>
      </c>
      <c r="E326" t="s">
        <v>3281</v>
      </c>
      <c r="F326" t="s">
        <v>151</v>
      </c>
    </row>
    <row r="327" spans="1:6" x14ac:dyDescent="0.2">
      <c r="A327" t="s">
        <v>3407</v>
      </c>
      <c r="B327">
        <v>1</v>
      </c>
      <c r="C327" t="s">
        <v>3281</v>
      </c>
      <c r="D327" t="s">
        <v>3281</v>
      </c>
      <c r="E327" t="s">
        <v>3281</v>
      </c>
      <c r="F327" t="s">
        <v>151</v>
      </c>
    </row>
    <row r="328" spans="1:6" x14ac:dyDescent="0.2">
      <c r="A328" t="s">
        <v>4646</v>
      </c>
      <c r="B328">
        <v>1</v>
      </c>
      <c r="C328" t="s">
        <v>3281</v>
      </c>
      <c r="D328" t="s">
        <v>3281</v>
      </c>
      <c r="E328" t="s">
        <v>3281</v>
      </c>
      <c r="F328" t="s">
        <v>151</v>
      </c>
    </row>
    <row r="329" spans="1:6" x14ac:dyDescent="0.2">
      <c r="A329" t="s">
        <v>4647</v>
      </c>
      <c r="B329">
        <v>1</v>
      </c>
      <c r="C329" t="s">
        <v>3281</v>
      </c>
      <c r="D329" t="s">
        <v>3281</v>
      </c>
      <c r="E329" t="s">
        <v>3281</v>
      </c>
      <c r="F329" t="s">
        <v>151</v>
      </c>
    </row>
    <row r="330" spans="1:6" x14ac:dyDescent="0.2">
      <c r="A330" t="s">
        <v>3360</v>
      </c>
      <c r="B330">
        <v>1</v>
      </c>
      <c r="C330" t="s">
        <v>3281</v>
      </c>
      <c r="D330" t="s">
        <v>3281</v>
      </c>
      <c r="E330" t="s">
        <v>3281</v>
      </c>
      <c r="F330" t="s">
        <v>151</v>
      </c>
    </row>
    <row r="331" spans="1:6" x14ac:dyDescent="0.2">
      <c r="A331" t="s">
        <v>4648</v>
      </c>
      <c r="B331">
        <v>1</v>
      </c>
      <c r="C331" t="s">
        <v>3281</v>
      </c>
      <c r="D331" t="s">
        <v>3281</v>
      </c>
      <c r="E331" t="s">
        <v>3281</v>
      </c>
      <c r="F331" t="s">
        <v>151</v>
      </c>
    </row>
    <row r="332" spans="1:6" x14ac:dyDescent="0.2">
      <c r="A332" t="s">
        <v>3426</v>
      </c>
      <c r="B332">
        <v>1</v>
      </c>
      <c r="C332" t="s">
        <v>3281</v>
      </c>
      <c r="D332" t="s">
        <v>3281</v>
      </c>
      <c r="E332" t="s">
        <v>3281</v>
      </c>
      <c r="F332" t="s">
        <v>151</v>
      </c>
    </row>
    <row r="333" spans="1:6" x14ac:dyDescent="0.2">
      <c r="A333" t="s">
        <v>4649</v>
      </c>
      <c r="B333">
        <v>1</v>
      </c>
      <c r="C333" t="s">
        <v>3281</v>
      </c>
      <c r="D333" t="s">
        <v>3281</v>
      </c>
      <c r="E333" t="s">
        <v>3281</v>
      </c>
      <c r="F333" t="s">
        <v>151</v>
      </c>
    </row>
    <row r="334" spans="1:6" x14ac:dyDescent="0.2">
      <c r="A334" t="s">
        <v>4650</v>
      </c>
      <c r="B334">
        <v>1</v>
      </c>
      <c r="C334" t="s">
        <v>3281</v>
      </c>
      <c r="D334" t="s">
        <v>3281</v>
      </c>
      <c r="E334" t="s">
        <v>3281</v>
      </c>
      <c r="F334" t="s">
        <v>151</v>
      </c>
    </row>
    <row r="335" spans="1:6" x14ac:dyDescent="0.2">
      <c r="A335" t="s">
        <v>3444</v>
      </c>
      <c r="B335">
        <v>1</v>
      </c>
      <c r="C335" t="s">
        <v>3281</v>
      </c>
      <c r="D335" t="s">
        <v>3281</v>
      </c>
      <c r="E335" t="s">
        <v>3281</v>
      </c>
      <c r="F335" t="s">
        <v>151</v>
      </c>
    </row>
    <row r="336" spans="1:6" x14ac:dyDescent="0.2">
      <c r="A336" t="s">
        <v>3366</v>
      </c>
      <c r="B336">
        <v>1</v>
      </c>
      <c r="C336" t="s">
        <v>3281</v>
      </c>
      <c r="D336" t="s">
        <v>3281</v>
      </c>
      <c r="E336" t="s">
        <v>3281</v>
      </c>
      <c r="F336" t="s">
        <v>151</v>
      </c>
    </row>
    <row r="337" spans="1:6" x14ac:dyDescent="0.2">
      <c r="A337" t="s">
        <v>4651</v>
      </c>
      <c r="B337">
        <v>1</v>
      </c>
      <c r="C337" t="s">
        <v>3281</v>
      </c>
      <c r="D337" t="s">
        <v>3281</v>
      </c>
      <c r="E337" t="s">
        <v>3281</v>
      </c>
      <c r="F337" t="s">
        <v>151</v>
      </c>
    </row>
    <row r="338" spans="1:6" x14ac:dyDescent="0.2">
      <c r="A338" t="s">
        <v>3452</v>
      </c>
      <c r="B338">
        <v>1</v>
      </c>
      <c r="C338" t="s">
        <v>3281</v>
      </c>
      <c r="D338" t="s">
        <v>3281</v>
      </c>
      <c r="E338" t="s">
        <v>3281</v>
      </c>
      <c r="F338" t="s">
        <v>151</v>
      </c>
    </row>
    <row r="339" spans="1:6" x14ac:dyDescent="0.2">
      <c r="A339" t="s">
        <v>4652</v>
      </c>
      <c r="B339">
        <v>1</v>
      </c>
      <c r="C339" t="s">
        <v>3281</v>
      </c>
      <c r="D339" t="s">
        <v>3281</v>
      </c>
      <c r="E339" t="s">
        <v>3281</v>
      </c>
      <c r="F339" t="s">
        <v>151</v>
      </c>
    </row>
    <row r="340" spans="1:6" x14ac:dyDescent="0.2">
      <c r="A340" t="s">
        <v>3418</v>
      </c>
      <c r="B340">
        <v>1</v>
      </c>
      <c r="C340" t="s">
        <v>3281</v>
      </c>
      <c r="D340" t="s">
        <v>3281</v>
      </c>
      <c r="E340" t="s">
        <v>3281</v>
      </c>
      <c r="F340" t="s">
        <v>151</v>
      </c>
    </row>
    <row r="341" spans="1:6" x14ac:dyDescent="0.2">
      <c r="A341" t="s">
        <v>4653</v>
      </c>
      <c r="B341">
        <v>1</v>
      </c>
      <c r="C341" t="s">
        <v>3281</v>
      </c>
      <c r="D341" t="s">
        <v>3281</v>
      </c>
      <c r="E341" t="s">
        <v>3281</v>
      </c>
      <c r="F341" t="s">
        <v>151</v>
      </c>
    </row>
    <row r="342" spans="1:6" x14ac:dyDescent="0.2">
      <c r="A342" t="s">
        <v>4654</v>
      </c>
      <c r="B342">
        <v>1</v>
      </c>
      <c r="C342" t="s">
        <v>3281</v>
      </c>
      <c r="D342" t="s">
        <v>3281</v>
      </c>
      <c r="E342" t="s">
        <v>3281</v>
      </c>
      <c r="F342" t="s">
        <v>151</v>
      </c>
    </row>
    <row r="343" spans="1:6" x14ac:dyDescent="0.2">
      <c r="A343" t="s">
        <v>3419</v>
      </c>
      <c r="B343">
        <v>1</v>
      </c>
      <c r="C343" t="s">
        <v>3281</v>
      </c>
      <c r="D343" t="s">
        <v>3281</v>
      </c>
      <c r="E343" t="s">
        <v>3281</v>
      </c>
      <c r="F343" t="s">
        <v>151</v>
      </c>
    </row>
    <row r="344" spans="1:6" x14ac:dyDescent="0.2">
      <c r="A344" t="s">
        <v>4655</v>
      </c>
      <c r="B344">
        <v>1</v>
      </c>
      <c r="C344" t="s">
        <v>3281</v>
      </c>
      <c r="D344" t="s">
        <v>3281</v>
      </c>
      <c r="E344" t="s">
        <v>3281</v>
      </c>
      <c r="F344" t="s">
        <v>151</v>
      </c>
    </row>
    <row r="345" spans="1:6" x14ac:dyDescent="0.2">
      <c r="A345" t="s">
        <v>4656</v>
      </c>
      <c r="B345">
        <v>1</v>
      </c>
      <c r="C345" t="s">
        <v>3281</v>
      </c>
      <c r="D345" t="s">
        <v>3281</v>
      </c>
      <c r="E345" t="s">
        <v>3281</v>
      </c>
      <c r="F345" t="s">
        <v>151</v>
      </c>
    </row>
    <row r="346" spans="1:6" x14ac:dyDescent="0.2">
      <c r="A346" t="s">
        <v>3364</v>
      </c>
      <c r="B346">
        <v>1</v>
      </c>
      <c r="C346" t="s">
        <v>3281</v>
      </c>
      <c r="D346" t="s">
        <v>3281</v>
      </c>
      <c r="E346" t="s">
        <v>3281</v>
      </c>
      <c r="F346" t="s">
        <v>151</v>
      </c>
    </row>
    <row r="347" spans="1:6" x14ac:dyDescent="0.2">
      <c r="A347" t="s">
        <v>4657</v>
      </c>
      <c r="B347">
        <v>1</v>
      </c>
      <c r="C347" t="s">
        <v>3281</v>
      </c>
      <c r="D347" t="s">
        <v>3281</v>
      </c>
      <c r="E347" t="s">
        <v>3281</v>
      </c>
      <c r="F347" t="s">
        <v>151</v>
      </c>
    </row>
    <row r="348" spans="1:6" x14ac:dyDescent="0.2">
      <c r="A348" t="s">
        <v>4658</v>
      </c>
      <c r="B348">
        <v>1</v>
      </c>
      <c r="C348" t="s">
        <v>3281</v>
      </c>
      <c r="D348" t="s">
        <v>3281</v>
      </c>
      <c r="E348" t="s">
        <v>3281</v>
      </c>
      <c r="F348" t="s">
        <v>151</v>
      </c>
    </row>
    <row r="349" spans="1:6" x14ac:dyDescent="0.2">
      <c r="A349" t="s">
        <v>4659</v>
      </c>
      <c r="B349">
        <v>1</v>
      </c>
      <c r="C349" t="s">
        <v>3281</v>
      </c>
      <c r="D349" t="s">
        <v>3281</v>
      </c>
      <c r="E349" t="s">
        <v>3281</v>
      </c>
      <c r="F349" t="s">
        <v>151</v>
      </c>
    </row>
    <row r="350" spans="1:6" x14ac:dyDescent="0.2">
      <c r="A350" t="s">
        <v>3344</v>
      </c>
      <c r="B350">
        <v>1</v>
      </c>
      <c r="C350" t="s">
        <v>3281</v>
      </c>
      <c r="D350" t="s">
        <v>3281</v>
      </c>
      <c r="E350" t="s">
        <v>3281</v>
      </c>
      <c r="F350" t="s">
        <v>151</v>
      </c>
    </row>
    <row r="351" spans="1:6" x14ac:dyDescent="0.2">
      <c r="A351" t="s">
        <v>4660</v>
      </c>
      <c r="B351">
        <v>1</v>
      </c>
      <c r="C351" t="s">
        <v>3281</v>
      </c>
      <c r="D351" t="s">
        <v>3281</v>
      </c>
      <c r="E351" t="s">
        <v>3281</v>
      </c>
      <c r="F351" t="s">
        <v>151</v>
      </c>
    </row>
    <row r="352" spans="1:6" x14ac:dyDescent="0.2">
      <c r="A352" t="s">
        <v>4661</v>
      </c>
      <c r="B352">
        <v>1</v>
      </c>
      <c r="C352" t="s">
        <v>3281</v>
      </c>
      <c r="D352" t="s">
        <v>3281</v>
      </c>
      <c r="E352" t="s">
        <v>3281</v>
      </c>
      <c r="F352" t="s">
        <v>151</v>
      </c>
    </row>
    <row r="353" spans="1:6" x14ac:dyDescent="0.2">
      <c r="A353" t="s">
        <v>4662</v>
      </c>
      <c r="B353">
        <v>1</v>
      </c>
      <c r="C353" t="s">
        <v>3281</v>
      </c>
      <c r="D353" t="s">
        <v>3281</v>
      </c>
      <c r="E353" t="s">
        <v>3281</v>
      </c>
      <c r="F353" t="s">
        <v>151</v>
      </c>
    </row>
    <row r="354" spans="1:6" x14ac:dyDescent="0.2">
      <c r="A354" t="s">
        <v>4502</v>
      </c>
      <c r="B354">
        <v>1</v>
      </c>
      <c r="C354" t="s">
        <v>3281</v>
      </c>
      <c r="D354" t="s">
        <v>3281</v>
      </c>
      <c r="E354" t="s">
        <v>3281</v>
      </c>
      <c r="F354" t="s">
        <v>151</v>
      </c>
    </row>
    <row r="355" spans="1:6" x14ac:dyDescent="0.2">
      <c r="A355" t="s">
        <v>4663</v>
      </c>
      <c r="B355">
        <v>1</v>
      </c>
      <c r="C355" t="s">
        <v>3281</v>
      </c>
      <c r="D355" t="s">
        <v>3281</v>
      </c>
      <c r="E355" t="s">
        <v>3281</v>
      </c>
      <c r="F355" t="s">
        <v>151</v>
      </c>
    </row>
    <row r="356" spans="1:6" x14ac:dyDescent="0.2">
      <c r="A356" t="s">
        <v>4664</v>
      </c>
      <c r="B356">
        <v>1</v>
      </c>
      <c r="C356" t="s">
        <v>3281</v>
      </c>
      <c r="D356" t="s">
        <v>3281</v>
      </c>
      <c r="E356" t="s">
        <v>3281</v>
      </c>
      <c r="F356" t="s">
        <v>151</v>
      </c>
    </row>
    <row r="357" spans="1:6" x14ac:dyDescent="0.2">
      <c r="A357" t="s">
        <v>4665</v>
      </c>
      <c r="B357">
        <v>1</v>
      </c>
      <c r="C357" t="s">
        <v>3281</v>
      </c>
      <c r="D357" t="s">
        <v>3281</v>
      </c>
      <c r="E357" t="s">
        <v>3281</v>
      </c>
      <c r="F357" t="s">
        <v>151</v>
      </c>
    </row>
    <row r="358" spans="1:6" x14ac:dyDescent="0.2">
      <c r="A358" t="s">
        <v>4666</v>
      </c>
      <c r="B358">
        <v>1</v>
      </c>
      <c r="C358" t="s">
        <v>3281</v>
      </c>
      <c r="D358" t="s">
        <v>3281</v>
      </c>
      <c r="E358" t="s">
        <v>3281</v>
      </c>
      <c r="F358" t="s">
        <v>151</v>
      </c>
    </row>
    <row r="359" spans="1:6" x14ac:dyDescent="0.2">
      <c r="A359" t="s">
        <v>3423</v>
      </c>
      <c r="B359">
        <v>1</v>
      </c>
      <c r="C359" t="s">
        <v>3281</v>
      </c>
      <c r="D359" t="s">
        <v>3281</v>
      </c>
      <c r="E359" t="s">
        <v>3281</v>
      </c>
      <c r="F359" t="s">
        <v>151</v>
      </c>
    </row>
    <row r="360" spans="1:6" x14ac:dyDescent="0.2">
      <c r="A360" t="s">
        <v>4667</v>
      </c>
      <c r="B360">
        <v>1</v>
      </c>
      <c r="C360" t="s">
        <v>3281</v>
      </c>
      <c r="D360" t="s">
        <v>3281</v>
      </c>
      <c r="E360" t="s">
        <v>3281</v>
      </c>
      <c r="F360" t="s">
        <v>151</v>
      </c>
    </row>
    <row r="361" spans="1:6" x14ac:dyDescent="0.2">
      <c r="A361" t="s">
        <v>4668</v>
      </c>
      <c r="B361">
        <v>1</v>
      </c>
      <c r="C361" t="s">
        <v>3281</v>
      </c>
      <c r="D361" t="s">
        <v>3281</v>
      </c>
      <c r="E361" t="s">
        <v>3281</v>
      </c>
      <c r="F361" t="s">
        <v>151</v>
      </c>
    </row>
    <row r="362" spans="1:6" x14ac:dyDescent="0.2">
      <c r="A362" t="s">
        <v>3427</v>
      </c>
      <c r="B362">
        <v>1</v>
      </c>
      <c r="C362" t="s">
        <v>3281</v>
      </c>
      <c r="D362" t="s">
        <v>3281</v>
      </c>
      <c r="E362" t="s">
        <v>3281</v>
      </c>
      <c r="F362" t="s">
        <v>151</v>
      </c>
    </row>
    <row r="363" spans="1:6" x14ac:dyDescent="0.2">
      <c r="A363" t="s">
        <v>4669</v>
      </c>
      <c r="B363">
        <v>1</v>
      </c>
      <c r="C363" t="s">
        <v>3281</v>
      </c>
      <c r="D363" t="s">
        <v>3281</v>
      </c>
      <c r="E363" t="s">
        <v>3281</v>
      </c>
      <c r="F363" t="s">
        <v>151</v>
      </c>
    </row>
    <row r="364" spans="1:6" x14ac:dyDescent="0.2">
      <c r="A364" t="s">
        <v>3421</v>
      </c>
      <c r="B364">
        <v>1</v>
      </c>
      <c r="C364" t="s">
        <v>3281</v>
      </c>
      <c r="D364" t="s">
        <v>3281</v>
      </c>
      <c r="E364" t="s">
        <v>3281</v>
      </c>
      <c r="F364" t="s">
        <v>151</v>
      </c>
    </row>
    <row r="365" spans="1:6" x14ac:dyDescent="0.2">
      <c r="A365" t="s">
        <v>4670</v>
      </c>
      <c r="B365">
        <v>1</v>
      </c>
      <c r="C365" t="s">
        <v>3281</v>
      </c>
      <c r="D365" t="s">
        <v>3281</v>
      </c>
      <c r="E365" t="s">
        <v>3281</v>
      </c>
      <c r="F365" t="s">
        <v>151</v>
      </c>
    </row>
    <row r="366" spans="1:6" x14ac:dyDescent="0.2">
      <c r="A366" t="s">
        <v>4671</v>
      </c>
      <c r="B366">
        <v>1</v>
      </c>
      <c r="C366" t="s">
        <v>3281</v>
      </c>
      <c r="D366" t="s">
        <v>3281</v>
      </c>
      <c r="E366" t="s">
        <v>3281</v>
      </c>
      <c r="F366" t="s">
        <v>151</v>
      </c>
    </row>
    <row r="367" spans="1:6" x14ac:dyDescent="0.2">
      <c r="A367" t="s">
        <v>4672</v>
      </c>
      <c r="B367">
        <v>1</v>
      </c>
      <c r="C367" t="s">
        <v>3281</v>
      </c>
      <c r="D367" t="s">
        <v>3281</v>
      </c>
      <c r="E367" t="s">
        <v>3281</v>
      </c>
      <c r="F367" t="s">
        <v>151</v>
      </c>
    </row>
    <row r="368" spans="1:6" x14ac:dyDescent="0.2">
      <c r="A368" t="s">
        <v>4673</v>
      </c>
      <c r="B368">
        <v>1</v>
      </c>
      <c r="C368" t="s">
        <v>3281</v>
      </c>
      <c r="D368" t="s">
        <v>3281</v>
      </c>
      <c r="E368" t="s">
        <v>3281</v>
      </c>
      <c r="F368" t="s">
        <v>151</v>
      </c>
    </row>
    <row r="369" spans="1:6" x14ac:dyDescent="0.2">
      <c r="A369" t="s">
        <v>4674</v>
      </c>
      <c r="B369">
        <v>1</v>
      </c>
      <c r="C369" t="s">
        <v>3281</v>
      </c>
      <c r="D369" t="s">
        <v>3281</v>
      </c>
      <c r="E369" t="s">
        <v>3281</v>
      </c>
      <c r="F369" t="s">
        <v>151</v>
      </c>
    </row>
    <row r="370" spans="1:6" x14ac:dyDescent="0.2">
      <c r="A370" t="s">
        <v>4675</v>
      </c>
      <c r="B370">
        <v>1</v>
      </c>
      <c r="C370" t="s">
        <v>3281</v>
      </c>
      <c r="D370" t="s">
        <v>3281</v>
      </c>
      <c r="E370" t="s">
        <v>3281</v>
      </c>
      <c r="F370" t="s">
        <v>151</v>
      </c>
    </row>
    <row r="371" spans="1:6" x14ac:dyDescent="0.2">
      <c r="A371" t="s">
        <v>4676</v>
      </c>
      <c r="B371">
        <v>1</v>
      </c>
      <c r="C371" t="s">
        <v>3281</v>
      </c>
      <c r="D371" t="s">
        <v>3281</v>
      </c>
      <c r="E371" t="s">
        <v>3281</v>
      </c>
      <c r="F371" t="s">
        <v>151</v>
      </c>
    </row>
    <row r="372" spans="1:6" x14ac:dyDescent="0.2">
      <c r="A372" t="s">
        <v>4677</v>
      </c>
      <c r="B372">
        <v>1</v>
      </c>
      <c r="C372" t="s">
        <v>3281</v>
      </c>
      <c r="D372" t="s">
        <v>3281</v>
      </c>
      <c r="E372" t="s">
        <v>3281</v>
      </c>
      <c r="F372" t="s">
        <v>151</v>
      </c>
    </row>
    <row r="373" spans="1:6" x14ac:dyDescent="0.2">
      <c r="A373" t="s">
        <v>4678</v>
      </c>
      <c r="B373">
        <v>1</v>
      </c>
      <c r="C373" t="s">
        <v>3281</v>
      </c>
      <c r="D373" t="s">
        <v>3281</v>
      </c>
      <c r="E373" t="s">
        <v>3281</v>
      </c>
      <c r="F373" t="s">
        <v>151</v>
      </c>
    </row>
    <row r="374" spans="1:6" x14ac:dyDescent="0.2">
      <c r="A374" t="s">
        <v>4679</v>
      </c>
      <c r="B374">
        <v>1</v>
      </c>
      <c r="C374" t="s">
        <v>3281</v>
      </c>
      <c r="D374" t="s">
        <v>3281</v>
      </c>
      <c r="E374" t="s">
        <v>3281</v>
      </c>
      <c r="F374" t="s">
        <v>151</v>
      </c>
    </row>
    <row r="375" spans="1:6" x14ac:dyDescent="0.2">
      <c r="A375" t="s">
        <v>4680</v>
      </c>
      <c r="B375">
        <v>1</v>
      </c>
      <c r="C375" t="s">
        <v>3281</v>
      </c>
      <c r="D375" t="s">
        <v>3281</v>
      </c>
      <c r="E375" t="s">
        <v>3281</v>
      </c>
      <c r="F375" t="s">
        <v>151</v>
      </c>
    </row>
    <row r="376" spans="1:6" x14ac:dyDescent="0.2">
      <c r="A376" t="s">
        <v>4681</v>
      </c>
      <c r="B376">
        <v>1</v>
      </c>
      <c r="C376" t="s">
        <v>3281</v>
      </c>
      <c r="D376" t="s">
        <v>3281</v>
      </c>
      <c r="E376" t="s">
        <v>3281</v>
      </c>
      <c r="F376" t="s">
        <v>151</v>
      </c>
    </row>
    <row r="377" spans="1:6" x14ac:dyDescent="0.2">
      <c r="A377" t="s">
        <v>4682</v>
      </c>
      <c r="B377">
        <v>1</v>
      </c>
      <c r="C377" t="s">
        <v>3281</v>
      </c>
      <c r="D377" t="s">
        <v>3281</v>
      </c>
      <c r="E377" t="s">
        <v>3281</v>
      </c>
      <c r="F377" t="s">
        <v>151</v>
      </c>
    </row>
    <row r="378" spans="1:6" x14ac:dyDescent="0.2">
      <c r="A378" t="s">
        <v>4683</v>
      </c>
      <c r="B378">
        <v>1</v>
      </c>
      <c r="C378" t="s">
        <v>3281</v>
      </c>
      <c r="D378" t="s">
        <v>3281</v>
      </c>
      <c r="E378" t="s">
        <v>3281</v>
      </c>
      <c r="F378" t="s">
        <v>151</v>
      </c>
    </row>
    <row r="379" spans="1:6" x14ac:dyDescent="0.2">
      <c r="A379" t="s">
        <v>4684</v>
      </c>
      <c r="B379">
        <v>1</v>
      </c>
      <c r="C379" t="s">
        <v>3281</v>
      </c>
      <c r="D379" t="s">
        <v>3281</v>
      </c>
      <c r="E379" t="s">
        <v>3281</v>
      </c>
      <c r="F379" t="s">
        <v>151</v>
      </c>
    </row>
    <row r="380" spans="1:6" x14ac:dyDescent="0.2">
      <c r="A380" t="s">
        <v>4685</v>
      </c>
      <c r="B380">
        <v>1</v>
      </c>
      <c r="C380" t="s">
        <v>3281</v>
      </c>
      <c r="D380" t="s">
        <v>3281</v>
      </c>
      <c r="E380" t="s">
        <v>3281</v>
      </c>
      <c r="F380" t="s">
        <v>151</v>
      </c>
    </row>
    <row r="381" spans="1:6" x14ac:dyDescent="0.2">
      <c r="A381" t="s">
        <v>3349</v>
      </c>
      <c r="B381">
        <v>1</v>
      </c>
      <c r="C381" t="s">
        <v>3281</v>
      </c>
      <c r="D381" t="s">
        <v>3281</v>
      </c>
      <c r="E381" t="s">
        <v>3281</v>
      </c>
      <c r="F381" t="s">
        <v>151</v>
      </c>
    </row>
    <row r="382" spans="1:6" x14ac:dyDescent="0.2">
      <c r="A382" t="s">
        <v>4686</v>
      </c>
      <c r="B382">
        <v>1</v>
      </c>
      <c r="C382" t="s">
        <v>3281</v>
      </c>
      <c r="D382" t="s">
        <v>3281</v>
      </c>
      <c r="E382" t="s">
        <v>3281</v>
      </c>
      <c r="F382" t="s">
        <v>151</v>
      </c>
    </row>
    <row r="383" spans="1:6" x14ac:dyDescent="0.2">
      <c r="A383" t="s">
        <v>4687</v>
      </c>
      <c r="B383">
        <v>1</v>
      </c>
      <c r="C383" t="s">
        <v>3281</v>
      </c>
      <c r="D383" t="s">
        <v>3281</v>
      </c>
      <c r="E383" t="s">
        <v>3281</v>
      </c>
      <c r="F383" t="s">
        <v>151</v>
      </c>
    </row>
    <row r="384" spans="1:6" x14ac:dyDescent="0.2">
      <c r="A384" t="s">
        <v>4688</v>
      </c>
      <c r="B384">
        <v>1</v>
      </c>
      <c r="C384" t="s">
        <v>3281</v>
      </c>
      <c r="D384" t="s">
        <v>3281</v>
      </c>
      <c r="E384" t="s">
        <v>3281</v>
      </c>
      <c r="F384" t="s">
        <v>151</v>
      </c>
    </row>
    <row r="385" spans="1:6" x14ac:dyDescent="0.2">
      <c r="A385" t="s">
        <v>3431</v>
      </c>
      <c r="B385">
        <v>1</v>
      </c>
      <c r="C385" t="s">
        <v>3281</v>
      </c>
      <c r="D385" t="s">
        <v>3281</v>
      </c>
      <c r="E385" t="s">
        <v>3281</v>
      </c>
      <c r="F385" t="s">
        <v>151</v>
      </c>
    </row>
    <row r="386" spans="1:6" x14ac:dyDescent="0.2">
      <c r="A386" t="s">
        <v>4689</v>
      </c>
      <c r="B386">
        <v>1</v>
      </c>
      <c r="C386" t="s">
        <v>3281</v>
      </c>
      <c r="D386" t="s">
        <v>3281</v>
      </c>
      <c r="E386" t="s">
        <v>3281</v>
      </c>
      <c r="F386" t="s">
        <v>151</v>
      </c>
    </row>
    <row r="387" spans="1:6" x14ac:dyDescent="0.2">
      <c r="A387" t="s">
        <v>4690</v>
      </c>
      <c r="B387">
        <v>1</v>
      </c>
      <c r="C387" t="s">
        <v>3281</v>
      </c>
      <c r="D387" t="s">
        <v>3281</v>
      </c>
      <c r="E387" t="s">
        <v>3281</v>
      </c>
      <c r="F387" t="s">
        <v>151</v>
      </c>
    </row>
    <row r="388" spans="1:6" x14ac:dyDescent="0.2">
      <c r="A388" t="s">
        <v>4691</v>
      </c>
      <c r="B388">
        <v>1</v>
      </c>
      <c r="C388" t="s">
        <v>3281</v>
      </c>
      <c r="D388" t="s">
        <v>3281</v>
      </c>
      <c r="E388" t="s">
        <v>3281</v>
      </c>
      <c r="F388" t="s">
        <v>151</v>
      </c>
    </row>
    <row r="389" spans="1:6" x14ac:dyDescent="0.2">
      <c r="A389" t="s">
        <v>4692</v>
      </c>
      <c r="B389">
        <v>1</v>
      </c>
      <c r="C389" t="s">
        <v>3281</v>
      </c>
      <c r="D389" t="s">
        <v>3281</v>
      </c>
      <c r="E389" t="s">
        <v>3281</v>
      </c>
      <c r="F389" t="s">
        <v>151</v>
      </c>
    </row>
    <row r="390" spans="1:6" x14ac:dyDescent="0.2">
      <c r="A390" t="s">
        <v>4693</v>
      </c>
      <c r="B390">
        <v>1</v>
      </c>
      <c r="C390" t="s">
        <v>3281</v>
      </c>
      <c r="D390" t="s">
        <v>3281</v>
      </c>
      <c r="E390" t="s">
        <v>3281</v>
      </c>
      <c r="F390" t="s">
        <v>151</v>
      </c>
    </row>
    <row r="391" spans="1:6" x14ac:dyDescent="0.2">
      <c r="A391" t="s">
        <v>4694</v>
      </c>
      <c r="B391">
        <v>1</v>
      </c>
      <c r="C391" t="s">
        <v>3281</v>
      </c>
      <c r="D391" t="s">
        <v>3281</v>
      </c>
      <c r="E391" t="s">
        <v>3281</v>
      </c>
      <c r="F391" t="s">
        <v>151</v>
      </c>
    </row>
    <row r="392" spans="1:6" x14ac:dyDescent="0.2">
      <c r="A392" t="s">
        <v>4695</v>
      </c>
      <c r="B392">
        <v>1</v>
      </c>
      <c r="C392" t="s">
        <v>3281</v>
      </c>
      <c r="D392" t="s">
        <v>3281</v>
      </c>
      <c r="E392" t="s">
        <v>3281</v>
      </c>
      <c r="F392" t="s">
        <v>151</v>
      </c>
    </row>
    <row r="393" spans="1:6" x14ac:dyDescent="0.2">
      <c r="A393" t="s">
        <v>4696</v>
      </c>
      <c r="B393">
        <v>1</v>
      </c>
      <c r="C393" t="s">
        <v>3281</v>
      </c>
      <c r="D393" t="s">
        <v>3281</v>
      </c>
      <c r="E393" t="s">
        <v>3281</v>
      </c>
      <c r="F393" t="s">
        <v>151</v>
      </c>
    </row>
    <row r="394" spans="1:6" x14ac:dyDescent="0.2">
      <c r="A394" t="s">
        <v>4697</v>
      </c>
      <c r="B394">
        <v>1</v>
      </c>
      <c r="C394" t="s">
        <v>3281</v>
      </c>
      <c r="D394" t="s">
        <v>3281</v>
      </c>
      <c r="E394" t="s">
        <v>3281</v>
      </c>
      <c r="F394" t="s">
        <v>151</v>
      </c>
    </row>
    <row r="395" spans="1:6" x14ac:dyDescent="0.2">
      <c r="A395" t="s">
        <v>4698</v>
      </c>
      <c r="B395">
        <v>1</v>
      </c>
      <c r="C395" t="s">
        <v>3281</v>
      </c>
      <c r="D395" t="s">
        <v>3281</v>
      </c>
      <c r="E395" t="s">
        <v>3281</v>
      </c>
      <c r="F395" t="s">
        <v>151</v>
      </c>
    </row>
    <row r="396" spans="1:6" x14ac:dyDescent="0.2">
      <c r="A396" t="s">
        <v>4699</v>
      </c>
      <c r="B396">
        <v>1</v>
      </c>
      <c r="C396" t="s">
        <v>3281</v>
      </c>
      <c r="D396" t="s">
        <v>3281</v>
      </c>
      <c r="E396" t="s">
        <v>3281</v>
      </c>
      <c r="F396" t="s">
        <v>151</v>
      </c>
    </row>
    <row r="397" spans="1:6" x14ac:dyDescent="0.2">
      <c r="A397" t="s">
        <v>4700</v>
      </c>
      <c r="B397">
        <v>1</v>
      </c>
      <c r="C397" t="s">
        <v>3281</v>
      </c>
      <c r="D397" t="s">
        <v>3281</v>
      </c>
      <c r="E397" t="s">
        <v>3281</v>
      </c>
      <c r="F397" t="s">
        <v>151</v>
      </c>
    </row>
    <row r="398" spans="1:6" x14ac:dyDescent="0.2">
      <c r="A398" t="s">
        <v>4701</v>
      </c>
      <c r="B398">
        <v>1</v>
      </c>
      <c r="C398" t="s">
        <v>3281</v>
      </c>
      <c r="D398" t="s">
        <v>3281</v>
      </c>
      <c r="E398" t="s">
        <v>3281</v>
      </c>
      <c r="F398" t="s">
        <v>151</v>
      </c>
    </row>
    <row r="399" spans="1:6" x14ac:dyDescent="0.2">
      <c r="A399" t="s">
        <v>4702</v>
      </c>
      <c r="B399">
        <v>1</v>
      </c>
      <c r="C399" t="s">
        <v>3281</v>
      </c>
      <c r="D399" t="s">
        <v>3281</v>
      </c>
      <c r="E399" t="s">
        <v>3281</v>
      </c>
      <c r="F399" t="s">
        <v>151</v>
      </c>
    </row>
    <row r="400" spans="1:6" x14ac:dyDescent="0.2">
      <c r="A400" t="s">
        <v>4703</v>
      </c>
      <c r="B400">
        <v>1</v>
      </c>
      <c r="C400" t="s">
        <v>3281</v>
      </c>
      <c r="D400" t="s">
        <v>3281</v>
      </c>
      <c r="E400" t="s">
        <v>3281</v>
      </c>
      <c r="F400" t="s">
        <v>151</v>
      </c>
    </row>
    <row r="401" spans="1:6" x14ac:dyDescent="0.2">
      <c r="A401" t="s">
        <v>4704</v>
      </c>
      <c r="B401">
        <v>1</v>
      </c>
      <c r="C401" t="s">
        <v>3281</v>
      </c>
      <c r="D401" t="s">
        <v>3281</v>
      </c>
      <c r="E401" t="s">
        <v>3281</v>
      </c>
      <c r="F401" t="s">
        <v>151</v>
      </c>
    </row>
    <row r="402" spans="1:6" x14ac:dyDescent="0.2">
      <c r="A402" t="s">
        <v>3441</v>
      </c>
      <c r="B402">
        <v>1</v>
      </c>
      <c r="C402" t="s">
        <v>3281</v>
      </c>
      <c r="D402" t="s">
        <v>3281</v>
      </c>
      <c r="E402" t="s">
        <v>3281</v>
      </c>
      <c r="F402" t="s">
        <v>151</v>
      </c>
    </row>
    <row r="403" spans="1:6" x14ac:dyDescent="0.2">
      <c r="A403" t="s">
        <v>4705</v>
      </c>
      <c r="B403">
        <v>1</v>
      </c>
      <c r="C403" t="s">
        <v>3281</v>
      </c>
      <c r="D403" t="s">
        <v>3281</v>
      </c>
      <c r="E403" t="s">
        <v>3281</v>
      </c>
      <c r="F403" t="s">
        <v>151</v>
      </c>
    </row>
    <row r="404" spans="1:6" x14ac:dyDescent="0.2">
      <c r="A404" t="s">
        <v>4706</v>
      </c>
      <c r="B404">
        <v>1</v>
      </c>
      <c r="C404" t="s">
        <v>3281</v>
      </c>
      <c r="D404" t="s">
        <v>3281</v>
      </c>
      <c r="E404" t="s">
        <v>3281</v>
      </c>
      <c r="F404" t="s">
        <v>151</v>
      </c>
    </row>
    <row r="405" spans="1:6" x14ac:dyDescent="0.2">
      <c r="A405" t="s">
        <v>3456</v>
      </c>
      <c r="B405">
        <v>1</v>
      </c>
      <c r="C405" t="s">
        <v>3281</v>
      </c>
      <c r="D405" t="s">
        <v>3281</v>
      </c>
      <c r="E405" t="s">
        <v>3281</v>
      </c>
      <c r="F405" t="s">
        <v>151</v>
      </c>
    </row>
    <row r="406" spans="1:6" x14ac:dyDescent="0.2">
      <c r="A406" t="s">
        <v>4707</v>
      </c>
      <c r="B406">
        <v>1</v>
      </c>
      <c r="C406" t="s">
        <v>3281</v>
      </c>
      <c r="D406" t="s">
        <v>3281</v>
      </c>
      <c r="E406" t="s">
        <v>3281</v>
      </c>
      <c r="F406" t="s">
        <v>151</v>
      </c>
    </row>
    <row r="407" spans="1:6" x14ac:dyDescent="0.2">
      <c r="A407" t="s">
        <v>3388</v>
      </c>
      <c r="B407">
        <v>1</v>
      </c>
      <c r="C407" t="s">
        <v>3281</v>
      </c>
      <c r="D407" t="s">
        <v>3281</v>
      </c>
      <c r="E407" t="s">
        <v>3281</v>
      </c>
      <c r="F407" t="s">
        <v>151</v>
      </c>
    </row>
    <row r="408" spans="1:6" x14ac:dyDescent="0.2">
      <c r="A408" t="s">
        <v>3389</v>
      </c>
      <c r="B408">
        <v>1</v>
      </c>
      <c r="C408" t="s">
        <v>3281</v>
      </c>
      <c r="D408" t="s">
        <v>3281</v>
      </c>
      <c r="E408" t="s">
        <v>3281</v>
      </c>
      <c r="F408" t="s">
        <v>151</v>
      </c>
    </row>
    <row r="409" spans="1:6" x14ac:dyDescent="0.2">
      <c r="A409" t="s">
        <v>3433</v>
      </c>
      <c r="B409">
        <v>1</v>
      </c>
      <c r="C409" t="s">
        <v>3281</v>
      </c>
      <c r="D409" t="s">
        <v>3281</v>
      </c>
      <c r="E409" t="s">
        <v>3281</v>
      </c>
      <c r="F409" t="s">
        <v>151</v>
      </c>
    </row>
    <row r="410" spans="1:6" x14ac:dyDescent="0.2">
      <c r="A410" t="s">
        <v>4708</v>
      </c>
      <c r="B410">
        <v>1</v>
      </c>
      <c r="C410" t="s">
        <v>3281</v>
      </c>
      <c r="D410" t="s">
        <v>3281</v>
      </c>
      <c r="E410" t="s">
        <v>3281</v>
      </c>
      <c r="F410" t="s">
        <v>151</v>
      </c>
    </row>
    <row r="411" spans="1:6" x14ac:dyDescent="0.2">
      <c r="A411" t="s">
        <v>4709</v>
      </c>
      <c r="B411">
        <v>1</v>
      </c>
      <c r="C411" t="s">
        <v>3281</v>
      </c>
      <c r="D411" t="s">
        <v>3281</v>
      </c>
      <c r="E411" t="s">
        <v>3281</v>
      </c>
      <c r="F411" t="s">
        <v>151</v>
      </c>
    </row>
    <row r="412" spans="1:6" x14ac:dyDescent="0.2">
      <c r="A412" t="s">
        <v>4710</v>
      </c>
      <c r="B412">
        <v>1</v>
      </c>
      <c r="C412" t="s">
        <v>3281</v>
      </c>
      <c r="D412" t="s">
        <v>3281</v>
      </c>
      <c r="E412" t="s">
        <v>3281</v>
      </c>
      <c r="F412" t="s">
        <v>151</v>
      </c>
    </row>
    <row r="413" spans="1:6" x14ac:dyDescent="0.2">
      <c r="A413" t="s">
        <v>4711</v>
      </c>
      <c r="B413">
        <v>1</v>
      </c>
      <c r="C413" t="s">
        <v>3281</v>
      </c>
      <c r="D413" t="s">
        <v>3281</v>
      </c>
      <c r="E413" t="s">
        <v>3281</v>
      </c>
      <c r="F413" t="s">
        <v>151</v>
      </c>
    </row>
    <row r="414" spans="1:6" x14ac:dyDescent="0.2">
      <c r="A414" t="s">
        <v>4712</v>
      </c>
      <c r="B414">
        <v>1</v>
      </c>
      <c r="C414" t="s">
        <v>3281</v>
      </c>
      <c r="D414" t="s">
        <v>3281</v>
      </c>
      <c r="E414" t="s">
        <v>3281</v>
      </c>
      <c r="F414" t="s">
        <v>151</v>
      </c>
    </row>
    <row r="415" spans="1:6" x14ac:dyDescent="0.2">
      <c r="A415" t="s">
        <v>4713</v>
      </c>
      <c r="B415">
        <v>1</v>
      </c>
      <c r="C415" t="s">
        <v>3281</v>
      </c>
      <c r="D415" t="s">
        <v>3281</v>
      </c>
      <c r="E415" t="s">
        <v>3281</v>
      </c>
      <c r="F415" t="s">
        <v>151</v>
      </c>
    </row>
    <row r="416" spans="1:6" x14ac:dyDescent="0.2">
      <c r="A416" t="s">
        <v>4714</v>
      </c>
      <c r="B416">
        <v>1</v>
      </c>
      <c r="C416" t="s">
        <v>3281</v>
      </c>
      <c r="D416" t="s">
        <v>3281</v>
      </c>
      <c r="E416" t="s">
        <v>3281</v>
      </c>
      <c r="F416" t="s">
        <v>151</v>
      </c>
    </row>
    <row r="417" spans="1:6" x14ac:dyDescent="0.2">
      <c r="A417" t="s">
        <v>3385</v>
      </c>
      <c r="B417">
        <v>1</v>
      </c>
      <c r="C417" t="s">
        <v>3281</v>
      </c>
      <c r="D417" t="s">
        <v>3281</v>
      </c>
      <c r="E417" t="s">
        <v>3281</v>
      </c>
      <c r="F417" t="s">
        <v>151</v>
      </c>
    </row>
    <row r="418" spans="1:6" x14ac:dyDescent="0.2">
      <c r="A418" t="s">
        <v>4715</v>
      </c>
      <c r="B418">
        <v>1</v>
      </c>
      <c r="C418" t="s">
        <v>3281</v>
      </c>
      <c r="D418" t="s">
        <v>3281</v>
      </c>
      <c r="E418" t="s">
        <v>3281</v>
      </c>
      <c r="F418" t="s">
        <v>151</v>
      </c>
    </row>
    <row r="419" spans="1:6" x14ac:dyDescent="0.2">
      <c r="A419" t="s">
        <v>4716</v>
      </c>
      <c r="B419">
        <v>1</v>
      </c>
      <c r="C419" t="s">
        <v>3281</v>
      </c>
      <c r="D419" t="s">
        <v>3281</v>
      </c>
      <c r="E419" t="s">
        <v>3281</v>
      </c>
      <c r="F419" t="s">
        <v>151</v>
      </c>
    </row>
    <row r="420" spans="1:6" x14ac:dyDescent="0.2">
      <c r="A420" t="s">
        <v>3402</v>
      </c>
      <c r="B420">
        <v>1</v>
      </c>
      <c r="C420" t="s">
        <v>3281</v>
      </c>
      <c r="D420" t="s">
        <v>3281</v>
      </c>
      <c r="E420" t="s">
        <v>3281</v>
      </c>
      <c r="F420" t="s">
        <v>151</v>
      </c>
    </row>
    <row r="421" spans="1:6" x14ac:dyDescent="0.2">
      <c r="A421" t="s">
        <v>4717</v>
      </c>
      <c r="B421">
        <v>1</v>
      </c>
      <c r="C421" t="s">
        <v>3281</v>
      </c>
      <c r="D421" t="s">
        <v>3281</v>
      </c>
      <c r="E421" t="s">
        <v>3281</v>
      </c>
      <c r="F421" t="s">
        <v>151</v>
      </c>
    </row>
    <row r="422" spans="1:6" x14ac:dyDescent="0.2">
      <c r="A422" t="s">
        <v>4718</v>
      </c>
      <c r="B422">
        <v>1</v>
      </c>
      <c r="C422" t="s">
        <v>3281</v>
      </c>
      <c r="D422" t="s">
        <v>3281</v>
      </c>
      <c r="E422" t="s">
        <v>3281</v>
      </c>
      <c r="F422" t="s">
        <v>151</v>
      </c>
    </row>
    <row r="423" spans="1:6" x14ac:dyDescent="0.2">
      <c r="A423" t="s">
        <v>4719</v>
      </c>
      <c r="B423">
        <v>1</v>
      </c>
      <c r="C423" t="s">
        <v>3281</v>
      </c>
      <c r="D423" t="s">
        <v>3281</v>
      </c>
      <c r="E423" t="s">
        <v>3281</v>
      </c>
      <c r="F423" t="s">
        <v>151</v>
      </c>
    </row>
    <row r="424" spans="1:6" x14ac:dyDescent="0.2">
      <c r="A424" t="s">
        <v>4720</v>
      </c>
      <c r="B424">
        <v>1</v>
      </c>
      <c r="C424" t="s">
        <v>3281</v>
      </c>
      <c r="D424" t="s">
        <v>3281</v>
      </c>
      <c r="E424" t="s">
        <v>3281</v>
      </c>
      <c r="F424" t="s">
        <v>151</v>
      </c>
    </row>
    <row r="425" spans="1:6" x14ac:dyDescent="0.2">
      <c r="A425" t="s">
        <v>4721</v>
      </c>
      <c r="B425">
        <v>1</v>
      </c>
      <c r="C425" t="s">
        <v>3281</v>
      </c>
      <c r="D425" t="s">
        <v>3281</v>
      </c>
      <c r="E425" t="s">
        <v>3281</v>
      </c>
      <c r="F425" t="s">
        <v>151</v>
      </c>
    </row>
    <row r="426" spans="1:6" x14ac:dyDescent="0.2">
      <c r="A426" t="s">
        <v>4722</v>
      </c>
      <c r="B426">
        <v>1</v>
      </c>
      <c r="C426" t="s">
        <v>3281</v>
      </c>
      <c r="D426" t="s">
        <v>3281</v>
      </c>
      <c r="E426" t="s">
        <v>3281</v>
      </c>
      <c r="F426" t="s">
        <v>151</v>
      </c>
    </row>
    <row r="427" spans="1:6" x14ac:dyDescent="0.2">
      <c r="A427" t="s">
        <v>4723</v>
      </c>
      <c r="B427">
        <v>1</v>
      </c>
      <c r="C427" t="s">
        <v>3281</v>
      </c>
      <c r="D427" t="s">
        <v>3281</v>
      </c>
      <c r="E427" t="s">
        <v>3281</v>
      </c>
      <c r="F427" t="s">
        <v>151</v>
      </c>
    </row>
    <row r="428" spans="1:6" x14ac:dyDescent="0.2">
      <c r="A428" t="s">
        <v>4724</v>
      </c>
      <c r="B428">
        <v>1</v>
      </c>
      <c r="C428" t="s">
        <v>3281</v>
      </c>
      <c r="D428" t="s">
        <v>3281</v>
      </c>
      <c r="E428" t="s">
        <v>3281</v>
      </c>
      <c r="F428" t="s">
        <v>151</v>
      </c>
    </row>
    <row r="429" spans="1:6" x14ac:dyDescent="0.2">
      <c r="A429" t="s">
        <v>4725</v>
      </c>
      <c r="B429">
        <v>1</v>
      </c>
      <c r="C429" t="s">
        <v>3281</v>
      </c>
      <c r="D429" t="s">
        <v>3281</v>
      </c>
      <c r="E429" t="s">
        <v>3281</v>
      </c>
      <c r="F429" t="s">
        <v>151</v>
      </c>
    </row>
    <row r="430" spans="1:6" x14ac:dyDescent="0.2">
      <c r="A430" t="s">
        <v>4726</v>
      </c>
      <c r="B430">
        <v>1</v>
      </c>
      <c r="C430" t="s">
        <v>3281</v>
      </c>
      <c r="D430" t="s">
        <v>3281</v>
      </c>
      <c r="E430" t="s">
        <v>3281</v>
      </c>
      <c r="F430" t="s">
        <v>151</v>
      </c>
    </row>
    <row r="431" spans="1:6" x14ac:dyDescent="0.2">
      <c r="A431" t="s">
        <v>4727</v>
      </c>
      <c r="B431">
        <v>1</v>
      </c>
      <c r="C431" t="s">
        <v>3281</v>
      </c>
      <c r="D431" t="s">
        <v>3281</v>
      </c>
      <c r="E431" t="s">
        <v>3281</v>
      </c>
      <c r="F431" t="s">
        <v>151</v>
      </c>
    </row>
    <row r="432" spans="1:6" x14ac:dyDescent="0.2">
      <c r="A432" t="s">
        <v>3392</v>
      </c>
      <c r="B432">
        <v>1</v>
      </c>
      <c r="C432" t="s">
        <v>3281</v>
      </c>
      <c r="D432" t="s">
        <v>3281</v>
      </c>
      <c r="E432" t="s">
        <v>3281</v>
      </c>
      <c r="F432" t="s">
        <v>151</v>
      </c>
    </row>
    <row r="433" spans="1:6" x14ac:dyDescent="0.2">
      <c r="A433" t="s">
        <v>4728</v>
      </c>
      <c r="B433">
        <v>1</v>
      </c>
      <c r="C433" t="s">
        <v>3281</v>
      </c>
      <c r="D433" t="s">
        <v>3281</v>
      </c>
      <c r="E433" t="s">
        <v>3281</v>
      </c>
      <c r="F433" t="s">
        <v>151</v>
      </c>
    </row>
    <row r="434" spans="1:6" x14ac:dyDescent="0.2">
      <c r="A434" t="s">
        <v>3443</v>
      </c>
      <c r="B434">
        <v>1</v>
      </c>
      <c r="C434" t="s">
        <v>3281</v>
      </c>
      <c r="D434" t="s">
        <v>3281</v>
      </c>
      <c r="E434" t="s">
        <v>3281</v>
      </c>
      <c r="F434" t="s">
        <v>151</v>
      </c>
    </row>
    <row r="435" spans="1:6" x14ac:dyDescent="0.2">
      <c r="A435" t="s">
        <v>4729</v>
      </c>
      <c r="B435">
        <v>1</v>
      </c>
      <c r="C435" t="s">
        <v>3281</v>
      </c>
      <c r="D435" t="s">
        <v>3281</v>
      </c>
      <c r="E435" t="s">
        <v>3281</v>
      </c>
      <c r="F435" t="s">
        <v>151</v>
      </c>
    </row>
    <row r="436" spans="1:6" x14ac:dyDescent="0.2">
      <c r="A436" t="s">
        <v>4730</v>
      </c>
      <c r="B436">
        <v>1</v>
      </c>
      <c r="C436" t="s">
        <v>3281</v>
      </c>
      <c r="D436" t="s">
        <v>3281</v>
      </c>
      <c r="E436" t="s">
        <v>3281</v>
      </c>
      <c r="F436" t="s">
        <v>151</v>
      </c>
    </row>
    <row r="437" spans="1:6" x14ac:dyDescent="0.2">
      <c r="A437" t="s">
        <v>4731</v>
      </c>
      <c r="B437">
        <v>1</v>
      </c>
      <c r="C437" t="s">
        <v>3281</v>
      </c>
      <c r="D437" t="s">
        <v>3281</v>
      </c>
      <c r="E437" t="s">
        <v>3281</v>
      </c>
      <c r="F437" t="s">
        <v>151</v>
      </c>
    </row>
    <row r="438" spans="1:6" x14ac:dyDescent="0.2">
      <c r="A438" t="s">
        <v>3393</v>
      </c>
      <c r="B438">
        <v>1</v>
      </c>
      <c r="C438" t="s">
        <v>3281</v>
      </c>
      <c r="D438" t="s">
        <v>3281</v>
      </c>
      <c r="E438" t="s">
        <v>3281</v>
      </c>
      <c r="F438" t="s">
        <v>151</v>
      </c>
    </row>
    <row r="439" spans="1:6" x14ac:dyDescent="0.2">
      <c r="A439" t="s">
        <v>4732</v>
      </c>
      <c r="B439">
        <v>1</v>
      </c>
      <c r="C439" t="s">
        <v>3281</v>
      </c>
      <c r="D439" t="s">
        <v>3281</v>
      </c>
      <c r="E439" t="s">
        <v>3281</v>
      </c>
      <c r="F439" t="s">
        <v>151</v>
      </c>
    </row>
    <row r="440" spans="1:6" x14ac:dyDescent="0.2">
      <c r="A440" t="s">
        <v>4733</v>
      </c>
      <c r="B440">
        <v>1</v>
      </c>
      <c r="C440" t="s">
        <v>3281</v>
      </c>
      <c r="D440" t="s">
        <v>3281</v>
      </c>
      <c r="E440" t="s">
        <v>3281</v>
      </c>
      <c r="F440" t="s">
        <v>151</v>
      </c>
    </row>
    <row r="441" spans="1:6" x14ac:dyDescent="0.2">
      <c r="A441" t="s">
        <v>4734</v>
      </c>
      <c r="B441">
        <v>1</v>
      </c>
      <c r="C441" t="s">
        <v>3281</v>
      </c>
      <c r="D441" t="s">
        <v>3281</v>
      </c>
      <c r="E441" t="s">
        <v>3281</v>
      </c>
      <c r="F441" t="s">
        <v>151</v>
      </c>
    </row>
    <row r="442" spans="1:6" x14ac:dyDescent="0.2">
      <c r="A442" t="s">
        <v>3445</v>
      </c>
      <c r="B442">
        <v>1</v>
      </c>
      <c r="C442" t="s">
        <v>3281</v>
      </c>
      <c r="D442" t="s">
        <v>3281</v>
      </c>
      <c r="E442" t="s">
        <v>3281</v>
      </c>
      <c r="F442" t="s">
        <v>151</v>
      </c>
    </row>
    <row r="443" spans="1:6" x14ac:dyDescent="0.2">
      <c r="A443" t="s">
        <v>4735</v>
      </c>
      <c r="B443">
        <v>1</v>
      </c>
      <c r="C443" t="s">
        <v>3281</v>
      </c>
      <c r="D443" t="s">
        <v>3281</v>
      </c>
      <c r="E443" t="s">
        <v>3281</v>
      </c>
      <c r="F443" t="s">
        <v>151</v>
      </c>
    </row>
    <row r="444" spans="1:6" x14ac:dyDescent="0.2">
      <c r="A444" t="s">
        <v>4736</v>
      </c>
      <c r="B444">
        <v>1</v>
      </c>
      <c r="C444" t="s">
        <v>3281</v>
      </c>
      <c r="D444" t="s">
        <v>3281</v>
      </c>
      <c r="E444" t="s">
        <v>3281</v>
      </c>
      <c r="F444" t="s">
        <v>151</v>
      </c>
    </row>
    <row r="445" spans="1:6" x14ac:dyDescent="0.2">
      <c r="A445" t="s">
        <v>4737</v>
      </c>
      <c r="B445">
        <v>1</v>
      </c>
      <c r="C445" t="s">
        <v>3281</v>
      </c>
      <c r="D445" t="s">
        <v>3281</v>
      </c>
      <c r="E445" t="s">
        <v>3281</v>
      </c>
      <c r="F445" t="s">
        <v>151</v>
      </c>
    </row>
  </sheetData>
  <hyperlinks>
    <hyperlink ref="G2" r:id="rId1" xr:uid="{B04BCEBE-94C0-4484-84E3-5D1F23B5E428}"/>
  </hyperlinks>
  <pageMargins left="0.7" right="0.7" top="0.75" bottom="0.75" header="0.3" footer="0.3"/>
  <pageSetup orientation="portrait" verticalDpi="0" r:id="rId2"/>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F22"/>
  <sheetViews>
    <sheetView topLeftCell="A7" workbookViewId="0">
      <selection activeCell="U25" sqref="U25"/>
    </sheetView>
  </sheetViews>
  <sheetFormatPr defaultRowHeight="12.75" x14ac:dyDescent="0.2"/>
  <cols>
    <col min="1" max="1" width="20.85546875" customWidth="1"/>
    <col min="5" max="5" width="15" customWidth="1"/>
    <col min="6" max="6" width="16.5703125" customWidth="1"/>
  </cols>
  <sheetData>
    <row r="1" spans="1:6" ht="17.25" x14ac:dyDescent="0.2">
      <c r="A1" s="9" t="str">
        <f>"'Form responses "&amp;E1&amp;"'!"</f>
        <v>'Form responses 2020'!</v>
      </c>
      <c r="B1" s="7" t="s">
        <v>161</v>
      </c>
      <c r="E1">
        <v>2020</v>
      </c>
    </row>
    <row r="2" spans="1:6" x14ac:dyDescent="0.2">
      <c r="A2" s="6" t="s">
        <v>3</v>
      </c>
      <c r="B2" s="16">
        <f ca="1">COUNTA(INDIRECT($A$1&amp;$A3&amp;":"&amp;$A3))-1</f>
        <v>214</v>
      </c>
      <c r="C2" s="6" t="s">
        <v>121</v>
      </c>
      <c r="D2" s="6" t="str">
        <f>E1&amp;" (%)"</f>
        <v>2020 (%)</v>
      </c>
      <c r="E2" s="6" t="str">
        <f>E1&amp;" (n.)"</f>
        <v>2020 (n.)</v>
      </c>
      <c r="F2" s="5" t="s">
        <v>2492</v>
      </c>
    </row>
    <row r="3" spans="1:6" ht="25.5" x14ac:dyDescent="0.2">
      <c r="A3" s="112" t="s">
        <v>167</v>
      </c>
      <c r="B3" s="113" t="s">
        <v>162</v>
      </c>
      <c r="C3" s="114">
        <f ca="1">COUNTIF(INDIRECT($A$1&amp;$A3&amp;":"&amp;$A3),B3)</f>
        <v>131</v>
      </c>
      <c r="D3" s="115">
        <f ca="1">C3/B$2</f>
        <v>0.61214953271028039</v>
      </c>
      <c r="E3" s="116" t="str">
        <f ca="1">"n."&amp;C3</f>
        <v>n.131</v>
      </c>
      <c r="F3" s="117" t="str">
        <f ca="1">B3&amp;" 
(n."&amp;C3&amp;")"</f>
        <v>Female 
(n.131)</v>
      </c>
    </row>
    <row r="4" spans="1:6" ht="25.5" x14ac:dyDescent="0.2">
      <c r="A4" s="112" t="s">
        <v>167</v>
      </c>
      <c r="B4" s="113" t="s">
        <v>163</v>
      </c>
      <c r="C4" s="114">
        <f ca="1">COUNTIF(INDIRECT($A$1&amp;$A4&amp;":"&amp;$A4),B4)</f>
        <v>76</v>
      </c>
      <c r="D4" s="115">
        <f t="shared" ref="D4:D5" ca="1" si="0">C4/B$2</f>
        <v>0.35514018691588783</v>
      </c>
      <c r="E4" s="116" t="str">
        <f t="shared" ref="E4:E5" ca="1" si="1">"n."&amp;C4</f>
        <v>n.76</v>
      </c>
      <c r="F4" s="117" t="str">
        <f t="shared" ref="F4:F5" ca="1" si="2">B4&amp;" 
(n."&amp;C4&amp;")"</f>
        <v>Male 
(n.76)</v>
      </c>
    </row>
    <row r="5" spans="1:6" ht="25.5" x14ac:dyDescent="0.2">
      <c r="A5" s="112" t="s">
        <v>167</v>
      </c>
      <c r="B5" s="113" t="s">
        <v>2992</v>
      </c>
      <c r="C5" s="114">
        <f t="shared" ref="C5:C6" ca="1" si="3">COUNTIF(INDIRECT($A$1&amp;$A5&amp;":"&amp;$A5),B5)</f>
        <v>6</v>
      </c>
      <c r="D5" s="115">
        <f t="shared" ca="1" si="0"/>
        <v>2.8037383177570093E-2</v>
      </c>
      <c r="E5" s="116" t="str">
        <f t="shared" ca="1" si="1"/>
        <v>n.6</v>
      </c>
      <c r="F5" s="117" t="str">
        <f t="shared" ca="1" si="2"/>
        <v>Prefer not to say 
(n.6)</v>
      </c>
    </row>
    <row r="6" spans="1:6" ht="38.25" x14ac:dyDescent="0.2">
      <c r="A6" s="112" t="s">
        <v>167</v>
      </c>
      <c r="B6" s="113" t="s">
        <v>2570</v>
      </c>
      <c r="C6" s="114">
        <f t="shared" ca="1" si="3"/>
        <v>1</v>
      </c>
      <c r="D6" s="115">
        <f t="shared" ref="D6" ca="1" si="4">C6/B$2</f>
        <v>4.6728971962616819E-3</v>
      </c>
      <c r="E6" s="116" t="str">
        <f t="shared" ref="E6" ca="1" si="5">"n."&amp;C6</f>
        <v>n.1</v>
      </c>
      <c r="F6" s="117" t="str">
        <f ca="1">B6&amp;" 
(n."&amp;C6&amp;")"</f>
        <v>Non-binary/ third gender 
(n.1)</v>
      </c>
    </row>
    <row r="7" spans="1:6" x14ac:dyDescent="0.2">
      <c r="B7" s="3"/>
      <c r="C7" s="4"/>
      <c r="D7" s="5"/>
      <c r="E7" s="5"/>
    </row>
    <row r="8" spans="1:6" x14ac:dyDescent="0.2">
      <c r="B8" s="3"/>
      <c r="C8" s="4"/>
      <c r="D8" s="5"/>
      <c r="E8" s="5"/>
    </row>
    <row r="9" spans="1:6" x14ac:dyDescent="0.2">
      <c r="B9" s="3"/>
      <c r="C9" s="4"/>
      <c r="D9" s="5"/>
    </row>
    <row r="15" spans="1:6" ht="17.25" x14ac:dyDescent="0.2">
      <c r="A15" s="9" t="str">
        <f>"'Form responses "&amp;E15&amp;"'!"</f>
        <v>'Form responses 2019'!</v>
      </c>
      <c r="B15" s="7" t="s">
        <v>161</v>
      </c>
      <c r="E15">
        <v>2019</v>
      </c>
    </row>
    <row r="16" spans="1:6" x14ac:dyDescent="0.2">
      <c r="A16" s="6" t="s">
        <v>3</v>
      </c>
      <c r="B16" s="16">
        <f ca="1">COUNTA(INDIRECT($A$15&amp;$A17&amp;":"&amp;$A17))-1</f>
        <v>226</v>
      </c>
      <c r="C16" s="6" t="s">
        <v>121</v>
      </c>
      <c r="D16" s="6" t="str">
        <f>E15&amp;" (%)"</f>
        <v>2019 (%)</v>
      </c>
      <c r="E16" s="6" t="str">
        <f>E15&amp;" (n.)"</f>
        <v>2019 (n.)</v>
      </c>
      <c r="F16" t="s">
        <v>2492</v>
      </c>
    </row>
    <row r="17" spans="1:6" ht="25.5" x14ac:dyDescent="0.2">
      <c r="A17" s="6" t="s">
        <v>3261</v>
      </c>
      <c r="B17" s="113" t="s">
        <v>162</v>
      </c>
      <c r="C17" s="114">
        <f ca="1">COUNTIF(INDIRECT($A$15&amp;$A17&amp;":"&amp;$A17),B17)</f>
        <v>126</v>
      </c>
      <c r="D17" s="27">
        <f ca="1">C17/B$16</f>
        <v>0.55752212389380529</v>
      </c>
      <c r="E17" t="str">
        <f ca="1">"n."&amp;C17</f>
        <v>n.126</v>
      </c>
      <c r="F17" s="5" t="str">
        <f ca="1">B17&amp;" 
(n."&amp;C17&amp;")"</f>
        <v>Female 
(n.126)</v>
      </c>
    </row>
    <row r="18" spans="1:6" ht="25.5" x14ac:dyDescent="0.2">
      <c r="A18" s="6" t="s">
        <v>3261</v>
      </c>
      <c r="B18" s="113" t="s">
        <v>163</v>
      </c>
      <c r="C18" s="114">
        <f t="shared" ref="C18:C20" ca="1" si="6">COUNTIF(INDIRECT($A$15&amp;$A18&amp;":"&amp;$A18),B18)</f>
        <v>92</v>
      </c>
      <c r="D18" s="27">
        <f t="shared" ref="D18:D20" ca="1" si="7">C18/B$16</f>
        <v>0.40707964601769914</v>
      </c>
      <c r="E18" t="str">
        <f ca="1">"n."&amp;C18</f>
        <v>n.92</v>
      </c>
      <c r="F18" s="5" t="str">
        <f t="shared" ref="F18:F20" ca="1" si="8">B18&amp;" 
(n."&amp;C18&amp;")"</f>
        <v>Male 
(n.92)</v>
      </c>
    </row>
    <row r="19" spans="1:6" ht="25.5" x14ac:dyDescent="0.2">
      <c r="A19" s="6" t="s">
        <v>3261</v>
      </c>
      <c r="B19" s="113" t="s">
        <v>2992</v>
      </c>
      <c r="C19" s="114">
        <f t="shared" ca="1" si="6"/>
        <v>5</v>
      </c>
      <c r="D19" s="27">
        <f t="shared" ca="1" si="7"/>
        <v>2.2123893805309734E-2</v>
      </c>
      <c r="E19" t="str">
        <f ca="1">"n."&amp;C19</f>
        <v>n.5</v>
      </c>
      <c r="F19" s="5" t="str">
        <f t="shared" ca="1" si="8"/>
        <v>Prefer not to say 
(n.5)</v>
      </c>
    </row>
    <row r="20" spans="1:6" ht="38.25" x14ac:dyDescent="0.2">
      <c r="A20" s="6" t="s">
        <v>3261</v>
      </c>
      <c r="B20" s="113" t="s">
        <v>2570</v>
      </c>
      <c r="C20" s="114">
        <f t="shared" ca="1" si="6"/>
        <v>2</v>
      </c>
      <c r="D20" s="27">
        <f t="shared" ca="1" si="7"/>
        <v>8.8495575221238937E-3</v>
      </c>
      <c r="E20" s="5"/>
      <c r="F20" s="5" t="str">
        <f t="shared" ca="1" si="8"/>
        <v>Non-binary/ third gender 
(n.2)</v>
      </c>
    </row>
    <row r="21" spans="1:6" x14ac:dyDescent="0.2">
      <c r="E21" s="5"/>
    </row>
    <row r="22" spans="1:6" x14ac:dyDescent="0.2">
      <c r="E22" s="5"/>
    </row>
  </sheetData>
  <pageMargins left="0.7" right="0.7" top="0.75" bottom="0.75" header="0.3" footer="0.3"/>
  <pageSetup paperSize="9" orientation="portrait" verticalDpi="0"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A57"/>
  <sheetViews>
    <sheetView workbookViewId="0">
      <selection activeCell="U36" sqref="U36"/>
    </sheetView>
  </sheetViews>
  <sheetFormatPr defaultRowHeight="12.75" x14ac:dyDescent="0.2"/>
  <cols>
    <col min="1" max="1" width="20" customWidth="1"/>
  </cols>
  <sheetData>
    <row r="1" spans="1:5" ht="17.25" x14ac:dyDescent="0.2">
      <c r="A1" s="9" t="str">
        <f>"'Form responses "&amp;E1&amp;"'!"</f>
        <v>'Form responses 2020'!</v>
      </c>
      <c r="B1" s="7" t="s">
        <v>166</v>
      </c>
      <c r="E1">
        <v>2020</v>
      </c>
    </row>
    <row r="2" spans="1:5" x14ac:dyDescent="0.2">
      <c r="A2" s="6" t="s">
        <v>3</v>
      </c>
      <c r="B2" s="16">
        <f ca="1">COUNTA(INDIRECT($A$1&amp;$A3&amp;":"&amp;$A3))-1</f>
        <v>213</v>
      </c>
      <c r="C2" s="6" t="s">
        <v>121</v>
      </c>
      <c r="D2" s="6" t="str">
        <f>E1&amp;" (%)"</f>
        <v>2020 (%)</v>
      </c>
      <c r="E2" s="6" t="str">
        <f>E1&amp;" (n.)"</f>
        <v>2020 (n.)</v>
      </c>
    </row>
    <row r="3" spans="1:5" x14ac:dyDescent="0.2">
      <c r="A3" s="6" t="s">
        <v>175</v>
      </c>
      <c r="B3" s="3" t="s">
        <v>168</v>
      </c>
      <c r="C3" s="4">
        <f ca="1">COUNTIF(INDIRECT($A$1&amp;$A3&amp;":"&amp;$A3),B3)</f>
        <v>0</v>
      </c>
      <c r="D3" s="5">
        <f ca="1">C3/B$2</f>
        <v>0</v>
      </c>
      <c r="E3" s="5" t="str">
        <f ca="1">"n."&amp;C3</f>
        <v>n.0</v>
      </c>
    </row>
    <row r="4" spans="1:5" x14ac:dyDescent="0.2">
      <c r="A4" s="6" t="s">
        <v>175</v>
      </c>
      <c r="B4" s="3" t="s">
        <v>169</v>
      </c>
      <c r="C4" s="4">
        <f t="shared" ref="C4:C8" ca="1" si="0">COUNTIF(INDIRECT($A$1&amp;$A4&amp;":"&amp;$A4),B4)</f>
        <v>33</v>
      </c>
      <c r="D4" s="5">
        <f t="shared" ref="D4" ca="1" si="1">C4/B$2</f>
        <v>0.15492957746478872</v>
      </c>
      <c r="E4" s="5" t="str">
        <f t="shared" ref="E4:E8" ca="1" si="2">"n."&amp;C4</f>
        <v>n.33</v>
      </c>
    </row>
    <row r="5" spans="1:5" x14ac:dyDescent="0.2">
      <c r="A5" s="6" t="s">
        <v>175</v>
      </c>
      <c r="B5" s="3" t="s">
        <v>170</v>
      </c>
      <c r="C5" s="4">
        <f t="shared" ca="1" si="0"/>
        <v>69</v>
      </c>
      <c r="D5" s="5">
        <f ca="1">C5/B$2</f>
        <v>0.323943661971831</v>
      </c>
      <c r="E5" s="5" t="str">
        <f t="shared" ca="1" si="2"/>
        <v>n.69</v>
      </c>
    </row>
    <row r="6" spans="1:5" x14ac:dyDescent="0.2">
      <c r="A6" s="6" t="s">
        <v>175</v>
      </c>
      <c r="B6" s="3" t="s">
        <v>171</v>
      </c>
      <c r="C6" s="4">
        <f t="shared" ca="1" si="0"/>
        <v>75</v>
      </c>
      <c r="D6" s="5">
        <f t="shared" ref="D6:D8" ca="1" si="3">C6/B$2</f>
        <v>0.352112676056338</v>
      </c>
      <c r="E6" s="5" t="str">
        <f t="shared" ca="1" si="2"/>
        <v>n.75</v>
      </c>
    </row>
    <row r="7" spans="1:5" x14ac:dyDescent="0.2">
      <c r="A7" s="6" t="s">
        <v>175</v>
      </c>
      <c r="B7" s="3" t="s">
        <v>172</v>
      </c>
      <c r="C7" s="4">
        <f t="shared" ca="1" si="0"/>
        <v>34</v>
      </c>
      <c r="D7" s="5">
        <f t="shared" ca="1" si="3"/>
        <v>0.15962441314553991</v>
      </c>
      <c r="E7" s="5" t="str">
        <f t="shared" ca="1" si="2"/>
        <v>n.34</v>
      </c>
    </row>
    <row r="8" spans="1:5" x14ac:dyDescent="0.2">
      <c r="A8" s="6" t="s">
        <v>175</v>
      </c>
      <c r="B8" s="3" t="s">
        <v>173</v>
      </c>
      <c r="C8" s="4">
        <f t="shared" ca="1" si="0"/>
        <v>2</v>
      </c>
      <c r="D8" s="5">
        <f t="shared" ca="1" si="3"/>
        <v>9.3896713615023476E-3</v>
      </c>
      <c r="E8" s="5" t="str">
        <f t="shared" ca="1" si="2"/>
        <v>n.2</v>
      </c>
    </row>
    <row r="9" spans="1:5" x14ac:dyDescent="0.2">
      <c r="B9" s="3"/>
      <c r="C9" s="4"/>
      <c r="D9" s="5"/>
    </row>
    <row r="10" spans="1:5" x14ac:dyDescent="0.2">
      <c r="B10" s="3"/>
      <c r="C10" s="4"/>
    </row>
    <row r="11" spans="1:5" x14ac:dyDescent="0.2">
      <c r="B11" s="3"/>
      <c r="C11" s="4"/>
    </row>
    <row r="12" spans="1:5" x14ac:dyDescent="0.2">
      <c r="B12" s="3"/>
      <c r="C12" s="4"/>
    </row>
    <row r="13" spans="1:5" x14ac:dyDescent="0.2">
      <c r="B13" s="3"/>
      <c r="C13" s="4"/>
    </row>
    <row r="14" spans="1:5" x14ac:dyDescent="0.2">
      <c r="B14" s="3"/>
      <c r="C14" s="4"/>
    </row>
    <row r="15" spans="1:5" ht="17.25" x14ac:dyDescent="0.2">
      <c r="A15" s="9" t="str">
        <f>"'Form responses "&amp;E15&amp;"'!"</f>
        <v>'Form responses 2019'!</v>
      </c>
      <c r="B15" s="7" t="s">
        <v>166</v>
      </c>
      <c r="E15">
        <v>2019</v>
      </c>
    </row>
    <row r="16" spans="1:5" x14ac:dyDescent="0.2">
      <c r="A16" s="6" t="s">
        <v>3</v>
      </c>
      <c r="B16" s="16">
        <f ca="1">COUNTA(INDIRECT($A$15&amp;$A17&amp;":"&amp;$A17))-1</f>
        <v>225</v>
      </c>
      <c r="C16" s="6" t="s">
        <v>121</v>
      </c>
      <c r="D16" s="6" t="str">
        <f>E15&amp;" (%)"</f>
        <v>2019 (%)</v>
      </c>
      <c r="E16" s="6" t="str">
        <f>E15&amp;" (n.)"</f>
        <v>2019 (n.)</v>
      </c>
    </row>
    <row r="17" spans="1:5" x14ac:dyDescent="0.2">
      <c r="A17" s="6" t="s">
        <v>3475</v>
      </c>
      <c r="B17" s="3" t="s">
        <v>168</v>
      </c>
      <c r="C17" s="4">
        <f ca="1">COUNTIF(INDIRECT($A$15&amp;$A17&amp;":"&amp;$A17),B17)</f>
        <v>1</v>
      </c>
      <c r="D17" s="5">
        <f ca="1">C17/B$16</f>
        <v>4.4444444444444444E-3</v>
      </c>
      <c r="E17" s="5" t="str">
        <f ca="1">"n."&amp;C17</f>
        <v>n.1</v>
      </c>
    </row>
    <row r="18" spans="1:5" x14ac:dyDescent="0.2">
      <c r="A18" s="6" t="s">
        <v>3475</v>
      </c>
      <c r="B18" s="3" t="s">
        <v>169</v>
      </c>
      <c r="C18" s="4">
        <f t="shared" ref="C18:C22" ca="1" si="4">COUNTIF(INDIRECT($A$15&amp;$A18&amp;":"&amp;$A18),B18)</f>
        <v>36</v>
      </c>
      <c r="D18" s="5">
        <f t="shared" ref="D18:D22" ca="1" si="5">C18/B$16</f>
        <v>0.16</v>
      </c>
      <c r="E18" s="5" t="str">
        <f t="shared" ref="E18:E22" ca="1" si="6">"n."&amp;C18</f>
        <v>n.36</v>
      </c>
    </row>
    <row r="19" spans="1:5" x14ac:dyDescent="0.2">
      <c r="A19" s="6" t="s">
        <v>3475</v>
      </c>
      <c r="B19" s="3" t="s">
        <v>170</v>
      </c>
      <c r="C19" s="4">
        <f t="shared" ca="1" si="4"/>
        <v>82</v>
      </c>
      <c r="D19" s="5">
        <f t="shared" ca="1" si="5"/>
        <v>0.36444444444444446</v>
      </c>
      <c r="E19" s="5" t="str">
        <f t="shared" ca="1" si="6"/>
        <v>n.82</v>
      </c>
    </row>
    <row r="20" spans="1:5" x14ac:dyDescent="0.2">
      <c r="A20" s="6" t="s">
        <v>3475</v>
      </c>
      <c r="B20" s="3" t="s">
        <v>171</v>
      </c>
      <c r="C20" s="4">
        <f t="shared" ca="1" si="4"/>
        <v>73</v>
      </c>
      <c r="D20" s="5">
        <f t="shared" ca="1" si="5"/>
        <v>0.32444444444444442</v>
      </c>
      <c r="E20" s="5" t="str">
        <f t="shared" ca="1" si="6"/>
        <v>n.73</v>
      </c>
    </row>
    <row r="21" spans="1:5" x14ac:dyDescent="0.2">
      <c r="A21" s="6" t="s">
        <v>3475</v>
      </c>
      <c r="B21" s="3" t="s">
        <v>172</v>
      </c>
      <c r="C21" s="4">
        <f t="shared" ca="1" si="4"/>
        <v>31</v>
      </c>
      <c r="D21" s="5">
        <f t="shared" ca="1" si="5"/>
        <v>0.13777777777777778</v>
      </c>
      <c r="E21" s="5" t="str">
        <f t="shared" ca="1" si="6"/>
        <v>n.31</v>
      </c>
    </row>
    <row r="22" spans="1:5" x14ac:dyDescent="0.2">
      <c r="A22" s="6" t="s">
        <v>3475</v>
      </c>
      <c r="B22" s="3" t="s">
        <v>173</v>
      </c>
      <c r="C22" s="4">
        <f t="shared" ca="1" si="4"/>
        <v>2</v>
      </c>
      <c r="D22" s="5">
        <f t="shared" ca="1" si="5"/>
        <v>8.8888888888888889E-3</v>
      </c>
      <c r="E22" s="5" t="str">
        <f t="shared" ca="1" si="6"/>
        <v>n.2</v>
      </c>
    </row>
    <row r="57" spans="27:27" x14ac:dyDescent="0.2">
      <c r="AA57" t="s">
        <v>4455</v>
      </c>
    </row>
  </sheetData>
  <sortState xmlns:xlrd2="http://schemas.microsoft.com/office/spreadsheetml/2017/richdata2" ref="B2:D7">
    <sortCondition ref="B2:B7"/>
  </sortState>
  <pageMargins left="0.7" right="0.7" top="0.75" bottom="0.75" header="0.3" footer="0.3"/>
  <pageSetup paperSize="9" orientation="portrait" verticalDpi="0"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F24"/>
  <sheetViews>
    <sheetView workbookViewId="0">
      <selection activeCell="K60" sqref="K60"/>
    </sheetView>
  </sheetViews>
  <sheetFormatPr defaultRowHeight="12.75" x14ac:dyDescent="0.2"/>
  <sheetData>
    <row r="1" spans="1:6" ht="17.25" x14ac:dyDescent="0.2">
      <c r="A1" s="9" t="str">
        <f>"'Form responses "&amp;E1&amp;"'!"</f>
        <v>'Form responses 2020'!</v>
      </c>
      <c r="B1" s="7" t="s">
        <v>174</v>
      </c>
      <c r="E1">
        <v>2020</v>
      </c>
    </row>
    <row r="2" spans="1:6" x14ac:dyDescent="0.2">
      <c r="A2" s="6" t="s">
        <v>3</v>
      </c>
      <c r="B2" s="16">
        <f ca="1">COUNTA(INDIRECT($A$1&amp;$A3&amp;":"&amp;$A3))-1</f>
        <v>214</v>
      </c>
      <c r="C2" s="6" t="s">
        <v>121</v>
      </c>
      <c r="D2" s="6" t="str">
        <f>E1&amp;" (%)"</f>
        <v>2020 (%)</v>
      </c>
      <c r="E2" s="6" t="str">
        <f>E1&amp;" (n.)"</f>
        <v>2020 (n.)</v>
      </c>
      <c r="F2" s="17" t="s">
        <v>123</v>
      </c>
    </row>
    <row r="3" spans="1:6" x14ac:dyDescent="0.2">
      <c r="A3" s="6" t="s">
        <v>165</v>
      </c>
      <c r="B3" s="3" t="s">
        <v>176</v>
      </c>
      <c r="C3" s="4">
        <f t="shared" ref="C3:C9" ca="1" si="0">COUNTIF(INDIRECT($A$1&amp;$A3&amp;":"&amp;$A3),"*"&amp;B3&amp;"*")</f>
        <v>150</v>
      </c>
      <c r="D3" s="5">
        <f t="shared" ref="D3:D9" ca="1" si="1">C3/B$2</f>
        <v>0.7009345794392523</v>
      </c>
      <c r="E3" s="5" t="str">
        <f t="shared" ref="E3:E9" ca="1" si="2">"n."&amp;C3</f>
        <v>n.150</v>
      </c>
      <c r="F3" s="17">
        <f t="shared" ref="F3:F9" ca="1" si="3">COUNTIF(INDIRECT($A$1&amp;$A3&amp;":"&amp;$A3),B3&amp;"*")</f>
        <v>150</v>
      </c>
    </row>
    <row r="4" spans="1:6" x14ac:dyDescent="0.2">
      <c r="A4" s="6" t="s">
        <v>165</v>
      </c>
      <c r="B4" s="3" t="s">
        <v>177</v>
      </c>
      <c r="C4" s="4">
        <f t="shared" ca="1" si="0"/>
        <v>34</v>
      </c>
      <c r="D4" s="5">
        <f t="shared" ca="1" si="1"/>
        <v>0.15887850467289719</v>
      </c>
      <c r="E4" s="5" t="str">
        <f t="shared" ca="1" si="2"/>
        <v>n.34</v>
      </c>
      <c r="F4" s="17">
        <f t="shared" ca="1" si="3"/>
        <v>34</v>
      </c>
    </row>
    <row r="5" spans="1:6" x14ac:dyDescent="0.2">
      <c r="A5" s="6" t="s">
        <v>165</v>
      </c>
      <c r="B5" s="3" t="s">
        <v>164</v>
      </c>
      <c r="C5" s="4">
        <f t="shared" ca="1" si="0"/>
        <v>6</v>
      </c>
      <c r="D5" s="5">
        <f t="shared" ca="1" si="1"/>
        <v>2.8037383177570093E-2</v>
      </c>
      <c r="E5" s="5" t="str">
        <f t="shared" ca="1" si="2"/>
        <v>n.6</v>
      </c>
      <c r="F5" s="17">
        <f t="shared" ca="1" si="3"/>
        <v>6</v>
      </c>
    </row>
    <row r="6" spans="1:6" x14ac:dyDescent="0.2">
      <c r="A6" s="6" t="s">
        <v>165</v>
      </c>
      <c r="B6" s="3" t="s">
        <v>180</v>
      </c>
      <c r="C6" s="4">
        <f t="shared" ca="1" si="0"/>
        <v>6</v>
      </c>
      <c r="D6" s="5">
        <f t="shared" ca="1" si="1"/>
        <v>2.8037383177570093E-2</v>
      </c>
      <c r="E6" s="5" t="str">
        <f t="shared" ca="1" si="2"/>
        <v>n.6</v>
      </c>
      <c r="F6" s="17">
        <f t="shared" ca="1" si="3"/>
        <v>6</v>
      </c>
    </row>
    <row r="7" spans="1:6" x14ac:dyDescent="0.2">
      <c r="A7" s="6" t="s">
        <v>165</v>
      </c>
      <c r="B7" s="3" t="s">
        <v>178</v>
      </c>
      <c r="C7" s="4">
        <f t="shared" ca="1" si="0"/>
        <v>10</v>
      </c>
      <c r="D7" s="5">
        <f t="shared" ca="1" si="1"/>
        <v>4.6728971962616821E-2</v>
      </c>
      <c r="E7" s="5" t="str">
        <f t="shared" ca="1" si="2"/>
        <v>n.10</v>
      </c>
      <c r="F7" s="17">
        <f t="shared" ca="1" si="3"/>
        <v>10</v>
      </c>
    </row>
    <row r="8" spans="1:6" x14ac:dyDescent="0.2">
      <c r="A8" s="6" t="s">
        <v>165</v>
      </c>
      <c r="B8" s="3" t="s">
        <v>181</v>
      </c>
      <c r="C8" s="4">
        <f t="shared" ca="1" si="0"/>
        <v>6</v>
      </c>
      <c r="D8" s="5">
        <f t="shared" ca="1" si="1"/>
        <v>2.8037383177570093E-2</v>
      </c>
      <c r="E8" s="5" t="str">
        <f t="shared" ca="1" si="2"/>
        <v>n.6</v>
      </c>
      <c r="F8" s="17">
        <f t="shared" ca="1" si="3"/>
        <v>6</v>
      </c>
    </row>
    <row r="9" spans="1:6" x14ac:dyDescent="0.2">
      <c r="A9" s="6" t="s">
        <v>165</v>
      </c>
      <c r="B9" s="3" t="s">
        <v>179</v>
      </c>
      <c r="C9" s="4">
        <f t="shared" ca="1" si="0"/>
        <v>8</v>
      </c>
      <c r="D9" s="5">
        <f t="shared" ca="1" si="1"/>
        <v>3.7383177570093455E-2</v>
      </c>
      <c r="E9" s="5" t="str">
        <f t="shared" ca="1" si="2"/>
        <v>n.8</v>
      </c>
      <c r="F9" s="17">
        <f t="shared" ca="1" si="3"/>
        <v>8</v>
      </c>
    </row>
    <row r="10" spans="1:6" x14ac:dyDescent="0.2">
      <c r="B10" s="3"/>
      <c r="C10" s="4"/>
      <c r="D10" s="5"/>
      <c r="E10" s="5"/>
    </row>
    <row r="11" spans="1:6" x14ac:dyDescent="0.2">
      <c r="B11" s="3"/>
      <c r="C11" s="4"/>
      <c r="D11" s="5"/>
      <c r="E11" s="5"/>
    </row>
    <row r="12" spans="1:6" x14ac:dyDescent="0.2">
      <c r="B12" s="3"/>
      <c r="C12" s="4"/>
      <c r="D12" s="5"/>
      <c r="E12" s="5"/>
    </row>
    <row r="13" spans="1:6" x14ac:dyDescent="0.2">
      <c r="B13" s="3"/>
      <c r="C13" s="4"/>
      <c r="D13" s="5"/>
      <c r="E13" s="5"/>
    </row>
    <row r="14" spans="1:6" x14ac:dyDescent="0.2">
      <c r="B14" s="3"/>
      <c r="C14" s="4"/>
      <c r="D14" s="5"/>
      <c r="E14" s="5"/>
    </row>
    <row r="15" spans="1:6" ht="17.25" x14ac:dyDescent="0.2">
      <c r="A15" s="9" t="str">
        <f>"'Form responses "&amp;E15&amp;"'!"</f>
        <v>'Form responses 2019'!</v>
      </c>
      <c r="B15" s="7" t="s">
        <v>174</v>
      </c>
      <c r="D15" s="8"/>
      <c r="E15">
        <v>2019</v>
      </c>
    </row>
    <row r="16" spans="1:6" x14ac:dyDescent="0.2">
      <c r="A16" s="6" t="s">
        <v>3</v>
      </c>
      <c r="B16" s="16">
        <f ca="1">COUNTA(INDIRECT($A$15&amp;$A17&amp;":"&amp;$A17))-1</f>
        <v>226</v>
      </c>
      <c r="C16" s="6" t="s">
        <v>121</v>
      </c>
      <c r="D16" s="58" t="str">
        <f>E15&amp;" (%)"</f>
        <v>2019 (%)</v>
      </c>
      <c r="E16" s="6" t="str">
        <f>E15&amp;" (n.)"</f>
        <v>2019 (n.)</v>
      </c>
      <c r="F16" s="17" t="s">
        <v>123</v>
      </c>
    </row>
    <row r="17" spans="1:6" x14ac:dyDescent="0.2">
      <c r="A17" s="6" t="s">
        <v>3448</v>
      </c>
      <c r="B17" s="3" t="s">
        <v>176</v>
      </c>
      <c r="C17" s="4">
        <f t="shared" ref="C17:C23" ca="1" si="4">COUNTIF(INDIRECT($A$15&amp;$A17&amp;":"&amp;$A17),"*"&amp;B17&amp;"*")</f>
        <v>142</v>
      </c>
      <c r="D17" s="5">
        <f t="shared" ref="D17:D23" ca="1" si="5">C17/B$16</f>
        <v>0.62831858407079644</v>
      </c>
      <c r="E17" s="5" t="str">
        <f ca="1">"n."&amp;C17</f>
        <v>n.142</v>
      </c>
      <c r="F17" s="17">
        <f t="shared" ref="F17:F23" ca="1" si="6">COUNTIF(INDIRECT($A$15&amp;$A17&amp;":"&amp;$A17),B17&amp;"*")</f>
        <v>142</v>
      </c>
    </row>
    <row r="18" spans="1:6" x14ac:dyDescent="0.2">
      <c r="A18" s="6" t="s">
        <v>3448</v>
      </c>
      <c r="B18" s="3" t="s">
        <v>177</v>
      </c>
      <c r="C18" s="4">
        <f t="shared" ca="1" si="4"/>
        <v>40</v>
      </c>
      <c r="D18" s="5">
        <f t="shared" ca="1" si="5"/>
        <v>0.17699115044247787</v>
      </c>
      <c r="E18" s="5" t="str">
        <f t="shared" ref="E18:E23" ca="1" si="7">"n."&amp;C18</f>
        <v>n.40</v>
      </c>
      <c r="F18" s="17">
        <f t="shared" ca="1" si="6"/>
        <v>40</v>
      </c>
    </row>
    <row r="19" spans="1:6" x14ac:dyDescent="0.2">
      <c r="A19" s="6" t="s">
        <v>3448</v>
      </c>
      <c r="B19" s="3" t="s">
        <v>164</v>
      </c>
      <c r="C19" s="4">
        <f t="shared" ca="1" si="4"/>
        <v>15</v>
      </c>
      <c r="D19" s="5">
        <f t="shared" ca="1" si="5"/>
        <v>6.637168141592921E-2</v>
      </c>
      <c r="E19" s="5" t="str">
        <f t="shared" ca="1" si="7"/>
        <v>n.15</v>
      </c>
      <c r="F19" s="17">
        <f t="shared" ca="1" si="6"/>
        <v>15</v>
      </c>
    </row>
    <row r="20" spans="1:6" x14ac:dyDescent="0.2">
      <c r="A20" s="6" t="s">
        <v>3448</v>
      </c>
      <c r="B20" s="3" t="s">
        <v>180</v>
      </c>
      <c r="C20" s="4">
        <f t="shared" ca="1" si="4"/>
        <v>15</v>
      </c>
      <c r="D20" s="5">
        <f t="shared" ca="1" si="5"/>
        <v>6.637168141592921E-2</v>
      </c>
      <c r="E20" s="5" t="str">
        <f t="shared" ca="1" si="7"/>
        <v>n.15</v>
      </c>
      <c r="F20" s="17">
        <f t="shared" ca="1" si="6"/>
        <v>15</v>
      </c>
    </row>
    <row r="21" spans="1:6" x14ac:dyDescent="0.2">
      <c r="A21" s="6" t="s">
        <v>3448</v>
      </c>
      <c r="B21" s="3" t="s">
        <v>178</v>
      </c>
      <c r="C21" s="4">
        <f t="shared" ca="1" si="4"/>
        <v>10</v>
      </c>
      <c r="D21" s="5">
        <f t="shared" ca="1" si="5"/>
        <v>4.4247787610619468E-2</v>
      </c>
      <c r="E21" s="5" t="str">
        <f t="shared" ca="1" si="7"/>
        <v>n.10</v>
      </c>
      <c r="F21" s="17">
        <f t="shared" ca="1" si="6"/>
        <v>10</v>
      </c>
    </row>
    <row r="22" spans="1:6" x14ac:dyDescent="0.2">
      <c r="A22" s="6" t="s">
        <v>3448</v>
      </c>
      <c r="B22" s="3" t="s">
        <v>181</v>
      </c>
      <c r="C22" s="4">
        <f t="shared" ca="1" si="4"/>
        <v>10</v>
      </c>
      <c r="D22" s="5">
        <f t="shared" ca="1" si="5"/>
        <v>4.4247787610619468E-2</v>
      </c>
      <c r="E22" s="5" t="str">
        <f t="shared" ca="1" si="7"/>
        <v>n.10</v>
      </c>
      <c r="F22" s="17">
        <f t="shared" ca="1" si="6"/>
        <v>10</v>
      </c>
    </row>
    <row r="23" spans="1:6" x14ac:dyDescent="0.2">
      <c r="A23" s="6" t="s">
        <v>3448</v>
      </c>
      <c r="B23" s="3" t="s">
        <v>179</v>
      </c>
      <c r="C23" s="4">
        <f t="shared" ca="1" si="4"/>
        <v>9</v>
      </c>
      <c r="D23" s="5">
        <f t="shared" ca="1" si="5"/>
        <v>3.9823008849557522E-2</v>
      </c>
      <c r="E23" s="5" t="str">
        <f t="shared" ca="1" si="7"/>
        <v>n.9</v>
      </c>
      <c r="F23" s="17">
        <f t="shared" ca="1" si="6"/>
        <v>9</v>
      </c>
    </row>
    <row r="24" spans="1:6" x14ac:dyDescent="0.2">
      <c r="E24" s="5"/>
    </row>
  </sheetData>
  <sortState xmlns:xlrd2="http://schemas.microsoft.com/office/spreadsheetml/2017/richdata2" ref="A3:F9">
    <sortCondition descending="1" ref="C3:C9"/>
  </sortState>
  <pageMargins left="0.7" right="0.7" top="0.75" bottom="0.75" header="0.3" footer="0.3"/>
  <pageSetup paperSize="9" orientation="portrait" verticalDpi="0"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F23"/>
  <sheetViews>
    <sheetView workbookViewId="0">
      <selection activeCell="X28" sqref="X28"/>
    </sheetView>
  </sheetViews>
  <sheetFormatPr defaultRowHeight="12.75" x14ac:dyDescent="0.2"/>
  <sheetData>
    <row r="1" spans="1:6" ht="17.25" x14ac:dyDescent="0.2">
      <c r="A1" s="9" t="str">
        <f>"'Form responses "&amp;E1&amp;"'!"</f>
        <v>'Form responses 2020'!</v>
      </c>
      <c r="B1" s="7" t="s">
        <v>182</v>
      </c>
      <c r="E1">
        <v>2020</v>
      </c>
    </row>
    <row r="2" spans="1:6" x14ac:dyDescent="0.2">
      <c r="A2" s="6" t="s">
        <v>3</v>
      </c>
      <c r="B2" s="16">
        <f ca="1">COUNTA(INDIRECT($A$1&amp;$A3&amp;":"&amp;$A3))-1</f>
        <v>214</v>
      </c>
      <c r="C2" s="6" t="s">
        <v>121</v>
      </c>
      <c r="D2" s="6" t="str">
        <f>E1&amp;" (%)"</f>
        <v>2020 (%)</v>
      </c>
      <c r="E2" s="6" t="str">
        <f>E1&amp;" (n.)"</f>
        <v>2020 (n.)</v>
      </c>
      <c r="F2" s="17" t="s">
        <v>123</v>
      </c>
    </row>
    <row r="3" spans="1:6" x14ac:dyDescent="0.2">
      <c r="A3" s="6" t="s">
        <v>3266</v>
      </c>
      <c r="B3" s="3" t="s">
        <v>183</v>
      </c>
      <c r="C3" s="4">
        <f t="shared" ref="C3:C9" ca="1" si="0">COUNTIF(INDIRECT($A$1&amp;$A3&amp;":"&amp;$A3),"*"&amp;B3&amp;"*")</f>
        <v>189</v>
      </c>
      <c r="D3" s="5">
        <f t="shared" ref="D3:D9" ca="1" si="1">C3/B$2</f>
        <v>0.88317757009345799</v>
      </c>
      <c r="E3" s="5" t="str">
        <f t="shared" ref="E3:E9" ca="1" si="2">"n."&amp;C3</f>
        <v>n.189</v>
      </c>
      <c r="F3" s="17">
        <f t="shared" ref="F3:F9" ca="1" si="3">COUNTIF(INDIRECT($A$1&amp;$A3&amp;":"&amp;$A3),B3&amp;"*")</f>
        <v>188</v>
      </c>
    </row>
    <row r="4" spans="1:6" x14ac:dyDescent="0.2">
      <c r="A4" s="6" t="s">
        <v>3266</v>
      </c>
      <c r="B4" s="3" t="s">
        <v>184</v>
      </c>
      <c r="C4" s="4">
        <f t="shared" ca="1" si="0"/>
        <v>16</v>
      </c>
      <c r="D4" s="5">
        <f t="shared" ca="1" si="1"/>
        <v>7.476635514018691E-2</v>
      </c>
      <c r="E4" s="5" t="str">
        <f t="shared" ca="1" si="2"/>
        <v>n.16</v>
      </c>
      <c r="F4" s="17">
        <f t="shared" ca="1" si="3"/>
        <v>16</v>
      </c>
    </row>
    <row r="5" spans="1:6" x14ac:dyDescent="0.2">
      <c r="A5" s="6" t="s">
        <v>3266</v>
      </c>
      <c r="B5" s="3" t="s">
        <v>185</v>
      </c>
      <c r="C5" s="4">
        <f t="shared" ca="1" si="0"/>
        <v>8</v>
      </c>
      <c r="D5" s="5">
        <f t="shared" ca="1" si="1"/>
        <v>3.7383177570093455E-2</v>
      </c>
      <c r="E5" s="5" t="str">
        <f t="shared" ca="1" si="2"/>
        <v>n.8</v>
      </c>
      <c r="F5" s="17">
        <f t="shared" ca="1" si="3"/>
        <v>7</v>
      </c>
    </row>
    <row r="6" spans="1:6" x14ac:dyDescent="0.2">
      <c r="A6" s="6" t="s">
        <v>3266</v>
      </c>
      <c r="B6" s="3" t="s">
        <v>187</v>
      </c>
      <c r="C6" s="4">
        <f t="shared" ca="1" si="0"/>
        <v>0</v>
      </c>
      <c r="D6" s="5">
        <f t="shared" ca="1" si="1"/>
        <v>0</v>
      </c>
      <c r="E6" s="5" t="str">
        <f t="shared" ca="1" si="2"/>
        <v>n.0</v>
      </c>
      <c r="F6" s="17">
        <f t="shared" ca="1" si="3"/>
        <v>0</v>
      </c>
    </row>
    <row r="7" spans="1:6" x14ac:dyDescent="0.2">
      <c r="A7" s="6" t="s">
        <v>3266</v>
      </c>
      <c r="B7" s="3" t="s">
        <v>188</v>
      </c>
      <c r="C7" s="4">
        <f t="shared" ca="1" si="0"/>
        <v>0</v>
      </c>
      <c r="D7" s="5">
        <f t="shared" ca="1" si="1"/>
        <v>0</v>
      </c>
      <c r="E7" s="5" t="str">
        <f t="shared" ca="1" si="2"/>
        <v>n.0</v>
      </c>
      <c r="F7" s="17">
        <f t="shared" ca="1" si="3"/>
        <v>0</v>
      </c>
    </row>
    <row r="8" spans="1:6" x14ac:dyDescent="0.2">
      <c r="A8" s="6" t="s">
        <v>3266</v>
      </c>
      <c r="B8" s="3" t="s">
        <v>186</v>
      </c>
      <c r="C8" s="4">
        <f t="shared" ca="1" si="0"/>
        <v>1</v>
      </c>
      <c r="D8" s="5">
        <f t="shared" ca="1" si="1"/>
        <v>4.6728971962616819E-3</v>
      </c>
      <c r="E8" s="5" t="str">
        <f t="shared" ca="1" si="2"/>
        <v>n.1</v>
      </c>
      <c r="F8" s="17">
        <f t="shared" ca="1" si="3"/>
        <v>0</v>
      </c>
    </row>
    <row r="9" spans="1:6" x14ac:dyDescent="0.2">
      <c r="A9" s="6" t="s">
        <v>3266</v>
      </c>
      <c r="B9" s="3" t="s">
        <v>164</v>
      </c>
      <c r="C9" s="4">
        <f t="shared" ca="1" si="0"/>
        <v>0</v>
      </c>
      <c r="D9" s="5">
        <f t="shared" ca="1" si="1"/>
        <v>0</v>
      </c>
      <c r="E9" s="5" t="str">
        <f t="shared" ca="1" si="2"/>
        <v>n.0</v>
      </c>
      <c r="F9" s="17">
        <f t="shared" ca="1" si="3"/>
        <v>0</v>
      </c>
    </row>
    <row r="10" spans="1:6" x14ac:dyDescent="0.2">
      <c r="B10" s="3"/>
      <c r="C10" s="4"/>
      <c r="D10" s="5"/>
      <c r="E10" s="5"/>
    </row>
    <row r="11" spans="1:6" x14ac:dyDescent="0.2">
      <c r="B11" s="3"/>
      <c r="C11" s="4"/>
      <c r="D11" s="5"/>
      <c r="E11" s="5"/>
    </row>
    <row r="12" spans="1:6" x14ac:dyDescent="0.2">
      <c r="B12" s="3"/>
      <c r="C12" s="4"/>
      <c r="D12" s="5"/>
      <c r="E12" s="5"/>
    </row>
    <row r="13" spans="1:6" x14ac:dyDescent="0.2">
      <c r="B13" s="3"/>
      <c r="C13" s="4"/>
      <c r="D13" s="5"/>
      <c r="E13" s="5"/>
    </row>
    <row r="14" spans="1:6" x14ac:dyDescent="0.2">
      <c r="B14" s="3"/>
      <c r="C14" s="4"/>
      <c r="D14" s="5"/>
      <c r="E14" s="5"/>
    </row>
    <row r="15" spans="1:6" ht="17.25" x14ac:dyDescent="0.2">
      <c r="A15" s="9" t="str">
        <f>"'Form responses "&amp;E15&amp;"'!"</f>
        <v>'Form responses 2019'!</v>
      </c>
      <c r="B15" s="7" t="s">
        <v>182</v>
      </c>
      <c r="D15" s="8"/>
      <c r="E15">
        <v>2019</v>
      </c>
    </row>
    <row r="16" spans="1:6" x14ac:dyDescent="0.2">
      <c r="A16" s="6" t="s">
        <v>3</v>
      </c>
      <c r="B16" s="16">
        <f ca="1">COUNTA(INDIRECT($A$15&amp;$A17&amp;":"&amp;$A17))-1</f>
        <v>227</v>
      </c>
      <c r="C16" s="6" t="s">
        <v>121</v>
      </c>
      <c r="D16" s="58" t="str">
        <f>E15&amp;" (%)"</f>
        <v>2019 (%)</v>
      </c>
      <c r="E16" s="6" t="str">
        <f>E15&amp;" (n.)"</f>
        <v>2019 (n.)</v>
      </c>
      <c r="F16" s="17" t="s">
        <v>123</v>
      </c>
    </row>
    <row r="17" spans="1:6" x14ac:dyDescent="0.2">
      <c r="A17" s="6" t="s">
        <v>3476</v>
      </c>
      <c r="B17" s="3" t="s">
        <v>183</v>
      </c>
      <c r="C17" s="4">
        <f t="shared" ref="C17:C23" ca="1" si="4">COUNTIF(INDIRECT($A$15&amp;$A17&amp;":"&amp;$A17),"*"&amp;B17&amp;"*")</f>
        <v>198</v>
      </c>
      <c r="D17" s="5">
        <f t="shared" ref="D17:D23" ca="1" si="5">C17/B$16</f>
        <v>0.8722466960352423</v>
      </c>
      <c r="E17" s="5" t="str">
        <f ca="1">"n."&amp;C17</f>
        <v>n.198</v>
      </c>
      <c r="F17" s="17">
        <f t="shared" ref="F17:F23" ca="1" si="6">COUNTIF(INDIRECT($A$15&amp;$A17&amp;":"&amp;$A17),B17&amp;"*")</f>
        <v>198</v>
      </c>
    </row>
    <row r="18" spans="1:6" x14ac:dyDescent="0.2">
      <c r="A18" s="6" t="s">
        <v>3476</v>
      </c>
      <c r="B18" s="3" t="s">
        <v>184</v>
      </c>
      <c r="C18" s="4">
        <f t="shared" ca="1" si="4"/>
        <v>18</v>
      </c>
      <c r="D18" s="5">
        <f t="shared" ca="1" si="5"/>
        <v>7.9295154185022032E-2</v>
      </c>
      <c r="E18" s="5" t="str">
        <f t="shared" ref="E18:E23" ca="1" si="7">"n."&amp;C18</f>
        <v>n.18</v>
      </c>
      <c r="F18" s="17">
        <f t="shared" ca="1" si="6"/>
        <v>17</v>
      </c>
    </row>
    <row r="19" spans="1:6" x14ac:dyDescent="0.2">
      <c r="A19" s="6" t="s">
        <v>3476</v>
      </c>
      <c r="B19" s="3" t="s">
        <v>185</v>
      </c>
      <c r="C19" s="4">
        <f t="shared" ca="1" si="4"/>
        <v>7</v>
      </c>
      <c r="D19" s="5">
        <f t="shared" ca="1" si="5"/>
        <v>3.0837004405286344E-2</v>
      </c>
      <c r="E19" s="5" t="str">
        <f t="shared" ca="1" si="7"/>
        <v>n.7</v>
      </c>
      <c r="F19" s="17">
        <f t="shared" ca="1" si="6"/>
        <v>5</v>
      </c>
    </row>
    <row r="20" spans="1:6" x14ac:dyDescent="0.2">
      <c r="A20" s="6" t="s">
        <v>3476</v>
      </c>
      <c r="B20" s="3" t="s">
        <v>187</v>
      </c>
      <c r="C20" s="4">
        <f t="shared" ca="1" si="4"/>
        <v>4</v>
      </c>
      <c r="D20" s="5">
        <f t="shared" ca="1" si="5"/>
        <v>1.7621145374449341E-2</v>
      </c>
      <c r="E20" s="5" t="str">
        <f t="shared" ca="1" si="7"/>
        <v>n.4</v>
      </c>
      <c r="F20" s="17">
        <f t="shared" ca="1" si="6"/>
        <v>3</v>
      </c>
    </row>
    <row r="21" spans="1:6" x14ac:dyDescent="0.2">
      <c r="A21" s="6" t="s">
        <v>3476</v>
      </c>
      <c r="B21" s="3" t="s">
        <v>188</v>
      </c>
      <c r="C21" s="4">
        <f t="shared" ca="1" si="4"/>
        <v>3</v>
      </c>
      <c r="D21" s="5">
        <f t="shared" ca="1" si="5"/>
        <v>1.3215859030837005E-2</v>
      </c>
      <c r="E21" s="5" t="str">
        <f t="shared" ca="1" si="7"/>
        <v>n.3</v>
      </c>
      <c r="F21" s="17">
        <f t="shared" ca="1" si="6"/>
        <v>2</v>
      </c>
    </row>
    <row r="22" spans="1:6" x14ac:dyDescent="0.2">
      <c r="A22" s="6" t="s">
        <v>3476</v>
      </c>
      <c r="B22" s="3" t="s">
        <v>186</v>
      </c>
      <c r="C22" s="4">
        <f t="shared" ca="1" si="4"/>
        <v>2</v>
      </c>
      <c r="D22" s="5">
        <f t="shared" ca="1" si="5"/>
        <v>8.8105726872246704E-3</v>
      </c>
      <c r="E22" s="5" t="str">
        <f t="shared" ca="1" si="7"/>
        <v>n.2</v>
      </c>
      <c r="F22" s="17">
        <f t="shared" ca="1" si="6"/>
        <v>0</v>
      </c>
    </row>
    <row r="23" spans="1:6" x14ac:dyDescent="0.2">
      <c r="A23" s="6" t="s">
        <v>3476</v>
      </c>
      <c r="B23" s="3" t="s">
        <v>164</v>
      </c>
      <c r="C23" s="4">
        <f t="shared" ca="1" si="4"/>
        <v>0</v>
      </c>
      <c r="D23" s="5">
        <f t="shared" ca="1" si="5"/>
        <v>0</v>
      </c>
      <c r="E23" s="5" t="str">
        <f t="shared" ca="1" si="7"/>
        <v>n.0</v>
      </c>
      <c r="F23" s="17">
        <f t="shared" ca="1" si="6"/>
        <v>0</v>
      </c>
    </row>
  </sheetData>
  <sortState xmlns:xlrd2="http://schemas.microsoft.com/office/spreadsheetml/2017/richdata2" ref="A3:F9">
    <sortCondition descending="1" ref="C3:C9"/>
  </sortState>
  <pageMargins left="0.7" right="0.7" top="0.75" bottom="0.75" header="0.3" footer="0.3"/>
  <pageSetup paperSize="9" orientation="portrait" verticalDpi="0"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R186"/>
  <sheetViews>
    <sheetView zoomScaleNormal="100" workbookViewId="0">
      <selection activeCell="U33" sqref="U33"/>
    </sheetView>
  </sheetViews>
  <sheetFormatPr defaultRowHeight="12.75" x14ac:dyDescent="0.2"/>
  <cols>
    <col min="1" max="1" width="15.7109375" bestFit="1" customWidth="1"/>
    <col min="16" max="16" width="27.85546875" customWidth="1"/>
  </cols>
  <sheetData>
    <row r="1" spans="1:18" ht="15.75" thickBot="1" x14ac:dyDescent="0.25">
      <c r="A1" s="79" t="s">
        <v>3274</v>
      </c>
      <c r="B1" s="179" t="s">
        <v>3520</v>
      </c>
    </row>
    <row r="2" spans="1:18" ht="16.5" thickTop="1" thickBot="1" x14ac:dyDescent="0.25">
      <c r="A2" s="84" t="s">
        <v>4677</v>
      </c>
      <c r="B2" s="180">
        <v>88</v>
      </c>
      <c r="Q2" s="29"/>
      <c r="R2" s="29"/>
    </row>
    <row r="3" spans="1:18" ht="15.75" thickBot="1" x14ac:dyDescent="0.25">
      <c r="A3" s="84" t="s">
        <v>3296</v>
      </c>
      <c r="B3" s="180">
        <v>41</v>
      </c>
      <c r="Q3" s="29"/>
      <c r="R3" s="29"/>
    </row>
    <row r="4" spans="1:18" ht="15.75" thickBot="1" x14ac:dyDescent="0.25">
      <c r="A4" s="84" t="s">
        <v>3405</v>
      </c>
      <c r="B4" s="180">
        <v>33</v>
      </c>
      <c r="Q4" s="29"/>
      <c r="R4" s="29"/>
    </row>
    <row r="5" spans="1:18" ht="15.75" thickBot="1" x14ac:dyDescent="0.25">
      <c r="A5" s="84" t="s">
        <v>4494</v>
      </c>
      <c r="B5" s="180">
        <v>28</v>
      </c>
      <c r="Q5" s="29"/>
      <c r="R5" s="29"/>
    </row>
    <row r="6" spans="1:18" ht="15.75" thickBot="1" x14ac:dyDescent="0.25">
      <c r="A6" s="84" t="s">
        <v>4738</v>
      </c>
      <c r="B6" s="180">
        <v>25</v>
      </c>
      <c r="Q6" s="29"/>
      <c r="R6" s="29"/>
    </row>
    <row r="7" spans="1:18" ht="15.75" thickBot="1" x14ac:dyDescent="0.25">
      <c r="A7" s="87" t="s">
        <v>3283</v>
      </c>
      <c r="B7" s="180">
        <v>24</v>
      </c>
      <c r="Q7" s="29"/>
      <c r="R7" s="29"/>
    </row>
    <row r="8" spans="1:18" ht="15.75" thickBot="1" x14ac:dyDescent="0.25">
      <c r="A8" s="84" t="s">
        <v>3299</v>
      </c>
      <c r="B8" s="180">
        <v>21</v>
      </c>
      <c r="Q8" s="29"/>
      <c r="R8" s="29"/>
    </row>
    <row r="9" spans="1:18" ht="15.75" thickBot="1" x14ac:dyDescent="0.25">
      <c r="A9" s="84" t="s">
        <v>3307</v>
      </c>
      <c r="B9" s="180">
        <v>21</v>
      </c>
      <c r="Q9" s="29"/>
      <c r="R9" s="29"/>
    </row>
    <row r="10" spans="1:18" ht="15.75" thickBot="1" x14ac:dyDescent="0.25">
      <c r="A10" s="84" t="s">
        <v>3385</v>
      </c>
      <c r="B10" s="180">
        <v>17</v>
      </c>
      <c r="Q10" s="29"/>
      <c r="R10" s="29"/>
    </row>
    <row r="11" spans="1:18" ht="15.75" thickBot="1" x14ac:dyDescent="0.25">
      <c r="A11" s="84" t="s">
        <v>4739</v>
      </c>
      <c r="B11" s="180">
        <v>17</v>
      </c>
      <c r="Q11" s="29"/>
      <c r="R11" s="29"/>
    </row>
    <row r="12" spans="1:18" ht="15.75" thickBot="1" x14ac:dyDescent="0.25">
      <c r="A12" s="84" t="s">
        <v>4740</v>
      </c>
      <c r="B12" s="180">
        <v>17</v>
      </c>
      <c r="Q12" s="29"/>
      <c r="R12" s="29"/>
    </row>
    <row r="13" spans="1:18" ht="15.75" thickBot="1" x14ac:dyDescent="0.25">
      <c r="A13" s="84" t="s">
        <v>3417</v>
      </c>
      <c r="B13" s="180">
        <v>14</v>
      </c>
      <c r="Q13" s="29"/>
      <c r="R13" s="29"/>
    </row>
    <row r="14" spans="1:18" ht="15.75" thickBot="1" x14ac:dyDescent="0.25">
      <c r="A14" s="84" t="s">
        <v>3341</v>
      </c>
      <c r="B14" s="180">
        <v>7</v>
      </c>
      <c r="Q14" s="29"/>
      <c r="R14" s="29"/>
    </row>
    <row r="15" spans="1:18" ht="15.75" thickBot="1" x14ac:dyDescent="0.25">
      <c r="A15" s="84" t="s">
        <v>4741</v>
      </c>
      <c r="B15" s="180">
        <v>7</v>
      </c>
      <c r="Q15" s="29"/>
      <c r="R15" s="29"/>
    </row>
    <row r="16" spans="1:18" ht="15.75" thickBot="1" x14ac:dyDescent="0.25">
      <c r="A16" s="84" t="s">
        <v>4742</v>
      </c>
      <c r="B16" s="180">
        <v>7</v>
      </c>
      <c r="Q16" s="29"/>
      <c r="R16" s="29"/>
    </row>
    <row r="17" spans="1:18" ht="15.75" thickBot="1" x14ac:dyDescent="0.25">
      <c r="A17" s="84" t="s">
        <v>4743</v>
      </c>
      <c r="B17" s="180">
        <v>6</v>
      </c>
      <c r="Q17" s="29"/>
      <c r="R17" s="29"/>
    </row>
    <row r="18" spans="1:18" ht="15.75" thickBot="1" x14ac:dyDescent="0.25">
      <c r="A18" s="84" t="s">
        <v>4744</v>
      </c>
      <c r="B18" s="180">
        <v>6</v>
      </c>
      <c r="Q18" s="29"/>
      <c r="R18" s="29"/>
    </row>
    <row r="19" spans="1:18" ht="15.75" thickBot="1" x14ac:dyDescent="0.25">
      <c r="A19" s="84" t="s">
        <v>4745</v>
      </c>
      <c r="B19" s="180">
        <v>6</v>
      </c>
      <c r="Q19" s="29"/>
      <c r="R19" s="29"/>
    </row>
    <row r="20" spans="1:18" ht="15.75" thickBot="1" x14ac:dyDescent="0.25">
      <c r="A20" s="84" t="s">
        <v>4746</v>
      </c>
      <c r="B20" s="180">
        <v>6</v>
      </c>
      <c r="Q20" s="29"/>
      <c r="R20" s="29"/>
    </row>
    <row r="21" spans="1:18" ht="15.75" thickBot="1" x14ac:dyDescent="0.25">
      <c r="A21" s="84" t="s">
        <v>3290</v>
      </c>
      <c r="B21" s="180">
        <v>6</v>
      </c>
      <c r="Q21" s="29"/>
      <c r="R21" s="29"/>
    </row>
    <row r="22" spans="1:18" ht="15.75" thickBot="1" x14ac:dyDescent="0.25">
      <c r="A22" s="84" t="s">
        <v>4747</v>
      </c>
      <c r="B22" s="180">
        <v>6</v>
      </c>
      <c r="Q22" s="29"/>
      <c r="R22" s="29"/>
    </row>
    <row r="23" spans="1:18" ht="15.75" thickBot="1" x14ac:dyDescent="0.25">
      <c r="A23" s="84" t="s">
        <v>4748</v>
      </c>
      <c r="B23" s="180">
        <v>6</v>
      </c>
      <c r="Q23" s="29"/>
      <c r="R23" s="29"/>
    </row>
    <row r="24" spans="1:18" ht="15.75" thickBot="1" x14ac:dyDescent="0.25">
      <c r="A24" s="84" t="s">
        <v>4749</v>
      </c>
      <c r="B24" s="180">
        <v>5</v>
      </c>
      <c r="Q24" s="29"/>
      <c r="R24" s="29"/>
    </row>
    <row r="25" spans="1:18" ht="15.75" thickBot="1" x14ac:dyDescent="0.25">
      <c r="A25" s="84" t="s">
        <v>4625</v>
      </c>
      <c r="B25" s="180">
        <v>5</v>
      </c>
      <c r="Q25" s="29"/>
      <c r="R25" s="29"/>
    </row>
    <row r="26" spans="1:18" ht="15.75" thickBot="1" x14ac:dyDescent="0.25">
      <c r="A26" s="84" t="s">
        <v>3455</v>
      </c>
      <c r="B26" s="180">
        <v>5</v>
      </c>
      <c r="Q26" s="29"/>
      <c r="R26" s="29"/>
    </row>
    <row r="27" spans="1:18" ht="15.75" thickBot="1" x14ac:dyDescent="0.25">
      <c r="A27" s="84" t="s">
        <v>3457</v>
      </c>
      <c r="B27" s="180">
        <v>4</v>
      </c>
      <c r="Q27" s="29"/>
      <c r="R27" s="29"/>
    </row>
    <row r="28" spans="1:18" ht="15.75" thickBot="1" x14ac:dyDescent="0.25">
      <c r="A28" s="84" t="s">
        <v>4750</v>
      </c>
      <c r="B28" s="180">
        <v>4</v>
      </c>
      <c r="Q28" s="29"/>
      <c r="R28" s="29"/>
    </row>
    <row r="29" spans="1:18" ht="15.75" thickBot="1" x14ac:dyDescent="0.25">
      <c r="A29" s="84" t="s">
        <v>4751</v>
      </c>
      <c r="B29" s="180">
        <v>4</v>
      </c>
      <c r="Q29" s="29"/>
      <c r="R29" s="29"/>
    </row>
    <row r="30" spans="1:18" ht="15.75" thickBot="1" x14ac:dyDescent="0.25">
      <c r="A30" s="84" t="s">
        <v>4556</v>
      </c>
      <c r="B30" s="180">
        <v>4</v>
      </c>
      <c r="Q30" s="29"/>
      <c r="R30" s="29"/>
    </row>
    <row r="31" spans="1:18" ht="15.75" thickBot="1" x14ac:dyDescent="0.25">
      <c r="A31" s="84" t="s">
        <v>4752</v>
      </c>
      <c r="B31" s="180">
        <v>4</v>
      </c>
      <c r="Q31" s="29"/>
      <c r="R31" s="29"/>
    </row>
    <row r="32" spans="1:18" ht="15.75" thickBot="1" x14ac:dyDescent="0.25">
      <c r="A32" s="84" t="s">
        <v>4753</v>
      </c>
      <c r="B32" s="180">
        <v>4</v>
      </c>
      <c r="Q32" s="29"/>
      <c r="R32" s="29"/>
    </row>
    <row r="33" spans="1:18" ht="15.75" thickBot="1" x14ac:dyDescent="0.25">
      <c r="A33" s="84" t="s">
        <v>4628</v>
      </c>
      <c r="B33" s="180">
        <v>3</v>
      </c>
      <c r="Q33" s="29"/>
      <c r="R33" s="29"/>
    </row>
    <row r="34" spans="1:18" ht="15.75" thickBot="1" x14ac:dyDescent="0.25">
      <c r="A34" s="84" t="s">
        <v>3384</v>
      </c>
      <c r="B34" s="180">
        <v>3</v>
      </c>
      <c r="Q34" s="29"/>
      <c r="R34" s="29"/>
    </row>
    <row r="35" spans="1:18" ht="15.75" thickBot="1" x14ac:dyDescent="0.25">
      <c r="A35" s="84" t="s">
        <v>4754</v>
      </c>
      <c r="B35" s="180">
        <v>3</v>
      </c>
      <c r="Q35" s="29"/>
      <c r="R35" s="29"/>
    </row>
    <row r="36" spans="1:18" ht="15.75" thickBot="1" x14ac:dyDescent="0.25">
      <c r="A36" s="84" t="s">
        <v>4755</v>
      </c>
      <c r="B36" s="180">
        <v>3</v>
      </c>
      <c r="Q36" s="29"/>
      <c r="R36" s="29"/>
    </row>
    <row r="37" spans="1:18" ht="15.75" thickBot="1" x14ac:dyDescent="0.25">
      <c r="A37" s="84" t="s">
        <v>3339</v>
      </c>
      <c r="B37" s="180">
        <v>3</v>
      </c>
      <c r="Q37" s="29"/>
      <c r="R37" s="29"/>
    </row>
    <row r="38" spans="1:18" ht="15.75" thickBot="1" x14ac:dyDescent="0.25">
      <c r="A38" s="84" t="s">
        <v>4756</v>
      </c>
      <c r="B38" s="180">
        <v>2</v>
      </c>
      <c r="Q38" s="29"/>
      <c r="R38" s="29"/>
    </row>
    <row r="39" spans="1:18" ht="15.75" thickBot="1" x14ac:dyDescent="0.25">
      <c r="A39" s="84" t="s">
        <v>3460</v>
      </c>
      <c r="B39" s="180">
        <v>2</v>
      </c>
      <c r="Q39" s="29"/>
      <c r="R39" s="29"/>
    </row>
    <row r="40" spans="1:18" ht="15.75" thickBot="1" x14ac:dyDescent="0.25">
      <c r="A40" s="84" t="s">
        <v>4757</v>
      </c>
      <c r="B40" s="180">
        <v>2</v>
      </c>
      <c r="Q40" s="29"/>
      <c r="R40" s="29"/>
    </row>
    <row r="41" spans="1:18" ht="15.75" thickBot="1" x14ac:dyDescent="0.25">
      <c r="A41" s="84" t="s">
        <v>4537</v>
      </c>
      <c r="B41" s="180">
        <v>2</v>
      </c>
      <c r="Q41" s="29"/>
      <c r="R41" s="29"/>
    </row>
    <row r="42" spans="1:18" ht="15.75" thickBot="1" x14ac:dyDescent="0.25">
      <c r="A42" s="84" t="s">
        <v>4758</v>
      </c>
      <c r="B42" s="180">
        <v>2</v>
      </c>
      <c r="Q42" s="29"/>
      <c r="R42" s="29"/>
    </row>
    <row r="43" spans="1:18" ht="15.75" thickBot="1" x14ac:dyDescent="0.25">
      <c r="A43" s="84" t="s">
        <v>4759</v>
      </c>
      <c r="B43" s="180">
        <v>2</v>
      </c>
      <c r="Q43" s="29"/>
      <c r="R43" s="29"/>
    </row>
    <row r="44" spans="1:18" ht="15.75" thickBot="1" x14ac:dyDescent="0.25">
      <c r="A44" s="84" t="s">
        <v>3286</v>
      </c>
      <c r="B44" s="180">
        <v>2</v>
      </c>
      <c r="Q44" s="29"/>
      <c r="R44" s="29"/>
    </row>
    <row r="45" spans="1:18" ht="15.75" thickBot="1" x14ac:dyDescent="0.25">
      <c r="A45" s="84" t="s">
        <v>4562</v>
      </c>
      <c r="B45" s="180">
        <v>1</v>
      </c>
      <c r="Q45" s="29"/>
      <c r="R45" s="29"/>
    </row>
    <row r="46" spans="1:18" ht="15.75" thickBot="1" x14ac:dyDescent="0.25">
      <c r="A46" s="84" t="s">
        <v>4760</v>
      </c>
      <c r="B46" s="180">
        <v>1</v>
      </c>
      <c r="Q46" s="29"/>
      <c r="R46" s="29"/>
    </row>
    <row r="47" spans="1:18" ht="15.75" thickBot="1" x14ac:dyDescent="0.25">
      <c r="A47" s="84" t="s">
        <v>4761</v>
      </c>
      <c r="B47" s="180">
        <v>1</v>
      </c>
      <c r="Q47" s="29"/>
      <c r="R47" s="29"/>
    </row>
    <row r="48" spans="1:18" ht="15.75" thickBot="1" x14ac:dyDescent="0.25">
      <c r="A48" s="84" t="s">
        <v>4762</v>
      </c>
      <c r="B48" s="180">
        <v>1</v>
      </c>
      <c r="Q48" s="29"/>
      <c r="R48" s="29"/>
    </row>
    <row r="49" spans="1:18" ht="15.75" thickBot="1" x14ac:dyDescent="0.25">
      <c r="A49" s="84" t="s">
        <v>4763</v>
      </c>
      <c r="B49" s="180">
        <v>1</v>
      </c>
      <c r="Q49" s="29"/>
      <c r="R49" s="29"/>
    </row>
    <row r="50" spans="1:18" ht="15.75" thickBot="1" x14ac:dyDescent="0.25">
      <c r="A50" s="84" t="s">
        <v>4764</v>
      </c>
      <c r="B50" s="180">
        <v>1</v>
      </c>
      <c r="Q50" s="29"/>
      <c r="R50" s="29"/>
    </row>
    <row r="51" spans="1:18" ht="15.75" thickBot="1" x14ac:dyDescent="0.25">
      <c r="A51" s="84" t="s">
        <v>4765</v>
      </c>
      <c r="B51" s="180">
        <v>1</v>
      </c>
      <c r="Q51" s="29"/>
      <c r="R51" s="29"/>
    </row>
    <row r="52" spans="1:18" ht="15.75" thickBot="1" x14ac:dyDescent="0.25">
      <c r="A52" s="84" t="s">
        <v>4766</v>
      </c>
      <c r="B52" s="180">
        <v>1</v>
      </c>
      <c r="Q52" s="29"/>
      <c r="R52" s="29"/>
    </row>
    <row r="53" spans="1:18" ht="15.75" thickBot="1" x14ac:dyDescent="0.25">
      <c r="A53" s="84" t="s">
        <v>4767</v>
      </c>
      <c r="B53" s="180">
        <v>1</v>
      </c>
      <c r="Q53" s="29"/>
      <c r="R53" s="29"/>
    </row>
    <row r="54" spans="1:18" ht="15.75" thickBot="1" x14ac:dyDescent="0.25">
      <c r="A54" s="84" t="s">
        <v>4768</v>
      </c>
      <c r="B54" s="180">
        <v>1</v>
      </c>
      <c r="Q54" s="29"/>
      <c r="R54" s="29"/>
    </row>
    <row r="55" spans="1:18" ht="15.75" thickBot="1" x14ac:dyDescent="0.25">
      <c r="A55" s="84" t="s">
        <v>4769</v>
      </c>
      <c r="B55" s="180">
        <v>1</v>
      </c>
      <c r="Q55" s="29"/>
      <c r="R55" s="29"/>
    </row>
    <row r="56" spans="1:18" ht="15.75" thickBot="1" x14ac:dyDescent="0.25">
      <c r="A56" s="84" t="s">
        <v>4503</v>
      </c>
      <c r="B56" s="180">
        <v>1</v>
      </c>
      <c r="Q56" s="29"/>
      <c r="R56" s="29"/>
    </row>
    <row r="57" spans="1:18" ht="15.75" thickBot="1" x14ac:dyDescent="0.25">
      <c r="A57" s="84" t="s">
        <v>4770</v>
      </c>
      <c r="B57" s="180">
        <v>1</v>
      </c>
      <c r="Q57" s="29"/>
      <c r="R57" s="29"/>
    </row>
    <row r="58" spans="1:18" ht="15.75" thickBot="1" x14ac:dyDescent="0.25">
      <c r="A58" s="84" t="s">
        <v>4771</v>
      </c>
      <c r="B58" s="180">
        <v>1</v>
      </c>
      <c r="Q58" s="29"/>
      <c r="R58" s="29"/>
    </row>
    <row r="59" spans="1:18" ht="15.75" thickBot="1" x14ac:dyDescent="0.25">
      <c r="A59" s="84" t="s">
        <v>4772</v>
      </c>
      <c r="B59" s="180">
        <v>1</v>
      </c>
      <c r="Q59" s="29"/>
      <c r="R59" s="29"/>
    </row>
    <row r="60" spans="1:18" ht="15.75" thickBot="1" x14ac:dyDescent="0.25">
      <c r="A60" s="84" t="s">
        <v>4773</v>
      </c>
      <c r="B60" s="180">
        <v>1</v>
      </c>
      <c r="Q60" s="29"/>
      <c r="R60" s="29"/>
    </row>
    <row r="61" spans="1:18" ht="15.75" thickBot="1" x14ac:dyDescent="0.25">
      <c r="A61" s="84" t="s">
        <v>4774</v>
      </c>
      <c r="B61" s="180">
        <v>1</v>
      </c>
      <c r="Q61" s="29"/>
      <c r="R61" s="29"/>
    </row>
    <row r="62" spans="1:18" ht="15.75" thickBot="1" x14ac:dyDescent="0.25">
      <c r="A62" s="84" t="s">
        <v>4775</v>
      </c>
      <c r="B62" s="180">
        <v>1</v>
      </c>
      <c r="Q62" s="29"/>
      <c r="R62" s="29"/>
    </row>
    <row r="63" spans="1:18" x14ac:dyDescent="0.2">
      <c r="A63" t="s">
        <v>3359</v>
      </c>
      <c r="B63">
        <v>1</v>
      </c>
      <c r="Q63" s="29"/>
      <c r="R63" s="29"/>
    </row>
    <row r="64" spans="1:18" x14ac:dyDescent="0.2">
      <c r="A64" t="s">
        <v>4776</v>
      </c>
      <c r="B64">
        <v>1</v>
      </c>
      <c r="Q64" s="29"/>
      <c r="R64" s="29"/>
    </row>
    <row r="65" spans="1:18" x14ac:dyDescent="0.2">
      <c r="A65" t="s">
        <v>4777</v>
      </c>
      <c r="B65">
        <v>1</v>
      </c>
      <c r="Q65" s="29"/>
      <c r="R65" s="29"/>
    </row>
    <row r="66" spans="1:18" x14ac:dyDescent="0.2">
      <c r="A66" t="s">
        <v>4778</v>
      </c>
      <c r="B66">
        <v>1</v>
      </c>
      <c r="Q66" s="29"/>
      <c r="R66" s="29"/>
    </row>
    <row r="67" spans="1:18" x14ac:dyDescent="0.2">
      <c r="A67" t="s">
        <v>4779</v>
      </c>
      <c r="B67">
        <v>1</v>
      </c>
      <c r="Q67" s="29"/>
      <c r="R67" s="29"/>
    </row>
    <row r="68" spans="1:18" x14ac:dyDescent="0.2">
      <c r="A68" t="s">
        <v>4780</v>
      </c>
      <c r="B68">
        <v>1</v>
      </c>
      <c r="Q68" s="29"/>
      <c r="R68" s="29"/>
    </row>
    <row r="69" spans="1:18" x14ac:dyDescent="0.2">
      <c r="A69" t="s">
        <v>4781</v>
      </c>
      <c r="B69">
        <v>1</v>
      </c>
      <c r="Q69" s="29"/>
      <c r="R69" s="29"/>
    </row>
    <row r="70" spans="1:18" x14ac:dyDescent="0.2">
      <c r="A70" t="s">
        <v>4782</v>
      </c>
      <c r="B70">
        <v>1</v>
      </c>
      <c r="Q70" s="29"/>
      <c r="R70" s="29"/>
    </row>
    <row r="71" spans="1:18" x14ac:dyDescent="0.2">
      <c r="A71" t="s">
        <v>4783</v>
      </c>
      <c r="B71">
        <v>1</v>
      </c>
      <c r="Q71" s="29"/>
      <c r="R71" s="29"/>
    </row>
    <row r="72" spans="1:18" x14ac:dyDescent="0.2">
      <c r="A72" t="s">
        <v>4784</v>
      </c>
      <c r="B72">
        <v>1</v>
      </c>
      <c r="Q72" s="29"/>
      <c r="R72" s="29"/>
    </row>
    <row r="73" spans="1:18" x14ac:dyDescent="0.2">
      <c r="A73" t="s">
        <v>4785</v>
      </c>
      <c r="B73">
        <v>1</v>
      </c>
      <c r="Q73" s="29"/>
      <c r="R73" s="29"/>
    </row>
    <row r="74" spans="1:18" x14ac:dyDescent="0.2">
      <c r="A74" t="s">
        <v>4786</v>
      </c>
      <c r="B74">
        <v>1</v>
      </c>
      <c r="Q74" s="29"/>
      <c r="R74" s="29"/>
    </row>
    <row r="75" spans="1:18" x14ac:dyDescent="0.2">
      <c r="A75" t="s">
        <v>4787</v>
      </c>
      <c r="B75">
        <v>1</v>
      </c>
      <c r="Q75" s="29"/>
      <c r="R75" s="29"/>
    </row>
    <row r="76" spans="1:18" x14ac:dyDescent="0.2">
      <c r="A76" t="s">
        <v>4788</v>
      </c>
      <c r="B76">
        <v>1</v>
      </c>
      <c r="Q76" s="29"/>
      <c r="R76" s="29"/>
    </row>
    <row r="77" spans="1:18" x14ac:dyDescent="0.2">
      <c r="A77" t="s">
        <v>3415</v>
      </c>
      <c r="B77">
        <v>1</v>
      </c>
      <c r="Q77" s="29"/>
      <c r="R77" s="29"/>
    </row>
    <row r="78" spans="1:18" x14ac:dyDescent="0.2">
      <c r="A78" t="s">
        <v>4616</v>
      </c>
      <c r="B78">
        <v>1</v>
      </c>
      <c r="Q78" s="29"/>
      <c r="R78" s="29"/>
    </row>
    <row r="79" spans="1:18" x14ac:dyDescent="0.2">
      <c r="A79" t="s">
        <v>4789</v>
      </c>
      <c r="B79">
        <v>1</v>
      </c>
      <c r="Q79" s="29"/>
      <c r="R79" s="29"/>
    </row>
    <row r="80" spans="1:18" x14ac:dyDescent="0.2">
      <c r="A80" t="s">
        <v>4790</v>
      </c>
      <c r="B80">
        <v>1</v>
      </c>
      <c r="Q80" s="29"/>
      <c r="R80" s="29"/>
    </row>
    <row r="81" spans="1:18" x14ac:dyDescent="0.2">
      <c r="A81" t="s">
        <v>4791</v>
      </c>
      <c r="B81">
        <v>1</v>
      </c>
      <c r="Q81" s="29"/>
      <c r="R81" s="29"/>
    </row>
    <row r="82" spans="1:18" x14ac:dyDescent="0.2">
      <c r="A82" t="s">
        <v>3343</v>
      </c>
      <c r="B82">
        <v>1</v>
      </c>
      <c r="Q82" s="29"/>
      <c r="R82" s="29"/>
    </row>
    <row r="83" spans="1:18" x14ac:dyDescent="0.2">
      <c r="A83" t="s">
        <v>4792</v>
      </c>
      <c r="B83">
        <v>1</v>
      </c>
      <c r="Q83" s="29"/>
      <c r="R83" s="29"/>
    </row>
    <row r="84" spans="1:18" x14ac:dyDescent="0.2">
      <c r="A84" t="s">
        <v>4793</v>
      </c>
      <c r="B84">
        <v>1</v>
      </c>
      <c r="Q84" s="29"/>
      <c r="R84" s="29"/>
    </row>
    <row r="85" spans="1:18" x14ac:dyDescent="0.2">
      <c r="A85" t="s">
        <v>4794</v>
      </c>
      <c r="B85">
        <v>1</v>
      </c>
      <c r="Q85" s="29"/>
      <c r="R85" s="29"/>
    </row>
    <row r="86" spans="1:18" x14ac:dyDescent="0.2">
      <c r="A86" t="s">
        <v>3333</v>
      </c>
      <c r="B86">
        <v>1</v>
      </c>
      <c r="Q86" s="29"/>
      <c r="R86" s="29"/>
    </row>
    <row r="87" spans="1:18" x14ac:dyDescent="0.2">
      <c r="A87" t="s">
        <v>4795</v>
      </c>
      <c r="B87">
        <v>1</v>
      </c>
      <c r="Q87" s="29"/>
      <c r="R87" s="29"/>
    </row>
    <row r="88" spans="1:18" x14ac:dyDescent="0.2">
      <c r="A88" t="s">
        <v>3337</v>
      </c>
      <c r="B88">
        <v>1</v>
      </c>
      <c r="Q88" s="29"/>
      <c r="R88" s="29"/>
    </row>
    <row r="89" spans="1:18" x14ac:dyDescent="0.2">
      <c r="A89" t="s">
        <v>4505</v>
      </c>
      <c r="B89">
        <v>1</v>
      </c>
      <c r="Q89" s="29"/>
      <c r="R89" s="29"/>
    </row>
    <row r="90" spans="1:18" x14ac:dyDescent="0.2">
      <c r="A90" t="s">
        <v>3416</v>
      </c>
      <c r="B90">
        <v>1</v>
      </c>
      <c r="Q90" s="29"/>
      <c r="R90" s="29"/>
    </row>
    <row r="91" spans="1:18" x14ac:dyDescent="0.2">
      <c r="A91" t="s">
        <v>4796</v>
      </c>
      <c r="B91">
        <v>1</v>
      </c>
      <c r="Q91" s="29"/>
      <c r="R91" s="29"/>
    </row>
    <row r="92" spans="1:18" x14ac:dyDescent="0.2">
      <c r="A92" t="s">
        <v>4797</v>
      </c>
      <c r="B92">
        <v>1</v>
      </c>
      <c r="Q92" s="29"/>
      <c r="R92" s="29"/>
    </row>
    <row r="93" spans="1:18" x14ac:dyDescent="0.2">
      <c r="A93" t="s">
        <v>4798</v>
      </c>
      <c r="B93">
        <v>1</v>
      </c>
      <c r="Q93" s="29"/>
      <c r="R93" s="29"/>
    </row>
    <row r="94" spans="1:18" x14ac:dyDescent="0.2">
      <c r="A94" t="s">
        <v>4799</v>
      </c>
      <c r="B94">
        <v>1</v>
      </c>
      <c r="Q94" s="29"/>
      <c r="R94" s="29"/>
    </row>
    <row r="95" spans="1:18" x14ac:dyDescent="0.2">
      <c r="A95" t="s">
        <v>3348</v>
      </c>
      <c r="B95">
        <v>1</v>
      </c>
      <c r="Q95" s="29"/>
      <c r="R95" s="29"/>
    </row>
    <row r="96" spans="1:18" x14ac:dyDescent="0.2">
      <c r="A96" t="s">
        <v>4800</v>
      </c>
      <c r="B96">
        <v>1</v>
      </c>
      <c r="Q96" s="29"/>
      <c r="R96" s="29"/>
    </row>
    <row r="97" spans="1:18" x14ac:dyDescent="0.2">
      <c r="A97" t="s">
        <v>4801</v>
      </c>
      <c r="B97">
        <v>1</v>
      </c>
      <c r="Q97" s="29"/>
      <c r="R97" s="29"/>
    </row>
    <row r="98" spans="1:18" x14ac:dyDescent="0.2">
      <c r="A98" t="s">
        <v>1527</v>
      </c>
      <c r="B98">
        <v>1</v>
      </c>
      <c r="Q98" s="29"/>
      <c r="R98" s="29"/>
    </row>
    <row r="99" spans="1:18" x14ac:dyDescent="0.2">
      <c r="A99" t="s">
        <v>3282</v>
      </c>
      <c r="B99">
        <v>1</v>
      </c>
      <c r="Q99" s="29"/>
      <c r="R99" s="29"/>
    </row>
    <row r="100" spans="1:18" x14ac:dyDescent="0.2">
      <c r="A100" t="s">
        <v>4802</v>
      </c>
      <c r="B100">
        <v>1</v>
      </c>
      <c r="Q100" s="29"/>
      <c r="R100" s="29"/>
    </row>
    <row r="101" spans="1:18" x14ac:dyDescent="0.2">
      <c r="A101" t="s">
        <v>3344</v>
      </c>
      <c r="B101">
        <v>1</v>
      </c>
      <c r="Q101" s="29"/>
      <c r="R101" s="29"/>
    </row>
    <row r="102" spans="1:18" x14ac:dyDescent="0.2">
      <c r="A102" t="s">
        <v>4803</v>
      </c>
      <c r="B102">
        <v>1</v>
      </c>
      <c r="Q102" s="29"/>
      <c r="R102" s="29"/>
    </row>
    <row r="103" spans="1:18" x14ac:dyDescent="0.2">
      <c r="A103" t="s">
        <v>4804</v>
      </c>
      <c r="B103">
        <v>1</v>
      </c>
      <c r="Q103" s="29"/>
      <c r="R103" s="29"/>
    </row>
    <row r="104" spans="1:18" x14ac:dyDescent="0.2">
      <c r="Q104" s="29"/>
      <c r="R104" s="29"/>
    </row>
    <row r="105" spans="1:18" x14ac:dyDescent="0.2">
      <c r="Q105" s="29"/>
      <c r="R105" s="29"/>
    </row>
    <row r="106" spans="1:18" x14ac:dyDescent="0.2">
      <c r="Q106" s="29"/>
      <c r="R106" s="29"/>
    </row>
    <row r="107" spans="1:18" x14ac:dyDescent="0.2">
      <c r="A107" s="61"/>
      <c r="B107" s="62"/>
      <c r="Q107" s="29"/>
      <c r="R107" s="29"/>
    </row>
    <row r="108" spans="1:18" x14ac:dyDescent="0.2">
      <c r="A108" s="61"/>
      <c r="B108" s="62"/>
      <c r="Q108" s="29"/>
      <c r="R108" s="29"/>
    </row>
    <row r="109" spans="1:18" x14ac:dyDescent="0.2">
      <c r="A109" s="61"/>
      <c r="B109" s="62"/>
      <c r="Q109" s="29"/>
      <c r="R109" s="29"/>
    </row>
    <row r="110" spans="1:18" x14ac:dyDescent="0.2">
      <c r="A110" s="61"/>
      <c r="B110" s="62"/>
      <c r="Q110" s="29"/>
      <c r="R110" s="29"/>
    </row>
    <row r="111" spans="1:18" x14ac:dyDescent="0.2">
      <c r="A111" s="61"/>
      <c r="B111" s="62"/>
      <c r="Q111" s="29"/>
      <c r="R111" s="29"/>
    </row>
    <row r="112" spans="1:18" x14ac:dyDescent="0.2">
      <c r="A112" s="61"/>
      <c r="B112" s="62"/>
      <c r="Q112" s="29"/>
      <c r="R112" s="29"/>
    </row>
    <row r="113" spans="17:18" x14ac:dyDescent="0.2">
      <c r="Q113" s="29"/>
      <c r="R113" s="29"/>
    </row>
    <row r="114" spans="17:18" x14ac:dyDescent="0.2">
      <c r="Q114" s="29"/>
      <c r="R114" s="29"/>
    </row>
    <row r="115" spans="17:18" x14ac:dyDescent="0.2">
      <c r="Q115" s="29"/>
      <c r="R115" s="29"/>
    </row>
    <row r="116" spans="17:18" x14ac:dyDescent="0.2">
      <c r="Q116" s="29"/>
      <c r="R116" s="29"/>
    </row>
    <row r="117" spans="17:18" x14ac:dyDescent="0.2">
      <c r="Q117" s="29"/>
      <c r="R117" s="29"/>
    </row>
    <row r="118" spans="17:18" x14ac:dyDescent="0.2">
      <c r="Q118" s="29"/>
      <c r="R118" s="29"/>
    </row>
    <row r="119" spans="17:18" x14ac:dyDescent="0.2">
      <c r="Q119" s="29"/>
      <c r="R119" s="29"/>
    </row>
    <row r="120" spans="17:18" x14ac:dyDescent="0.2">
      <c r="Q120" s="29"/>
      <c r="R120" s="29"/>
    </row>
    <row r="121" spans="17:18" x14ac:dyDescent="0.2">
      <c r="Q121" s="29"/>
      <c r="R121" s="29"/>
    </row>
    <row r="122" spans="17:18" x14ac:dyDescent="0.2">
      <c r="Q122" s="29"/>
      <c r="R122" s="29"/>
    </row>
    <row r="123" spans="17:18" x14ac:dyDescent="0.2">
      <c r="Q123" s="29"/>
      <c r="R123" s="29"/>
    </row>
    <row r="124" spans="17:18" x14ac:dyDescent="0.2">
      <c r="Q124" s="29"/>
      <c r="R124" s="29"/>
    </row>
    <row r="125" spans="17:18" x14ac:dyDescent="0.2">
      <c r="Q125" s="29"/>
      <c r="R125" s="29"/>
    </row>
    <row r="126" spans="17:18" x14ac:dyDescent="0.2">
      <c r="Q126" s="29"/>
      <c r="R126" s="29"/>
    </row>
    <row r="127" spans="17:18" x14ac:dyDescent="0.2">
      <c r="Q127" s="29"/>
      <c r="R127" s="29"/>
    </row>
    <row r="128" spans="17:18" x14ac:dyDescent="0.2">
      <c r="Q128" s="29"/>
      <c r="R128" s="29"/>
    </row>
    <row r="129" spans="17:18" x14ac:dyDescent="0.2">
      <c r="Q129" s="29"/>
      <c r="R129" s="29"/>
    </row>
    <row r="130" spans="17:18" x14ac:dyDescent="0.2">
      <c r="Q130" s="29"/>
      <c r="R130" s="29"/>
    </row>
    <row r="131" spans="17:18" x14ac:dyDescent="0.2">
      <c r="Q131" s="29"/>
      <c r="R131" s="29"/>
    </row>
    <row r="132" spans="17:18" x14ac:dyDescent="0.2">
      <c r="Q132" s="29"/>
      <c r="R132" s="29"/>
    </row>
    <row r="133" spans="17:18" x14ac:dyDescent="0.2">
      <c r="Q133" s="29"/>
      <c r="R133" s="29"/>
    </row>
    <row r="134" spans="17:18" x14ac:dyDescent="0.2">
      <c r="Q134" s="29"/>
      <c r="R134" s="29"/>
    </row>
    <row r="135" spans="17:18" x14ac:dyDescent="0.2">
      <c r="Q135" s="29"/>
      <c r="R135" s="29"/>
    </row>
    <row r="136" spans="17:18" x14ac:dyDescent="0.2">
      <c r="Q136" s="29"/>
      <c r="R136" s="29"/>
    </row>
    <row r="137" spans="17:18" x14ac:dyDescent="0.2">
      <c r="Q137" s="29"/>
      <c r="R137" s="29"/>
    </row>
    <row r="138" spans="17:18" x14ac:dyDescent="0.2">
      <c r="Q138" s="29"/>
      <c r="R138" s="29"/>
    </row>
    <row r="139" spans="17:18" x14ac:dyDescent="0.2">
      <c r="Q139" s="29"/>
      <c r="R139" s="29"/>
    </row>
    <row r="140" spans="17:18" x14ac:dyDescent="0.2">
      <c r="Q140" s="29"/>
      <c r="R140" s="29"/>
    </row>
    <row r="141" spans="17:18" x14ac:dyDescent="0.2">
      <c r="Q141" s="29"/>
      <c r="R141" s="29"/>
    </row>
    <row r="142" spans="17:18" x14ac:dyDescent="0.2">
      <c r="Q142" s="29"/>
      <c r="R142" s="29"/>
    </row>
    <row r="143" spans="17:18" x14ac:dyDescent="0.2">
      <c r="Q143" s="29"/>
      <c r="R143" s="29"/>
    </row>
    <row r="144" spans="17:18" x14ac:dyDescent="0.2">
      <c r="Q144" s="29"/>
      <c r="R144" s="29"/>
    </row>
    <row r="145" spans="17:18" x14ac:dyDescent="0.2">
      <c r="Q145" s="29"/>
      <c r="R145" s="29"/>
    </row>
    <row r="146" spans="17:18" x14ac:dyDescent="0.2">
      <c r="Q146" s="29"/>
      <c r="R146" s="29"/>
    </row>
    <row r="147" spans="17:18" x14ac:dyDescent="0.2">
      <c r="Q147" s="29"/>
      <c r="R147" s="29"/>
    </row>
    <row r="148" spans="17:18" x14ac:dyDescent="0.2">
      <c r="Q148" s="29"/>
      <c r="R148" s="29"/>
    </row>
    <row r="149" spans="17:18" x14ac:dyDescent="0.2">
      <c r="Q149" s="29"/>
      <c r="R149" s="29"/>
    </row>
    <row r="150" spans="17:18" x14ac:dyDescent="0.2">
      <c r="Q150" s="29"/>
      <c r="R150" s="29"/>
    </row>
    <row r="151" spans="17:18" x14ac:dyDescent="0.2">
      <c r="Q151" s="29"/>
      <c r="R151" s="29"/>
    </row>
    <row r="152" spans="17:18" x14ac:dyDescent="0.2">
      <c r="Q152" s="29"/>
      <c r="R152" s="29"/>
    </row>
    <row r="153" spans="17:18" x14ac:dyDescent="0.2">
      <c r="Q153" s="29"/>
      <c r="R153" s="29"/>
    </row>
    <row r="154" spans="17:18" x14ac:dyDescent="0.2">
      <c r="Q154" s="29"/>
      <c r="R154" s="29"/>
    </row>
    <row r="155" spans="17:18" x14ac:dyDescent="0.2">
      <c r="Q155" s="29"/>
      <c r="R155" s="29"/>
    </row>
    <row r="156" spans="17:18" x14ac:dyDescent="0.2">
      <c r="Q156" s="29"/>
      <c r="R156" s="29"/>
    </row>
    <row r="157" spans="17:18" x14ac:dyDescent="0.2">
      <c r="Q157" s="29"/>
      <c r="R157" s="29"/>
    </row>
    <row r="158" spans="17:18" x14ac:dyDescent="0.2">
      <c r="Q158" s="29"/>
      <c r="R158" s="29"/>
    </row>
    <row r="159" spans="17:18" x14ac:dyDescent="0.2">
      <c r="Q159" s="29"/>
      <c r="R159" s="29"/>
    </row>
    <row r="160" spans="17:18" x14ac:dyDescent="0.2">
      <c r="Q160" s="29"/>
      <c r="R160" s="29"/>
    </row>
    <row r="161" spans="17:18" x14ac:dyDescent="0.2">
      <c r="Q161" s="29"/>
      <c r="R161" s="29"/>
    </row>
    <row r="162" spans="17:18" x14ac:dyDescent="0.2">
      <c r="Q162" s="29"/>
      <c r="R162" s="29"/>
    </row>
    <row r="163" spans="17:18" x14ac:dyDescent="0.2">
      <c r="Q163" s="29"/>
      <c r="R163" s="29"/>
    </row>
    <row r="164" spans="17:18" x14ac:dyDescent="0.2">
      <c r="Q164" s="29"/>
      <c r="R164" s="29"/>
    </row>
    <row r="165" spans="17:18" x14ac:dyDescent="0.2">
      <c r="Q165" s="29"/>
      <c r="R165" s="29"/>
    </row>
    <row r="166" spans="17:18" x14ac:dyDescent="0.2">
      <c r="Q166" s="29"/>
      <c r="R166" s="29"/>
    </row>
    <row r="167" spans="17:18" x14ac:dyDescent="0.2">
      <c r="Q167" s="29"/>
      <c r="R167" s="29"/>
    </row>
    <row r="168" spans="17:18" x14ac:dyDescent="0.2">
      <c r="Q168" s="29"/>
      <c r="R168" s="29"/>
    </row>
    <row r="169" spans="17:18" x14ac:dyDescent="0.2">
      <c r="Q169" s="29"/>
      <c r="R169" s="29"/>
    </row>
    <row r="170" spans="17:18" x14ac:dyDescent="0.2">
      <c r="Q170" s="29"/>
      <c r="R170" s="29"/>
    </row>
    <row r="171" spans="17:18" x14ac:dyDescent="0.2">
      <c r="Q171" s="29"/>
      <c r="R171" s="29"/>
    </row>
    <row r="172" spans="17:18" x14ac:dyDescent="0.2">
      <c r="Q172" s="29"/>
      <c r="R172" s="29"/>
    </row>
    <row r="173" spans="17:18" x14ac:dyDescent="0.2">
      <c r="Q173" s="29"/>
      <c r="R173" s="29"/>
    </row>
    <row r="174" spans="17:18" x14ac:dyDescent="0.2">
      <c r="Q174" s="29"/>
      <c r="R174" s="29"/>
    </row>
    <row r="175" spans="17:18" x14ac:dyDescent="0.2">
      <c r="Q175" s="29"/>
      <c r="R175" s="29"/>
    </row>
    <row r="176" spans="17:18" x14ac:dyDescent="0.2">
      <c r="Q176" s="29"/>
      <c r="R176" s="29"/>
    </row>
    <row r="177" spans="17:18" x14ac:dyDescent="0.2">
      <c r="Q177" s="29"/>
      <c r="R177" s="29"/>
    </row>
    <row r="178" spans="17:18" x14ac:dyDescent="0.2">
      <c r="Q178" s="29"/>
      <c r="R178" s="29"/>
    </row>
    <row r="179" spans="17:18" x14ac:dyDescent="0.2">
      <c r="Q179" s="29"/>
      <c r="R179" s="29"/>
    </row>
    <row r="180" spans="17:18" x14ac:dyDescent="0.2">
      <c r="Q180" s="29"/>
      <c r="R180" s="29"/>
    </row>
    <row r="181" spans="17:18" x14ac:dyDescent="0.2">
      <c r="Q181" s="29"/>
      <c r="R181" s="29"/>
    </row>
    <row r="182" spans="17:18" x14ac:dyDescent="0.2">
      <c r="Q182" s="29"/>
      <c r="R182" s="29"/>
    </row>
    <row r="183" spans="17:18" x14ac:dyDescent="0.2">
      <c r="Q183" s="29"/>
      <c r="R183" s="29"/>
    </row>
    <row r="184" spans="17:18" x14ac:dyDescent="0.2">
      <c r="Q184" s="29"/>
      <c r="R184" s="29"/>
    </row>
    <row r="185" spans="17:18" x14ac:dyDescent="0.2">
      <c r="Q185" s="29"/>
      <c r="R185" s="29"/>
    </row>
    <row r="186" spans="17:18" x14ac:dyDescent="0.2">
      <c r="Q186" s="29"/>
      <c r="R186" s="29"/>
    </row>
  </sheetData>
  <pageMargins left="0.7" right="0.7" top="0.75" bottom="0.75" header="0.3" footer="0.3"/>
  <pageSetup paperSize="9" orientation="portrait" horizontalDpi="1200" verticalDpi="1200"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G24"/>
  <sheetViews>
    <sheetView topLeftCell="A4" workbookViewId="0">
      <selection activeCell="C6" sqref="C6"/>
    </sheetView>
  </sheetViews>
  <sheetFormatPr defaultRowHeight="12.75" x14ac:dyDescent="0.2"/>
  <cols>
    <col min="1" max="1" width="19.28515625" customWidth="1"/>
  </cols>
  <sheetData>
    <row r="1" spans="1:7" ht="17.25" x14ac:dyDescent="0.2">
      <c r="A1" s="9" t="str">
        <f>"'Form responses "&amp;E1&amp;"'!"</f>
        <v>'Form responses 2020'!</v>
      </c>
      <c r="B1" s="7" t="s">
        <v>201</v>
      </c>
      <c r="E1">
        <v>2020</v>
      </c>
    </row>
    <row r="2" spans="1:7" x14ac:dyDescent="0.2">
      <c r="A2" s="6" t="s">
        <v>3</v>
      </c>
      <c r="B2" s="16">
        <f ca="1">COUNTA(INDIRECT($A$1&amp;$A3&amp;":"&amp;$A3))-1</f>
        <v>213</v>
      </c>
      <c r="C2" s="6" t="s">
        <v>121</v>
      </c>
      <c r="D2" s="6" t="str">
        <f>E1&amp;" (%)"</f>
        <v>2020 (%)</v>
      </c>
      <c r="E2" s="6" t="str">
        <f>E1&amp;" (n.)"</f>
        <v>2020 (n.)</v>
      </c>
      <c r="F2" s="17" t="s">
        <v>123</v>
      </c>
    </row>
    <row r="3" spans="1:7" x14ac:dyDescent="0.2">
      <c r="A3" s="6" t="s">
        <v>189</v>
      </c>
      <c r="B3" s="3" t="s">
        <v>204</v>
      </c>
      <c r="C3" s="4">
        <f ca="1">COUNTIF(INDIRECT($A$1&amp;$A3&amp;":"&amp;$A3),B3)</f>
        <v>41</v>
      </c>
      <c r="D3" s="5">
        <f t="shared" ref="D3:D10" ca="1" si="0">C3/B$2</f>
        <v>0.19248826291079812</v>
      </c>
      <c r="E3" s="5" t="str">
        <f t="shared" ref="E3:E10" ca="1" si="1">"n."&amp;C3</f>
        <v>n.41</v>
      </c>
      <c r="F3" s="17">
        <f t="shared" ref="F3:F10" ca="1" si="2">COUNTIF(INDIRECT($A$1&amp;$A3&amp;":"&amp;$A3),B3&amp;"*")</f>
        <v>41</v>
      </c>
      <c r="G3" t="str">
        <f t="shared" ref="G3:G10" ca="1" si="3">SUBSTITUTE(B3,"/", " / ")&amp; " (n."&amp;C3&amp;")"</f>
        <v>Technical support / development (n.41)</v>
      </c>
    </row>
    <row r="4" spans="1:7" x14ac:dyDescent="0.2">
      <c r="A4" s="6" t="s">
        <v>189</v>
      </c>
      <c r="B4" s="28" t="s">
        <v>203</v>
      </c>
      <c r="C4" s="4">
        <f ca="1">COUNTIF(INDIRECT($A$1&amp;$A4&amp;":"&amp;$A4),B4)</f>
        <v>44</v>
      </c>
      <c r="D4" s="5">
        <f t="shared" ca="1" si="0"/>
        <v>0.20657276995305165</v>
      </c>
      <c r="E4" s="5" t="str">
        <f t="shared" ca="1" si="1"/>
        <v>n.44</v>
      </c>
      <c r="F4" s="17">
        <f t="shared" ca="1" si="2"/>
        <v>44</v>
      </c>
      <c r="G4" t="str">
        <f t="shared" ca="1" si="3"/>
        <v>Staff development / training (n.44)</v>
      </c>
    </row>
    <row r="5" spans="1:7" x14ac:dyDescent="0.2">
      <c r="A5" s="6" t="s">
        <v>189</v>
      </c>
      <c r="B5" s="3" t="s">
        <v>202</v>
      </c>
      <c r="C5" s="4">
        <f ca="1">COUNTIF(INDIRECT($A$1&amp;$A5&amp;":"&amp;$A5),B5)</f>
        <v>43</v>
      </c>
      <c r="D5" s="5">
        <f t="shared" ca="1" si="0"/>
        <v>0.20187793427230047</v>
      </c>
      <c r="E5" s="5" t="str">
        <f t="shared" ca="1" si="1"/>
        <v>n.43</v>
      </c>
      <c r="F5" s="17">
        <f t="shared" ca="1" si="2"/>
        <v>43</v>
      </c>
      <c r="G5" t="str">
        <f t="shared" ca="1" si="3"/>
        <v>Management / leadership (n.43)</v>
      </c>
    </row>
    <row r="6" spans="1:7" x14ac:dyDescent="0.2">
      <c r="A6" s="6" t="s">
        <v>189</v>
      </c>
      <c r="B6" s="3" t="s">
        <v>153</v>
      </c>
      <c r="C6" s="4">
        <f ca="1">COUNTIF(INDIRECT($A$1&amp;$A6&amp;":"&amp;$A6),B6)</f>
        <v>29</v>
      </c>
      <c r="D6" s="5">
        <f t="shared" ca="1" si="0"/>
        <v>0.13615023474178403</v>
      </c>
      <c r="E6" s="5" t="str">
        <f t="shared" ca="1" si="1"/>
        <v>n.29</v>
      </c>
      <c r="F6" s="17">
        <f t="shared" ca="1" si="2"/>
        <v>29</v>
      </c>
      <c r="G6" t="str">
        <f t="shared" ca="1" si="3"/>
        <v>Support (n.29)</v>
      </c>
    </row>
    <row r="7" spans="1:7" x14ac:dyDescent="0.2">
      <c r="A7" s="6" t="s">
        <v>189</v>
      </c>
      <c r="B7" s="3" t="s">
        <v>192</v>
      </c>
      <c r="C7" s="4">
        <f ca="1">COUNTIF(INDIRECT($A$1&amp;$A7&amp;":"&amp;$A7),B7)</f>
        <v>35</v>
      </c>
      <c r="D7" s="5">
        <f t="shared" ca="1" si="0"/>
        <v>0.16431924882629109</v>
      </c>
      <c r="E7" s="5" t="str">
        <f t="shared" ca="1" si="1"/>
        <v>n.35</v>
      </c>
      <c r="F7" s="17">
        <f t="shared" ca="1" si="2"/>
        <v>36</v>
      </c>
      <c r="G7" t="str">
        <f t="shared" ca="1" si="3"/>
        <v>Teaching (n.35)</v>
      </c>
    </row>
    <row r="8" spans="1:7" x14ac:dyDescent="0.2">
      <c r="A8" s="6" t="s">
        <v>189</v>
      </c>
      <c r="B8" s="3" t="s">
        <v>164</v>
      </c>
      <c r="C8" s="26">
        <f ca="1">B2-SUM(C9,C4,C6,C5,C7,C10,C3)</f>
        <v>17</v>
      </c>
      <c r="D8" s="5">
        <f t="shared" ca="1" si="0"/>
        <v>7.9812206572769953E-2</v>
      </c>
      <c r="E8" s="5" t="str">
        <f t="shared" ca="1" si="1"/>
        <v>n.17</v>
      </c>
      <c r="F8" s="17">
        <f t="shared" ca="1" si="2"/>
        <v>0</v>
      </c>
      <c r="G8" t="str">
        <f t="shared" ca="1" si="3"/>
        <v>Other (n.17)</v>
      </c>
    </row>
    <row r="9" spans="1:7" x14ac:dyDescent="0.2">
      <c r="A9" s="6" t="s">
        <v>189</v>
      </c>
      <c r="B9" s="3" t="s">
        <v>155</v>
      </c>
      <c r="C9" s="4">
        <f ca="1">COUNTIF(INDIRECT($A$1&amp;$A9&amp;":"&amp;$A9),B9)</f>
        <v>3</v>
      </c>
      <c r="D9" s="5">
        <f t="shared" ca="1" si="0"/>
        <v>1.4084507042253521E-2</v>
      </c>
      <c r="E9" s="5" t="str">
        <f t="shared" ca="1" si="1"/>
        <v>n.3</v>
      </c>
      <c r="F9" s="17">
        <f t="shared" ca="1" si="2"/>
        <v>3</v>
      </c>
      <c r="G9" t="str">
        <f t="shared" ca="1" si="3"/>
        <v>Research (n.3)</v>
      </c>
    </row>
    <row r="10" spans="1:7" x14ac:dyDescent="0.2">
      <c r="A10" s="6" t="s">
        <v>189</v>
      </c>
      <c r="B10" s="3" t="s">
        <v>205</v>
      </c>
      <c r="C10" s="4">
        <f ca="1">COUNTIF(INDIRECT($A$1&amp;$A10&amp;":"&amp;$A10),B10)</f>
        <v>1</v>
      </c>
      <c r="D10" s="5">
        <f t="shared" ca="1" si="0"/>
        <v>4.6948356807511738E-3</v>
      </c>
      <c r="E10" s="5" t="str">
        <f t="shared" ca="1" si="1"/>
        <v>n.1</v>
      </c>
      <c r="F10" s="17">
        <f t="shared" ca="1" si="2"/>
        <v>1</v>
      </c>
      <c r="G10" t="str">
        <f t="shared" ca="1" si="3"/>
        <v>Administration (n.1)</v>
      </c>
    </row>
    <row r="11" spans="1:7" x14ac:dyDescent="0.2">
      <c r="D11" s="8"/>
      <c r="E11" s="5"/>
    </row>
    <row r="12" spans="1:7" x14ac:dyDescent="0.2">
      <c r="D12" s="8"/>
      <c r="E12" s="5"/>
    </row>
    <row r="13" spans="1:7" x14ac:dyDescent="0.2">
      <c r="D13" s="8"/>
      <c r="E13" s="5"/>
    </row>
    <row r="14" spans="1:7" x14ac:dyDescent="0.2">
      <c r="D14" s="8"/>
      <c r="E14" s="5"/>
    </row>
    <row r="15" spans="1:7" ht="17.25" x14ac:dyDescent="0.2">
      <c r="A15" s="9" t="str">
        <f>"'Form responses "&amp;E15&amp;"'!"</f>
        <v>'Form responses 2019'!</v>
      </c>
      <c r="B15" s="7" t="s">
        <v>201</v>
      </c>
      <c r="D15" s="8"/>
      <c r="E15">
        <v>2019</v>
      </c>
    </row>
    <row r="16" spans="1:7" x14ac:dyDescent="0.2">
      <c r="A16" s="6" t="s">
        <v>3</v>
      </c>
      <c r="B16" s="16">
        <f ca="1">COUNTA(INDIRECT($A$15&amp;$A17&amp;":"&amp;$A17))-1</f>
        <v>226</v>
      </c>
      <c r="C16" s="6" t="s">
        <v>121</v>
      </c>
      <c r="D16" s="58" t="str">
        <f>E15&amp;" (%)"</f>
        <v>2019 (%)</v>
      </c>
      <c r="E16" s="6" t="str">
        <f>E15&amp;" (n.)"</f>
        <v>2019 (n.)</v>
      </c>
      <c r="F16" s="17" t="s">
        <v>123</v>
      </c>
    </row>
    <row r="17" spans="1:7" x14ac:dyDescent="0.2">
      <c r="A17" s="6" t="s">
        <v>3480</v>
      </c>
      <c r="B17" s="3" t="s">
        <v>204</v>
      </c>
      <c r="C17" s="4">
        <f ca="1">COUNTIF(INDIRECT($A$15&amp;$A17&amp;":"&amp;$A17),B17)</f>
        <v>60</v>
      </c>
      <c r="D17" s="5">
        <f t="shared" ref="D17:D23" ca="1" si="4">C17/B$16</f>
        <v>0.26548672566371684</v>
      </c>
      <c r="E17" s="5" t="str">
        <f ca="1">"n."&amp;C17</f>
        <v>n.60</v>
      </c>
      <c r="F17" s="17">
        <f ca="1">COUNTIF(INDIRECT($A$15&amp;$A17&amp;":"&amp;$A17),B17&amp;"*")</f>
        <v>60</v>
      </c>
      <c r="G17" t="str">
        <f>SUBSTITUTE(B17,"/", " / ")</f>
        <v>Technical support / development</v>
      </c>
    </row>
    <row r="18" spans="1:7" x14ac:dyDescent="0.2">
      <c r="A18" s="6" t="s">
        <v>3480</v>
      </c>
      <c r="B18" s="28" t="s">
        <v>203</v>
      </c>
      <c r="C18" s="4">
        <f ca="1">COUNTIF(INDIRECT($A$15&amp;$A18&amp;":"&amp;$A18),B18)</f>
        <v>41</v>
      </c>
      <c r="D18" s="5">
        <f t="shared" ca="1" si="4"/>
        <v>0.18141592920353983</v>
      </c>
      <c r="E18" s="5" t="str">
        <f t="shared" ref="E18:E24" ca="1" si="5">"n."&amp;C18</f>
        <v>n.41</v>
      </c>
      <c r="F18" s="17">
        <f t="shared" ref="F18:F24" ca="1" si="6">COUNTIF(INDIRECT($A$15&amp;$A18&amp;":"&amp;$A18),B18&amp;"*")</f>
        <v>41</v>
      </c>
      <c r="G18" t="str">
        <f t="shared" ref="G18:G24" si="7">SUBSTITUTE(B18,"/", " / ")</f>
        <v>Staff development / training</v>
      </c>
    </row>
    <row r="19" spans="1:7" x14ac:dyDescent="0.2">
      <c r="A19" s="6" t="s">
        <v>3480</v>
      </c>
      <c r="B19" s="3" t="s">
        <v>202</v>
      </c>
      <c r="C19" s="4">
        <f ca="1">COUNTIF(INDIRECT($A$15&amp;$A19&amp;":"&amp;$A19),B19)</f>
        <v>35</v>
      </c>
      <c r="D19" s="5">
        <f ca="1">C19/B$16</f>
        <v>0.15486725663716813</v>
      </c>
      <c r="E19" s="5" t="str">
        <f t="shared" ca="1" si="5"/>
        <v>n.35</v>
      </c>
      <c r="F19" s="17">
        <f t="shared" ca="1" si="6"/>
        <v>35</v>
      </c>
      <c r="G19" t="str">
        <f t="shared" si="7"/>
        <v>Management / leadership</v>
      </c>
    </row>
    <row r="20" spans="1:7" x14ac:dyDescent="0.2">
      <c r="A20" s="6" t="s">
        <v>3480</v>
      </c>
      <c r="B20" s="3" t="s">
        <v>153</v>
      </c>
      <c r="C20" s="4">
        <f ca="1">COUNTIF(INDIRECT($A$15&amp;$A20&amp;":"&amp;$A20),B20)</f>
        <v>29</v>
      </c>
      <c r="D20" s="5">
        <f t="shared" ca="1" si="4"/>
        <v>0.12831858407079647</v>
      </c>
      <c r="E20" s="5" t="str">
        <f t="shared" ca="1" si="5"/>
        <v>n.29</v>
      </c>
      <c r="F20" s="17">
        <f t="shared" ca="1" si="6"/>
        <v>29</v>
      </c>
      <c r="G20" t="str">
        <f t="shared" si="7"/>
        <v>Support</v>
      </c>
    </row>
    <row r="21" spans="1:7" x14ac:dyDescent="0.2">
      <c r="A21" s="6" t="s">
        <v>3480</v>
      </c>
      <c r="B21" s="3" t="s">
        <v>192</v>
      </c>
      <c r="C21" s="4">
        <f ca="1">COUNTIF(INDIRECT($A$15&amp;$A21&amp;":"&amp;$A21),B21)</f>
        <v>26</v>
      </c>
      <c r="D21" s="5">
        <f t="shared" ca="1" si="4"/>
        <v>0.11504424778761062</v>
      </c>
      <c r="E21" s="5" t="str">
        <f t="shared" ca="1" si="5"/>
        <v>n.26</v>
      </c>
      <c r="F21" s="17">
        <f t="shared" ca="1" si="6"/>
        <v>26</v>
      </c>
      <c r="G21" t="str">
        <f t="shared" si="7"/>
        <v>Teaching</v>
      </c>
    </row>
    <row r="22" spans="1:7" x14ac:dyDescent="0.2">
      <c r="A22" s="6" t="s">
        <v>3480</v>
      </c>
      <c r="B22" s="3" t="s">
        <v>164</v>
      </c>
      <c r="C22" s="26">
        <f ca="1">B16-SUM(C23,C18,C20,C19,C21,C24,C17)</f>
        <v>23</v>
      </c>
      <c r="D22" s="5">
        <f t="shared" ca="1" si="4"/>
        <v>0.10176991150442478</v>
      </c>
      <c r="E22" s="5" t="str">
        <f t="shared" ca="1" si="5"/>
        <v>n.23</v>
      </c>
      <c r="F22" s="17">
        <f t="shared" ca="1" si="6"/>
        <v>0</v>
      </c>
      <c r="G22" t="str">
        <f t="shared" si="7"/>
        <v>Other</v>
      </c>
    </row>
    <row r="23" spans="1:7" x14ac:dyDescent="0.2">
      <c r="A23" s="6" t="s">
        <v>3480</v>
      </c>
      <c r="B23" s="3" t="s">
        <v>155</v>
      </c>
      <c r="C23" s="4">
        <f ca="1">COUNTIF(INDIRECT($A$15&amp;$A23&amp;":"&amp;$A23),B23)</f>
        <v>11</v>
      </c>
      <c r="D23" s="5">
        <f t="shared" ca="1" si="4"/>
        <v>4.8672566371681415E-2</v>
      </c>
      <c r="E23" s="5" t="str">
        <f t="shared" ca="1" si="5"/>
        <v>n.11</v>
      </c>
      <c r="F23" s="17">
        <f t="shared" ca="1" si="6"/>
        <v>11</v>
      </c>
      <c r="G23" t="str">
        <f t="shared" si="7"/>
        <v>Research</v>
      </c>
    </row>
    <row r="24" spans="1:7" x14ac:dyDescent="0.2">
      <c r="A24" s="6" t="s">
        <v>3480</v>
      </c>
      <c r="B24" s="3" t="s">
        <v>205</v>
      </c>
      <c r="C24" s="4">
        <f ca="1">COUNTIF(INDIRECT($A$15&amp;$A24&amp;":"&amp;$A24),B24)</f>
        <v>1</v>
      </c>
      <c r="D24" s="5">
        <f ca="1">C24/B$16</f>
        <v>4.4247787610619468E-3</v>
      </c>
      <c r="E24" s="5" t="str">
        <f t="shared" ca="1" si="5"/>
        <v>n.1</v>
      </c>
      <c r="F24" s="17">
        <f t="shared" ca="1" si="6"/>
        <v>1</v>
      </c>
      <c r="G24" t="str">
        <f t="shared" si="7"/>
        <v>Administration</v>
      </c>
    </row>
  </sheetData>
  <sortState xmlns:xlrd2="http://schemas.microsoft.com/office/spreadsheetml/2017/richdata2" ref="A3:G10">
    <sortCondition descending="1" ref="C3:C10"/>
  </sortState>
  <pageMargins left="0.7" right="0.7" top="0.75" bottom="0.75" header="0.3" footer="0.3"/>
  <pageSetup paperSize="9" orientation="portrait" verticalDpi="0"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G24"/>
  <sheetViews>
    <sheetView workbookViewId="0">
      <selection activeCell="V60" sqref="V60"/>
    </sheetView>
  </sheetViews>
  <sheetFormatPr defaultRowHeight="12.75" x14ac:dyDescent="0.2"/>
  <cols>
    <col min="1" max="1" width="18.7109375" customWidth="1"/>
    <col min="2" max="2" width="34.5703125" customWidth="1"/>
  </cols>
  <sheetData>
    <row r="1" spans="1:7" ht="17.25" x14ac:dyDescent="0.2">
      <c r="A1" s="9" t="str">
        <f>"'Form responses "&amp;E1&amp;"'!"</f>
        <v>'Form responses 2020'!</v>
      </c>
      <c r="B1" s="7" t="s">
        <v>206</v>
      </c>
      <c r="E1">
        <v>2020</v>
      </c>
    </row>
    <row r="2" spans="1:7" x14ac:dyDescent="0.2">
      <c r="A2" s="6" t="s">
        <v>3</v>
      </c>
      <c r="B2" s="16">
        <f ca="1">COUNTA(INDIRECT($A$1&amp;$A3&amp;":"&amp;$A3))-1</f>
        <v>207</v>
      </c>
      <c r="C2" s="6" t="s">
        <v>121</v>
      </c>
      <c r="D2" s="6" t="str">
        <f>E1&amp;" (%)"</f>
        <v>2020 (%)</v>
      </c>
      <c r="E2" s="6" t="str">
        <f>E1&amp;" (n.)"</f>
        <v>2020 (n.)</v>
      </c>
      <c r="F2" s="17" t="s">
        <v>123</v>
      </c>
    </row>
    <row r="3" spans="1:7" x14ac:dyDescent="0.2">
      <c r="A3" s="6" t="s">
        <v>4476</v>
      </c>
      <c r="B3" s="28" t="s">
        <v>203</v>
      </c>
      <c r="C3" s="4">
        <f ca="1">COUNTIF(INDIRECT($A$1&amp;$A3&amp;":"&amp;$A3),"*"&amp;B3&amp;"*")</f>
        <v>139</v>
      </c>
      <c r="D3" s="5">
        <f t="shared" ref="D3:D10" ca="1" si="0">C3/B$2</f>
        <v>0.67149758454106279</v>
      </c>
      <c r="E3" s="5" t="str">
        <f t="shared" ref="E3:E10" ca="1" si="1">"n."&amp;C3</f>
        <v>n.139</v>
      </c>
      <c r="F3" s="17">
        <f t="shared" ref="F3:F10" ca="1" si="2">COUNTIF(INDIRECT($A$1&amp;$A3&amp;":"&amp;$A3),B3&amp;"*")</f>
        <v>14</v>
      </c>
      <c r="G3" t="str">
        <f t="shared" ref="G3:G10" si="3">SUBSTITUTE(B3,"/", " / ")</f>
        <v>Staff development / training</v>
      </c>
    </row>
    <row r="4" spans="1:7" x14ac:dyDescent="0.2">
      <c r="A4" s="6" t="s">
        <v>4476</v>
      </c>
      <c r="B4" s="3" t="s">
        <v>204</v>
      </c>
      <c r="C4" s="4">
        <f ca="1">COUNTIF(INDIRECT($A$1&amp;$A4&amp;":"&amp;$A4),"*"&amp;B4&amp;"*")</f>
        <v>116</v>
      </c>
      <c r="D4" s="5">
        <f t="shared" ca="1" si="0"/>
        <v>0.56038647342995174</v>
      </c>
      <c r="E4" s="5" t="str">
        <f t="shared" ca="1" si="1"/>
        <v>n.116</v>
      </c>
      <c r="F4" s="17">
        <f t="shared" ca="1" si="2"/>
        <v>7</v>
      </c>
      <c r="G4" t="str">
        <f t="shared" si="3"/>
        <v>Technical support / development</v>
      </c>
    </row>
    <row r="5" spans="1:7" x14ac:dyDescent="0.2">
      <c r="A5" s="6" t="s">
        <v>4476</v>
      </c>
      <c r="B5" s="3" t="s">
        <v>155</v>
      </c>
      <c r="C5" s="4">
        <f ca="1">COUNTIF(INDIRECT($A$1&amp;$A5&amp;":"&amp;$A5),"*"&amp;B5&amp;"*")</f>
        <v>80</v>
      </c>
      <c r="D5" s="5">
        <f t="shared" ca="1" si="0"/>
        <v>0.38647342995169082</v>
      </c>
      <c r="E5" s="5" t="str">
        <f t="shared" ca="1" si="1"/>
        <v>n.80</v>
      </c>
      <c r="F5" s="17">
        <f t="shared" ca="1" si="2"/>
        <v>37</v>
      </c>
      <c r="G5" t="str">
        <f t="shared" si="3"/>
        <v>Research</v>
      </c>
    </row>
    <row r="6" spans="1:7" x14ac:dyDescent="0.2">
      <c r="A6" s="6" t="s">
        <v>4476</v>
      </c>
      <c r="B6" s="3" t="s">
        <v>192</v>
      </c>
      <c r="C6" s="4">
        <f ca="1">COUNTIF(INDIRECT($A$1&amp;$A6&amp;":"&amp;$A6),"*"&amp;B6&amp;"*")</f>
        <v>76</v>
      </c>
      <c r="D6" s="5">
        <f t="shared" ca="1" si="0"/>
        <v>0.3671497584541063</v>
      </c>
      <c r="E6" s="5" t="str">
        <f t="shared" ca="1" si="1"/>
        <v>n.76</v>
      </c>
      <c r="F6" s="17">
        <f t="shared" ca="1" si="2"/>
        <v>76</v>
      </c>
      <c r="G6" t="str">
        <f t="shared" si="3"/>
        <v>Teaching</v>
      </c>
    </row>
    <row r="7" spans="1:7" x14ac:dyDescent="0.2">
      <c r="A7" s="6" t="s">
        <v>4476</v>
      </c>
      <c r="B7" s="3" t="s">
        <v>153</v>
      </c>
      <c r="C7" s="4">
        <v>91</v>
      </c>
      <c r="D7" s="5">
        <f t="shared" ca="1" si="0"/>
        <v>0.43961352657004832</v>
      </c>
      <c r="E7" s="5" t="str">
        <f t="shared" si="1"/>
        <v>n.91</v>
      </c>
      <c r="F7" s="17">
        <f t="shared" ca="1" si="2"/>
        <v>43</v>
      </c>
      <c r="G7" t="str">
        <f t="shared" si="3"/>
        <v>Support</v>
      </c>
    </row>
    <row r="8" spans="1:7" x14ac:dyDescent="0.2">
      <c r="A8" s="6" t="s">
        <v>4476</v>
      </c>
      <c r="B8" s="3" t="s">
        <v>205</v>
      </c>
      <c r="C8" s="4">
        <f ca="1">COUNTIF(INDIRECT($A$1&amp;$A8&amp;":"&amp;$A8),"*"&amp;B8&amp;"*")</f>
        <v>84</v>
      </c>
      <c r="D8" s="5">
        <f t="shared" ca="1" si="0"/>
        <v>0.40579710144927539</v>
      </c>
      <c r="E8" s="5" t="str">
        <f t="shared" ca="1" si="1"/>
        <v>n.84</v>
      </c>
      <c r="F8" s="17">
        <f t="shared" ca="1" si="2"/>
        <v>5</v>
      </c>
      <c r="G8" t="str">
        <f t="shared" si="3"/>
        <v>Administration</v>
      </c>
    </row>
    <row r="9" spans="1:7" x14ac:dyDescent="0.2">
      <c r="A9" s="6" t="s">
        <v>4476</v>
      </c>
      <c r="B9" s="3" t="s">
        <v>202</v>
      </c>
      <c r="C9" s="4">
        <f ca="1">COUNTIF(INDIRECT($A$1&amp;$A9&amp;":"&amp;$A9),"*"&amp;B9&amp;"*")</f>
        <v>64</v>
      </c>
      <c r="D9" s="5">
        <f t="shared" ca="1" si="0"/>
        <v>0.30917874396135264</v>
      </c>
      <c r="E9" s="5" t="str">
        <f t="shared" ca="1" si="1"/>
        <v>n.64</v>
      </c>
      <c r="F9" s="17">
        <f t="shared" ca="1" si="2"/>
        <v>23</v>
      </c>
      <c r="G9" t="str">
        <f t="shared" si="3"/>
        <v>Management / leadership</v>
      </c>
    </row>
    <row r="10" spans="1:7" x14ac:dyDescent="0.2">
      <c r="A10" s="6" t="s">
        <v>4476</v>
      </c>
      <c r="B10" s="3" t="s">
        <v>164</v>
      </c>
      <c r="C10" s="4">
        <f ca="1">COUNTA(INDIRECT($A$1&amp;$A10&amp;":"&amp;$A10))-SUM(F3:F9)-1</f>
        <v>2</v>
      </c>
      <c r="D10" s="5">
        <f t="shared" ca="1" si="0"/>
        <v>9.6618357487922701E-3</v>
      </c>
      <c r="E10" s="5" t="str">
        <f t="shared" ca="1" si="1"/>
        <v>n.2</v>
      </c>
      <c r="F10" s="17">
        <f t="shared" ca="1" si="2"/>
        <v>0</v>
      </c>
      <c r="G10" t="str">
        <f t="shared" si="3"/>
        <v>Other</v>
      </c>
    </row>
    <row r="11" spans="1:7" x14ac:dyDescent="0.2">
      <c r="B11" s="3"/>
      <c r="C11" s="4"/>
      <c r="D11" s="5"/>
      <c r="E11" s="5"/>
    </row>
    <row r="12" spans="1:7" x14ac:dyDescent="0.2">
      <c r="B12" s="3"/>
      <c r="C12" s="4"/>
      <c r="D12" s="5"/>
      <c r="E12" s="5"/>
    </row>
    <row r="13" spans="1:7" x14ac:dyDescent="0.2">
      <c r="B13" s="3"/>
      <c r="C13" s="4"/>
      <c r="D13" s="5"/>
      <c r="E13" s="5"/>
    </row>
    <row r="14" spans="1:7" x14ac:dyDescent="0.2">
      <c r="B14" s="3"/>
      <c r="C14" s="4"/>
      <c r="D14" s="5"/>
      <c r="E14" s="5"/>
    </row>
    <row r="15" spans="1:7" ht="17.25" x14ac:dyDescent="0.2">
      <c r="A15" s="9" t="str">
        <f>"'Form responses "&amp;E15&amp;"'!"</f>
        <v>'Form responses 2019'!</v>
      </c>
      <c r="B15" s="7" t="s">
        <v>206</v>
      </c>
      <c r="D15" s="8"/>
      <c r="E15">
        <v>2019</v>
      </c>
    </row>
    <row r="16" spans="1:7" x14ac:dyDescent="0.2">
      <c r="A16" s="6" t="s">
        <v>3</v>
      </c>
      <c r="B16" s="16">
        <f ca="1">COUNTA(INDIRECT($A$15&amp;$A17&amp;":"&amp;$A17))-1</f>
        <v>223</v>
      </c>
      <c r="C16" s="6" t="s">
        <v>121</v>
      </c>
      <c r="D16" s="58" t="str">
        <f>E15&amp;" (%)"</f>
        <v>2019 (%)</v>
      </c>
      <c r="E16" s="6" t="str">
        <f>E15&amp;" (n.)"</f>
        <v>2019 (n.)</v>
      </c>
      <c r="F16" s="17" t="s">
        <v>123</v>
      </c>
    </row>
    <row r="17" spans="1:7" x14ac:dyDescent="0.2">
      <c r="A17" s="6" t="s">
        <v>3481</v>
      </c>
      <c r="B17" s="28" t="s">
        <v>203</v>
      </c>
      <c r="C17" s="4">
        <f ca="1">COUNTIF(INDIRECT($A$15&amp;$A17&amp;":"&amp;$A17),"*"&amp;B17&amp;"*")</f>
        <v>149</v>
      </c>
      <c r="D17" s="5">
        <f ca="1">C17/B$16</f>
        <v>0.66816143497757852</v>
      </c>
      <c r="E17" s="5" t="str">
        <f ca="1">"n."&amp;C17</f>
        <v>n.149</v>
      </c>
      <c r="F17" s="17">
        <f ca="1">COUNTIF(INDIRECT($A$15&amp;$A17&amp;":"&amp;$A17),B17&amp;"*")</f>
        <v>13</v>
      </c>
      <c r="G17" t="str">
        <f>SUBSTITUTE(B17,"/", " / ")</f>
        <v>Staff development / training</v>
      </c>
    </row>
    <row r="18" spans="1:7" x14ac:dyDescent="0.2">
      <c r="A18" s="6" t="s">
        <v>3481</v>
      </c>
      <c r="B18" s="3" t="s">
        <v>204</v>
      </c>
      <c r="C18" s="4">
        <f t="shared" ref="C18:C23" ca="1" si="4">COUNTIF(INDIRECT($A$15&amp;$A18&amp;":"&amp;$A18),"*"&amp;B18&amp;"*")</f>
        <v>123</v>
      </c>
      <c r="D18" s="5">
        <f t="shared" ref="D18:D24" ca="1" si="5">C18/B$16</f>
        <v>0.55156950672645744</v>
      </c>
      <c r="E18" s="5" t="str">
        <f t="shared" ref="E18:E24" ca="1" si="6">"n."&amp;C18</f>
        <v>n.123</v>
      </c>
      <c r="F18" s="17">
        <f t="shared" ref="F18:F24" ca="1" si="7">COUNTIF(INDIRECT($A$15&amp;$A18&amp;":"&amp;$A18),B18&amp;"*")</f>
        <v>7</v>
      </c>
      <c r="G18" t="str">
        <f t="shared" ref="G18:G24" si="8">SUBSTITUTE(B18,"/", " / ")</f>
        <v>Technical support / development</v>
      </c>
    </row>
    <row r="19" spans="1:7" x14ac:dyDescent="0.2">
      <c r="A19" s="6" t="s">
        <v>3481</v>
      </c>
      <c r="B19" s="3" t="s">
        <v>155</v>
      </c>
      <c r="C19" s="4">
        <f t="shared" ca="1" si="4"/>
        <v>92</v>
      </c>
      <c r="D19" s="5">
        <f t="shared" ca="1" si="5"/>
        <v>0.41255605381165922</v>
      </c>
      <c r="E19" s="5" t="str">
        <f t="shared" ca="1" si="6"/>
        <v>n.92</v>
      </c>
      <c r="F19" s="17">
        <f t="shared" ca="1" si="7"/>
        <v>46</v>
      </c>
      <c r="G19" t="str">
        <f t="shared" si="8"/>
        <v>Research</v>
      </c>
    </row>
    <row r="20" spans="1:7" x14ac:dyDescent="0.2">
      <c r="A20" s="6" t="s">
        <v>3481</v>
      </c>
      <c r="B20" s="3" t="s">
        <v>192</v>
      </c>
      <c r="C20" s="4">
        <f t="shared" ca="1" si="4"/>
        <v>91</v>
      </c>
      <c r="D20" s="5">
        <f t="shared" ca="1" si="5"/>
        <v>0.40807174887892378</v>
      </c>
      <c r="E20" s="5" t="str">
        <f t="shared" ca="1" si="6"/>
        <v>n.91</v>
      </c>
      <c r="F20" s="17">
        <f t="shared" ca="1" si="7"/>
        <v>91</v>
      </c>
      <c r="G20" t="str">
        <f t="shared" si="8"/>
        <v>Teaching</v>
      </c>
    </row>
    <row r="21" spans="1:7" x14ac:dyDescent="0.2">
      <c r="A21" s="6" t="s">
        <v>3481</v>
      </c>
      <c r="B21" s="3" t="s">
        <v>153</v>
      </c>
      <c r="C21" s="4">
        <f t="shared" ca="1" si="4"/>
        <v>169</v>
      </c>
      <c r="D21" s="5">
        <f t="shared" ca="1" si="5"/>
        <v>0.75784753363228696</v>
      </c>
      <c r="E21" s="5" t="str">
        <f t="shared" ca="1" si="6"/>
        <v>n.169</v>
      </c>
      <c r="F21" s="17">
        <f t="shared" ca="1" si="7"/>
        <v>39</v>
      </c>
      <c r="G21" t="str">
        <f t="shared" si="8"/>
        <v>Support</v>
      </c>
    </row>
    <row r="22" spans="1:7" x14ac:dyDescent="0.2">
      <c r="A22" s="6" t="s">
        <v>3481</v>
      </c>
      <c r="B22" s="3" t="s">
        <v>205</v>
      </c>
      <c r="C22" s="4">
        <f t="shared" ca="1" si="4"/>
        <v>87</v>
      </c>
      <c r="D22" s="5">
        <f t="shared" ca="1" si="5"/>
        <v>0.39013452914798208</v>
      </c>
      <c r="E22" s="5" t="str">
        <f t="shared" ca="1" si="6"/>
        <v>n.87</v>
      </c>
      <c r="F22" s="17">
        <f t="shared" ca="1" si="7"/>
        <v>5</v>
      </c>
      <c r="G22" t="str">
        <f t="shared" si="8"/>
        <v>Administration</v>
      </c>
    </row>
    <row r="23" spans="1:7" x14ac:dyDescent="0.2">
      <c r="A23" s="6" t="s">
        <v>3481</v>
      </c>
      <c r="B23" s="3" t="s">
        <v>202</v>
      </c>
      <c r="C23" s="4">
        <f t="shared" ca="1" si="4"/>
        <v>72</v>
      </c>
      <c r="D23" s="5">
        <f t="shared" ca="1" si="5"/>
        <v>0.32286995515695066</v>
      </c>
      <c r="E23" s="5" t="str">
        <f t="shared" ca="1" si="6"/>
        <v>n.72</v>
      </c>
      <c r="F23" s="17">
        <f t="shared" ca="1" si="7"/>
        <v>19</v>
      </c>
      <c r="G23" t="str">
        <f t="shared" si="8"/>
        <v>Management / leadership</v>
      </c>
    </row>
    <row r="24" spans="1:7" x14ac:dyDescent="0.2">
      <c r="A24" s="6" t="s">
        <v>3481</v>
      </c>
      <c r="B24" s="3" t="s">
        <v>164</v>
      </c>
      <c r="C24" s="4">
        <f ca="1">COUNTA(INDIRECT($A$15&amp;$A24&amp;":"&amp;$A24))-SUM(F17:F23)-1</f>
        <v>3</v>
      </c>
      <c r="D24" s="5">
        <f t="shared" ca="1" si="5"/>
        <v>1.3452914798206279E-2</v>
      </c>
      <c r="E24" s="5" t="str">
        <f t="shared" ca="1" si="6"/>
        <v>n.3</v>
      </c>
      <c r="F24" s="17">
        <f t="shared" ca="1" si="7"/>
        <v>0</v>
      </c>
      <c r="G24" t="str">
        <f t="shared" si="8"/>
        <v>Other</v>
      </c>
    </row>
  </sheetData>
  <sortState xmlns:xlrd2="http://schemas.microsoft.com/office/spreadsheetml/2017/richdata2" ref="A3:G10">
    <sortCondition descending="1" ref="C3:C10"/>
  </sortState>
  <pageMargins left="0.7" right="0.7" top="0.75" bottom="0.75" header="0.3" footer="0.3"/>
  <pageSetup paperSize="9" orientation="portrait" verticalDpi="0"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G24"/>
  <sheetViews>
    <sheetView topLeftCell="A10" workbookViewId="0">
      <selection activeCell="Y45" sqref="Y45"/>
    </sheetView>
  </sheetViews>
  <sheetFormatPr defaultRowHeight="12.75" x14ac:dyDescent="0.2"/>
  <cols>
    <col min="1" max="1" width="21.7109375" customWidth="1"/>
  </cols>
  <sheetData>
    <row r="1" spans="1:7" ht="17.25" x14ac:dyDescent="0.2">
      <c r="A1" s="9" t="str">
        <f>"'Form responses "&amp;E1&amp;"'!"</f>
        <v>'Form responses 2020'!</v>
      </c>
      <c r="B1" s="7" t="s">
        <v>207</v>
      </c>
      <c r="E1">
        <v>2020</v>
      </c>
    </row>
    <row r="2" spans="1:7" x14ac:dyDescent="0.2">
      <c r="A2" s="6" t="s">
        <v>3</v>
      </c>
      <c r="B2" s="16">
        <f ca="1">COUNTA(INDIRECT($A$1&amp;$A4&amp;":"&amp;$A4))-1</f>
        <v>214</v>
      </c>
      <c r="C2" s="6" t="s">
        <v>121</v>
      </c>
      <c r="D2" s="6" t="str">
        <f>E1&amp;" (%)"</f>
        <v>2020 (%)</v>
      </c>
      <c r="E2" s="6" t="str">
        <f>E1&amp;" (n.)"</f>
        <v>2020 (n.)</v>
      </c>
      <c r="F2" s="17" t="s">
        <v>123</v>
      </c>
    </row>
    <row r="3" spans="1:7" x14ac:dyDescent="0.2">
      <c r="A3" s="6" t="s">
        <v>4477</v>
      </c>
      <c r="B3" s="3" t="s">
        <v>208</v>
      </c>
      <c r="C3" s="4">
        <f t="shared" ref="C3:C9" ca="1" si="0">COUNTIF(INDIRECT($A$1&amp;$A3&amp;":"&amp;$A3),"*"&amp;B3&amp;"*")</f>
        <v>193</v>
      </c>
      <c r="D3" s="5">
        <f t="shared" ref="D3:D10" ca="1" si="1">C3/B$2</f>
        <v>0.90186915887850472</v>
      </c>
      <c r="E3" s="5" t="str">
        <f t="shared" ref="E3:E10" ca="1" si="2">"n."&amp;C3</f>
        <v>n.193</v>
      </c>
      <c r="F3" s="17">
        <f t="shared" ref="F3:F10" ca="1" si="3">COUNTIF(INDIRECT($A$1&amp;$A3&amp;":"&amp;$A3),B3&amp;"*")</f>
        <v>187</v>
      </c>
      <c r="G3" t="str">
        <f t="shared" ref="G3:G10" ca="1" si="4">SUBSTITUTE(B3,"/", " / ")&amp; " (n. "&amp;C3&amp;")"</f>
        <v>Higher Education (n. 193)</v>
      </c>
    </row>
    <row r="4" spans="1:7" x14ac:dyDescent="0.2">
      <c r="A4" s="6" t="s">
        <v>4477</v>
      </c>
      <c r="B4" s="3" t="s">
        <v>209</v>
      </c>
      <c r="C4" s="4">
        <f t="shared" ca="1" si="0"/>
        <v>12</v>
      </c>
      <c r="D4" s="5">
        <f t="shared" ca="1" si="1"/>
        <v>5.6074766355140186E-2</v>
      </c>
      <c r="E4" s="5" t="str">
        <f t="shared" ca="1" si="2"/>
        <v>n.12</v>
      </c>
      <c r="F4" s="17">
        <f t="shared" ca="1" si="3"/>
        <v>10</v>
      </c>
      <c r="G4" t="str">
        <f t="shared" ca="1" si="4"/>
        <v>Further Education (n. 12)</v>
      </c>
    </row>
    <row r="5" spans="1:7" x14ac:dyDescent="0.2">
      <c r="A5" s="6" t="s">
        <v>4477</v>
      </c>
      <c r="B5" s="3" t="s">
        <v>210</v>
      </c>
      <c r="C5" s="4">
        <f t="shared" ca="1" si="0"/>
        <v>11</v>
      </c>
      <c r="D5" s="5">
        <f t="shared" ca="1" si="1"/>
        <v>5.1401869158878503E-2</v>
      </c>
      <c r="E5" s="5" t="str">
        <f t="shared" ca="1" si="2"/>
        <v>n.11</v>
      </c>
      <c r="F5" s="17">
        <f t="shared" ca="1" si="3"/>
        <v>6</v>
      </c>
      <c r="G5" t="str">
        <f t="shared" ca="1" si="4"/>
        <v>Work-based learning (n. 11)</v>
      </c>
    </row>
    <row r="6" spans="1:7" x14ac:dyDescent="0.2">
      <c r="A6" s="6" t="s">
        <v>4477</v>
      </c>
      <c r="B6" s="3" t="s">
        <v>211</v>
      </c>
      <c r="C6" s="4">
        <f t="shared" ca="1" si="0"/>
        <v>8</v>
      </c>
      <c r="D6" s="5">
        <f t="shared" ca="1" si="1"/>
        <v>3.7383177570093455E-2</v>
      </c>
      <c r="E6" s="5" t="str">
        <f t="shared" ca="1" si="2"/>
        <v>n.8</v>
      </c>
      <c r="F6" s="17">
        <f t="shared" ca="1" si="3"/>
        <v>0</v>
      </c>
      <c r="G6" t="str">
        <f t="shared" ca="1" si="4"/>
        <v>Adult and community learning (n. 8)</v>
      </c>
    </row>
    <row r="7" spans="1:7" x14ac:dyDescent="0.2">
      <c r="A7" s="6" t="s">
        <v>4477</v>
      </c>
      <c r="B7" s="3" t="s">
        <v>158</v>
      </c>
      <c r="C7" s="4">
        <f t="shared" ca="1" si="0"/>
        <v>8</v>
      </c>
      <c r="D7" s="5">
        <f t="shared" ca="1" si="1"/>
        <v>3.7383177570093455E-2</v>
      </c>
      <c r="E7" s="5" t="str">
        <f t="shared" ca="1" si="2"/>
        <v>n.8</v>
      </c>
      <c r="F7" s="17">
        <f t="shared" ca="1" si="3"/>
        <v>1</v>
      </c>
      <c r="G7" t="str">
        <f t="shared" ca="1" si="4"/>
        <v>Industry (n. 8)</v>
      </c>
    </row>
    <row r="8" spans="1:7" x14ac:dyDescent="0.2">
      <c r="A8" s="6" t="s">
        <v>4477</v>
      </c>
      <c r="B8" s="3" t="s">
        <v>160</v>
      </c>
      <c r="C8" s="4">
        <f t="shared" ca="1" si="0"/>
        <v>6</v>
      </c>
      <c r="D8" s="5">
        <f t="shared" ca="1" si="1"/>
        <v>2.8037383177570093E-2</v>
      </c>
      <c r="E8" s="5" t="str">
        <f t="shared" ca="1" si="2"/>
        <v>n.6</v>
      </c>
      <c r="F8" s="17">
        <f t="shared" ca="1" si="3"/>
        <v>6</v>
      </c>
      <c r="G8" t="str">
        <f t="shared" ca="1" si="4"/>
        <v>Schools (n. 6)</v>
      </c>
    </row>
    <row r="9" spans="1:7" x14ac:dyDescent="0.2">
      <c r="A9" s="6" t="s">
        <v>4477</v>
      </c>
      <c r="B9" s="3" t="s">
        <v>212</v>
      </c>
      <c r="C9" s="4">
        <f t="shared" ca="1" si="0"/>
        <v>9</v>
      </c>
      <c r="D9" s="5">
        <f t="shared" ca="1" si="1"/>
        <v>4.2056074766355138E-2</v>
      </c>
      <c r="E9" s="5" t="str">
        <f t="shared" ca="1" si="2"/>
        <v>n.9</v>
      </c>
      <c r="F9" s="17">
        <f t="shared" ca="1" si="3"/>
        <v>3</v>
      </c>
      <c r="G9" t="str">
        <f t="shared" ca="1" si="4"/>
        <v>Third sector (n. 9)</v>
      </c>
    </row>
    <row r="10" spans="1:7" x14ac:dyDescent="0.2">
      <c r="A10" s="6" t="s">
        <v>4477</v>
      </c>
      <c r="B10" s="3" t="s">
        <v>164</v>
      </c>
      <c r="C10" s="4">
        <f ca="1">COUNTA(INDIRECT($A$1&amp;$A10&amp;":"&amp;$A10))-SUM(F3:F9)-1</f>
        <v>1</v>
      </c>
      <c r="D10" s="5">
        <f t="shared" ca="1" si="1"/>
        <v>4.6728971962616819E-3</v>
      </c>
      <c r="E10" s="5" t="str">
        <f t="shared" ca="1" si="2"/>
        <v>n.1</v>
      </c>
      <c r="F10" s="17">
        <f t="shared" ca="1" si="3"/>
        <v>0</v>
      </c>
      <c r="G10" t="str">
        <f t="shared" ca="1" si="4"/>
        <v>Other (n. 1)</v>
      </c>
    </row>
    <row r="11" spans="1:7" x14ac:dyDescent="0.2">
      <c r="B11" s="3"/>
      <c r="C11" s="4"/>
      <c r="D11" s="5"/>
      <c r="E11" s="5"/>
    </row>
    <row r="12" spans="1:7" x14ac:dyDescent="0.2">
      <c r="B12" s="3"/>
      <c r="C12" s="4"/>
      <c r="D12" s="5"/>
      <c r="E12" s="5"/>
    </row>
    <row r="13" spans="1:7" x14ac:dyDescent="0.2">
      <c r="B13" s="3"/>
      <c r="C13" s="4"/>
      <c r="D13" s="5"/>
      <c r="E13" s="5"/>
    </row>
    <row r="14" spans="1:7" x14ac:dyDescent="0.2">
      <c r="B14" s="3"/>
      <c r="C14" s="4"/>
      <c r="D14" s="5"/>
      <c r="E14" s="5"/>
    </row>
    <row r="15" spans="1:7" ht="17.25" x14ac:dyDescent="0.2">
      <c r="A15" s="9" t="str">
        <f>"'Form responses "&amp;E15&amp;"'!"</f>
        <v>'Form responses 2019'!</v>
      </c>
      <c r="B15" s="7" t="s">
        <v>207</v>
      </c>
      <c r="D15" s="8"/>
      <c r="E15">
        <v>2019</v>
      </c>
    </row>
    <row r="16" spans="1:7" x14ac:dyDescent="0.2">
      <c r="A16" s="6" t="s">
        <v>3</v>
      </c>
      <c r="B16" s="16">
        <f ca="1">COUNTA(INDIRECT($A$15&amp;$A18&amp;":"&amp;$A18))-1</f>
        <v>226</v>
      </c>
      <c r="C16" s="6" t="s">
        <v>121</v>
      </c>
      <c r="D16" s="58" t="str">
        <f>E15&amp;" (%)"</f>
        <v>2019 (%)</v>
      </c>
      <c r="E16" s="6" t="str">
        <f>E15&amp;" (n.)"</f>
        <v>2019 (n.)</v>
      </c>
      <c r="F16" s="17" t="s">
        <v>123</v>
      </c>
    </row>
    <row r="17" spans="1:7" x14ac:dyDescent="0.2">
      <c r="A17" s="6" t="s">
        <v>3482</v>
      </c>
      <c r="B17" s="3" t="s">
        <v>208</v>
      </c>
      <c r="C17" s="4">
        <f ca="1">COUNTIF(INDIRECT($A$15&amp;$A17&amp;":"&amp;$A17),"*"&amp;B17&amp;"*")</f>
        <v>201</v>
      </c>
      <c r="D17" s="5">
        <f t="shared" ref="D17:D23" ca="1" si="5">C17/B$16</f>
        <v>0.88938053097345138</v>
      </c>
      <c r="E17" s="5" t="str">
        <f ca="1">"n."&amp;C17</f>
        <v>n.201</v>
      </c>
      <c r="F17" s="17">
        <f ca="1">COUNTIF(INDIRECT($A$15&amp;$A17&amp;":"&amp;$A17),B17&amp;"*")</f>
        <v>191</v>
      </c>
      <c r="G17" t="str">
        <f>SUBSTITUTE(B17,"/", " / ")</f>
        <v>Higher Education</v>
      </c>
    </row>
    <row r="18" spans="1:7" x14ac:dyDescent="0.2">
      <c r="A18" s="6" t="s">
        <v>3482</v>
      </c>
      <c r="B18" s="3" t="s">
        <v>209</v>
      </c>
      <c r="C18" s="4">
        <f t="shared" ref="C18:C23" ca="1" si="6">COUNTIF(INDIRECT($A$15&amp;$A18&amp;":"&amp;$A18),"*"&amp;B18&amp;"*")</f>
        <v>21</v>
      </c>
      <c r="D18" s="5">
        <f t="shared" ca="1" si="5"/>
        <v>9.2920353982300891E-2</v>
      </c>
      <c r="E18" s="5" t="str">
        <f t="shared" ref="E18:E24" ca="1" si="7">"n."&amp;C18</f>
        <v>n.21</v>
      </c>
      <c r="F18" s="17">
        <f ca="1">COUNTIF(INDIRECT($A$15&amp;$A18&amp;":"&amp;$A18),B18&amp;"*")</f>
        <v>18</v>
      </c>
      <c r="G18" t="str">
        <f t="shared" ref="G18:G24" si="8">SUBSTITUTE(B18,"/", " / ")</f>
        <v>Further Education</v>
      </c>
    </row>
    <row r="19" spans="1:7" x14ac:dyDescent="0.2">
      <c r="A19" s="6" t="s">
        <v>3482</v>
      </c>
      <c r="B19" s="3" t="s">
        <v>210</v>
      </c>
      <c r="C19" s="4">
        <f t="shared" ca="1" si="6"/>
        <v>14</v>
      </c>
      <c r="D19" s="5">
        <f t="shared" ca="1" si="5"/>
        <v>6.1946902654867256E-2</v>
      </c>
      <c r="E19" s="5" t="str">
        <f t="shared" ca="1" si="7"/>
        <v>n.14</v>
      </c>
      <c r="F19" s="17">
        <f t="shared" ref="F19:F24" ca="1" si="9">COUNTIF(INDIRECT($A$15&amp;$A19&amp;":"&amp;$A19),B19&amp;"*")</f>
        <v>5</v>
      </c>
      <c r="G19" t="str">
        <f t="shared" si="8"/>
        <v>Work-based learning</v>
      </c>
    </row>
    <row r="20" spans="1:7" x14ac:dyDescent="0.2">
      <c r="A20" s="6" t="s">
        <v>3482</v>
      </c>
      <c r="B20" s="3" t="s">
        <v>211</v>
      </c>
      <c r="C20" s="4">
        <f t="shared" ca="1" si="6"/>
        <v>13</v>
      </c>
      <c r="D20" s="5">
        <f t="shared" ca="1" si="5"/>
        <v>5.7522123893805309E-2</v>
      </c>
      <c r="E20" s="5" t="str">
        <f t="shared" ca="1" si="7"/>
        <v>n.13</v>
      </c>
      <c r="F20" s="17">
        <f t="shared" ca="1" si="9"/>
        <v>0</v>
      </c>
      <c r="G20" t="str">
        <f t="shared" si="8"/>
        <v>Adult and community learning</v>
      </c>
    </row>
    <row r="21" spans="1:7" x14ac:dyDescent="0.2">
      <c r="A21" s="6" t="s">
        <v>3482</v>
      </c>
      <c r="B21" s="3" t="s">
        <v>158</v>
      </c>
      <c r="C21" s="4">
        <f t="shared" ca="1" si="6"/>
        <v>9</v>
      </c>
      <c r="D21" s="5">
        <f t="shared" ca="1" si="5"/>
        <v>3.9823008849557522E-2</v>
      </c>
      <c r="E21" s="5" t="str">
        <f t="shared" ca="1" si="7"/>
        <v>n.9</v>
      </c>
      <c r="F21" s="17">
        <f t="shared" ca="1" si="9"/>
        <v>2</v>
      </c>
      <c r="G21" t="str">
        <f t="shared" si="8"/>
        <v>Industry</v>
      </c>
    </row>
    <row r="22" spans="1:7" x14ac:dyDescent="0.2">
      <c r="A22" s="6" t="s">
        <v>3482</v>
      </c>
      <c r="B22" s="3" t="s">
        <v>160</v>
      </c>
      <c r="C22" s="4">
        <f t="shared" ca="1" si="6"/>
        <v>7</v>
      </c>
      <c r="D22" s="5">
        <f t="shared" ca="1" si="5"/>
        <v>3.0973451327433628E-2</v>
      </c>
      <c r="E22" s="5" t="str">
        <f t="shared" ca="1" si="7"/>
        <v>n.7</v>
      </c>
      <c r="F22" s="17">
        <f t="shared" ca="1" si="9"/>
        <v>7</v>
      </c>
      <c r="G22" t="str">
        <f t="shared" si="8"/>
        <v>Schools</v>
      </c>
    </row>
    <row r="23" spans="1:7" x14ac:dyDescent="0.2">
      <c r="A23" s="6" t="s">
        <v>3482</v>
      </c>
      <c r="B23" s="3" t="s">
        <v>212</v>
      </c>
      <c r="C23" s="4">
        <f t="shared" ca="1" si="6"/>
        <v>7</v>
      </c>
      <c r="D23" s="5">
        <f t="shared" ca="1" si="5"/>
        <v>3.0973451327433628E-2</v>
      </c>
      <c r="E23" s="5" t="str">
        <f t="shared" ca="1" si="7"/>
        <v>n.7</v>
      </c>
      <c r="F23" s="17">
        <f t="shared" ca="1" si="9"/>
        <v>3</v>
      </c>
      <c r="G23" t="str">
        <f t="shared" si="8"/>
        <v>Third sector</v>
      </c>
    </row>
    <row r="24" spans="1:7" x14ac:dyDescent="0.2">
      <c r="A24" s="6" t="s">
        <v>3482</v>
      </c>
      <c r="B24" s="3" t="s">
        <v>164</v>
      </c>
      <c r="C24" s="26">
        <f ca="1">B16-SUM(F17:F23)</f>
        <v>0</v>
      </c>
      <c r="D24" s="5">
        <f ca="1">C24/B$16</f>
        <v>0</v>
      </c>
      <c r="E24" s="5" t="str">
        <f t="shared" ca="1" si="7"/>
        <v>n.0</v>
      </c>
      <c r="F24" s="17">
        <f t="shared" ca="1" si="9"/>
        <v>0</v>
      </c>
      <c r="G24" t="str">
        <f t="shared" si="8"/>
        <v>Other</v>
      </c>
    </row>
  </sheetData>
  <sortState xmlns:xlrd2="http://schemas.microsoft.com/office/spreadsheetml/2017/richdata2" ref="A3:G10">
    <sortCondition descending="1" ref="C3:C10"/>
  </sortState>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Q83"/>
  <sheetViews>
    <sheetView showGridLines="0" topLeftCell="A59" zoomScale="140" zoomScaleNormal="140" workbookViewId="0">
      <selection activeCell="B60" sqref="B60:C73"/>
    </sheetView>
  </sheetViews>
  <sheetFormatPr defaultRowHeight="12.75" x14ac:dyDescent="0.2"/>
  <cols>
    <col min="2" max="2" width="35.140625" customWidth="1"/>
    <col min="3" max="9" width="7" customWidth="1"/>
    <col min="10" max="11" width="7.85546875" customWidth="1"/>
    <col min="12" max="12" width="19.42578125" customWidth="1"/>
    <col min="26" max="26" width="8.85546875" customWidth="1"/>
    <col min="31" max="31" width="8.85546875" customWidth="1"/>
    <col min="34" max="34" width="18.7109375" customWidth="1"/>
  </cols>
  <sheetData>
    <row r="1" spans="1:43" ht="17.25" x14ac:dyDescent="0.2">
      <c r="A1" s="9" t="str">
        <f>"'Form responses "&amp;E1&amp;"'!"</f>
        <v>'Form responses 2020'!</v>
      </c>
      <c r="B1" s="7" t="str">
        <f>"How important have the following been to your work over the past year?  ("&amp;L28&amp;" and "&amp;L2&amp;" comparison)"</f>
        <v>How important have the following been to your work over the past year?  (2019 and 2020 comparison)</v>
      </c>
      <c r="C1" s="6"/>
      <c r="D1" s="6"/>
      <c r="E1">
        <v>2020</v>
      </c>
      <c r="AJ1" s="41" t="s">
        <v>38</v>
      </c>
      <c r="AK1" s="49"/>
      <c r="AL1" s="49"/>
      <c r="AM1" s="49"/>
      <c r="AN1" s="49"/>
    </row>
    <row r="2" spans="1:43" ht="17.25" x14ac:dyDescent="0.2">
      <c r="A2" s="6" t="s">
        <v>3</v>
      </c>
      <c r="B2" s="7"/>
      <c r="C2" s="6"/>
      <c r="D2" s="6">
        <v>5</v>
      </c>
      <c r="E2">
        <v>4</v>
      </c>
      <c r="F2">
        <v>3</v>
      </c>
      <c r="G2">
        <v>2</v>
      </c>
      <c r="H2">
        <v>1</v>
      </c>
      <c r="I2" t="s">
        <v>5</v>
      </c>
      <c r="L2">
        <v>2020</v>
      </c>
      <c r="M2" s="6" t="str">
        <f>"Very important ("&amp;L2&amp;")"</f>
        <v>Very important (2020)</v>
      </c>
      <c r="N2" s="6" t="str">
        <f>"Important ("&amp;L2&amp;")"</f>
        <v>Important (2020)</v>
      </c>
      <c r="O2" s="6" t="str">
        <f>"Neutral ("&amp;L2&amp;")"</f>
        <v>Neutral (2020)</v>
      </c>
      <c r="P2" s="6" t="str">
        <f>"Neutral ("&amp;L2&amp;")"</f>
        <v>Neutral (2020)</v>
      </c>
      <c r="Q2" s="6" t="str">
        <f>"Unimportant ("&amp;L2&amp;")"</f>
        <v>Unimportant (2020)</v>
      </c>
      <c r="R2" s="6" t="str">
        <f>"Not at all important ("&amp;L2&amp;")"</f>
        <v>Not at all important (2020)</v>
      </c>
      <c r="S2" t="s">
        <v>33</v>
      </c>
      <c r="T2" s="6" t="s">
        <v>11</v>
      </c>
      <c r="U2">
        <v>2019</v>
      </c>
      <c r="V2" s="6" t="str">
        <f>"Very important ("&amp;U2&amp;")"</f>
        <v>Very important (2019)</v>
      </c>
      <c r="W2" s="6" t="str">
        <f>"Important ("&amp;U2&amp;")"</f>
        <v>Important (2019)</v>
      </c>
      <c r="X2" s="6" t="str">
        <f>"Neutral ("&amp;U2&amp;")"</f>
        <v>Neutral (2019)</v>
      </c>
      <c r="Y2" s="6" t="str">
        <f>"Neutral ("&amp;U2&amp;")"</f>
        <v>Neutral (2019)</v>
      </c>
      <c r="Z2" s="6" t="str">
        <f>"Unimportant ("&amp;U2&amp;")"</f>
        <v>Unimportant (2019)</v>
      </c>
      <c r="AA2" s="6" t="str">
        <f>"Not at all important ("&amp;U2&amp;")"</f>
        <v>Not at all important (2019)</v>
      </c>
      <c r="AB2" s="2" t="s">
        <v>34</v>
      </c>
      <c r="AC2" s="2" t="s">
        <v>35</v>
      </c>
      <c r="AE2" s="2" t="s">
        <v>36</v>
      </c>
      <c r="AF2" s="2" t="s">
        <v>38</v>
      </c>
      <c r="AK2" s="34">
        <v>2014</v>
      </c>
      <c r="AL2">
        <v>2015</v>
      </c>
      <c r="AM2">
        <v>2016</v>
      </c>
      <c r="AN2">
        <v>2017</v>
      </c>
      <c r="AO2">
        <v>2018</v>
      </c>
      <c r="AP2">
        <v>2019</v>
      </c>
      <c r="AQ2">
        <v>2020</v>
      </c>
    </row>
    <row r="3" spans="1:43" x14ac:dyDescent="0.2">
      <c r="A3" s="6" t="s">
        <v>13</v>
      </c>
      <c r="B3" t="str">
        <f t="shared" ref="B3:B24" ca="1" si="0">INDIRECT($A$1&amp;A3&amp;"1")</f>
        <v>1. How important have the following been to your work over the past year?  [Digital and Open Badges]</v>
      </c>
      <c r="D3">
        <f t="shared" ref="D3:I12" ca="1" si="1">COUNTIF(INDIRECT($A$1&amp;$A3&amp;":"&amp;$A3),D$2)</f>
        <v>6</v>
      </c>
      <c r="E3">
        <f t="shared" ca="1" si="1"/>
        <v>11</v>
      </c>
      <c r="F3">
        <f t="shared" ca="1" si="1"/>
        <v>32</v>
      </c>
      <c r="G3">
        <f t="shared" ca="1" si="1"/>
        <v>28</v>
      </c>
      <c r="H3">
        <f t="shared" ca="1" si="1"/>
        <v>133</v>
      </c>
      <c r="I3">
        <f t="shared" ca="1" si="1"/>
        <v>5</v>
      </c>
      <c r="J3">
        <f t="shared" ref="J3:J24" ca="1" si="2">SUM(D3:I3)</f>
        <v>215</v>
      </c>
      <c r="L3" t="str">
        <f t="shared" ref="L3:L24" ca="1" si="3">MID(B3,FIND("[",B3)+1,LEN(B3)-FIND("[",B3)-1)</f>
        <v>Digital and Open Badges</v>
      </c>
      <c r="M3" s="2">
        <f t="shared" ref="M3:M24" ca="1" si="4">D3/$J3</f>
        <v>2.7906976744186046E-2</v>
      </c>
      <c r="N3" s="2">
        <f t="shared" ref="N3:N24" ca="1" si="5">E3/$J3</f>
        <v>5.1162790697674418E-2</v>
      </c>
      <c r="O3" s="2">
        <f t="shared" ref="O3:O24" ca="1" si="6">F3/$J3/2</f>
        <v>7.441860465116279E-2</v>
      </c>
      <c r="P3" s="2">
        <f t="shared" ref="P3:P24" ca="1" si="7">-O3</f>
        <v>-7.441860465116279E-2</v>
      </c>
      <c r="Q3" s="2">
        <f t="shared" ref="Q3:Q24" ca="1" si="8">-G3/$J3</f>
        <v>-0.13023255813953488</v>
      </c>
      <c r="R3" s="2">
        <f t="shared" ref="R3:R24" ca="1" si="9">-H3/$J3</f>
        <v>-0.61860465116279073</v>
      </c>
      <c r="S3" s="2">
        <f t="shared" ref="S3:S24" ca="1" si="10">I3/$J3</f>
        <v>2.3255813953488372E-2</v>
      </c>
      <c r="T3" s="8">
        <f t="shared" ref="T3:T24" ca="1" si="11">M3+N3</f>
        <v>7.9069767441860464E-2</v>
      </c>
      <c r="U3" s="65"/>
      <c r="V3" s="2">
        <f t="shared" ref="V3:AC12" ca="1" si="12">IFERROR(VLOOKUP($L3,$L$29:$T$50,COLUMN()-20,FALSE),"")</f>
        <v>7.0484581497797363E-2</v>
      </c>
      <c r="W3" s="2">
        <f t="shared" ca="1" si="12"/>
        <v>0.1013215859030837</v>
      </c>
      <c r="X3" s="2">
        <f t="shared" ca="1" si="12"/>
        <v>9.0308370044052858E-2</v>
      </c>
      <c r="Y3" s="2">
        <f t="shared" ca="1" si="12"/>
        <v>-9.0308370044052858E-2</v>
      </c>
      <c r="Z3" s="2">
        <f t="shared" ca="1" si="12"/>
        <v>-0.16299559471365638</v>
      </c>
      <c r="AA3" s="2">
        <f t="shared" ca="1" si="12"/>
        <v>-0.45374449339207046</v>
      </c>
      <c r="AB3" s="2">
        <f t="shared" ca="1" si="12"/>
        <v>3.0837004405286344E-2</v>
      </c>
      <c r="AC3" s="2">
        <f t="shared" ca="1" si="12"/>
        <v>0.17180616740088106</v>
      </c>
      <c r="AE3" s="8">
        <f t="shared" ref="AE3:AE24" ca="1" si="13">IFERROR(T3-AC3,"")</f>
        <v>-9.2736399959020596E-2</v>
      </c>
      <c r="AF3">
        <f t="shared" ref="AF3:AF24" ca="1" si="14">_xlfn.RANK.EQ(T3,T$3:T$24,)</f>
        <v>22</v>
      </c>
      <c r="AJ3" t="s">
        <v>4452</v>
      </c>
      <c r="AK3">
        <v>6</v>
      </c>
      <c r="AL3">
        <v>7</v>
      </c>
      <c r="AM3">
        <v>3</v>
      </c>
      <c r="AN3" s="47">
        <v>4</v>
      </c>
      <c r="AO3" s="47">
        <v>4</v>
      </c>
      <c r="AP3">
        <v>3</v>
      </c>
      <c r="AQ3">
        <v>1</v>
      </c>
    </row>
    <row r="4" spans="1:43" x14ac:dyDescent="0.2">
      <c r="A4" s="6" t="s">
        <v>14</v>
      </c>
      <c r="B4" t="str">
        <f t="shared" ca="1" si="0"/>
        <v>1. How important have the following been to your work over the past year?  [Augmented and Virtual Reality]</v>
      </c>
      <c r="D4">
        <f t="shared" ca="1" si="1"/>
        <v>8</v>
      </c>
      <c r="E4">
        <f t="shared" ca="1" si="1"/>
        <v>10</v>
      </c>
      <c r="F4">
        <f t="shared" ca="1" si="1"/>
        <v>29</v>
      </c>
      <c r="G4">
        <f t="shared" ca="1" si="1"/>
        <v>47</v>
      </c>
      <c r="H4">
        <f t="shared" ca="1" si="1"/>
        <v>118</v>
      </c>
      <c r="I4">
        <f t="shared" ca="1" si="1"/>
        <v>3</v>
      </c>
      <c r="J4">
        <f t="shared" ca="1" si="2"/>
        <v>215</v>
      </c>
      <c r="L4" t="str">
        <f t="shared" ca="1" si="3"/>
        <v>Augmented and Virtual Reality</v>
      </c>
      <c r="M4" s="2">
        <f t="shared" ca="1" si="4"/>
        <v>3.7209302325581395E-2</v>
      </c>
      <c r="N4" s="2">
        <f t="shared" ca="1" si="5"/>
        <v>4.6511627906976744E-2</v>
      </c>
      <c r="O4" s="2">
        <f t="shared" ca="1" si="6"/>
        <v>6.7441860465116285E-2</v>
      </c>
      <c r="P4" s="2">
        <f t="shared" ca="1" si="7"/>
        <v>-6.7441860465116285E-2</v>
      </c>
      <c r="Q4" s="2">
        <f t="shared" ca="1" si="8"/>
        <v>-0.21860465116279071</v>
      </c>
      <c r="R4" s="2">
        <f t="shared" ca="1" si="9"/>
        <v>-0.5488372093023256</v>
      </c>
      <c r="S4" s="2">
        <f t="shared" ca="1" si="10"/>
        <v>1.3953488372093023E-2</v>
      </c>
      <c r="T4" s="8">
        <f t="shared" ca="1" si="11"/>
        <v>8.3720930232558138E-2</v>
      </c>
      <c r="U4" s="65"/>
      <c r="V4" s="2">
        <f t="shared" ca="1" si="12"/>
        <v>5.2863436123348019E-2</v>
      </c>
      <c r="W4" s="2">
        <f t="shared" ca="1" si="12"/>
        <v>0.14537444933920704</v>
      </c>
      <c r="X4" s="2">
        <f t="shared" ca="1" si="12"/>
        <v>8.590308370044053E-2</v>
      </c>
      <c r="Y4" s="2">
        <f t="shared" ca="1" si="12"/>
        <v>-8.590308370044053E-2</v>
      </c>
      <c r="Z4" s="2">
        <f t="shared" ca="1" si="12"/>
        <v>-0.19383259911894274</v>
      </c>
      <c r="AA4" s="2">
        <f t="shared" ca="1" si="12"/>
        <v>-0.43171806167400884</v>
      </c>
      <c r="AB4" s="2">
        <f t="shared" ca="1" si="12"/>
        <v>4.4052863436123352E-3</v>
      </c>
      <c r="AC4" s="2">
        <f t="shared" ca="1" si="12"/>
        <v>0.19823788546255505</v>
      </c>
      <c r="AE4" s="8">
        <f t="shared" ca="1" si="13"/>
        <v>-0.11451695522999691</v>
      </c>
      <c r="AF4">
        <f t="shared" ca="1" si="14"/>
        <v>21</v>
      </c>
      <c r="AJ4" t="s">
        <v>39</v>
      </c>
      <c r="AK4">
        <v>1</v>
      </c>
      <c r="AL4">
        <v>1</v>
      </c>
      <c r="AM4">
        <v>1</v>
      </c>
      <c r="AN4" s="47">
        <v>1</v>
      </c>
      <c r="AO4" s="47">
        <v>1</v>
      </c>
      <c r="AP4">
        <v>1</v>
      </c>
      <c r="AQ4">
        <v>1</v>
      </c>
    </row>
    <row r="5" spans="1:43" x14ac:dyDescent="0.2">
      <c r="A5" s="6" t="s">
        <v>12</v>
      </c>
      <c r="B5" t="str">
        <f t="shared" ca="1" si="0"/>
        <v>1. How important have the following been to your work over the past year?  [One-to-One Device initiatives]</v>
      </c>
      <c r="D5">
        <f t="shared" ca="1" si="1"/>
        <v>10</v>
      </c>
      <c r="E5">
        <f t="shared" ca="1" si="1"/>
        <v>12</v>
      </c>
      <c r="F5">
        <f t="shared" ca="1" si="1"/>
        <v>29</v>
      </c>
      <c r="G5">
        <f t="shared" ca="1" si="1"/>
        <v>32</v>
      </c>
      <c r="H5">
        <f t="shared" ca="1" si="1"/>
        <v>93</v>
      </c>
      <c r="I5">
        <f t="shared" ca="1" si="1"/>
        <v>39</v>
      </c>
      <c r="J5">
        <f t="shared" ca="1" si="2"/>
        <v>215</v>
      </c>
      <c r="L5" t="str">
        <f t="shared" ca="1" si="3"/>
        <v>One-to-One Device initiatives</v>
      </c>
      <c r="M5" s="2">
        <f t="shared" ca="1" si="4"/>
        <v>4.6511627906976744E-2</v>
      </c>
      <c r="N5" s="2">
        <f t="shared" ca="1" si="5"/>
        <v>5.5813953488372092E-2</v>
      </c>
      <c r="O5" s="2">
        <f t="shared" ca="1" si="6"/>
        <v>6.7441860465116285E-2</v>
      </c>
      <c r="P5" s="2">
        <f t="shared" ca="1" si="7"/>
        <v>-6.7441860465116285E-2</v>
      </c>
      <c r="Q5" s="2">
        <f t="shared" ca="1" si="8"/>
        <v>-0.14883720930232558</v>
      </c>
      <c r="R5" s="2">
        <f t="shared" ca="1" si="9"/>
        <v>-0.4325581395348837</v>
      </c>
      <c r="S5" s="2">
        <f t="shared" ca="1" si="10"/>
        <v>0.18139534883720931</v>
      </c>
      <c r="T5" s="8">
        <f t="shared" ca="1" si="11"/>
        <v>0.10232558139534884</v>
      </c>
      <c r="U5" s="65"/>
      <c r="V5" s="2">
        <f t="shared" ca="1" si="12"/>
        <v>3.5242290748898682E-2</v>
      </c>
      <c r="W5" s="2">
        <f t="shared" ca="1" si="12"/>
        <v>6.6079295154185022E-2</v>
      </c>
      <c r="X5" s="2">
        <f t="shared" ca="1" si="12"/>
        <v>8.1497797356828189E-2</v>
      </c>
      <c r="Y5" s="2">
        <f t="shared" ca="1" si="12"/>
        <v>-8.1497797356828189E-2</v>
      </c>
      <c r="Z5" s="2">
        <f t="shared" ca="1" si="12"/>
        <v>-0.17180616740088106</v>
      </c>
      <c r="AA5" s="2">
        <f t="shared" ca="1" si="12"/>
        <v>-0.3788546255506608</v>
      </c>
      <c r="AB5" s="2">
        <f t="shared" ca="1" si="12"/>
        <v>0.18502202643171806</v>
      </c>
      <c r="AC5" s="2">
        <f t="shared" ca="1" si="12"/>
        <v>0.10132158590308371</v>
      </c>
      <c r="AE5" s="8">
        <f t="shared" ca="1" si="13"/>
        <v>1.0039954922651251E-3</v>
      </c>
      <c r="AF5">
        <f t="shared" ca="1" si="14"/>
        <v>20</v>
      </c>
      <c r="AJ5" t="s">
        <v>43</v>
      </c>
      <c r="AK5">
        <v>3</v>
      </c>
      <c r="AL5">
        <v>3</v>
      </c>
      <c r="AM5">
        <v>5</v>
      </c>
      <c r="AN5" s="47">
        <v>5</v>
      </c>
      <c r="AO5" s="47">
        <v>5</v>
      </c>
      <c r="AP5">
        <v>2</v>
      </c>
      <c r="AQ5">
        <v>3</v>
      </c>
    </row>
    <row r="6" spans="1:43" x14ac:dyDescent="0.2">
      <c r="A6" s="6" t="s">
        <v>15</v>
      </c>
      <c r="B6" t="str">
        <f t="shared" ca="1" si="0"/>
        <v>1. How important have the following been to your work over the past year?  [Game-based/playful learning]</v>
      </c>
      <c r="D6">
        <f t="shared" ca="1" si="1"/>
        <v>12</v>
      </c>
      <c r="E6">
        <f t="shared" ca="1" si="1"/>
        <v>24</v>
      </c>
      <c r="F6">
        <f t="shared" ca="1" si="1"/>
        <v>51</v>
      </c>
      <c r="G6">
        <f t="shared" ca="1" si="1"/>
        <v>61</v>
      </c>
      <c r="H6">
        <f t="shared" ca="1" si="1"/>
        <v>64</v>
      </c>
      <c r="I6">
        <f t="shared" ca="1" si="1"/>
        <v>3</v>
      </c>
      <c r="J6">
        <f t="shared" ca="1" si="2"/>
        <v>215</v>
      </c>
      <c r="L6" t="str">
        <f t="shared" ca="1" si="3"/>
        <v>Game-based/playful learning</v>
      </c>
      <c r="M6" s="2">
        <f t="shared" ca="1" si="4"/>
        <v>5.5813953488372092E-2</v>
      </c>
      <c r="N6" s="2">
        <f t="shared" ca="1" si="5"/>
        <v>0.11162790697674418</v>
      </c>
      <c r="O6" s="2">
        <f t="shared" ca="1" si="6"/>
        <v>0.1186046511627907</v>
      </c>
      <c r="P6" s="2">
        <f t="shared" ca="1" si="7"/>
        <v>-0.1186046511627907</v>
      </c>
      <c r="Q6" s="2">
        <f t="shared" ca="1" si="8"/>
        <v>-0.28372093023255812</v>
      </c>
      <c r="R6" s="2">
        <f t="shared" ca="1" si="9"/>
        <v>-0.29767441860465116</v>
      </c>
      <c r="S6" s="2">
        <f t="shared" ca="1" si="10"/>
        <v>1.3953488372093023E-2</v>
      </c>
      <c r="T6" s="8">
        <f t="shared" ca="1" si="11"/>
        <v>0.16744186046511628</v>
      </c>
      <c r="U6" s="65"/>
      <c r="V6" s="2">
        <f t="shared" ca="1" si="12"/>
        <v>0.11453744493392071</v>
      </c>
      <c r="W6" s="2">
        <f t="shared" ca="1" si="12"/>
        <v>0.13656387665198239</v>
      </c>
      <c r="X6" s="2">
        <f t="shared" ca="1" si="12"/>
        <v>8.8105726872246701E-2</v>
      </c>
      <c r="Y6" s="2">
        <f t="shared" ca="1" si="12"/>
        <v>-8.8105726872246701E-2</v>
      </c>
      <c r="Z6" s="2">
        <f t="shared" ca="1" si="12"/>
        <v>-0.2687224669603524</v>
      </c>
      <c r="AA6" s="2">
        <f t="shared" ca="1" si="12"/>
        <v>-0.29515418502202645</v>
      </c>
      <c r="AB6" s="2">
        <f t="shared" ca="1" si="12"/>
        <v>8.8105726872246704E-3</v>
      </c>
      <c r="AC6" s="2">
        <f t="shared" ca="1" si="12"/>
        <v>0.25110132158590309</v>
      </c>
      <c r="AE6" s="8">
        <f t="shared" ca="1" si="13"/>
        <v>-8.3659461120786816E-2</v>
      </c>
      <c r="AF6">
        <f t="shared" ca="1" si="14"/>
        <v>19</v>
      </c>
      <c r="AJ6" t="s">
        <v>118</v>
      </c>
      <c r="AN6" s="47">
        <v>3</v>
      </c>
      <c r="AO6" s="47">
        <v>2</v>
      </c>
      <c r="AP6">
        <v>5</v>
      </c>
      <c r="AQ6">
        <v>4</v>
      </c>
    </row>
    <row r="7" spans="1:43" x14ac:dyDescent="0.2">
      <c r="A7" s="6" t="s">
        <v>16</v>
      </c>
      <c r="B7" t="str">
        <f t="shared" ca="1" si="0"/>
        <v>1. How important have the following been to your work over the past year?  [MOOCs, SPOCs, TOOCs etc.]</v>
      </c>
      <c r="D7">
        <f t="shared" ca="1" si="1"/>
        <v>15</v>
      </c>
      <c r="E7">
        <f t="shared" ca="1" si="1"/>
        <v>25</v>
      </c>
      <c r="F7">
        <f t="shared" ca="1" si="1"/>
        <v>31</v>
      </c>
      <c r="G7">
        <f t="shared" ca="1" si="1"/>
        <v>53</v>
      </c>
      <c r="H7">
        <f t="shared" ca="1" si="1"/>
        <v>88</v>
      </c>
      <c r="I7">
        <f t="shared" ca="1" si="1"/>
        <v>3</v>
      </c>
      <c r="J7">
        <f t="shared" ca="1" si="2"/>
        <v>215</v>
      </c>
      <c r="L7" t="str">
        <f t="shared" ca="1" si="3"/>
        <v>MOOCs, SPOCs, TOOCs etc.</v>
      </c>
      <c r="M7" s="2">
        <f t="shared" ca="1" si="4"/>
        <v>6.9767441860465115E-2</v>
      </c>
      <c r="N7" s="2">
        <f t="shared" ca="1" si="5"/>
        <v>0.11627906976744186</v>
      </c>
      <c r="O7" s="2">
        <f t="shared" ca="1" si="6"/>
        <v>7.2093023255813959E-2</v>
      </c>
      <c r="P7" s="2">
        <f t="shared" ca="1" si="7"/>
        <v>-7.2093023255813959E-2</v>
      </c>
      <c r="Q7" s="2">
        <f t="shared" ca="1" si="8"/>
        <v>-0.24651162790697675</v>
      </c>
      <c r="R7" s="2">
        <f t="shared" ca="1" si="9"/>
        <v>-0.40930232558139534</v>
      </c>
      <c r="S7" s="2">
        <f t="shared" ca="1" si="10"/>
        <v>1.3953488372093023E-2</v>
      </c>
      <c r="T7" s="8">
        <f t="shared" ca="1" si="11"/>
        <v>0.18604651162790697</v>
      </c>
      <c r="U7" s="65"/>
      <c r="V7" s="2">
        <f t="shared" ca="1" si="12"/>
        <v>0.1013215859030837</v>
      </c>
      <c r="W7" s="2">
        <f t="shared" ca="1" si="12"/>
        <v>0.14537444933920704</v>
      </c>
      <c r="X7" s="2">
        <f t="shared" ca="1" si="12"/>
        <v>7.9295154185022032E-2</v>
      </c>
      <c r="Y7" s="2">
        <f t="shared" ca="1" si="12"/>
        <v>-7.9295154185022032E-2</v>
      </c>
      <c r="Z7" s="2">
        <f t="shared" ca="1" si="12"/>
        <v>-0.22026431718061673</v>
      </c>
      <c r="AA7" s="2">
        <f t="shared" ca="1" si="12"/>
        <v>-0.3524229074889868</v>
      </c>
      <c r="AB7" s="2">
        <f t="shared" ca="1" si="12"/>
        <v>2.2026431718061675E-2</v>
      </c>
      <c r="AC7" s="2">
        <f t="shared" ca="1" si="12"/>
        <v>0.24669603524229072</v>
      </c>
      <c r="AE7" s="8">
        <f t="shared" ca="1" si="13"/>
        <v>-6.0649523614383749E-2</v>
      </c>
      <c r="AF7">
        <f t="shared" ca="1" si="14"/>
        <v>18</v>
      </c>
      <c r="AJ7" t="s">
        <v>41</v>
      </c>
      <c r="AK7">
        <v>2</v>
      </c>
      <c r="AL7">
        <v>2</v>
      </c>
      <c r="AM7">
        <v>2</v>
      </c>
      <c r="AN7" s="47">
        <v>2</v>
      </c>
      <c r="AO7" s="47">
        <v>3</v>
      </c>
      <c r="AP7">
        <v>4</v>
      </c>
      <c r="AQ7">
        <v>5</v>
      </c>
    </row>
    <row r="8" spans="1:43" x14ac:dyDescent="0.2">
      <c r="A8" s="6" t="s">
        <v>21</v>
      </c>
      <c r="B8" t="str">
        <f t="shared" ca="1" si="0"/>
        <v>1. How important have the following been to your work over the past year?  [Open Education (Practices, Policy &amp; Resources)]</v>
      </c>
      <c r="D8">
        <f t="shared" ca="1" si="1"/>
        <v>32</v>
      </c>
      <c r="E8">
        <f t="shared" ca="1" si="1"/>
        <v>31</v>
      </c>
      <c r="F8">
        <f t="shared" ca="1" si="1"/>
        <v>56</v>
      </c>
      <c r="G8">
        <f t="shared" ca="1" si="1"/>
        <v>43</v>
      </c>
      <c r="H8">
        <f t="shared" ca="1" si="1"/>
        <v>47</v>
      </c>
      <c r="I8">
        <f t="shared" ca="1" si="1"/>
        <v>6</v>
      </c>
      <c r="J8">
        <f t="shared" ca="1" si="2"/>
        <v>215</v>
      </c>
      <c r="L8" t="str">
        <f t="shared" ca="1" si="3"/>
        <v>Open Education (Practices, Policy &amp; Resources)</v>
      </c>
      <c r="M8" s="2">
        <f t="shared" ca="1" si="4"/>
        <v>0.14883720930232558</v>
      </c>
      <c r="N8" s="2">
        <f t="shared" ca="1" si="5"/>
        <v>0.14418604651162792</v>
      </c>
      <c r="O8" s="2">
        <f t="shared" ca="1" si="6"/>
        <v>0.13023255813953488</v>
      </c>
      <c r="P8" s="2">
        <f t="shared" ca="1" si="7"/>
        <v>-0.13023255813953488</v>
      </c>
      <c r="Q8" s="2">
        <f t="shared" ca="1" si="8"/>
        <v>-0.2</v>
      </c>
      <c r="R8" s="2">
        <f t="shared" ca="1" si="9"/>
        <v>-0.21860465116279071</v>
      </c>
      <c r="S8" s="2">
        <f t="shared" ca="1" si="10"/>
        <v>2.7906976744186046E-2</v>
      </c>
      <c r="T8" s="8">
        <f t="shared" ca="1" si="11"/>
        <v>0.2930232558139535</v>
      </c>
      <c r="U8" s="65"/>
      <c r="V8" s="2">
        <f t="shared" ca="1" si="12"/>
        <v>0.15418502202643172</v>
      </c>
      <c r="W8" s="2">
        <f t="shared" ca="1" si="12"/>
        <v>0.15859030837004406</v>
      </c>
      <c r="X8" s="2">
        <f t="shared" ca="1" si="12"/>
        <v>9.9118942731277526E-2</v>
      </c>
      <c r="Y8" s="2">
        <f t="shared" ca="1" si="12"/>
        <v>-9.9118942731277526E-2</v>
      </c>
      <c r="Z8" s="2">
        <f t="shared" ca="1" si="12"/>
        <v>-0.21145374449339208</v>
      </c>
      <c r="AA8" s="2">
        <f t="shared" ca="1" si="12"/>
        <v>-0.25110132158590309</v>
      </c>
      <c r="AB8" s="2">
        <f t="shared" ca="1" si="12"/>
        <v>2.643171806167401E-2</v>
      </c>
      <c r="AC8" s="2">
        <f t="shared" ca="1" si="12"/>
        <v>0.31277533039647576</v>
      </c>
      <c r="AE8" s="8">
        <f t="shared" ca="1" si="13"/>
        <v>-1.9752074582522261E-2</v>
      </c>
      <c r="AF8">
        <f t="shared" ca="1" si="14"/>
        <v>17</v>
      </c>
      <c r="AJ8" t="s">
        <v>51</v>
      </c>
      <c r="AK8">
        <v>8</v>
      </c>
      <c r="AL8">
        <v>10</v>
      </c>
      <c r="AM8">
        <v>8</v>
      </c>
      <c r="AN8" s="47">
        <v>14</v>
      </c>
      <c r="AO8" s="47">
        <v>6</v>
      </c>
      <c r="AP8">
        <v>7</v>
      </c>
      <c r="AQ8">
        <v>6</v>
      </c>
    </row>
    <row r="9" spans="1:43" x14ac:dyDescent="0.2">
      <c r="A9" s="6" t="s">
        <v>20</v>
      </c>
      <c r="B9" t="str">
        <f t="shared" ca="1" si="0"/>
        <v>1. How important have the following been to your work over the past year?  [Blogs]</v>
      </c>
      <c r="D9">
        <f t="shared" ca="1" si="1"/>
        <v>22</v>
      </c>
      <c r="E9">
        <f t="shared" ca="1" si="1"/>
        <v>44</v>
      </c>
      <c r="F9">
        <f t="shared" ca="1" si="1"/>
        <v>61</v>
      </c>
      <c r="G9">
        <f t="shared" ca="1" si="1"/>
        <v>43</v>
      </c>
      <c r="H9">
        <f t="shared" ca="1" si="1"/>
        <v>44</v>
      </c>
      <c r="I9">
        <f t="shared" ca="1" si="1"/>
        <v>1</v>
      </c>
      <c r="J9">
        <f t="shared" ca="1" si="2"/>
        <v>215</v>
      </c>
      <c r="L9" t="str">
        <f t="shared" ca="1" si="3"/>
        <v>Blogs</v>
      </c>
      <c r="M9" s="2">
        <f t="shared" ca="1" si="4"/>
        <v>0.10232558139534884</v>
      </c>
      <c r="N9" s="2">
        <f t="shared" ca="1" si="5"/>
        <v>0.20465116279069767</v>
      </c>
      <c r="O9" s="2">
        <f t="shared" ca="1" si="6"/>
        <v>0.14186046511627906</v>
      </c>
      <c r="P9" s="2">
        <f t="shared" ca="1" si="7"/>
        <v>-0.14186046511627906</v>
      </c>
      <c r="Q9" s="2">
        <f t="shared" ca="1" si="8"/>
        <v>-0.2</v>
      </c>
      <c r="R9" s="2">
        <f t="shared" ca="1" si="9"/>
        <v>-0.20465116279069767</v>
      </c>
      <c r="S9" s="2">
        <f t="shared" ca="1" si="10"/>
        <v>4.6511627906976744E-3</v>
      </c>
      <c r="T9" s="8">
        <f t="shared" ca="1" si="11"/>
        <v>0.30697674418604648</v>
      </c>
      <c r="U9" s="65"/>
      <c r="V9" s="2">
        <f t="shared" ca="1" si="12"/>
        <v>0.1013215859030837</v>
      </c>
      <c r="W9" s="2">
        <f t="shared" ca="1" si="12"/>
        <v>0.22466960352422907</v>
      </c>
      <c r="X9" s="2">
        <f t="shared" ca="1" si="12"/>
        <v>0.10792951541850221</v>
      </c>
      <c r="Y9" s="2">
        <f t="shared" ca="1" si="12"/>
        <v>-0.10792951541850221</v>
      </c>
      <c r="Z9" s="2">
        <f t="shared" ca="1" si="12"/>
        <v>-0.25110132158590309</v>
      </c>
      <c r="AA9" s="2">
        <f t="shared" ca="1" si="12"/>
        <v>-0.20264317180616739</v>
      </c>
      <c r="AB9" s="2">
        <f t="shared" ca="1" si="12"/>
        <v>4.4052863436123352E-3</v>
      </c>
      <c r="AC9" s="2">
        <f t="shared" ca="1" si="12"/>
        <v>0.32599118942731276</v>
      </c>
      <c r="AE9" s="8">
        <f t="shared" ca="1" si="13"/>
        <v>-1.9014445241266276E-2</v>
      </c>
      <c r="AF9">
        <f t="shared" ca="1" si="14"/>
        <v>16</v>
      </c>
      <c r="AJ9" t="s">
        <v>45</v>
      </c>
      <c r="AK9">
        <v>5</v>
      </c>
      <c r="AL9">
        <v>6</v>
      </c>
      <c r="AM9">
        <v>4</v>
      </c>
      <c r="AN9" s="47">
        <v>6</v>
      </c>
      <c r="AO9" s="47">
        <v>7</v>
      </c>
      <c r="AP9">
        <v>6</v>
      </c>
      <c r="AQ9">
        <v>7</v>
      </c>
    </row>
    <row r="10" spans="1:43" x14ac:dyDescent="0.2">
      <c r="A10" s="6" t="s">
        <v>22</v>
      </c>
      <c r="B10" t="str">
        <f t="shared" ca="1" si="0"/>
        <v>1. How important have the following been to your work over the past year?  [ePortfolios]</v>
      </c>
      <c r="D10">
        <f t="shared" ca="1" si="1"/>
        <v>28</v>
      </c>
      <c r="E10">
        <f t="shared" ca="1" si="1"/>
        <v>40</v>
      </c>
      <c r="F10">
        <f t="shared" ca="1" si="1"/>
        <v>44</v>
      </c>
      <c r="G10">
        <f t="shared" ca="1" si="1"/>
        <v>42</v>
      </c>
      <c r="H10">
        <f t="shared" ca="1" si="1"/>
        <v>58</v>
      </c>
      <c r="I10">
        <f t="shared" ca="1" si="1"/>
        <v>3</v>
      </c>
      <c r="J10">
        <f t="shared" ca="1" si="2"/>
        <v>215</v>
      </c>
      <c r="L10" t="str">
        <f t="shared" ca="1" si="3"/>
        <v>ePortfolios</v>
      </c>
      <c r="M10" s="2">
        <f t="shared" ca="1" si="4"/>
        <v>0.13023255813953488</v>
      </c>
      <c r="N10" s="2">
        <f t="shared" ca="1" si="5"/>
        <v>0.18604651162790697</v>
      </c>
      <c r="O10" s="2">
        <f t="shared" ca="1" si="6"/>
        <v>0.10232558139534884</v>
      </c>
      <c r="P10" s="2">
        <f t="shared" ca="1" si="7"/>
        <v>-0.10232558139534884</v>
      </c>
      <c r="Q10" s="2">
        <f t="shared" ca="1" si="8"/>
        <v>-0.19534883720930232</v>
      </c>
      <c r="R10" s="2">
        <f t="shared" ca="1" si="9"/>
        <v>-0.26976744186046514</v>
      </c>
      <c r="S10" s="2">
        <f t="shared" ca="1" si="10"/>
        <v>1.3953488372093023E-2</v>
      </c>
      <c r="T10" s="8">
        <f t="shared" ca="1" si="11"/>
        <v>0.31627906976744186</v>
      </c>
      <c r="U10" s="65"/>
      <c r="V10" s="2">
        <f t="shared" ca="1" si="12"/>
        <v>0.14977973568281938</v>
      </c>
      <c r="W10" s="2">
        <f t="shared" ca="1" si="12"/>
        <v>0.17180616740088106</v>
      </c>
      <c r="X10" s="2">
        <f t="shared" ca="1" si="12"/>
        <v>0.12334801762114538</v>
      </c>
      <c r="Y10" s="2">
        <f t="shared" ca="1" si="12"/>
        <v>-0.12334801762114538</v>
      </c>
      <c r="Z10" s="2">
        <f t="shared" ca="1" si="12"/>
        <v>-0.15859030837004406</v>
      </c>
      <c r="AA10" s="2">
        <f t="shared" ca="1" si="12"/>
        <v>-0.24669603524229075</v>
      </c>
      <c r="AB10" s="2">
        <f t="shared" ca="1" si="12"/>
        <v>2.643171806167401E-2</v>
      </c>
      <c r="AC10" s="2">
        <f t="shared" ca="1" si="12"/>
        <v>0.32158590308370044</v>
      </c>
      <c r="AE10" s="8">
        <f t="shared" ca="1" si="13"/>
        <v>-5.3068333162585857E-3</v>
      </c>
      <c r="AF10">
        <f t="shared" ca="1" si="14"/>
        <v>15</v>
      </c>
      <c r="AJ10" t="s">
        <v>109</v>
      </c>
      <c r="AK10">
        <v>13</v>
      </c>
      <c r="AL10">
        <v>9</v>
      </c>
      <c r="AM10">
        <v>9</v>
      </c>
      <c r="AN10" s="47">
        <v>8</v>
      </c>
      <c r="AO10" s="47">
        <v>9</v>
      </c>
      <c r="AP10">
        <v>10</v>
      </c>
      <c r="AQ10">
        <v>8</v>
      </c>
    </row>
    <row r="11" spans="1:43" x14ac:dyDescent="0.2">
      <c r="A11" s="6" t="s">
        <v>18</v>
      </c>
      <c r="B11" t="str">
        <f t="shared" ca="1" si="0"/>
        <v>1. How important have the following been to your work over the past year?  [Digital repositories]</v>
      </c>
      <c r="D11">
        <f t="shared" ca="1" si="1"/>
        <v>33</v>
      </c>
      <c r="E11">
        <f t="shared" ca="1" si="1"/>
        <v>39</v>
      </c>
      <c r="F11">
        <f t="shared" ca="1" si="1"/>
        <v>58</v>
      </c>
      <c r="G11">
        <f t="shared" ca="1" si="1"/>
        <v>41</v>
      </c>
      <c r="H11">
        <f t="shared" ca="1" si="1"/>
        <v>38</v>
      </c>
      <c r="I11">
        <f t="shared" ca="1" si="1"/>
        <v>6</v>
      </c>
      <c r="J11">
        <f t="shared" ca="1" si="2"/>
        <v>215</v>
      </c>
      <c r="L11" t="str">
        <f t="shared" ca="1" si="3"/>
        <v>Digital repositories</v>
      </c>
      <c r="M11" s="2">
        <f t="shared" ca="1" si="4"/>
        <v>0.15348837209302327</v>
      </c>
      <c r="N11" s="2">
        <f t="shared" ca="1" si="5"/>
        <v>0.18139534883720931</v>
      </c>
      <c r="O11" s="2">
        <f t="shared" ca="1" si="6"/>
        <v>0.13488372093023257</v>
      </c>
      <c r="P11" s="2">
        <f t="shared" ca="1" si="7"/>
        <v>-0.13488372093023257</v>
      </c>
      <c r="Q11" s="2">
        <f t="shared" ca="1" si="8"/>
        <v>-0.19069767441860466</v>
      </c>
      <c r="R11" s="2">
        <f t="shared" ca="1" si="9"/>
        <v>-0.17674418604651163</v>
      </c>
      <c r="S11" s="2">
        <f t="shared" ca="1" si="10"/>
        <v>2.7906976744186046E-2</v>
      </c>
      <c r="T11" s="8">
        <f t="shared" ca="1" si="11"/>
        <v>0.33488372093023255</v>
      </c>
      <c r="U11" s="65"/>
      <c r="V11" s="2">
        <f t="shared" ca="1" si="12"/>
        <v>9.6916299559471369E-2</v>
      </c>
      <c r="W11" s="2">
        <f t="shared" ca="1" si="12"/>
        <v>0.18061674008810572</v>
      </c>
      <c r="X11" s="2">
        <f t="shared" ca="1" si="12"/>
        <v>0.13876651982378854</v>
      </c>
      <c r="Y11" s="2">
        <f t="shared" ca="1" si="12"/>
        <v>-0.13876651982378854</v>
      </c>
      <c r="Z11" s="2">
        <f t="shared" ca="1" si="12"/>
        <v>-0.20704845814977973</v>
      </c>
      <c r="AA11" s="2">
        <f t="shared" ca="1" si="12"/>
        <v>-0.22026431718061673</v>
      </c>
      <c r="AB11" s="2">
        <f t="shared" ca="1" si="12"/>
        <v>1.7621145374449341E-2</v>
      </c>
      <c r="AC11" s="2">
        <f t="shared" ca="1" si="12"/>
        <v>0.27753303964757708</v>
      </c>
      <c r="AE11" s="8">
        <f t="shared" ca="1" si="13"/>
        <v>5.7350681282655469E-2</v>
      </c>
      <c r="AF11">
        <f t="shared" ca="1" si="14"/>
        <v>14</v>
      </c>
      <c r="AJ11" t="s">
        <v>108</v>
      </c>
      <c r="AK11" s="2"/>
      <c r="AL11">
        <v>5</v>
      </c>
      <c r="AM11">
        <v>7</v>
      </c>
      <c r="AN11" s="47">
        <v>7</v>
      </c>
      <c r="AO11" s="47">
        <v>8</v>
      </c>
      <c r="AP11">
        <v>9</v>
      </c>
      <c r="AQ11">
        <v>9</v>
      </c>
    </row>
    <row r="12" spans="1:43" x14ac:dyDescent="0.2">
      <c r="A12" s="6" t="s">
        <v>19</v>
      </c>
      <c r="B12" t="str">
        <f t="shared" ca="1" si="0"/>
        <v>1. How important have the following been to your work over the past year?  [Learning Space Design]</v>
      </c>
      <c r="D12">
        <f t="shared" ca="1" si="1"/>
        <v>38</v>
      </c>
      <c r="E12">
        <f t="shared" ca="1" si="1"/>
        <v>41</v>
      </c>
      <c r="F12">
        <f t="shared" ca="1" si="1"/>
        <v>42</v>
      </c>
      <c r="G12">
        <f t="shared" ca="1" si="1"/>
        <v>33</v>
      </c>
      <c r="H12">
        <f t="shared" ca="1" si="1"/>
        <v>55</v>
      </c>
      <c r="I12">
        <f t="shared" ca="1" si="1"/>
        <v>6</v>
      </c>
      <c r="J12">
        <f t="shared" ca="1" si="2"/>
        <v>215</v>
      </c>
      <c r="L12" t="str">
        <f t="shared" ca="1" si="3"/>
        <v>Learning Space Design</v>
      </c>
      <c r="M12" s="2">
        <f t="shared" ca="1" si="4"/>
        <v>0.17674418604651163</v>
      </c>
      <c r="N12" s="2">
        <f t="shared" ca="1" si="5"/>
        <v>0.19069767441860466</v>
      </c>
      <c r="O12" s="2">
        <f t="shared" ca="1" si="6"/>
        <v>9.7674418604651161E-2</v>
      </c>
      <c r="P12" s="2">
        <f t="shared" ca="1" si="7"/>
        <v>-9.7674418604651161E-2</v>
      </c>
      <c r="Q12" s="2">
        <f t="shared" ca="1" si="8"/>
        <v>-0.15348837209302327</v>
      </c>
      <c r="R12" s="2">
        <f t="shared" ca="1" si="9"/>
        <v>-0.2558139534883721</v>
      </c>
      <c r="S12" s="2">
        <f t="shared" ca="1" si="10"/>
        <v>2.7906976744186046E-2</v>
      </c>
      <c r="T12" s="8">
        <f t="shared" ca="1" si="11"/>
        <v>0.36744186046511629</v>
      </c>
      <c r="U12" s="65"/>
      <c r="V12" s="2">
        <f t="shared" ca="1" si="12"/>
        <v>0.18502202643171806</v>
      </c>
      <c r="W12" s="2">
        <f t="shared" ca="1" si="12"/>
        <v>0.1762114537444934</v>
      </c>
      <c r="X12" s="2">
        <f t="shared" ca="1" si="12"/>
        <v>0.11233480176211454</v>
      </c>
      <c r="Y12" s="2">
        <f t="shared" ca="1" si="12"/>
        <v>-0.11233480176211454</v>
      </c>
      <c r="Z12" s="2">
        <f t="shared" ca="1" si="12"/>
        <v>-0.17180616740088106</v>
      </c>
      <c r="AA12" s="2">
        <f t="shared" ca="1" si="12"/>
        <v>-0.22907488986784141</v>
      </c>
      <c r="AB12" s="2">
        <f t="shared" ca="1" si="12"/>
        <v>1.3215859030837005E-2</v>
      </c>
      <c r="AC12" s="2">
        <f t="shared" ca="1" si="12"/>
        <v>0.36123348017621149</v>
      </c>
      <c r="AE12" s="8">
        <f t="shared" ca="1" si="13"/>
        <v>6.2083802889048023E-3</v>
      </c>
      <c r="AF12">
        <f t="shared" ca="1" si="14"/>
        <v>13</v>
      </c>
      <c r="AJ12" t="s">
        <v>107</v>
      </c>
      <c r="AK12" s="2"/>
      <c r="AL12">
        <v>11</v>
      </c>
      <c r="AM12">
        <v>13</v>
      </c>
      <c r="AN12" s="47">
        <v>16</v>
      </c>
      <c r="AO12" s="47">
        <v>17</v>
      </c>
      <c r="AP12">
        <v>17</v>
      </c>
      <c r="AQ12">
        <v>10</v>
      </c>
    </row>
    <row r="13" spans="1:43" x14ac:dyDescent="0.2">
      <c r="A13" s="6" t="s">
        <v>24</v>
      </c>
      <c r="B13" t="str">
        <f t="shared" ca="1" si="0"/>
        <v>1. How important have the following been to your work over the past year?  [Social networking (e.g. Twitter, Facebook, LinkedIn)]</v>
      </c>
      <c r="D13">
        <f t="shared" ref="D13:I24" ca="1" si="15">COUNTIF(INDIRECT($A$1&amp;$A13&amp;":"&amp;$A13),D$2)</f>
        <v>33</v>
      </c>
      <c r="E13">
        <f t="shared" ca="1" si="15"/>
        <v>49</v>
      </c>
      <c r="F13">
        <f t="shared" ca="1" si="15"/>
        <v>49</v>
      </c>
      <c r="G13">
        <f t="shared" ca="1" si="15"/>
        <v>43</v>
      </c>
      <c r="H13">
        <f t="shared" ca="1" si="15"/>
        <v>36</v>
      </c>
      <c r="I13">
        <f t="shared" ca="1" si="15"/>
        <v>5</v>
      </c>
      <c r="J13">
        <f t="shared" ca="1" si="2"/>
        <v>215</v>
      </c>
      <c r="L13" t="str">
        <f t="shared" ca="1" si="3"/>
        <v>Social networking (e.g. Twitter, Facebook, LinkedIn)</v>
      </c>
      <c r="M13" s="2">
        <f t="shared" ca="1" si="4"/>
        <v>0.15348837209302327</v>
      </c>
      <c r="N13" s="2">
        <f t="shared" ca="1" si="5"/>
        <v>0.22790697674418606</v>
      </c>
      <c r="O13" s="2">
        <f t="shared" ca="1" si="6"/>
        <v>0.11395348837209303</v>
      </c>
      <c r="P13" s="2">
        <f t="shared" ca="1" si="7"/>
        <v>-0.11395348837209303</v>
      </c>
      <c r="Q13" s="2">
        <f t="shared" ca="1" si="8"/>
        <v>-0.2</v>
      </c>
      <c r="R13" s="2">
        <f t="shared" ca="1" si="9"/>
        <v>-0.16744186046511628</v>
      </c>
      <c r="S13" s="2">
        <f t="shared" ca="1" si="10"/>
        <v>2.3255813953488372E-2</v>
      </c>
      <c r="T13" s="8">
        <f t="shared" ca="1" si="11"/>
        <v>0.38139534883720932</v>
      </c>
      <c r="U13" s="65"/>
      <c r="V13" s="2">
        <f t="shared" ref="V13:AC24" ca="1" si="16">IFERROR(VLOOKUP($L13,$L$29:$T$50,COLUMN()-20,FALSE),"")</f>
        <v>0.14977973568281938</v>
      </c>
      <c r="W13" s="2">
        <f t="shared" ca="1" si="16"/>
        <v>0.20264317180616739</v>
      </c>
      <c r="X13" s="2">
        <f t="shared" ca="1" si="16"/>
        <v>0.11233480176211454</v>
      </c>
      <c r="Y13" s="2">
        <f t="shared" ca="1" si="16"/>
        <v>-0.11233480176211454</v>
      </c>
      <c r="Z13" s="2">
        <f t="shared" ca="1" si="16"/>
        <v>-0.23348017621145375</v>
      </c>
      <c r="AA13" s="2">
        <f t="shared" ca="1" si="16"/>
        <v>-0.1762114537444934</v>
      </c>
      <c r="AB13" s="2">
        <f t="shared" ca="1" si="16"/>
        <v>1.3215859030837005E-2</v>
      </c>
      <c r="AC13" s="2">
        <f t="shared" ca="1" si="16"/>
        <v>0.35242290748898675</v>
      </c>
      <c r="AE13" s="8">
        <f t="shared" ca="1" si="13"/>
        <v>2.8972441348222577E-2</v>
      </c>
      <c r="AF13">
        <f t="shared" ca="1" si="14"/>
        <v>12</v>
      </c>
      <c r="AJ13" t="s">
        <v>44</v>
      </c>
      <c r="AK13">
        <v>14</v>
      </c>
      <c r="AL13">
        <v>16</v>
      </c>
      <c r="AM13">
        <v>16</v>
      </c>
      <c r="AN13" s="47">
        <v>17</v>
      </c>
      <c r="AO13" s="47">
        <v>13</v>
      </c>
      <c r="AP13">
        <v>8</v>
      </c>
      <c r="AQ13">
        <v>10</v>
      </c>
    </row>
    <row r="14" spans="1:43" x14ac:dyDescent="0.2">
      <c r="A14" s="6" t="s">
        <v>4</v>
      </c>
      <c r="B14" t="str">
        <f t="shared" ca="1" si="0"/>
        <v>1. How important have the following been to your work over the past year?  [Assistive technologies]</v>
      </c>
      <c r="D14">
        <f t="shared" ca="1" si="15"/>
        <v>42</v>
      </c>
      <c r="E14">
        <f t="shared" ca="1" si="15"/>
        <v>49</v>
      </c>
      <c r="F14">
        <f t="shared" ca="1" si="15"/>
        <v>49</v>
      </c>
      <c r="G14">
        <f t="shared" ca="1" si="15"/>
        <v>40</v>
      </c>
      <c r="H14">
        <f t="shared" ca="1" si="15"/>
        <v>18</v>
      </c>
      <c r="I14">
        <f t="shared" ca="1" si="15"/>
        <v>17</v>
      </c>
      <c r="J14">
        <f t="shared" ca="1" si="2"/>
        <v>215</v>
      </c>
      <c r="L14" t="str">
        <f t="shared" ca="1" si="3"/>
        <v>Assistive technologies</v>
      </c>
      <c r="M14" s="2">
        <f t="shared" ca="1" si="4"/>
        <v>0.19534883720930232</v>
      </c>
      <c r="N14" s="2">
        <f t="shared" ca="1" si="5"/>
        <v>0.22790697674418606</v>
      </c>
      <c r="O14" s="2">
        <f t="shared" ca="1" si="6"/>
        <v>0.11395348837209303</v>
      </c>
      <c r="P14" s="2">
        <f t="shared" ca="1" si="7"/>
        <v>-0.11395348837209303</v>
      </c>
      <c r="Q14" s="2">
        <f t="shared" ca="1" si="8"/>
        <v>-0.18604651162790697</v>
      </c>
      <c r="R14" s="2">
        <f t="shared" ca="1" si="9"/>
        <v>-8.3720930232558138E-2</v>
      </c>
      <c r="S14" s="2">
        <f t="shared" ca="1" si="10"/>
        <v>7.9069767441860464E-2</v>
      </c>
      <c r="T14" s="8">
        <f t="shared" ca="1" si="11"/>
        <v>0.42325581395348838</v>
      </c>
      <c r="U14" s="65"/>
      <c r="V14" s="2">
        <f t="shared" ca="1" si="16"/>
        <v>0.22026431718061673</v>
      </c>
      <c r="W14" s="2">
        <f t="shared" ca="1" si="16"/>
        <v>0.26431718061674009</v>
      </c>
      <c r="X14" s="2">
        <f t="shared" ca="1" si="16"/>
        <v>0.11013215859030837</v>
      </c>
      <c r="Y14" s="2">
        <f t="shared" ca="1" si="16"/>
        <v>-0.11013215859030837</v>
      </c>
      <c r="Z14" s="2">
        <f t="shared" ca="1" si="16"/>
        <v>-0.16299559471365638</v>
      </c>
      <c r="AA14" s="2">
        <f t="shared" ca="1" si="16"/>
        <v>-0.12334801762114538</v>
      </c>
      <c r="AB14" s="2">
        <f t="shared" ca="1" si="16"/>
        <v>8.8105726872246704E-3</v>
      </c>
      <c r="AC14" s="2">
        <f t="shared" ca="1" si="16"/>
        <v>0.48458149779735682</v>
      </c>
      <c r="AE14" s="8">
        <f t="shared" ca="1" si="13"/>
        <v>-6.1325683843868439E-2</v>
      </c>
      <c r="AF14">
        <f t="shared" ca="1" si="14"/>
        <v>10</v>
      </c>
      <c r="AJ14" t="s">
        <v>4451</v>
      </c>
      <c r="AK14">
        <v>4</v>
      </c>
      <c r="AL14">
        <v>4</v>
      </c>
      <c r="AM14">
        <v>6</v>
      </c>
      <c r="AN14" s="47">
        <v>9</v>
      </c>
      <c r="AO14" s="47">
        <v>10</v>
      </c>
      <c r="AP14">
        <v>12</v>
      </c>
      <c r="AQ14">
        <v>12</v>
      </c>
    </row>
    <row r="15" spans="1:43" x14ac:dyDescent="0.2">
      <c r="A15" s="6" t="s">
        <v>17</v>
      </c>
      <c r="B15" t="str">
        <f t="shared" ca="1" si="0"/>
        <v>1. How important have the following been to your work over the past year?  [Bring Your Own Device (BYOD)]</v>
      </c>
      <c r="D15">
        <f t="shared" ca="1" si="15"/>
        <v>59</v>
      </c>
      <c r="E15">
        <f t="shared" ca="1" si="15"/>
        <v>32</v>
      </c>
      <c r="F15">
        <f t="shared" ca="1" si="15"/>
        <v>33</v>
      </c>
      <c r="G15">
        <f t="shared" ca="1" si="15"/>
        <v>25</v>
      </c>
      <c r="H15">
        <f t="shared" ca="1" si="15"/>
        <v>61</v>
      </c>
      <c r="I15">
        <f t="shared" ca="1" si="15"/>
        <v>5</v>
      </c>
      <c r="J15">
        <f t="shared" ca="1" si="2"/>
        <v>215</v>
      </c>
      <c r="L15" t="str">
        <f t="shared" ca="1" si="3"/>
        <v>Bring Your Own Device (BYOD)</v>
      </c>
      <c r="M15" s="2">
        <f t="shared" ca="1" si="4"/>
        <v>0.2744186046511628</v>
      </c>
      <c r="N15" s="2">
        <f t="shared" ca="1" si="5"/>
        <v>0.14883720930232558</v>
      </c>
      <c r="O15" s="2">
        <f t="shared" ca="1" si="6"/>
        <v>7.6744186046511634E-2</v>
      </c>
      <c r="P15" s="2">
        <f t="shared" ca="1" si="7"/>
        <v>-7.6744186046511634E-2</v>
      </c>
      <c r="Q15" s="2">
        <f t="shared" ca="1" si="8"/>
        <v>-0.11627906976744186</v>
      </c>
      <c r="R15" s="2">
        <f t="shared" ca="1" si="9"/>
        <v>-0.28372093023255812</v>
      </c>
      <c r="S15" s="2">
        <f t="shared" ca="1" si="10"/>
        <v>2.3255813953488372E-2</v>
      </c>
      <c r="T15" s="8">
        <f t="shared" ca="1" si="11"/>
        <v>0.42325581395348838</v>
      </c>
      <c r="U15" s="65"/>
      <c r="V15" s="2">
        <f t="shared" ca="1" si="16"/>
        <v>0.1013215859030837</v>
      </c>
      <c r="W15" s="2">
        <f t="shared" ca="1" si="16"/>
        <v>0.15418502202643172</v>
      </c>
      <c r="X15" s="2">
        <f t="shared" ca="1" si="16"/>
        <v>9.2511013215859028E-2</v>
      </c>
      <c r="Y15" s="2">
        <f t="shared" ca="1" si="16"/>
        <v>-9.2511013215859028E-2</v>
      </c>
      <c r="Z15" s="2">
        <f t="shared" ca="1" si="16"/>
        <v>-0.21585903083700442</v>
      </c>
      <c r="AA15" s="2">
        <f t="shared" ca="1" si="16"/>
        <v>-0.31277533039647576</v>
      </c>
      <c r="AB15" s="2">
        <f t="shared" ca="1" si="16"/>
        <v>3.0837004405286344E-2</v>
      </c>
      <c r="AC15" s="2">
        <f t="shared" ca="1" si="16"/>
        <v>0.25550660792951541</v>
      </c>
      <c r="AE15" s="8">
        <f t="shared" ca="1" si="13"/>
        <v>0.16774920602397297</v>
      </c>
      <c r="AF15">
        <f t="shared" ca="1" si="14"/>
        <v>10</v>
      </c>
      <c r="AJ15" t="s">
        <v>119</v>
      </c>
      <c r="AN15" s="47">
        <v>13</v>
      </c>
      <c r="AO15" s="47">
        <v>11</v>
      </c>
      <c r="AP15">
        <v>11</v>
      </c>
      <c r="AQ15">
        <v>13</v>
      </c>
    </row>
    <row r="16" spans="1:43" x14ac:dyDescent="0.2">
      <c r="A16" s="6" t="s">
        <v>25</v>
      </c>
      <c r="B16" t="str">
        <f t="shared" ca="1" si="0"/>
        <v>1. How important have the following been to your work over the past year?  [Plagiarism detection]</v>
      </c>
      <c r="D16">
        <f t="shared" ca="1" si="15"/>
        <v>37</v>
      </c>
      <c r="E16">
        <f t="shared" ca="1" si="15"/>
        <v>54</v>
      </c>
      <c r="F16">
        <f t="shared" ca="1" si="15"/>
        <v>50</v>
      </c>
      <c r="G16">
        <f t="shared" ca="1" si="15"/>
        <v>29</v>
      </c>
      <c r="H16">
        <f t="shared" ca="1" si="15"/>
        <v>42</v>
      </c>
      <c r="I16">
        <f t="shared" ca="1" si="15"/>
        <v>3</v>
      </c>
      <c r="J16">
        <f t="shared" ca="1" si="2"/>
        <v>215</v>
      </c>
      <c r="L16" t="str">
        <f t="shared" ca="1" si="3"/>
        <v>Plagiarism detection</v>
      </c>
      <c r="M16" s="2">
        <f t="shared" ca="1" si="4"/>
        <v>0.17209302325581396</v>
      </c>
      <c r="N16" s="2">
        <f t="shared" ca="1" si="5"/>
        <v>0.25116279069767444</v>
      </c>
      <c r="O16" s="2">
        <f t="shared" ca="1" si="6"/>
        <v>0.11627906976744186</v>
      </c>
      <c r="P16" s="2">
        <f t="shared" ca="1" si="7"/>
        <v>-0.11627906976744186</v>
      </c>
      <c r="Q16" s="2">
        <f t="shared" ca="1" si="8"/>
        <v>-0.13488372093023257</v>
      </c>
      <c r="R16" s="2">
        <f t="shared" ca="1" si="9"/>
        <v>-0.19534883720930232</v>
      </c>
      <c r="S16" s="2">
        <f t="shared" ca="1" si="10"/>
        <v>1.3953488372093023E-2</v>
      </c>
      <c r="T16" s="8">
        <f t="shared" ca="1" si="11"/>
        <v>0.42325581395348844</v>
      </c>
      <c r="U16" s="65"/>
      <c r="V16" s="2">
        <f t="shared" ca="1" si="16"/>
        <v>0.24229074889867841</v>
      </c>
      <c r="W16" s="2">
        <f t="shared" ca="1" si="16"/>
        <v>0.22466960352422907</v>
      </c>
      <c r="X16" s="2">
        <f t="shared" ca="1" si="16"/>
        <v>9.2511013215859028E-2</v>
      </c>
      <c r="Y16" s="2">
        <f t="shared" ca="1" si="16"/>
        <v>-9.2511013215859028E-2</v>
      </c>
      <c r="Z16" s="2">
        <f t="shared" ca="1" si="16"/>
        <v>-0.11013215859030837</v>
      </c>
      <c r="AA16" s="2">
        <f t="shared" ca="1" si="16"/>
        <v>-0.20264317180616739</v>
      </c>
      <c r="AB16" s="2">
        <f t="shared" ca="1" si="16"/>
        <v>3.5242290748898682E-2</v>
      </c>
      <c r="AC16" s="2">
        <f t="shared" ca="1" si="16"/>
        <v>0.46696035242290745</v>
      </c>
      <c r="AE16" s="8">
        <f t="shared" ca="1" si="13"/>
        <v>-4.3704538469419019E-2</v>
      </c>
      <c r="AF16">
        <f t="shared" ca="1" si="14"/>
        <v>9</v>
      </c>
      <c r="AJ16" t="s">
        <v>52</v>
      </c>
      <c r="AK16">
        <v>9</v>
      </c>
      <c r="AL16">
        <v>14</v>
      </c>
      <c r="AM16">
        <v>14</v>
      </c>
      <c r="AN16" s="47">
        <v>15</v>
      </c>
      <c r="AO16" s="47">
        <v>14</v>
      </c>
      <c r="AP16">
        <v>16</v>
      </c>
      <c r="AQ16">
        <v>14</v>
      </c>
    </row>
    <row r="17" spans="1:43" x14ac:dyDescent="0.2">
      <c r="A17" s="6" t="s">
        <v>23</v>
      </c>
      <c r="B17" t="str">
        <f t="shared" ca="1" si="0"/>
        <v>1. How important have the following been to your work over the past year?  [Data and Analytics (incl. Learning Analytics)]</v>
      </c>
      <c r="D17">
        <f t="shared" ca="1" si="15"/>
        <v>42</v>
      </c>
      <c r="E17">
        <f t="shared" ca="1" si="15"/>
        <v>60</v>
      </c>
      <c r="F17">
        <f t="shared" ca="1" si="15"/>
        <v>49</v>
      </c>
      <c r="G17">
        <f t="shared" ca="1" si="15"/>
        <v>39</v>
      </c>
      <c r="H17">
        <f t="shared" ca="1" si="15"/>
        <v>20</v>
      </c>
      <c r="I17">
        <f t="shared" ca="1" si="15"/>
        <v>5</v>
      </c>
      <c r="J17">
        <f t="shared" ca="1" si="2"/>
        <v>215</v>
      </c>
      <c r="L17" t="str">
        <f t="shared" ca="1" si="3"/>
        <v>Data and Analytics (incl. Learning Analytics)</v>
      </c>
      <c r="M17" s="2">
        <f t="shared" ca="1" si="4"/>
        <v>0.19534883720930232</v>
      </c>
      <c r="N17" s="2">
        <f t="shared" ca="1" si="5"/>
        <v>0.27906976744186046</v>
      </c>
      <c r="O17" s="2">
        <f t="shared" ca="1" si="6"/>
        <v>0.11395348837209303</v>
      </c>
      <c r="P17" s="2">
        <f t="shared" ca="1" si="7"/>
        <v>-0.11395348837209303</v>
      </c>
      <c r="Q17" s="2">
        <f t="shared" ca="1" si="8"/>
        <v>-0.18139534883720931</v>
      </c>
      <c r="R17" s="2">
        <f t="shared" ca="1" si="9"/>
        <v>-9.3023255813953487E-2</v>
      </c>
      <c r="S17" s="2">
        <f t="shared" ca="1" si="10"/>
        <v>2.3255813953488372E-2</v>
      </c>
      <c r="T17" s="8">
        <f t="shared" ca="1" si="11"/>
        <v>0.47441860465116281</v>
      </c>
      <c r="U17" s="65"/>
      <c r="V17" s="2">
        <f t="shared" ca="1" si="16"/>
        <v>0.1894273127753304</v>
      </c>
      <c r="W17" s="2">
        <f t="shared" ca="1" si="16"/>
        <v>0.24229074889867841</v>
      </c>
      <c r="X17" s="2">
        <f t="shared" ca="1" si="16"/>
        <v>0.13656387665198239</v>
      </c>
      <c r="Y17" s="2">
        <f t="shared" ca="1" si="16"/>
        <v>-0.13656387665198239</v>
      </c>
      <c r="Z17" s="2">
        <f t="shared" ca="1" si="16"/>
        <v>-0.14977973568281938</v>
      </c>
      <c r="AA17" s="2">
        <f t="shared" ca="1" si="16"/>
        <v>-0.11453744493392071</v>
      </c>
      <c r="AB17" s="2">
        <f t="shared" ca="1" si="16"/>
        <v>3.0837004405286344E-2</v>
      </c>
      <c r="AC17" s="2">
        <f t="shared" ca="1" si="16"/>
        <v>0.43171806167400884</v>
      </c>
      <c r="AE17" s="8">
        <f t="shared" ca="1" si="13"/>
        <v>4.2700542977153977E-2</v>
      </c>
      <c r="AF17">
        <f t="shared" ca="1" si="14"/>
        <v>8</v>
      </c>
      <c r="AJ17" t="s">
        <v>48</v>
      </c>
      <c r="AK17">
        <v>11</v>
      </c>
      <c r="AL17">
        <v>13</v>
      </c>
      <c r="AM17">
        <v>11</v>
      </c>
      <c r="AN17" s="47">
        <v>10</v>
      </c>
      <c r="AO17" s="47">
        <v>12</v>
      </c>
      <c r="AP17">
        <v>14</v>
      </c>
      <c r="AQ17">
        <v>15</v>
      </c>
    </row>
    <row r="18" spans="1:43" x14ac:dyDescent="0.2">
      <c r="A18" s="6" t="s">
        <v>27</v>
      </c>
      <c r="B18" t="str">
        <f t="shared" ca="1" si="0"/>
        <v>1. How important have the following been to your work over the past year?  [Media production (e.g. podcasting, video interviews)]</v>
      </c>
      <c r="D18">
        <f t="shared" ca="1" si="15"/>
        <v>89</v>
      </c>
      <c r="E18">
        <f t="shared" ca="1" si="15"/>
        <v>40</v>
      </c>
      <c r="F18">
        <f t="shared" ca="1" si="15"/>
        <v>50</v>
      </c>
      <c r="G18">
        <f t="shared" ca="1" si="15"/>
        <v>15</v>
      </c>
      <c r="H18">
        <f t="shared" ca="1" si="15"/>
        <v>15</v>
      </c>
      <c r="I18">
        <f t="shared" ca="1" si="15"/>
        <v>6</v>
      </c>
      <c r="J18">
        <f t="shared" ca="1" si="2"/>
        <v>215</v>
      </c>
      <c r="L18" t="str">
        <f t="shared" ca="1" si="3"/>
        <v>Media production (e.g. podcasting, video interviews)</v>
      </c>
      <c r="M18" s="2">
        <f t="shared" ca="1" si="4"/>
        <v>0.413953488372093</v>
      </c>
      <c r="N18" s="2">
        <f t="shared" ca="1" si="5"/>
        <v>0.18604651162790697</v>
      </c>
      <c r="O18" s="2">
        <f t="shared" ca="1" si="6"/>
        <v>0.11627906976744186</v>
      </c>
      <c r="P18" s="2">
        <f t="shared" ca="1" si="7"/>
        <v>-0.11627906976744186</v>
      </c>
      <c r="Q18" s="2">
        <f t="shared" ca="1" si="8"/>
        <v>-6.9767441860465115E-2</v>
      </c>
      <c r="R18" s="2">
        <f t="shared" ca="1" si="9"/>
        <v>-6.9767441860465115E-2</v>
      </c>
      <c r="S18" s="2">
        <f t="shared" ca="1" si="10"/>
        <v>2.7906976744186046E-2</v>
      </c>
      <c r="T18" s="8">
        <f t="shared" ca="1" si="11"/>
        <v>0.6</v>
      </c>
      <c r="U18" s="65"/>
      <c r="V18" s="2">
        <f t="shared" ca="1" si="16"/>
        <v>0.28193832599118945</v>
      </c>
      <c r="W18" s="2">
        <f t="shared" ca="1" si="16"/>
        <v>0.24229074889867841</v>
      </c>
      <c r="X18" s="2">
        <f t="shared" ca="1" si="16"/>
        <v>0.1277533039647577</v>
      </c>
      <c r="Y18" s="2">
        <f t="shared" ca="1" si="16"/>
        <v>-0.1277533039647577</v>
      </c>
      <c r="Z18" s="2">
        <f t="shared" ca="1" si="16"/>
        <v>-0.11013215859030837</v>
      </c>
      <c r="AA18" s="2">
        <f t="shared" ca="1" si="16"/>
        <v>-0.1013215859030837</v>
      </c>
      <c r="AB18" s="2">
        <f t="shared" ca="1" si="16"/>
        <v>8.8105726872246704E-3</v>
      </c>
      <c r="AC18" s="2">
        <f t="shared" ca="1" si="16"/>
        <v>0.52422907488986792</v>
      </c>
      <c r="AE18" s="8">
        <f t="shared" ca="1" si="13"/>
        <v>7.5770925110132059E-2</v>
      </c>
      <c r="AF18">
        <f t="shared" ca="1" si="14"/>
        <v>7</v>
      </c>
      <c r="AJ18" t="s">
        <v>50</v>
      </c>
      <c r="AK18">
        <v>7</v>
      </c>
      <c r="AL18">
        <v>8</v>
      </c>
      <c r="AM18">
        <v>12</v>
      </c>
      <c r="AN18" s="47">
        <v>12</v>
      </c>
      <c r="AO18" s="47">
        <v>16</v>
      </c>
      <c r="AP18">
        <v>13</v>
      </c>
      <c r="AQ18">
        <v>16</v>
      </c>
    </row>
    <row r="19" spans="1:43" x14ac:dyDescent="0.2">
      <c r="A19" s="6" t="s">
        <v>26</v>
      </c>
      <c r="B19" t="str">
        <f t="shared" ca="1" si="0"/>
        <v>1. How important have the following been to your work over the past year?  [Lecture capture tools]</v>
      </c>
      <c r="D19">
        <f t="shared" ca="1" si="15"/>
        <v>103</v>
      </c>
      <c r="E19">
        <f t="shared" ca="1" si="15"/>
        <v>41</v>
      </c>
      <c r="F19">
        <f t="shared" ca="1" si="15"/>
        <v>30</v>
      </c>
      <c r="G19">
        <f t="shared" ca="1" si="15"/>
        <v>16</v>
      </c>
      <c r="H19">
        <f t="shared" ca="1" si="15"/>
        <v>23</v>
      </c>
      <c r="I19">
        <f t="shared" ca="1" si="15"/>
        <v>2</v>
      </c>
      <c r="J19">
        <f t="shared" ca="1" si="2"/>
        <v>215</v>
      </c>
      <c r="L19" t="str">
        <f t="shared" ca="1" si="3"/>
        <v>Lecture capture tools</v>
      </c>
      <c r="M19" s="2">
        <f t="shared" ca="1" si="4"/>
        <v>0.47906976744186047</v>
      </c>
      <c r="N19" s="2">
        <f t="shared" ca="1" si="5"/>
        <v>0.19069767441860466</v>
      </c>
      <c r="O19" s="2">
        <f t="shared" ca="1" si="6"/>
        <v>6.9767441860465115E-2</v>
      </c>
      <c r="P19" s="2">
        <f t="shared" ca="1" si="7"/>
        <v>-6.9767441860465115E-2</v>
      </c>
      <c r="Q19" s="2">
        <f t="shared" ca="1" si="8"/>
        <v>-7.441860465116279E-2</v>
      </c>
      <c r="R19" s="2">
        <f t="shared" ca="1" si="9"/>
        <v>-0.10697674418604651</v>
      </c>
      <c r="S19" s="2">
        <f t="shared" ca="1" si="10"/>
        <v>9.3023255813953487E-3</v>
      </c>
      <c r="T19" s="8">
        <f t="shared" ca="1" si="11"/>
        <v>0.66976744186046511</v>
      </c>
      <c r="U19" s="65"/>
      <c r="V19" s="2">
        <f t="shared" ca="1" si="16"/>
        <v>0.28634361233480177</v>
      </c>
      <c r="W19" s="2">
        <f t="shared" ca="1" si="16"/>
        <v>0.23788546255506607</v>
      </c>
      <c r="X19" s="2">
        <f t="shared" ca="1" si="16"/>
        <v>7.268722466960352E-2</v>
      </c>
      <c r="Y19" s="2">
        <f t="shared" ca="1" si="16"/>
        <v>-7.268722466960352E-2</v>
      </c>
      <c r="Z19" s="2">
        <f t="shared" ca="1" si="16"/>
        <v>-0.1277533039647577</v>
      </c>
      <c r="AA19" s="2">
        <f t="shared" ca="1" si="16"/>
        <v>-0.18502202643171806</v>
      </c>
      <c r="AB19" s="2">
        <f t="shared" ca="1" si="16"/>
        <v>1.7621145374449341E-2</v>
      </c>
      <c r="AC19" s="2">
        <f t="shared" ca="1" si="16"/>
        <v>0.52422907488986781</v>
      </c>
      <c r="AE19" s="8">
        <f t="shared" ca="1" si="13"/>
        <v>0.1455383669705973</v>
      </c>
      <c r="AF19">
        <f t="shared" ca="1" si="14"/>
        <v>6</v>
      </c>
      <c r="AJ19" t="s">
        <v>49</v>
      </c>
      <c r="AK19">
        <v>10</v>
      </c>
      <c r="AL19">
        <v>12</v>
      </c>
      <c r="AM19">
        <v>10</v>
      </c>
      <c r="AN19" s="47">
        <v>11</v>
      </c>
      <c r="AO19" s="47">
        <v>15</v>
      </c>
      <c r="AP19">
        <v>15</v>
      </c>
      <c r="AQ19">
        <v>17</v>
      </c>
    </row>
    <row r="20" spans="1:43" x14ac:dyDescent="0.2">
      <c r="A20" s="6" t="s">
        <v>31</v>
      </c>
      <c r="B20" t="str">
        <f t="shared" ca="1" si="0"/>
        <v>1. How important have the following been to your work over the past year?  [Electronic assessment, submission &amp; feedback tools]</v>
      </c>
      <c r="D20">
        <f t="shared" ca="1" si="15"/>
        <v>131</v>
      </c>
      <c r="E20">
        <f t="shared" ca="1" si="15"/>
        <v>36</v>
      </c>
      <c r="F20">
        <f t="shared" ca="1" si="15"/>
        <v>22</v>
      </c>
      <c r="G20">
        <f t="shared" ca="1" si="15"/>
        <v>10</v>
      </c>
      <c r="H20">
        <f t="shared" ca="1" si="15"/>
        <v>16</v>
      </c>
      <c r="I20">
        <f t="shared" ca="1" si="15"/>
        <v>0</v>
      </c>
      <c r="J20">
        <f t="shared" ca="1" si="2"/>
        <v>215</v>
      </c>
      <c r="L20" t="str">
        <f t="shared" ca="1" si="3"/>
        <v>Electronic assessment, submission &amp; feedback tools</v>
      </c>
      <c r="M20" s="2">
        <f t="shared" ca="1" si="4"/>
        <v>0.6093023255813953</v>
      </c>
      <c r="N20" s="2">
        <f t="shared" ca="1" si="5"/>
        <v>0.16744186046511628</v>
      </c>
      <c r="O20" s="2">
        <f t="shared" ca="1" si="6"/>
        <v>5.1162790697674418E-2</v>
      </c>
      <c r="P20" s="2">
        <f t="shared" ca="1" si="7"/>
        <v>-5.1162790697674418E-2</v>
      </c>
      <c r="Q20" s="2">
        <f t="shared" ca="1" si="8"/>
        <v>-4.6511627906976744E-2</v>
      </c>
      <c r="R20" s="2">
        <f t="shared" ca="1" si="9"/>
        <v>-7.441860465116279E-2</v>
      </c>
      <c r="S20" s="2">
        <f t="shared" ca="1" si="10"/>
        <v>0</v>
      </c>
      <c r="T20" s="8">
        <f t="shared" ca="1" si="11"/>
        <v>0.77674418604651163</v>
      </c>
      <c r="U20" s="65"/>
      <c r="V20" s="2">
        <f t="shared" ca="1" si="16"/>
        <v>0.51101321585903081</v>
      </c>
      <c r="W20" s="2">
        <f t="shared" ca="1" si="16"/>
        <v>0.16299559471365638</v>
      </c>
      <c r="X20" s="2">
        <f t="shared" ca="1" si="16"/>
        <v>6.6079295154185022E-2</v>
      </c>
      <c r="Y20" s="2">
        <f t="shared" ca="1" si="16"/>
        <v>-6.6079295154185022E-2</v>
      </c>
      <c r="Z20" s="2">
        <f t="shared" ca="1" si="16"/>
        <v>-7.4889867841409691E-2</v>
      </c>
      <c r="AA20" s="2">
        <f t="shared" ca="1" si="16"/>
        <v>-8.8105726872246701E-2</v>
      </c>
      <c r="AB20" s="2">
        <f t="shared" ca="1" si="16"/>
        <v>3.0837004405286344E-2</v>
      </c>
      <c r="AC20" s="2">
        <f t="shared" ca="1" si="16"/>
        <v>0.67400881057268713</v>
      </c>
      <c r="AE20" s="8">
        <f t="shared" ca="1" si="13"/>
        <v>0.1027353754738245</v>
      </c>
      <c r="AF20">
        <f t="shared" ca="1" si="14"/>
        <v>5</v>
      </c>
      <c r="AJ20" t="s">
        <v>53</v>
      </c>
      <c r="AK20">
        <v>12</v>
      </c>
      <c r="AL20">
        <v>15</v>
      </c>
      <c r="AM20">
        <v>15</v>
      </c>
      <c r="AN20" s="47">
        <v>18</v>
      </c>
      <c r="AO20" s="47">
        <v>18</v>
      </c>
      <c r="AP20">
        <v>19</v>
      </c>
      <c r="AQ20">
        <v>18</v>
      </c>
    </row>
    <row r="21" spans="1:43" x14ac:dyDescent="0.2">
      <c r="A21" t="s">
        <v>30</v>
      </c>
      <c r="B21" t="str">
        <f t="shared" ca="1" si="0"/>
        <v>1. How important have the following been to your work over the past year?  [Blended Learning]</v>
      </c>
      <c r="D21">
        <f t="shared" ca="1" si="15"/>
        <v>133</v>
      </c>
      <c r="E21">
        <f t="shared" ca="1" si="15"/>
        <v>39</v>
      </c>
      <c r="F21">
        <f t="shared" ca="1" si="15"/>
        <v>17</v>
      </c>
      <c r="G21">
        <f t="shared" ca="1" si="15"/>
        <v>4</v>
      </c>
      <c r="H21">
        <f t="shared" ca="1" si="15"/>
        <v>13</v>
      </c>
      <c r="I21">
        <f t="shared" ca="1" si="15"/>
        <v>9</v>
      </c>
      <c r="J21">
        <f t="shared" ca="1" si="2"/>
        <v>215</v>
      </c>
      <c r="L21" t="str">
        <f t="shared" ca="1" si="3"/>
        <v>Blended Learning</v>
      </c>
      <c r="M21" s="2">
        <f t="shared" ca="1" si="4"/>
        <v>0.61860465116279073</v>
      </c>
      <c r="N21" s="2">
        <f t="shared" ca="1" si="5"/>
        <v>0.18139534883720931</v>
      </c>
      <c r="O21" s="2">
        <f t="shared" ca="1" si="6"/>
        <v>3.9534883720930232E-2</v>
      </c>
      <c r="P21" s="2">
        <f t="shared" ca="1" si="7"/>
        <v>-3.9534883720930232E-2</v>
      </c>
      <c r="Q21" s="2">
        <f t="shared" ca="1" si="8"/>
        <v>-1.8604651162790697E-2</v>
      </c>
      <c r="R21" s="2">
        <f t="shared" ca="1" si="9"/>
        <v>-6.0465116279069767E-2</v>
      </c>
      <c r="S21" s="2">
        <f t="shared" ca="1" si="10"/>
        <v>4.1860465116279069E-2</v>
      </c>
      <c r="T21" s="8">
        <f t="shared" ca="1" si="11"/>
        <v>0.8</v>
      </c>
      <c r="U21" s="65"/>
      <c r="V21" s="2">
        <f t="shared" ca="1" si="16"/>
        <v>0.3964757709251101</v>
      </c>
      <c r="W21" s="2">
        <f t="shared" ca="1" si="16"/>
        <v>0.2687224669603524</v>
      </c>
      <c r="X21" s="2">
        <f t="shared" ca="1" si="16"/>
        <v>0.10572687224669604</v>
      </c>
      <c r="Y21" s="2">
        <f t="shared" ca="1" si="16"/>
        <v>-0.10572687224669604</v>
      </c>
      <c r="Z21" s="2">
        <f t="shared" ca="1" si="16"/>
        <v>-7.9295154185022032E-2</v>
      </c>
      <c r="AA21" s="2">
        <f t="shared" ca="1" si="16"/>
        <v>-3.0837004405286344E-2</v>
      </c>
      <c r="AB21" s="2">
        <f t="shared" ca="1" si="16"/>
        <v>1.3215859030837005E-2</v>
      </c>
      <c r="AC21" s="2">
        <f t="shared" ca="1" si="16"/>
        <v>0.66519823788546251</v>
      </c>
      <c r="AE21" s="8">
        <f t="shared" ca="1" si="13"/>
        <v>0.13480176211453754</v>
      </c>
      <c r="AF21">
        <f t="shared" ca="1" si="14"/>
        <v>4</v>
      </c>
      <c r="AJ21" t="s">
        <v>42</v>
      </c>
      <c r="AK21">
        <v>16</v>
      </c>
      <c r="AL21">
        <v>18</v>
      </c>
      <c r="AM21">
        <v>17</v>
      </c>
      <c r="AN21" s="47">
        <v>19</v>
      </c>
      <c r="AO21" s="47">
        <v>19</v>
      </c>
      <c r="AP21">
        <v>18</v>
      </c>
      <c r="AQ21">
        <v>19</v>
      </c>
    </row>
    <row r="22" spans="1:43" x14ac:dyDescent="0.2">
      <c r="A22" s="6" t="s">
        <v>28</v>
      </c>
      <c r="B22" t="str">
        <f t="shared" ca="1" si="0"/>
        <v>1. How important have the following been to your work over the past year?  [Web conferencing/virtual classroom software]</v>
      </c>
      <c r="D22">
        <f t="shared" ca="1" si="15"/>
        <v>173</v>
      </c>
      <c r="E22">
        <f t="shared" ca="1" si="15"/>
        <v>14</v>
      </c>
      <c r="F22">
        <f t="shared" ca="1" si="15"/>
        <v>10</v>
      </c>
      <c r="G22">
        <f t="shared" ca="1" si="15"/>
        <v>6</v>
      </c>
      <c r="H22">
        <f t="shared" ca="1" si="15"/>
        <v>7</v>
      </c>
      <c r="I22">
        <f t="shared" ca="1" si="15"/>
        <v>5</v>
      </c>
      <c r="J22">
        <f t="shared" ca="1" si="2"/>
        <v>215</v>
      </c>
      <c r="L22" t="str">
        <f t="shared" ca="1" si="3"/>
        <v>Web conferencing/virtual classroom software</v>
      </c>
      <c r="M22" s="2">
        <f t="shared" ca="1" si="4"/>
        <v>0.8046511627906977</v>
      </c>
      <c r="N22" s="2">
        <f t="shared" ca="1" si="5"/>
        <v>6.5116279069767441E-2</v>
      </c>
      <c r="O22" s="2">
        <f t="shared" ca="1" si="6"/>
        <v>2.3255813953488372E-2</v>
      </c>
      <c r="P22" s="2">
        <f t="shared" ca="1" si="7"/>
        <v>-2.3255813953488372E-2</v>
      </c>
      <c r="Q22" s="2">
        <f t="shared" ca="1" si="8"/>
        <v>-2.7906976744186046E-2</v>
      </c>
      <c r="R22" s="2">
        <f t="shared" ca="1" si="9"/>
        <v>-3.255813953488372E-2</v>
      </c>
      <c r="S22" s="2">
        <f t="shared" ca="1" si="10"/>
        <v>2.3255813953488372E-2</v>
      </c>
      <c r="T22" s="8">
        <f t="shared" ca="1" si="11"/>
        <v>0.86976744186046517</v>
      </c>
      <c r="U22" s="65"/>
      <c r="V22" s="2">
        <f t="shared" ca="1" si="16"/>
        <v>0.38766519823788548</v>
      </c>
      <c r="W22" s="2">
        <f t="shared" ca="1" si="16"/>
        <v>0.32158590308370044</v>
      </c>
      <c r="X22" s="2">
        <f t="shared" ca="1" si="16"/>
        <v>8.1497797356828189E-2</v>
      </c>
      <c r="Y22" s="2">
        <f t="shared" ca="1" si="16"/>
        <v>-8.1497797356828189E-2</v>
      </c>
      <c r="Z22" s="2">
        <f t="shared" ca="1" si="16"/>
        <v>-7.4889867841409691E-2</v>
      </c>
      <c r="AA22" s="2">
        <f t="shared" ca="1" si="16"/>
        <v>-3.0837004405286344E-2</v>
      </c>
      <c r="AB22" s="2">
        <f t="shared" ca="1" si="16"/>
        <v>2.2026431718061675E-2</v>
      </c>
      <c r="AC22" s="2">
        <f t="shared" ca="1" si="16"/>
        <v>0.70925110132158586</v>
      </c>
      <c r="AE22" s="8">
        <f t="shared" ca="1" si="13"/>
        <v>0.16051634053887931</v>
      </c>
      <c r="AF22">
        <f t="shared" ca="1" si="14"/>
        <v>3</v>
      </c>
      <c r="AJ22" t="s">
        <v>54</v>
      </c>
      <c r="AK22" s="2"/>
      <c r="AL22">
        <v>19</v>
      </c>
      <c r="AM22">
        <v>19</v>
      </c>
      <c r="AN22" s="47">
        <v>22</v>
      </c>
      <c r="AO22" s="47">
        <v>22</v>
      </c>
      <c r="AP22">
        <v>22</v>
      </c>
      <c r="AQ22">
        <v>20</v>
      </c>
    </row>
    <row r="23" spans="1:43" x14ac:dyDescent="0.2">
      <c r="A23" s="6" t="s">
        <v>32</v>
      </c>
      <c r="B23" t="str">
        <f t="shared" ca="1" si="0"/>
        <v>1. How important have the following been to your work over the past year?  [Content Management Systems and VLEs]</v>
      </c>
      <c r="D23">
        <f t="shared" ca="1" si="15"/>
        <v>170</v>
      </c>
      <c r="E23">
        <f t="shared" ca="1" si="15"/>
        <v>21</v>
      </c>
      <c r="F23">
        <f t="shared" ca="1" si="15"/>
        <v>11</v>
      </c>
      <c r="G23">
        <f t="shared" ca="1" si="15"/>
        <v>4</v>
      </c>
      <c r="H23">
        <f t="shared" ca="1" si="15"/>
        <v>3</v>
      </c>
      <c r="I23">
        <f t="shared" ca="1" si="15"/>
        <v>6</v>
      </c>
      <c r="J23">
        <f t="shared" ca="1" si="2"/>
        <v>215</v>
      </c>
      <c r="L23" t="str">
        <f t="shared" ca="1" si="3"/>
        <v>Content Management Systems and VLEs</v>
      </c>
      <c r="M23" s="2">
        <f t="shared" ca="1" si="4"/>
        <v>0.79069767441860461</v>
      </c>
      <c r="N23" s="2">
        <f t="shared" ca="1" si="5"/>
        <v>9.7674418604651161E-2</v>
      </c>
      <c r="O23" s="2">
        <f t="shared" ca="1" si="6"/>
        <v>2.5581395348837209E-2</v>
      </c>
      <c r="P23" s="2">
        <f t="shared" ca="1" si="7"/>
        <v>-2.5581395348837209E-2</v>
      </c>
      <c r="Q23" s="2">
        <f t="shared" ca="1" si="8"/>
        <v>-1.8604651162790697E-2</v>
      </c>
      <c r="R23" s="2">
        <f t="shared" ca="1" si="9"/>
        <v>-1.3953488372093023E-2</v>
      </c>
      <c r="S23" s="2">
        <f t="shared" ca="1" si="10"/>
        <v>2.7906976744186046E-2</v>
      </c>
      <c r="T23" s="8">
        <f t="shared" ca="1" si="11"/>
        <v>0.88837209302325582</v>
      </c>
      <c r="U23" s="65"/>
      <c r="V23" s="2">
        <f t="shared" ca="1" si="16"/>
        <v>0.62995594713656389</v>
      </c>
      <c r="W23" s="2">
        <f t="shared" ca="1" si="16"/>
        <v>0.14977973568281938</v>
      </c>
      <c r="X23" s="2">
        <f t="shared" ca="1" si="16"/>
        <v>5.9471365638766517E-2</v>
      </c>
      <c r="Y23" s="2">
        <f t="shared" ca="1" si="16"/>
        <v>-5.9471365638766517E-2</v>
      </c>
      <c r="Z23" s="2">
        <f t="shared" ca="1" si="16"/>
        <v>-3.5242290748898682E-2</v>
      </c>
      <c r="AA23" s="2">
        <f t="shared" ca="1" si="16"/>
        <v>-3.5242290748898682E-2</v>
      </c>
      <c r="AB23" s="2">
        <f t="shared" ca="1" si="16"/>
        <v>3.0837004405286344E-2</v>
      </c>
      <c r="AC23" s="2">
        <f t="shared" ca="1" si="16"/>
        <v>0.77973568281938332</v>
      </c>
      <c r="AE23" s="8">
        <f t="shared" ca="1" si="13"/>
        <v>0.10863641020387249</v>
      </c>
      <c r="AF23">
        <f t="shared" ca="1" si="14"/>
        <v>1</v>
      </c>
      <c r="AJ23" t="s">
        <v>120</v>
      </c>
      <c r="AN23" s="47">
        <v>20</v>
      </c>
      <c r="AO23" s="47">
        <v>20</v>
      </c>
      <c r="AP23">
        <v>20</v>
      </c>
      <c r="AQ23">
        <v>21</v>
      </c>
    </row>
    <row r="24" spans="1:43" x14ac:dyDescent="0.2">
      <c r="A24" s="6" t="s">
        <v>29</v>
      </c>
      <c r="B24" t="str">
        <f t="shared" ca="1" si="0"/>
        <v>1. How important have the following been to your work over the past year?  [Collaborative tools (e.g. Office365/Teams, Google Workspace/G Suite, Padlet etc.)]</v>
      </c>
      <c r="D24">
        <f t="shared" ca="1" si="15"/>
        <v>175</v>
      </c>
      <c r="E24">
        <f t="shared" ca="1" si="15"/>
        <v>16</v>
      </c>
      <c r="F24">
        <f t="shared" ca="1" si="15"/>
        <v>10</v>
      </c>
      <c r="G24">
        <f t="shared" ca="1" si="15"/>
        <v>1</v>
      </c>
      <c r="H24">
        <f t="shared" ca="1" si="15"/>
        <v>2</v>
      </c>
      <c r="I24">
        <f t="shared" ca="1" si="15"/>
        <v>11</v>
      </c>
      <c r="J24">
        <f t="shared" ca="1" si="2"/>
        <v>215</v>
      </c>
      <c r="L24" t="str">
        <f t="shared" ca="1" si="3"/>
        <v>Collaborative tools (e.g. Office365/Teams, Google Workspace/G Suite, Padlet etc.)</v>
      </c>
      <c r="M24" s="2">
        <f t="shared" ca="1" si="4"/>
        <v>0.81395348837209303</v>
      </c>
      <c r="N24" s="2">
        <f t="shared" ca="1" si="5"/>
        <v>7.441860465116279E-2</v>
      </c>
      <c r="O24" s="2">
        <f t="shared" ca="1" si="6"/>
        <v>2.3255813953488372E-2</v>
      </c>
      <c r="P24" s="2">
        <f t="shared" ca="1" si="7"/>
        <v>-2.3255813953488372E-2</v>
      </c>
      <c r="Q24" s="2">
        <f t="shared" ca="1" si="8"/>
        <v>-4.6511627906976744E-3</v>
      </c>
      <c r="R24" s="2">
        <f t="shared" ca="1" si="9"/>
        <v>-9.3023255813953487E-3</v>
      </c>
      <c r="S24" s="2">
        <f t="shared" ca="1" si="10"/>
        <v>5.1162790697674418E-2</v>
      </c>
      <c r="T24" s="8">
        <f t="shared" ca="1" si="11"/>
        <v>0.88837209302325582</v>
      </c>
      <c r="U24" s="65"/>
      <c r="V24" s="2">
        <f t="shared" ca="1" si="16"/>
        <v>0.42290748898678415</v>
      </c>
      <c r="W24" s="2">
        <f t="shared" ca="1" si="16"/>
        <v>0.28193832599118945</v>
      </c>
      <c r="X24" s="2">
        <f t="shared" ca="1" si="16"/>
        <v>7.4889867841409691E-2</v>
      </c>
      <c r="Y24" s="2">
        <f t="shared" ca="1" si="16"/>
        <v>-7.4889867841409691E-2</v>
      </c>
      <c r="Z24" s="2">
        <f t="shared" ca="1" si="16"/>
        <v>-9.6916299559471369E-2</v>
      </c>
      <c r="AA24" s="2">
        <f t="shared" ca="1" si="16"/>
        <v>-3.5242290748898682E-2</v>
      </c>
      <c r="AB24" s="2">
        <f t="shared" ca="1" si="16"/>
        <v>1.3215859030837005E-2</v>
      </c>
      <c r="AC24" s="2">
        <f t="shared" ca="1" si="16"/>
        <v>0.70484581497797361</v>
      </c>
      <c r="AE24" s="8">
        <f t="shared" ca="1" si="13"/>
        <v>0.18352627804528221</v>
      </c>
      <c r="AF24">
        <f t="shared" ca="1" si="14"/>
        <v>1</v>
      </c>
      <c r="AJ24" t="s">
        <v>47</v>
      </c>
      <c r="AK24">
        <v>15</v>
      </c>
      <c r="AL24">
        <v>17</v>
      </c>
      <c r="AM24">
        <v>18</v>
      </c>
      <c r="AN24" s="47">
        <v>21</v>
      </c>
      <c r="AO24" s="47">
        <v>21</v>
      </c>
      <c r="AP24">
        <v>21</v>
      </c>
      <c r="AQ24">
        <v>22</v>
      </c>
    </row>
    <row r="27" spans="1:43" ht="17.25" x14ac:dyDescent="0.2">
      <c r="A27" s="9" t="str">
        <f>"'Form responses "&amp;L28&amp;"'!"</f>
        <v>'Form responses 2019'!</v>
      </c>
      <c r="B27" s="7" t="s">
        <v>4448</v>
      </c>
      <c r="C27" s="6"/>
      <c r="D27" s="6"/>
      <c r="U27" s="6"/>
      <c r="V27" s="34"/>
      <c r="Y27" s="40" t="s">
        <v>37</v>
      </c>
      <c r="Z27" s="39"/>
      <c r="AA27" s="39"/>
      <c r="AB27" s="39"/>
      <c r="AC27" s="39"/>
      <c r="AN27" s="47"/>
      <c r="AO27" s="47"/>
    </row>
    <row r="28" spans="1:43" ht="17.25" x14ac:dyDescent="0.2">
      <c r="A28" s="6" t="s">
        <v>3</v>
      </c>
      <c r="B28" s="7"/>
      <c r="C28" s="6"/>
      <c r="D28" s="6">
        <v>5</v>
      </c>
      <c r="E28">
        <v>4</v>
      </c>
      <c r="F28">
        <v>3</v>
      </c>
      <c r="G28">
        <v>2</v>
      </c>
      <c r="H28">
        <v>1</v>
      </c>
      <c r="I28" t="s">
        <v>5</v>
      </c>
      <c r="L28">
        <v>2019</v>
      </c>
      <c r="M28" s="6" t="str">
        <f>"Very important ("&amp;L28&amp;")"</f>
        <v>Very important (2019)</v>
      </c>
      <c r="N28" s="6" t="str">
        <f>"Important ("&amp;L28&amp;")"</f>
        <v>Important (2019)</v>
      </c>
      <c r="O28" s="6" t="str">
        <f>"Neutral ("&amp;L28&amp;")"</f>
        <v>Neutral (2019)</v>
      </c>
      <c r="P28" s="6" t="str">
        <f>"Neutral ("&amp;L28&amp;")"</f>
        <v>Neutral (2019)</v>
      </c>
      <c r="Q28" s="6" t="str">
        <f>"Unimportant ("&amp;L28&amp;")"</f>
        <v>Unimportant (2019)</v>
      </c>
      <c r="R28" s="6" t="str">
        <f>"Not at all important ("&amp;L28&amp;")"</f>
        <v>Not at all important (2019)</v>
      </c>
      <c r="S28" t="s">
        <v>5</v>
      </c>
      <c r="T28" s="6" t="s">
        <v>11</v>
      </c>
      <c r="U28" s="8"/>
      <c r="AI28" s="6"/>
    </row>
    <row r="29" spans="1:43" x14ac:dyDescent="0.2">
      <c r="A29" s="6" t="s">
        <v>29</v>
      </c>
      <c r="B29" t="str">
        <f t="shared" ref="B29:B49" ca="1" si="17">INDIRECT($A$27&amp;A29&amp;"1")</f>
        <v>1. How important have the following been to your work over the past year?  [Collaborative tools (e.g. Office365/Teams, Google Workspace/G Suite, Padlet etc.)]</v>
      </c>
      <c r="D29">
        <f t="shared" ref="D29:I38" ca="1" si="18">COUNTIF(INDIRECT($A$27&amp;$A29&amp;":"&amp;$A29),D$2)</f>
        <v>96</v>
      </c>
      <c r="E29">
        <f t="shared" ca="1" si="18"/>
        <v>64</v>
      </c>
      <c r="F29">
        <f t="shared" ca="1" si="18"/>
        <v>34</v>
      </c>
      <c r="G29">
        <f t="shared" ca="1" si="18"/>
        <v>22</v>
      </c>
      <c r="H29">
        <f t="shared" ca="1" si="18"/>
        <v>8</v>
      </c>
      <c r="I29">
        <f t="shared" ca="1" si="18"/>
        <v>3</v>
      </c>
      <c r="J29">
        <f t="shared" ref="J29:J49" ca="1" si="19">SUM(D29:I29)</f>
        <v>227</v>
      </c>
      <c r="L29" t="str">
        <f ca="1">MID(B29,FIND("[",B29)+1,LEN(B29)-FIND("[",B29)-1)</f>
        <v>Collaborative tools (e.g. Office365/Teams, Google Workspace/G Suite, Padlet etc.)</v>
      </c>
      <c r="M29" s="2">
        <f t="shared" ref="M29:M49" ca="1" si="20">D29/$J29</f>
        <v>0.42290748898678415</v>
      </c>
      <c r="N29" s="2">
        <f t="shared" ref="N29:N49" ca="1" si="21">E29/$J29</f>
        <v>0.28193832599118945</v>
      </c>
      <c r="O29" s="2">
        <f t="shared" ref="O29:O49" ca="1" si="22">F29/$J29/2</f>
        <v>7.4889867841409691E-2</v>
      </c>
      <c r="P29" s="2">
        <f t="shared" ref="P29:P49" ca="1" si="23">-O29</f>
        <v>-7.4889867841409691E-2</v>
      </c>
      <c r="Q29" s="2">
        <f t="shared" ref="Q29:Q49" ca="1" si="24">-G29/$J29</f>
        <v>-9.6916299559471369E-2</v>
      </c>
      <c r="R29" s="2">
        <f t="shared" ref="R29:R49" ca="1" si="25">-H29/$J29</f>
        <v>-3.5242290748898682E-2</v>
      </c>
      <c r="S29" s="2">
        <f t="shared" ref="S29:S49" ca="1" si="26">I29/$J29</f>
        <v>1.3215859030837005E-2</v>
      </c>
      <c r="T29" s="8">
        <f t="shared" ref="T29:T49" ca="1" si="27">M29+N29</f>
        <v>0.70484581497797361</v>
      </c>
      <c r="U29" s="8"/>
      <c r="AI29" s="47"/>
    </row>
    <row r="30" spans="1:43" x14ac:dyDescent="0.2">
      <c r="A30" s="6" t="s">
        <v>32</v>
      </c>
      <c r="B30" t="str">
        <f t="shared" ca="1" si="17"/>
        <v>1. How important have the following been to your work over the past year? [Content Management Systems and VLEs]</v>
      </c>
      <c r="D30">
        <f t="shared" ca="1" si="18"/>
        <v>143</v>
      </c>
      <c r="E30">
        <f t="shared" ca="1" si="18"/>
        <v>34</v>
      </c>
      <c r="F30">
        <f t="shared" ca="1" si="18"/>
        <v>27</v>
      </c>
      <c r="G30">
        <f t="shared" ca="1" si="18"/>
        <v>8</v>
      </c>
      <c r="H30">
        <f t="shared" ca="1" si="18"/>
        <v>8</v>
      </c>
      <c r="I30">
        <f t="shared" ca="1" si="18"/>
        <v>7</v>
      </c>
      <c r="J30">
        <f t="shared" ca="1" si="19"/>
        <v>227</v>
      </c>
      <c r="L30" t="str">
        <f t="shared" ref="L30:L49" ca="1" si="28">MID(B30,FIND("[",B30)+1,LEN(B30)-FIND("[",B30)-1)</f>
        <v>Content Management Systems and VLEs</v>
      </c>
      <c r="M30" s="2">
        <f t="shared" ca="1" si="20"/>
        <v>0.62995594713656389</v>
      </c>
      <c r="N30" s="2">
        <f t="shared" ca="1" si="21"/>
        <v>0.14977973568281938</v>
      </c>
      <c r="O30" s="2">
        <f t="shared" ca="1" si="22"/>
        <v>5.9471365638766517E-2</v>
      </c>
      <c r="P30" s="2">
        <f t="shared" ca="1" si="23"/>
        <v>-5.9471365638766517E-2</v>
      </c>
      <c r="Q30" s="2">
        <f t="shared" ca="1" si="24"/>
        <v>-3.5242290748898682E-2</v>
      </c>
      <c r="R30" s="2">
        <f t="shared" ca="1" si="25"/>
        <v>-3.5242290748898682E-2</v>
      </c>
      <c r="S30" s="2">
        <f t="shared" ca="1" si="26"/>
        <v>3.0837004405286344E-2</v>
      </c>
      <c r="T30" s="8">
        <f t="shared" ca="1" si="27"/>
        <v>0.77973568281938332</v>
      </c>
      <c r="U30" s="8"/>
      <c r="AI30" s="47"/>
    </row>
    <row r="31" spans="1:43" x14ac:dyDescent="0.2">
      <c r="A31" s="6" t="s">
        <v>28</v>
      </c>
      <c r="B31" t="str">
        <f t="shared" ca="1" si="17"/>
        <v>1. How important have the following been to your work over the past year? [Web conferencing/virtual classroom software]</v>
      </c>
      <c r="D31">
        <f t="shared" ca="1" si="18"/>
        <v>88</v>
      </c>
      <c r="E31">
        <f t="shared" ca="1" si="18"/>
        <v>73</v>
      </c>
      <c r="F31">
        <f t="shared" ca="1" si="18"/>
        <v>37</v>
      </c>
      <c r="G31">
        <f t="shared" ca="1" si="18"/>
        <v>17</v>
      </c>
      <c r="H31">
        <f t="shared" ca="1" si="18"/>
        <v>7</v>
      </c>
      <c r="I31">
        <f t="shared" ca="1" si="18"/>
        <v>5</v>
      </c>
      <c r="J31">
        <f t="shared" ca="1" si="19"/>
        <v>227</v>
      </c>
      <c r="L31" t="str">
        <f t="shared" ca="1" si="28"/>
        <v>Web conferencing/virtual classroom software</v>
      </c>
      <c r="M31" s="2">
        <f t="shared" ca="1" si="20"/>
        <v>0.38766519823788548</v>
      </c>
      <c r="N31" s="2">
        <f t="shared" ca="1" si="21"/>
        <v>0.32158590308370044</v>
      </c>
      <c r="O31" s="2">
        <f t="shared" ca="1" si="22"/>
        <v>8.1497797356828189E-2</v>
      </c>
      <c r="P31" s="2">
        <f t="shared" ca="1" si="23"/>
        <v>-8.1497797356828189E-2</v>
      </c>
      <c r="Q31" s="2">
        <f t="shared" ca="1" si="24"/>
        <v>-7.4889867841409691E-2</v>
      </c>
      <c r="R31" s="2">
        <f t="shared" ca="1" si="25"/>
        <v>-3.0837004405286344E-2</v>
      </c>
      <c r="S31" s="2">
        <f t="shared" ca="1" si="26"/>
        <v>2.2026431718061675E-2</v>
      </c>
      <c r="T31" s="8">
        <f t="shared" ca="1" si="27"/>
        <v>0.70925110132158586</v>
      </c>
      <c r="U31" s="8"/>
      <c r="AI31" s="47"/>
    </row>
    <row r="32" spans="1:43" x14ac:dyDescent="0.2">
      <c r="A32" s="6" t="s">
        <v>30</v>
      </c>
      <c r="B32" t="str">
        <f t="shared" ca="1" si="17"/>
        <v>1. How important have the following been to your work over the past year? [Blended Learning]</v>
      </c>
      <c r="D32">
        <f t="shared" ca="1" si="18"/>
        <v>90</v>
      </c>
      <c r="E32">
        <f t="shared" ca="1" si="18"/>
        <v>61</v>
      </c>
      <c r="F32">
        <f t="shared" ca="1" si="18"/>
        <v>48</v>
      </c>
      <c r="G32">
        <f t="shared" ca="1" si="18"/>
        <v>18</v>
      </c>
      <c r="H32">
        <f t="shared" ca="1" si="18"/>
        <v>7</v>
      </c>
      <c r="I32">
        <f t="shared" ca="1" si="18"/>
        <v>3</v>
      </c>
      <c r="J32">
        <f t="shared" ca="1" si="19"/>
        <v>227</v>
      </c>
      <c r="L32" t="str">
        <f t="shared" ca="1" si="28"/>
        <v>Blended Learning</v>
      </c>
      <c r="M32" s="2">
        <f t="shared" ca="1" si="20"/>
        <v>0.3964757709251101</v>
      </c>
      <c r="N32" s="2">
        <f t="shared" ca="1" si="21"/>
        <v>0.2687224669603524</v>
      </c>
      <c r="O32" s="2">
        <f t="shared" ca="1" si="22"/>
        <v>0.10572687224669604</v>
      </c>
      <c r="P32" s="2">
        <f t="shared" ca="1" si="23"/>
        <v>-0.10572687224669604</v>
      </c>
      <c r="Q32" s="2">
        <f t="shared" ca="1" si="24"/>
        <v>-7.9295154185022032E-2</v>
      </c>
      <c r="R32" s="2">
        <f t="shared" ca="1" si="25"/>
        <v>-3.0837004405286344E-2</v>
      </c>
      <c r="S32" s="2">
        <f t="shared" ca="1" si="26"/>
        <v>1.3215859030837005E-2</v>
      </c>
      <c r="T32" s="8">
        <f t="shared" ca="1" si="27"/>
        <v>0.66519823788546251</v>
      </c>
      <c r="U32" s="8"/>
      <c r="AI32" s="47"/>
    </row>
    <row r="33" spans="1:35" x14ac:dyDescent="0.2">
      <c r="A33" s="6" t="s">
        <v>31</v>
      </c>
      <c r="B33" t="str">
        <f t="shared" ca="1" si="17"/>
        <v>1. How important have the following been to your work over the past year? [Electronic assessment, submission &amp; feedback tools]</v>
      </c>
      <c r="D33">
        <f t="shared" ca="1" si="18"/>
        <v>116</v>
      </c>
      <c r="E33">
        <f t="shared" ca="1" si="18"/>
        <v>37</v>
      </c>
      <c r="F33">
        <f t="shared" ca="1" si="18"/>
        <v>30</v>
      </c>
      <c r="G33">
        <f t="shared" ca="1" si="18"/>
        <v>17</v>
      </c>
      <c r="H33">
        <f t="shared" ca="1" si="18"/>
        <v>20</v>
      </c>
      <c r="I33">
        <f t="shared" ca="1" si="18"/>
        <v>7</v>
      </c>
      <c r="J33">
        <f t="shared" ca="1" si="19"/>
        <v>227</v>
      </c>
      <c r="L33" t="str">
        <f t="shared" ca="1" si="28"/>
        <v>Electronic assessment, submission &amp; feedback tools</v>
      </c>
      <c r="M33" s="2">
        <f t="shared" ca="1" si="20"/>
        <v>0.51101321585903081</v>
      </c>
      <c r="N33" s="2">
        <f t="shared" ca="1" si="21"/>
        <v>0.16299559471365638</v>
      </c>
      <c r="O33" s="2">
        <f t="shared" ca="1" si="22"/>
        <v>6.6079295154185022E-2</v>
      </c>
      <c r="P33" s="2">
        <f t="shared" ca="1" si="23"/>
        <v>-6.6079295154185022E-2</v>
      </c>
      <c r="Q33" s="2">
        <f t="shared" ca="1" si="24"/>
        <v>-7.4889867841409691E-2</v>
      </c>
      <c r="R33" s="2">
        <f t="shared" ca="1" si="25"/>
        <v>-8.8105726872246701E-2</v>
      </c>
      <c r="S33" s="2">
        <f t="shared" ca="1" si="26"/>
        <v>3.0837004405286344E-2</v>
      </c>
      <c r="T33" s="8">
        <f t="shared" ca="1" si="27"/>
        <v>0.67400881057268713</v>
      </c>
      <c r="U33" s="8"/>
      <c r="AI33" s="47"/>
    </row>
    <row r="34" spans="1:35" x14ac:dyDescent="0.2">
      <c r="A34" s="6" t="s">
        <v>26</v>
      </c>
      <c r="B34" t="str">
        <f t="shared" ca="1" si="17"/>
        <v>1. How important have the following been to your work over the past year? [Lecture capture tools]</v>
      </c>
      <c r="D34">
        <f t="shared" ca="1" si="18"/>
        <v>65</v>
      </c>
      <c r="E34">
        <f t="shared" ca="1" si="18"/>
        <v>54</v>
      </c>
      <c r="F34">
        <f t="shared" ca="1" si="18"/>
        <v>33</v>
      </c>
      <c r="G34">
        <f t="shared" ca="1" si="18"/>
        <v>29</v>
      </c>
      <c r="H34">
        <f t="shared" ca="1" si="18"/>
        <v>42</v>
      </c>
      <c r="I34">
        <f t="shared" ca="1" si="18"/>
        <v>4</v>
      </c>
      <c r="J34">
        <f t="shared" ca="1" si="19"/>
        <v>227</v>
      </c>
      <c r="L34" t="str">
        <f t="shared" ca="1" si="28"/>
        <v>Lecture capture tools</v>
      </c>
      <c r="M34" s="2">
        <f t="shared" ca="1" si="20"/>
        <v>0.28634361233480177</v>
      </c>
      <c r="N34" s="2">
        <f t="shared" ca="1" si="21"/>
        <v>0.23788546255506607</v>
      </c>
      <c r="O34" s="2">
        <f t="shared" ca="1" si="22"/>
        <v>7.268722466960352E-2</v>
      </c>
      <c r="P34" s="2">
        <f t="shared" ca="1" si="23"/>
        <v>-7.268722466960352E-2</v>
      </c>
      <c r="Q34" s="2">
        <f t="shared" ca="1" si="24"/>
        <v>-0.1277533039647577</v>
      </c>
      <c r="R34" s="2">
        <f t="shared" ca="1" si="25"/>
        <v>-0.18502202643171806</v>
      </c>
      <c r="S34" s="2">
        <f t="shared" ca="1" si="26"/>
        <v>1.7621145374449341E-2</v>
      </c>
      <c r="T34" s="8">
        <f t="shared" ca="1" si="27"/>
        <v>0.52422907488986781</v>
      </c>
      <c r="U34" s="8"/>
      <c r="AI34" s="47"/>
    </row>
    <row r="35" spans="1:35" x14ac:dyDescent="0.2">
      <c r="A35" s="6" t="s">
        <v>27</v>
      </c>
      <c r="B35" t="str">
        <f t="shared" ca="1" si="17"/>
        <v>1. How important have the following been to your work over the past year? [Media production (e.g. podcasting, video interviews)]</v>
      </c>
      <c r="D35">
        <f t="shared" ca="1" si="18"/>
        <v>64</v>
      </c>
      <c r="E35">
        <f t="shared" ca="1" si="18"/>
        <v>55</v>
      </c>
      <c r="F35">
        <f t="shared" ca="1" si="18"/>
        <v>58</v>
      </c>
      <c r="G35">
        <f t="shared" ca="1" si="18"/>
        <v>25</v>
      </c>
      <c r="H35">
        <f t="shared" ca="1" si="18"/>
        <v>23</v>
      </c>
      <c r="I35">
        <f t="shared" ca="1" si="18"/>
        <v>2</v>
      </c>
      <c r="J35">
        <f t="shared" ca="1" si="19"/>
        <v>227</v>
      </c>
      <c r="L35" t="str">
        <f t="shared" ca="1" si="28"/>
        <v>Media production (e.g. podcasting, video interviews)</v>
      </c>
      <c r="M35" s="2">
        <f t="shared" ca="1" si="20"/>
        <v>0.28193832599118945</v>
      </c>
      <c r="N35" s="2">
        <f t="shared" ca="1" si="21"/>
        <v>0.24229074889867841</v>
      </c>
      <c r="O35" s="2">
        <f t="shared" ca="1" si="22"/>
        <v>0.1277533039647577</v>
      </c>
      <c r="P35" s="2">
        <f t="shared" ca="1" si="23"/>
        <v>-0.1277533039647577</v>
      </c>
      <c r="Q35" s="2">
        <f t="shared" ca="1" si="24"/>
        <v>-0.11013215859030837</v>
      </c>
      <c r="R35" s="2">
        <f t="shared" ca="1" si="25"/>
        <v>-0.1013215859030837</v>
      </c>
      <c r="S35" s="2">
        <f t="shared" ca="1" si="26"/>
        <v>8.8105726872246704E-3</v>
      </c>
      <c r="T35" s="8">
        <f t="shared" ca="1" si="27"/>
        <v>0.52422907488986792</v>
      </c>
      <c r="U35" s="8"/>
      <c r="AI35" s="47"/>
    </row>
    <row r="36" spans="1:35" x14ac:dyDescent="0.2">
      <c r="A36" s="6" t="s">
        <v>23</v>
      </c>
      <c r="B36" t="str">
        <f t="shared" ca="1" si="17"/>
        <v>1. How important have the following been to your work over the past year? [Data and Analytics (incl. Learning Analytics)]</v>
      </c>
      <c r="D36">
        <f t="shared" ca="1" si="18"/>
        <v>43</v>
      </c>
      <c r="E36">
        <f t="shared" ca="1" si="18"/>
        <v>55</v>
      </c>
      <c r="F36">
        <f t="shared" ca="1" si="18"/>
        <v>62</v>
      </c>
      <c r="G36">
        <f t="shared" ca="1" si="18"/>
        <v>34</v>
      </c>
      <c r="H36">
        <f t="shared" ca="1" si="18"/>
        <v>26</v>
      </c>
      <c r="I36">
        <f t="shared" ca="1" si="18"/>
        <v>7</v>
      </c>
      <c r="J36">
        <f t="shared" ca="1" si="19"/>
        <v>227</v>
      </c>
      <c r="L36" t="str">
        <f t="shared" ca="1" si="28"/>
        <v>Data and Analytics (incl. Learning Analytics)</v>
      </c>
      <c r="M36" s="2">
        <f t="shared" ca="1" si="20"/>
        <v>0.1894273127753304</v>
      </c>
      <c r="N36" s="2">
        <f t="shared" ca="1" si="21"/>
        <v>0.24229074889867841</v>
      </c>
      <c r="O36" s="2">
        <f t="shared" ca="1" si="22"/>
        <v>0.13656387665198239</v>
      </c>
      <c r="P36" s="2">
        <f t="shared" ca="1" si="23"/>
        <v>-0.13656387665198239</v>
      </c>
      <c r="Q36" s="2">
        <f t="shared" ca="1" si="24"/>
        <v>-0.14977973568281938</v>
      </c>
      <c r="R36" s="2">
        <f t="shared" ca="1" si="25"/>
        <v>-0.11453744493392071</v>
      </c>
      <c r="S36" s="2">
        <f t="shared" ca="1" si="26"/>
        <v>3.0837004405286344E-2</v>
      </c>
      <c r="T36" s="8">
        <f t="shared" ca="1" si="27"/>
        <v>0.43171806167400884</v>
      </c>
      <c r="U36" s="8"/>
      <c r="AI36" s="47"/>
    </row>
    <row r="37" spans="1:35" x14ac:dyDescent="0.2">
      <c r="A37" s="6" t="s">
        <v>25</v>
      </c>
      <c r="B37" t="str">
        <f t="shared" ca="1" si="17"/>
        <v>1. How important have the following been to your work over the past year? [Plagiarism detection]</v>
      </c>
      <c r="D37">
        <f t="shared" ca="1" si="18"/>
        <v>55</v>
      </c>
      <c r="E37">
        <f t="shared" ca="1" si="18"/>
        <v>51</v>
      </c>
      <c r="F37">
        <f t="shared" ca="1" si="18"/>
        <v>42</v>
      </c>
      <c r="G37">
        <f t="shared" ca="1" si="18"/>
        <v>25</v>
      </c>
      <c r="H37">
        <f t="shared" ca="1" si="18"/>
        <v>46</v>
      </c>
      <c r="I37">
        <f t="shared" ca="1" si="18"/>
        <v>8</v>
      </c>
      <c r="J37">
        <f t="shared" ca="1" si="19"/>
        <v>227</v>
      </c>
      <c r="L37" t="str">
        <f t="shared" ca="1" si="28"/>
        <v>Plagiarism detection</v>
      </c>
      <c r="M37" s="2">
        <f t="shared" ca="1" si="20"/>
        <v>0.24229074889867841</v>
      </c>
      <c r="N37" s="2">
        <f t="shared" ca="1" si="21"/>
        <v>0.22466960352422907</v>
      </c>
      <c r="O37" s="2">
        <f t="shared" ca="1" si="22"/>
        <v>9.2511013215859028E-2</v>
      </c>
      <c r="P37" s="2">
        <f t="shared" ca="1" si="23"/>
        <v>-9.2511013215859028E-2</v>
      </c>
      <c r="Q37" s="2">
        <f t="shared" ca="1" si="24"/>
        <v>-0.11013215859030837</v>
      </c>
      <c r="R37" s="2">
        <f t="shared" ca="1" si="25"/>
        <v>-0.20264317180616739</v>
      </c>
      <c r="S37" s="2">
        <f t="shared" ca="1" si="26"/>
        <v>3.5242290748898682E-2</v>
      </c>
      <c r="T37" s="8">
        <f t="shared" ca="1" si="27"/>
        <v>0.46696035242290745</v>
      </c>
      <c r="U37" s="8"/>
      <c r="AI37" s="47"/>
    </row>
    <row r="38" spans="1:35" x14ac:dyDescent="0.2">
      <c r="A38" s="6" t="s">
        <v>4</v>
      </c>
      <c r="B38" t="str">
        <f t="shared" ca="1" si="17"/>
        <v>1. How important have the following been to your work over the past year? [Assistive technologies]</v>
      </c>
      <c r="D38">
        <f t="shared" ca="1" si="18"/>
        <v>50</v>
      </c>
      <c r="E38">
        <f t="shared" ca="1" si="18"/>
        <v>60</v>
      </c>
      <c r="F38">
        <f t="shared" ca="1" si="18"/>
        <v>50</v>
      </c>
      <c r="G38">
        <f t="shared" ca="1" si="18"/>
        <v>37</v>
      </c>
      <c r="H38">
        <f t="shared" ca="1" si="18"/>
        <v>28</v>
      </c>
      <c r="I38">
        <f t="shared" ca="1" si="18"/>
        <v>2</v>
      </c>
      <c r="J38">
        <f t="shared" ca="1" si="19"/>
        <v>227</v>
      </c>
      <c r="L38" t="str">
        <f ca="1">MID(B38,FIND("[",B38)+1,LEN(B38)-FIND("[",B38)-1)</f>
        <v>Assistive technologies</v>
      </c>
      <c r="M38" s="2">
        <f t="shared" ca="1" si="20"/>
        <v>0.22026431718061673</v>
      </c>
      <c r="N38" s="2">
        <f t="shared" ca="1" si="21"/>
        <v>0.26431718061674009</v>
      </c>
      <c r="O38" s="2">
        <f t="shared" ca="1" si="22"/>
        <v>0.11013215859030837</v>
      </c>
      <c r="P38" s="2">
        <f t="shared" ca="1" si="23"/>
        <v>-0.11013215859030837</v>
      </c>
      <c r="Q38" s="2">
        <f t="shared" ca="1" si="24"/>
        <v>-0.16299559471365638</v>
      </c>
      <c r="R38" s="2">
        <f t="shared" ca="1" si="25"/>
        <v>-0.12334801762114538</v>
      </c>
      <c r="S38" s="2">
        <f t="shared" ca="1" si="26"/>
        <v>8.8105726872246704E-3</v>
      </c>
      <c r="T38" s="8">
        <f t="shared" ca="1" si="27"/>
        <v>0.48458149779735682</v>
      </c>
      <c r="U38" s="8"/>
      <c r="AI38" s="47"/>
    </row>
    <row r="39" spans="1:35" x14ac:dyDescent="0.2">
      <c r="A39" s="6" t="s">
        <v>17</v>
      </c>
      <c r="B39" t="str">
        <f t="shared" ca="1" si="17"/>
        <v>1. How important have the following been to your work over the past year? [Bring Your Own Device (BYOD)]</v>
      </c>
      <c r="D39">
        <f t="shared" ref="D39:I50" ca="1" si="29">COUNTIF(INDIRECT($A$27&amp;$A39&amp;":"&amp;$A39),D$2)</f>
        <v>23</v>
      </c>
      <c r="E39">
        <f t="shared" ca="1" si="29"/>
        <v>35</v>
      </c>
      <c r="F39">
        <f t="shared" ca="1" si="29"/>
        <v>42</v>
      </c>
      <c r="G39">
        <f t="shared" ca="1" si="29"/>
        <v>49</v>
      </c>
      <c r="H39">
        <f t="shared" ca="1" si="29"/>
        <v>71</v>
      </c>
      <c r="I39">
        <f t="shared" ca="1" si="29"/>
        <v>7</v>
      </c>
      <c r="J39">
        <f t="shared" ca="1" si="19"/>
        <v>227</v>
      </c>
      <c r="L39" t="str">
        <f t="shared" ca="1" si="28"/>
        <v>Bring Your Own Device (BYOD)</v>
      </c>
      <c r="M39" s="2">
        <f t="shared" ca="1" si="20"/>
        <v>0.1013215859030837</v>
      </c>
      <c r="N39" s="2">
        <f t="shared" ca="1" si="21"/>
        <v>0.15418502202643172</v>
      </c>
      <c r="O39" s="2">
        <f t="shared" ca="1" si="22"/>
        <v>9.2511013215859028E-2</v>
      </c>
      <c r="P39" s="2">
        <f t="shared" ca="1" si="23"/>
        <v>-9.2511013215859028E-2</v>
      </c>
      <c r="Q39" s="2">
        <f t="shared" ca="1" si="24"/>
        <v>-0.21585903083700442</v>
      </c>
      <c r="R39" s="2">
        <f t="shared" ca="1" si="25"/>
        <v>-0.31277533039647576</v>
      </c>
      <c r="S39" s="2">
        <f t="shared" ca="1" si="26"/>
        <v>3.0837004405286344E-2</v>
      </c>
      <c r="T39" s="8">
        <f t="shared" ca="1" si="27"/>
        <v>0.25550660792951541</v>
      </c>
      <c r="U39" s="8"/>
      <c r="AI39" s="47"/>
    </row>
    <row r="40" spans="1:35" x14ac:dyDescent="0.2">
      <c r="A40" s="6" t="s">
        <v>24</v>
      </c>
      <c r="B40" t="str">
        <f t="shared" ca="1" si="17"/>
        <v>1. How important have the following been to your work over the past year?  [Social networking (e.g. Twitter, Facebook, LinkedIn)]</v>
      </c>
      <c r="D40">
        <f t="shared" ca="1" si="29"/>
        <v>34</v>
      </c>
      <c r="E40">
        <f t="shared" ca="1" si="29"/>
        <v>46</v>
      </c>
      <c r="F40">
        <f t="shared" ca="1" si="29"/>
        <v>51</v>
      </c>
      <c r="G40">
        <f t="shared" ca="1" si="29"/>
        <v>53</v>
      </c>
      <c r="H40">
        <f t="shared" ca="1" si="29"/>
        <v>40</v>
      </c>
      <c r="I40">
        <f t="shared" ca="1" si="29"/>
        <v>3</v>
      </c>
      <c r="J40">
        <f t="shared" ca="1" si="19"/>
        <v>227</v>
      </c>
      <c r="L40" t="str">
        <f t="shared" ca="1" si="28"/>
        <v>Social networking (e.g. Twitter, Facebook, LinkedIn)</v>
      </c>
      <c r="M40" s="2">
        <f t="shared" ca="1" si="20"/>
        <v>0.14977973568281938</v>
      </c>
      <c r="N40" s="2">
        <f t="shared" ca="1" si="21"/>
        <v>0.20264317180616739</v>
      </c>
      <c r="O40" s="2">
        <f t="shared" ca="1" si="22"/>
        <v>0.11233480176211454</v>
      </c>
      <c r="P40" s="2">
        <f t="shared" ca="1" si="23"/>
        <v>-0.11233480176211454</v>
      </c>
      <c r="Q40" s="2">
        <f t="shared" ca="1" si="24"/>
        <v>-0.23348017621145375</v>
      </c>
      <c r="R40" s="2">
        <f t="shared" ca="1" si="25"/>
        <v>-0.1762114537444934</v>
      </c>
      <c r="S40" s="2">
        <f t="shared" ca="1" si="26"/>
        <v>1.3215859030837005E-2</v>
      </c>
      <c r="T40" s="8">
        <f t="shared" ca="1" si="27"/>
        <v>0.35242290748898675</v>
      </c>
      <c r="U40" s="8"/>
      <c r="AI40" s="47"/>
    </row>
    <row r="41" spans="1:35" x14ac:dyDescent="0.2">
      <c r="A41" s="6" t="s">
        <v>19</v>
      </c>
      <c r="B41" t="str">
        <f t="shared" ca="1" si="17"/>
        <v>1. How important have the following been to your work over the past year? [Learning Space Design]</v>
      </c>
      <c r="D41">
        <f t="shared" ca="1" si="29"/>
        <v>42</v>
      </c>
      <c r="E41">
        <f t="shared" ca="1" si="29"/>
        <v>40</v>
      </c>
      <c r="F41">
        <f t="shared" ca="1" si="29"/>
        <v>51</v>
      </c>
      <c r="G41">
        <f t="shared" ca="1" si="29"/>
        <v>39</v>
      </c>
      <c r="H41">
        <f t="shared" ca="1" si="29"/>
        <v>52</v>
      </c>
      <c r="I41">
        <f t="shared" ca="1" si="29"/>
        <v>3</v>
      </c>
      <c r="J41">
        <f t="shared" ca="1" si="19"/>
        <v>227</v>
      </c>
      <c r="L41" t="str">
        <f t="shared" ca="1" si="28"/>
        <v>Learning Space Design</v>
      </c>
      <c r="M41" s="2">
        <f t="shared" ca="1" si="20"/>
        <v>0.18502202643171806</v>
      </c>
      <c r="N41" s="2">
        <f t="shared" ca="1" si="21"/>
        <v>0.1762114537444934</v>
      </c>
      <c r="O41" s="2">
        <f t="shared" ca="1" si="22"/>
        <v>0.11233480176211454</v>
      </c>
      <c r="P41" s="2">
        <f t="shared" ca="1" si="23"/>
        <v>-0.11233480176211454</v>
      </c>
      <c r="Q41" s="2">
        <f t="shared" ca="1" si="24"/>
        <v>-0.17180616740088106</v>
      </c>
      <c r="R41" s="2">
        <f t="shared" ca="1" si="25"/>
        <v>-0.22907488986784141</v>
      </c>
      <c r="S41" s="2">
        <f t="shared" ca="1" si="26"/>
        <v>1.3215859030837005E-2</v>
      </c>
      <c r="T41" s="8">
        <f t="shared" ca="1" si="27"/>
        <v>0.36123348017621149</v>
      </c>
      <c r="U41" s="8"/>
      <c r="AI41" s="47"/>
    </row>
    <row r="42" spans="1:35" x14ac:dyDescent="0.2">
      <c r="A42" s="6" t="s">
        <v>18</v>
      </c>
      <c r="B42" t="str">
        <f t="shared" ca="1" si="17"/>
        <v>1. How important have the following been to your work over the past year? [Digital repositories]</v>
      </c>
      <c r="D42">
        <f t="shared" ca="1" si="29"/>
        <v>22</v>
      </c>
      <c r="E42">
        <f t="shared" ca="1" si="29"/>
        <v>41</v>
      </c>
      <c r="F42">
        <f t="shared" ca="1" si="29"/>
        <v>63</v>
      </c>
      <c r="G42">
        <f t="shared" ca="1" si="29"/>
        <v>47</v>
      </c>
      <c r="H42">
        <f t="shared" ca="1" si="29"/>
        <v>50</v>
      </c>
      <c r="I42">
        <f t="shared" ca="1" si="29"/>
        <v>4</v>
      </c>
      <c r="J42">
        <f t="shared" ca="1" si="19"/>
        <v>227</v>
      </c>
      <c r="L42" t="str">
        <f t="shared" ca="1" si="28"/>
        <v>Digital repositories</v>
      </c>
      <c r="M42" s="2">
        <f t="shared" ca="1" si="20"/>
        <v>9.6916299559471369E-2</v>
      </c>
      <c r="N42" s="2">
        <f t="shared" ca="1" si="21"/>
        <v>0.18061674008810572</v>
      </c>
      <c r="O42" s="2">
        <f t="shared" ca="1" si="22"/>
        <v>0.13876651982378854</v>
      </c>
      <c r="P42" s="2">
        <f t="shared" ca="1" si="23"/>
        <v>-0.13876651982378854</v>
      </c>
      <c r="Q42" s="2">
        <f t="shared" ca="1" si="24"/>
        <v>-0.20704845814977973</v>
      </c>
      <c r="R42" s="2">
        <f t="shared" ca="1" si="25"/>
        <v>-0.22026431718061673</v>
      </c>
      <c r="S42" s="2">
        <f t="shared" ca="1" si="26"/>
        <v>1.7621145374449341E-2</v>
      </c>
      <c r="T42" s="8">
        <f t="shared" ca="1" si="27"/>
        <v>0.27753303964757708</v>
      </c>
      <c r="U42" s="8"/>
      <c r="AI42" s="47"/>
    </row>
    <row r="43" spans="1:35" x14ac:dyDescent="0.2">
      <c r="A43" s="6" t="s">
        <v>22</v>
      </c>
      <c r="B43" t="str">
        <f t="shared" ca="1" si="17"/>
        <v>1. How important have the following been to your work over the past year? [ePortfolios]</v>
      </c>
      <c r="D43">
        <f t="shared" ca="1" si="29"/>
        <v>34</v>
      </c>
      <c r="E43">
        <f t="shared" ca="1" si="29"/>
        <v>39</v>
      </c>
      <c r="F43">
        <f t="shared" ca="1" si="29"/>
        <v>56</v>
      </c>
      <c r="G43">
        <f t="shared" ca="1" si="29"/>
        <v>36</v>
      </c>
      <c r="H43">
        <f t="shared" ca="1" si="29"/>
        <v>56</v>
      </c>
      <c r="I43">
        <f t="shared" ca="1" si="29"/>
        <v>6</v>
      </c>
      <c r="J43">
        <f t="shared" ca="1" si="19"/>
        <v>227</v>
      </c>
      <c r="L43" t="str">
        <f t="shared" ca="1" si="28"/>
        <v>ePortfolios</v>
      </c>
      <c r="M43" s="2">
        <f t="shared" ca="1" si="20"/>
        <v>0.14977973568281938</v>
      </c>
      <c r="N43" s="2">
        <f t="shared" ca="1" si="21"/>
        <v>0.17180616740088106</v>
      </c>
      <c r="O43" s="2">
        <f t="shared" ca="1" si="22"/>
        <v>0.12334801762114538</v>
      </c>
      <c r="P43" s="2">
        <f t="shared" ca="1" si="23"/>
        <v>-0.12334801762114538</v>
      </c>
      <c r="Q43" s="2">
        <f t="shared" ca="1" si="24"/>
        <v>-0.15859030837004406</v>
      </c>
      <c r="R43" s="2">
        <f t="shared" ca="1" si="25"/>
        <v>-0.24669603524229075</v>
      </c>
      <c r="S43" s="2">
        <f t="shared" ca="1" si="26"/>
        <v>2.643171806167401E-2</v>
      </c>
      <c r="T43" s="8">
        <f t="shared" ca="1" si="27"/>
        <v>0.32158590308370044</v>
      </c>
      <c r="U43" s="8"/>
      <c r="AI43" s="47"/>
    </row>
    <row r="44" spans="1:35" x14ac:dyDescent="0.2">
      <c r="A44" s="6" t="s">
        <v>20</v>
      </c>
      <c r="B44" t="str">
        <f t="shared" ca="1" si="17"/>
        <v>1. How important have the following been to your work over the past year? [Blogs]</v>
      </c>
      <c r="D44">
        <f t="shared" ca="1" si="29"/>
        <v>23</v>
      </c>
      <c r="E44">
        <f t="shared" ca="1" si="29"/>
        <v>51</v>
      </c>
      <c r="F44">
        <f t="shared" ca="1" si="29"/>
        <v>49</v>
      </c>
      <c r="G44">
        <f t="shared" ca="1" si="29"/>
        <v>57</v>
      </c>
      <c r="H44">
        <f t="shared" ca="1" si="29"/>
        <v>46</v>
      </c>
      <c r="I44">
        <f t="shared" ca="1" si="29"/>
        <v>1</v>
      </c>
      <c r="J44">
        <f t="shared" ca="1" si="19"/>
        <v>227</v>
      </c>
      <c r="L44" t="str">
        <f t="shared" ca="1" si="28"/>
        <v>Blogs</v>
      </c>
      <c r="M44" s="2">
        <f t="shared" ca="1" si="20"/>
        <v>0.1013215859030837</v>
      </c>
      <c r="N44" s="2">
        <f t="shared" ca="1" si="21"/>
        <v>0.22466960352422907</v>
      </c>
      <c r="O44" s="2">
        <f t="shared" ca="1" si="22"/>
        <v>0.10792951541850221</v>
      </c>
      <c r="P44" s="2">
        <f t="shared" ca="1" si="23"/>
        <v>-0.10792951541850221</v>
      </c>
      <c r="Q44" s="2">
        <f t="shared" ca="1" si="24"/>
        <v>-0.25110132158590309</v>
      </c>
      <c r="R44" s="2">
        <f t="shared" ca="1" si="25"/>
        <v>-0.20264317180616739</v>
      </c>
      <c r="S44" s="2">
        <f t="shared" ca="1" si="26"/>
        <v>4.4052863436123352E-3</v>
      </c>
      <c r="T44" s="8">
        <f t="shared" ca="1" si="27"/>
        <v>0.32599118942731276</v>
      </c>
      <c r="U44" s="8"/>
      <c r="AI44" s="47"/>
    </row>
    <row r="45" spans="1:35" x14ac:dyDescent="0.2">
      <c r="A45" s="6" t="s">
        <v>21</v>
      </c>
      <c r="B45" t="str">
        <f t="shared" ca="1" si="17"/>
        <v>1. How important have the following been to your work over the past year? [Open Education (Practices, Policy &amp; Resources)]</v>
      </c>
      <c r="D45">
        <f t="shared" ca="1" si="29"/>
        <v>35</v>
      </c>
      <c r="E45">
        <f t="shared" ca="1" si="29"/>
        <v>36</v>
      </c>
      <c r="F45">
        <f t="shared" ca="1" si="29"/>
        <v>45</v>
      </c>
      <c r="G45">
        <f t="shared" ca="1" si="29"/>
        <v>48</v>
      </c>
      <c r="H45">
        <f t="shared" ca="1" si="29"/>
        <v>57</v>
      </c>
      <c r="I45">
        <f t="shared" ca="1" si="29"/>
        <v>6</v>
      </c>
      <c r="J45">
        <f t="shared" ca="1" si="19"/>
        <v>227</v>
      </c>
      <c r="L45" t="str">
        <f t="shared" ca="1" si="28"/>
        <v>Open Education (Practices, Policy &amp; Resources)</v>
      </c>
      <c r="M45" s="2">
        <f t="shared" ca="1" si="20"/>
        <v>0.15418502202643172</v>
      </c>
      <c r="N45" s="2">
        <f t="shared" ca="1" si="21"/>
        <v>0.15859030837004406</v>
      </c>
      <c r="O45" s="2">
        <f t="shared" ca="1" si="22"/>
        <v>9.9118942731277526E-2</v>
      </c>
      <c r="P45" s="2">
        <f t="shared" ca="1" si="23"/>
        <v>-9.9118942731277526E-2</v>
      </c>
      <c r="Q45" s="2">
        <f t="shared" ca="1" si="24"/>
        <v>-0.21145374449339208</v>
      </c>
      <c r="R45" s="2">
        <f t="shared" ca="1" si="25"/>
        <v>-0.25110132158590309</v>
      </c>
      <c r="S45" s="2">
        <f t="shared" ca="1" si="26"/>
        <v>2.643171806167401E-2</v>
      </c>
      <c r="T45" s="8">
        <f t="shared" ca="1" si="27"/>
        <v>0.31277533039647576</v>
      </c>
      <c r="U45" s="8"/>
      <c r="AI45" s="47"/>
    </row>
    <row r="46" spans="1:35" x14ac:dyDescent="0.2">
      <c r="A46" s="6" t="s">
        <v>16</v>
      </c>
      <c r="B46" t="str">
        <f t="shared" ca="1" si="17"/>
        <v>1. How important have the following been to your work over the past year? [MOOCs, SPOCs, TOOCs etc.]</v>
      </c>
      <c r="D46">
        <f t="shared" ca="1" si="29"/>
        <v>23</v>
      </c>
      <c r="E46">
        <f t="shared" ca="1" si="29"/>
        <v>33</v>
      </c>
      <c r="F46">
        <f t="shared" ca="1" si="29"/>
        <v>36</v>
      </c>
      <c r="G46">
        <f t="shared" ca="1" si="29"/>
        <v>50</v>
      </c>
      <c r="H46">
        <f t="shared" ca="1" si="29"/>
        <v>80</v>
      </c>
      <c r="I46">
        <f t="shared" ca="1" si="29"/>
        <v>5</v>
      </c>
      <c r="J46">
        <f t="shared" ca="1" si="19"/>
        <v>227</v>
      </c>
      <c r="L46" t="str">
        <f t="shared" ca="1" si="28"/>
        <v>MOOCs, SPOCs, TOOCs etc.</v>
      </c>
      <c r="M46" s="2">
        <f t="shared" ca="1" si="20"/>
        <v>0.1013215859030837</v>
      </c>
      <c r="N46" s="2">
        <f t="shared" ca="1" si="21"/>
        <v>0.14537444933920704</v>
      </c>
      <c r="O46" s="2">
        <f t="shared" ca="1" si="22"/>
        <v>7.9295154185022032E-2</v>
      </c>
      <c r="P46" s="2">
        <f t="shared" ca="1" si="23"/>
        <v>-7.9295154185022032E-2</v>
      </c>
      <c r="Q46" s="2">
        <f t="shared" ca="1" si="24"/>
        <v>-0.22026431718061673</v>
      </c>
      <c r="R46" s="2">
        <f t="shared" ca="1" si="25"/>
        <v>-0.3524229074889868</v>
      </c>
      <c r="S46" s="2">
        <f t="shared" ca="1" si="26"/>
        <v>2.2026431718061675E-2</v>
      </c>
      <c r="T46" s="8">
        <f t="shared" ca="1" si="27"/>
        <v>0.24669603524229072</v>
      </c>
      <c r="U46" s="8"/>
      <c r="AI46" s="47"/>
    </row>
    <row r="47" spans="1:35" x14ac:dyDescent="0.2">
      <c r="A47" s="6" t="s">
        <v>15</v>
      </c>
      <c r="B47" t="str">
        <f t="shared" ca="1" si="17"/>
        <v>1. How important have the following been to your work over the past year? [Game-based/playful learning]</v>
      </c>
      <c r="D47">
        <f t="shared" ca="1" si="29"/>
        <v>26</v>
      </c>
      <c r="E47">
        <f t="shared" ca="1" si="29"/>
        <v>31</v>
      </c>
      <c r="F47">
        <f t="shared" ca="1" si="29"/>
        <v>40</v>
      </c>
      <c r="G47">
        <f t="shared" ca="1" si="29"/>
        <v>61</v>
      </c>
      <c r="H47">
        <f t="shared" ca="1" si="29"/>
        <v>67</v>
      </c>
      <c r="I47">
        <f t="shared" ca="1" si="29"/>
        <v>2</v>
      </c>
      <c r="J47">
        <f t="shared" ca="1" si="19"/>
        <v>227</v>
      </c>
      <c r="L47" t="str">
        <f t="shared" ca="1" si="28"/>
        <v>Game-based/playful learning</v>
      </c>
      <c r="M47" s="2">
        <f t="shared" ca="1" si="20"/>
        <v>0.11453744493392071</v>
      </c>
      <c r="N47" s="2">
        <f t="shared" ca="1" si="21"/>
        <v>0.13656387665198239</v>
      </c>
      <c r="O47" s="2">
        <f t="shared" ca="1" si="22"/>
        <v>8.8105726872246701E-2</v>
      </c>
      <c r="P47" s="2">
        <f t="shared" ca="1" si="23"/>
        <v>-8.8105726872246701E-2</v>
      </c>
      <c r="Q47" s="2">
        <f t="shared" ca="1" si="24"/>
        <v>-0.2687224669603524</v>
      </c>
      <c r="R47" s="2">
        <f t="shared" ca="1" si="25"/>
        <v>-0.29515418502202645</v>
      </c>
      <c r="S47" s="2">
        <f t="shared" ca="1" si="26"/>
        <v>8.8105726872246704E-3</v>
      </c>
      <c r="T47" s="8">
        <f t="shared" ca="1" si="27"/>
        <v>0.25110132158590309</v>
      </c>
      <c r="U47" s="8"/>
      <c r="AI47" s="47"/>
    </row>
    <row r="48" spans="1:35" x14ac:dyDescent="0.2">
      <c r="A48" s="6" t="s">
        <v>12</v>
      </c>
      <c r="B48" t="str">
        <f t="shared" ca="1" si="17"/>
        <v>1. How important have the following been to your work over the past year? [One-to-One Device initiatives]</v>
      </c>
      <c r="D48">
        <f t="shared" ca="1" si="29"/>
        <v>8</v>
      </c>
      <c r="E48">
        <f t="shared" ca="1" si="29"/>
        <v>15</v>
      </c>
      <c r="F48">
        <f t="shared" ca="1" si="29"/>
        <v>37</v>
      </c>
      <c r="G48">
        <f t="shared" ca="1" si="29"/>
        <v>39</v>
      </c>
      <c r="H48">
        <f t="shared" ca="1" si="29"/>
        <v>86</v>
      </c>
      <c r="I48">
        <f t="shared" ca="1" si="29"/>
        <v>42</v>
      </c>
      <c r="J48">
        <f t="shared" ca="1" si="19"/>
        <v>227</v>
      </c>
      <c r="L48" t="str">
        <f t="shared" ca="1" si="28"/>
        <v>One-to-One Device initiatives</v>
      </c>
      <c r="M48" s="2">
        <f t="shared" ca="1" si="20"/>
        <v>3.5242290748898682E-2</v>
      </c>
      <c r="N48" s="2">
        <f t="shared" ca="1" si="21"/>
        <v>6.6079295154185022E-2</v>
      </c>
      <c r="O48" s="2">
        <f t="shared" ca="1" si="22"/>
        <v>8.1497797356828189E-2</v>
      </c>
      <c r="P48" s="2">
        <f t="shared" ca="1" si="23"/>
        <v>-8.1497797356828189E-2</v>
      </c>
      <c r="Q48" s="2">
        <f t="shared" ca="1" si="24"/>
        <v>-0.17180616740088106</v>
      </c>
      <c r="R48" s="2">
        <f t="shared" ca="1" si="25"/>
        <v>-0.3788546255506608</v>
      </c>
      <c r="S48" s="2">
        <f t="shared" ca="1" si="26"/>
        <v>0.18502202643171806</v>
      </c>
      <c r="T48" s="8">
        <f t="shared" ca="1" si="27"/>
        <v>0.10132158590308371</v>
      </c>
      <c r="U48" s="8"/>
      <c r="AI48" s="47"/>
    </row>
    <row r="49" spans="1:35" x14ac:dyDescent="0.2">
      <c r="A49" s="6" t="s">
        <v>14</v>
      </c>
      <c r="B49" t="str">
        <f t="shared" ca="1" si="17"/>
        <v>1. How important have the following been to your work over the past year? [Augmented and Virtual Reality]</v>
      </c>
      <c r="D49">
        <f t="shared" ca="1" si="29"/>
        <v>12</v>
      </c>
      <c r="E49">
        <f t="shared" ca="1" si="29"/>
        <v>33</v>
      </c>
      <c r="F49">
        <f t="shared" ca="1" si="29"/>
        <v>39</v>
      </c>
      <c r="G49">
        <f t="shared" ca="1" si="29"/>
        <v>44</v>
      </c>
      <c r="H49">
        <f t="shared" ca="1" si="29"/>
        <v>98</v>
      </c>
      <c r="I49">
        <f t="shared" ca="1" si="29"/>
        <v>1</v>
      </c>
      <c r="J49">
        <f t="shared" ca="1" si="19"/>
        <v>227</v>
      </c>
      <c r="L49" t="str">
        <f t="shared" ca="1" si="28"/>
        <v>Augmented and Virtual Reality</v>
      </c>
      <c r="M49" s="2">
        <f t="shared" ca="1" si="20"/>
        <v>5.2863436123348019E-2</v>
      </c>
      <c r="N49" s="2">
        <f t="shared" ca="1" si="21"/>
        <v>0.14537444933920704</v>
      </c>
      <c r="O49" s="2">
        <f t="shared" ca="1" si="22"/>
        <v>8.590308370044053E-2</v>
      </c>
      <c r="P49" s="2">
        <f t="shared" ca="1" si="23"/>
        <v>-8.590308370044053E-2</v>
      </c>
      <c r="Q49" s="2">
        <f t="shared" ca="1" si="24"/>
        <v>-0.19383259911894274</v>
      </c>
      <c r="R49" s="2">
        <f t="shared" ca="1" si="25"/>
        <v>-0.43171806167400884</v>
      </c>
      <c r="S49" s="2">
        <f t="shared" ca="1" si="26"/>
        <v>4.4052863436123352E-3</v>
      </c>
      <c r="T49" s="8">
        <f t="shared" ca="1" si="27"/>
        <v>0.19823788546255505</v>
      </c>
      <c r="AI49" s="47"/>
    </row>
    <row r="50" spans="1:35" x14ac:dyDescent="0.2">
      <c r="A50" t="s">
        <v>13</v>
      </c>
      <c r="B50" t="str">
        <f t="shared" ref="B50" ca="1" si="30">INDIRECT($A$27&amp;A50&amp;"1")</f>
        <v>1. How important have the following been to your work over the past year? [Digital and Open Badges]</v>
      </c>
      <c r="D50">
        <f t="shared" ca="1" si="29"/>
        <v>16</v>
      </c>
      <c r="E50">
        <f t="shared" ca="1" si="29"/>
        <v>23</v>
      </c>
      <c r="F50">
        <f t="shared" ca="1" si="29"/>
        <v>41</v>
      </c>
      <c r="G50">
        <f t="shared" ca="1" si="29"/>
        <v>37</v>
      </c>
      <c r="H50">
        <f t="shared" ca="1" si="29"/>
        <v>103</v>
      </c>
      <c r="I50">
        <f t="shared" ca="1" si="29"/>
        <v>7</v>
      </c>
      <c r="J50">
        <f t="shared" ref="J50" ca="1" si="31">SUM(D50:I50)</f>
        <v>227</v>
      </c>
      <c r="L50" t="str">
        <f t="shared" ref="L50" ca="1" si="32">MID(B50,FIND("[",B50)+1,LEN(B50)-FIND("[",B50)-1)</f>
        <v>Digital and Open Badges</v>
      </c>
      <c r="M50" s="2">
        <f t="shared" ref="M50" ca="1" si="33">D50/$J50</f>
        <v>7.0484581497797363E-2</v>
      </c>
      <c r="N50" s="2">
        <f t="shared" ref="N50" ca="1" si="34">E50/$J50</f>
        <v>0.1013215859030837</v>
      </c>
      <c r="O50" s="2">
        <f t="shared" ref="O50" ca="1" si="35">F50/$J50/2</f>
        <v>9.0308370044052858E-2</v>
      </c>
      <c r="P50" s="2">
        <f t="shared" ref="P50" ca="1" si="36">-O50</f>
        <v>-9.0308370044052858E-2</v>
      </c>
      <c r="Q50" s="2">
        <f t="shared" ref="Q50" ca="1" si="37">-G50/$J50</f>
        <v>-0.16299559471365638</v>
      </c>
      <c r="R50" s="2">
        <f t="shared" ref="R50" ca="1" si="38">-H50/$J50</f>
        <v>-0.45374449339207046</v>
      </c>
      <c r="S50" s="2">
        <f t="shared" ref="S50" ca="1" si="39">I50/$J50</f>
        <v>3.0837004405286344E-2</v>
      </c>
      <c r="T50" s="8">
        <f t="shared" ref="T50" ca="1" si="40">M50+N50</f>
        <v>0.17180616740088106</v>
      </c>
      <c r="AI50" s="47"/>
    </row>
    <row r="51" spans="1:35" x14ac:dyDescent="0.2">
      <c r="A51" s="6"/>
    </row>
    <row r="52" spans="1:35" x14ac:dyDescent="0.2">
      <c r="A52" s="6"/>
      <c r="L52" s="6"/>
      <c r="AB52" s="44"/>
      <c r="AC52" s="44"/>
    </row>
    <row r="53" spans="1:35" ht="26.25" customHeight="1" x14ac:dyDescent="0.2">
      <c r="Z53" s="31"/>
      <c r="AB53" s="8"/>
      <c r="AC53" s="8"/>
    </row>
    <row r="54" spans="1:35" ht="26.25" customHeight="1" x14ac:dyDescent="0.25">
      <c r="Q54" s="66"/>
      <c r="R54" s="67"/>
      <c r="S54" s="67"/>
      <c r="T54" s="67"/>
      <c r="U54" s="67"/>
      <c r="Z54" s="31"/>
      <c r="AB54" s="8"/>
      <c r="AC54" s="8"/>
    </row>
    <row r="55" spans="1:35" ht="26.25" customHeight="1" x14ac:dyDescent="0.2">
      <c r="Q55" s="68"/>
      <c r="R55" s="69"/>
      <c r="S55" s="69"/>
      <c r="T55" s="69"/>
      <c r="U55" s="69"/>
      <c r="Z55" s="31"/>
      <c r="AB55" s="8"/>
      <c r="AC55" s="8"/>
    </row>
    <row r="56" spans="1:35" ht="26.25" customHeight="1" x14ac:dyDescent="0.2">
      <c r="Q56" s="68"/>
      <c r="R56" s="69"/>
      <c r="S56" s="69"/>
      <c r="T56" s="69"/>
      <c r="U56" s="69"/>
      <c r="Z56" s="31"/>
      <c r="AB56" s="8"/>
      <c r="AC56" s="8"/>
    </row>
    <row r="57" spans="1:35" ht="26.25" customHeight="1" x14ac:dyDescent="0.2">
      <c r="Q57" s="68"/>
      <c r="R57" s="70"/>
      <c r="S57" s="69"/>
      <c r="T57" s="69"/>
      <c r="U57" s="69"/>
      <c r="Z57" s="31"/>
      <c r="AB57" s="8"/>
      <c r="AC57" s="8"/>
    </row>
    <row r="58" spans="1:35" ht="26.25" customHeight="1" x14ac:dyDescent="0.2">
      <c r="Q58" s="68"/>
      <c r="R58" s="69"/>
      <c r="S58" s="69"/>
      <c r="T58" s="69"/>
      <c r="U58" s="69"/>
      <c r="Z58" s="31"/>
      <c r="AB58" s="8"/>
      <c r="AC58" s="8"/>
    </row>
    <row r="59" spans="1:35" ht="26.25" customHeight="1" x14ac:dyDescent="0.4">
      <c r="B59" s="125" t="s">
        <v>4459</v>
      </c>
      <c r="Q59" s="68"/>
      <c r="R59" s="69"/>
      <c r="S59" s="69"/>
      <c r="T59" s="69"/>
      <c r="U59" s="69"/>
      <c r="Z59" s="31"/>
      <c r="AB59" s="8"/>
      <c r="AC59" s="8"/>
    </row>
    <row r="60" spans="1:35" ht="39" customHeight="1" thickBot="1" x14ac:dyDescent="0.25">
      <c r="B60" s="79" t="s">
        <v>2498</v>
      </c>
      <c r="C60" s="80">
        <v>2014</v>
      </c>
      <c r="D60" s="80">
        <v>2015</v>
      </c>
      <c r="E60" s="80">
        <v>2016</v>
      </c>
      <c r="F60" s="80">
        <v>2017</v>
      </c>
      <c r="G60" s="80">
        <v>2018</v>
      </c>
      <c r="H60" s="80">
        <v>2019</v>
      </c>
      <c r="I60" s="80">
        <v>2020</v>
      </c>
      <c r="J60" s="81" t="s">
        <v>4449</v>
      </c>
      <c r="K60" s="81" t="s">
        <v>4450</v>
      </c>
      <c r="L60" s="80" t="s">
        <v>2499</v>
      </c>
      <c r="Q60" s="68"/>
      <c r="R60" s="69"/>
      <c r="S60" s="69"/>
      <c r="T60" s="69"/>
      <c r="U60" s="69"/>
      <c r="Z60" s="31"/>
      <c r="AB60" s="8"/>
      <c r="AC60" s="8"/>
    </row>
    <row r="61" spans="1:35" ht="33.75" customHeight="1" thickTop="1" thickBot="1" x14ac:dyDescent="0.25">
      <c r="B61" s="84" t="s">
        <v>4452</v>
      </c>
      <c r="C61" s="85">
        <v>0.50200803212851408</v>
      </c>
      <c r="D61" s="85">
        <v>0.52040816326530615</v>
      </c>
      <c r="E61" s="85">
        <v>0.6</v>
      </c>
      <c r="F61" s="85">
        <v>0.63876651982378863</v>
      </c>
      <c r="G61" s="86">
        <v>0.65517241379310343</v>
      </c>
      <c r="H61" s="86">
        <v>0.70484581497797361</v>
      </c>
      <c r="I61" s="86">
        <v>0.88837209302325582</v>
      </c>
      <c r="J61" s="86">
        <f t="shared" ref="J61:J82" si="41">IF(C61&gt;0,ROUND(I61,2)-ROUND(C61,2),"-")</f>
        <v>0.39</v>
      </c>
      <c r="K61" s="85">
        <f t="shared" ref="K61:K82" si="42">ROUND(I61,2)-ROUND(H61,2)</f>
        <v>0.19000000000000006</v>
      </c>
      <c r="L61" s="86"/>
      <c r="Q61" s="68"/>
      <c r="R61" s="69"/>
      <c r="S61" s="69"/>
      <c r="T61" s="69"/>
      <c r="U61" s="69"/>
      <c r="Z61" s="31"/>
      <c r="AB61" s="8"/>
      <c r="AC61" s="8"/>
    </row>
    <row r="62" spans="1:35" ht="33.75" customHeight="1" thickBot="1" x14ac:dyDescent="0.25">
      <c r="B62" s="84" t="s">
        <v>43</v>
      </c>
      <c r="C62" s="85">
        <v>0.59839357429718876</v>
      </c>
      <c r="D62" s="85">
        <v>0.56122448979591832</v>
      </c>
      <c r="E62" s="85">
        <v>0.53061224489795911</v>
      </c>
      <c r="F62" s="85">
        <v>0.59911894273127753</v>
      </c>
      <c r="G62" s="86">
        <v>0.60098522167487678</v>
      </c>
      <c r="H62" s="86">
        <v>0.70925110132158586</v>
      </c>
      <c r="I62" s="86">
        <v>0.86976744186046517</v>
      </c>
      <c r="J62" s="86">
        <f t="shared" si="41"/>
        <v>0.27</v>
      </c>
      <c r="K62" s="85">
        <f t="shared" si="42"/>
        <v>0.16000000000000003</v>
      </c>
      <c r="L62" s="86"/>
      <c r="Q62" s="68"/>
      <c r="R62" s="70"/>
      <c r="S62" s="69"/>
      <c r="T62" s="69"/>
      <c r="U62" s="69"/>
      <c r="Z62" s="31"/>
      <c r="AB62" s="8"/>
      <c r="AC62" s="8"/>
    </row>
    <row r="63" spans="1:35" ht="33.75" customHeight="1" thickBot="1" x14ac:dyDescent="0.25">
      <c r="B63" s="84" t="s">
        <v>107</v>
      </c>
      <c r="C63" s="85"/>
      <c r="D63" s="85">
        <v>0.37755102040816324</v>
      </c>
      <c r="E63" s="85">
        <v>0.35918367346938773</v>
      </c>
      <c r="F63" s="85">
        <v>0.33039647577092512</v>
      </c>
      <c r="G63" s="86">
        <v>0.31527093596059114</v>
      </c>
      <c r="H63" s="86">
        <v>0.25550660792951541</v>
      </c>
      <c r="I63" s="86">
        <v>0.42325581395348838</v>
      </c>
      <c r="J63" s="86" t="str">
        <f t="shared" si="41"/>
        <v>-</v>
      </c>
      <c r="K63" s="85">
        <f t="shared" si="42"/>
        <v>0.15999999999999998</v>
      </c>
      <c r="L63" s="86"/>
      <c r="Q63" s="68"/>
      <c r="R63" s="69"/>
      <c r="S63" s="69"/>
      <c r="T63" s="69"/>
      <c r="U63" s="69"/>
      <c r="Z63" s="31"/>
      <c r="AB63" s="8"/>
      <c r="AC63" s="8"/>
    </row>
    <row r="64" spans="1:35" ht="33.75" customHeight="1" thickBot="1" x14ac:dyDescent="0.25">
      <c r="B64" s="84" t="s">
        <v>51</v>
      </c>
      <c r="C64" s="85">
        <v>0.40963855421686746</v>
      </c>
      <c r="D64" s="85">
        <v>0.39795918367346939</v>
      </c>
      <c r="E64" s="85">
        <v>0.44897959183673469</v>
      </c>
      <c r="F64" s="85">
        <v>0.34801762114537449</v>
      </c>
      <c r="G64" s="86">
        <v>0.55172413793103448</v>
      </c>
      <c r="H64" s="86">
        <v>0.52422907488986781</v>
      </c>
      <c r="I64" s="86">
        <v>0.66976744186046511</v>
      </c>
      <c r="J64" s="86">
        <f t="shared" si="41"/>
        <v>0.26000000000000006</v>
      </c>
      <c r="K64" s="85">
        <f t="shared" si="42"/>
        <v>0.15000000000000002</v>
      </c>
      <c r="L64" s="86"/>
      <c r="Q64" s="68"/>
      <c r="R64" s="69"/>
      <c r="S64" s="69"/>
      <c r="T64" s="69"/>
      <c r="U64" s="69"/>
      <c r="Z64" s="31"/>
      <c r="AB64" s="8"/>
      <c r="AC64" s="8"/>
    </row>
    <row r="65" spans="2:29" ht="33.75" customHeight="1" thickBot="1" x14ac:dyDescent="0.25">
      <c r="B65" s="84" t="s">
        <v>118</v>
      </c>
      <c r="C65" s="85"/>
      <c r="D65" s="85"/>
      <c r="E65" s="85"/>
      <c r="F65" s="85">
        <v>0.65486725663716805</v>
      </c>
      <c r="G65" s="86">
        <v>0.7142857142857143</v>
      </c>
      <c r="H65" s="86">
        <v>0.66519823788546251</v>
      </c>
      <c r="I65" s="86">
        <v>0.8</v>
      </c>
      <c r="J65" s="86" t="str">
        <f t="shared" si="41"/>
        <v>-</v>
      </c>
      <c r="K65" s="85">
        <f t="shared" si="42"/>
        <v>0.13</v>
      </c>
      <c r="L65" s="86"/>
      <c r="Q65" s="68"/>
      <c r="R65" s="69"/>
      <c r="S65" s="69"/>
      <c r="T65" s="69"/>
      <c r="U65" s="69"/>
      <c r="Z65" s="31"/>
      <c r="AB65" s="8"/>
      <c r="AC65" s="8"/>
    </row>
    <row r="66" spans="2:29" ht="33.75" customHeight="1" thickBot="1" x14ac:dyDescent="0.25">
      <c r="B66" s="87" t="s">
        <v>39</v>
      </c>
      <c r="C66" s="85">
        <v>0.80722891566265065</v>
      </c>
      <c r="D66" s="85">
        <v>0.81122448979591832</v>
      </c>
      <c r="E66" s="85">
        <v>0.7918367346938775</v>
      </c>
      <c r="F66" s="85">
        <v>0.79735682819383258</v>
      </c>
      <c r="G66" s="86">
        <v>0.82758620689655171</v>
      </c>
      <c r="H66" s="86">
        <v>0.77973568281938332</v>
      </c>
      <c r="I66" s="86">
        <v>0.88837209302325582</v>
      </c>
      <c r="J66" s="86">
        <f t="shared" si="41"/>
        <v>7.999999999999996E-2</v>
      </c>
      <c r="K66" s="85">
        <f t="shared" si="42"/>
        <v>0.10999999999999999</v>
      </c>
      <c r="L66" s="86"/>
      <c r="Q66" s="68"/>
      <c r="R66" s="69"/>
      <c r="S66" s="69"/>
      <c r="T66" s="69"/>
      <c r="U66" s="69"/>
      <c r="Z66" s="31"/>
      <c r="AB66" s="8"/>
      <c r="AC66" s="8"/>
    </row>
    <row r="67" spans="2:29" ht="33.75" customHeight="1" thickBot="1" x14ac:dyDescent="0.25">
      <c r="B67" s="84" t="s">
        <v>41</v>
      </c>
      <c r="C67" s="85">
        <v>0.68273092369477906</v>
      </c>
      <c r="D67" s="85">
        <v>0.69387755102040816</v>
      </c>
      <c r="E67" s="85">
        <v>0.69387755102040816</v>
      </c>
      <c r="F67" s="85">
        <v>0.75330396475770922</v>
      </c>
      <c r="G67" s="86">
        <v>0.70443349753694584</v>
      </c>
      <c r="H67" s="86">
        <v>0.67400881057268713</v>
      </c>
      <c r="I67" s="86">
        <v>0.77674418604651163</v>
      </c>
      <c r="J67" s="86">
        <f t="shared" si="41"/>
        <v>9.9999999999999978E-2</v>
      </c>
      <c r="K67" s="85">
        <f t="shared" si="42"/>
        <v>0.10999999999999999</v>
      </c>
      <c r="L67" s="86"/>
      <c r="Q67" s="68"/>
      <c r="R67" s="69"/>
      <c r="S67" s="69"/>
      <c r="T67" s="69"/>
      <c r="U67" s="69"/>
      <c r="Z67" s="31"/>
      <c r="AB67" s="8"/>
      <c r="AC67" s="8"/>
    </row>
    <row r="68" spans="2:29" ht="33.75" customHeight="1" thickBot="1" x14ac:dyDescent="0.25">
      <c r="B68" s="84" t="s">
        <v>45</v>
      </c>
      <c r="C68" s="85">
        <v>0.56626506024096379</v>
      </c>
      <c r="D68" s="85">
        <v>0.52551020408163263</v>
      </c>
      <c r="E68" s="85">
        <v>0.56326530612244896</v>
      </c>
      <c r="F68" s="85">
        <v>0.56828193832599116</v>
      </c>
      <c r="G68" s="86">
        <v>0.55172413793103448</v>
      </c>
      <c r="H68" s="86">
        <v>0.52422907488986792</v>
      </c>
      <c r="I68" s="86">
        <v>0.6</v>
      </c>
      <c r="J68" s="86">
        <f t="shared" si="41"/>
        <v>3.0000000000000027E-2</v>
      </c>
      <c r="K68" s="85">
        <f t="shared" si="42"/>
        <v>7.999999999999996E-2</v>
      </c>
      <c r="L68" s="86"/>
      <c r="Q68" s="68"/>
      <c r="R68" s="69"/>
      <c r="S68" s="69"/>
      <c r="T68" s="69"/>
      <c r="U68" s="69"/>
      <c r="Z68" s="31"/>
      <c r="AB68" s="8"/>
      <c r="AC68" s="8"/>
    </row>
    <row r="69" spans="2:29" ht="33.75" customHeight="1" thickBot="1" x14ac:dyDescent="0.25">
      <c r="B69" s="84" t="s">
        <v>52</v>
      </c>
      <c r="C69" s="85">
        <v>0.40562248995983935</v>
      </c>
      <c r="D69" s="85">
        <v>0.33163265306122447</v>
      </c>
      <c r="E69" s="85">
        <v>0.3510204081632653</v>
      </c>
      <c r="F69" s="85">
        <v>0.33480176211453744</v>
      </c>
      <c r="G69" s="86">
        <v>0.39901477832512317</v>
      </c>
      <c r="H69" s="86">
        <v>0.27753303964757708</v>
      </c>
      <c r="I69" s="86">
        <v>0.33488372093023255</v>
      </c>
      <c r="J69" s="86">
        <f t="shared" si="41"/>
        <v>-7.999999999999996E-2</v>
      </c>
      <c r="K69" s="85">
        <f t="shared" si="42"/>
        <v>4.9999999999999989E-2</v>
      </c>
      <c r="L69" s="86"/>
      <c r="Q69" s="68"/>
      <c r="R69" s="70"/>
      <c r="S69" s="69"/>
      <c r="T69" s="69"/>
      <c r="U69" s="69"/>
      <c r="Z69" s="31"/>
      <c r="AB69" s="8"/>
      <c r="AC69" s="8"/>
    </row>
    <row r="70" spans="2:29" ht="33.75" customHeight="1" thickBot="1" x14ac:dyDescent="0.25">
      <c r="B70" s="84" t="s">
        <v>40</v>
      </c>
      <c r="C70" s="85">
        <v>0.36546184738955823</v>
      </c>
      <c r="D70" s="85">
        <v>0.40306122448979592</v>
      </c>
      <c r="E70" s="85">
        <v>0.43265306122448977</v>
      </c>
      <c r="F70" s="85">
        <v>0.47136563876651982</v>
      </c>
      <c r="G70" s="86">
        <v>0.50246305418719217</v>
      </c>
      <c r="H70" s="86">
        <v>0.43171806167400884</v>
      </c>
      <c r="I70" s="86">
        <v>0.47441860465116281</v>
      </c>
      <c r="J70" s="86">
        <f t="shared" si="41"/>
        <v>9.9999999999999978E-2</v>
      </c>
      <c r="K70" s="85">
        <f t="shared" si="42"/>
        <v>3.999999999999998E-2</v>
      </c>
      <c r="L70" s="86"/>
      <c r="Q70" s="68"/>
      <c r="R70" s="69"/>
      <c r="S70" s="69"/>
      <c r="T70" s="69"/>
      <c r="U70" s="69"/>
      <c r="Z70" s="31"/>
      <c r="AB70" s="8"/>
      <c r="AC70" s="8"/>
    </row>
    <row r="71" spans="2:29" ht="33.75" customHeight="1" thickBot="1" x14ac:dyDescent="0.25">
      <c r="B71" s="84" t="s">
        <v>4451</v>
      </c>
      <c r="C71" s="85">
        <v>0.59036144578313254</v>
      </c>
      <c r="D71" s="85">
        <v>0.53061224489795922</v>
      </c>
      <c r="E71" s="85">
        <v>0.51428571428571423</v>
      </c>
      <c r="F71" s="85">
        <v>0.47136563876651982</v>
      </c>
      <c r="G71" s="86">
        <v>0.43842364532019706</v>
      </c>
      <c r="H71" s="86">
        <v>0.35242290748898675</v>
      </c>
      <c r="I71" s="86">
        <v>0.38139534883720932</v>
      </c>
      <c r="J71" s="86">
        <f t="shared" si="41"/>
        <v>-0.20999999999999996</v>
      </c>
      <c r="K71" s="85">
        <f t="shared" si="42"/>
        <v>3.0000000000000027E-2</v>
      </c>
      <c r="L71" s="86"/>
      <c r="Q71" s="68"/>
      <c r="R71" s="69"/>
      <c r="S71" s="69"/>
      <c r="T71" s="69"/>
      <c r="U71" s="69"/>
      <c r="Z71" s="31"/>
      <c r="AB71" s="8"/>
      <c r="AC71" s="8"/>
    </row>
    <row r="72" spans="2:29" ht="33.75" customHeight="1" thickBot="1" x14ac:dyDescent="0.25">
      <c r="B72" s="84" t="s">
        <v>119</v>
      </c>
      <c r="C72" s="85"/>
      <c r="D72" s="85"/>
      <c r="E72" s="85"/>
      <c r="F72" s="85">
        <v>0.34955752212389379</v>
      </c>
      <c r="G72" s="86">
        <v>0.42857142857142855</v>
      </c>
      <c r="H72" s="86">
        <v>0.36123348017621149</v>
      </c>
      <c r="I72" s="86">
        <v>0.36744186046511629</v>
      </c>
      <c r="J72" s="86" t="str">
        <f t="shared" si="41"/>
        <v>-</v>
      </c>
      <c r="K72" s="85">
        <f t="shared" si="42"/>
        <v>1.0000000000000009E-2</v>
      </c>
      <c r="L72" s="86"/>
      <c r="Q72" s="68"/>
      <c r="R72" s="69"/>
      <c r="S72" s="69"/>
      <c r="T72" s="69"/>
      <c r="U72" s="69"/>
      <c r="Z72" s="31"/>
      <c r="AB72" s="8"/>
      <c r="AC72" s="8"/>
    </row>
    <row r="73" spans="2:29" ht="33.75" customHeight="1" thickBot="1" x14ac:dyDescent="0.25">
      <c r="B73" s="84" t="s">
        <v>48</v>
      </c>
      <c r="C73" s="85">
        <v>0.38955823293172687</v>
      </c>
      <c r="D73" s="85">
        <v>0.35204081632653061</v>
      </c>
      <c r="E73" s="85">
        <v>0.39183673469387759</v>
      </c>
      <c r="F73" s="85">
        <v>0.37004405286343611</v>
      </c>
      <c r="G73" s="86">
        <v>0.42364532019704432</v>
      </c>
      <c r="H73" s="86">
        <v>0.32158590308370044</v>
      </c>
      <c r="I73" s="86">
        <v>0.31627906976744186</v>
      </c>
      <c r="J73" s="86">
        <f t="shared" si="41"/>
        <v>-7.0000000000000007E-2</v>
      </c>
      <c r="K73" s="85">
        <f t="shared" si="42"/>
        <v>0</v>
      </c>
      <c r="L73" s="86"/>
      <c r="Q73" s="68"/>
      <c r="R73" s="69"/>
      <c r="S73" s="69"/>
      <c r="T73" s="69"/>
      <c r="U73" s="69"/>
      <c r="Z73" s="31"/>
      <c r="AB73" s="8"/>
      <c r="AC73" s="8"/>
    </row>
    <row r="74" spans="2:29" ht="33.75" customHeight="1" thickBot="1" x14ac:dyDescent="0.25">
      <c r="B74" s="84" t="s">
        <v>54</v>
      </c>
      <c r="C74" s="85"/>
      <c r="D74" s="85">
        <v>9.1836734693877542E-2</v>
      </c>
      <c r="E74" s="85">
        <v>7.7551020408163265E-2</v>
      </c>
      <c r="F74" s="85">
        <v>0.1409691629955947</v>
      </c>
      <c r="G74" s="86">
        <v>0.11822660098522167</v>
      </c>
      <c r="H74" s="86">
        <v>0.10132158590308371</v>
      </c>
      <c r="I74" s="86">
        <v>0.10232558139534884</v>
      </c>
      <c r="J74" s="86" t="str">
        <f t="shared" si="41"/>
        <v>-</v>
      </c>
      <c r="K74" s="85">
        <f t="shared" si="42"/>
        <v>0</v>
      </c>
      <c r="L74" s="86"/>
      <c r="Q74" s="50"/>
      <c r="R74" s="50"/>
      <c r="S74" s="50"/>
      <c r="T74" s="50"/>
      <c r="U74" s="50"/>
      <c r="Z74" s="31"/>
    </row>
    <row r="75" spans="2:29" ht="33.75" customHeight="1" thickBot="1" x14ac:dyDescent="0.25">
      <c r="B75" s="84" t="s">
        <v>50</v>
      </c>
      <c r="C75" s="85">
        <v>0.43775100401606426</v>
      </c>
      <c r="D75" s="85">
        <v>0.43367346938775508</v>
      </c>
      <c r="E75" s="85">
        <v>0.39183673469387753</v>
      </c>
      <c r="F75" s="85">
        <v>0.3524229074889868</v>
      </c>
      <c r="G75" s="86">
        <v>0.34482758620689657</v>
      </c>
      <c r="H75" s="86">
        <v>0.32599118942731276</v>
      </c>
      <c r="I75" s="86">
        <v>0.30697674418604648</v>
      </c>
      <c r="J75" s="86">
        <f t="shared" si="41"/>
        <v>-0.13</v>
      </c>
      <c r="K75" s="85">
        <f t="shared" si="42"/>
        <v>-2.0000000000000018E-2</v>
      </c>
      <c r="L75" s="86"/>
      <c r="Z75" s="31"/>
    </row>
    <row r="76" spans="2:29" ht="33.75" customHeight="1" thickBot="1" x14ac:dyDescent="0.25">
      <c r="B76" s="84" t="s">
        <v>49</v>
      </c>
      <c r="C76" s="85">
        <v>0.39759036144578314</v>
      </c>
      <c r="D76" s="85">
        <v>0.35714285714285715</v>
      </c>
      <c r="E76" s="85">
        <v>0.4</v>
      </c>
      <c r="F76" s="85">
        <v>0.36123348017621149</v>
      </c>
      <c r="G76" s="86">
        <v>0.3645320197044335</v>
      </c>
      <c r="H76" s="86">
        <v>0.31277533039647576</v>
      </c>
      <c r="I76" s="86">
        <v>0.2930232558139535</v>
      </c>
      <c r="J76" s="86">
        <f t="shared" si="41"/>
        <v>-0.11000000000000004</v>
      </c>
      <c r="K76" s="85">
        <f t="shared" si="42"/>
        <v>-2.0000000000000018E-2</v>
      </c>
      <c r="L76" s="86"/>
      <c r="Z76" s="31"/>
    </row>
    <row r="77" spans="2:29" ht="33.75" customHeight="1" thickBot="1" x14ac:dyDescent="0.25">
      <c r="B77" s="84" t="s">
        <v>46</v>
      </c>
      <c r="C77" s="85"/>
      <c r="D77" s="85">
        <v>0.53061224489795922</v>
      </c>
      <c r="E77" s="85">
        <v>0.48571428571428577</v>
      </c>
      <c r="F77" s="85">
        <v>0.51541850220264318</v>
      </c>
      <c r="G77" s="86">
        <v>0.54679802955665024</v>
      </c>
      <c r="H77" s="86">
        <v>0.46696035242290745</v>
      </c>
      <c r="I77" s="86">
        <v>0.42325581395348844</v>
      </c>
      <c r="J77" s="86" t="str">
        <f t="shared" si="41"/>
        <v>-</v>
      </c>
      <c r="K77" s="85">
        <f t="shared" si="42"/>
        <v>-4.9999999999999989E-2</v>
      </c>
      <c r="L77" s="86"/>
    </row>
    <row r="78" spans="2:29" ht="33.75" customHeight="1" thickBot="1" x14ac:dyDescent="0.25">
      <c r="B78" s="84" t="s">
        <v>44</v>
      </c>
      <c r="C78" s="85">
        <v>0.28915662650602408</v>
      </c>
      <c r="D78" s="85">
        <v>0.17857142857142858</v>
      </c>
      <c r="E78" s="85">
        <v>0.24897959183673471</v>
      </c>
      <c r="F78" s="85">
        <v>0.32599118942731276</v>
      </c>
      <c r="G78" s="86">
        <v>0.39901477832512317</v>
      </c>
      <c r="H78" s="86">
        <v>0.48458149779735682</v>
      </c>
      <c r="I78" s="86">
        <v>0.42325581395348838</v>
      </c>
      <c r="J78" s="86">
        <f t="shared" si="41"/>
        <v>0.13</v>
      </c>
      <c r="K78" s="85">
        <f t="shared" si="42"/>
        <v>-0.06</v>
      </c>
      <c r="L78" s="86"/>
    </row>
    <row r="79" spans="2:29" ht="33.75" customHeight="1" thickBot="1" x14ac:dyDescent="0.25">
      <c r="B79" s="84" t="s">
        <v>53</v>
      </c>
      <c r="C79" s="85">
        <v>0.38554216867469882</v>
      </c>
      <c r="D79" s="85">
        <v>0.29591836734693877</v>
      </c>
      <c r="E79" s="85">
        <v>0.28979591836734692</v>
      </c>
      <c r="F79" s="85">
        <v>0.30837004405286345</v>
      </c>
      <c r="G79" s="86">
        <v>0.25123152709359609</v>
      </c>
      <c r="H79" s="86">
        <v>0.24669603524229072</v>
      </c>
      <c r="I79" s="86">
        <v>0.18604651162790697</v>
      </c>
      <c r="J79" s="86">
        <f t="shared" si="41"/>
        <v>-0.2</v>
      </c>
      <c r="K79" s="85">
        <f t="shared" si="42"/>
        <v>-0.06</v>
      </c>
      <c r="L79" s="86"/>
    </row>
    <row r="80" spans="2:29" ht="33.75" customHeight="1" thickBot="1" x14ac:dyDescent="0.25">
      <c r="B80" s="84" t="s">
        <v>42</v>
      </c>
      <c r="C80" s="85">
        <v>0.14859437751004018</v>
      </c>
      <c r="D80" s="85">
        <v>0.14285714285714285</v>
      </c>
      <c r="E80" s="85">
        <v>0.2</v>
      </c>
      <c r="F80" s="85">
        <v>0.23348017621145373</v>
      </c>
      <c r="G80" s="86">
        <v>0.23645320197044334</v>
      </c>
      <c r="H80" s="86">
        <v>0.25110132158590309</v>
      </c>
      <c r="I80" s="86">
        <v>0.16744186046511628</v>
      </c>
      <c r="J80" s="86">
        <f t="shared" si="41"/>
        <v>2.0000000000000018E-2</v>
      </c>
      <c r="K80" s="85">
        <f t="shared" si="42"/>
        <v>-7.9999999999999988E-2</v>
      </c>
      <c r="L80" s="86"/>
    </row>
    <row r="81" spans="2:13" ht="33.75" customHeight="1" thickBot="1" x14ac:dyDescent="0.25">
      <c r="B81" s="84" t="s">
        <v>47</v>
      </c>
      <c r="C81" s="85">
        <v>0.21285140562248997</v>
      </c>
      <c r="D81" s="85">
        <v>0.14795918367346939</v>
      </c>
      <c r="E81" s="85">
        <v>0.2</v>
      </c>
      <c r="F81" s="85">
        <v>0.19823788546255508</v>
      </c>
      <c r="G81" s="86">
        <v>0.19211822660098524</v>
      </c>
      <c r="H81" s="86">
        <v>0.17180616740088106</v>
      </c>
      <c r="I81" s="86">
        <v>7.9069767441860464E-2</v>
      </c>
      <c r="J81" s="86">
        <f t="shared" si="41"/>
        <v>-0.13</v>
      </c>
      <c r="K81" s="85">
        <f t="shared" si="42"/>
        <v>-9.0000000000000011E-2</v>
      </c>
      <c r="L81" s="86"/>
    </row>
    <row r="82" spans="2:13" ht="33.75" customHeight="1" thickBot="1" x14ac:dyDescent="0.25">
      <c r="B82" s="84" t="s">
        <v>120</v>
      </c>
      <c r="C82" s="85"/>
      <c r="D82" s="85"/>
      <c r="E82" s="85"/>
      <c r="F82" s="85">
        <v>0.22123893805309736</v>
      </c>
      <c r="G82" s="86">
        <v>0.20197044334975373</v>
      </c>
      <c r="H82" s="86">
        <v>0.19823788546255505</v>
      </c>
      <c r="I82" s="86">
        <v>8.3720930232558138E-2</v>
      </c>
      <c r="J82" s="86" t="str">
        <f t="shared" si="41"/>
        <v>-</v>
      </c>
      <c r="K82" s="85">
        <f t="shared" si="42"/>
        <v>-0.12000000000000001</v>
      </c>
      <c r="L82" s="86"/>
      <c r="M82" s="50"/>
    </row>
    <row r="83" spans="2:13" ht="19.5" customHeight="1" x14ac:dyDescent="0.2">
      <c r="B83" s="176" t="s">
        <v>4455</v>
      </c>
      <c r="C83" s="176"/>
      <c r="D83" s="176"/>
      <c r="E83" s="176"/>
      <c r="F83" s="176"/>
      <c r="G83" s="176"/>
      <c r="H83" s="176"/>
      <c r="I83" s="176"/>
      <c r="J83" s="176"/>
      <c r="K83" s="176"/>
      <c r="L83" s="176"/>
      <c r="M83" s="126"/>
    </row>
  </sheetData>
  <sortState xmlns:xlrd2="http://schemas.microsoft.com/office/spreadsheetml/2017/richdata2" ref="A3:AF24">
    <sortCondition ref="T3:T24"/>
    <sortCondition ref="M3:M24"/>
  </sortState>
  <mergeCells count="1">
    <mergeCell ref="B83:L83"/>
  </mergeCells>
  <conditionalFormatting sqref="AE3:AE24">
    <cfRule type="colorScale" priority="9">
      <colorScale>
        <cfvo type="min"/>
        <cfvo type="percentile" val="50"/>
        <cfvo type="max"/>
        <color rgb="FFF8696B"/>
        <color rgb="FFFCFCFF"/>
        <color rgb="FF5A8AC6"/>
      </colorScale>
    </cfRule>
  </conditionalFormatting>
  <conditionalFormatting sqref="K61:K82">
    <cfRule type="colorScale" priority="2">
      <colorScale>
        <cfvo type="min"/>
        <cfvo type="percentile" val="50"/>
        <cfvo type="max"/>
        <color rgb="FFF8696B"/>
        <color rgb="FFFCFCFF"/>
        <color rgb="FF63BE7B"/>
      </colorScale>
    </cfRule>
  </conditionalFormatting>
  <conditionalFormatting sqref="J61:J82">
    <cfRule type="colorScale" priority="1">
      <colorScale>
        <cfvo type="min"/>
        <cfvo type="percentile" val="50"/>
        <cfvo type="max"/>
        <color rgb="FFF8696B"/>
        <color rgb="FFFCFCFF"/>
        <color rgb="FF63BE7B"/>
      </colorScale>
    </cfRule>
  </conditionalFormatting>
  <pageMargins left="0.7" right="0.7" top="0.75" bottom="0.75" header="0.3" footer="0.3"/>
  <pageSetup paperSize="9" orientation="portrait" verticalDpi="1200" r:id="rId1"/>
  <drawing r:id="rId2"/>
  <legacyDrawing r:id="rId3"/>
  <extLst>
    <ext xmlns:x14="http://schemas.microsoft.com/office/spreadsheetml/2009/9/main" uri="{05C60535-1F16-4fd2-B633-F4F36F0B64E0}">
      <x14:sparklineGroups xmlns:xm="http://schemas.microsoft.com/office/excel/2006/main">
        <x14:sparklineGroup type="column" displayEmptyCellsAs="gap" negative="1" xr2:uid="{00000000-0003-0000-0200-000000000000}">
          <x14:colorSeries rgb="FF376092"/>
          <x14:colorNegative rgb="FFD00000"/>
          <x14:colorAxis rgb="FF000000"/>
          <x14:colorMarkers rgb="FFD00000"/>
          <x14:colorFirst rgb="FFD00000"/>
          <x14:colorLast rgb="FFD00000"/>
          <x14:colorHigh rgb="FFD00000"/>
          <x14:colorLow rgb="FFD00000"/>
          <x14:sparklines>
            <x14:sparkline>
              <xm:f>'Q1 (combined)'!AB54:AC54</xm:f>
              <xm:sqref>AD54</xm:sqref>
            </x14:sparkline>
            <x14:sparkline>
              <xm:f>'Q1 (combined)'!AB55:AC55</xm:f>
              <xm:sqref>AD55</xm:sqref>
            </x14:sparkline>
            <x14:sparkline>
              <xm:f>'Q1 (combined)'!AB56:AC56</xm:f>
              <xm:sqref>AD56</xm:sqref>
            </x14:sparkline>
            <x14:sparkline>
              <xm:f>'Q1 (combined)'!AB57:AC57</xm:f>
              <xm:sqref>AD57</xm:sqref>
            </x14:sparkline>
            <x14:sparkline>
              <xm:f>'Q1 (combined)'!AB58:AC58</xm:f>
              <xm:sqref>AD58</xm:sqref>
            </x14:sparkline>
            <x14:sparkline>
              <xm:f>'Q1 (combined)'!AB59:AC59</xm:f>
              <xm:sqref>AD59</xm:sqref>
            </x14:sparkline>
            <x14:sparkline>
              <xm:f>'Q1 (combined)'!AB60:AC60</xm:f>
              <xm:sqref>AD60</xm:sqref>
            </x14:sparkline>
            <x14:sparkline>
              <xm:f>'Q1 (combined)'!AB61:AC61</xm:f>
              <xm:sqref>AD61</xm:sqref>
            </x14:sparkline>
            <x14:sparkline>
              <xm:f>'Q1 (combined)'!AB62:AC62</xm:f>
              <xm:sqref>AD62</xm:sqref>
            </x14:sparkline>
            <x14:sparkline>
              <xm:f>'Q1 (combined)'!AB63:AC63</xm:f>
              <xm:sqref>AD63</xm:sqref>
            </x14:sparkline>
            <x14:sparkline>
              <xm:f>'Q1 (combined)'!AB64:AC64</xm:f>
              <xm:sqref>AD64</xm:sqref>
            </x14:sparkline>
            <x14:sparkline>
              <xm:f>'Q1 (combined)'!AB65:AC65</xm:f>
              <xm:sqref>AD65</xm:sqref>
            </x14:sparkline>
            <x14:sparkline>
              <xm:f>'Q1 (combined)'!AB66:AC66</xm:f>
              <xm:sqref>AD66</xm:sqref>
            </x14:sparkline>
            <x14:sparkline>
              <xm:f>'Q1 (combined)'!AB67:AC67</xm:f>
              <xm:sqref>AD67</xm:sqref>
            </x14:sparkline>
            <x14:sparkline>
              <xm:f>'Q1 (combined)'!AB68:AC68</xm:f>
              <xm:sqref>AD68</xm:sqref>
            </x14:sparkline>
            <x14:sparkline>
              <xm:f>'Q1 (combined)'!AB69:AC69</xm:f>
              <xm:sqref>AD69</xm:sqref>
            </x14:sparkline>
            <x14:sparkline>
              <xm:f>'Q1 (combined)'!AB70:AC70</xm:f>
              <xm:sqref>AD70</xm:sqref>
            </x14:sparkline>
            <x14:sparkline>
              <xm:f>'Q1 (combined)'!AB71:AC71</xm:f>
              <xm:sqref>AD71</xm:sqref>
            </x14:sparkline>
            <x14:sparkline>
              <xm:f>'Q1 (combined)'!AB72:AC72</xm:f>
              <xm:sqref>AD72</xm:sqref>
            </x14:sparkline>
            <x14:sparkline>
              <xm:f>'Q1 (combined)'!AB73:AC73</xm:f>
              <xm:sqref>AD73</xm:sqref>
            </x14:sparkline>
          </x14:sparklines>
        </x14:sparklineGroup>
        <x14:sparklineGroup displayEmptyCellsAs="gap" markers="1" high="1" xr2:uid="{0B0ECCA0-3264-4251-8C80-463279FEACBA}">
          <x14:colorSeries rgb="FF079948"/>
          <x14:colorNegative rgb="FFD00000"/>
          <x14:colorAxis rgb="FF000000"/>
          <x14:colorMarkers rgb="FF079948"/>
          <x14:colorFirst rgb="FFD00000"/>
          <x14:colorLast rgb="FFD00000"/>
          <x14:colorHigh rgb="FFD00000"/>
          <x14:colorLow rgb="FFD00000"/>
          <x14:sparklines>
            <x14:sparkline>
              <xm:f>'Q1 (combined)'!C61:I61</xm:f>
              <xm:sqref>L61</xm:sqref>
            </x14:sparkline>
            <x14:sparkline>
              <xm:f>'Q1 (combined)'!C62:I62</xm:f>
              <xm:sqref>L62</xm:sqref>
            </x14:sparkline>
            <x14:sparkline>
              <xm:f>'Q1 (combined)'!C63:I63</xm:f>
              <xm:sqref>L63</xm:sqref>
            </x14:sparkline>
            <x14:sparkline>
              <xm:f>'Q1 (combined)'!C64:I64</xm:f>
              <xm:sqref>L64</xm:sqref>
            </x14:sparkline>
            <x14:sparkline>
              <xm:f>'Q1 (combined)'!C65:I65</xm:f>
              <xm:sqref>L65</xm:sqref>
            </x14:sparkline>
            <x14:sparkline>
              <xm:f>'Q1 (combined)'!C66:I66</xm:f>
              <xm:sqref>L66</xm:sqref>
            </x14:sparkline>
            <x14:sparkline>
              <xm:f>'Q1 (combined)'!C67:I67</xm:f>
              <xm:sqref>L67</xm:sqref>
            </x14:sparkline>
            <x14:sparkline>
              <xm:f>'Q1 (combined)'!C68:I68</xm:f>
              <xm:sqref>L68</xm:sqref>
            </x14:sparkline>
            <x14:sparkline>
              <xm:f>'Q1 (combined)'!C69:I69</xm:f>
              <xm:sqref>L69</xm:sqref>
            </x14:sparkline>
            <x14:sparkline>
              <xm:f>'Q1 (combined)'!C70:I70</xm:f>
              <xm:sqref>L70</xm:sqref>
            </x14:sparkline>
            <x14:sparkline>
              <xm:f>'Q1 (combined)'!C71:I71</xm:f>
              <xm:sqref>L71</xm:sqref>
            </x14:sparkline>
            <x14:sparkline>
              <xm:f>'Q1 (combined)'!C72:I72</xm:f>
              <xm:sqref>L72</xm:sqref>
            </x14:sparkline>
            <x14:sparkline>
              <xm:f>'Q1 (combined)'!C73:I73</xm:f>
              <xm:sqref>L73</xm:sqref>
            </x14:sparkline>
            <x14:sparkline>
              <xm:f>'Q1 (combined)'!C74:I74</xm:f>
              <xm:sqref>L74</xm:sqref>
            </x14:sparkline>
            <x14:sparkline>
              <xm:f>'Q1 (combined)'!C75:I75</xm:f>
              <xm:sqref>L75</xm:sqref>
            </x14:sparkline>
            <x14:sparkline>
              <xm:f>'Q1 (combined)'!C76:I76</xm:f>
              <xm:sqref>L76</xm:sqref>
            </x14:sparkline>
            <x14:sparkline>
              <xm:f>'Q1 (combined)'!C77:I77</xm:f>
              <xm:sqref>L77</xm:sqref>
            </x14:sparkline>
            <x14:sparkline>
              <xm:f>'Q1 (combined)'!C78:I78</xm:f>
              <xm:sqref>L78</xm:sqref>
            </x14:sparkline>
            <x14:sparkline>
              <xm:f>'Q1 (combined)'!C79:I79</xm:f>
              <xm:sqref>L79</xm:sqref>
            </x14:sparkline>
            <x14:sparkline>
              <xm:f>'Q1 (combined)'!C80:I80</xm:f>
              <xm:sqref>L80</xm:sqref>
            </x14:sparkline>
            <x14:sparkline>
              <xm:f>'Q1 (combined)'!C81:I81</xm:f>
              <xm:sqref>L81</xm:sqref>
            </x14:sparkline>
            <x14:sparkline>
              <xm:f>'Q1 (combined)'!C82:I82</xm:f>
              <xm:sqref>L82</xm:sqref>
            </x14:sparkline>
          </x14:sparklines>
        </x14:sparklineGroup>
      </x14:sparklineGroup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H24"/>
  <sheetViews>
    <sheetView tabSelected="1" topLeftCell="A13" workbookViewId="0">
      <selection activeCell="K62" sqref="K62"/>
    </sheetView>
  </sheetViews>
  <sheetFormatPr defaultRowHeight="12.75" x14ac:dyDescent="0.2"/>
  <cols>
    <col min="1" max="1" width="21.140625" customWidth="1"/>
    <col min="2" max="2" width="25" customWidth="1"/>
  </cols>
  <sheetData>
    <row r="1" spans="1:8" ht="17.25" x14ac:dyDescent="0.2">
      <c r="A1" s="9" t="str">
        <f>"'Form responses "&amp;E1&amp;"'!"</f>
        <v>'Form responses 2020'!</v>
      </c>
      <c r="B1" s="7" t="s">
        <v>213</v>
      </c>
      <c r="E1">
        <v>2020</v>
      </c>
    </row>
    <row r="2" spans="1:8" x14ac:dyDescent="0.2">
      <c r="A2" s="6" t="s">
        <v>3</v>
      </c>
      <c r="B2" s="16">
        <f ca="1">COUNTA(INDIRECT($A$1&amp;$A4&amp;":"&amp;$A4))-1</f>
        <v>214</v>
      </c>
      <c r="C2" s="6" t="s">
        <v>121</v>
      </c>
      <c r="D2" s="6" t="str">
        <f>E1&amp;" (%)"</f>
        <v>2020 (%)</v>
      </c>
      <c r="E2" s="6" t="str">
        <f>E1&amp;" (n.)"</f>
        <v>2020 (n.)</v>
      </c>
      <c r="F2" s="17" t="s">
        <v>123</v>
      </c>
    </row>
    <row r="3" spans="1:8" x14ac:dyDescent="0.2">
      <c r="A3" s="6" t="s">
        <v>4478</v>
      </c>
      <c r="B3" s="3" t="s">
        <v>214</v>
      </c>
      <c r="C3" s="4">
        <f ca="1">COUNTIF(INDIRECT($A$1&amp;$A3&amp;":"&amp;$A3),"*"&amp;B3&amp;"*")</f>
        <v>184</v>
      </c>
      <c r="D3" s="5">
        <f t="shared" ref="D3:D9" ca="1" si="0">C3/B$2</f>
        <v>0.85981308411214952</v>
      </c>
      <c r="E3" s="5" t="str">
        <f t="shared" ref="E3:E9" ca="1" si="1">"n."&amp;C3</f>
        <v>n.184</v>
      </c>
      <c r="F3" s="17">
        <f t="shared" ref="F3:F9" ca="1" si="2">COUNTIF(INDIRECT($A$1&amp;$A3&amp;":"&amp;$A3),B3&amp;"*")</f>
        <v>183</v>
      </c>
      <c r="G3" t="str">
        <f t="shared" ref="G3:G9" ca="1" si="3">SUBSTITUTE(B3,"/", " / ")&amp; " (n. "&amp;C3&amp;")"</f>
        <v>University or Higher Education provider (n. 184)</v>
      </c>
      <c r="H3" t="str">
        <f ca="1">C3 &amp; " ("&amp;TEXT(D3,"0.0%")&amp;")"</f>
        <v>184 (86.0%)</v>
      </c>
    </row>
    <row r="4" spans="1:8" x14ac:dyDescent="0.2">
      <c r="A4" s="6" t="s">
        <v>4478</v>
      </c>
      <c r="B4" s="3" t="s">
        <v>215</v>
      </c>
      <c r="C4" s="4">
        <f ca="1">COUNTIF(INDIRECT($A$1&amp;$A4&amp;":"&amp;$A4),"*"&amp;B4&amp;"*")</f>
        <v>7</v>
      </c>
      <c r="D4" s="5">
        <f t="shared" ca="1" si="0"/>
        <v>3.2710280373831772E-2</v>
      </c>
      <c r="E4" s="5" t="str">
        <f t="shared" ca="1" si="1"/>
        <v>n.7</v>
      </c>
      <c r="F4" s="17">
        <f t="shared" ca="1" si="2"/>
        <v>7</v>
      </c>
      <c r="G4" t="str">
        <f t="shared" ca="1" si="3"/>
        <v>College or Further Education provider (n. 7)</v>
      </c>
      <c r="H4" t="str">
        <f t="shared" ref="H4:H9" ca="1" si="4">C4 &amp; " ("&amp;TEXT(D4,"0.0%")&amp;")"</f>
        <v>7 (3.3%)</v>
      </c>
    </row>
    <row r="5" spans="1:8" x14ac:dyDescent="0.2">
      <c r="A5" s="6" t="s">
        <v>4478</v>
      </c>
      <c r="B5" s="3" t="s">
        <v>216</v>
      </c>
      <c r="C5" s="4">
        <f ca="1">COUNTIF(INDIRECT($A$1&amp;$A5&amp;":"&amp;$A5),"*"&amp;B5&amp;"*")</f>
        <v>10</v>
      </c>
      <c r="D5" s="5">
        <f t="shared" ca="1" si="0"/>
        <v>4.6728971962616821E-2</v>
      </c>
      <c r="E5" s="5" t="str">
        <f t="shared" ca="1" si="1"/>
        <v>n.10</v>
      </c>
      <c r="F5" s="17">
        <f t="shared" ca="1" si="2"/>
        <v>5</v>
      </c>
      <c r="G5" t="str">
        <f t="shared" ca="1" si="3"/>
        <v>Commercial organisation (n. 10)</v>
      </c>
      <c r="H5" t="str">
        <f t="shared" ca="1" si="4"/>
        <v>10 (4.7%)</v>
      </c>
    </row>
    <row r="6" spans="1:8" x14ac:dyDescent="0.2">
      <c r="A6" s="6" t="s">
        <v>4478</v>
      </c>
      <c r="B6" s="3" t="s">
        <v>217</v>
      </c>
      <c r="C6" s="4">
        <f ca="1">COUNTIF(INDIRECT($A$1&amp;$A6&amp;":"&amp;$A6),"*"&amp;B6&amp;"*")</f>
        <v>10</v>
      </c>
      <c r="D6" s="5">
        <f t="shared" ca="1" si="0"/>
        <v>4.6728971962616821E-2</v>
      </c>
      <c r="E6" s="5" t="str">
        <f t="shared" ca="1" si="1"/>
        <v>n.10</v>
      </c>
      <c r="F6" s="17">
        <f t="shared" ca="1" si="2"/>
        <v>7</v>
      </c>
      <c r="G6" t="str">
        <f t="shared" ca="1" si="3"/>
        <v>Other learning provider (n. 10)</v>
      </c>
      <c r="H6" t="str">
        <f t="shared" ca="1" si="4"/>
        <v>10 (4.7%)</v>
      </c>
    </row>
    <row r="7" spans="1:8" x14ac:dyDescent="0.2">
      <c r="A7" s="6" t="s">
        <v>4478</v>
      </c>
      <c r="B7" s="3" t="s">
        <v>164</v>
      </c>
      <c r="C7" s="4">
        <f ca="1">COUNTA(INDIRECT($A$1&amp;$A7&amp;":"&amp;$A7))-(F3+F4+F5+F6+F8+F9)</f>
        <v>2</v>
      </c>
      <c r="D7" s="5">
        <f t="shared" ca="1" si="0"/>
        <v>9.3457943925233638E-3</v>
      </c>
      <c r="E7" s="5" t="str">
        <f t="shared" ca="1" si="1"/>
        <v>n.2</v>
      </c>
      <c r="F7" s="17">
        <f t="shared" ca="1" si="2"/>
        <v>7</v>
      </c>
      <c r="G7" t="str">
        <f t="shared" ca="1" si="3"/>
        <v>Other (n. 2)</v>
      </c>
      <c r="H7" t="str">
        <f t="shared" ca="1" si="4"/>
        <v>2 (0.9%)</v>
      </c>
    </row>
    <row r="8" spans="1:8" x14ac:dyDescent="0.2">
      <c r="A8" s="6" t="s">
        <v>4478</v>
      </c>
      <c r="B8" s="3" t="s">
        <v>218</v>
      </c>
      <c r="C8" s="4">
        <f ca="1">COUNTIF(INDIRECT($A$1&amp;$A8&amp;":"&amp;$A8),"*"&amp;B8&amp;"*")</f>
        <v>10</v>
      </c>
      <c r="D8" s="5">
        <f t="shared" ca="1" si="0"/>
        <v>4.6728971962616821E-2</v>
      </c>
      <c r="E8" s="5" t="str">
        <f t="shared" ca="1" si="1"/>
        <v>n.10</v>
      </c>
      <c r="F8" s="17">
        <f t="shared" ca="1" si="2"/>
        <v>7</v>
      </c>
      <c r="G8" t="str">
        <f t="shared" ca="1" si="3"/>
        <v>Third sector organisation (n. 10)</v>
      </c>
      <c r="H8" t="str">
        <f t="shared" ca="1" si="4"/>
        <v>10 (4.7%)</v>
      </c>
    </row>
    <row r="9" spans="1:8" x14ac:dyDescent="0.2">
      <c r="A9" s="6" t="s">
        <v>4478</v>
      </c>
      <c r="B9" s="3" t="s">
        <v>198</v>
      </c>
      <c r="C9" s="4">
        <f ca="1">COUNTIF(INDIRECT($A$1&amp;$A9&amp;":"&amp;$A9),"*"&amp;B9&amp;"*")</f>
        <v>4</v>
      </c>
      <c r="D9" s="5">
        <f t="shared" ca="1" si="0"/>
        <v>1.8691588785046728E-2</v>
      </c>
      <c r="E9" s="5" t="str">
        <f t="shared" ca="1" si="1"/>
        <v>n.4</v>
      </c>
      <c r="F9" s="17">
        <f t="shared" ca="1" si="2"/>
        <v>4</v>
      </c>
      <c r="G9" t="str">
        <f t="shared" ca="1" si="3"/>
        <v>School (n. 4)</v>
      </c>
      <c r="H9" t="str">
        <f t="shared" ca="1" si="4"/>
        <v>4 (1.9%)</v>
      </c>
    </row>
    <row r="10" spans="1:8" x14ac:dyDescent="0.2">
      <c r="B10" s="3"/>
      <c r="C10" s="4"/>
      <c r="D10" s="5"/>
      <c r="E10" s="5"/>
    </row>
    <row r="11" spans="1:8" x14ac:dyDescent="0.2">
      <c r="B11" s="3"/>
      <c r="C11" s="4"/>
      <c r="D11" s="5"/>
      <c r="E11" s="5"/>
    </row>
    <row r="12" spans="1:8" x14ac:dyDescent="0.2">
      <c r="B12" s="3"/>
      <c r="C12" s="4"/>
      <c r="D12" s="5"/>
      <c r="E12" s="5"/>
    </row>
    <row r="13" spans="1:8" x14ac:dyDescent="0.2">
      <c r="B13" s="3"/>
      <c r="C13" s="4"/>
      <c r="D13" s="5"/>
      <c r="E13" s="5"/>
    </row>
    <row r="14" spans="1:8" x14ac:dyDescent="0.2">
      <c r="B14" s="3"/>
      <c r="C14" s="4"/>
      <c r="D14" s="5"/>
      <c r="E14" s="5"/>
    </row>
    <row r="15" spans="1:8" ht="17.25" x14ac:dyDescent="0.2">
      <c r="A15" s="9" t="str">
        <f>"'Form responses "&amp;E15&amp;"'!"</f>
        <v>'Form responses 2019'!</v>
      </c>
      <c r="B15" s="7" t="s">
        <v>213</v>
      </c>
      <c r="D15" s="8"/>
      <c r="E15">
        <v>2019</v>
      </c>
    </row>
    <row r="16" spans="1:8" x14ac:dyDescent="0.2">
      <c r="A16" s="6" t="s">
        <v>3</v>
      </c>
      <c r="B16" s="16">
        <f ca="1">COUNTA(INDIRECT($A$15&amp;$A18&amp;":"&amp;$A18))-1</f>
        <v>227</v>
      </c>
      <c r="C16" s="6" t="s">
        <v>121</v>
      </c>
      <c r="D16" s="58" t="str">
        <f>E15&amp;" (%)"</f>
        <v>2019 (%)</v>
      </c>
      <c r="E16" s="6" t="str">
        <f>E15&amp;" (n.)"</f>
        <v>2019 (n.)</v>
      </c>
      <c r="F16" s="17" t="s">
        <v>123</v>
      </c>
    </row>
    <row r="17" spans="1:7" x14ac:dyDescent="0.2">
      <c r="A17" s="6" t="s">
        <v>3483</v>
      </c>
      <c r="B17" s="3" t="s">
        <v>214</v>
      </c>
      <c r="C17" s="4">
        <f ca="1">COUNTIF(INDIRECT($A$15&amp;$A17&amp;":"&amp;$A17),"*"&amp;B17&amp;"*")</f>
        <v>192</v>
      </c>
      <c r="D17" s="5">
        <f ca="1">C17/B$16</f>
        <v>0.8458149779735683</v>
      </c>
      <c r="E17" s="5" t="str">
        <f ca="1">"n."&amp;C17</f>
        <v>n.192</v>
      </c>
      <c r="F17" s="17">
        <f ca="1">COUNTIF(INDIRECT($A$15&amp;$A17&amp;":"&amp;$A17),B17&amp;"*")</f>
        <v>189</v>
      </c>
      <c r="G17" t="str">
        <f>SUBSTITUTE(B17,"/", " / ")</f>
        <v>University or Higher Education provider</v>
      </c>
    </row>
    <row r="18" spans="1:7" x14ac:dyDescent="0.2">
      <c r="A18" s="6" t="s">
        <v>3483</v>
      </c>
      <c r="B18" s="3" t="s">
        <v>215</v>
      </c>
      <c r="C18" s="4">
        <f t="shared" ref="C18:C20" ca="1" si="5">COUNTIF(INDIRECT($A$15&amp;$A18&amp;":"&amp;$A18),"*"&amp;B18&amp;"*")</f>
        <v>13</v>
      </c>
      <c r="D18" s="5">
        <f t="shared" ref="D18:D23" ca="1" si="6">C18/B$16</f>
        <v>5.7268722466960353E-2</v>
      </c>
      <c r="E18" s="5" t="str">
        <f t="shared" ref="E18:E23" ca="1" si="7">"n."&amp;C18</f>
        <v>n.13</v>
      </c>
      <c r="F18" s="17">
        <f t="shared" ref="F18:F23" ca="1" si="8">COUNTIF(INDIRECT($A$15&amp;$A18&amp;":"&amp;$A18),B18&amp;"*")</f>
        <v>12</v>
      </c>
      <c r="G18" t="str">
        <f t="shared" ref="G18:G23" si="9">SUBSTITUTE(B18,"/", " / ")</f>
        <v>College or Further Education provider</v>
      </c>
    </row>
    <row r="19" spans="1:7" x14ac:dyDescent="0.2">
      <c r="A19" s="6" t="s">
        <v>3483</v>
      </c>
      <c r="B19" s="3" t="s">
        <v>216</v>
      </c>
      <c r="C19" s="4">
        <f t="shared" ca="1" si="5"/>
        <v>8</v>
      </c>
      <c r="D19" s="5">
        <f t="shared" ca="1" si="6"/>
        <v>3.5242290748898682E-2</v>
      </c>
      <c r="E19" s="5" t="str">
        <f t="shared" ca="1" si="7"/>
        <v>n.8</v>
      </c>
      <c r="F19" s="17">
        <f t="shared" ca="1" si="8"/>
        <v>6</v>
      </c>
      <c r="G19" t="str">
        <f t="shared" si="9"/>
        <v>Commercial organisation</v>
      </c>
    </row>
    <row r="20" spans="1:7" x14ac:dyDescent="0.2">
      <c r="A20" s="6" t="s">
        <v>3483</v>
      </c>
      <c r="B20" s="3" t="s">
        <v>217</v>
      </c>
      <c r="C20" s="4">
        <f t="shared" ca="1" si="5"/>
        <v>8</v>
      </c>
      <c r="D20" s="5">
        <f t="shared" ca="1" si="6"/>
        <v>3.5242290748898682E-2</v>
      </c>
      <c r="E20" s="5" t="str">
        <f t="shared" ca="1" si="7"/>
        <v>n.8</v>
      </c>
      <c r="F20" s="17">
        <f t="shared" ca="1" si="8"/>
        <v>6</v>
      </c>
      <c r="G20" t="str">
        <f t="shared" si="9"/>
        <v>Other learning provider</v>
      </c>
    </row>
    <row r="21" spans="1:7" x14ac:dyDescent="0.2">
      <c r="A21" s="6" t="s">
        <v>3483</v>
      </c>
      <c r="B21" s="3" t="s">
        <v>164</v>
      </c>
      <c r="C21" s="4">
        <f ca="1">COUNTA(INDIRECT($A$15&amp;$A21&amp;":"&amp;$A21))-(F17+F18+F19+F20+F22+F23)</f>
        <v>8</v>
      </c>
      <c r="D21" s="5">
        <f t="shared" ca="1" si="6"/>
        <v>3.5242290748898682E-2</v>
      </c>
      <c r="E21" s="5" t="str">
        <f t="shared" ca="1" si="7"/>
        <v>n.8</v>
      </c>
      <c r="F21" s="17">
        <f t="shared" ca="1" si="8"/>
        <v>6</v>
      </c>
      <c r="G21" t="str">
        <f t="shared" si="9"/>
        <v>Other</v>
      </c>
    </row>
    <row r="22" spans="1:7" x14ac:dyDescent="0.2">
      <c r="A22" s="6" t="s">
        <v>3483</v>
      </c>
      <c r="B22" s="3" t="s">
        <v>218</v>
      </c>
      <c r="C22" s="4">
        <f ca="1">COUNTIF(INDIRECT($A$15&amp;$A22&amp;":"&amp;$A22),"*"&amp;B22&amp;"*")</f>
        <v>6</v>
      </c>
      <c r="D22" s="5">
        <f t="shared" ca="1" si="6"/>
        <v>2.643171806167401E-2</v>
      </c>
      <c r="E22" s="5" t="str">
        <f t="shared" ca="1" si="7"/>
        <v>n.6</v>
      </c>
      <c r="F22" s="17">
        <f t="shared" ca="1" si="8"/>
        <v>4</v>
      </c>
      <c r="G22" t="str">
        <f t="shared" si="9"/>
        <v>Third sector organisation</v>
      </c>
    </row>
    <row r="23" spans="1:7" x14ac:dyDescent="0.2">
      <c r="A23" s="6" t="s">
        <v>3483</v>
      </c>
      <c r="B23" s="3" t="s">
        <v>198</v>
      </c>
      <c r="C23" s="4">
        <f ca="1">COUNTIF(INDIRECT($A$15&amp;$A23&amp;":"&amp;$A23),"*"&amp;B23&amp;"*")</f>
        <v>3</v>
      </c>
      <c r="D23" s="5">
        <f t="shared" ca="1" si="6"/>
        <v>1.3215859030837005E-2</v>
      </c>
      <c r="E23" s="5" t="str">
        <f t="shared" ca="1" si="7"/>
        <v>n.3</v>
      </c>
      <c r="F23" s="17">
        <f t="shared" ca="1" si="8"/>
        <v>3</v>
      </c>
      <c r="G23" t="str">
        <f t="shared" si="9"/>
        <v>School</v>
      </c>
    </row>
    <row r="24" spans="1:7" x14ac:dyDescent="0.2">
      <c r="E24" s="5"/>
    </row>
  </sheetData>
  <sortState xmlns:xlrd2="http://schemas.microsoft.com/office/spreadsheetml/2017/richdata2" ref="A3:G9">
    <sortCondition descending="1" ref="C3:C9"/>
  </sortState>
  <pageMargins left="0.7" right="0.7" top="0.75" bottom="0.75" header="0.3" footer="0.3"/>
  <pageSetup paperSize="9" orientation="portrait" verticalDpi="0"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6740DC-C470-4DC5-8922-EE1E33EBF82E}">
  <dimension ref="A1:N20"/>
  <sheetViews>
    <sheetView topLeftCell="A37" zoomScale="130" zoomScaleNormal="130" workbookViewId="0">
      <selection activeCell="M62" sqref="M62"/>
    </sheetView>
  </sheetViews>
  <sheetFormatPr defaultRowHeight="15" x14ac:dyDescent="0.25"/>
  <cols>
    <col min="1" max="1" width="34.28515625" style="95" customWidth="1"/>
    <col min="2" max="16384" width="9.140625" style="95"/>
  </cols>
  <sheetData>
    <row r="1" spans="1:14" x14ac:dyDescent="0.25">
      <c r="E1" s="95">
        <v>2020</v>
      </c>
      <c r="F1" s="95">
        <v>2020</v>
      </c>
      <c r="G1" s="95">
        <v>2020</v>
      </c>
    </row>
    <row r="2" spans="1:14" x14ac:dyDescent="0.25">
      <c r="A2" s="108" t="s">
        <v>3508</v>
      </c>
      <c r="B2" s="95" t="s">
        <v>3509</v>
      </c>
      <c r="C2" s="95" t="s">
        <v>162</v>
      </c>
      <c r="D2" s="95" t="s">
        <v>163</v>
      </c>
      <c r="E2" s="95" t="s">
        <v>3509</v>
      </c>
      <c r="F2" s="95" t="s">
        <v>162</v>
      </c>
      <c r="G2" s="95" t="s">
        <v>163</v>
      </c>
      <c r="I2" s="95">
        <v>2014</v>
      </c>
      <c r="J2" s="95">
        <v>2015</v>
      </c>
      <c r="K2" s="95">
        <v>2016</v>
      </c>
      <c r="L2" s="95">
        <v>2017</v>
      </c>
      <c r="M2" s="95">
        <v>2018</v>
      </c>
      <c r="N2" s="95">
        <v>2019</v>
      </c>
    </row>
    <row r="3" spans="1:14" x14ac:dyDescent="0.25">
      <c r="A3" s="95" t="s">
        <v>202</v>
      </c>
      <c r="B3" s="95">
        <f>COUNTIF(DATA!Q:Q,A3)</f>
        <v>355</v>
      </c>
      <c r="C3" s="95">
        <f>COUNTIFS(DATA!$Q:$Q,$A3,DATA!$B:$B,C$2)</f>
        <v>172</v>
      </c>
      <c r="D3" s="95">
        <f>COUNTIFS(DATA!$Q:$Q,$A3,DATA!$B:$B,D$2)</f>
        <v>174</v>
      </c>
      <c r="E3" s="95">
        <f>COUNTIFS(DATA!$Q:$Q,$A3,DATA!$A:$A,E$1)</f>
        <v>43</v>
      </c>
      <c r="F3" s="95">
        <f>COUNTIFS(DATA!$Q:$Q,$A3,DATA!$B:$B,F$2,DATA!$A:$A,F$1)</f>
        <v>24</v>
      </c>
      <c r="G3" s="95">
        <f>COUNTIFS(DATA!$Q:$Q,$A3,DATA!$B:$B,G$2,DATA!$A:$A,G$1)</f>
        <v>19</v>
      </c>
      <c r="I3" s="95">
        <f>COUNTIFS(DATA!$Q:$Q,$A3,DATA!$A:$A,I$2)</f>
        <v>71</v>
      </c>
      <c r="J3" s="95">
        <f>COUNTIFS(DATA!$Q:$Q,$A3,DATA!$A:$A,J$2)</f>
        <v>46</v>
      </c>
      <c r="K3" s="95">
        <f>COUNTIFS(DATA!$Q:$Q,$A3,DATA!$A:$A,K$2)</f>
        <v>58</v>
      </c>
      <c r="L3" s="95">
        <f>COUNTIFS(DATA!$Q:$Q,$A3,DATA!$A:$A,L$2)</f>
        <v>50</v>
      </c>
      <c r="M3" s="95">
        <f>COUNTIFS(DATA!$Q:$Q,$A3,DATA!$A:$A,M$2)</f>
        <v>52</v>
      </c>
      <c r="N3" s="95">
        <f>COUNTIFS(DATA!$Q:$Q,$A3,DATA!$A:$A,N$2)</f>
        <v>35</v>
      </c>
    </row>
    <row r="4" spans="1:14" x14ac:dyDescent="0.25">
      <c r="A4" s="95" t="s">
        <v>204</v>
      </c>
      <c r="B4" s="95">
        <f>COUNTIF(DATA!Q:Q,A4)</f>
        <v>303</v>
      </c>
      <c r="C4" s="95">
        <f>COUNTIFS(DATA!$Q:$Q,$A4,DATA!$B:$B,C$2)</f>
        <v>142</v>
      </c>
      <c r="D4" s="95">
        <f>COUNTIFS(DATA!$Q:$Q,$A4,DATA!$B:$B,D$2)</f>
        <v>151</v>
      </c>
      <c r="E4" s="95">
        <f>COUNTIFS(DATA!$Q:$Q,$A4,DATA!$A:$A,E$1)</f>
        <v>41</v>
      </c>
      <c r="F4" s="95">
        <f>COUNTIFS(DATA!$Q:$Q,$A4,DATA!$B:$B,F$2,DATA!$A:$A,F$1)</f>
        <v>26</v>
      </c>
      <c r="G4" s="95">
        <f>COUNTIFS(DATA!$Q:$Q,$A4,DATA!$B:$B,G$2,DATA!$A:$A,G$1)</f>
        <v>14</v>
      </c>
      <c r="I4" s="95">
        <f>COUNTIFS(DATA!$Q:$Q,$A4,DATA!$A:$A,I$2)</f>
        <v>45</v>
      </c>
      <c r="J4" s="95">
        <f>COUNTIFS(DATA!$Q:$Q,$A4,DATA!$A:$A,J$2)</f>
        <v>34</v>
      </c>
      <c r="K4" s="95">
        <f>COUNTIFS(DATA!$Q:$Q,$A4,DATA!$A:$A,K$2)</f>
        <v>43</v>
      </c>
      <c r="L4" s="95">
        <f>COUNTIFS(DATA!$Q:$Q,$A4,DATA!$A:$A,L$2)</f>
        <v>40</v>
      </c>
      <c r="M4" s="95">
        <f>COUNTIFS(DATA!$Q:$Q,$A4,DATA!$A:$A,M$2)</f>
        <v>40</v>
      </c>
      <c r="N4" s="95">
        <f>COUNTIFS(DATA!$Q:$Q,$A4,DATA!$A:$A,N$2)</f>
        <v>60</v>
      </c>
    </row>
    <row r="5" spans="1:14" x14ac:dyDescent="0.25">
      <c r="A5" s="95" t="s">
        <v>203</v>
      </c>
      <c r="B5" s="95">
        <f>COUNTIF(DATA!Q:Q,A5)</f>
        <v>244</v>
      </c>
      <c r="C5" s="95">
        <f>COUNTIFS(DATA!$Q:$Q,$A5,DATA!$B:$B,C$2)</f>
        <v>141</v>
      </c>
      <c r="D5" s="95">
        <f>COUNTIFS(DATA!$Q:$Q,$A5,DATA!$B:$B,D$2)</f>
        <v>99</v>
      </c>
      <c r="E5" s="95">
        <f>COUNTIFS(DATA!$Q:$Q,$A5,DATA!$A:$A,E$1)</f>
        <v>44</v>
      </c>
      <c r="F5" s="95">
        <f>COUNTIFS(DATA!$Q:$Q,$A5,DATA!$B:$B,F$2,DATA!$A:$A,F$1)</f>
        <v>33</v>
      </c>
      <c r="G5" s="95">
        <f>COUNTIFS(DATA!$Q:$Q,$A5,DATA!$B:$B,G$2,DATA!$A:$A,G$1)</f>
        <v>10</v>
      </c>
      <c r="I5" s="95">
        <f>COUNTIFS(DATA!$Q:$Q,$A5,DATA!$A:$A,I$2)</f>
        <v>0</v>
      </c>
      <c r="J5" s="95">
        <f>COUNTIFS(DATA!$Q:$Q,$A5,DATA!$A:$A,J$2)</f>
        <v>32</v>
      </c>
      <c r="K5" s="95">
        <f>COUNTIFS(DATA!$Q:$Q,$A5,DATA!$A:$A,K$2)</f>
        <v>48</v>
      </c>
      <c r="L5" s="95">
        <f>COUNTIFS(DATA!$Q:$Q,$A5,DATA!$A:$A,L$2)</f>
        <v>48</v>
      </c>
      <c r="M5" s="95">
        <f>COUNTIFS(DATA!$Q:$Q,$A5,DATA!$A:$A,M$2)</f>
        <v>31</v>
      </c>
      <c r="N5" s="95">
        <f>COUNTIFS(DATA!$Q:$Q,$A5,DATA!$A:$A,N$2)</f>
        <v>41</v>
      </c>
    </row>
    <row r="6" spans="1:14" x14ac:dyDescent="0.25">
      <c r="A6" s="95" t="s">
        <v>153</v>
      </c>
      <c r="B6" s="95">
        <f>COUNTIF(DATA!Q:Q,A6)</f>
        <v>232</v>
      </c>
      <c r="C6" s="95">
        <f>COUNTIFS(DATA!$Q:$Q,$A6,DATA!$B:$B,C$2)</f>
        <v>129</v>
      </c>
      <c r="D6" s="95">
        <f>COUNTIFS(DATA!$Q:$Q,$A6,DATA!$B:$B,D$2)</f>
        <v>98</v>
      </c>
      <c r="E6" s="95">
        <f>COUNTIFS(DATA!$Q:$Q,$A6,DATA!$A:$A,E$1)</f>
        <v>29</v>
      </c>
      <c r="F6" s="95">
        <f>COUNTIFS(DATA!$Q:$Q,$A6,DATA!$B:$B,F$2,DATA!$A:$A,F$1)</f>
        <v>15</v>
      </c>
      <c r="G6" s="95">
        <f>COUNTIFS(DATA!$Q:$Q,$A6,DATA!$B:$B,G$2,DATA!$A:$A,G$1)</f>
        <v>13</v>
      </c>
      <c r="I6" s="95">
        <f>COUNTIFS(DATA!$Q:$Q,$A6,DATA!$A:$A,I$2)</f>
        <v>50</v>
      </c>
      <c r="J6" s="95">
        <f>COUNTIFS(DATA!$Q:$Q,$A6,DATA!$A:$A,J$2)</f>
        <v>25</v>
      </c>
      <c r="K6" s="95">
        <f>COUNTIFS(DATA!$Q:$Q,$A6,DATA!$A:$A,K$2)</f>
        <v>40</v>
      </c>
      <c r="L6" s="95">
        <f>COUNTIFS(DATA!$Q:$Q,$A6,DATA!$A:$A,L$2)</f>
        <v>31</v>
      </c>
      <c r="M6" s="95">
        <f>COUNTIFS(DATA!$Q:$Q,$A6,DATA!$A:$A,M$2)</f>
        <v>28</v>
      </c>
      <c r="N6" s="95">
        <f>COUNTIFS(DATA!$Q:$Q,$A6,DATA!$A:$A,N$2)</f>
        <v>29</v>
      </c>
    </row>
    <row r="7" spans="1:14" x14ac:dyDescent="0.25">
      <c r="A7" s="95" t="s">
        <v>192</v>
      </c>
      <c r="B7" s="95">
        <f>COUNTIF(DATA!Q:Q,A7)</f>
        <v>217</v>
      </c>
      <c r="C7" s="95">
        <f>COUNTIFS(DATA!$Q:$Q,$A7,DATA!$B:$B,C$2)</f>
        <v>119</v>
      </c>
      <c r="D7" s="95">
        <f>COUNTIFS(DATA!$Q:$Q,$A7,DATA!$B:$B,D$2)</f>
        <v>98</v>
      </c>
      <c r="E7" s="95">
        <f>COUNTIFS(DATA!$Q:$Q,$A7,DATA!$A:$A,E$1)</f>
        <v>35</v>
      </c>
      <c r="F7" s="95">
        <f>COUNTIFS(DATA!$Q:$Q,$A7,DATA!$B:$B,F$2,DATA!$A:$A,F$1)</f>
        <v>21</v>
      </c>
      <c r="G7" s="95">
        <f>COUNTIFS(DATA!$Q:$Q,$A7,DATA!$B:$B,G$2,DATA!$A:$A,G$1)</f>
        <v>14</v>
      </c>
      <c r="I7" s="95">
        <f>COUNTIFS(DATA!$Q:$Q,$A7,DATA!$A:$A,I$2)</f>
        <v>40</v>
      </c>
      <c r="J7" s="95">
        <f>COUNTIFS(DATA!$Q:$Q,$A7,DATA!$A:$A,J$2)</f>
        <v>29</v>
      </c>
      <c r="K7" s="95">
        <f>COUNTIFS(DATA!$Q:$Q,$A7,DATA!$A:$A,K$2)</f>
        <v>24</v>
      </c>
      <c r="L7" s="95">
        <f>COUNTIFS(DATA!$Q:$Q,$A7,DATA!$A:$A,L$2)</f>
        <v>31</v>
      </c>
      <c r="M7" s="95">
        <f>COUNTIFS(DATA!$Q:$Q,$A7,DATA!$A:$A,M$2)</f>
        <v>32</v>
      </c>
      <c r="N7" s="95">
        <f>COUNTIFS(DATA!$Q:$Q,$A7,DATA!$A:$A,N$2)</f>
        <v>26</v>
      </c>
    </row>
    <row r="8" spans="1:14" x14ac:dyDescent="0.25">
      <c r="A8" s="95" t="s">
        <v>155</v>
      </c>
      <c r="B8" s="95">
        <f>COUNTIF(DATA!Q:Q,A8)</f>
        <v>71</v>
      </c>
      <c r="C8" s="95">
        <f>COUNTIFS(DATA!$Q:$Q,$A8,DATA!$B:$B,C$2)</f>
        <v>35</v>
      </c>
      <c r="D8" s="95">
        <f>COUNTIFS(DATA!$Q:$Q,$A8,DATA!$B:$B,D$2)</f>
        <v>34</v>
      </c>
      <c r="E8" s="95">
        <f>COUNTIFS(DATA!$Q:$Q,$A8,DATA!$A:$A,E$1)</f>
        <v>3</v>
      </c>
      <c r="F8" s="95">
        <f>COUNTIFS(DATA!$Q:$Q,$A8,DATA!$B:$B,F$2,DATA!$A:$A,F$1)</f>
        <v>1</v>
      </c>
      <c r="G8" s="95">
        <f>COUNTIFS(DATA!$Q:$Q,$A8,DATA!$B:$B,G$2,DATA!$A:$A,G$1)</f>
        <v>2</v>
      </c>
      <c r="I8" s="95">
        <f>COUNTIFS(DATA!$Q:$Q,$A8,DATA!$A:$A,I$2)</f>
        <v>19</v>
      </c>
      <c r="J8" s="95">
        <f>COUNTIFS(DATA!$Q:$Q,$A8,DATA!$A:$A,J$2)</f>
        <v>13</v>
      </c>
      <c r="K8" s="95">
        <f>COUNTIFS(DATA!$Q:$Q,$A8,DATA!$A:$A,K$2)</f>
        <v>15</v>
      </c>
      <c r="L8" s="95">
        <f>COUNTIFS(DATA!$Q:$Q,$A8,DATA!$A:$A,L$2)</f>
        <v>6</v>
      </c>
      <c r="M8" s="95">
        <f>COUNTIFS(DATA!$Q:$Q,$A8,DATA!$A:$A,M$2)</f>
        <v>4</v>
      </c>
      <c r="N8" s="95">
        <f>COUNTIFS(DATA!$Q:$Q,$A8,DATA!$A:$A,N$2)</f>
        <v>11</v>
      </c>
    </row>
    <row r="9" spans="1:14" x14ac:dyDescent="0.25">
      <c r="A9" s="95" t="s">
        <v>205</v>
      </c>
      <c r="B9" s="95">
        <f>COUNTIF(DATA!Q:Q,A9)</f>
        <v>10</v>
      </c>
      <c r="C9" s="95">
        <f>COUNTIFS(DATA!$Q:$Q,$A9,DATA!$B:$B,C$2)</f>
        <v>3</v>
      </c>
      <c r="D9" s="95">
        <f>COUNTIFS(DATA!$Q:$Q,$A9,DATA!$B:$B,D$2)</f>
        <v>6</v>
      </c>
      <c r="E9" s="95">
        <f>COUNTIFS(DATA!$Q:$Q,$A9,DATA!$A:$A,E$1)</f>
        <v>1</v>
      </c>
      <c r="F9" s="95">
        <f>COUNTIFS(DATA!$Q:$Q,$A9,DATA!$B:$B,F$2,DATA!$A:$A,F$1)</f>
        <v>0</v>
      </c>
      <c r="G9" s="95">
        <f>COUNTIFS(DATA!$Q:$Q,$A9,DATA!$B:$B,G$2,DATA!$A:$A,G$1)</f>
        <v>1</v>
      </c>
      <c r="I9" s="95">
        <f>COUNTIFS(DATA!$Q:$Q,$A9,DATA!$A:$A,I$2)</f>
        <v>4</v>
      </c>
      <c r="J9" s="95">
        <f>COUNTIFS(DATA!$Q:$Q,$A9,DATA!$A:$A,J$2)</f>
        <v>1</v>
      </c>
      <c r="K9" s="95">
        <f>COUNTIFS(DATA!$Q:$Q,$A9,DATA!$A:$A,K$2)</f>
        <v>2</v>
      </c>
      <c r="L9" s="95">
        <f>COUNTIFS(DATA!$Q:$Q,$A9,DATA!$A:$A,L$2)</f>
        <v>0</v>
      </c>
      <c r="M9" s="95">
        <f>COUNTIFS(DATA!$Q:$Q,$A9,DATA!$A:$A,M$2)</f>
        <v>1</v>
      </c>
      <c r="N9" s="95">
        <f>COUNTIFS(DATA!$Q:$Q,$A9,DATA!$A:$A,N$2)</f>
        <v>1</v>
      </c>
    </row>
    <row r="10" spans="1:14" x14ac:dyDescent="0.25">
      <c r="B10" s="95">
        <f>SUM(B3:B9)</f>
        <v>1432</v>
      </c>
      <c r="C10" s="95">
        <f t="shared" ref="C10:G10" si="0">SUM(C3:C9)</f>
        <v>741</v>
      </c>
      <c r="D10" s="95">
        <f t="shared" si="0"/>
        <v>660</v>
      </c>
      <c r="E10" s="95">
        <f t="shared" si="0"/>
        <v>196</v>
      </c>
      <c r="F10" s="95">
        <f t="shared" si="0"/>
        <v>120</v>
      </c>
      <c r="G10" s="95">
        <f t="shared" si="0"/>
        <v>73</v>
      </c>
    </row>
    <row r="12" spans="1:14" x14ac:dyDescent="0.25">
      <c r="E12" s="95">
        <v>2020</v>
      </c>
      <c r="F12" s="95">
        <v>2020</v>
      </c>
      <c r="G12" s="95">
        <v>2020</v>
      </c>
    </row>
    <row r="13" spans="1:14" x14ac:dyDescent="0.25">
      <c r="A13" s="108" t="s">
        <v>4479</v>
      </c>
      <c r="B13" s="95" t="s">
        <v>3509</v>
      </c>
      <c r="C13" s="95" t="s">
        <v>162</v>
      </c>
      <c r="D13" s="95" t="s">
        <v>163</v>
      </c>
      <c r="E13" s="95" t="s">
        <v>3509</v>
      </c>
      <c r="F13" s="95" t="s">
        <v>162</v>
      </c>
      <c r="G13" s="95" t="s">
        <v>163</v>
      </c>
    </row>
    <row r="14" spans="1:14" x14ac:dyDescent="0.25">
      <c r="A14" s="95" t="s">
        <v>202</v>
      </c>
      <c r="B14" s="109">
        <f>B3/B$10</f>
        <v>0.2479050279329609</v>
      </c>
      <c r="C14" s="109">
        <f t="shared" ref="C14:G20" si="1">C3/C$10</f>
        <v>0.23211875843454791</v>
      </c>
      <c r="D14" s="109">
        <f t="shared" si="1"/>
        <v>0.26363636363636361</v>
      </c>
      <c r="E14" s="109">
        <f>E3/E$10</f>
        <v>0.21938775510204081</v>
      </c>
      <c r="F14" s="109">
        <f t="shared" si="1"/>
        <v>0.2</v>
      </c>
      <c r="G14" s="109">
        <f t="shared" si="1"/>
        <v>0.26027397260273971</v>
      </c>
    </row>
    <row r="15" spans="1:14" x14ac:dyDescent="0.25">
      <c r="A15" s="95" t="s">
        <v>204</v>
      </c>
      <c r="B15" s="109">
        <f t="shared" ref="B15:G20" si="2">B4/B$10</f>
        <v>0.21159217877094971</v>
      </c>
      <c r="C15" s="109">
        <f t="shared" si="2"/>
        <v>0.19163292847503374</v>
      </c>
      <c r="D15" s="109">
        <f t="shared" si="2"/>
        <v>0.22878787878787879</v>
      </c>
      <c r="E15" s="109">
        <f>E4/E$10</f>
        <v>0.20918367346938777</v>
      </c>
      <c r="F15" s="109">
        <f t="shared" si="2"/>
        <v>0.21666666666666667</v>
      </c>
      <c r="G15" s="109">
        <f t="shared" si="2"/>
        <v>0.19178082191780821</v>
      </c>
    </row>
    <row r="16" spans="1:14" x14ac:dyDescent="0.25">
      <c r="A16" s="95" t="s">
        <v>203</v>
      </c>
      <c r="B16" s="109">
        <f t="shared" si="2"/>
        <v>0.17039106145251395</v>
      </c>
      <c r="C16" s="109">
        <f t="shared" si="2"/>
        <v>0.19028340080971659</v>
      </c>
      <c r="D16" s="109">
        <f t="shared" si="2"/>
        <v>0.15</v>
      </c>
      <c r="E16" s="109">
        <f t="shared" si="1"/>
        <v>0.22448979591836735</v>
      </c>
      <c r="F16" s="109">
        <f t="shared" si="2"/>
        <v>0.27500000000000002</v>
      </c>
      <c r="G16" s="109">
        <f t="shared" si="2"/>
        <v>0.13698630136986301</v>
      </c>
    </row>
    <row r="17" spans="1:7" x14ac:dyDescent="0.25">
      <c r="A17" s="95" t="s">
        <v>153</v>
      </c>
      <c r="B17" s="109">
        <f t="shared" si="2"/>
        <v>0.16201117318435754</v>
      </c>
      <c r="C17" s="109">
        <f t="shared" si="2"/>
        <v>0.17408906882591094</v>
      </c>
      <c r="D17" s="109">
        <f t="shared" si="2"/>
        <v>0.1484848484848485</v>
      </c>
      <c r="E17" s="109">
        <f t="shared" si="1"/>
        <v>0.14795918367346939</v>
      </c>
      <c r="F17" s="109">
        <f t="shared" si="2"/>
        <v>0.125</v>
      </c>
      <c r="G17" s="109">
        <f t="shared" si="2"/>
        <v>0.17808219178082191</v>
      </c>
    </row>
    <row r="18" spans="1:7" x14ac:dyDescent="0.25">
      <c r="A18" s="95" t="s">
        <v>192</v>
      </c>
      <c r="B18" s="109">
        <f t="shared" si="2"/>
        <v>0.15153631284916202</v>
      </c>
      <c r="C18" s="109">
        <f t="shared" si="2"/>
        <v>0.16059379217273953</v>
      </c>
      <c r="D18" s="109">
        <f t="shared" si="2"/>
        <v>0.1484848484848485</v>
      </c>
      <c r="E18" s="109">
        <f t="shared" si="1"/>
        <v>0.17857142857142858</v>
      </c>
      <c r="F18" s="109">
        <f t="shared" si="2"/>
        <v>0.17499999999999999</v>
      </c>
      <c r="G18" s="109">
        <f t="shared" si="2"/>
        <v>0.19178082191780821</v>
      </c>
    </row>
    <row r="19" spans="1:7" x14ac:dyDescent="0.25">
      <c r="A19" s="95" t="s">
        <v>155</v>
      </c>
      <c r="B19" s="109">
        <f t="shared" si="2"/>
        <v>4.9581005586592182E-2</v>
      </c>
      <c r="C19" s="109">
        <f t="shared" si="2"/>
        <v>4.7233468286099867E-2</v>
      </c>
      <c r="D19" s="109">
        <f t="shared" si="2"/>
        <v>5.1515151515151514E-2</v>
      </c>
      <c r="E19" s="109">
        <f t="shared" si="1"/>
        <v>1.5306122448979591E-2</v>
      </c>
      <c r="F19" s="109">
        <f t="shared" si="2"/>
        <v>8.3333333333333332E-3</v>
      </c>
      <c r="G19" s="109">
        <f t="shared" si="2"/>
        <v>2.7397260273972601E-2</v>
      </c>
    </row>
    <row r="20" spans="1:7" x14ac:dyDescent="0.25">
      <c r="A20" s="95" t="s">
        <v>205</v>
      </c>
      <c r="B20" s="109">
        <f t="shared" si="2"/>
        <v>6.9832402234636867E-3</v>
      </c>
      <c r="C20" s="109">
        <f t="shared" si="2"/>
        <v>4.048582995951417E-3</v>
      </c>
      <c r="D20" s="109">
        <f t="shared" si="2"/>
        <v>9.0909090909090905E-3</v>
      </c>
      <c r="E20" s="109">
        <f t="shared" si="1"/>
        <v>5.1020408163265302E-3</v>
      </c>
      <c r="F20" s="109">
        <f t="shared" si="2"/>
        <v>0</v>
      </c>
      <c r="G20" s="109">
        <f t="shared" si="2"/>
        <v>1.3698630136986301E-2</v>
      </c>
    </row>
  </sheetData>
  <sortState xmlns:xlrd2="http://schemas.microsoft.com/office/spreadsheetml/2017/richdata2" ref="A3:N9">
    <sortCondition descending="1" ref="B3:B9"/>
  </sortState>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06118F-1D9E-488C-8871-FD4012A315EB}">
  <dimension ref="A1:N12"/>
  <sheetViews>
    <sheetView topLeftCell="A13" zoomScaleNormal="100" workbookViewId="0">
      <selection activeCell="L61" sqref="L61"/>
    </sheetView>
  </sheetViews>
  <sheetFormatPr defaultRowHeight="15" x14ac:dyDescent="0.25"/>
  <cols>
    <col min="1" max="1" width="34.28515625" style="95" customWidth="1"/>
    <col min="2" max="16384" width="9.140625" style="95"/>
  </cols>
  <sheetData>
    <row r="1" spans="1:14" x14ac:dyDescent="0.25">
      <c r="E1" s="95">
        <v>2020</v>
      </c>
      <c r="F1" s="95">
        <v>2020</v>
      </c>
      <c r="G1" s="95">
        <v>2020</v>
      </c>
      <c r="I1" s="95">
        <v>2014</v>
      </c>
      <c r="J1" s="95">
        <v>2015</v>
      </c>
      <c r="K1" s="95">
        <v>2016</v>
      </c>
      <c r="L1" s="95">
        <v>2017</v>
      </c>
      <c r="M1" s="95">
        <v>2018</v>
      </c>
      <c r="N1" s="95">
        <v>2019</v>
      </c>
    </row>
    <row r="2" spans="1:14" x14ac:dyDescent="0.25">
      <c r="A2" s="108" t="s">
        <v>3508</v>
      </c>
      <c r="B2" s="95" t="s">
        <v>3509</v>
      </c>
      <c r="C2" s="95" t="s">
        <v>162</v>
      </c>
      <c r="D2" s="95" t="s">
        <v>163</v>
      </c>
      <c r="E2" s="95" t="s">
        <v>3509</v>
      </c>
      <c r="F2" s="95" t="s">
        <v>162</v>
      </c>
      <c r="G2" s="95" t="s">
        <v>163</v>
      </c>
      <c r="I2" s="95">
        <v>2014</v>
      </c>
      <c r="J2" s="95">
        <v>2015</v>
      </c>
      <c r="K2" s="95">
        <v>2016</v>
      </c>
      <c r="L2" s="95">
        <v>2017</v>
      </c>
      <c r="M2" s="95">
        <v>2018</v>
      </c>
      <c r="N2" s="95">
        <v>2019</v>
      </c>
    </row>
    <row r="3" spans="1:14" x14ac:dyDescent="0.25">
      <c r="A3" s="95" t="s">
        <v>3477</v>
      </c>
      <c r="B3" s="95">
        <f>COUNTIF(DATA!P:P,"*"&amp;A3&amp;"*")</f>
        <v>188</v>
      </c>
      <c r="C3" s="95">
        <f>COUNTIFS(DATA!$P:$P,"*"&amp;$A3&amp;"*",DATA!$B:$B,C$2)</f>
        <v>108</v>
      </c>
      <c r="D3" s="95">
        <f>COUNTIFS(DATA!$P:$P,"*"&amp;$A3&amp;"*",DATA!$B:$B,D$2)</f>
        <v>77</v>
      </c>
      <c r="E3" s="95">
        <f>COUNTIFS(DATA!$P:$P,"*"&amp;$A3&amp;"*",DATA!$A:$A,E$1)</f>
        <v>29</v>
      </c>
      <c r="F3" s="95">
        <f>COUNTIFS(DATA!$P:$P,"*"&amp;$A3&amp;"*",DATA!$B:$B,F$2,DATA!$A:$A,F$1)</f>
        <v>21</v>
      </c>
      <c r="G3" s="95">
        <f>COUNTIFS(DATA!$P:$P,"*"&amp;$A3&amp;"*",DATA!$B:$B,G$2,DATA!$A:$A,G$1)</f>
        <v>8</v>
      </c>
      <c r="I3" s="95">
        <f>COUNTIFS(DATA!$P:$P,"*"&amp;$A3&amp;"*",DATA!$A:$A,I$1)</f>
        <v>21</v>
      </c>
      <c r="J3" s="95">
        <f>COUNTIFS(DATA!$P:$P,"*"&amp;$A3&amp;"*",DATA!$A:$A,J$1)</f>
        <v>28</v>
      </c>
      <c r="K3" s="95">
        <f>COUNTIFS(DATA!$P:$P,"*"&amp;$A3&amp;"*",DATA!$A:$A,K$1)</f>
        <v>37</v>
      </c>
      <c r="L3" s="95">
        <f>COUNTIFS(DATA!$P:$P,"*"&amp;$A3&amp;"*",DATA!$A:$A,L$1)</f>
        <v>27</v>
      </c>
      <c r="M3" s="95">
        <f>COUNTIFS(DATA!$P:$P,"*"&amp;$A3&amp;"*",DATA!$A:$A,M$1)</f>
        <v>22</v>
      </c>
      <c r="N3" s="95">
        <f>COUNTIFS(DATA!$P:$P,"*"&amp;$A3&amp;"*",DATA!$A:$A,N$1)</f>
        <v>24</v>
      </c>
    </row>
    <row r="4" spans="1:14" x14ac:dyDescent="0.25">
      <c r="A4" s="95" t="s">
        <v>3478</v>
      </c>
      <c r="B4" s="95">
        <f>COUNTIF(DATA!P:P,"*"&amp;A4&amp;"*")</f>
        <v>97</v>
      </c>
      <c r="C4" s="95">
        <f>COUNTIFS(DATA!$P:$P,"*"&amp;$A4&amp;"*",DATA!$B:$B,C$2)</f>
        <v>44</v>
      </c>
      <c r="D4" s="95">
        <f>COUNTIFS(DATA!$P:$P,"*"&amp;$A4&amp;"*",DATA!$B:$B,D$2)</f>
        <v>53</v>
      </c>
      <c r="E4" s="95">
        <f>COUNTIFS(DATA!$P:$P,"*"&amp;$A4&amp;"*",DATA!$A:$A,E$1)</f>
        <v>17</v>
      </c>
      <c r="F4" s="95">
        <f>COUNTIFS(DATA!$P:$P,"*"&amp;$A4&amp;"*",DATA!$B:$B,F$2,DATA!$A:$A,F$1)</f>
        <v>7</v>
      </c>
      <c r="G4" s="95">
        <f>COUNTIFS(DATA!$P:$P,"*"&amp;$A4&amp;"*",DATA!$B:$B,G$2,DATA!$A:$A,G$1)</f>
        <v>10</v>
      </c>
      <c r="I4" s="95">
        <f>COUNTIFS(DATA!$P:$P,"*"&amp;$A4&amp;"*",DATA!$A:$A,I$1)</f>
        <v>19</v>
      </c>
      <c r="J4" s="95">
        <f>COUNTIFS(DATA!$P:$P,"*"&amp;$A4&amp;"*",DATA!$A:$A,J$1)</f>
        <v>8</v>
      </c>
      <c r="K4" s="95">
        <f>COUNTIFS(DATA!$P:$P,"*"&amp;$A4&amp;"*",DATA!$A:$A,K$1)</f>
        <v>14</v>
      </c>
      <c r="L4" s="95">
        <f>COUNTIFS(DATA!$P:$P,"*"&amp;$A4&amp;"*",DATA!$A:$A,L$1)</f>
        <v>16</v>
      </c>
      <c r="M4" s="95">
        <f>COUNTIFS(DATA!$P:$P,"*"&amp;$A4&amp;"*",DATA!$A:$A,M$1)</f>
        <v>15</v>
      </c>
      <c r="N4" s="95">
        <f>COUNTIFS(DATA!$P:$P,"*"&amp;$A4&amp;"*",DATA!$A:$A,N$1)</f>
        <v>8</v>
      </c>
    </row>
    <row r="5" spans="1:14" x14ac:dyDescent="0.25">
      <c r="A5" s="95" t="s">
        <v>193</v>
      </c>
      <c r="B5" s="95">
        <f>COUNTIF(DATA!P:P,"*"&amp;A5&amp;"*")</f>
        <v>56</v>
      </c>
      <c r="C5" s="95">
        <f>COUNTIFS(DATA!$P:$P,"*"&amp;$A5&amp;"*",DATA!$B:$B,C$2)</f>
        <v>28</v>
      </c>
      <c r="D5" s="95">
        <f>COUNTIFS(DATA!$P:$P,"*"&amp;$A5&amp;"*",DATA!$B:$B,D$2)</f>
        <v>27</v>
      </c>
      <c r="E5" s="95">
        <f>COUNTIFS(DATA!$P:$P,"*"&amp;$A5&amp;"*",DATA!$A:$A,E$1)</f>
        <v>4</v>
      </c>
      <c r="F5" s="95">
        <f>COUNTIFS(DATA!$P:$P,"*"&amp;$A5&amp;"*",DATA!$B:$B,F$2,DATA!$A:$A,F$1)</f>
        <v>3</v>
      </c>
      <c r="G5" s="95">
        <f>COUNTIFS(DATA!$P:$P,"*"&amp;$A5&amp;"*",DATA!$B:$B,G$2,DATA!$A:$A,G$1)</f>
        <v>1</v>
      </c>
      <c r="I5" s="95">
        <f>COUNTIFS(DATA!$P:$P,"*"&amp;$A5&amp;"*",DATA!$A:$A,I$1)</f>
        <v>16</v>
      </c>
      <c r="J5" s="95">
        <f>COUNTIFS(DATA!$P:$P,"*"&amp;$A5&amp;"*",DATA!$A:$A,J$1)</f>
        <v>12</v>
      </c>
      <c r="K5" s="95">
        <f>COUNTIFS(DATA!$P:$P,"*"&amp;$A5&amp;"*",DATA!$A:$A,K$1)</f>
        <v>8</v>
      </c>
      <c r="L5" s="95">
        <f>COUNTIFS(DATA!$P:$P,"*"&amp;$A5&amp;"*",DATA!$A:$A,L$1)</f>
        <v>7</v>
      </c>
      <c r="M5" s="95">
        <f>COUNTIFS(DATA!$P:$P,"*"&amp;$A5&amp;"*",DATA!$A:$A,M$1)</f>
        <v>5</v>
      </c>
      <c r="N5" s="95">
        <f>COUNTIFS(DATA!$P:$P,"*"&amp;$A5&amp;"*",DATA!$A:$A,N$1)</f>
        <v>4</v>
      </c>
    </row>
    <row r="6" spans="1:14" x14ac:dyDescent="0.25">
      <c r="B6" s="95">
        <f t="shared" ref="B6:G6" si="0">SUM(B3:B5)</f>
        <v>341</v>
      </c>
      <c r="C6" s="95">
        <f t="shared" si="0"/>
        <v>180</v>
      </c>
      <c r="D6" s="95">
        <f t="shared" si="0"/>
        <v>157</v>
      </c>
      <c r="E6" s="95">
        <f t="shared" si="0"/>
        <v>50</v>
      </c>
      <c r="F6" s="95">
        <f t="shared" si="0"/>
        <v>31</v>
      </c>
      <c r="G6" s="95">
        <f t="shared" si="0"/>
        <v>19</v>
      </c>
    </row>
    <row r="8" spans="1:14" x14ac:dyDescent="0.25">
      <c r="E8" s="95">
        <v>2020</v>
      </c>
      <c r="F8" s="95">
        <v>2020</v>
      </c>
      <c r="G8" s="95">
        <v>2020</v>
      </c>
    </row>
    <row r="9" spans="1:14" x14ac:dyDescent="0.25">
      <c r="A9" s="108" t="s">
        <v>4480</v>
      </c>
      <c r="B9" s="95" t="s">
        <v>3509</v>
      </c>
      <c r="C9" s="95" t="s">
        <v>162</v>
      </c>
      <c r="D9" s="95" t="s">
        <v>163</v>
      </c>
      <c r="E9" s="95" t="s">
        <v>3509</v>
      </c>
      <c r="F9" s="95" t="s">
        <v>162</v>
      </c>
      <c r="G9" s="95" t="s">
        <v>163</v>
      </c>
    </row>
    <row r="10" spans="1:14" x14ac:dyDescent="0.25">
      <c r="A10" s="95" t="s">
        <v>3477</v>
      </c>
      <c r="B10" s="109">
        <f t="shared" ref="B10:G12" si="1">B3/B$6</f>
        <v>0.5513196480938416</v>
      </c>
      <c r="C10" s="109">
        <f>C3/C$6</f>
        <v>0.6</v>
      </c>
      <c r="D10" s="109">
        <f t="shared" si="1"/>
        <v>0.49044585987261147</v>
      </c>
      <c r="E10" s="109">
        <f t="shared" si="1"/>
        <v>0.57999999999999996</v>
      </c>
      <c r="F10" s="109">
        <f t="shared" si="1"/>
        <v>0.67741935483870963</v>
      </c>
      <c r="G10" s="109">
        <f t="shared" si="1"/>
        <v>0.42105263157894735</v>
      </c>
    </row>
    <row r="11" spans="1:14" x14ac:dyDescent="0.25">
      <c r="A11" s="95" t="s">
        <v>3478</v>
      </c>
      <c r="B11" s="109">
        <f t="shared" si="1"/>
        <v>0.28445747800586513</v>
      </c>
      <c r="C11" s="109">
        <f t="shared" si="1"/>
        <v>0.24444444444444444</v>
      </c>
      <c r="D11" s="109">
        <f t="shared" si="1"/>
        <v>0.33757961783439489</v>
      </c>
      <c r="E11" s="109">
        <f t="shared" si="1"/>
        <v>0.34</v>
      </c>
      <c r="F11" s="109">
        <f t="shared" si="1"/>
        <v>0.22580645161290322</v>
      </c>
      <c r="G11" s="109">
        <f t="shared" si="1"/>
        <v>0.52631578947368418</v>
      </c>
    </row>
    <row r="12" spans="1:14" x14ac:dyDescent="0.25">
      <c r="A12" s="95" t="s">
        <v>193</v>
      </c>
      <c r="B12" s="109">
        <f t="shared" si="1"/>
        <v>0.16422287390029325</v>
      </c>
      <c r="C12" s="109">
        <f t="shared" si="1"/>
        <v>0.15555555555555556</v>
      </c>
      <c r="D12" s="109">
        <f t="shared" si="1"/>
        <v>0.17197452229299362</v>
      </c>
      <c r="E12" s="109">
        <f t="shared" si="1"/>
        <v>0.08</v>
      </c>
      <c r="F12" s="109">
        <f t="shared" si="1"/>
        <v>9.6774193548387094E-2</v>
      </c>
      <c r="G12" s="109">
        <f t="shared" si="1"/>
        <v>5.2631578947368418E-2</v>
      </c>
    </row>
  </sheetData>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11D776-A9A4-4008-B273-048E9AF29F64}">
  <dimension ref="A1:Z68"/>
  <sheetViews>
    <sheetView topLeftCell="A48" zoomScale="130" zoomScaleNormal="130" workbookViewId="0">
      <selection activeCell="AP61" sqref="AP61"/>
    </sheetView>
  </sheetViews>
  <sheetFormatPr defaultRowHeight="15" x14ac:dyDescent="0.25"/>
  <cols>
    <col min="1" max="1" width="34.7109375" style="95" customWidth="1"/>
    <col min="2" max="18" width="9.140625" style="95"/>
    <col min="19" max="19" width="33.140625" style="95" customWidth="1"/>
    <col min="20" max="16384" width="9.140625" style="95"/>
  </cols>
  <sheetData>
    <row r="1" spans="1:26" x14ac:dyDescent="0.25">
      <c r="A1" s="95" t="str">
        <f>"Ranked historic enablers/drivers for the use of Learning Technology - "&amp;A2</f>
        <v>Ranked historic enablers/drivers for the use of Learning Technology - Female</v>
      </c>
      <c r="C1" s="95">
        <v>2014</v>
      </c>
      <c r="D1" s="95">
        <f>C1</f>
        <v>2014</v>
      </c>
      <c r="E1" s="95">
        <v>2015</v>
      </c>
      <c r="F1" s="95">
        <f>E1</f>
        <v>2015</v>
      </c>
      <c r="G1" s="95">
        <v>2016</v>
      </c>
      <c r="H1" s="95">
        <f>G1</f>
        <v>2016</v>
      </c>
      <c r="I1" s="95">
        <v>2017</v>
      </c>
      <c r="J1" s="95">
        <f>I1</f>
        <v>2017</v>
      </c>
      <c r="K1" s="95">
        <v>2018</v>
      </c>
      <c r="L1" s="95">
        <f>K1</f>
        <v>2018</v>
      </c>
      <c r="M1" s="95">
        <v>2019</v>
      </c>
      <c r="N1" s="95">
        <v>2019</v>
      </c>
      <c r="O1" s="95">
        <v>2020</v>
      </c>
      <c r="P1" s="95">
        <v>2020</v>
      </c>
    </row>
    <row r="2" spans="1:26" x14ac:dyDescent="0.25">
      <c r="A2" s="111" t="s">
        <v>162</v>
      </c>
      <c r="B2" s="95" t="s">
        <v>3510</v>
      </c>
      <c r="C2" s="95" t="s">
        <v>3511</v>
      </c>
      <c r="D2" s="95" t="s">
        <v>38</v>
      </c>
      <c r="E2" s="95" t="s">
        <v>3511</v>
      </c>
      <c r="F2" s="95" t="s">
        <v>38</v>
      </c>
      <c r="G2" s="95" t="s">
        <v>3511</v>
      </c>
      <c r="H2" s="95" t="s">
        <v>38</v>
      </c>
      <c r="I2" s="95" t="s">
        <v>3511</v>
      </c>
      <c r="J2" s="95" t="s">
        <v>38</v>
      </c>
      <c r="K2" s="95" t="s">
        <v>3511</v>
      </c>
      <c r="L2" s="95" t="s">
        <v>38</v>
      </c>
      <c r="M2" s="95" t="s">
        <v>3511</v>
      </c>
      <c r="N2" s="95" t="s">
        <v>38</v>
      </c>
      <c r="O2" s="95" t="s">
        <v>3511</v>
      </c>
      <c r="P2" s="95" t="s">
        <v>38</v>
      </c>
      <c r="T2" s="95">
        <f>$D$1</f>
        <v>2014</v>
      </c>
      <c r="U2" s="95">
        <f>$F$1</f>
        <v>2015</v>
      </c>
      <c r="V2" s="95">
        <f>$H$1</f>
        <v>2016</v>
      </c>
      <c r="W2" s="95">
        <f>$I$1</f>
        <v>2017</v>
      </c>
      <c r="X2" s="95">
        <f>$L$1</f>
        <v>2018</v>
      </c>
      <c r="Y2" s="95">
        <v>2019</v>
      </c>
      <c r="Z2" s="95">
        <v>2020</v>
      </c>
    </row>
    <row r="3" spans="1:26" x14ac:dyDescent="0.25">
      <c r="A3" s="95" t="s">
        <v>83</v>
      </c>
      <c r="B3" s="95" t="s">
        <v>19</v>
      </c>
      <c r="C3" s="110">
        <f ca="1">AVERAGEIFS(INDIRECT($B$2&amp;"!"&amp;$B3&amp;":"&amp;$B3),DATA!$A:$A,C$1,DATA!$B:$B,DriverEnablers!$A$2)</f>
        <v>4.0578512396694215</v>
      </c>
      <c r="D3" s="95">
        <f t="shared" ref="D3:D15" ca="1" si="0">RANK(C3,C$3:C$15)</f>
        <v>2</v>
      </c>
      <c r="E3" s="110">
        <f ca="1">AVERAGEIFS(INDIRECT($B$2&amp;"!"&amp;$B3&amp;":"&amp;$B3),DATA!$A:$A,E$1,DATA!$B:$B,DriverEnablers!$A$2)</f>
        <v>4.1808510638297873</v>
      </c>
      <c r="F3" s="95">
        <f t="shared" ref="F3:F15" ca="1" si="1">RANK(E3,E$3:E$15)</f>
        <v>1</v>
      </c>
      <c r="G3" s="110">
        <f ca="1">AVERAGEIFS(INDIRECT($B$2&amp;"!"&amp;$B3&amp;":"&amp;$B3),DATA!$A:$A,G$1,DATA!$B:$B,DriverEnablers!$A$2)</f>
        <v>4.2066115702479339</v>
      </c>
      <c r="H3" s="95">
        <f t="shared" ref="H3:H15" ca="1" si="2">RANK(G3,G$3:G$15)</f>
        <v>1</v>
      </c>
      <c r="I3" s="110">
        <f ca="1">AVERAGEIFS(INDIRECT($B$2&amp;"!"&amp;$B3&amp;":"&amp;$B3),DATA!$A:$A,I$1,DATA!$B:$B,DriverEnablers!$A$2)</f>
        <v>4.2056074766355138</v>
      </c>
      <c r="J3" s="95">
        <f t="shared" ref="J3:J15" ca="1" si="3">RANK(I3,I$3:I$15)</f>
        <v>1</v>
      </c>
      <c r="K3" s="110">
        <f ca="1">AVERAGEIFS(INDIRECT($B$2&amp;"!"&amp;$B3&amp;":"&amp;$B3),DATA!$A:$A,K$1,DATA!$B:$B,DriverEnablers!$A$2)</f>
        <v>4.382352941176471</v>
      </c>
      <c r="L3" s="95">
        <f t="shared" ref="L3:L15" ca="1" si="4">RANK(K3,K$3:K$15)</f>
        <v>1</v>
      </c>
      <c r="M3" s="110">
        <f ca="1">AVERAGEIFS(INDIRECT($B$2&amp;"!"&amp;$B3&amp;":"&amp;$B3),DATA!$A:$A,M$1,DATA!$B:$B,DriverEnablers!$A$2)</f>
        <v>4.2880000000000003</v>
      </c>
      <c r="N3" s="95">
        <f t="shared" ref="N3:N15" ca="1" si="5">RANK(M3,M$3:M$15)</f>
        <v>1</v>
      </c>
      <c r="O3" s="110">
        <f ca="1">AVERAGEIFS(INDIRECT($B$2&amp;"!"&amp;$B3&amp;":"&amp;$B3),DATA!$A:$A,O$1,DATA!$B:$B,DriverEnablers!$A$2)</f>
        <v>4.333333333333333</v>
      </c>
      <c r="P3" s="95">
        <f t="shared" ref="P3:P15" ca="1" si="6">RANK(O3,O$3:O$15)</f>
        <v>1</v>
      </c>
      <c r="S3" s="95" t="str">
        <f t="shared" ref="S3:S15" si="7">$A3</f>
        <v>Engagement from students/learners</v>
      </c>
      <c r="T3" s="95">
        <f t="shared" ref="T3:T15" ca="1" si="8">D3</f>
        <v>2</v>
      </c>
      <c r="U3" s="95">
        <f t="shared" ref="U3:U15" ca="1" si="9">F3</f>
        <v>1</v>
      </c>
      <c r="V3" s="95">
        <f t="shared" ref="V3:V15" ca="1" si="10">H3</f>
        <v>1</v>
      </c>
      <c r="W3" s="95">
        <f t="shared" ref="W3:W15" ca="1" si="11">J3</f>
        <v>1</v>
      </c>
      <c r="X3" s="95">
        <f t="shared" ref="X3:X15" ca="1" si="12">L3</f>
        <v>1</v>
      </c>
      <c r="Y3" s="95">
        <f t="shared" ref="Y3:Y15" ca="1" si="13">N3</f>
        <v>1</v>
      </c>
      <c r="Z3" s="95">
        <f t="shared" ref="Z3:Z15" ca="1" si="14">P3</f>
        <v>1</v>
      </c>
    </row>
    <row r="4" spans="1:26" x14ac:dyDescent="0.25">
      <c r="A4" s="95" t="s">
        <v>82</v>
      </c>
      <c r="B4" s="95" t="s">
        <v>22</v>
      </c>
      <c r="C4" s="110">
        <f ca="1">AVERAGEIFS(INDIRECT($B$2&amp;"!"&amp;$B4&amp;":"&amp;$B4),DATA!$A:$A,C$1,DATA!$B:$B,DriverEnablers!$A$2)</f>
        <v>4.1404958677685952</v>
      </c>
      <c r="D4" s="95">
        <f t="shared" ca="1" si="0"/>
        <v>1</v>
      </c>
      <c r="E4" s="110">
        <f ca="1">AVERAGEIFS(INDIRECT($B$2&amp;"!"&amp;$B4&amp;":"&amp;$B4),DATA!$A:$A,E$1,DATA!$B:$B,DriverEnablers!$A$2)</f>
        <v>3.8297872340425534</v>
      </c>
      <c r="F4" s="95">
        <f t="shared" ca="1" si="1"/>
        <v>4</v>
      </c>
      <c r="G4" s="110">
        <f ca="1">AVERAGEIFS(INDIRECT($B$2&amp;"!"&amp;$B4&amp;":"&amp;$B4),DATA!$A:$A,G$1,DATA!$B:$B,DriverEnablers!$A$2)</f>
        <v>4.115702479338843</v>
      </c>
      <c r="H4" s="95">
        <f t="shared" ca="1" si="2"/>
        <v>2</v>
      </c>
      <c r="I4" s="110">
        <f ca="1">AVERAGEIFS(INDIRECT($B$2&amp;"!"&amp;$B4&amp;":"&amp;$B4),DATA!$A:$A,I$1,DATA!$B:$B,DriverEnablers!$A$2)</f>
        <v>3.9158878504672896</v>
      </c>
      <c r="J4" s="95">
        <f t="shared" ca="1" si="3"/>
        <v>4</v>
      </c>
      <c r="K4" s="110">
        <f ca="1">AVERAGEIFS(INDIRECT($B$2&amp;"!"&amp;$B4&amp;":"&amp;$B4),DATA!$A:$A,K$1,DATA!$B:$B,DriverEnablers!$A$2)</f>
        <v>4.0673076923076925</v>
      </c>
      <c r="L4" s="95">
        <f t="shared" ca="1" si="4"/>
        <v>3</v>
      </c>
      <c r="M4" s="110">
        <f ca="1">AVERAGEIFS(INDIRECT($B$2&amp;"!"&amp;$B4&amp;":"&amp;$B4),DATA!$A:$A,M$1,DATA!$B:$B,DriverEnablers!$A$2)</f>
        <v>4.1626016260162606</v>
      </c>
      <c r="N4" s="95">
        <f t="shared" ca="1" si="5"/>
        <v>2</v>
      </c>
      <c r="O4" s="110">
        <f ca="1">AVERAGEIFS(INDIRECT($B$2&amp;"!"&amp;$B4&amp;":"&amp;$B4),DATA!$A:$A,O$1,DATA!$B:$B,DriverEnablers!$A$2)</f>
        <v>4.1162790697674421</v>
      </c>
      <c r="P4" s="95">
        <f t="shared" ca="1" si="6"/>
        <v>2</v>
      </c>
      <c r="S4" s="95" t="str">
        <f t="shared" si="7"/>
        <v>Colleagues' knowledge/expertise</v>
      </c>
      <c r="T4" s="95">
        <f t="shared" ca="1" si="8"/>
        <v>1</v>
      </c>
      <c r="U4" s="95">
        <f t="shared" ca="1" si="9"/>
        <v>4</v>
      </c>
      <c r="V4" s="95">
        <f t="shared" ca="1" si="10"/>
        <v>2</v>
      </c>
      <c r="W4" s="95">
        <f t="shared" ca="1" si="11"/>
        <v>4</v>
      </c>
      <c r="X4" s="95">
        <f t="shared" ca="1" si="12"/>
        <v>3</v>
      </c>
      <c r="Y4" s="95">
        <f t="shared" ca="1" si="13"/>
        <v>2</v>
      </c>
      <c r="Z4" s="95">
        <f t="shared" ca="1" si="14"/>
        <v>2</v>
      </c>
    </row>
    <row r="5" spans="1:26" x14ac:dyDescent="0.25">
      <c r="A5" s="95" t="s">
        <v>3512</v>
      </c>
      <c r="B5" s="95" t="s">
        <v>32</v>
      </c>
      <c r="C5" s="110">
        <f ca="1">AVERAGEIFS(INDIRECT($B$2&amp;"!"&amp;$B5&amp;":"&amp;$B5),DATA!$A:$A,C$1,DATA!$B:$B,DriverEnablers!$A$2)</f>
        <v>4.0085470085470085</v>
      </c>
      <c r="D5" s="95">
        <f t="shared" ca="1" si="0"/>
        <v>3</v>
      </c>
      <c r="E5" s="110">
        <f ca="1">AVERAGEIFS(INDIRECT($B$2&amp;"!"&amp;$B5&amp;":"&amp;$B5),DATA!$A:$A,E$1,DATA!$B:$B,DriverEnablers!$A$2)</f>
        <v>3.902173913043478</v>
      </c>
      <c r="F5" s="95">
        <f t="shared" ca="1" si="1"/>
        <v>2</v>
      </c>
      <c r="G5" s="110">
        <f ca="1">AVERAGEIFS(INDIRECT($B$2&amp;"!"&amp;$B5&amp;":"&amp;$B5),DATA!$A:$A,G$1,DATA!$B:$B,DriverEnablers!$A$2)</f>
        <v>4.0330578512396693</v>
      </c>
      <c r="H5" s="95">
        <f t="shared" ca="1" si="2"/>
        <v>3</v>
      </c>
      <c r="I5" s="110">
        <f ca="1">AVERAGEIFS(INDIRECT($B$2&amp;"!"&amp;$B5&amp;":"&amp;$B5),DATA!$A:$A,I$1,DATA!$B:$B,DriverEnablers!$A$2)</f>
        <v>4.08411214953271</v>
      </c>
      <c r="J5" s="95">
        <f t="shared" ca="1" si="3"/>
        <v>2</v>
      </c>
      <c r="K5" s="110">
        <f ca="1">AVERAGEIFS(INDIRECT($B$2&amp;"!"&amp;$B5&amp;":"&amp;$B5),DATA!$A:$A,K$1,DATA!$B:$B,DriverEnablers!$A$2)</f>
        <v>4.0961538461538458</v>
      </c>
      <c r="L5" s="95">
        <f t="shared" ca="1" si="4"/>
        <v>2</v>
      </c>
      <c r="M5" s="110">
        <f ca="1">AVERAGEIFS(INDIRECT($B$2&amp;"!"&amp;$B5&amp;":"&amp;$B5),DATA!$A:$A,M$1,DATA!$B:$B,DriverEnablers!$A$2)</f>
        <v>4.16</v>
      </c>
      <c r="N5" s="95">
        <f t="shared" ca="1" si="5"/>
        <v>3</v>
      </c>
      <c r="O5" s="110">
        <f ca="1">AVERAGEIFS(INDIRECT($B$2&amp;"!"&amp;$B5&amp;":"&amp;$B5),DATA!$A:$A,O$1,DATA!$B:$B,DriverEnablers!$A$2)</f>
        <v>4.1076923076923073</v>
      </c>
      <c r="P5" s="95">
        <f t="shared" ca="1" si="6"/>
        <v>3</v>
      </c>
      <c r="S5" s="95" t="str">
        <f t="shared" si="7"/>
        <v>Colleagues' commitment</v>
      </c>
      <c r="T5" s="95">
        <f t="shared" ca="1" si="8"/>
        <v>3</v>
      </c>
      <c r="U5" s="95">
        <f t="shared" ca="1" si="9"/>
        <v>2</v>
      </c>
      <c r="V5" s="95">
        <f t="shared" ca="1" si="10"/>
        <v>3</v>
      </c>
      <c r="W5" s="95">
        <f t="shared" ca="1" si="11"/>
        <v>2</v>
      </c>
      <c r="X5" s="95">
        <f t="shared" ca="1" si="12"/>
        <v>2</v>
      </c>
      <c r="Y5" s="95">
        <f t="shared" ca="1" si="13"/>
        <v>3</v>
      </c>
      <c r="Z5" s="95">
        <f t="shared" ca="1" si="14"/>
        <v>3</v>
      </c>
    </row>
    <row r="6" spans="1:26" x14ac:dyDescent="0.25">
      <c r="A6" s="95" t="s">
        <v>68</v>
      </c>
      <c r="B6" s="95" t="s">
        <v>23</v>
      </c>
      <c r="C6" s="110">
        <f ca="1">AVERAGEIFS(INDIRECT($B$2&amp;"!"&amp;$B6&amp;":"&amp;$B6),DATA!$A:$A,C$1,DATA!$B:$B,DriverEnablers!$A$2)</f>
        <v>3.8916666666666666</v>
      </c>
      <c r="D6" s="95">
        <f t="shared" ca="1" si="0"/>
        <v>5</v>
      </c>
      <c r="E6" s="110">
        <f ca="1">AVERAGEIFS(INDIRECT($B$2&amp;"!"&amp;$B6&amp;":"&amp;$B6),DATA!$A:$A,E$1,DATA!$B:$B,DriverEnablers!$A$2)</f>
        <v>3.752688172043011</v>
      </c>
      <c r="F6" s="95">
        <f t="shared" ca="1" si="1"/>
        <v>5</v>
      </c>
      <c r="G6" s="110">
        <f ca="1">AVERAGEIFS(INDIRECT($B$2&amp;"!"&amp;$B6&amp;":"&amp;$B6),DATA!$A:$A,G$1,DATA!$B:$B,DriverEnablers!$A$2)</f>
        <v>3.7916666666666665</v>
      </c>
      <c r="H6" s="95">
        <f t="shared" ca="1" si="2"/>
        <v>6</v>
      </c>
      <c r="I6" s="110">
        <f ca="1">AVERAGEIFS(INDIRECT($B$2&amp;"!"&amp;$B6&amp;":"&amp;$B6),DATA!$A:$A,I$1,DATA!$B:$B,DriverEnablers!$A$2)</f>
        <v>3.7452830188679247</v>
      </c>
      <c r="J6" s="95">
        <f t="shared" ca="1" si="3"/>
        <v>8</v>
      </c>
      <c r="K6" s="110">
        <f ca="1">AVERAGEIFS(INDIRECT($B$2&amp;"!"&amp;$B6&amp;":"&amp;$B6),DATA!$A:$A,K$1,DATA!$B:$B,DriverEnablers!$A$2)</f>
        <v>3.9215686274509802</v>
      </c>
      <c r="L6" s="95">
        <f t="shared" ca="1" si="4"/>
        <v>6</v>
      </c>
      <c r="M6" s="110">
        <f ca="1">AVERAGEIFS(INDIRECT($B$2&amp;"!"&amp;$B6&amp;":"&amp;$B6),DATA!$A:$A,M$1,DATA!$B:$B,DriverEnablers!$A$2)</f>
        <v>3.821138211382114</v>
      </c>
      <c r="N6" s="95">
        <f t="shared" ca="1" si="5"/>
        <v>6</v>
      </c>
      <c r="O6" s="110">
        <f ca="1">AVERAGEIFS(INDIRECT($B$2&amp;"!"&amp;$B6&amp;":"&amp;$B6),DATA!$A:$A,O$1,DATA!$B:$B,DriverEnablers!$A$2)</f>
        <v>3.953846153846154</v>
      </c>
      <c r="P6" s="95">
        <f t="shared" ca="1" si="6"/>
        <v>4</v>
      </c>
      <c r="S6" s="95" t="str">
        <f t="shared" si="7"/>
        <v>Strategy and leadership</v>
      </c>
      <c r="T6" s="95">
        <f t="shared" ca="1" si="8"/>
        <v>5</v>
      </c>
      <c r="U6" s="95">
        <f t="shared" ca="1" si="9"/>
        <v>5</v>
      </c>
      <c r="V6" s="95">
        <f t="shared" ca="1" si="10"/>
        <v>6</v>
      </c>
      <c r="W6" s="95">
        <f t="shared" ca="1" si="11"/>
        <v>8</v>
      </c>
      <c r="X6" s="95">
        <f t="shared" ca="1" si="12"/>
        <v>6</v>
      </c>
      <c r="Y6" s="95">
        <f t="shared" ca="1" si="13"/>
        <v>6</v>
      </c>
      <c r="Z6" s="95">
        <f t="shared" ca="1" si="14"/>
        <v>4</v>
      </c>
    </row>
    <row r="7" spans="1:26" x14ac:dyDescent="0.25">
      <c r="A7" s="95" t="s">
        <v>66</v>
      </c>
      <c r="B7" s="95" t="s">
        <v>31</v>
      </c>
      <c r="C7" s="110">
        <f ca="1">AVERAGEIFS(INDIRECT($B$2&amp;"!"&amp;$B7&amp;":"&amp;$B7),DATA!$A:$A,C$1,DATA!$B:$B,DriverEnablers!$A$2)</f>
        <v>3.9750000000000001</v>
      </c>
      <c r="D7" s="95">
        <f t="shared" ca="1" si="0"/>
        <v>4</v>
      </c>
      <c r="E7" s="110">
        <f ca="1">AVERAGEIFS(INDIRECT($B$2&amp;"!"&amp;$B7&amp;":"&amp;$B7),DATA!$A:$A,E$1,DATA!$B:$B,DriverEnablers!$A$2)</f>
        <v>3.7282608695652173</v>
      </c>
      <c r="F7" s="95">
        <f t="shared" ca="1" si="1"/>
        <v>7</v>
      </c>
      <c r="G7" s="110">
        <f ca="1">AVERAGEIFS(INDIRECT($B$2&amp;"!"&amp;$B7&amp;":"&amp;$B7),DATA!$A:$A,G$1,DATA!$B:$B,DriverEnablers!$A$2)</f>
        <v>3.9834710743801653</v>
      </c>
      <c r="H7" s="95">
        <f t="shared" ca="1" si="2"/>
        <v>4</v>
      </c>
      <c r="I7" s="110">
        <f ca="1">AVERAGEIFS(INDIRECT($B$2&amp;"!"&amp;$B7&amp;":"&amp;$B7),DATA!$A:$A,I$1,DATA!$B:$B,DriverEnablers!$A$2)</f>
        <v>3.9142857142857141</v>
      </c>
      <c r="J7" s="95">
        <f t="shared" ca="1" si="3"/>
        <v>5</v>
      </c>
      <c r="K7" s="110">
        <f ca="1">AVERAGEIFS(INDIRECT($B$2&amp;"!"&amp;$B7&amp;":"&amp;$B7),DATA!$A:$A,K$1,DATA!$B:$B,DriverEnablers!$A$2)</f>
        <v>4.0098039215686274</v>
      </c>
      <c r="L7" s="95">
        <f t="shared" ca="1" si="4"/>
        <v>5</v>
      </c>
      <c r="M7" s="110">
        <f ca="1">AVERAGEIFS(INDIRECT($B$2&amp;"!"&amp;$B7&amp;":"&amp;$B7),DATA!$A:$A,M$1,DATA!$B:$B,DriverEnablers!$A$2)</f>
        <v>4</v>
      </c>
      <c r="N7" s="95">
        <f t="shared" ca="1" si="5"/>
        <v>4</v>
      </c>
      <c r="O7" s="110">
        <f ca="1">AVERAGEIFS(INDIRECT($B$2&amp;"!"&amp;$B7&amp;":"&amp;$B7),DATA!$A:$A,O$1,DATA!$B:$B,DriverEnablers!$A$2)</f>
        <v>3.9212598425196852</v>
      </c>
      <c r="P7" s="95">
        <f t="shared" ca="1" si="6"/>
        <v>5</v>
      </c>
      <c r="S7" s="95" t="str">
        <f t="shared" si="7"/>
        <v>Dedicated time</v>
      </c>
      <c r="T7" s="95">
        <f t="shared" ca="1" si="8"/>
        <v>4</v>
      </c>
      <c r="U7" s="95">
        <f t="shared" ca="1" si="9"/>
        <v>7</v>
      </c>
      <c r="V7" s="95">
        <f t="shared" ca="1" si="10"/>
        <v>4</v>
      </c>
      <c r="W7" s="95">
        <f t="shared" ca="1" si="11"/>
        <v>5</v>
      </c>
      <c r="X7" s="95">
        <f t="shared" ca="1" si="12"/>
        <v>5</v>
      </c>
      <c r="Y7" s="95">
        <f t="shared" ca="1" si="13"/>
        <v>4</v>
      </c>
      <c r="Z7" s="95">
        <f t="shared" ca="1" si="14"/>
        <v>5</v>
      </c>
    </row>
    <row r="8" spans="1:26" x14ac:dyDescent="0.25">
      <c r="A8" s="95" t="s">
        <v>3515</v>
      </c>
      <c r="B8" s="95" t="s">
        <v>21</v>
      </c>
      <c r="C8" s="110">
        <f ca="1">AVERAGEIFS(INDIRECT($B$2&amp;"!"&amp;$B8&amp;":"&amp;$B8),DATA!$A:$A,C$1,DATA!$B:$B,DriverEnablers!$A$2)</f>
        <v>3.7881355932203391</v>
      </c>
      <c r="D8" s="95">
        <f t="shared" ca="1" si="0"/>
        <v>6</v>
      </c>
      <c r="E8" s="110">
        <f ca="1">AVERAGEIFS(INDIRECT($B$2&amp;"!"&amp;$B8&amp;":"&amp;$B8),DATA!$A:$A,E$1,DATA!$B:$B,DriverEnablers!$A$2)</f>
        <v>3.752688172043011</v>
      </c>
      <c r="F8" s="95">
        <f t="shared" ca="1" si="1"/>
        <v>5</v>
      </c>
      <c r="G8" s="110">
        <f ca="1">AVERAGEIFS(INDIRECT($B$2&amp;"!"&amp;$B8&amp;":"&amp;$B8),DATA!$A:$A,G$1,DATA!$B:$B,DriverEnablers!$A$2)</f>
        <v>3.6967213114754101</v>
      </c>
      <c r="H8" s="95">
        <f t="shared" ca="1" si="2"/>
        <v>8</v>
      </c>
      <c r="I8" s="110">
        <f ca="1">AVERAGEIFS(INDIRECT($B$2&amp;"!"&amp;$B8&amp;":"&amp;$B8),DATA!$A:$A,I$1,DATA!$B:$B,DriverEnablers!$A$2)</f>
        <v>3.8113207547169812</v>
      </c>
      <c r="J8" s="95">
        <f t="shared" ca="1" si="3"/>
        <v>6</v>
      </c>
      <c r="K8" s="110">
        <f ca="1">AVERAGEIFS(INDIRECT($B$2&amp;"!"&amp;$B8&amp;":"&amp;$B8),DATA!$A:$A,K$1,DATA!$B:$B,DriverEnablers!$A$2)</f>
        <v>3.7549019607843137</v>
      </c>
      <c r="L8" s="95">
        <f t="shared" ca="1" si="4"/>
        <v>8</v>
      </c>
      <c r="M8" s="110">
        <f ca="1">AVERAGEIFS(INDIRECT($B$2&amp;"!"&amp;$B8&amp;":"&amp;$B8),DATA!$A:$A,M$1,DATA!$B:$B,DriverEnablers!$A$2)</f>
        <v>3.7016129032258065</v>
      </c>
      <c r="N8" s="95">
        <f t="shared" ca="1" si="5"/>
        <v>7</v>
      </c>
      <c r="O8" s="110">
        <f ca="1">AVERAGEIFS(INDIRECT($B$2&amp;"!"&amp;$B8&amp;":"&amp;$B8),DATA!$A:$A,O$1,DATA!$B:$B,DriverEnablers!$A$2)</f>
        <v>3.8837209302325579</v>
      </c>
      <c r="P8" s="95">
        <f t="shared" ca="1" si="6"/>
        <v>6</v>
      </c>
      <c r="S8" s="95" t="str">
        <f t="shared" si="7"/>
        <v>Institutional culture</v>
      </c>
      <c r="T8" s="95">
        <f t="shared" ca="1" si="8"/>
        <v>6</v>
      </c>
      <c r="U8" s="95">
        <f t="shared" ca="1" si="9"/>
        <v>5</v>
      </c>
      <c r="V8" s="95">
        <f t="shared" ca="1" si="10"/>
        <v>8</v>
      </c>
      <c r="W8" s="95">
        <f t="shared" ca="1" si="11"/>
        <v>6</v>
      </c>
      <c r="X8" s="95">
        <f t="shared" ca="1" si="12"/>
        <v>8</v>
      </c>
      <c r="Y8" s="95">
        <f t="shared" ca="1" si="13"/>
        <v>7</v>
      </c>
      <c r="Z8" s="95">
        <f t="shared" ca="1" si="14"/>
        <v>6</v>
      </c>
    </row>
    <row r="9" spans="1:26" x14ac:dyDescent="0.25">
      <c r="A9" s="95" t="s">
        <v>3516</v>
      </c>
      <c r="B9" s="95" t="s">
        <v>27</v>
      </c>
      <c r="C9" s="110">
        <f ca="1">AVERAGEIFS(INDIRECT($B$2&amp;"!"&amp;$B9&amp;":"&amp;$B9),DATA!$A:$A,C$1,DATA!$B:$B,DriverEnablers!$A$2)</f>
        <v>3.5882352941176472</v>
      </c>
      <c r="D9" s="95">
        <f t="shared" ca="1" si="0"/>
        <v>8</v>
      </c>
      <c r="E9" s="110">
        <f ca="1">AVERAGEIFS(INDIRECT($B$2&amp;"!"&amp;$B9&amp;":"&amp;$B9),DATA!$A:$A,E$1,DATA!$B:$B,DriverEnablers!$A$2)</f>
        <v>3.6595744680851063</v>
      </c>
      <c r="F9" s="95">
        <f t="shared" ca="1" si="1"/>
        <v>8</v>
      </c>
      <c r="G9" s="110">
        <f ca="1">AVERAGEIFS(INDIRECT($B$2&amp;"!"&amp;$B9&amp;":"&amp;$B9),DATA!$A:$A,G$1,DATA!$B:$B,DriverEnablers!$A$2)</f>
        <v>3.7024793388429753</v>
      </c>
      <c r="H9" s="95">
        <f t="shared" ca="1" si="2"/>
        <v>7</v>
      </c>
      <c r="I9" s="110">
        <f ca="1">AVERAGEIFS(INDIRECT($B$2&amp;"!"&amp;$B9&amp;":"&amp;$B9),DATA!$A:$A,I$1,DATA!$B:$B,DriverEnablers!$A$2)</f>
        <v>3.7692307692307692</v>
      </c>
      <c r="J9" s="95">
        <f t="shared" ca="1" si="3"/>
        <v>7</v>
      </c>
      <c r="K9" s="110">
        <f ca="1">AVERAGEIFS(INDIRECT($B$2&amp;"!"&amp;$B9&amp;":"&amp;$B9),DATA!$A:$A,K$1,DATA!$B:$B,DriverEnablers!$A$2)</f>
        <v>3.61</v>
      </c>
      <c r="L9" s="95">
        <f t="shared" ca="1" si="4"/>
        <v>10</v>
      </c>
      <c r="M9" s="110">
        <f ca="1">AVERAGEIFS(INDIRECT($B$2&amp;"!"&amp;$B9&amp;":"&amp;$B9),DATA!$A:$A,M$1,DATA!$B:$B,DriverEnablers!$A$2)</f>
        <v>3.6666666666666665</v>
      </c>
      <c r="N9" s="95">
        <f t="shared" ca="1" si="5"/>
        <v>8</v>
      </c>
      <c r="O9" s="110">
        <f ca="1">AVERAGEIFS(INDIRECT($B$2&amp;"!"&amp;$B9&amp;":"&amp;$B9),DATA!$A:$A,O$1,DATA!$B:$B,DriverEnablers!$A$2)</f>
        <v>3.7637795275590551</v>
      </c>
      <c r="P9" s="95">
        <f t="shared" ca="1" si="6"/>
        <v>7</v>
      </c>
      <c r="S9" s="95" t="str">
        <f t="shared" si="7"/>
        <v>Support staff</v>
      </c>
      <c r="T9" s="95">
        <f t="shared" ca="1" si="8"/>
        <v>8</v>
      </c>
      <c r="U9" s="95">
        <f t="shared" ca="1" si="9"/>
        <v>8</v>
      </c>
      <c r="V9" s="95">
        <f t="shared" ca="1" si="10"/>
        <v>7</v>
      </c>
      <c r="W9" s="95">
        <f t="shared" ca="1" si="11"/>
        <v>7</v>
      </c>
      <c r="X9" s="95">
        <f t="shared" ca="1" si="12"/>
        <v>10</v>
      </c>
      <c r="Y9" s="95">
        <f t="shared" ca="1" si="13"/>
        <v>8</v>
      </c>
      <c r="Z9" s="95">
        <f t="shared" ca="1" si="14"/>
        <v>7</v>
      </c>
    </row>
    <row r="10" spans="1:26" x14ac:dyDescent="0.25">
      <c r="A10" s="95" t="s">
        <v>75</v>
      </c>
      <c r="B10" s="95" t="s">
        <v>24</v>
      </c>
      <c r="C10" s="110">
        <f ca="1">AVERAGEIFS(INDIRECT($B$2&amp;"!"&amp;$B10&amp;":"&amp;$B10),DATA!$A:$A,C$1,DATA!$B:$B,DriverEnablers!$A$2)</f>
        <v>3.5423728813559321</v>
      </c>
      <c r="D10" s="95">
        <f t="shared" ca="1" si="0"/>
        <v>9</v>
      </c>
      <c r="E10" s="110">
        <f ca="1">AVERAGEIFS(INDIRECT($B$2&amp;"!"&amp;$B10&amp;":"&amp;$B10),DATA!$A:$A,E$1,DATA!$B:$B,DriverEnablers!$A$2)</f>
        <v>3.478723404255319</v>
      </c>
      <c r="F10" s="95">
        <f t="shared" ca="1" si="1"/>
        <v>9</v>
      </c>
      <c r="G10" s="110">
        <f ca="1">AVERAGEIFS(INDIRECT($B$2&amp;"!"&amp;$B10&amp;":"&amp;$B10),DATA!$A:$A,G$1,DATA!$B:$B,DriverEnablers!$A$2)</f>
        <v>3.4793388429752068</v>
      </c>
      <c r="H10" s="95">
        <f t="shared" ca="1" si="2"/>
        <v>9</v>
      </c>
      <c r="I10" s="110">
        <f ca="1">AVERAGEIFS(INDIRECT($B$2&amp;"!"&amp;$B10&amp;":"&amp;$B10),DATA!$A:$A,I$1,DATA!$B:$B,DriverEnablers!$A$2)</f>
        <v>3.6915887850467288</v>
      </c>
      <c r="J10" s="95">
        <f t="shared" ca="1" si="3"/>
        <v>9</v>
      </c>
      <c r="K10" s="110">
        <f ca="1">AVERAGEIFS(INDIRECT($B$2&amp;"!"&amp;$B10&amp;":"&amp;$B10),DATA!$A:$A,K$1,DATA!$B:$B,DriverEnablers!$A$2)</f>
        <v>3.7254901960784315</v>
      </c>
      <c r="L10" s="95">
        <f t="shared" ca="1" si="4"/>
        <v>9</v>
      </c>
      <c r="M10" s="110">
        <f ca="1">AVERAGEIFS(INDIRECT($B$2&amp;"!"&amp;$B10&amp;":"&amp;$B10),DATA!$A:$A,M$1,DATA!$B:$B,DriverEnablers!$A$2)</f>
        <v>3.661290322580645</v>
      </c>
      <c r="N10" s="95">
        <f t="shared" ca="1" si="5"/>
        <v>9</v>
      </c>
      <c r="O10" s="110">
        <f ca="1">AVERAGEIFS(INDIRECT($B$2&amp;"!"&amp;$B10&amp;":"&amp;$B10),DATA!$A:$A,O$1,DATA!$B:$B,DriverEnablers!$A$2)</f>
        <v>3.6960000000000002</v>
      </c>
      <c r="P10" s="95">
        <f t="shared" ca="1" si="6"/>
        <v>8</v>
      </c>
      <c r="S10" s="95" t="str">
        <f t="shared" si="7"/>
        <v>Existing infrastructure</v>
      </c>
      <c r="T10" s="95">
        <f t="shared" ca="1" si="8"/>
        <v>9</v>
      </c>
      <c r="U10" s="95">
        <f t="shared" ca="1" si="9"/>
        <v>9</v>
      </c>
      <c r="V10" s="95">
        <f t="shared" ca="1" si="10"/>
        <v>9</v>
      </c>
      <c r="W10" s="95">
        <f t="shared" ca="1" si="11"/>
        <v>9</v>
      </c>
      <c r="X10" s="95">
        <f t="shared" ca="1" si="12"/>
        <v>9</v>
      </c>
      <c r="Y10" s="95">
        <f t="shared" ca="1" si="13"/>
        <v>9</v>
      </c>
      <c r="Z10" s="95">
        <f t="shared" ca="1" si="14"/>
        <v>8</v>
      </c>
    </row>
    <row r="11" spans="1:26" x14ac:dyDescent="0.25">
      <c r="A11" s="95" t="s">
        <v>3513</v>
      </c>
      <c r="B11" s="95" t="s">
        <v>13</v>
      </c>
      <c r="C11" s="110">
        <f ca="1">AVERAGEIFS(INDIRECT($B$2&amp;"!"&amp;$B11&amp;":"&amp;$B11),DATA!$A:$A,C$1,DATA!$B:$B,DriverEnablers!$A$2)</f>
        <v>3.7563025210084033</v>
      </c>
      <c r="D11" s="95">
        <f t="shared" ca="1" si="0"/>
        <v>7</v>
      </c>
      <c r="E11" s="110">
        <f ca="1">AVERAGEIFS(INDIRECT($B$2&amp;"!"&amp;$B11&amp;":"&amp;$B11),DATA!$A:$A,E$1,DATA!$B:$B,DriverEnablers!$A$2)</f>
        <v>3.8510638297872339</v>
      </c>
      <c r="F11" s="95">
        <f t="shared" ca="1" si="1"/>
        <v>3</v>
      </c>
      <c r="G11" s="110">
        <f ca="1">AVERAGEIFS(INDIRECT($B$2&amp;"!"&amp;$B11&amp;":"&amp;$B11),DATA!$A:$A,G$1,DATA!$B:$B,DriverEnablers!$A$2)</f>
        <v>3.8823529411764706</v>
      </c>
      <c r="H11" s="95">
        <f t="shared" ca="1" si="2"/>
        <v>5</v>
      </c>
      <c r="I11" s="110">
        <f ca="1">AVERAGEIFS(INDIRECT($B$2&amp;"!"&amp;$B11&amp;":"&amp;$B11),DATA!$A:$A,I$1,DATA!$B:$B,DriverEnablers!$A$2)</f>
        <v>3.9351851851851851</v>
      </c>
      <c r="J11" s="95">
        <f t="shared" ca="1" si="3"/>
        <v>3</v>
      </c>
      <c r="K11" s="110">
        <f ca="1">AVERAGEIFS(INDIRECT($B$2&amp;"!"&amp;$B11&amp;":"&amp;$B11),DATA!$A:$A,K$1,DATA!$B:$B,DriverEnablers!$A$2)</f>
        <v>4.0288461538461542</v>
      </c>
      <c r="L11" s="95">
        <f t="shared" ca="1" si="4"/>
        <v>4</v>
      </c>
      <c r="M11" s="110">
        <f ca="1">AVERAGEIFS(INDIRECT($B$2&amp;"!"&amp;$B11&amp;":"&amp;$B11),DATA!$A:$A,M$1,DATA!$B:$B,DriverEnablers!$A$2)</f>
        <v>3.8595041322314048</v>
      </c>
      <c r="N11" s="95">
        <f t="shared" ca="1" si="5"/>
        <v>5</v>
      </c>
      <c r="O11" s="110">
        <f ca="1">AVERAGEIFS(INDIRECT($B$2&amp;"!"&amp;$B11&amp;":"&amp;$B11),DATA!$A:$A,O$1,DATA!$B:$B,DriverEnablers!$A$2)</f>
        <v>3.6692307692307691</v>
      </c>
      <c r="P11" s="95">
        <f t="shared" ca="1" si="6"/>
        <v>9</v>
      </c>
      <c r="S11" s="95" t="str">
        <f t="shared" si="7"/>
        <v>Staff development opportunities</v>
      </c>
      <c r="T11" s="95">
        <f t="shared" ca="1" si="8"/>
        <v>7</v>
      </c>
      <c r="U11" s="95">
        <f t="shared" ca="1" si="9"/>
        <v>3</v>
      </c>
      <c r="V11" s="95">
        <f t="shared" ca="1" si="10"/>
        <v>5</v>
      </c>
      <c r="W11" s="95">
        <f t="shared" ca="1" si="11"/>
        <v>3</v>
      </c>
      <c r="X11" s="95">
        <f t="shared" ca="1" si="12"/>
        <v>4</v>
      </c>
      <c r="Y11" s="95">
        <f t="shared" ca="1" si="13"/>
        <v>5</v>
      </c>
      <c r="Z11" s="95">
        <f t="shared" ca="1" si="14"/>
        <v>9</v>
      </c>
    </row>
    <row r="12" spans="1:26" x14ac:dyDescent="0.25">
      <c r="A12" s="95" t="s">
        <v>3517</v>
      </c>
      <c r="B12" s="95" t="s">
        <v>14</v>
      </c>
      <c r="C12" s="110">
        <f ca="1">AVERAGEIFS(INDIRECT($B$2&amp;"!"&amp;$B12&amp;":"&amp;$B12),DATA!$A:$A,C$1,DATA!$B:$B,DriverEnablers!$A$2)</f>
        <v>3.4615384615384617</v>
      </c>
      <c r="D12" s="95">
        <f t="shared" ca="1" si="0"/>
        <v>10</v>
      </c>
      <c r="E12" s="110">
        <f ca="1">AVERAGEIFS(INDIRECT($B$2&amp;"!"&amp;$B12&amp;":"&amp;$B12),DATA!$A:$A,E$1,DATA!$B:$B,DriverEnablers!$A$2)</f>
        <v>3.25</v>
      </c>
      <c r="F12" s="95">
        <f t="shared" ca="1" si="1"/>
        <v>12</v>
      </c>
      <c r="G12" s="110">
        <f ca="1">AVERAGEIFS(INDIRECT($B$2&amp;"!"&amp;$B12&amp;":"&amp;$B12),DATA!$A:$A,G$1,DATA!$B:$B,DriverEnablers!$A$2)</f>
        <v>3.3801652892561984</v>
      </c>
      <c r="H12" s="95">
        <f t="shared" ca="1" si="2"/>
        <v>11</v>
      </c>
      <c r="I12" s="110">
        <f ca="1">AVERAGEIFS(INDIRECT($B$2&amp;"!"&amp;$B12&amp;":"&amp;$B12),DATA!$A:$A,I$1,DATA!$B:$B,DriverEnablers!$A$2)</f>
        <v>3.5094339622641511</v>
      </c>
      <c r="J12" s="95">
        <f t="shared" ca="1" si="3"/>
        <v>13</v>
      </c>
      <c r="K12" s="110">
        <f ca="1">AVERAGEIFS(INDIRECT($B$2&amp;"!"&amp;$B12&amp;":"&amp;$B12),DATA!$A:$A,K$1,DATA!$B:$B,DriverEnablers!$A$2)</f>
        <v>3.563106796116505</v>
      </c>
      <c r="L12" s="95">
        <f t="shared" ca="1" si="4"/>
        <v>11</v>
      </c>
      <c r="M12" s="110">
        <f ca="1">AVERAGEIFS(INDIRECT($B$2&amp;"!"&amp;$B12&amp;":"&amp;$B12),DATA!$A:$A,M$1,DATA!$B:$B,DriverEnablers!$A$2)</f>
        <v>3.5083333333333333</v>
      </c>
      <c r="N12" s="95">
        <f t="shared" ca="1" si="5"/>
        <v>11</v>
      </c>
      <c r="O12" s="110">
        <f ca="1">AVERAGEIFS(INDIRECT($B$2&amp;"!"&amp;$B12&amp;":"&amp;$B12),DATA!$A:$A,O$1,DATA!$B:$B,DriverEnablers!$A$2)</f>
        <v>3.4173228346456694</v>
      </c>
      <c r="P12" s="95">
        <f t="shared" ca="1" si="6"/>
        <v>10</v>
      </c>
      <c r="S12" s="95" t="str">
        <f t="shared" si="7"/>
        <v>Organisational structure</v>
      </c>
      <c r="T12" s="95">
        <f t="shared" ca="1" si="8"/>
        <v>10</v>
      </c>
      <c r="U12" s="95">
        <f t="shared" ca="1" si="9"/>
        <v>12</v>
      </c>
      <c r="V12" s="95">
        <f t="shared" ca="1" si="10"/>
        <v>11</v>
      </c>
      <c r="W12" s="95">
        <f t="shared" ca="1" si="11"/>
        <v>13</v>
      </c>
      <c r="X12" s="95">
        <f t="shared" ca="1" si="12"/>
        <v>11</v>
      </c>
      <c r="Y12" s="95">
        <f t="shared" ca="1" si="13"/>
        <v>11</v>
      </c>
      <c r="Z12" s="95">
        <f t="shared" ca="1" si="14"/>
        <v>10</v>
      </c>
    </row>
    <row r="13" spans="1:26" x14ac:dyDescent="0.25">
      <c r="A13" s="95" t="s">
        <v>3514</v>
      </c>
      <c r="B13" s="95" t="s">
        <v>26</v>
      </c>
      <c r="C13" s="110">
        <f ca="1">AVERAGEIFS(INDIRECT($B$2&amp;"!"&amp;$B13&amp;":"&amp;$B13),DATA!$A:$A,C$1,DATA!$B:$B,DriverEnablers!$A$2)</f>
        <v>3.403361344537815</v>
      </c>
      <c r="D13" s="95">
        <f t="shared" ca="1" si="0"/>
        <v>11</v>
      </c>
      <c r="E13" s="110">
        <f ca="1">AVERAGEIFS(INDIRECT($B$2&amp;"!"&amp;$B13&amp;":"&amp;$B13),DATA!$A:$A,E$1,DATA!$B:$B,DriverEnablers!$A$2)</f>
        <v>3.3763440860215055</v>
      </c>
      <c r="F13" s="95">
        <f t="shared" ca="1" si="1"/>
        <v>10</v>
      </c>
      <c r="G13" s="110">
        <f ca="1">AVERAGEIFS(INDIRECT($B$2&amp;"!"&amp;$B13&amp;":"&amp;$B13),DATA!$A:$A,G$1,DATA!$B:$B,DriverEnablers!$A$2)</f>
        <v>3.4537815126050422</v>
      </c>
      <c r="H13" s="95">
        <f t="shared" ca="1" si="2"/>
        <v>10</v>
      </c>
      <c r="I13" s="110">
        <f ca="1">AVERAGEIFS(INDIRECT($B$2&amp;"!"&amp;$B13&amp;":"&amp;$B13),DATA!$A:$A,I$1,DATA!$B:$B,DriverEnablers!$A$2)</f>
        <v>3.6296296296296298</v>
      </c>
      <c r="J13" s="95">
        <f t="shared" ca="1" si="3"/>
        <v>10</v>
      </c>
      <c r="K13" s="110">
        <f ca="1">AVERAGEIFS(INDIRECT($B$2&amp;"!"&amp;$B13&amp;":"&amp;$B13),DATA!$A:$A,K$1,DATA!$B:$B,DriverEnablers!$A$2)</f>
        <v>3.782178217821782</v>
      </c>
      <c r="L13" s="95">
        <f t="shared" ca="1" si="4"/>
        <v>7</v>
      </c>
      <c r="M13" s="110">
        <f ca="1">AVERAGEIFS(INDIRECT($B$2&amp;"!"&amp;$B13&amp;":"&amp;$B13),DATA!$A:$A,M$1,DATA!$B:$B,DriverEnablers!$A$2)</f>
        <v>3.5772357723577235</v>
      </c>
      <c r="N13" s="95">
        <f t="shared" ca="1" si="5"/>
        <v>10</v>
      </c>
      <c r="O13" s="110">
        <f ca="1">AVERAGEIFS(INDIRECT($B$2&amp;"!"&amp;$B13&amp;":"&amp;$B13),DATA!$A:$A,O$1,DATA!$B:$B,DriverEnablers!$A$2)</f>
        <v>3.4108527131782944</v>
      </c>
      <c r="P13" s="95">
        <f t="shared" ca="1" si="6"/>
        <v>11</v>
      </c>
      <c r="S13" s="95" t="str">
        <f t="shared" si="7"/>
        <v>Recognition for career development</v>
      </c>
      <c r="T13" s="95">
        <f t="shared" ca="1" si="8"/>
        <v>11</v>
      </c>
      <c r="U13" s="95">
        <f t="shared" ca="1" si="9"/>
        <v>10</v>
      </c>
      <c r="V13" s="95">
        <f t="shared" ca="1" si="10"/>
        <v>10</v>
      </c>
      <c r="W13" s="95">
        <f t="shared" ca="1" si="11"/>
        <v>10</v>
      </c>
      <c r="X13" s="95">
        <f t="shared" ca="1" si="12"/>
        <v>7</v>
      </c>
      <c r="Y13" s="95">
        <f t="shared" ca="1" si="13"/>
        <v>10</v>
      </c>
      <c r="Z13" s="95">
        <f t="shared" ca="1" si="14"/>
        <v>11</v>
      </c>
    </row>
    <row r="14" spans="1:26" x14ac:dyDescent="0.25">
      <c r="A14" s="95" t="s">
        <v>3518</v>
      </c>
      <c r="B14" s="95" t="s">
        <v>18</v>
      </c>
      <c r="C14" s="110">
        <f ca="1">AVERAGEIFS(INDIRECT($B$2&amp;"!"&amp;$B14&amp;":"&amp;$B14),DATA!$A:$A,C$1,DATA!$B:$B,DriverEnablers!$A$2)</f>
        <v>3.2136752136752138</v>
      </c>
      <c r="D14" s="95">
        <f t="shared" ca="1" si="0"/>
        <v>12</v>
      </c>
      <c r="E14" s="110">
        <f ca="1">AVERAGEIFS(INDIRECT($B$2&amp;"!"&amp;$B14&amp;":"&amp;$B14),DATA!$A:$A,E$1,DATA!$B:$B,DriverEnablers!$A$2)</f>
        <v>3.2934782608695654</v>
      </c>
      <c r="F14" s="95">
        <f t="shared" ca="1" si="1"/>
        <v>11</v>
      </c>
      <c r="G14" s="110">
        <f ca="1">AVERAGEIFS(INDIRECT($B$2&amp;"!"&amp;$B14&amp;":"&amp;$B14),DATA!$A:$A,G$1,DATA!$B:$B,DriverEnablers!$A$2)</f>
        <v>3.2586206896551726</v>
      </c>
      <c r="H14" s="95">
        <f t="shared" ca="1" si="2"/>
        <v>12</v>
      </c>
      <c r="I14" s="110">
        <f ca="1">AVERAGEIFS(INDIRECT($B$2&amp;"!"&amp;$B14&amp;":"&amp;$B14),DATA!$A:$A,I$1,DATA!$B:$B,DriverEnablers!$A$2)</f>
        <v>3.5242718446601944</v>
      </c>
      <c r="J14" s="95">
        <f t="shared" ca="1" si="3"/>
        <v>11</v>
      </c>
      <c r="K14" s="110">
        <f ca="1">AVERAGEIFS(INDIRECT($B$2&amp;"!"&amp;$B14&amp;":"&amp;$B14),DATA!$A:$A,K$1,DATA!$B:$B,DriverEnablers!$A$2)</f>
        <v>3.1818181818181817</v>
      </c>
      <c r="L14" s="95">
        <f t="shared" ca="1" si="4"/>
        <v>13</v>
      </c>
      <c r="M14" s="110">
        <f ca="1">AVERAGEIFS(INDIRECT($B$2&amp;"!"&amp;$B14&amp;":"&amp;$B14),DATA!$A:$A,M$1,DATA!$B:$B,DriverEnablers!$A$2)</f>
        <v>3.4583333333333335</v>
      </c>
      <c r="N14" s="95">
        <f t="shared" ca="1" si="5"/>
        <v>12</v>
      </c>
      <c r="O14" s="110">
        <f ca="1">AVERAGEIFS(INDIRECT($B$2&amp;"!"&amp;$B14&amp;":"&amp;$B14),DATA!$A:$A,O$1,DATA!$B:$B,DriverEnablers!$A$2)</f>
        <v>3.3307086614173227</v>
      </c>
      <c r="P14" s="95">
        <f t="shared" ca="1" si="6"/>
        <v>12</v>
      </c>
      <c r="S14" s="95" t="str">
        <f t="shared" si="7"/>
        <v>Changing administrative processes</v>
      </c>
      <c r="T14" s="95">
        <f t="shared" ca="1" si="8"/>
        <v>12</v>
      </c>
      <c r="U14" s="95">
        <f t="shared" ca="1" si="9"/>
        <v>11</v>
      </c>
      <c r="V14" s="95">
        <f t="shared" ca="1" si="10"/>
        <v>12</v>
      </c>
      <c r="W14" s="95">
        <f t="shared" ca="1" si="11"/>
        <v>11</v>
      </c>
      <c r="X14" s="95">
        <f t="shared" ca="1" si="12"/>
        <v>13</v>
      </c>
      <c r="Y14" s="95">
        <f t="shared" ca="1" si="13"/>
        <v>12</v>
      </c>
      <c r="Z14" s="95">
        <f t="shared" ca="1" si="14"/>
        <v>12</v>
      </c>
    </row>
    <row r="15" spans="1:26" x14ac:dyDescent="0.25">
      <c r="A15" s="95" t="s">
        <v>81</v>
      </c>
      <c r="B15" s="95" t="s">
        <v>25</v>
      </c>
      <c r="C15" s="110">
        <f ca="1">AVERAGEIFS(INDIRECT($B$2&amp;"!"&amp;$B15&amp;":"&amp;$B15),DATA!$A:$A,C$1,DATA!$B:$B,DriverEnablers!$A$2)</f>
        <v>2.9833333333333334</v>
      </c>
      <c r="D15" s="95">
        <f t="shared" ca="1" si="0"/>
        <v>13</v>
      </c>
      <c r="E15" s="110">
        <f ca="1">AVERAGEIFS(INDIRECT($B$2&amp;"!"&amp;$B15&amp;":"&amp;$B15),DATA!$A:$A,E$1,DATA!$B:$B,DriverEnablers!$A$2)</f>
        <v>2.9565217391304346</v>
      </c>
      <c r="F15" s="95">
        <f t="shared" ca="1" si="1"/>
        <v>13</v>
      </c>
      <c r="G15" s="110">
        <f ca="1">AVERAGEIFS(INDIRECT($B$2&amp;"!"&amp;$B15&amp;":"&amp;$B15),DATA!$A:$A,G$1,DATA!$B:$B,DriverEnablers!$A$2)</f>
        <v>3.2136752136752138</v>
      </c>
      <c r="H15" s="95">
        <f t="shared" ca="1" si="2"/>
        <v>13</v>
      </c>
      <c r="I15" s="110">
        <f ca="1">AVERAGEIFS(INDIRECT($B$2&amp;"!"&amp;$B15&amp;":"&amp;$B15),DATA!$A:$A,I$1,DATA!$B:$B,DriverEnablers!$A$2)</f>
        <v>3.5142857142857142</v>
      </c>
      <c r="J15" s="95">
        <f t="shared" ca="1" si="3"/>
        <v>12</v>
      </c>
      <c r="K15" s="110">
        <f ca="1">AVERAGEIFS(INDIRECT($B$2&amp;"!"&amp;$B15&amp;":"&amp;$B15),DATA!$A:$A,K$1,DATA!$B:$B,DriverEnablers!$A$2)</f>
        <v>3.4271844660194173</v>
      </c>
      <c r="L15" s="95">
        <f t="shared" ca="1" si="4"/>
        <v>12</v>
      </c>
      <c r="M15" s="110">
        <f ca="1">AVERAGEIFS(INDIRECT($B$2&amp;"!"&amp;$B15&amp;":"&amp;$B15),DATA!$A:$A,M$1,DATA!$B:$B,DriverEnablers!$A$2)</f>
        <v>3.3057851239669422</v>
      </c>
      <c r="N15" s="95">
        <f t="shared" ca="1" si="5"/>
        <v>13</v>
      </c>
      <c r="O15" s="110">
        <f ca="1">AVERAGEIFS(INDIRECT($B$2&amp;"!"&amp;$B15&amp;":"&amp;$B15),DATA!$A:$A,O$1,DATA!$B:$B,DriverEnablers!$A$2)</f>
        <v>3.0078740157480315</v>
      </c>
      <c r="P15" s="95">
        <f t="shared" ca="1" si="6"/>
        <v>13</v>
      </c>
      <c r="S15" s="95" t="str">
        <f t="shared" si="7"/>
        <v>Professional incentives</v>
      </c>
      <c r="T15" s="95">
        <f t="shared" ca="1" si="8"/>
        <v>13</v>
      </c>
      <c r="U15" s="95">
        <f t="shared" ca="1" si="9"/>
        <v>13</v>
      </c>
      <c r="V15" s="95">
        <f t="shared" ca="1" si="10"/>
        <v>13</v>
      </c>
      <c r="W15" s="95">
        <f t="shared" ca="1" si="11"/>
        <v>12</v>
      </c>
      <c r="X15" s="95">
        <f t="shared" ca="1" si="12"/>
        <v>12</v>
      </c>
      <c r="Y15" s="95">
        <f t="shared" ca="1" si="13"/>
        <v>13</v>
      </c>
      <c r="Z15" s="95">
        <f t="shared" ca="1" si="14"/>
        <v>13</v>
      </c>
    </row>
    <row r="19" spans="1:26" x14ac:dyDescent="0.25">
      <c r="A19" s="95" t="str">
        <f>"Ranked historic enablers/drivers for the use of Learning Technology - "&amp;A20</f>
        <v>Ranked historic enablers/drivers for the use of Learning Technology - Male</v>
      </c>
      <c r="C19" s="95">
        <v>2014</v>
      </c>
      <c r="D19" s="95">
        <f>C19</f>
        <v>2014</v>
      </c>
      <c r="E19" s="95">
        <v>2015</v>
      </c>
      <c r="F19" s="95">
        <f>E19</f>
        <v>2015</v>
      </c>
      <c r="G19" s="95">
        <v>2016</v>
      </c>
      <c r="H19" s="95">
        <f>G19</f>
        <v>2016</v>
      </c>
      <c r="I19" s="95">
        <v>2017</v>
      </c>
      <c r="J19" s="95">
        <f>I19</f>
        <v>2017</v>
      </c>
      <c r="K19" s="95">
        <v>2018</v>
      </c>
      <c r="L19" s="95">
        <f>K19</f>
        <v>2018</v>
      </c>
      <c r="M19" s="95">
        <v>2019</v>
      </c>
      <c r="N19" s="95">
        <v>2019</v>
      </c>
      <c r="O19" s="95">
        <v>2020</v>
      </c>
      <c r="P19" s="95">
        <v>2020</v>
      </c>
    </row>
    <row r="20" spans="1:26" x14ac:dyDescent="0.25">
      <c r="A20" s="111" t="s">
        <v>163</v>
      </c>
      <c r="B20" s="95" t="s">
        <v>3510</v>
      </c>
      <c r="C20" s="95" t="s">
        <v>3511</v>
      </c>
      <c r="D20" s="95" t="s">
        <v>38</v>
      </c>
      <c r="E20" s="95" t="s">
        <v>3511</v>
      </c>
      <c r="F20" s="95" t="s">
        <v>38</v>
      </c>
      <c r="G20" s="95" t="s">
        <v>3511</v>
      </c>
      <c r="H20" s="95" t="s">
        <v>38</v>
      </c>
      <c r="I20" s="95" t="s">
        <v>3511</v>
      </c>
      <c r="J20" s="95" t="s">
        <v>38</v>
      </c>
      <c r="K20" s="95" t="s">
        <v>3511</v>
      </c>
      <c r="L20" s="95" t="s">
        <v>38</v>
      </c>
      <c r="M20" s="95" t="s">
        <v>3511</v>
      </c>
      <c r="N20" s="95" t="s">
        <v>38</v>
      </c>
      <c r="O20" s="95" t="s">
        <v>3511</v>
      </c>
      <c r="P20" s="95" t="s">
        <v>38</v>
      </c>
      <c r="T20" s="95">
        <f>$D$1</f>
        <v>2014</v>
      </c>
      <c r="U20" s="95">
        <f>$F$1</f>
        <v>2015</v>
      </c>
      <c r="V20" s="95">
        <f>$H$1</f>
        <v>2016</v>
      </c>
      <c r="W20" s="95">
        <f>$I$1</f>
        <v>2017</v>
      </c>
      <c r="X20" s="95">
        <f>$L$1</f>
        <v>2018</v>
      </c>
      <c r="Y20" s="95">
        <v>2019</v>
      </c>
      <c r="Z20" s="95">
        <v>2020</v>
      </c>
    </row>
    <row r="21" spans="1:26" x14ac:dyDescent="0.25">
      <c r="A21" s="95" t="s">
        <v>83</v>
      </c>
      <c r="B21" s="95" t="s">
        <v>19</v>
      </c>
      <c r="C21" s="110">
        <f ca="1">AVERAGEIFS(INDIRECT($B$2&amp;"!"&amp;$B21&amp;":"&amp;$B21),DATA!$A:$A,C$1,DATA!$B:$B,DriverEnablers!$A$20)</f>
        <v>3.9750000000000001</v>
      </c>
      <c r="D21" s="95">
        <f t="shared" ref="D21:D33" ca="1" si="15">RANK(C21,C$21:C$33)</f>
        <v>1</v>
      </c>
      <c r="E21" s="110">
        <f ca="1">AVERAGEIFS(INDIRECT($B$2&amp;"!"&amp;$B21&amp;":"&amp;$B21),DATA!$A:$A,E$1,DATA!$B:$B,DriverEnablers!$A$20)</f>
        <v>4.072916666666667</v>
      </c>
      <c r="F21" s="95">
        <f t="shared" ref="F21:F33" ca="1" si="16">RANK(E21,E$21:E$33)</f>
        <v>1</v>
      </c>
      <c r="G21" s="110">
        <f ca="1">AVERAGEIFS(INDIRECT($B$2&amp;"!"&amp;$B21&amp;":"&amp;$B21),DATA!$A:$A,G$1,DATA!$B:$B,DriverEnablers!$A$20)</f>
        <v>4.1304347826086953</v>
      </c>
      <c r="H21" s="95">
        <f t="shared" ref="H21:H33" ca="1" si="17">RANK(G21,G$21:G$33)</f>
        <v>1</v>
      </c>
      <c r="I21" s="110">
        <f ca="1">AVERAGEIFS(INDIRECT($B$2&amp;"!"&amp;$B21&amp;":"&amp;$B21),DATA!$A:$A,I$1,DATA!$B:$B,DriverEnablers!$A$20)</f>
        <v>4.081818181818182</v>
      </c>
      <c r="J21" s="95">
        <f t="shared" ref="J21:J33" ca="1" si="18">RANK(I21,I$21:I$33)</f>
        <v>1</v>
      </c>
      <c r="K21" s="110">
        <f ca="1">AVERAGEIFS(INDIRECT($B$2&amp;"!"&amp;$B21&amp;":"&amp;$B21),DATA!$A:$A,K$1,DATA!$B:$B,DriverEnablers!$A$20)</f>
        <v>4.1630434782608692</v>
      </c>
      <c r="L21" s="95">
        <f t="shared" ref="L21:L33" ca="1" si="19">RANK(K21,K$21:K$33)</f>
        <v>1</v>
      </c>
      <c r="M21" s="110">
        <f ca="1">AVERAGEIFS(INDIRECT($B$2&amp;"!"&amp;$B21&amp;":"&amp;$B21),DATA!$A:$A,M$1,DATA!$B:$B,DriverEnablers!$A$20)</f>
        <v>3.9673913043478262</v>
      </c>
      <c r="N21" s="95">
        <f t="shared" ref="N21:N33" ca="1" si="20">RANK(M21,M$21:M$33)</f>
        <v>1</v>
      </c>
      <c r="O21" s="110">
        <f ca="1">AVERAGEIFS(INDIRECT($B$2&amp;"!"&amp;$B21&amp;":"&amp;$B21),DATA!$A:$A,O$1,DATA!$B:$B,DriverEnablers!$A$20)</f>
        <v>4.0921052631578947</v>
      </c>
      <c r="P21" s="95">
        <f t="shared" ref="P21:P33" ca="1" si="21">RANK(O21,O$21:O$33)</f>
        <v>1</v>
      </c>
      <c r="S21" s="95" t="str">
        <f t="shared" ref="S21:S33" si="22">$A21</f>
        <v>Engagement from students/learners</v>
      </c>
      <c r="T21" s="95">
        <f t="shared" ref="T21:T33" ca="1" si="23">D21</f>
        <v>1</v>
      </c>
      <c r="U21" s="95">
        <f t="shared" ref="U21:U33" ca="1" si="24">F21</f>
        <v>1</v>
      </c>
      <c r="V21" s="95">
        <f t="shared" ref="V21:V33" ca="1" si="25">H21</f>
        <v>1</v>
      </c>
      <c r="W21" s="95">
        <f t="shared" ref="W21:W33" ca="1" si="26">J21</f>
        <v>1</v>
      </c>
      <c r="X21" s="95">
        <f t="shared" ref="X21:X33" ca="1" si="27">L21</f>
        <v>1</v>
      </c>
      <c r="Y21" s="95">
        <f t="shared" ref="Y21:Y33" ca="1" si="28">N21</f>
        <v>1</v>
      </c>
      <c r="Z21" s="95">
        <f t="shared" ref="Z21:Z33" ca="1" si="29">P21</f>
        <v>1</v>
      </c>
    </row>
    <row r="22" spans="1:26" x14ac:dyDescent="0.25">
      <c r="A22" s="95" t="s">
        <v>66</v>
      </c>
      <c r="B22" s="95" t="s">
        <v>31</v>
      </c>
      <c r="C22" s="110">
        <f ca="1">AVERAGEIFS(INDIRECT($B$2&amp;"!"&amp;$B22&amp;":"&amp;$B22),DATA!$A:$A,C$1,DATA!$B:$B,DriverEnablers!$A$20)</f>
        <v>3.5775862068965516</v>
      </c>
      <c r="D22" s="95">
        <f t="shared" ca="1" si="15"/>
        <v>4</v>
      </c>
      <c r="E22" s="110">
        <f ca="1">AVERAGEIFS(INDIRECT($B$2&amp;"!"&amp;$B22&amp;":"&amp;$B22),DATA!$A:$A,E$1,DATA!$B:$B,DriverEnablers!$A$20)</f>
        <v>3.7473684210526317</v>
      </c>
      <c r="F22" s="95">
        <f t="shared" ca="1" si="16"/>
        <v>4</v>
      </c>
      <c r="G22" s="110">
        <f ca="1">AVERAGEIFS(INDIRECT($B$2&amp;"!"&amp;$B22&amp;":"&amp;$B22),DATA!$A:$A,G$1,DATA!$B:$B,DriverEnablers!$A$20)</f>
        <v>3.7478260869565219</v>
      </c>
      <c r="H22" s="95">
        <f t="shared" ca="1" si="17"/>
        <v>5</v>
      </c>
      <c r="I22" s="110">
        <f ca="1">AVERAGEIFS(INDIRECT($B$2&amp;"!"&amp;$B22&amp;":"&amp;$B22),DATA!$A:$A,I$1,DATA!$B:$B,DriverEnablers!$A$20)</f>
        <v>3.6944444444444446</v>
      </c>
      <c r="J22" s="95">
        <f t="shared" ca="1" si="18"/>
        <v>8</v>
      </c>
      <c r="K22" s="110">
        <f ca="1">AVERAGEIFS(INDIRECT($B$2&amp;"!"&amp;$B22&amp;":"&amp;$B22),DATA!$A:$A,K$1,DATA!$B:$B,DriverEnablers!$A$20)</f>
        <v>4.0326086956521738</v>
      </c>
      <c r="L22" s="95">
        <f t="shared" ca="1" si="19"/>
        <v>2</v>
      </c>
      <c r="M22" s="110">
        <f ca="1">AVERAGEIFS(INDIRECT($B$2&amp;"!"&amp;$B22&amp;":"&amp;$B22),DATA!$A:$A,M$1,DATA!$B:$B,DriverEnablers!$A$20)</f>
        <v>3.8977272727272729</v>
      </c>
      <c r="N22" s="95">
        <f t="shared" ca="1" si="20"/>
        <v>3</v>
      </c>
      <c r="O22" s="110">
        <f ca="1">AVERAGEIFS(INDIRECT($B$2&amp;"!"&amp;$B22&amp;":"&amp;$B22),DATA!$A:$A,O$1,DATA!$B:$B,DriverEnablers!$A$20)</f>
        <v>3.92</v>
      </c>
      <c r="P22" s="95">
        <f t="shared" ca="1" si="21"/>
        <v>2</v>
      </c>
      <c r="S22" s="95" t="str">
        <f t="shared" si="22"/>
        <v>Dedicated time</v>
      </c>
      <c r="T22" s="95">
        <f t="shared" ca="1" si="23"/>
        <v>4</v>
      </c>
      <c r="U22" s="95">
        <f t="shared" ca="1" si="24"/>
        <v>4</v>
      </c>
      <c r="V22" s="95">
        <f t="shared" ca="1" si="25"/>
        <v>5</v>
      </c>
      <c r="W22" s="95">
        <f t="shared" ca="1" si="26"/>
        <v>8</v>
      </c>
      <c r="X22" s="95">
        <f t="shared" ca="1" si="27"/>
        <v>2</v>
      </c>
      <c r="Y22" s="95">
        <f t="shared" ca="1" si="28"/>
        <v>3</v>
      </c>
      <c r="Z22" s="95">
        <f t="shared" ca="1" si="29"/>
        <v>2</v>
      </c>
    </row>
    <row r="23" spans="1:26" x14ac:dyDescent="0.25">
      <c r="A23" s="95" t="s">
        <v>3512</v>
      </c>
      <c r="B23" s="95" t="s">
        <v>32</v>
      </c>
      <c r="C23" s="110">
        <f ca="1">AVERAGEIFS(INDIRECT($B$2&amp;"!"&amp;$B23&amp;":"&amp;$B23),DATA!$A:$A,C$1,DATA!$B:$B,DriverEnablers!$A$20)</f>
        <v>3.6833333333333331</v>
      </c>
      <c r="D23" s="95">
        <f t="shared" ca="1" si="15"/>
        <v>2</v>
      </c>
      <c r="E23" s="110">
        <f ca="1">AVERAGEIFS(INDIRECT($B$2&amp;"!"&amp;$B23&amp;":"&amp;$B23),DATA!$A:$A,E$1,DATA!$B:$B,DriverEnablers!$A$20)</f>
        <v>3.75</v>
      </c>
      <c r="F23" s="95">
        <f t="shared" ca="1" si="16"/>
        <v>3</v>
      </c>
      <c r="G23" s="110">
        <f ca="1">AVERAGEIFS(INDIRECT($B$2&amp;"!"&amp;$B23&amp;":"&amp;$B23),DATA!$A:$A,G$1,DATA!$B:$B,DriverEnablers!$A$20)</f>
        <v>3.8434782608695652</v>
      </c>
      <c r="H23" s="95">
        <f t="shared" ca="1" si="17"/>
        <v>2</v>
      </c>
      <c r="I23" s="110">
        <f ca="1">AVERAGEIFS(INDIRECT($B$2&amp;"!"&amp;$B23&amp;":"&amp;$B23),DATA!$A:$A,I$1,DATA!$B:$B,DriverEnablers!$A$20)</f>
        <v>3.9082568807339451</v>
      </c>
      <c r="J23" s="95">
        <f t="shared" ca="1" si="18"/>
        <v>2</v>
      </c>
      <c r="K23" s="110">
        <f ca="1">AVERAGEIFS(INDIRECT($B$2&amp;"!"&amp;$B23&amp;":"&amp;$B23),DATA!$A:$A,K$1,DATA!$B:$B,DriverEnablers!$A$20)</f>
        <v>3.8901098901098901</v>
      </c>
      <c r="L23" s="95">
        <f t="shared" ca="1" si="19"/>
        <v>3</v>
      </c>
      <c r="M23" s="110">
        <f ca="1">AVERAGEIFS(INDIRECT($B$2&amp;"!"&amp;$B23&amp;":"&amp;$B23),DATA!$A:$A,M$1,DATA!$B:$B,DriverEnablers!$A$20)</f>
        <v>3.9333333333333331</v>
      </c>
      <c r="N23" s="95">
        <f t="shared" ca="1" si="20"/>
        <v>2</v>
      </c>
      <c r="O23" s="110">
        <f ca="1">AVERAGEIFS(INDIRECT($B$2&amp;"!"&amp;$B23&amp;":"&amp;$B23),DATA!$A:$A,O$1,DATA!$B:$B,DriverEnablers!$A$20)</f>
        <v>3.736842105263158</v>
      </c>
      <c r="P23" s="95">
        <f t="shared" ca="1" si="21"/>
        <v>3</v>
      </c>
      <c r="S23" s="95" t="str">
        <f t="shared" si="22"/>
        <v>Colleagues' commitment</v>
      </c>
      <c r="T23" s="95">
        <f t="shared" ca="1" si="23"/>
        <v>2</v>
      </c>
      <c r="U23" s="95">
        <f t="shared" ca="1" si="24"/>
        <v>3</v>
      </c>
      <c r="V23" s="95">
        <f t="shared" ca="1" si="25"/>
        <v>2</v>
      </c>
      <c r="W23" s="95">
        <f t="shared" ca="1" si="26"/>
        <v>2</v>
      </c>
      <c r="X23" s="95">
        <f t="shared" ca="1" si="27"/>
        <v>3</v>
      </c>
      <c r="Y23" s="95">
        <f t="shared" ca="1" si="28"/>
        <v>2</v>
      </c>
      <c r="Z23" s="95">
        <f t="shared" ca="1" si="29"/>
        <v>3</v>
      </c>
    </row>
    <row r="24" spans="1:26" x14ac:dyDescent="0.25">
      <c r="A24" s="95" t="s">
        <v>82</v>
      </c>
      <c r="B24" s="95" t="s">
        <v>22</v>
      </c>
      <c r="C24" s="110">
        <f ca="1">AVERAGEIFS(INDIRECT($B$2&amp;"!"&amp;$B24&amp;":"&amp;$B24),DATA!$A:$A,C$1,DATA!$B:$B,DriverEnablers!$A$20)</f>
        <v>3.5882352941176472</v>
      </c>
      <c r="D24" s="95">
        <f t="shared" ca="1" si="15"/>
        <v>3</v>
      </c>
      <c r="E24" s="110">
        <f ca="1">AVERAGEIFS(INDIRECT($B$2&amp;"!"&amp;$B24&amp;":"&amp;$B24),DATA!$A:$A,E$1,DATA!$B:$B,DriverEnablers!$A$20)</f>
        <v>3.84375</v>
      </c>
      <c r="F24" s="95">
        <f t="shared" ca="1" si="16"/>
        <v>2</v>
      </c>
      <c r="G24" s="110">
        <f ca="1">AVERAGEIFS(INDIRECT($B$2&amp;"!"&amp;$B24&amp;":"&amp;$B24),DATA!$A:$A,G$1,DATA!$B:$B,DriverEnablers!$A$20)</f>
        <v>3.7652173913043478</v>
      </c>
      <c r="H24" s="95">
        <f t="shared" ca="1" si="17"/>
        <v>4</v>
      </c>
      <c r="I24" s="110">
        <f ca="1">AVERAGEIFS(INDIRECT($B$2&amp;"!"&amp;$B24&amp;":"&amp;$B24),DATA!$A:$A,I$1,DATA!$B:$B,DriverEnablers!$A$20)</f>
        <v>3.709090909090909</v>
      </c>
      <c r="J24" s="95">
        <f t="shared" ca="1" si="18"/>
        <v>7</v>
      </c>
      <c r="K24" s="110">
        <f ca="1">AVERAGEIFS(INDIRECT($B$2&amp;"!"&amp;$B24&amp;":"&amp;$B24),DATA!$A:$A,K$1,DATA!$B:$B,DriverEnablers!$A$20)</f>
        <v>3.8043478260869565</v>
      </c>
      <c r="L24" s="95">
        <f t="shared" ca="1" si="19"/>
        <v>7</v>
      </c>
      <c r="M24" s="110">
        <f ca="1">AVERAGEIFS(INDIRECT($B$2&amp;"!"&amp;$B24&amp;":"&amp;$B24),DATA!$A:$A,M$1,DATA!$B:$B,DriverEnablers!$A$20)</f>
        <v>3.7912087912087911</v>
      </c>
      <c r="N24" s="95">
        <f t="shared" ca="1" si="20"/>
        <v>4</v>
      </c>
      <c r="O24" s="110">
        <f ca="1">AVERAGEIFS(INDIRECT($B$2&amp;"!"&amp;$B24&amp;":"&amp;$B24),DATA!$A:$A,O$1,DATA!$B:$B,DriverEnablers!$A$20)</f>
        <v>3.736842105263158</v>
      </c>
      <c r="P24" s="95">
        <f t="shared" ca="1" si="21"/>
        <v>3</v>
      </c>
      <c r="S24" s="95" t="str">
        <f t="shared" si="22"/>
        <v>Colleagues' knowledge/expertise</v>
      </c>
      <c r="T24" s="95">
        <f t="shared" ca="1" si="23"/>
        <v>3</v>
      </c>
      <c r="U24" s="95">
        <f t="shared" ca="1" si="24"/>
        <v>2</v>
      </c>
      <c r="V24" s="95">
        <f t="shared" ca="1" si="25"/>
        <v>4</v>
      </c>
      <c r="W24" s="95">
        <f t="shared" ca="1" si="26"/>
        <v>7</v>
      </c>
      <c r="X24" s="95">
        <f t="shared" ca="1" si="27"/>
        <v>7</v>
      </c>
      <c r="Y24" s="95">
        <f t="shared" ca="1" si="28"/>
        <v>4</v>
      </c>
      <c r="Z24" s="95">
        <f t="shared" ca="1" si="29"/>
        <v>3</v>
      </c>
    </row>
    <row r="25" spans="1:26" x14ac:dyDescent="0.25">
      <c r="A25" s="95" t="s">
        <v>68</v>
      </c>
      <c r="B25" s="95" t="s">
        <v>23</v>
      </c>
      <c r="C25" s="110">
        <f ca="1">AVERAGEIFS(INDIRECT($B$2&amp;"!"&amp;$B25&amp;":"&amp;$B25),DATA!$A:$A,C$1,DATA!$B:$B,DriverEnablers!$A$20)</f>
        <v>3.4083333333333332</v>
      </c>
      <c r="D25" s="95">
        <f t="shared" ca="1" si="15"/>
        <v>7</v>
      </c>
      <c r="E25" s="110">
        <f ca="1">AVERAGEIFS(INDIRECT($B$2&amp;"!"&amp;$B25&amp;":"&amp;$B25),DATA!$A:$A,E$1,DATA!$B:$B,DriverEnablers!$A$20)</f>
        <v>3.4583333333333335</v>
      </c>
      <c r="F25" s="95">
        <f t="shared" ca="1" si="16"/>
        <v>7</v>
      </c>
      <c r="G25" s="110">
        <f ca="1">AVERAGEIFS(INDIRECT($B$2&amp;"!"&amp;$B25&amp;":"&amp;$B25),DATA!$A:$A,G$1,DATA!$B:$B,DriverEnablers!$A$20)</f>
        <v>3.8189655172413794</v>
      </c>
      <c r="H25" s="95">
        <f t="shared" ca="1" si="17"/>
        <v>3</v>
      </c>
      <c r="I25" s="110">
        <f ca="1">AVERAGEIFS(INDIRECT($B$2&amp;"!"&amp;$B25&amp;":"&amp;$B25),DATA!$A:$A,I$1,DATA!$B:$B,DriverEnablers!$A$20)</f>
        <v>3.7727272727272729</v>
      </c>
      <c r="J25" s="95">
        <f t="shared" ca="1" si="18"/>
        <v>5</v>
      </c>
      <c r="K25" s="110">
        <f ca="1">AVERAGEIFS(INDIRECT($B$2&amp;"!"&amp;$B25&amp;":"&amp;$B25),DATA!$A:$A,K$1,DATA!$B:$B,DriverEnablers!$A$20)</f>
        <v>3.8695652173913042</v>
      </c>
      <c r="L25" s="95">
        <f t="shared" ca="1" si="19"/>
        <v>4</v>
      </c>
      <c r="M25" s="110">
        <f ca="1">AVERAGEIFS(INDIRECT($B$2&amp;"!"&amp;$B25&amp;":"&amp;$B25),DATA!$A:$A,M$1,DATA!$B:$B,DriverEnablers!$A$20)</f>
        <v>3.4606741573033708</v>
      </c>
      <c r="N25" s="95">
        <f t="shared" ca="1" si="20"/>
        <v>9</v>
      </c>
      <c r="O25" s="110">
        <f ca="1">AVERAGEIFS(INDIRECT($B$2&amp;"!"&amp;$B25&amp;":"&amp;$B25),DATA!$A:$A,O$1,DATA!$B:$B,DriverEnablers!$A$20)</f>
        <v>3.5466666666666669</v>
      </c>
      <c r="P25" s="95">
        <f t="shared" ca="1" si="21"/>
        <v>5</v>
      </c>
      <c r="S25" s="95" t="str">
        <f t="shared" si="22"/>
        <v>Strategy and leadership</v>
      </c>
      <c r="T25" s="95">
        <f t="shared" ca="1" si="23"/>
        <v>7</v>
      </c>
      <c r="U25" s="95">
        <f t="shared" ca="1" si="24"/>
        <v>7</v>
      </c>
      <c r="V25" s="95">
        <f t="shared" ca="1" si="25"/>
        <v>3</v>
      </c>
      <c r="W25" s="95">
        <f t="shared" ca="1" si="26"/>
        <v>5</v>
      </c>
      <c r="X25" s="95">
        <f t="shared" ca="1" si="27"/>
        <v>4</v>
      </c>
      <c r="Y25" s="95">
        <f t="shared" ca="1" si="28"/>
        <v>9</v>
      </c>
      <c r="Z25" s="95">
        <f t="shared" ca="1" si="29"/>
        <v>5</v>
      </c>
    </row>
    <row r="26" spans="1:26" x14ac:dyDescent="0.25">
      <c r="A26" s="95" t="s">
        <v>3515</v>
      </c>
      <c r="B26" s="95" t="s">
        <v>21</v>
      </c>
      <c r="C26" s="110">
        <f ca="1">AVERAGEIFS(INDIRECT($B$2&amp;"!"&amp;$B26&amp;":"&amp;$B26),DATA!$A:$A,C$1,DATA!$B:$B,DriverEnablers!$A$20)</f>
        <v>3.5750000000000002</v>
      </c>
      <c r="D26" s="95">
        <f t="shared" ca="1" si="15"/>
        <v>5</v>
      </c>
      <c r="E26" s="110">
        <f ca="1">AVERAGEIFS(INDIRECT($B$2&amp;"!"&amp;$B26&amp;":"&amp;$B26),DATA!$A:$A,E$1,DATA!$B:$B,DriverEnablers!$A$20)</f>
        <v>3.642105263157895</v>
      </c>
      <c r="F26" s="95">
        <f t="shared" ca="1" si="16"/>
        <v>5</v>
      </c>
      <c r="G26" s="110">
        <f ca="1">AVERAGEIFS(INDIRECT($B$2&amp;"!"&amp;$B26&amp;":"&amp;$B26),DATA!$A:$A,G$1,DATA!$B:$B,DriverEnablers!$A$20)</f>
        <v>3.652173913043478</v>
      </c>
      <c r="H26" s="95">
        <f t="shared" ca="1" si="17"/>
        <v>7</v>
      </c>
      <c r="I26" s="110">
        <f ca="1">AVERAGEIFS(INDIRECT($B$2&amp;"!"&amp;$B26&amp;":"&amp;$B26),DATA!$A:$A,I$1,DATA!$B:$B,DriverEnablers!$A$20)</f>
        <v>3.8545454545454545</v>
      </c>
      <c r="J26" s="95">
        <f t="shared" ca="1" si="18"/>
        <v>4</v>
      </c>
      <c r="K26" s="110">
        <f ca="1">AVERAGEIFS(INDIRECT($B$2&amp;"!"&amp;$B26&amp;":"&amp;$B26),DATA!$A:$A,K$1,DATA!$B:$B,DriverEnablers!$A$20)</f>
        <v>3.8586956521739131</v>
      </c>
      <c r="L26" s="95">
        <f t="shared" ca="1" si="19"/>
        <v>5</v>
      </c>
      <c r="M26" s="110">
        <f ca="1">AVERAGEIFS(INDIRECT($B$2&amp;"!"&amp;$B26&amp;":"&amp;$B26),DATA!$A:$A,M$1,DATA!$B:$B,DriverEnablers!$A$20)</f>
        <v>3.7692307692307692</v>
      </c>
      <c r="N26" s="95">
        <f t="shared" ca="1" si="20"/>
        <v>5</v>
      </c>
      <c r="O26" s="110">
        <f ca="1">AVERAGEIFS(INDIRECT($B$2&amp;"!"&amp;$B26&amp;":"&amp;$B26),DATA!$A:$A,O$1,DATA!$B:$B,DriverEnablers!$A$20)</f>
        <v>3.5263157894736841</v>
      </c>
      <c r="P26" s="95">
        <f t="shared" ca="1" si="21"/>
        <v>6</v>
      </c>
      <c r="S26" s="95" t="str">
        <f t="shared" si="22"/>
        <v>Institutional culture</v>
      </c>
      <c r="T26" s="95">
        <f t="shared" ca="1" si="23"/>
        <v>5</v>
      </c>
      <c r="U26" s="95">
        <f t="shared" ca="1" si="24"/>
        <v>5</v>
      </c>
      <c r="V26" s="95">
        <f t="shared" ca="1" si="25"/>
        <v>7</v>
      </c>
      <c r="W26" s="95">
        <f t="shared" ca="1" si="26"/>
        <v>4</v>
      </c>
      <c r="X26" s="95">
        <f t="shared" ca="1" si="27"/>
        <v>5</v>
      </c>
      <c r="Y26" s="95">
        <f t="shared" ca="1" si="28"/>
        <v>5</v>
      </c>
      <c r="Z26" s="95">
        <f t="shared" ca="1" si="29"/>
        <v>6</v>
      </c>
    </row>
    <row r="27" spans="1:26" x14ac:dyDescent="0.25">
      <c r="A27" s="95" t="s">
        <v>3516</v>
      </c>
      <c r="B27" s="95" t="s">
        <v>27</v>
      </c>
      <c r="C27" s="110">
        <f ca="1">AVERAGEIFS(INDIRECT($B$2&amp;"!"&amp;$B27&amp;":"&amp;$B27),DATA!$A:$A,C$1,DATA!$B:$B,DriverEnablers!$A$20)</f>
        <v>3.4152542372881354</v>
      </c>
      <c r="D27" s="95">
        <f t="shared" ca="1" si="15"/>
        <v>6</v>
      </c>
      <c r="E27" s="110">
        <f ca="1">AVERAGEIFS(INDIRECT($B$2&amp;"!"&amp;$B27&amp;":"&amp;$B27),DATA!$A:$A,E$1,DATA!$B:$B,DriverEnablers!$A$20)</f>
        <v>3.4361702127659575</v>
      </c>
      <c r="F27" s="95">
        <f t="shared" ca="1" si="16"/>
        <v>9</v>
      </c>
      <c r="G27" s="110">
        <f ca="1">AVERAGEIFS(INDIRECT($B$2&amp;"!"&amp;$B27&amp;":"&amp;$B27),DATA!$A:$A,G$1,DATA!$B:$B,DriverEnablers!$A$20)</f>
        <v>3.4782608695652173</v>
      </c>
      <c r="H27" s="95">
        <f t="shared" ca="1" si="17"/>
        <v>9</v>
      </c>
      <c r="I27" s="110">
        <f ca="1">AVERAGEIFS(INDIRECT($B$2&amp;"!"&amp;$B27&amp;":"&amp;$B27),DATA!$A:$A,I$1,DATA!$B:$B,DriverEnablers!$A$20)</f>
        <v>3.7706422018348622</v>
      </c>
      <c r="J27" s="95">
        <f t="shared" ca="1" si="18"/>
        <v>6</v>
      </c>
      <c r="K27" s="110">
        <f ca="1">AVERAGEIFS(INDIRECT($B$2&amp;"!"&amp;$B27&amp;":"&amp;$B27),DATA!$A:$A,K$1,DATA!$B:$B,DriverEnablers!$A$20)</f>
        <v>3.7362637362637363</v>
      </c>
      <c r="L27" s="95">
        <f t="shared" ca="1" si="19"/>
        <v>8</v>
      </c>
      <c r="M27" s="110">
        <f ca="1">AVERAGEIFS(INDIRECT($B$2&amp;"!"&amp;$B27&amp;":"&amp;$B27),DATA!$A:$A,M$1,DATA!$B:$B,DriverEnablers!$A$20)</f>
        <v>3.5340909090909092</v>
      </c>
      <c r="N27" s="95">
        <f t="shared" ca="1" si="20"/>
        <v>6</v>
      </c>
      <c r="O27" s="110">
        <f ca="1">AVERAGEIFS(INDIRECT($B$2&amp;"!"&amp;$B27&amp;":"&amp;$B27),DATA!$A:$A,O$1,DATA!$B:$B,DriverEnablers!$A$20)</f>
        <v>3.5</v>
      </c>
      <c r="P27" s="95">
        <f t="shared" ca="1" si="21"/>
        <v>7</v>
      </c>
      <c r="S27" s="95" t="str">
        <f t="shared" si="22"/>
        <v>Support staff</v>
      </c>
      <c r="T27" s="95">
        <f t="shared" ca="1" si="23"/>
        <v>6</v>
      </c>
      <c r="U27" s="95">
        <f t="shared" ca="1" si="24"/>
        <v>9</v>
      </c>
      <c r="V27" s="95">
        <f t="shared" ca="1" si="25"/>
        <v>9</v>
      </c>
      <c r="W27" s="95">
        <f t="shared" ca="1" si="26"/>
        <v>6</v>
      </c>
      <c r="X27" s="95">
        <f t="shared" ca="1" si="27"/>
        <v>8</v>
      </c>
      <c r="Y27" s="95">
        <f t="shared" ca="1" si="28"/>
        <v>6</v>
      </c>
      <c r="Z27" s="95">
        <f t="shared" ca="1" si="29"/>
        <v>7</v>
      </c>
    </row>
    <row r="28" spans="1:26" x14ac:dyDescent="0.25">
      <c r="A28" s="95" t="s">
        <v>75</v>
      </c>
      <c r="B28" s="95" t="s">
        <v>24</v>
      </c>
      <c r="C28" s="110">
        <f ca="1">AVERAGEIFS(INDIRECT($B$2&amp;"!"&amp;$B28&amp;":"&amp;$B28),DATA!$A:$A,C$1,DATA!$B:$B,DriverEnablers!$A$20)</f>
        <v>3.26890756302521</v>
      </c>
      <c r="D28" s="95">
        <f t="shared" ca="1" si="15"/>
        <v>9</v>
      </c>
      <c r="E28" s="110">
        <f ca="1">AVERAGEIFS(INDIRECT($B$2&amp;"!"&amp;$B28&amp;":"&amp;$B28),DATA!$A:$A,E$1,DATA!$B:$B,DriverEnablers!$A$20)</f>
        <v>3.4583333333333335</v>
      </c>
      <c r="F28" s="95">
        <f t="shared" ca="1" si="16"/>
        <v>7</v>
      </c>
      <c r="G28" s="110">
        <f ca="1">AVERAGEIFS(INDIRECT($B$2&amp;"!"&amp;$B28&amp;":"&amp;$B28),DATA!$A:$A,G$1,DATA!$B:$B,DriverEnablers!$A$20)</f>
        <v>3.5086206896551726</v>
      </c>
      <c r="H28" s="95">
        <f t="shared" ca="1" si="17"/>
        <v>8</v>
      </c>
      <c r="I28" s="110">
        <f ca="1">AVERAGEIFS(INDIRECT($B$2&amp;"!"&amp;$B28&amp;":"&amp;$B28),DATA!$A:$A,I$1,DATA!$B:$B,DriverEnablers!$A$20)</f>
        <v>3.4220183486238533</v>
      </c>
      <c r="J28" s="95">
        <f t="shared" ca="1" si="18"/>
        <v>10</v>
      </c>
      <c r="K28" s="110">
        <f ca="1">AVERAGEIFS(INDIRECT($B$2&amp;"!"&amp;$B28&amp;":"&amp;$B28),DATA!$A:$A,K$1,DATA!$B:$B,DriverEnablers!$A$20)</f>
        <v>3.5384615384615383</v>
      </c>
      <c r="L28" s="95">
        <f t="shared" ca="1" si="19"/>
        <v>9</v>
      </c>
      <c r="M28" s="110">
        <f ca="1">AVERAGEIFS(INDIRECT($B$2&amp;"!"&amp;$B28&amp;":"&amp;$B28),DATA!$A:$A,M$1,DATA!$B:$B,DriverEnablers!$A$20)</f>
        <v>3.5222222222222221</v>
      </c>
      <c r="N28" s="95">
        <f t="shared" ca="1" si="20"/>
        <v>7</v>
      </c>
      <c r="O28" s="110">
        <f ca="1">AVERAGEIFS(INDIRECT($B$2&amp;"!"&amp;$B28&amp;":"&amp;$B28),DATA!$A:$A,O$1,DATA!$B:$B,DriverEnablers!$A$20)</f>
        <v>3.486842105263158</v>
      </c>
      <c r="P28" s="95">
        <f t="shared" ca="1" si="21"/>
        <v>8</v>
      </c>
      <c r="S28" s="95" t="str">
        <f t="shared" si="22"/>
        <v>Existing infrastructure</v>
      </c>
      <c r="T28" s="95">
        <f t="shared" ca="1" si="23"/>
        <v>9</v>
      </c>
      <c r="U28" s="95">
        <f t="shared" ca="1" si="24"/>
        <v>7</v>
      </c>
      <c r="V28" s="95">
        <f t="shared" ca="1" si="25"/>
        <v>8</v>
      </c>
      <c r="W28" s="95">
        <f t="shared" ca="1" si="26"/>
        <v>10</v>
      </c>
      <c r="X28" s="95">
        <f t="shared" ca="1" si="27"/>
        <v>9</v>
      </c>
      <c r="Y28" s="95">
        <f t="shared" ca="1" si="28"/>
        <v>7</v>
      </c>
      <c r="Z28" s="95">
        <f t="shared" ca="1" si="29"/>
        <v>8</v>
      </c>
    </row>
    <row r="29" spans="1:26" x14ac:dyDescent="0.25">
      <c r="A29" s="95" t="s">
        <v>3513</v>
      </c>
      <c r="B29" s="95" t="s">
        <v>13</v>
      </c>
      <c r="C29" s="110">
        <f ca="1">AVERAGEIFS(INDIRECT($B$2&amp;"!"&amp;$B29&amp;":"&amp;$B29),DATA!$A:$A,C$1,DATA!$B:$B,DriverEnablers!$A$20)</f>
        <v>3.3728813559322033</v>
      </c>
      <c r="D29" s="95">
        <f t="shared" ca="1" si="15"/>
        <v>8</v>
      </c>
      <c r="E29" s="110">
        <f ca="1">AVERAGEIFS(INDIRECT($B$2&amp;"!"&amp;$B29&amp;":"&amp;$B29),DATA!$A:$A,E$1,DATA!$B:$B,DriverEnablers!$A$20)</f>
        <v>3.4947368421052634</v>
      </c>
      <c r="F29" s="95">
        <f t="shared" ca="1" si="16"/>
        <v>6</v>
      </c>
      <c r="G29" s="110">
        <f ca="1">AVERAGEIFS(INDIRECT($B$2&amp;"!"&amp;$B29&amp;":"&amp;$B29),DATA!$A:$A,G$1,DATA!$B:$B,DriverEnablers!$A$20)</f>
        <v>3.7217391304347824</v>
      </c>
      <c r="H29" s="95">
        <f t="shared" ca="1" si="17"/>
        <v>6</v>
      </c>
      <c r="I29" s="110">
        <f ca="1">AVERAGEIFS(INDIRECT($B$2&amp;"!"&amp;$B29&amp;":"&amp;$B29),DATA!$A:$A,I$1,DATA!$B:$B,DriverEnablers!$A$20)</f>
        <v>3.8691588785046731</v>
      </c>
      <c r="J29" s="95">
        <f t="shared" ca="1" si="18"/>
        <v>3</v>
      </c>
      <c r="K29" s="110">
        <f ca="1">AVERAGEIFS(INDIRECT($B$2&amp;"!"&amp;$B29&amp;":"&amp;$B29),DATA!$A:$A,K$1,DATA!$B:$B,DriverEnablers!$A$20)</f>
        <v>3.8152173913043477</v>
      </c>
      <c r="L29" s="95">
        <f t="shared" ca="1" si="19"/>
        <v>6</v>
      </c>
      <c r="M29" s="110">
        <f ca="1">AVERAGEIFS(INDIRECT($B$2&amp;"!"&amp;$B29&amp;":"&amp;$B29),DATA!$A:$A,M$1,DATA!$B:$B,DriverEnablers!$A$20)</f>
        <v>3.4835164835164836</v>
      </c>
      <c r="N29" s="95">
        <f t="shared" ca="1" si="20"/>
        <v>8</v>
      </c>
      <c r="O29" s="110">
        <f ca="1">AVERAGEIFS(INDIRECT($B$2&amp;"!"&amp;$B29&amp;":"&amp;$B29),DATA!$A:$A,O$1,DATA!$B:$B,DriverEnablers!$A$20)</f>
        <v>3.4473684210526314</v>
      </c>
      <c r="P29" s="95">
        <f t="shared" ca="1" si="21"/>
        <v>9</v>
      </c>
      <c r="S29" s="95" t="str">
        <f t="shared" si="22"/>
        <v>Staff development opportunities</v>
      </c>
      <c r="T29" s="95">
        <f t="shared" ca="1" si="23"/>
        <v>8</v>
      </c>
      <c r="U29" s="95">
        <f t="shared" ca="1" si="24"/>
        <v>6</v>
      </c>
      <c r="V29" s="95">
        <f t="shared" ca="1" si="25"/>
        <v>6</v>
      </c>
      <c r="W29" s="95">
        <f t="shared" ca="1" si="26"/>
        <v>3</v>
      </c>
      <c r="X29" s="95">
        <f t="shared" ca="1" si="27"/>
        <v>6</v>
      </c>
      <c r="Y29" s="95">
        <f t="shared" ca="1" si="28"/>
        <v>8</v>
      </c>
      <c r="Z29" s="95">
        <f t="shared" ca="1" si="29"/>
        <v>9</v>
      </c>
    </row>
    <row r="30" spans="1:26" x14ac:dyDescent="0.25">
      <c r="A30" s="95" t="s">
        <v>3518</v>
      </c>
      <c r="B30" s="95" t="s">
        <v>18</v>
      </c>
      <c r="C30" s="110">
        <f ca="1">AVERAGEIFS(INDIRECT($B$2&amp;"!"&amp;$B30&amp;":"&amp;$B30),DATA!$A:$A,C$1,DATA!$B:$B,DriverEnablers!$A$20)</f>
        <v>3.0254237288135593</v>
      </c>
      <c r="D30" s="95">
        <f t="shared" ca="1" si="15"/>
        <v>12</v>
      </c>
      <c r="E30" s="110">
        <f ca="1">AVERAGEIFS(INDIRECT($B$2&amp;"!"&amp;$B30&amp;":"&amp;$B30),DATA!$A:$A,E$1,DATA!$B:$B,DriverEnablers!$A$20)</f>
        <v>3.1170212765957448</v>
      </c>
      <c r="F30" s="95">
        <f t="shared" ca="1" si="16"/>
        <v>12</v>
      </c>
      <c r="G30" s="110">
        <f ca="1">AVERAGEIFS(INDIRECT($B$2&amp;"!"&amp;$B30&amp;":"&amp;$B30),DATA!$A:$A,G$1,DATA!$B:$B,DriverEnablers!$A$20)</f>
        <v>3.2719298245614037</v>
      </c>
      <c r="H30" s="95">
        <f t="shared" ca="1" si="17"/>
        <v>12</v>
      </c>
      <c r="I30" s="110">
        <f ca="1">AVERAGEIFS(INDIRECT($B$2&amp;"!"&amp;$B30&amp;":"&amp;$B30),DATA!$A:$A,I$1,DATA!$B:$B,DriverEnablers!$A$20)</f>
        <v>3.2568807339449539</v>
      </c>
      <c r="J30" s="95">
        <f t="shared" ca="1" si="18"/>
        <v>12</v>
      </c>
      <c r="K30" s="110">
        <f ca="1">AVERAGEIFS(INDIRECT($B$2&amp;"!"&amp;$B30&amp;":"&amp;$B30),DATA!$A:$A,K$1,DATA!$B:$B,DriverEnablers!$A$20)</f>
        <v>3.4719101123595504</v>
      </c>
      <c r="L30" s="95">
        <f t="shared" ca="1" si="19"/>
        <v>10</v>
      </c>
      <c r="M30" s="110">
        <f ca="1">AVERAGEIFS(INDIRECT($B$2&amp;"!"&amp;$B30&amp;":"&amp;$B30),DATA!$A:$A,M$1,DATA!$B:$B,DriverEnablers!$A$20)</f>
        <v>3.3222222222222224</v>
      </c>
      <c r="N30" s="95">
        <f t="shared" ca="1" si="20"/>
        <v>10</v>
      </c>
      <c r="O30" s="110">
        <f ca="1">AVERAGEIFS(INDIRECT($B$2&amp;"!"&amp;$B30&amp;":"&amp;$B30),DATA!$A:$A,O$1,DATA!$B:$B,DriverEnablers!$A$20)</f>
        <v>3.2567567567567566</v>
      </c>
      <c r="P30" s="95">
        <f t="shared" ca="1" si="21"/>
        <v>10</v>
      </c>
      <c r="S30" s="95" t="str">
        <f t="shared" si="22"/>
        <v>Changing administrative processes</v>
      </c>
      <c r="T30" s="95">
        <f t="shared" ca="1" si="23"/>
        <v>12</v>
      </c>
      <c r="U30" s="95">
        <f t="shared" ca="1" si="24"/>
        <v>12</v>
      </c>
      <c r="V30" s="95">
        <f t="shared" ca="1" si="25"/>
        <v>12</v>
      </c>
      <c r="W30" s="95">
        <f t="shared" ca="1" si="26"/>
        <v>12</v>
      </c>
      <c r="X30" s="95">
        <f t="shared" ca="1" si="27"/>
        <v>10</v>
      </c>
      <c r="Y30" s="95">
        <f t="shared" ca="1" si="28"/>
        <v>10</v>
      </c>
      <c r="Z30" s="95">
        <f t="shared" ca="1" si="29"/>
        <v>10</v>
      </c>
    </row>
    <row r="31" spans="1:26" x14ac:dyDescent="0.25">
      <c r="A31" s="95" t="s">
        <v>3517</v>
      </c>
      <c r="B31" s="95" t="s">
        <v>14</v>
      </c>
      <c r="C31" s="110">
        <f ca="1">AVERAGEIFS(INDIRECT($B$2&amp;"!"&amp;$B31&amp;":"&amp;$B31),DATA!$A:$A,C$1,DATA!$B:$B,DriverEnablers!$A$20)</f>
        <v>3.1416666666666666</v>
      </c>
      <c r="D31" s="95">
        <f t="shared" ca="1" si="15"/>
        <v>10</v>
      </c>
      <c r="E31" s="110">
        <f ca="1">AVERAGEIFS(INDIRECT($B$2&amp;"!"&amp;$B31&amp;":"&amp;$B31),DATA!$A:$A,E$1,DATA!$B:$B,DriverEnablers!$A$20)</f>
        <v>3.21875</v>
      </c>
      <c r="F31" s="95">
        <f t="shared" ca="1" si="16"/>
        <v>10</v>
      </c>
      <c r="G31" s="110">
        <f ca="1">AVERAGEIFS(INDIRECT($B$2&amp;"!"&amp;$B31&amp;":"&amp;$B31),DATA!$A:$A,G$1,DATA!$B:$B,DriverEnablers!$A$20)</f>
        <v>3.3304347826086955</v>
      </c>
      <c r="H31" s="95">
        <f t="shared" ca="1" si="17"/>
        <v>11</v>
      </c>
      <c r="I31" s="110">
        <f ca="1">AVERAGEIFS(INDIRECT($B$2&amp;"!"&amp;$B31&amp;":"&amp;$B31),DATA!$A:$A,I$1,DATA!$B:$B,DriverEnablers!$A$20)</f>
        <v>3.3394495412844036</v>
      </c>
      <c r="J31" s="95">
        <f t="shared" ca="1" si="18"/>
        <v>11</v>
      </c>
      <c r="K31" s="110">
        <f ca="1">AVERAGEIFS(INDIRECT($B$2&amp;"!"&amp;$B31&amp;":"&amp;$B31),DATA!$A:$A,K$1,DATA!$B:$B,DriverEnablers!$A$20)</f>
        <v>3.4347826086956523</v>
      </c>
      <c r="L31" s="95">
        <f t="shared" ca="1" si="19"/>
        <v>11</v>
      </c>
      <c r="M31" s="110">
        <f ca="1">AVERAGEIFS(INDIRECT($B$2&amp;"!"&amp;$B31&amp;":"&amp;$B31),DATA!$A:$A,M$1,DATA!$B:$B,DriverEnablers!$A$20)</f>
        <v>3.3222222222222224</v>
      </c>
      <c r="N31" s="95">
        <f t="shared" ca="1" si="20"/>
        <v>10</v>
      </c>
      <c r="O31" s="110">
        <f ca="1">AVERAGEIFS(INDIRECT($B$2&amp;"!"&amp;$B31&amp;":"&amp;$B31),DATA!$A:$A,O$1,DATA!$B:$B,DriverEnablers!$A$20)</f>
        <v>3.1733333333333333</v>
      </c>
      <c r="P31" s="95">
        <f t="shared" ca="1" si="21"/>
        <v>11</v>
      </c>
      <c r="S31" s="95" t="str">
        <f t="shared" si="22"/>
        <v>Organisational structure</v>
      </c>
      <c r="T31" s="95">
        <f t="shared" ca="1" si="23"/>
        <v>10</v>
      </c>
      <c r="U31" s="95">
        <f t="shared" ca="1" si="24"/>
        <v>10</v>
      </c>
      <c r="V31" s="95">
        <f t="shared" ca="1" si="25"/>
        <v>11</v>
      </c>
      <c r="W31" s="95">
        <f t="shared" ca="1" si="26"/>
        <v>11</v>
      </c>
      <c r="X31" s="95">
        <f t="shared" ca="1" si="27"/>
        <v>11</v>
      </c>
      <c r="Y31" s="95">
        <f t="shared" ca="1" si="28"/>
        <v>10</v>
      </c>
      <c r="Z31" s="95">
        <f t="shared" ca="1" si="29"/>
        <v>11</v>
      </c>
    </row>
    <row r="32" spans="1:26" x14ac:dyDescent="0.25">
      <c r="A32" s="95" t="s">
        <v>3514</v>
      </c>
      <c r="B32" s="95" t="s">
        <v>26</v>
      </c>
      <c r="C32" s="110">
        <f ca="1">AVERAGEIFS(INDIRECT($B$2&amp;"!"&amp;$B32&amp;":"&amp;$B32),DATA!$A:$A,C$1,DATA!$B:$B,DriverEnablers!$A$20)</f>
        <v>3.0833333333333335</v>
      </c>
      <c r="D32" s="95">
        <f t="shared" ca="1" si="15"/>
        <v>11</v>
      </c>
      <c r="E32" s="110">
        <f ca="1">AVERAGEIFS(INDIRECT($B$2&amp;"!"&amp;$B32&amp;":"&amp;$B32),DATA!$A:$A,E$1,DATA!$B:$B,DriverEnablers!$A$20)</f>
        <v>3.125</v>
      </c>
      <c r="F32" s="95">
        <f t="shared" ca="1" si="16"/>
        <v>11</v>
      </c>
      <c r="G32" s="110">
        <f ca="1">AVERAGEIFS(INDIRECT($B$2&amp;"!"&amp;$B32&amp;":"&amp;$B32),DATA!$A:$A,G$1,DATA!$B:$B,DriverEnablers!$A$20)</f>
        <v>3.4385964912280702</v>
      </c>
      <c r="H32" s="95">
        <f t="shared" ca="1" si="17"/>
        <v>10</v>
      </c>
      <c r="I32" s="110">
        <f ca="1">AVERAGEIFS(INDIRECT($B$2&amp;"!"&amp;$B32&amp;":"&amp;$B32),DATA!$A:$A,I$1,DATA!$B:$B,DriverEnablers!$A$20)</f>
        <v>3.5045045045045047</v>
      </c>
      <c r="J32" s="95">
        <f t="shared" ca="1" si="18"/>
        <v>9</v>
      </c>
      <c r="K32" s="110">
        <f ca="1">AVERAGEIFS(INDIRECT($B$2&amp;"!"&amp;$B32&amp;":"&amp;$B32),DATA!$A:$A,K$1,DATA!$B:$B,DriverEnablers!$A$20)</f>
        <v>3.3804347826086958</v>
      </c>
      <c r="L32" s="95">
        <f t="shared" ca="1" si="19"/>
        <v>12</v>
      </c>
      <c r="M32" s="110">
        <f ca="1">AVERAGEIFS(INDIRECT($B$2&amp;"!"&amp;$B32&amp;":"&amp;$B32),DATA!$A:$A,M$1,DATA!$B:$B,DriverEnablers!$A$20)</f>
        <v>3.2637362637362637</v>
      </c>
      <c r="N32" s="95">
        <f t="shared" ca="1" si="20"/>
        <v>12</v>
      </c>
      <c r="O32" s="110">
        <f ca="1">AVERAGEIFS(INDIRECT($B$2&amp;"!"&amp;$B32&amp;":"&amp;$B32),DATA!$A:$A,O$1,DATA!$B:$B,DriverEnablers!$A$20)</f>
        <v>2.9210526315789473</v>
      </c>
      <c r="P32" s="95">
        <f t="shared" ca="1" si="21"/>
        <v>12</v>
      </c>
      <c r="S32" s="95" t="str">
        <f t="shared" si="22"/>
        <v>Recognition for career development</v>
      </c>
      <c r="T32" s="95">
        <f t="shared" ca="1" si="23"/>
        <v>11</v>
      </c>
      <c r="U32" s="95">
        <f t="shared" ca="1" si="24"/>
        <v>11</v>
      </c>
      <c r="V32" s="95">
        <f t="shared" ca="1" si="25"/>
        <v>10</v>
      </c>
      <c r="W32" s="95">
        <f t="shared" ca="1" si="26"/>
        <v>9</v>
      </c>
      <c r="X32" s="95">
        <f t="shared" ca="1" si="27"/>
        <v>12</v>
      </c>
      <c r="Y32" s="95">
        <f t="shared" ca="1" si="28"/>
        <v>12</v>
      </c>
      <c r="Z32" s="95">
        <f t="shared" ca="1" si="29"/>
        <v>12</v>
      </c>
    </row>
    <row r="33" spans="1:26" x14ac:dyDescent="0.25">
      <c r="A33" s="95" t="s">
        <v>81</v>
      </c>
      <c r="B33" s="95" t="s">
        <v>25</v>
      </c>
      <c r="C33" s="110">
        <f ca="1">AVERAGEIFS(INDIRECT($B$2&amp;"!"&amp;$B33&amp;":"&amp;$B33),DATA!$A:$A,C$1,DATA!$B:$B,DriverEnablers!$A$20)</f>
        <v>2.7796610169491527</v>
      </c>
      <c r="D33" s="95">
        <f t="shared" ca="1" si="15"/>
        <v>13</v>
      </c>
      <c r="E33" s="110">
        <f ca="1">AVERAGEIFS(INDIRECT($B$2&amp;"!"&amp;$B33&amp;":"&amp;$B33),DATA!$A:$A,E$1,DATA!$B:$B,DriverEnablers!$A$20)</f>
        <v>3.0833333333333335</v>
      </c>
      <c r="F33" s="95">
        <f t="shared" ca="1" si="16"/>
        <v>13</v>
      </c>
      <c r="G33" s="110">
        <f ca="1">AVERAGEIFS(INDIRECT($B$2&amp;"!"&amp;$B33&amp;":"&amp;$B33),DATA!$A:$A,G$1,DATA!$B:$B,DriverEnablers!$A$20)</f>
        <v>3.1071428571428572</v>
      </c>
      <c r="H33" s="95">
        <f t="shared" ca="1" si="17"/>
        <v>13</v>
      </c>
      <c r="I33" s="110">
        <f ca="1">AVERAGEIFS(INDIRECT($B$2&amp;"!"&amp;$B33&amp;":"&amp;$B33),DATA!$A:$A,I$1,DATA!$B:$B,DriverEnablers!$A$20)</f>
        <v>3.2181818181818183</v>
      </c>
      <c r="J33" s="95">
        <f t="shared" ca="1" si="18"/>
        <v>13</v>
      </c>
      <c r="K33" s="110">
        <f ca="1">AVERAGEIFS(INDIRECT($B$2&amp;"!"&amp;$B33&amp;":"&amp;$B33),DATA!$A:$A,K$1,DATA!$B:$B,DriverEnablers!$A$20)</f>
        <v>3.0898876404494384</v>
      </c>
      <c r="L33" s="95">
        <f t="shared" ca="1" si="19"/>
        <v>13</v>
      </c>
      <c r="M33" s="110">
        <f ca="1">AVERAGEIFS(INDIRECT($B$2&amp;"!"&amp;$B33&amp;":"&amp;$B33),DATA!$A:$A,M$1,DATA!$B:$B,DriverEnablers!$A$20)</f>
        <v>3.0109890109890109</v>
      </c>
      <c r="N33" s="95">
        <f t="shared" ca="1" si="20"/>
        <v>13</v>
      </c>
      <c r="O33" s="110">
        <f ca="1">AVERAGEIFS(INDIRECT($B$2&amp;"!"&amp;$B33&amp;":"&amp;$B33),DATA!$A:$A,O$1,DATA!$B:$B,DriverEnablers!$A$20)</f>
        <v>2.7671232876712328</v>
      </c>
      <c r="P33" s="95">
        <f t="shared" ca="1" si="21"/>
        <v>13</v>
      </c>
      <c r="S33" s="95" t="str">
        <f t="shared" si="22"/>
        <v>Professional incentives</v>
      </c>
      <c r="T33" s="95">
        <f t="shared" ca="1" si="23"/>
        <v>13</v>
      </c>
      <c r="U33" s="95">
        <f t="shared" ca="1" si="24"/>
        <v>13</v>
      </c>
      <c r="V33" s="95">
        <f t="shared" ca="1" si="25"/>
        <v>13</v>
      </c>
      <c r="W33" s="95">
        <f t="shared" ca="1" si="26"/>
        <v>13</v>
      </c>
      <c r="X33" s="95">
        <f t="shared" ca="1" si="27"/>
        <v>13</v>
      </c>
      <c r="Y33" s="95">
        <f t="shared" ca="1" si="28"/>
        <v>13</v>
      </c>
      <c r="Z33" s="95">
        <f t="shared" ca="1" si="29"/>
        <v>13</v>
      </c>
    </row>
    <row r="37" spans="1:26" x14ac:dyDescent="0.25">
      <c r="A37" s="95" t="str">
        <f>"Ranked historic enablers/drivers for the use of Learning Technology - "&amp;A38</f>
        <v>Ranked historic enablers/drivers for the use of Learning Technology - All</v>
      </c>
      <c r="C37" s="95">
        <v>2014</v>
      </c>
      <c r="D37" s="95">
        <f>C37</f>
        <v>2014</v>
      </c>
      <c r="E37" s="95">
        <v>2015</v>
      </c>
      <c r="F37" s="95">
        <f>E37</f>
        <v>2015</v>
      </c>
      <c r="G37" s="95">
        <v>2016</v>
      </c>
      <c r="H37" s="95">
        <f>G37</f>
        <v>2016</v>
      </c>
      <c r="I37" s="95">
        <v>2017</v>
      </c>
      <c r="J37" s="95">
        <f>I37</f>
        <v>2017</v>
      </c>
      <c r="K37" s="95">
        <v>2018</v>
      </c>
      <c r="L37" s="95">
        <f>K37</f>
        <v>2018</v>
      </c>
      <c r="M37" s="95">
        <v>2019</v>
      </c>
      <c r="N37" s="95">
        <v>2019</v>
      </c>
      <c r="O37" s="95">
        <v>2020</v>
      </c>
      <c r="P37" s="95">
        <v>2020</v>
      </c>
    </row>
    <row r="38" spans="1:26" x14ac:dyDescent="0.25">
      <c r="A38" s="111" t="s">
        <v>3509</v>
      </c>
      <c r="B38" s="95" t="s">
        <v>3510</v>
      </c>
      <c r="C38" s="95" t="s">
        <v>3511</v>
      </c>
      <c r="D38" s="95" t="s">
        <v>38</v>
      </c>
      <c r="E38" s="95" t="s">
        <v>3511</v>
      </c>
      <c r="F38" s="95" t="s">
        <v>38</v>
      </c>
      <c r="G38" s="95" t="s">
        <v>3511</v>
      </c>
      <c r="H38" s="95" t="s">
        <v>38</v>
      </c>
      <c r="I38" s="95" t="s">
        <v>3511</v>
      </c>
      <c r="J38" s="95" t="s">
        <v>38</v>
      </c>
      <c r="K38" s="95" t="s">
        <v>3511</v>
      </c>
      <c r="L38" s="95" t="s">
        <v>38</v>
      </c>
      <c r="M38" s="95" t="s">
        <v>3511</v>
      </c>
      <c r="N38" s="95" t="s">
        <v>38</v>
      </c>
      <c r="O38" s="95" t="s">
        <v>3511</v>
      </c>
      <c r="P38" s="95" t="s">
        <v>38</v>
      </c>
      <c r="T38" s="95">
        <f>$D$1</f>
        <v>2014</v>
      </c>
      <c r="U38" s="95">
        <f>$F$1</f>
        <v>2015</v>
      </c>
      <c r="V38" s="95">
        <f>$H$1</f>
        <v>2016</v>
      </c>
      <c r="W38" s="95">
        <f>$I$1</f>
        <v>2017</v>
      </c>
      <c r="X38" s="95">
        <f>$L$1</f>
        <v>2018</v>
      </c>
      <c r="Y38" s="95">
        <v>2019</v>
      </c>
      <c r="Z38" s="95">
        <v>2020</v>
      </c>
    </row>
    <row r="39" spans="1:26" x14ac:dyDescent="0.25">
      <c r="A39" s="95" t="s">
        <v>83</v>
      </c>
      <c r="B39" s="95" t="s">
        <v>19</v>
      </c>
      <c r="C39" s="110">
        <f ca="1">AVERAGEIFS(INDIRECT($B$2&amp;"!"&amp;$B39&amp;":"&amp;$B39),DATA!$A:$A,C$1)</f>
        <v>4.0122448979591834</v>
      </c>
      <c r="D39" s="95">
        <f t="shared" ref="D39:D51" ca="1" si="30">RANK(C39,C$39:C$51)</f>
        <v>1</v>
      </c>
      <c r="E39" s="110">
        <f ca="1">AVERAGEIFS(INDIRECT($B$2&amp;"!"&amp;$B39&amp;":"&amp;$B39),DATA!$A:$A,E$1)</f>
        <v>4.114583333333333</v>
      </c>
      <c r="F39" s="95">
        <f t="shared" ref="F39:F51" ca="1" si="31">RANK(E39,E$39:E$51)</f>
        <v>1</v>
      </c>
      <c r="G39" s="110">
        <f ca="1">AVERAGEIFS(INDIRECT($B$2&amp;"!"&amp;$B39&amp;":"&amp;$B39),DATA!$A:$A,G$1)</f>
        <v>4.1618257261410792</v>
      </c>
      <c r="H39" s="95">
        <f t="shared" ref="H39:H51" ca="1" si="32">RANK(G39,G$39:G$51)</f>
        <v>1</v>
      </c>
      <c r="I39" s="110">
        <f ca="1">AVERAGEIFS(INDIRECT($B$2&amp;"!"&amp;$B39&amp;":"&amp;$B39),DATA!$A:$A,I$1)</f>
        <v>4.1306306306306304</v>
      </c>
      <c r="J39" s="95">
        <f t="shared" ref="J39:J51" ca="1" si="33">RANK(I39,I$39:I$51)</f>
        <v>1</v>
      </c>
      <c r="K39" s="110">
        <f ca="1">AVERAGEIFS(INDIRECT($B$2&amp;"!"&amp;$B39&amp;":"&amp;$B39),DATA!$A:$A,K$1)</f>
        <v>4.2763819095477391</v>
      </c>
      <c r="L39" s="95">
        <f t="shared" ref="L39:L51" ca="1" si="34">RANK(K39,K$39:K$51)</f>
        <v>1</v>
      </c>
      <c r="M39" s="110">
        <f ca="1">AVERAGEIFS(INDIRECT($B$2&amp;"!"&amp;$B39&amp;":"&amp;$B39),DATA!$A:$A,M$1)</f>
        <v>4.1548672566371678</v>
      </c>
      <c r="N39" s="95">
        <f t="shared" ref="N39:N51" ca="1" si="35">RANK(M39,M$39:M$51)</f>
        <v>1</v>
      </c>
      <c r="O39" s="110">
        <f ca="1">AVERAGEIFS(INDIRECT($B$2&amp;"!"&amp;$B39&amp;":"&amp;$B39),DATA!$A:$A,O$1)</f>
        <v>4.2452830188679247</v>
      </c>
      <c r="P39" s="95">
        <f t="shared" ref="P39:P51" ca="1" si="36">RANK(O39,O$39:O$51)</f>
        <v>1</v>
      </c>
      <c r="S39" s="95" t="str">
        <f t="shared" ref="S39:S51" si="37">$A39</f>
        <v>Engagement from students/learners</v>
      </c>
      <c r="T39" s="95">
        <f t="shared" ref="T39:T51" ca="1" si="38">D39</f>
        <v>1</v>
      </c>
      <c r="U39" s="95">
        <f t="shared" ref="U39:U51" ca="1" si="39">F39</f>
        <v>1</v>
      </c>
      <c r="V39" s="95">
        <f t="shared" ref="V39:V51" ca="1" si="40">H39</f>
        <v>1</v>
      </c>
      <c r="W39" s="95">
        <f t="shared" ref="W39:W51" ca="1" si="41">J39</f>
        <v>1</v>
      </c>
      <c r="X39" s="95">
        <f t="shared" ref="X39:X51" ca="1" si="42">L39</f>
        <v>1</v>
      </c>
      <c r="Y39" s="95">
        <f t="shared" ref="Y39:Y51" ca="1" si="43">N39</f>
        <v>1</v>
      </c>
      <c r="Z39" s="95">
        <f t="shared" ref="Z39:Z51" ca="1" si="44">P39</f>
        <v>1</v>
      </c>
    </row>
    <row r="40" spans="1:26" x14ac:dyDescent="0.25">
      <c r="A40" s="95" t="s">
        <v>3512</v>
      </c>
      <c r="B40" s="95" t="s">
        <v>32</v>
      </c>
      <c r="C40" s="110">
        <f ca="1">AVERAGEIFS(INDIRECT($B$2&amp;"!"&amp;$B40&amp;":"&amp;$B40),DATA!$A:$A,C$1)</f>
        <v>3.8381742738589213</v>
      </c>
      <c r="D40" s="95">
        <f t="shared" ca="1" si="30"/>
        <v>3</v>
      </c>
      <c r="E40" s="110">
        <f ca="1">AVERAGEIFS(INDIRECT($B$2&amp;"!"&amp;$B40&amp;":"&amp;$B40),DATA!$A:$A,E$1)</f>
        <v>3.8105263157894735</v>
      </c>
      <c r="F40" s="95">
        <f t="shared" ca="1" si="31"/>
        <v>3</v>
      </c>
      <c r="G40" s="110">
        <f ca="1">AVERAGEIFS(INDIRECT($B$2&amp;"!"&amp;$B40&amp;":"&amp;$B40),DATA!$A:$A,G$1)</f>
        <v>3.9336099585062239</v>
      </c>
      <c r="H40" s="95">
        <f t="shared" ca="1" si="32"/>
        <v>3</v>
      </c>
      <c r="I40" s="110">
        <f ca="1">AVERAGEIFS(INDIRECT($B$2&amp;"!"&amp;$B40&amp;":"&amp;$B40),DATA!$A:$A,I$1)</f>
        <v>3.995475113122172</v>
      </c>
      <c r="J40" s="95">
        <f t="shared" ca="1" si="33"/>
        <v>2</v>
      </c>
      <c r="K40" s="110">
        <f ca="1">AVERAGEIFS(INDIRECT($B$2&amp;"!"&amp;$B40&amp;":"&amp;$B40),DATA!$A:$A,K$1)</f>
        <v>3.9950000000000001</v>
      </c>
      <c r="L40" s="95">
        <f t="shared" ca="1" si="34"/>
        <v>3</v>
      </c>
      <c r="M40" s="110">
        <f ca="1">AVERAGEIFS(INDIRECT($B$2&amp;"!"&amp;$B40&amp;":"&amp;$B40),DATA!$A:$A,M$1)</f>
        <v>4.0625</v>
      </c>
      <c r="N40" s="95">
        <f t="shared" ca="1" si="35"/>
        <v>2</v>
      </c>
      <c r="O40" s="110">
        <f ca="1">AVERAGEIFS(INDIRECT($B$2&amp;"!"&amp;$B40&amp;":"&amp;$B40),DATA!$A:$A,O$1)</f>
        <v>3.9906103286384975</v>
      </c>
      <c r="P40" s="95">
        <f t="shared" ca="1" si="36"/>
        <v>2</v>
      </c>
      <c r="S40" s="95" t="str">
        <f t="shared" si="37"/>
        <v>Colleagues' commitment</v>
      </c>
      <c r="T40" s="95">
        <f t="shared" ca="1" si="38"/>
        <v>3</v>
      </c>
      <c r="U40" s="95">
        <f t="shared" ca="1" si="39"/>
        <v>3</v>
      </c>
      <c r="V40" s="95">
        <f t="shared" ca="1" si="40"/>
        <v>3</v>
      </c>
      <c r="W40" s="95">
        <f t="shared" ca="1" si="41"/>
        <v>2</v>
      </c>
      <c r="X40" s="95">
        <f t="shared" ca="1" si="42"/>
        <v>3</v>
      </c>
      <c r="Y40" s="95">
        <f t="shared" ca="1" si="43"/>
        <v>2</v>
      </c>
      <c r="Z40" s="95">
        <f t="shared" ca="1" si="44"/>
        <v>2</v>
      </c>
    </row>
    <row r="41" spans="1:26" x14ac:dyDescent="0.25">
      <c r="A41" s="95" t="s">
        <v>82</v>
      </c>
      <c r="B41" s="95" t="s">
        <v>22</v>
      </c>
      <c r="C41" s="110">
        <f ca="1">AVERAGEIFS(INDIRECT($B$2&amp;"!"&amp;$B41&amp;":"&amp;$B41),DATA!$A:$A,C$1)</f>
        <v>3.8688524590163933</v>
      </c>
      <c r="D41" s="95">
        <f t="shared" ca="1" si="30"/>
        <v>2</v>
      </c>
      <c r="E41" s="110">
        <f ca="1">AVERAGEIFS(INDIRECT($B$2&amp;"!"&amp;$B41&amp;":"&amp;$B41),DATA!$A:$A,E$1)</f>
        <v>3.8229166666666665</v>
      </c>
      <c r="F41" s="95">
        <f t="shared" ca="1" si="31"/>
        <v>2</v>
      </c>
      <c r="G41" s="110">
        <f ca="1">AVERAGEIFS(INDIRECT($B$2&amp;"!"&amp;$B41&amp;":"&amp;$B41),DATA!$A:$A,G$1)</f>
        <v>3.9377593360995853</v>
      </c>
      <c r="H41" s="95">
        <f t="shared" ca="1" si="32"/>
        <v>2</v>
      </c>
      <c r="I41" s="110">
        <f ca="1">AVERAGEIFS(INDIRECT($B$2&amp;"!"&amp;$B41&amp;":"&amp;$B41),DATA!$A:$A,I$1)</f>
        <v>3.8063063063063063</v>
      </c>
      <c r="J41" s="95">
        <f t="shared" ca="1" si="33"/>
        <v>5</v>
      </c>
      <c r="K41" s="110">
        <f ca="1">AVERAGEIFS(INDIRECT($B$2&amp;"!"&amp;$B41&amp;":"&amp;$B41),DATA!$A:$A,K$1)</f>
        <v>3.9402985074626864</v>
      </c>
      <c r="L41" s="95">
        <f t="shared" ca="1" si="34"/>
        <v>4</v>
      </c>
      <c r="M41" s="110">
        <f ca="1">AVERAGEIFS(INDIRECT($B$2&amp;"!"&amp;$B41&amp;":"&amp;$B41),DATA!$A:$A,M$1)</f>
        <v>4.0044843049327357</v>
      </c>
      <c r="N41" s="95">
        <f t="shared" ca="1" si="35"/>
        <v>3</v>
      </c>
      <c r="O41" s="110">
        <f ca="1">AVERAGEIFS(INDIRECT($B$2&amp;"!"&amp;$B41&amp;":"&amp;$B41),DATA!$A:$A,O$1)</f>
        <v>3.9716981132075473</v>
      </c>
      <c r="P41" s="95">
        <f t="shared" ca="1" si="36"/>
        <v>3</v>
      </c>
      <c r="S41" s="95" t="str">
        <f t="shared" si="37"/>
        <v>Colleagues' knowledge/expertise</v>
      </c>
      <c r="T41" s="95">
        <f t="shared" ca="1" si="38"/>
        <v>2</v>
      </c>
      <c r="U41" s="95">
        <f t="shared" ca="1" si="39"/>
        <v>2</v>
      </c>
      <c r="V41" s="95">
        <f t="shared" ca="1" si="40"/>
        <v>2</v>
      </c>
      <c r="W41" s="95">
        <f t="shared" ca="1" si="41"/>
        <v>5</v>
      </c>
      <c r="X41" s="95">
        <f t="shared" ca="1" si="42"/>
        <v>4</v>
      </c>
      <c r="Y41" s="95">
        <f t="shared" ca="1" si="43"/>
        <v>3</v>
      </c>
      <c r="Z41" s="95">
        <f t="shared" ca="1" si="44"/>
        <v>3</v>
      </c>
    </row>
    <row r="42" spans="1:26" x14ac:dyDescent="0.25">
      <c r="A42" s="95" t="s">
        <v>66</v>
      </c>
      <c r="B42" s="95" t="s">
        <v>31</v>
      </c>
      <c r="C42" s="110">
        <f ca="1">AVERAGEIFS(INDIRECT($B$2&amp;"!"&amp;$B42&amp;":"&amp;$B42),DATA!$A:$A,C$1)</f>
        <v>3.7958333333333334</v>
      </c>
      <c r="D42" s="95">
        <f t="shared" ca="1" si="30"/>
        <v>4</v>
      </c>
      <c r="E42" s="110">
        <f ca="1">AVERAGEIFS(INDIRECT($B$2&amp;"!"&amp;$B42&amp;":"&amp;$B42),DATA!$A:$A,E$1)</f>
        <v>3.7301587301587302</v>
      </c>
      <c r="F42" s="95">
        <f t="shared" ca="1" si="31"/>
        <v>4</v>
      </c>
      <c r="G42" s="110">
        <f ca="1">AVERAGEIFS(INDIRECT($B$2&amp;"!"&amp;$B42&amp;":"&amp;$B42),DATA!$A:$A,G$1)</f>
        <v>3.8464730290456433</v>
      </c>
      <c r="H42" s="95">
        <f t="shared" ca="1" si="32"/>
        <v>4</v>
      </c>
      <c r="I42" s="110">
        <f ca="1">AVERAGEIFS(INDIRECT($B$2&amp;"!"&amp;$B42&amp;":"&amp;$B42),DATA!$A:$A,I$1)</f>
        <v>3.8027522935779818</v>
      </c>
      <c r="J42" s="95">
        <f t="shared" ca="1" si="33"/>
        <v>6</v>
      </c>
      <c r="K42" s="110">
        <f ca="1">AVERAGEIFS(INDIRECT($B$2&amp;"!"&amp;$B42&amp;":"&amp;$B42),DATA!$A:$A,K$1)</f>
        <v>4.0201005025125625</v>
      </c>
      <c r="L42" s="95">
        <f t="shared" ca="1" si="34"/>
        <v>2</v>
      </c>
      <c r="M42" s="110">
        <f ca="1">AVERAGEIFS(INDIRECT($B$2&amp;"!"&amp;$B42&amp;":"&amp;$B42),DATA!$A:$A,M$1)</f>
        <v>3.9634703196347032</v>
      </c>
      <c r="N42" s="95">
        <f t="shared" ca="1" si="35"/>
        <v>4</v>
      </c>
      <c r="O42" s="110">
        <f ca="1">AVERAGEIFS(INDIRECT($B$2&amp;"!"&amp;$B42&amp;":"&amp;$B42),DATA!$A:$A,O$1)</f>
        <v>3.9326923076923075</v>
      </c>
      <c r="P42" s="95">
        <f t="shared" ca="1" si="36"/>
        <v>4</v>
      </c>
      <c r="S42" s="95" t="str">
        <f t="shared" si="37"/>
        <v>Dedicated time</v>
      </c>
      <c r="T42" s="95">
        <f t="shared" ca="1" si="38"/>
        <v>4</v>
      </c>
      <c r="U42" s="95">
        <f t="shared" ca="1" si="39"/>
        <v>4</v>
      </c>
      <c r="V42" s="95">
        <f t="shared" ca="1" si="40"/>
        <v>4</v>
      </c>
      <c r="W42" s="95">
        <f t="shared" ca="1" si="41"/>
        <v>6</v>
      </c>
      <c r="X42" s="95">
        <f t="shared" ca="1" si="42"/>
        <v>2</v>
      </c>
      <c r="Y42" s="95">
        <f t="shared" ca="1" si="43"/>
        <v>4</v>
      </c>
      <c r="Z42" s="95">
        <f t="shared" ca="1" si="44"/>
        <v>4</v>
      </c>
    </row>
    <row r="43" spans="1:26" x14ac:dyDescent="0.25">
      <c r="A43" s="95" t="s">
        <v>68</v>
      </c>
      <c r="B43" s="95" t="s">
        <v>23</v>
      </c>
      <c r="C43" s="110">
        <f ca="1">AVERAGEIFS(INDIRECT($B$2&amp;"!"&amp;$B43&amp;":"&amp;$B43),DATA!$A:$A,C$1)</f>
        <v>3.6639344262295084</v>
      </c>
      <c r="D43" s="95">
        <f t="shared" ca="1" si="30"/>
        <v>6</v>
      </c>
      <c r="E43" s="110">
        <f ca="1">AVERAGEIFS(INDIRECT($B$2&amp;"!"&amp;$B43&amp;":"&amp;$B43),DATA!$A:$A,E$1)</f>
        <v>3.5916230366492146</v>
      </c>
      <c r="F43" s="95">
        <f t="shared" ca="1" si="31"/>
        <v>7</v>
      </c>
      <c r="G43" s="110">
        <f ca="1">AVERAGEIFS(INDIRECT($B$2&amp;"!"&amp;$B43&amp;":"&amp;$B43),DATA!$A:$A,G$1)</f>
        <v>3.7842323651452281</v>
      </c>
      <c r="H43" s="95">
        <f t="shared" ca="1" si="32"/>
        <v>6</v>
      </c>
      <c r="I43" s="110">
        <f ca="1">AVERAGEIFS(INDIRECT($B$2&amp;"!"&amp;$B43&amp;":"&amp;$B43),DATA!$A:$A,I$1)</f>
        <v>3.7601809954751131</v>
      </c>
      <c r="J43" s="95">
        <f t="shared" ca="1" si="33"/>
        <v>8</v>
      </c>
      <c r="K43" s="110">
        <f ca="1">AVERAGEIFS(INDIRECT($B$2&amp;"!"&amp;$B43&amp;":"&amp;$B43),DATA!$A:$A,K$1)</f>
        <v>3.8994974874371859</v>
      </c>
      <c r="L43" s="95">
        <f t="shared" ca="1" si="34"/>
        <v>6</v>
      </c>
      <c r="M43" s="110">
        <f ca="1">AVERAGEIFS(INDIRECT($B$2&amp;"!"&amp;$B43&amp;":"&amp;$B43),DATA!$A:$A,M$1)</f>
        <v>3.6742081447963799</v>
      </c>
      <c r="N43" s="95">
        <f t="shared" ca="1" si="35"/>
        <v>7</v>
      </c>
      <c r="O43" s="110">
        <f ca="1">AVERAGEIFS(INDIRECT($B$2&amp;"!"&amp;$B43&amp;":"&amp;$B43),DATA!$A:$A,O$1)</f>
        <v>3.8009478672985781</v>
      </c>
      <c r="P43" s="95">
        <f t="shared" ca="1" si="36"/>
        <v>5</v>
      </c>
      <c r="S43" s="95" t="str">
        <f t="shared" si="37"/>
        <v>Strategy and leadership</v>
      </c>
      <c r="T43" s="95">
        <f t="shared" ca="1" si="38"/>
        <v>6</v>
      </c>
      <c r="U43" s="95">
        <f t="shared" ca="1" si="39"/>
        <v>7</v>
      </c>
      <c r="V43" s="95">
        <f t="shared" ca="1" si="40"/>
        <v>6</v>
      </c>
      <c r="W43" s="95">
        <f t="shared" ca="1" si="41"/>
        <v>8</v>
      </c>
      <c r="X43" s="95">
        <f t="shared" ca="1" si="42"/>
        <v>6</v>
      </c>
      <c r="Y43" s="95">
        <f t="shared" ca="1" si="43"/>
        <v>7</v>
      </c>
      <c r="Z43" s="95">
        <f t="shared" ca="1" si="44"/>
        <v>5</v>
      </c>
    </row>
    <row r="44" spans="1:26" x14ac:dyDescent="0.25">
      <c r="A44" s="95" t="s">
        <v>3515</v>
      </c>
      <c r="B44" s="95" t="s">
        <v>21</v>
      </c>
      <c r="C44" s="110">
        <f ca="1">AVERAGEIFS(INDIRECT($B$2&amp;"!"&amp;$B44&amp;":"&amp;$B44),DATA!$A:$A,C$1)</f>
        <v>3.6818181818181817</v>
      </c>
      <c r="D44" s="95">
        <f t="shared" ca="1" si="30"/>
        <v>5</v>
      </c>
      <c r="E44" s="110">
        <f ca="1">AVERAGEIFS(INDIRECT($B$2&amp;"!"&amp;$B44&amp;":"&amp;$B44),DATA!$A:$A,E$1)</f>
        <v>3.6736842105263157</v>
      </c>
      <c r="F44" s="95">
        <f t="shared" ca="1" si="31"/>
        <v>5</v>
      </c>
      <c r="G44" s="110">
        <f ca="1">AVERAGEIFS(INDIRECT($B$2&amp;"!"&amp;$B44&amp;":"&amp;$B44),DATA!$A:$A,G$1)</f>
        <v>3.6570247933884299</v>
      </c>
      <c r="H44" s="95">
        <f t="shared" ca="1" si="32"/>
        <v>7</v>
      </c>
      <c r="I44" s="110">
        <f ca="1">AVERAGEIFS(INDIRECT($B$2&amp;"!"&amp;$B44&amp;":"&amp;$B44),DATA!$A:$A,I$1)</f>
        <v>3.831818181818182</v>
      </c>
      <c r="J44" s="95">
        <f t="shared" ca="1" si="33"/>
        <v>4</v>
      </c>
      <c r="K44" s="110">
        <f ca="1">AVERAGEIFS(INDIRECT($B$2&amp;"!"&amp;$B44&amp;":"&amp;$B44),DATA!$A:$A,K$1)</f>
        <v>3.8140703517587942</v>
      </c>
      <c r="L44" s="95">
        <f t="shared" ca="1" si="34"/>
        <v>7</v>
      </c>
      <c r="M44" s="110">
        <f ca="1">AVERAGEIFS(INDIRECT($B$2&amp;"!"&amp;$B44&amp;":"&amp;$B44),DATA!$A:$A,M$1)</f>
        <v>3.7321428571428572</v>
      </c>
      <c r="N44" s="95">
        <f t="shared" ca="1" si="35"/>
        <v>5</v>
      </c>
      <c r="O44" s="110">
        <f ca="1">AVERAGEIFS(INDIRECT($B$2&amp;"!"&amp;$B44&amp;":"&amp;$B44),DATA!$A:$A,O$1)</f>
        <v>3.75</v>
      </c>
      <c r="P44" s="95">
        <f t="shared" ca="1" si="36"/>
        <v>6</v>
      </c>
      <c r="S44" s="95" t="str">
        <f t="shared" si="37"/>
        <v>Institutional culture</v>
      </c>
      <c r="T44" s="95">
        <f t="shared" ca="1" si="38"/>
        <v>5</v>
      </c>
      <c r="U44" s="95">
        <f t="shared" ca="1" si="39"/>
        <v>5</v>
      </c>
      <c r="V44" s="95">
        <f t="shared" ca="1" si="40"/>
        <v>7</v>
      </c>
      <c r="W44" s="95">
        <f t="shared" ca="1" si="41"/>
        <v>4</v>
      </c>
      <c r="X44" s="95">
        <f t="shared" ca="1" si="42"/>
        <v>7</v>
      </c>
      <c r="Y44" s="95">
        <f t="shared" ca="1" si="43"/>
        <v>5</v>
      </c>
      <c r="Z44" s="95">
        <f t="shared" ca="1" si="44"/>
        <v>6</v>
      </c>
    </row>
    <row r="45" spans="1:26" x14ac:dyDescent="0.25">
      <c r="A45" s="95" t="s">
        <v>3516</v>
      </c>
      <c r="B45" s="95" t="s">
        <v>27</v>
      </c>
      <c r="C45" s="110">
        <f ca="1">AVERAGEIFS(INDIRECT($B$2&amp;"!"&amp;$B45&amp;":"&amp;$B45),DATA!$A:$A,C$1)</f>
        <v>3.4979253112033195</v>
      </c>
      <c r="D45" s="95">
        <f t="shared" ca="1" si="30"/>
        <v>8</v>
      </c>
      <c r="E45" s="110">
        <f ca="1">AVERAGEIFS(INDIRECT($B$2&amp;"!"&amp;$B45&amp;":"&amp;$B45),DATA!$A:$A,E$1)</f>
        <v>3.5263157894736841</v>
      </c>
      <c r="F45" s="95">
        <f t="shared" ca="1" si="31"/>
        <v>8</v>
      </c>
      <c r="G45" s="110">
        <f ca="1">AVERAGEIFS(INDIRECT($B$2&amp;"!"&amp;$B45&amp;":"&amp;$B45),DATA!$A:$A,G$1)</f>
        <v>3.5933609958506225</v>
      </c>
      <c r="H45" s="95">
        <f t="shared" ca="1" si="32"/>
        <v>8</v>
      </c>
      <c r="I45" s="110">
        <f ca="1">AVERAGEIFS(INDIRECT($B$2&amp;"!"&amp;$B45&amp;":"&amp;$B45),DATA!$A:$A,I$1)</f>
        <v>3.7660550458715596</v>
      </c>
      <c r="J45" s="95">
        <f t="shared" ca="1" si="33"/>
        <v>7</v>
      </c>
      <c r="K45" s="110">
        <f ca="1">AVERAGEIFS(INDIRECT($B$2&amp;"!"&amp;$B45&amp;":"&amp;$B45),DATA!$A:$A,K$1)</f>
        <v>3.6887755102040818</v>
      </c>
      <c r="L45" s="95">
        <f t="shared" ca="1" si="34"/>
        <v>8</v>
      </c>
      <c r="M45" s="110">
        <f ca="1">AVERAGEIFS(INDIRECT($B$2&amp;"!"&amp;$B45&amp;":"&amp;$B45),DATA!$A:$A,M$1)</f>
        <v>3.6045454545454545</v>
      </c>
      <c r="N45" s="95">
        <f t="shared" ca="1" si="35"/>
        <v>8</v>
      </c>
      <c r="O45" s="110">
        <f ca="1">AVERAGEIFS(INDIRECT($B$2&amp;"!"&amp;$B45&amp;":"&amp;$B45),DATA!$A:$A,O$1)</f>
        <v>3.660287081339713</v>
      </c>
      <c r="P45" s="95">
        <f t="shared" ca="1" si="36"/>
        <v>7</v>
      </c>
      <c r="S45" s="95" t="str">
        <f t="shared" si="37"/>
        <v>Support staff</v>
      </c>
      <c r="T45" s="95">
        <f t="shared" ca="1" si="38"/>
        <v>8</v>
      </c>
      <c r="U45" s="95">
        <f t="shared" ca="1" si="39"/>
        <v>8</v>
      </c>
      <c r="V45" s="95">
        <f t="shared" ca="1" si="40"/>
        <v>8</v>
      </c>
      <c r="W45" s="95">
        <f t="shared" ca="1" si="41"/>
        <v>7</v>
      </c>
      <c r="X45" s="95">
        <f t="shared" ca="1" si="42"/>
        <v>8</v>
      </c>
      <c r="Y45" s="95">
        <f t="shared" ca="1" si="43"/>
        <v>8</v>
      </c>
      <c r="Z45" s="95">
        <f t="shared" ca="1" si="44"/>
        <v>7</v>
      </c>
    </row>
    <row r="46" spans="1:26" x14ac:dyDescent="0.25">
      <c r="A46" s="95" t="s">
        <v>3513</v>
      </c>
      <c r="B46" s="95" t="s">
        <v>13</v>
      </c>
      <c r="C46" s="110">
        <f ca="1">AVERAGEIFS(INDIRECT($B$2&amp;"!"&amp;$B46&amp;":"&amp;$B46),DATA!$A:$A,C$1)</f>
        <v>3.5643153526970957</v>
      </c>
      <c r="D46" s="95">
        <f t="shared" ca="1" si="30"/>
        <v>7</v>
      </c>
      <c r="E46" s="110">
        <f ca="1">AVERAGEIFS(INDIRECT($B$2&amp;"!"&amp;$B46&amp;":"&amp;$B46),DATA!$A:$A,E$1)</f>
        <v>3.6492146596858639</v>
      </c>
      <c r="F46" s="95">
        <f t="shared" ca="1" si="31"/>
        <v>6</v>
      </c>
      <c r="G46" s="110">
        <f ca="1">AVERAGEIFS(INDIRECT($B$2&amp;"!"&amp;$B46&amp;":"&amp;$B46),DATA!$A:$A,G$1)</f>
        <v>3.7949790794979079</v>
      </c>
      <c r="H46" s="95">
        <f t="shared" ca="1" si="32"/>
        <v>5</v>
      </c>
      <c r="I46" s="110">
        <f ca="1">AVERAGEIFS(INDIRECT($B$2&amp;"!"&amp;$B46&amp;":"&amp;$B46),DATA!$A:$A,I$1)</f>
        <v>3.8863636363636362</v>
      </c>
      <c r="J46" s="95">
        <f t="shared" ca="1" si="33"/>
        <v>3</v>
      </c>
      <c r="K46" s="110">
        <f ca="1">AVERAGEIFS(INDIRECT($B$2&amp;"!"&amp;$B46&amp;":"&amp;$B46),DATA!$A:$A,K$1)</f>
        <v>3.9402985074626864</v>
      </c>
      <c r="L46" s="95">
        <f t="shared" ca="1" si="34"/>
        <v>4</v>
      </c>
      <c r="M46" s="110">
        <f ca="1">AVERAGEIFS(INDIRECT($B$2&amp;"!"&amp;$B46&amp;":"&amp;$B46),DATA!$A:$A,M$1)</f>
        <v>3.6968325791855206</v>
      </c>
      <c r="N46" s="95">
        <f t="shared" ca="1" si="35"/>
        <v>6</v>
      </c>
      <c r="O46" s="110">
        <f ca="1">AVERAGEIFS(INDIRECT($B$2&amp;"!"&amp;$B46&amp;":"&amp;$B46),DATA!$A:$A,O$1)</f>
        <v>3.6132075471698113</v>
      </c>
      <c r="P46" s="95">
        <f t="shared" ca="1" si="36"/>
        <v>8</v>
      </c>
      <c r="S46" s="95" t="str">
        <f t="shared" si="37"/>
        <v>Staff development opportunities</v>
      </c>
      <c r="T46" s="95">
        <f t="shared" ca="1" si="38"/>
        <v>7</v>
      </c>
      <c r="U46" s="95">
        <f t="shared" ca="1" si="39"/>
        <v>6</v>
      </c>
      <c r="V46" s="95">
        <f t="shared" ca="1" si="40"/>
        <v>5</v>
      </c>
      <c r="W46" s="95">
        <f t="shared" ca="1" si="41"/>
        <v>3</v>
      </c>
      <c r="X46" s="95">
        <f t="shared" ca="1" si="42"/>
        <v>4</v>
      </c>
      <c r="Y46" s="95">
        <f t="shared" ca="1" si="43"/>
        <v>6</v>
      </c>
      <c r="Z46" s="95">
        <f t="shared" ca="1" si="44"/>
        <v>8</v>
      </c>
    </row>
    <row r="47" spans="1:26" x14ac:dyDescent="0.25">
      <c r="A47" s="95" t="s">
        <v>75</v>
      </c>
      <c r="B47" s="95" t="s">
        <v>24</v>
      </c>
      <c r="C47" s="110">
        <f ca="1">AVERAGEIFS(INDIRECT($B$2&amp;"!"&amp;$B47&amp;":"&amp;$B47),DATA!$A:$A,C$1)</f>
        <v>3.3941908713692945</v>
      </c>
      <c r="D47" s="95">
        <f t="shared" ca="1" si="30"/>
        <v>9</v>
      </c>
      <c r="E47" s="110">
        <f ca="1">AVERAGEIFS(INDIRECT($B$2&amp;"!"&amp;$B47&amp;":"&amp;$B47),DATA!$A:$A,E$1)</f>
        <v>3.453125</v>
      </c>
      <c r="F47" s="95">
        <f t="shared" ca="1" si="31"/>
        <v>9</v>
      </c>
      <c r="G47" s="110">
        <f ca="1">AVERAGEIFS(INDIRECT($B$2&amp;"!"&amp;$B47&amp;":"&amp;$B47),DATA!$A:$A,G$1)</f>
        <v>3.4793388429752068</v>
      </c>
      <c r="H47" s="95">
        <f t="shared" ca="1" si="32"/>
        <v>9</v>
      </c>
      <c r="I47" s="110">
        <f ca="1">AVERAGEIFS(INDIRECT($B$2&amp;"!"&amp;$B47&amp;":"&amp;$B47),DATA!$A:$A,I$1)</f>
        <v>3.5520361990950224</v>
      </c>
      <c r="J47" s="95">
        <f t="shared" ca="1" si="33"/>
        <v>10</v>
      </c>
      <c r="K47" s="110">
        <f ca="1">AVERAGEIFS(INDIRECT($B$2&amp;"!"&amp;$B47&amp;":"&amp;$B47),DATA!$A:$A,K$1)</f>
        <v>3.6262626262626263</v>
      </c>
      <c r="L47" s="95">
        <f t="shared" ca="1" si="34"/>
        <v>9</v>
      </c>
      <c r="M47" s="110">
        <f ca="1">AVERAGEIFS(INDIRECT($B$2&amp;"!"&amp;$B47&amp;":"&amp;$B47),DATA!$A:$A,M$1)</f>
        <v>3.5695067264573992</v>
      </c>
      <c r="N47" s="95">
        <f t="shared" ca="1" si="35"/>
        <v>9</v>
      </c>
      <c r="O47" s="110">
        <f ca="1">AVERAGEIFS(INDIRECT($B$2&amp;"!"&amp;$B47&amp;":"&amp;$B47),DATA!$A:$A,O$1)</f>
        <v>3.6086956521739131</v>
      </c>
      <c r="P47" s="95">
        <f t="shared" ca="1" si="36"/>
        <v>9</v>
      </c>
      <c r="S47" s="95" t="str">
        <f t="shared" si="37"/>
        <v>Existing infrastructure</v>
      </c>
      <c r="T47" s="95">
        <f t="shared" ca="1" si="38"/>
        <v>9</v>
      </c>
      <c r="U47" s="95">
        <f t="shared" ca="1" si="39"/>
        <v>9</v>
      </c>
      <c r="V47" s="95">
        <f t="shared" ca="1" si="40"/>
        <v>9</v>
      </c>
      <c r="W47" s="95">
        <f t="shared" ca="1" si="41"/>
        <v>10</v>
      </c>
      <c r="X47" s="95">
        <f t="shared" ca="1" si="42"/>
        <v>9</v>
      </c>
      <c r="Y47" s="95">
        <f t="shared" ca="1" si="43"/>
        <v>9</v>
      </c>
      <c r="Z47" s="95">
        <f t="shared" ca="1" si="44"/>
        <v>9</v>
      </c>
    </row>
    <row r="48" spans="1:26" x14ac:dyDescent="0.25">
      <c r="A48" s="95" t="s">
        <v>3517</v>
      </c>
      <c r="B48" s="95" t="s">
        <v>14</v>
      </c>
      <c r="C48" s="110">
        <f ca="1">AVERAGEIFS(INDIRECT($B$2&amp;"!"&amp;$B48&amp;":"&amp;$B48),DATA!$A:$A,C$1)</f>
        <v>3.3070539419087135</v>
      </c>
      <c r="D48" s="95">
        <f t="shared" ca="1" si="30"/>
        <v>10</v>
      </c>
      <c r="E48" s="110">
        <f ca="1">AVERAGEIFS(INDIRECT($B$2&amp;"!"&amp;$B48&amp;":"&amp;$B48),DATA!$A:$A,E$1)</f>
        <v>3.2105263157894739</v>
      </c>
      <c r="F48" s="95">
        <f t="shared" ca="1" si="31"/>
        <v>11</v>
      </c>
      <c r="G48" s="110">
        <f ca="1">AVERAGEIFS(INDIRECT($B$2&amp;"!"&amp;$B48&amp;":"&amp;$B48),DATA!$A:$A,G$1)</f>
        <v>3.3360995850622408</v>
      </c>
      <c r="H48" s="95">
        <f t="shared" ca="1" si="32"/>
        <v>11</v>
      </c>
      <c r="I48" s="110">
        <f ca="1">AVERAGEIFS(INDIRECT($B$2&amp;"!"&amp;$B48&amp;":"&amp;$B48),DATA!$A:$A,I$1)</f>
        <v>3.418181818181818</v>
      </c>
      <c r="J48" s="95">
        <f t="shared" ca="1" si="33"/>
        <v>11</v>
      </c>
      <c r="K48" s="110">
        <f ca="1">AVERAGEIFS(INDIRECT($B$2&amp;"!"&amp;$B48&amp;":"&amp;$B48),DATA!$A:$A,K$1)</f>
        <v>3.51</v>
      </c>
      <c r="L48" s="95">
        <f t="shared" ca="1" si="34"/>
        <v>11</v>
      </c>
      <c r="M48" s="110">
        <f ca="1">AVERAGEIFS(INDIRECT($B$2&amp;"!"&amp;$B48&amp;":"&amp;$B48),DATA!$A:$A,M$1)</f>
        <v>3.4155251141552512</v>
      </c>
      <c r="N48" s="95">
        <f t="shared" ca="1" si="35"/>
        <v>11</v>
      </c>
      <c r="O48" s="110">
        <f ca="1">AVERAGEIFS(INDIRECT($B$2&amp;"!"&amp;$B48&amp;":"&amp;$B48),DATA!$A:$A,O$1)</f>
        <v>3.3173076923076925</v>
      </c>
      <c r="P48" s="95">
        <f t="shared" ca="1" si="36"/>
        <v>10</v>
      </c>
      <c r="S48" s="95" t="str">
        <f t="shared" si="37"/>
        <v>Organisational structure</v>
      </c>
      <c r="T48" s="95">
        <f t="shared" ca="1" si="38"/>
        <v>10</v>
      </c>
      <c r="U48" s="95">
        <f t="shared" ca="1" si="39"/>
        <v>11</v>
      </c>
      <c r="V48" s="95">
        <f t="shared" ca="1" si="40"/>
        <v>11</v>
      </c>
      <c r="W48" s="95">
        <f t="shared" ca="1" si="41"/>
        <v>11</v>
      </c>
      <c r="X48" s="95">
        <f t="shared" ca="1" si="42"/>
        <v>11</v>
      </c>
      <c r="Y48" s="95">
        <f t="shared" ca="1" si="43"/>
        <v>11</v>
      </c>
      <c r="Z48" s="95">
        <f t="shared" ca="1" si="44"/>
        <v>10</v>
      </c>
    </row>
    <row r="49" spans="1:26" x14ac:dyDescent="0.25">
      <c r="A49" s="95" t="s">
        <v>3518</v>
      </c>
      <c r="B49" s="95" t="s">
        <v>18</v>
      </c>
      <c r="C49" s="110">
        <f ca="1">AVERAGEIFS(INDIRECT($B$2&amp;"!"&amp;$B49&amp;":"&amp;$B49),DATA!$A:$A,C$1)</f>
        <v>3.1297071129707112</v>
      </c>
      <c r="D49" s="95">
        <f t="shared" ca="1" si="30"/>
        <v>12</v>
      </c>
      <c r="E49" s="110">
        <f ca="1">AVERAGEIFS(INDIRECT($B$2&amp;"!"&amp;$B49&amp;":"&amp;$B49),DATA!$A:$A,E$1)</f>
        <v>3.1914893617021276</v>
      </c>
      <c r="F49" s="95">
        <f t="shared" ca="1" si="31"/>
        <v>12</v>
      </c>
      <c r="G49" s="110">
        <f ca="1">AVERAGEIFS(INDIRECT($B$2&amp;"!"&amp;$B49&amp;":"&amp;$B49),DATA!$A:$A,G$1)</f>
        <v>3.2553191489361701</v>
      </c>
      <c r="H49" s="95">
        <f t="shared" ca="1" si="32"/>
        <v>12</v>
      </c>
      <c r="I49" s="110">
        <f ca="1">AVERAGEIFS(INDIRECT($B$2&amp;"!"&amp;$B49&amp;":"&amp;$B49),DATA!$A:$A,I$1)</f>
        <v>3.3870967741935485</v>
      </c>
      <c r="J49" s="95">
        <f t="shared" ca="1" si="33"/>
        <v>12</v>
      </c>
      <c r="K49" s="110">
        <f ca="1">AVERAGEIFS(INDIRECT($B$2&amp;"!"&amp;$B49&amp;":"&amp;$B49),DATA!$A:$A,K$1)</f>
        <v>3.3367875647668392</v>
      </c>
      <c r="L49" s="95">
        <f t="shared" ca="1" si="34"/>
        <v>12</v>
      </c>
      <c r="M49" s="110">
        <f ca="1">AVERAGEIFS(INDIRECT($B$2&amp;"!"&amp;$B49&amp;":"&amp;$B49),DATA!$A:$A,M$1)</f>
        <v>3.365296803652968</v>
      </c>
      <c r="N49" s="95">
        <f t="shared" ca="1" si="35"/>
        <v>12</v>
      </c>
      <c r="O49" s="110">
        <f ca="1">AVERAGEIFS(INDIRECT($B$2&amp;"!"&amp;$B49&amp;":"&amp;$B49),DATA!$A:$A,O$1)</f>
        <v>3.3043478260869565</v>
      </c>
      <c r="P49" s="95">
        <f t="shared" ca="1" si="36"/>
        <v>11</v>
      </c>
      <c r="S49" s="95" t="str">
        <f t="shared" si="37"/>
        <v>Changing administrative processes</v>
      </c>
      <c r="T49" s="95">
        <f t="shared" ca="1" si="38"/>
        <v>12</v>
      </c>
      <c r="U49" s="95">
        <f t="shared" ca="1" si="39"/>
        <v>12</v>
      </c>
      <c r="V49" s="95">
        <f t="shared" ca="1" si="40"/>
        <v>12</v>
      </c>
      <c r="W49" s="95">
        <f t="shared" ca="1" si="41"/>
        <v>12</v>
      </c>
      <c r="X49" s="95">
        <f t="shared" ca="1" si="42"/>
        <v>12</v>
      </c>
      <c r="Y49" s="95">
        <f t="shared" ca="1" si="43"/>
        <v>12</v>
      </c>
      <c r="Z49" s="95">
        <f t="shared" ca="1" si="44"/>
        <v>11</v>
      </c>
    </row>
    <row r="50" spans="1:26" x14ac:dyDescent="0.25">
      <c r="A50" s="95" t="s">
        <v>3514</v>
      </c>
      <c r="B50" s="95" t="s">
        <v>26</v>
      </c>
      <c r="C50" s="110">
        <f ca="1">AVERAGEIFS(INDIRECT($B$2&amp;"!"&amp;$B50&amp;":"&amp;$B50),DATA!$A:$A,C$1)</f>
        <v>3.2386831275720165</v>
      </c>
      <c r="D50" s="95">
        <f t="shared" ca="1" si="30"/>
        <v>11</v>
      </c>
      <c r="E50" s="110">
        <f ca="1">AVERAGEIFS(INDIRECT($B$2&amp;"!"&amp;$B50&amp;":"&amp;$B50),DATA!$A:$A,E$1)</f>
        <v>3.25130890052356</v>
      </c>
      <c r="F50" s="95">
        <f t="shared" ca="1" si="31"/>
        <v>10</v>
      </c>
      <c r="G50" s="110">
        <f ca="1">AVERAGEIFS(INDIRECT($B$2&amp;"!"&amp;$B50&amp;":"&amp;$B50),DATA!$A:$A,G$1)</f>
        <v>3.4327731092436973</v>
      </c>
      <c r="H50" s="95">
        <f t="shared" ca="1" si="32"/>
        <v>10</v>
      </c>
      <c r="I50" s="110">
        <f ca="1">AVERAGEIFS(INDIRECT($B$2&amp;"!"&amp;$B50&amp;":"&amp;$B50),DATA!$A:$A,I$1)</f>
        <v>3.5580357142857144</v>
      </c>
      <c r="J50" s="95">
        <f t="shared" ca="1" si="33"/>
        <v>9</v>
      </c>
      <c r="K50" s="110">
        <f ca="1">AVERAGEIFS(INDIRECT($B$2&amp;"!"&amp;$B50&amp;":"&amp;$B50),DATA!$A:$A,K$1)</f>
        <v>3.5757575757575757</v>
      </c>
      <c r="L50" s="95">
        <f t="shared" ca="1" si="34"/>
        <v>10</v>
      </c>
      <c r="M50" s="110">
        <f ca="1">AVERAGEIFS(INDIRECT($B$2&amp;"!"&amp;$B50&amp;":"&amp;$B50),DATA!$A:$A,M$1)</f>
        <v>3.4394618834080717</v>
      </c>
      <c r="N50" s="95">
        <f t="shared" ca="1" si="35"/>
        <v>10</v>
      </c>
      <c r="O50" s="110">
        <f ca="1">AVERAGEIFS(INDIRECT($B$2&amp;"!"&amp;$B50&amp;":"&amp;$B50),DATA!$A:$A,O$1)</f>
        <v>3.2132701421800949</v>
      </c>
      <c r="P50" s="95">
        <f t="shared" ca="1" si="36"/>
        <v>12</v>
      </c>
      <c r="S50" s="95" t="str">
        <f t="shared" si="37"/>
        <v>Recognition for career development</v>
      </c>
      <c r="T50" s="95">
        <f t="shared" ca="1" si="38"/>
        <v>11</v>
      </c>
      <c r="U50" s="95">
        <f t="shared" ca="1" si="39"/>
        <v>10</v>
      </c>
      <c r="V50" s="95">
        <f t="shared" ca="1" si="40"/>
        <v>10</v>
      </c>
      <c r="W50" s="95">
        <f t="shared" ca="1" si="41"/>
        <v>9</v>
      </c>
      <c r="X50" s="95">
        <f t="shared" ca="1" si="42"/>
        <v>10</v>
      </c>
      <c r="Y50" s="95">
        <f t="shared" ca="1" si="43"/>
        <v>10</v>
      </c>
      <c r="Z50" s="95">
        <f t="shared" ca="1" si="44"/>
        <v>12</v>
      </c>
    </row>
    <row r="51" spans="1:26" x14ac:dyDescent="0.25">
      <c r="A51" s="95" t="s">
        <v>81</v>
      </c>
      <c r="B51" s="95" t="s">
        <v>25</v>
      </c>
      <c r="C51" s="110">
        <f ca="1">AVERAGEIFS(INDIRECT($B$2&amp;"!"&amp;$B51&amp;":"&amp;$B51),DATA!$A:$A,C$1)</f>
        <v>2.8884297520661155</v>
      </c>
      <c r="D51" s="95">
        <f t="shared" ca="1" si="30"/>
        <v>13</v>
      </c>
      <c r="E51" s="110">
        <f ca="1">AVERAGEIFS(INDIRECT($B$2&amp;"!"&amp;$B51&amp;":"&amp;$B51),DATA!$A:$A,E$1)</f>
        <v>3.0105263157894737</v>
      </c>
      <c r="F51" s="95">
        <f t="shared" ca="1" si="31"/>
        <v>13</v>
      </c>
      <c r="G51" s="110">
        <f ca="1">AVERAGEIFS(INDIRECT($B$2&amp;"!"&amp;$B51&amp;":"&amp;$B51),DATA!$A:$A,G$1)</f>
        <v>3.1495726495726495</v>
      </c>
      <c r="H51" s="95">
        <f t="shared" ca="1" si="32"/>
        <v>13</v>
      </c>
      <c r="I51" s="110">
        <f ca="1">AVERAGEIFS(INDIRECT($B$2&amp;"!"&amp;$B51&amp;":"&amp;$B51),DATA!$A:$A,I$1)</f>
        <v>3.3561643835616439</v>
      </c>
      <c r="J51" s="95">
        <f t="shared" ca="1" si="33"/>
        <v>13</v>
      </c>
      <c r="K51" s="110">
        <f ca="1">AVERAGEIFS(INDIRECT($B$2&amp;"!"&amp;$B51&amp;":"&amp;$B51),DATA!$A:$A,K$1)</f>
        <v>3.2588832487309647</v>
      </c>
      <c r="L51" s="95">
        <f t="shared" ca="1" si="34"/>
        <v>13</v>
      </c>
      <c r="M51" s="110">
        <f ca="1">AVERAGEIFS(INDIRECT($B$2&amp;"!"&amp;$B51&amp;":"&amp;$B51),DATA!$A:$A,M$1)</f>
        <v>3.1900452488687785</v>
      </c>
      <c r="N51" s="95">
        <f t="shared" ca="1" si="35"/>
        <v>13</v>
      </c>
      <c r="O51" s="110">
        <f ca="1">AVERAGEIFS(INDIRECT($B$2&amp;"!"&amp;$B51&amp;":"&amp;$B51),DATA!$A:$A,O$1)</f>
        <v>2.907766990291262</v>
      </c>
      <c r="P51" s="95">
        <f t="shared" ca="1" si="36"/>
        <v>13</v>
      </c>
      <c r="S51" s="95" t="str">
        <f t="shared" si="37"/>
        <v>Professional incentives</v>
      </c>
      <c r="T51" s="95">
        <f t="shared" ca="1" si="38"/>
        <v>13</v>
      </c>
      <c r="U51" s="95">
        <f t="shared" ca="1" si="39"/>
        <v>13</v>
      </c>
      <c r="V51" s="95">
        <f t="shared" ca="1" si="40"/>
        <v>13</v>
      </c>
      <c r="W51" s="95">
        <f t="shared" ca="1" si="41"/>
        <v>13</v>
      </c>
      <c r="X51" s="95">
        <f t="shared" ca="1" si="42"/>
        <v>13</v>
      </c>
      <c r="Y51" s="95">
        <f t="shared" ca="1" si="43"/>
        <v>13</v>
      </c>
      <c r="Z51" s="95">
        <f t="shared" ca="1" si="44"/>
        <v>13</v>
      </c>
    </row>
    <row r="54" spans="1:26" x14ac:dyDescent="0.25">
      <c r="C54" s="119" t="s">
        <v>3523</v>
      </c>
      <c r="E54" s="119" t="s">
        <v>3522</v>
      </c>
    </row>
    <row r="55" spans="1:26" x14ac:dyDescent="0.25">
      <c r="A55" s="174" t="s">
        <v>4481</v>
      </c>
      <c r="B55" s="95" t="s">
        <v>3509</v>
      </c>
      <c r="C55" s="95" t="s">
        <v>162</v>
      </c>
      <c r="D55" s="95" t="s">
        <v>163</v>
      </c>
      <c r="E55" s="95" t="s">
        <v>162</v>
      </c>
      <c r="F55" s="95" t="s">
        <v>163</v>
      </c>
      <c r="I55" s="95" t="str">
        <f>A55</f>
        <v>Enablers/drivers for the use of Learning Technology: Gender comparison (2020)</v>
      </c>
      <c r="J55" s="183" t="s">
        <v>163</v>
      </c>
      <c r="K55" s="183" t="s">
        <v>3509</v>
      </c>
      <c r="L55" s="183" t="s">
        <v>162</v>
      </c>
      <c r="S55" s="95" t="s">
        <v>4481</v>
      </c>
      <c r="T55" s="95" t="s">
        <v>163</v>
      </c>
      <c r="U55" s="95" t="s">
        <v>3509</v>
      </c>
      <c r="V55" s="95" t="s">
        <v>162</v>
      </c>
    </row>
    <row r="56" spans="1:26" x14ac:dyDescent="0.25">
      <c r="A56" s="95" t="str">
        <f>A39</f>
        <v>Engagement from students/learners</v>
      </c>
      <c r="B56" s="110">
        <f ca="1">O39</f>
        <v>4.2452830188679247</v>
      </c>
      <c r="C56" s="110">
        <f ca="1">VLOOKUP($A56,A$3:P$15,15,FALSE)</f>
        <v>4.333333333333333</v>
      </c>
      <c r="D56" s="110">
        <f ca="1">VLOOKUP($A56,A$21:P$33,15,FALSE)</f>
        <v>4.0921052631578947</v>
      </c>
      <c r="E56" s="110">
        <f t="shared" ref="E56:E68" ca="1" si="45">$B56-C56</f>
        <v>-8.8050314465408341E-2</v>
      </c>
      <c r="F56" s="110">
        <f t="shared" ref="F56:F68" ca="1" si="46">$B56-D56</f>
        <v>0.15317775571003001</v>
      </c>
      <c r="I56" s="95">
        <f ca="1">I39</f>
        <v>4.1306306306306304</v>
      </c>
      <c r="J56" s="95">
        <f ca="1">_xlfn.RANK.EQ(D56,D$56:D$68,)</f>
        <v>1</v>
      </c>
      <c r="K56" s="95">
        <f ca="1">_xlfn.RANK.EQ(B56,B$56:B$68,)</f>
        <v>1</v>
      </c>
      <c r="L56" s="95">
        <f ca="1">_xlfn.RANK.EQ(C56,C$56:C$68,)</f>
        <v>1</v>
      </c>
      <c r="S56" s="95" t="s">
        <v>83</v>
      </c>
      <c r="T56" s="95">
        <v>1</v>
      </c>
      <c r="U56" s="95">
        <v>1</v>
      </c>
      <c r="V56" s="95">
        <v>1</v>
      </c>
    </row>
    <row r="57" spans="1:26" x14ac:dyDescent="0.25">
      <c r="A57" s="95" t="str">
        <f t="shared" ref="A57:A68" si="47">A40</f>
        <v>Colleagues' commitment</v>
      </c>
      <c r="B57" s="110">
        <f t="shared" ref="B57:B68" ca="1" si="48">O40</f>
        <v>3.9906103286384975</v>
      </c>
      <c r="C57" s="110">
        <f t="shared" ref="C57:C68" ca="1" si="49">VLOOKUP($A57,A$3:P$15,15,FALSE)</f>
        <v>4.1076923076923073</v>
      </c>
      <c r="D57" s="110">
        <f t="shared" ref="D57:D68" ca="1" si="50">VLOOKUP($A57,A$21:P$33,15,FALSE)</f>
        <v>3.736842105263158</v>
      </c>
      <c r="E57" s="110">
        <f t="shared" ca="1" si="45"/>
        <v>-0.11708197905380979</v>
      </c>
      <c r="F57" s="110">
        <f t="shared" ca="1" si="46"/>
        <v>0.25376822337533955</v>
      </c>
      <c r="I57" s="95">
        <f t="shared" ref="I57:I68" ca="1" si="51">I40</f>
        <v>3.995475113122172</v>
      </c>
      <c r="J57" s="95">
        <f ca="1">_xlfn.RANK.EQ(D57,D$56:D$68,)</f>
        <v>3</v>
      </c>
      <c r="K57" s="95">
        <f ca="1">_xlfn.RANK.EQ(B57,B$56:B$68,)</f>
        <v>2</v>
      </c>
      <c r="L57" s="95">
        <f ca="1">_xlfn.RANK.EQ(C57,C$56:C$68,)</f>
        <v>3</v>
      </c>
      <c r="S57" s="95" t="s">
        <v>82</v>
      </c>
      <c r="T57" s="95">
        <v>3</v>
      </c>
      <c r="U57" s="95">
        <v>3</v>
      </c>
      <c r="V57" s="95">
        <v>2</v>
      </c>
    </row>
    <row r="58" spans="1:26" x14ac:dyDescent="0.25">
      <c r="A58" s="95" t="str">
        <f t="shared" si="47"/>
        <v>Colleagues' knowledge/expertise</v>
      </c>
      <c r="B58" s="110">
        <f t="shared" ca="1" si="48"/>
        <v>3.9716981132075473</v>
      </c>
      <c r="C58" s="110">
        <f t="shared" ca="1" si="49"/>
        <v>4.1162790697674421</v>
      </c>
      <c r="D58" s="110">
        <f t="shared" ca="1" si="50"/>
        <v>3.736842105263158</v>
      </c>
      <c r="E58" s="110">
        <f t="shared" ca="1" si="45"/>
        <v>-0.14458095655989478</v>
      </c>
      <c r="F58" s="110">
        <f t="shared" ca="1" si="46"/>
        <v>0.23485600794438932</v>
      </c>
      <c r="I58" s="95">
        <f t="shared" ca="1" si="51"/>
        <v>3.8063063063063063</v>
      </c>
      <c r="J58" s="95">
        <f ca="1">_xlfn.RANK.EQ(D58,D$56:D$68,)</f>
        <v>3</v>
      </c>
      <c r="K58" s="95">
        <f ca="1">_xlfn.RANK.EQ(B58,B$56:B$68,)</f>
        <v>3</v>
      </c>
      <c r="L58" s="95">
        <f ca="1">_xlfn.RANK.EQ(C58,C$56:C$68,)</f>
        <v>2</v>
      </c>
      <c r="S58" s="95" t="s">
        <v>3512</v>
      </c>
      <c r="T58" s="95">
        <v>3</v>
      </c>
      <c r="U58" s="95">
        <v>2</v>
      </c>
      <c r="V58" s="95">
        <v>3</v>
      </c>
    </row>
    <row r="59" spans="1:26" x14ac:dyDescent="0.25">
      <c r="A59" s="95" t="str">
        <f t="shared" si="47"/>
        <v>Dedicated time</v>
      </c>
      <c r="B59" s="110">
        <f t="shared" ca="1" si="48"/>
        <v>3.9326923076923075</v>
      </c>
      <c r="C59" s="110">
        <f t="shared" ca="1" si="49"/>
        <v>3.9212598425196852</v>
      </c>
      <c r="D59" s="110">
        <f t="shared" ca="1" si="50"/>
        <v>3.92</v>
      </c>
      <c r="E59" s="110">
        <f t="shared" ca="1" si="45"/>
        <v>1.1432465172622308E-2</v>
      </c>
      <c r="F59" s="110">
        <f t="shared" ca="1" si="46"/>
        <v>1.2692307692307558E-2</v>
      </c>
      <c r="I59" s="95">
        <f t="shared" ca="1" si="51"/>
        <v>3.8027522935779818</v>
      </c>
      <c r="J59" s="95">
        <f ca="1">_xlfn.RANK.EQ(D59,D$56:D$68,)</f>
        <v>2</v>
      </c>
      <c r="K59" s="95">
        <f ca="1">_xlfn.RANK.EQ(B59,B$56:B$68,)</f>
        <v>4</v>
      </c>
      <c r="L59" s="95">
        <f ca="1">_xlfn.RANK.EQ(C59,C$56:C$68,)</f>
        <v>5</v>
      </c>
      <c r="S59" s="95" t="s">
        <v>68</v>
      </c>
      <c r="T59" s="95">
        <v>5</v>
      </c>
      <c r="U59" s="95">
        <v>5</v>
      </c>
      <c r="V59" s="95">
        <v>4</v>
      </c>
    </row>
    <row r="60" spans="1:26" x14ac:dyDescent="0.25">
      <c r="A60" s="95" t="str">
        <f t="shared" si="47"/>
        <v>Strategy and leadership</v>
      </c>
      <c r="B60" s="110">
        <f t="shared" ca="1" si="48"/>
        <v>3.8009478672985781</v>
      </c>
      <c r="C60" s="110">
        <f t="shared" ca="1" si="49"/>
        <v>3.953846153846154</v>
      </c>
      <c r="D60" s="110">
        <f t="shared" ca="1" si="50"/>
        <v>3.5466666666666669</v>
      </c>
      <c r="E60" s="110">
        <f t="shared" ca="1" si="45"/>
        <v>-0.15289828654757587</v>
      </c>
      <c r="F60" s="110">
        <f t="shared" ca="1" si="46"/>
        <v>0.25428120063191129</v>
      </c>
      <c r="I60" s="95">
        <f t="shared" ca="1" si="51"/>
        <v>3.7601809954751131</v>
      </c>
      <c r="J60" s="95">
        <f ca="1">_xlfn.RANK.EQ(D60,D$56:D$68,)</f>
        <v>5</v>
      </c>
      <c r="K60" s="95">
        <f ca="1">_xlfn.RANK.EQ(B60,B$56:B$68,)</f>
        <v>5</v>
      </c>
      <c r="L60" s="95">
        <f ca="1">_xlfn.RANK.EQ(C60,C$56:C$68,)</f>
        <v>4</v>
      </c>
      <c r="S60" s="95" t="s">
        <v>66</v>
      </c>
      <c r="T60" s="95">
        <v>2</v>
      </c>
      <c r="U60" s="95">
        <v>4</v>
      </c>
      <c r="V60" s="95">
        <v>5</v>
      </c>
    </row>
    <row r="61" spans="1:26" x14ac:dyDescent="0.25">
      <c r="A61" s="95" t="str">
        <f t="shared" si="47"/>
        <v>Institutional culture</v>
      </c>
      <c r="B61" s="110">
        <f t="shared" ca="1" si="48"/>
        <v>3.75</v>
      </c>
      <c r="C61" s="110">
        <f t="shared" ca="1" si="49"/>
        <v>3.8837209302325579</v>
      </c>
      <c r="D61" s="110">
        <f t="shared" ca="1" si="50"/>
        <v>3.5263157894736841</v>
      </c>
      <c r="E61" s="110">
        <f t="shared" ca="1" si="45"/>
        <v>-0.13372093023255793</v>
      </c>
      <c r="F61" s="110">
        <f t="shared" ca="1" si="46"/>
        <v>0.22368421052631593</v>
      </c>
      <c r="I61" s="95">
        <f t="shared" ca="1" si="51"/>
        <v>3.831818181818182</v>
      </c>
      <c r="J61" s="95">
        <f ca="1">_xlfn.RANK.EQ(D61,D$56:D$68,)</f>
        <v>6</v>
      </c>
      <c r="K61" s="95">
        <f ca="1">_xlfn.RANK.EQ(B61,B$56:B$68,)</f>
        <v>6</v>
      </c>
      <c r="L61" s="95">
        <f ca="1">_xlfn.RANK.EQ(C61,C$56:C$68,)</f>
        <v>6</v>
      </c>
      <c r="S61" s="95" t="s">
        <v>3515</v>
      </c>
      <c r="T61" s="95">
        <v>6</v>
      </c>
      <c r="U61" s="95">
        <v>6</v>
      </c>
      <c r="V61" s="95">
        <v>6</v>
      </c>
    </row>
    <row r="62" spans="1:26" x14ac:dyDescent="0.25">
      <c r="A62" s="95" t="str">
        <f t="shared" si="47"/>
        <v>Support staff</v>
      </c>
      <c r="B62" s="110">
        <f t="shared" ca="1" si="48"/>
        <v>3.660287081339713</v>
      </c>
      <c r="C62" s="110">
        <f t="shared" ca="1" si="49"/>
        <v>3.7637795275590551</v>
      </c>
      <c r="D62" s="110">
        <f t="shared" ca="1" si="50"/>
        <v>3.5</v>
      </c>
      <c r="E62" s="110">
        <f t="shared" ca="1" si="45"/>
        <v>-0.10349244621934206</v>
      </c>
      <c r="F62" s="110">
        <f t="shared" ca="1" si="46"/>
        <v>0.16028708133971303</v>
      </c>
      <c r="I62" s="95">
        <f t="shared" ca="1" si="51"/>
        <v>3.7660550458715596</v>
      </c>
      <c r="J62" s="95">
        <f ca="1">_xlfn.RANK.EQ(D62,D$56:D$68,)</f>
        <v>7</v>
      </c>
      <c r="K62" s="95">
        <f ca="1">_xlfn.RANK.EQ(B62,B$56:B$68,)</f>
        <v>7</v>
      </c>
      <c r="L62" s="95">
        <f ca="1">_xlfn.RANK.EQ(C62,C$56:C$68,)</f>
        <v>7</v>
      </c>
      <c r="S62" s="95" t="s">
        <v>3516</v>
      </c>
      <c r="T62" s="95">
        <v>7</v>
      </c>
      <c r="U62" s="95">
        <v>7</v>
      </c>
      <c r="V62" s="95">
        <v>7</v>
      </c>
    </row>
    <row r="63" spans="1:26" x14ac:dyDescent="0.25">
      <c r="A63" s="95" t="str">
        <f t="shared" si="47"/>
        <v>Staff development opportunities</v>
      </c>
      <c r="B63" s="110">
        <f t="shared" ca="1" si="48"/>
        <v>3.6132075471698113</v>
      </c>
      <c r="C63" s="110">
        <f t="shared" ca="1" si="49"/>
        <v>3.6692307692307691</v>
      </c>
      <c r="D63" s="110">
        <f t="shared" ca="1" si="50"/>
        <v>3.4473684210526314</v>
      </c>
      <c r="E63" s="110">
        <f t="shared" ca="1" si="45"/>
        <v>-5.6023222060957778E-2</v>
      </c>
      <c r="F63" s="110">
        <f t="shared" ca="1" si="46"/>
        <v>0.16583912611717988</v>
      </c>
      <c r="I63" s="95">
        <f t="shared" ca="1" si="51"/>
        <v>3.8863636363636362</v>
      </c>
      <c r="J63" s="95">
        <f ca="1">_xlfn.RANK.EQ(D63,D$56:D$68,)</f>
        <v>9</v>
      </c>
      <c r="K63" s="95">
        <f ca="1">_xlfn.RANK.EQ(B63,B$56:B$68,)</f>
        <v>8</v>
      </c>
      <c r="L63" s="95">
        <f ca="1">_xlfn.RANK.EQ(C63,C$56:C$68,)</f>
        <v>9</v>
      </c>
      <c r="S63" s="95" t="s">
        <v>75</v>
      </c>
      <c r="T63" s="95">
        <v>8</v>
      </c>
      <c r="U63" s="95">
        <v>9</v>
      </c>
      <c r="V63" s="95">
        <v>8</v>
      </c>
    </row>
    <row r="64" spans="1:26" x14ac:dyDescent="0.25">
      <c r="A64" s="95" t="str">
        <f t="shared" si="47"/>
        <v>Existing infrastructure</v>
      </c>
      <c r="B64" s="110">
        <f t="shared" ca="1" si="48"/>
        <v>3.6086956521739131</v>
      </c>
      <c r="C64" s="110">
        <f t="shared" ca="1" si="49"/>
        <v>3.6960000000000002</v>
      </c>
      <c r="D64" s="110">
        <f t="shared" ca="1" si="50"/>
        <v>3.486842105263158</v>
      </c>
      <c r="E64" s="110">
        <f t="shared" ca="1" si="45"/>
        <v>-8.7304347826087092E-2</v>
      </c>
      <c r="F64" s="110">
        <f t="shared" ca="1" si="46"/>
        <v>0.12185354691075512</v>
      </c>
      <c r="I64" s="95">
        <f t="shared" ca="1" si="51"/>
        <v>3.5520361990950224</v>
      </c>
      <c r="J64" s="95">
        <f ca="1">_xlfn.RANK.EQ(D64,D$56:D$68,)</f>
        <v>8</v>
      </c>
      <c r="K64" s="95">
        <f ca="1">_xlfn.RANK.EQ(B64,B$56:B$68,)</f>
        <v>9</v>
      </c>
      <c r="L64" s="95">
        <f ca="1">_xlfn.RANK.EQ(C64,C$56:C$68,)</f>
        <v>8</v>
      </c>
      <c r="S64" s="95" t="s">
        <v>3513</v>
      </c>
      <c r="T64" s="95">
        <v>9</v>
      </c>
      <c r="U64" s="95">
        <v>8</v>
      </c>
      <c r="V64" s="95">
        <v>9</v>
      </c>
    </row>
    <row r="65" spans="1:22" x14ac:dyDescent="0.25">
      <c r="A65" s="95" t="str">
        <f t="shared" si="47"/>
        <v>Organisational structure</v>
      </c>
      <c r="B65" s="110">
        <f t="shared" ca="1" si="48"/>
        <v>3.3173076923076925</v>
      </c>
      <c r="C65" s="110">
        <f t="shared" ca="1" si="49"/>
        <v>3.4173228346456694</v>
      </c>
      <c r="D65" s="110">
        <f t="shared" ca="1" si="50"/>
        <v>3.1733333333333333</v>
      </c>
      <c r="E65" s="110">
        <f t="shared" ca="1" si="45"/>
        <v>-0.10001514233797693</v>
      </c>
      <c r="F65" s="110">
        <f t="shared" ca="1" si="46"/>
        <v>0.14397435897435917</v>
      </c>
      <c r="I65" s="95">
        <f t="shared" ca="1" si="51"/>
        <v>3.418181818181818</v>
      </c>
      <c r="J65" s="95">
        <f ca="1">_xlfn.RANK.EQ(D65,D$56:D$68,)</f>
        <v>11</v>
      </c>
      <c r="K65" s="95">
        <f ca="1">_xlfn.RANK.EQ(B65,B$56:B$68,)</f>
        <v>10</v>
      </c>
      <c r="L65" s="95">
        <f ca="1">_xlfn.RANK.EQ(C65,C$56:C$68,)</f>
        <v>10</v>
      </c>
      <c r="S65" s="95" t="s">
        <v>3517</v>
      </c>
      <c r="T65" s="95">
        <v>11</v>
      </c>
      <c r="U65" s="95">
        <v>10</v>
      </c>
      <c r="V65" s="95">
        <v>10</v>
      </c>
    </row>
    <row r="66" spans="1:22" x14ac:dyDescent="0.25">
      <c r="A66" s="95" t="str">
        <f t="shared" si="47"/>
        <v>Changing administrative processes</v>
      </c>
      <c r="B66" s="110">
        <f t="shared" ca="1" si="48"/>
        <v>3.3043478260869565</v>
      </c>
      <c r="C66" s="110">
        <f t="shared" ca="1" si="49"/>
        <v>3.3307086614173227</v>
      </c>
      <c r="D66" s="110">
        <f t="shared" ca="1" si="50"/>
        <v>3.2567567567567566</v>
      </c>
      <c r="E66" s="110">
        <f t="shared" ca="1" si="45"/>
        <v>-2.636083533036615E-2</v>
      </c>
      <c r="F66" s="110">
        <f t="shared" ca="1" si="46"/>
        <v>4.7591069330199964E-2</v>
      </c>
      <c r="I66" s="95">
        <f t="shared" ca="1" si="51"/>
        <v>3.3870967741935485</v>
      </c>
      <c r="J66" s="95">
        <f ca="1">_xlfn.RANK.EQ(D66,D$56:D$68,)</f>
        <v>10</v>
      </c>
      <c r="K66" s="95">
        <f ca="1">_xlfn.RANK.EQ(B66,B$56:B$68,)</f>
        <v>11</v>
      </c>
      <c r="L66" s="95">
        <f ca="1">_xlfn.RANK.EQ(C66,C$56:C$68,)</f>
        <v>12</v>
      </c>
      <c r="S66" s="95" t="s">
        <v>3514</v>
      </c>
      <c r="T66" s="95">
        <v>12</v>
      </c>
      <c r="U66" s="95">
        <v>12</v>
      </c>
      <c r="V66" s="95">
        <v>11</v>
      </c>
    </row>
    <row r="67" spans="1:22" x14ac:dyDescent="0.25">
      <c r="A67" s="95" t="str">
        <f t="shared" si="47"/>
        <v>Recognition for career development</v>
      </c>
      <c r="B67" s="110">
        <f t="shared" ca="1" si="48"/>
        <v>3.2132701421800949</v>
      </c>
      <c r="C67" s="110">
        <f t="shared" ca="1" si="49"/>
        <v>3.4108527131782944</v>
      </c>
      <c r="D67" s="110">
        <f t="shared" ca="1" si="50"/>
        <v>2.9210526315789473</v>
      </c>
      <c r="E67" s="110">
        <f t="shared" ca="1" si="45"/>
        <v>-0.19758257099819954</v>
      </c>
      <c r="F67" s="110">
        <f t="shared" ca="1" si="46"/>
        <v>0.29221751060114753</v>
      </c>
      <c r="I67" s="95">
        <f t="shared" ca="1" si="51"/>
        <v>3.5580357142857144</v>
      </c>
      <c r="J67" s="95">
        <f ca="1">_xlfn.RANK.EQ(D67,D$56:D$68,)</f>
        <v>12</v>
      </c>
      <c r="K67" s="95">
        <f ca="1">_xlfn.RANK.EQ(B67,B$56:B$68,)</f>
        <v>12</v>
      </c>
      <c r="L67" s="95">
        <f ca="1">_xlfn.RANK.EQ(C67,C$56:C$68,)</f>
        <v>11</v>
      </c>
      <c r="S67" s="95" t="s">
        <v>3518</v>
      </c>
      <c r="T67" s="95">
        <v>10</v>
      </c>
      <c r="U67" s="95">
        <v>11</v>
      </c>
      <c r="V67" s="95">
        <v>12</v>
      </c>
    </row>
    <row r="68" spans="1:22" x14ac:dyDescent="0.25">
      <c r="A68" s="95" t="str">
        <f t="shared" si="47"/>
        <v>Professional incentives</v>
      </c>
      <c r="B68" s="110">
        <f t="shared" ca="1" si="48"/>
        <v>2.907766990291262</v>
      </c>
      <c r="C68" s="110">
        <f t="shared" ca="1" si="49"/>
        <v>3.0078740157480315</v>
      </c>
      <c r="D68" s="110">
        <f t="shared" ca="1" si="50"/>
        <v>2.7671232876712328</v>
      </c>
      <c r="E68" s="110">
        <f t="shared" ca="1" si="45"/>
        <v>-0.10010702545676953</v>
      </c>
      <c r="F68" s="110">
        <f t="shared" ca="1" si="46"/>
        <v>0.14064370262002912</v>
      </c>
      <c r="I68" s="95">
        <f t="shared" ca="1" si="51"/>
        <v>3.3561643835616439</v>
      </c>
      <c r="J68" s="95">
        <f ca="1">_xlfn.RANK.EQ(D68,D$56:D$68,)</f>
        <v>13</v>
      </c>
      <c r="K68" s="95">
        <f ca="1">_xlfn.RANK.EQ(B68,B$56:B$68,)</f>
        <v>13</v>
      </c>
      <c r="L68" s="95">
        <f ca="1">_xlfn.RANK.EQ(C68,C$56:C$68,)</f>
        <v>13</v>
      </c>
      <c r="S68" s="95" t="s">
        <v>81</v>
      </c>
      <c r="T68" s="95">
        <v>13</v>
      </c>
      <c r="U68" s="95">
        <v>13</v>
      </c>
      <c r="V68" s="95">
        <v>13</v>
      </c>
    </row>
  </sheetData>
  <sortState xmlns:xlrd2="http://schemas.microsoft.com/office/spreadsheetml/2017/richdata2" ref="S56:V68">
    <sortCondition ref="V56:V68"/>
  </sortState>
  <pageMargins left="0.7" right="0.7" top="0.75" bottom="0.75" header="0.3" footer="0.3"/>
  <pageSetup paperSize="9" orientation="portrait" horizontalDpi="1200" verticalDpi="1200"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8F47D3-133B-4426-ADD8-A6354EEBAC2C}">
  <dimension ref="A1:CI216"/>
  <sheetViews>
    <sheetView topLeftCell="W1" workbookViewId="0">
      <selection activeCell="X1" sqref="X1"/>
    </sheetView>
  </sheetViews>
  <sheetFormatPr defaultRowHeight="15" x14ac:dyDescent="0.25"/>
  <cols>
    <col min="1" max="1" width="13" style="120" customWidth="1"/>
    <col min="2" max="65" width="73.42578125" style="120" customWidth="1"/>
    <col min="66" max="66" width="61" style="120" customWidth="1"/>
    <col min="67" max="74" width="73.42578125" style="120" customWidth="1"/>
    <col min="75" max="75" width="22.42578125" style="120" customWidth="1"/>
    <col min="76" max="76" width="32.5703125" style="120" customWidth="1"/>
    <col min="77" max="77" width="35.42578125" style="120" customWidth="1"/>
    <col min="78" max="78" width="12.85546875" style="120" customWidth="1"/>
    <col min="79" max="79" width="9.5703125" style="120" customWidth="1"/>
    <col min="80" max="80" width="47.85546875" style="120" customWidth="1"/>
    <col min="81" max="81" width="52" style="120" customWidth="1"/>
    <col min="82" max="82" width="25.7109375" style="120" customWidth="1"/>
    <col min="83" max="83" width="43.140625" style="120" customWidth="1"/>
    <col min="84" max="84" width="40" style="120" customWidth="1"/>
    <col min="85" max="85" width="35.85546875" style="120" customWidth="1"/>
    <col min="86" max="86" width="55.140625" style="120" customWidth="1"/>
    <col min="87" max="87" width="15.140625" style="120" customWidth="1"/>
    <col min="88" max="16384" width="9.140625" style="120"/>
  </cols>
  <sheetData>
    <row r="1" spans="1:87" x14ac:dyDescent="0.25">
      <c r="A1" s="120" t="s">
        <v>219</v>
      </c>
      <c r="B1" s="120" t="s">
        <v>3527</v>
      </c>
      <c r="C1" s="120" t="s">
        <v>3528</v>
      </c>
      <c r="D1" s="120" t="s">
        <v>3529</v>
      </c>
      <c r="E1" s="120" t="s">
        <v>3530</v>
      </c>
      <c r="F1" s="120" t="s">
        <v>3531</v>
      </c>
      <c r="G1" s="120" t="s">
        <v>3532</v>
      </c>
      <c r="H1" s="120" t="s">
        <v>3533</v>
      </c>
      <c r="I1" s="120" t="s">
        <v>3534</v>
      </c>
      <c r="J1" s="120" t="s">
        <v>3535</v>
      </c>
      <c r="K1" s="120" t="s">
        <v>3536</v>
      </c>
      <c r="L1" s="120" t="s">
        <v>3537</v>
      </c>
      <c r="M1" s="120" t="s">
        <v>3538</v>
      </c>
      <c r="N1" s="120" t="s">
        <v>3539</v>
      </c>
      <c r="O1" s="120" t="s">
        <v>3540</v>
      </c>
      <c r="P1" s="120" t="s">
        <v>3541</v>
      </c>
      <c r="Q1" s="120" t="s">
        <v>3542</v>
      </c>
      <c r="R1" s="120" t="s">
        <v>3543</v>
      </c>
      <c r="S1" s="120" t="s">
        <v>3544</v>
      </c>
      <c r="T1" s="120" t="s">
        <v>3545</v>
      </c>
      <c r="U1" s="120" t="s">
        <v>3546</v>
      </c>
      <c r="V1" s="120" t="s">
        <v>3547</v>
      </c>
      <c r="W1" s="120" t="s">
        <v>3548</v>
      </c>
      <c r="X1" s="120" t="s">
        <v>2500</v>
      </c>
      <c r="Y1" s="122" t="s">
        <v>4453</v>
      </c>
      <c r="Z1" s="122" t="s">
        <v>4454</v>
      </c>
      <c r="AA1" s="120" t="s">
        <v>246</v>
      </c>
      <c r="AB1" s="120" t="s">
        <v>250</v>
      </c>
      <c r="AC1" s="120" t="s">
        <v>241</v>
      </c>
      <c r="AD1" s="120" t="s">
        <v>247</v>
      </c>
      <c r="AE1" s="120" t="s">
        <v>249</v>
      </c>
      <c r="AF1" s="120" t="s">
        <v>252</v>
      </c>
      <c r="AG1" s="120" t="s">
        <v>242</v>
      </c>
      <c r="AH1" s="120" t="s">
        <v>253</v>
      </c>
      <c r="AI1" s="120" t="s">
        <v>243</v>
      </c>
      <c r="AJ1" s="120" t="s">
        <v>244</v>
      </c>
      <c r="AK1" s="120" t="s">
        <v>251</v>
      </c>
      <c r="AL1" s="120" t="s">
        <v>248</v>
      </c>
      <c r="AM1" s="120" t="s">
        <v>3549</v>
      </c>
      <c r="AN1" s="120" t="s">
        <v>3550</v>
      </c>
      <c r="AO1" s="120" t="s">
        <v>3551</v>
      </c>
      <c r="AP1" s="120" t="s">
        <v>3552</v>
      </c>
      <c r="AQ1" s="120" t="s">
        <v>3553</v>
      </c>
      <c r="AR1" s="120" t="s">
        <v>3554</v>
      </c>
      <c r="AS1" s="120" t="s">
        <v>3555</v>
      </c>
      <c r="AT1" s="120" t="s">
        <v>3556</v>
      </c>
      <c r="AU1" s="120" t="s">
        <v>3557</v>
      </c>
      <c r="AV1" s="120" t="s">
        <v>3558</v>
      </c>
      <c r="AW1" s="120" t="s">
        <v>3559</v>
      </c>
      <c r="AX1" s="120" t="s">
        <v>3560</v>
      </c>
      <c r="AY1" s="120" t="s">
        <v>3561</v>
      </c>
      <c r="AZ1" s="120" t="s">
        <v>3562</v>
      </c>
      <c r="BA1" s="120" t="s">
        <v>3563</v>
      </c>
      <c r="BB1" s="120" t="s">
        <v>3564</v>
      </c>
      <c r="BC1" s="120" t="s">
        <v>3565</v>
      </c>
      <c r="BD1" s="120" t="s">
        <v>3566</v>
      </c>
      <c r="BE1" s="120" t="s">
        <v>3567</v>
      </c>
      <c r="BF1" s="120" t="s">
        <v>3568</v>
      </c>
      <c r="BG1" s="120" t="s">
        <v>3569</v>
      </c>
      <c r="BH1" s="120" t="s">
        <v>3570</v>
      </c>
      <c r="BI1" s="120" t="s">
        <v>3571</v>
      </c>
      <c r="BJ1" s="120" t="s">
        <v>3572</v>
      </c>
      <c r="BK1" s="120" t="s">
        <v>3573</v>
      </c>
      <c r="BL1" s="120" t="s">
        <v>3574</v>
      </c>
      <c r="BM1" s="120" t="s">
        <v>3575</v>
      </c>
      <c r="BN1" s="120" t="s">
        <v>3576</v>
      </c>
      <c r="BO1" s="120" t="s">
        <v>3577</v>
      </c>
      <c r="BP1" s="120" t="s">
        <v>3578</v>
      </c>
      <c r="BQ1" s="131" t="s">
        <v>3579</v>
      </c>
      <c r="BR1" s="120" t="s">
        <v>3580</v>
      </c>
      <c r="BS1" s="120" t="s">
        <v>3581</v>
      </c>
      <c r="BT1" s="120" t="s">
        <v>3582</v>
      </c>
      <c r="BU1" s="120" t="s">
        <v>3583</v>
      </c>
      <c r="BV1" s="131" t="s">
        <v>4475</v>
      </c>
      <c r="BW1" s="120" t="s">
        <v>2024</v>
      </c>
      <c r="BX1" s="120" t="s">
        <v>2536</v>
      </c>
      <c r="BY1" s="120" t="s">
        <v>2537</v>
      </c>
      <c r="BZ1" s="120" t="s">
        <v>161</v>
      </c>
      <c r="CA1" s="120" t="s">
        <v>166</v>
      </c>
      <c r="CB1" s="120" t="s">
        <v>3584</v>
      </c>
      <c r="CC1" s="120" t="s">
        <v>182</v>
      </c>
      <c r="CD1" s="120" t="s">
        <v>293</v>
      </c>
      <c r="CE1" s="120" t="s">
        <v>201</v>
      </c>
      <c r="CF1" s="120" t="s">
        <v>206</v>
      </c>
      <c r="CG1" s="120" t="s">
        <v>207</v>
      </c>
      <c r="CH1" s="120" t="s">
        <v>213</v>
      </c>
      <c r="CI1" s="120" t="s">
        <v>2026</v>
      </c>
    </row>
    <row r="2" spans="1:87" x14ac:dyDescent="0.25">
      <c r="A2" s="120" t="s">
        <v>3585</v>
      </c>
      <c r="B2" s="120" t="s">
        <v>5</v>
      </c>
      <c r="C2" s="120">
        <v>5</v>
      </c>
      <c r="D2" s="120">
        <v>5</v>
      </c>
      <c r="E2" s="120">
        <v>3</v>
      </c>
      <c r="F2" s="120">
        <v>3</v>
      </c>
      <c r="G2" s="120">
        <v>5</v>
      </c>
      <c r="H2" s="120">
        <v>5</v>
      </c>
      <c r="I2" s="120">
        <v>5</v>
      </c>
      <c r="J2" s="120">
        <v>3</v>
      </c>
      <c r="K2" s="120">
        <v>4</v>
      </c>
      <c r="L2" s="120">
        <v>3</v>
      </c>
      <c r="M2" s="120">
        <v>4</v>
      </c>
      <c r="N2" s="120">
        <v>2</v>
      </c>
      <c r="O2" s="120">
        <v>4</v>
      </c>
      <c r="P2" s="120">
        <v>5</v>
      </c>
      <c r="Q2" s="120">
        <v>5</v>
      </c>
      <c r="R2" s="120">
        <v>1</v>
      </c>
      <c r="S2" s="120">
        <v>2</v>
      </c>
      <c r="T2" s="120">
        <v>4</v>
      </c>
      <c r="U2" s="120" t="s">
        <v>5</v>
      </c>
      <c r="V2" s="120" t="s">
        <v>5</v>
      </c>
      <c r="W2" s="120">
        <v>5</v>
      </c>
      <c r="X2" s="120" t="s">
        <v>2954</v>
      </c>
      <c r="Z2" s="120">
        <v>4</v>
      </c>
      <c r="AA2" s="120">
        <v>5</v>
      </c>
      <c r="AB2" s="120">
        <v>4</v>
      </c>
      <c r="AC2" s="120">
        <v>1</v>
      </c>
      <c r="AD2" s="120" t="s">
        <v>5</v>
      </c>
      <c r="AE2" s="120" t="s">
        <v>5</v>
      </c>
      <c r="AF2" s="120">
        <v>4</v>
      </c>
      <c r="AG2" s="120" t="s">
        <v>5</v>
      </c>
      <c r="AH2" s="120" t="s">
        <v>5</v>
      </c>
      <c r="AI2" s="120">
        <v>4</v>
      </c>
      <c r="AJ2" s="120">
        <v>3</v>
      </c>
      <c r="AK2" s="120" t="s">
        <v>5</v>
      </c>
      <c r="AL2" s="120" t="s">
        <v>5</v>
      </c>
      <c r="AM2" s="120">
        <v>1</v>
      </c>
      <c r="AN2" s="120">
        <v>5</v>
      </c>
      <c r="AO2" s="120">
        <v>4</v>
      </c>
      <c r="AP2" s="120">
        <v>4</v>
      </c>
      <c r="AQ2" s="120">
        <v>4</v>
      </c>
      <c r="AR2" s="120">
        <v>5</v>
      </c>
      <c r="AS2" s="120">
        <v>5</v>
      </c>
      <c r="AT2" s="120">
        <v>5</v>
      </c>
      <c r="AU2" s="120">
        <v>3</v>
      </c>
      <c r="AV2" s="120">
        <v>5</v>
      </c>
      <c r="AW2" s="120">
        <v>3</v>
      </c>
      <c r="AX2" s="120">
        <v>5</v>
      </c>
      <c r="AY2" s="120">
        <v>1</v>
      </c>
      <c r="AZ2" s="120">
        <v>3</v>
      </c>
      <c r="BA2" s="120">
        <v>5</v>
      </c>
      <c r="BB2" s="120">
        <v>5</v>
      </c>
      <c r="BC2" s="120">
        <v>1</v>
      </c>
      <c r="BD2" s="120">
        <v>1</v>
      </c>
      <c r="BE2" s="120">
        <v>4</v>
      </c>
      <c r="BF2" s="120" t="s">
        <v>5</v>
      </c>
      <c r="BG2" s="120" t="s">
        <v>5</v>
      </c>
      <c r="BH2" s="120">
        <v>5</v>
      </c>
      <c r="BI2" s="120" t="s">
        <v>3586</v>
      </c>
      <c r="BJ2" s="120" t="s">
        <v>3587</v>
      </c>
      <c r="BK2" s="120" t="s">
        <v>3588</v>
      </c>
      <c r="BL2" s="120" t="s">
        <v>151</v>
      </c>
      <c r="BM2" s="120" t="s">
        <v>151</v>
      </c>
      <c r="BQ2" s="120">
        <v>4</v>
      </c>
      <c r="BR2" s="120">
        <v>3</v>
      </c>
      <c r="BS2" s="120">
        <v>3</v>
      </c>
      <c r="BT2" s="120">
        <v>2</v>
      </c>
      <c r="BU2" s="120">
        <v>2</v>
      </c>
      <c r="BV2" s="120">
        <f>SUM(Table7[[#This Row],[7. Please indicate for each of the five statements which is the closest to how you have been feeling over the last 6 months '[I have felt cheerful and in good spirits']]:[7. Please indicate for each of the five statements which is the closest to how you have been feeling over the last 6 months '[My daily life has been filled with things that interest me']]])*4</f>
        <v>56</v>
      </c>
      <c r="BW2" s="120" t="s">
        <v>147</v>
      </c>
      <c r="BX2" s="120" t="s">
        <v>3589</v>
      </c>
      <c r="BY2" s="120" t="s">
        <v>3590</v>
      </c>
      <c r="BZ2" s="120" t="s">
        <v>162</v>
      </c>
      <c r="CA2" s="120" t="s">
        <v>171</v>
      </c>
      <c r="CB2" s="120" t="s">
        <v>176</v>
      </c>
      <c r="CC2" s="120" t="s">
        <v>183</v>
      </c>
      <c r="CD2" s="120" t="s">
        <v>479</v>
      </c>
      <c r="CE2" s="120" t="s">
        <v>203</v>
      </c>
      <c r="CF2" s="120" t="s">
        <v>3591</v>
      </c>
      <c r="CG2" s="120" t="s">
        <v>208</v>
      </c>
      <c r="CH2" s="120" t="s">
        <v>214</v>
      </c>
      <c r="CI2" s="120" t="s">
        <v>2031</v>
      </c>
    </row>
    <row r="3" spans="1:87" x14ac:dyDescent="0.25">
      <c r="A3" s="120" t="s">
        <v>3592</v>
      </c>
      <c r="B3" s="120">
        <v>4</v>
      </c>
      <c r="C3" s="120">
        <v>5</v>
      </c>
      <c r="D3" s="120">
        <v>4</v>
      </c>
      <c r="E3" s="120">
        <v>4</v>
      </c>
      <c r="F3" s="120">
        <v>3</v>
      </c>
      <c r="G3" s="120">
        <v>5</v>
      </c>
      <c r="H3" s="120">
        <v>5</v>
      </c>
      <c r="I3" s="120">
        <v>5</v>
      </c>
      <c r="J3" s="120">
        <v>2</v>
      </c>
      <c r="K3" s="120">
        <v>3</v>
      </c>
      <c r="L3" s="120">
        <v>4</v>
      </c>
      <c r="M3" s="120">
        <v>5</v>
      </c>
      <c r="N3" s="120">
        <v>4</v>
      </c>
      <c r="O3" s="120">
        <v>4</v>
      </c>
      <c r="P3" s="120">
        <v>5</v>
      </c>
      <c r="Q3" s="120">
        <v>5</v>
      </c>
      <c r="R3" s="120">
        <v>3</v>
      </c>
      <c r="S3" s="120">
        <v>4</v>
      </c>
      <c r="T3" s="120">
        <v>2</v>
      </c>
      <c r="U3" s="120">
        <v>5</v>
      </c>
      <c r="V3" s="120">
        <v>3</v>
      </c>
      <c r="W3" s="120">
        <v>5</v>
      </c>
      <c r="X3" s="120" t="s">
        <v>2538</v>
      </c>
      <c r="Z3" s="120">
        <v>4</v>
      </c>
      <c r="AA3" s="120">
        <v>2</v>
      </c>
      <c r="AB3" s="120">
        <v>4</v>
      </c>
      <c r="AC3" s="120">
        <v>4</v>
      </c>
      <c r="AD3" s="120">
        <v>4</v>
      </c>
      <c r="AE3" s="120">
        <v>3</v>
      </c>
      <c r="AF3" s="120">
        <v>4</v>
      </c>
      <c r="AG3" s="120">
        <v>3</v>
      </c>
      <c r="AH3" s="120">
        <v>5</v>
      </c>
      <c r="AI3" s="120">
        <v>4</v>
      </c>
      <c r="AJ3" s="120">
        <v>4</v>
      </c>
      <c r="AK3" s="120">
        <v>4</v>
      </c>
      <c r="AL3" s="120">
        <v>4</v>
      </c>
      <c r="AM3" s="120">
        <v>5</v>
      </c>
      <c r="AN3" s="120">
        <v>5</v>
      </c>
      <c r="AO3" s="120">
        <v>4</v>
      </c>
      <c r="AP3" s="120">
        <v>4</v>
      </c>
      <c r="AQ3" s="120">
        <v>3</v>
      </c>
      <c r="AR3" s="120">
        <v>5</v>
      </c>
      <c r="AS3" s="120">
        <v>5</v>
      </c>
      <c r="AT3" s="120">
        <v>5</v>
      </c>
      <c r="AU3" s="120">
        <v>3</v>
      </c>
      <c r="AV3" s="120">
        <v>3</v>
      </c>
      <c r="AW3" s="120">
        <v>4</v>
      </c>
      <c r="AX3" s="120">
        <v>5</v>
      </c>
      <c r="AY3" s="120">
        <v>4</v>
      </c>
      <c r="AZ3" s="120">
        <v>4</v>
      </c>
      <c r="BA3" s="120">
        <v>5</v>
      </c>
      <c r="BB3" s="120">
        <v>5</v>
      </c>
      <c r="BC3" s="120">
        <v>3</v>
      </c>
      <c r="BD3" s="120">
        <v>3</v>
      </c>
      <c r="BE3" s="120">
        <v>2</v>
      </c>
      <c r="BF3" s="120">
        <v>5</v>
      </c>
      <c r="BG3" s="120">
        <v>4</v>
      </c>
      <c r="BH3" s="120">
        <v>5</v>
      </c>
      <c r="BI3" s="120" t="s">
        <v>3593</v>
      </c>
      <c r="BJ3" s="120" t="s">
        <v>3587</v>
      </c>
      <c r="BK3" s="120" t="s">
        <v>3588</v>
      </c>
      <c r="BL3" s="120" t="s">
        <v>151</v>
      </c>
      <c r="BM3" s="120" t="s">
        <v>151</v>
      </c>
      <c r="BN3" s="120" t="s">
        <v>3594</v>
      </c>
      <c r="BQ3" s="120">
        <v>3</v>
      </c>
      <c r="BR3" s="120">
        <v>3</v>
      </c>
      <c r="BS3" s="120">
        <v>4</v>
      </c>
      <c r="BT3" s="120">
        <v>3</v>
      </c>
      <c r="BU3" s="120">
        <v>3</v>
      </c>
      <c r="BV3" s="120">
        <f>SUM(Table7[[#This Row],[7. Please indicate for each of the five statements which is the closest to how you have been feeling over the last 6 months '[I have felt cheerful and in good spirits']]:[7. Please indicate for each of the five statements which is the closest to how you have been feeling over the last 6 months '[My daily life has been filled with things that interest me']]])*4</f>
        <v>64</v>
      </c>
      <c r="BW3" s="120" t="s">
        <v>2603</v>
      </c>
      <c r="BX3" s="120" t="s">
        <v>3595</v>
      </c>
      <c r="BZ3" s="120" t="s">
        <v>162</v>
      </c>
      <c r="CA3" s="120" t="s">
        <v>170</v>
      </c>
      <c r="CC3" s="120" t="s">
        <v>183</v>
      </c>
      <c r="CE3" s="120" t="s">
        <v>203</v>
      </c>
      <c r="CF3" s="120" t="s">
        <v>3596</v>
      </c>
      <c r="CG3" s="120" t="s">
        <v>208</v>
      </c>
      <c r="CH3" s="120" t="s">
        <v>214</v>
      </c>
      <c r="CI3" s="120" t="s">
        <v>2031</v>
      </c>
    </row>
    <row r="4" spans="1:87" x14ac:dyDescent="0.25">
      <c r="A4" s="120" t="s">
        <v>3597</v>
      </c>
      <c r="B4" s="120">
        <v>3</v>
      </c>
      <c r="C4" s="120">
        <v>5</v>
      </c>
      <c r="D4" s="120">
        <v>4</v>
      </c>
      <c r="E4" s="120">
        <v>1</v>
      </c>
      <c r="F4" s="120">
        <v>4</v>
      </c>
      <c r="G4" s="120">
        <v>5</v>
      </c>
      <c r="H4" s="120">
        <v>5</v>
      </c>
      <c r="I4" s="120">
        <v>3</v>
      </c>
      <c r="J4" s="120">
        <v>4</v>
      </c>
      <c r="K4" s="120">
        <v>4</v>
      </c>
      <c r="L4" s="120">
        <v>3</v>
      </c>
      <c r="M4" s="120">
        <v>3</v>
      </c>
      <c r="N4" s="120">
        <v>3</v>
      </c>
      <c r="O4" s="120">
        <v>2</v>
      </c>
      <c r="P4" s="120">
        <v>5</v>
      </c>
      <c r="Q4" s="120">
        <v>4</v>
      </c>
      <c r="R4" s="120">
        <v>3</v>
      </c>
      <c r="S4" s="120">
        <v>3</v>
      </c>
      <c r="T4" s="120">
        <v>4</v>
      </c>
      <c r="U4" s="120">
        <v>2</v>
      </c>
      <c r="V4" s="120">
        <v>2</v>
      </c>
      <c r="W4" s="120">
        <v>5</v>
      </c>
      <c r="X4" s="120" t="s">
        <v>2538</v>
      </c>
      <c r="Z4" s="120">
        <v>3</v>
      </c>
      <c r="AA4" s="120">
        <v>4</v>
      </c>
      <c r="AB4" s="120" t="s">
        <v>5</v>
      </c>
      <c r="AC4" s="120">
        <v>3</v>
      </c>
      <c r="AD4" s="120">
        <v>4</v>
      </c>
      <c r="AE4" s="120">
        <v>2</v>
      </c>
      <c r="AF4" s="120">
        <v>4</v>
      </c>
      <c r="AG4" s="120">
        <v>4</v>
      </c>
      <c r="AH4" s="120" t="s">
        <v>5</v>
      </c>
      <c r="AI4" s="120">
        <v>3</v>
      </c>
      <c r="AJ4" s="120">
        <v>3</v>
      </c>
      <c r="AK4" s="120">
        <v>2</v>
      </c>
      <c r="AL4" s="120" t="s">
        <v>5</v>
      </c>
      <c r="AM4" s="120">
        <v>4</v>
      </c>
      <c r="AN4" s="120">
        <v>5</v>
      </c>
      <c r="AO4" s="120">
        <v>4</v>
      </c>
      <c r="AP4" s="120">
        <v>3</v>
      </c>
      <c r="AQ4" s="120">
        <v>4</v>
      </c>
      <c r="AR4" s="120">
        <v>5</v>
      </c>
      <c r="AS4" s="120">
        <v>5</v>
      </c>
      <c r="AT4" s="120">
        <v>4</v>
      </c>
      <c r="AU4" s="120">
        <v>4</v>
      </c>
      <c r="AV4" s="120">
        <v>4</v>
      </c>
      <c r="AW4" s="120" t="s">
        <v>5</v>
      </c>
      <c r="AX4" s="120">
        <v>4</v>
      </c>
      <c r="AY4" s="120" t="s">
        <v>5</v>
      </c>
      <c r="AZ4" s="120" t="s">
        <v>5</v>
      </c>
      <c r="BA4" s="120">
        <v>4</v>
      </c>
      <c r="BB4" s="120">
        <v>5</v>
      </c>
      <c r="BC4" s="120">
        <v>4</v>
      </c>
      <c r="BD4" s="120">
        <v>3</v>
      </c>
      <c r="BE4" s="120">
        <v>3</v>
      </c>
      <c r="BF4" s="120" t="s">
        <v>5</v>
      </c>
      <c r="BG4" s="120" t="s">
        <v>5</v>
      </c>
      <c r="BH4" s="120">
        <v>5</v>
      </c>
      <c r="BI4" s="120" t="s">
        <v>3586</v>
      </c>
      <c r="BJ4" s="120" t="s">
        <v>3587</v>
      </c>
      <c r="BK4" s="120" t="s">
        <v>3588</v>
      </c>
      <c r="BL4" s="120" t="s">
        <v>5</v>
      </c>
      <c r="BM4" s="120" t="s">
        <v>151</v>
      </c>
      <c r="BN4" s="120" t="s">
        <v>3594</v>
      </c>
      <c r="BQ4" s="120">
        <v>4</v>
      </c>
      <c r="BR4" s="120">
        <v>4</v>
      </c>
      <c r="BS4" s="120">
        <v>4</v>
      </c>
      <c r="BT4" s="120">
        <v>4</v>
      </c>
      <c r="BU4" s="120">
        <v>4</v>
      </c>
      <c r="BV4" s="120">
        <f>SUM(Table7[[#This Row],[7. Please indicate for each of the five statements which is the closest to how you have been feeling over the last 6 months '[I have felt cheerful and in good spirits']]:[7. Please indicate for each of the five statements which is the closest to how you have been feeling over the last 6 months '[My daily life has been filled with things that interest me']]])*4</f>
        <v>80</v>
      </c>
      <c r="BW4" s="120" t="s">
        <v>147</v>
      </c>
      <c r="BX4" s="120" t="s">
        <v>3598</v>
      </c>
      <c r="BY4" s="120" t="s">
        <v>3599</v>
      </c>
      <c r="BZ4" s="120" t="s">
        <v>162</v>
      </c>
      <c r="CA4" s="120" t="s">
        <v>170</v>
      </c>
      <c r="CB4" s="120" t="s">
        <v>176</v>
      </c>
      <c r="CC4" s="120" t="s">
        <v>183</v>
      </c>
      <c r="CD4" s="120" t="s">
        <v>1965</v>
      </c>
      <c r="CE4" s="120" t="s">
        <v>204</v>
      </c>
      <c r="CF4" s="120" t="s">
        <v>3600</v>
      </c>
      <c r="CG4" s="120" t="s">
        <v>208</v>
      </c>
      <c r="CH4" s="120" t="s">
        <v>214</v>
      </c>
      <c r="CI4" s="120" t="s">
        <v>2031</v>
      </c>
    </row>
    <row r="5" spans="1:87" x14ac:dyDescent="0.25">
      <c r="A5" s="120" t="s">
        <v>3601</v>
      </c>
      <c r="B5" s="120">
        <v>4</v>
      </c>
      <c r="C5" s="120">
        <v>5</v>
      </c>
      <c r="D5" s="120">
        <v>2</v>
      </c>
      <c r="E5" s="120">
        <v>1</v>
      </c>
      <c r="F5" s="120">
        <v>1</v>
      </c>
      <c r="G5" s="120">
        <v>5</v>
      </c>
      <c r="H5" s="120">
        <v>5</v>
      </c>
      <c r="I5" s="120">
        <v>5</v>
      </c>
      <c r="J5" s="120">
        <v>1</v>
      </c>
      <c r="K5" s="120">
        <v>2</v>
      </c>
      <c r="L5" s="120">
        <v>1</v>
      </c>
      <c r="M5" s="120">
        <v>2</v>
      </c>
      <c r="N5" s="120">
        <v>1</v>
      </c>
      <c r="O5" s="120">
        <v>2</v>
      </c>
      <c r="P5" s="120">
        <v>5</v>
      </c>
      <c r="Q5" s="120">
        <v>5</v>
      </c>
      <c r="R5" s="120">
        <v>2</v>
      </c>
      <c r="S5" s="120">
        <v>1</v>
      </c>
      <c r="T5" s="120">
        <v>1</v>
      </c>
      <c r="U5" s="120">
        <v>1</v>
      </c>
      <c r="V5" s="120">
        <v>2</v>
      </c>
      <c r="W5" s="120">
        <v>5</v>
      </c>
      <c r="X5" s="120" t="s">
        <v>2538</v>
      </c>
      <c r="Z5" s="120">
        <v>3</v>
      </c>
      <c r="AA5" s="120">
        <v>3</v>
      </c>
      <c r="AB5" s="120">
        <v>5</v>
      </c>
      <c r="AC5" s="120">
        <v>5</v>
      </c>
      <c r="AD5" s="120">
        <v>4</v>
      </c>
      <c r="AE5" s="120">
        <v>3</v>
      </c>
      <c r="AF5" s="120">
        <v>4</v>
      </c>
      <c r="AG5" s="120">
        <v>1</v>
      </c>
      <c r="AH5" s="120">
        <v>3</v>
      </c>
      <c r="AI5" s="120">
        <v>3</v>
      </c>
      <c r="AJ5" s="120">
        <v>5</v>
      </c>
      <c r="AK5" s="120">
        <v>4</v>
      </c>
      <c r="AL5" s="120">
        <v>3</v>
      </c>
      <c r="AM5" s="120">
        <v>3</v>
      </c>
      <c r="AN5" s="120">
        <v>5</v>
      </c>
      <c r="AO5" s="120">
        <v>1</v>
      </c>
      <c r="AP5" s="120">
        <v>1</v>
      </c>
      <c r="AQ5" s="120">
        <v>1</v>
      </c>
      <c r="AR5" s="120">
        <v>5</v>
      </c>
      <c r="AS5" s="120">
        <v>5</v>
      </c>
      <c r="AT5" s="120">
        <v>4</v>
      </c>
      <c r="AU5" s="120">
        <v>1</v>
      </c>
      <c r="AV5" s="120">
        <v>1</v>
      </c>
      <c r="AW5" s="120">
        <v>1</v>
      </c>
      <c r="AX5" s="120">
        <v>1</v>
      </c>
      <c r="AY5" s="120">
        <v>1</v>
      </c>
      <c r="AZ5" s="120">
        <v>2</v>
      </c>
      <c r="BA5" s="120">
        <v>5</v>
      </c>
      <c r="BB5" s="120">
        <v>5</v>
      </c>
      <c r="BC5" s="120">
        <v>1</v>
      </c>
      <c r="BD5" s="120">
        <v>1</v>
      </c>
      <c r="BE5" s="120">
        <v>2</v>
      </c>
      <c r="BF5" s="120">
        <v>1</v>
      </c>
      <c r="BG5" s="120">
        <v>1</v>
      </c>
      <c r="BH5" s="120">
        <v>5</v>
      </c>
      <c r="BI5" s="120" t="s">
        <v>3586</v>
      </c>
      <c r="BJ5" s="120" t="s">
        <v>3587</v>
      </c>
      <c r="BK5" s="120" t="s">
        <v>3588</v>
      </c>
      <c r="BL5" s="120" t="s">
        <v>151</v>
      </c>
      <c r="BM5" s="120" t="s">
        <v>151</v>
      </c>
      <c r="BN5" s="120" t="s">
        <v>3602</v>
      </c>
      <c r="BO5" s="120" t="s">
        <v>3603</v>
      </c>
      <c r="BP5" s="120" t="s">
        <v>3604</v>
      </c>
      <c r="BQ5" s="120">
        <v>3</v>
      </c>
      <c r="BR5" s="120">
        <v>1</v>
      </c>
      <c r="BS5" s="120">
        <v>4</v>
      </c>
      <c r="BT5" s="120">
        <v>1</v>
      </c>
      <c r="BU5" s="120">
        <v>3</v>
      </c>
      <c r="BV5" s="120">
        <f>SUM(Table7[[#This Row],[7. Please indicate for each of the five statements which is the closest to how you have been feeling over the last 6 months '[I have felt cheerful and in good spirits']]:[7. Please indicate for each of the five statements which is the closest to how you have been feeling over the last 6 months '[My daily life has been filled with things that interest me']]])*4</f>
        <v>48</v>
      </c>
      <c r="BW5" s="120" t="s">
        <v>148</v>
      </c>
      <c r="BX5" s="120" t="s">
        <v>3605</v>
      </c>
      <c r="BY5" s="120" t="s">
        <v>3606</v>
      </c>
      <c r="BZ5" s="120" t="s">
        <v>162</v>
      </c>
      <c r="CA5" s="120" t="s">
        <v>171</v>
      </c>
      <c r="CB5" s="120" t="s">
        <v>177</v>
      </c>
      <c r="CC5" s="120" t="s">
        <v>183</v>
      </c>
      <c r="CD5" s="120" t="s">
        <v>1416</v>
      </c>
      <c r="CE5" s="120" t="s">
        <v>153</v>
      </c>
      <c r="CF5" s="120" t="s">
        <v>3607</v>
      </c>
      <c r="CG5" s="120" t="s">
        <v>208</v>
      </c>
      <c r="CH5" s="120" t="s">
        <v>214</v>
      </c>
      <c r="CI5" s="120" t="s">
        <v>2031</v>
      </c>
    </row>
    <row r="6" spans="1:87" x14ac:dyDescent="0.25">
      <c r="A6" s="120" t="s">
        <v>3601</v>
      </c>
      <c r="B6" s="120" t="s">
        <v>5</v>
      </c>
      <c r="C6" s="120">
        <v>5</v>
      </c>
      <c r="D6" s="120">
        <v>4</v>
      </c>
      <c r="E6" s="120">
        <v>4</v>
      </c>
      <c r="F6" s="120">
        <v>2</v>
      </c>
      <c r="G6" s="120">
        <v>5</v>
      </c>
      <c r="H6" s="120">
        <v>4</v>
      </c>
      <c r="I6" s="120">
        <v>4</v>
      </c>
      <c r="J6" s="120">
        <v>1</v>
      </c>
      <c r="K6" s="120">
        <v>3</v>
      </c>
      <c r="L6" s="120">
        <v>2</v>
      </c>
      <c r="M6" s="120">
        <v>4</v>
      </c>
      <c r="N6" s="120">
        <v>4</v>
      </c>
      <c r="O6" s="120">
        <v>2</v>
      </c>
      <c r="P6" s="120">
        <v>5</v>
      </c>
      <c r="Q6" s="120">
        <v>5</v>
      </c>
      <c r="R6" s="120">
        <v>3</v>
      </c>
      <c r="S6" s="120">
        <v>4</v>
      </c>
      <c r="T6" s="120">
        <v>2</v>
      </c>
      <c r="U6" s="120">
        <v>1</v>
      </c>
      <c r="V6" s="120">
        <v>1</v>
      </c>
      <c r="W6" s="120">
        <v>4</v>
      </c>
      <c r="X6" s="120" t="s">
        <v>2954</v>
      </c>
      <c r="Z6" s="120">
        <v>5</v>
      </c>
      <c r="AA6" s="120">
        <v>5</v>
      </c>
      <c r="AB6" s="120">
        <v>4</v>
      </c>
      <c r="AC6" s="120">
        <v>2</v>
      </c>
      <c r="AD6" s="120">
        <v>5</v>
      </c>
      <c r="AE6" s="120">
        <v>2</v>
      </c>
      <c r="AF6" s="120">
        <v>4</v>
      </c>
      <c r="AG6" s="120">
        <v>3</v>
      </c>
      <c r="AH6" s="120">
        <v>2</v>
      </c>
      <c r="AI6" s="120">
        <v>4</v>
      </c>
      <c r="AJ6" s="120">
        <v>4</v>
      </c>
      <c r="AK6" s="120">
        <v>4</v>
      </c>
      <c r="AL6" s="120">
        <v>3</v>
      </c>
      <c r="AM6" s="120">
        <v>3</v>
      </c>
      <c r="AN6" s="120">
        <v>5</v>
      </c>
      <c r="AO6" s="120">
        <v>4</v>
      </c>
      <c r="AP6" s="120">
        <v>5</v>
      </c>
      <c r="AQ6" s="120">
        <v>3</v>
      </c>
      <c r="AR6" s="120">
        <v>5</v>
      </c>
      <c r="AS6" s="120">
        <v>4</v>
      </c>
      <c r="AT6" s="120">
        <v>4</v>
      </c>
      <c r="AU6" s="120">
        <v>3</v>
      </c>
      <c r="AV6" s="120">
        <v>3</v>
      </c>
      <c r="AW6" s="120">
        <v>3</v>
      </c>
      <c r="AX6" s="120">
        <v>4</v>
      </c>
      <c r="AY6" s="120">
        <v>4</v>
      </c>
      <c r="AZ6" s="120">
        <v>4</v>
      </c>
      <c r="BA6" s="120">
        <v>5</v>
      </c>
      <c r="BB6" s="120">
        <v>5</v>
      </c>
      <c r="BC6" s="120">
        <v>3</v>
      </c>
      <c r="BD6" s="120">
        <v>4</v>
      </c>
      <c r="BE6" s="120">
        <v>2</v>
      </c>
      <c r="BF6" s="120">
        <v>2</v>
      </c>
      <c r="BG6" s="120">
        <v>2</v>
      </c>
      <c r="BH6" s="120">
        <v>4</v>
      </c>
      <c r="BI6" s="120" t="s">
        <v>3586</v>
      </c>
      <c r="BJ6" s="120" t="s">
        <v>3608</v>
      </c>
      <c r="BK6" s="120" t="s">
        <v>3588</v>
      </c>
      <c r="BL6" s="120" t="s">
        <v>931</v>
      </c>
      <c r="BM6" s="120" t="s">
        <v>931</v>
      </c>
      <c r="BN6" s="120" t="s">
        <v>3609</v>
      </c>
      <c r="BO6" s="120" t="s">
        <v>3610</v>
      </c>
      <c r="BP6" s="120" t="s">
        <v>3611</v>
      </c>
      <c r="BQ6" s="120">
        <v>3</v>
      </c>
      <c r="BR6" s="120">
        <v>3</v>
      </c>
      <c r="BS6" s="120">
        <v>4</v>
      </c>
      <c r="BT6" s="120">
        <v>3</v>
      </c>
      <c r="BU6" s="120">
        <v>3</v>
      </c>
      <c r="BV6" s="120">
        <f>SUM(Table7[[#This Row],[7. Please indicate for each of the five statements which is the closest to how you have been feeling over the last 6 months '[I have felt cheerful and in good spirits']]:[7. Please indicate for each of the five statements which is the closest to how you have been feeling over the last 6 months '[My daily life has been filled with things that interest me']]])*4</f>
        <v>64</v>
      </c>
      <c r="BW6" s="120" t="s">
        <v>147</v>
      </c>
      <c r="BX6" s="120" t="s">
        <v>3612</v>
      </c>
      <c r="BZ6" s="120" t="s">
        <v>163</v>
      </c>
      <c r="CA6" s="120" t="s">
        <v>169</v>
      </c>
      <c r="CB6" s="120" t="s">
        <v>176</v>
      </c>
      <c r="CC6" s="120" t="s">
        <v>183</v>
      </c>
      <c r="CD6" s="120" t="s">
        <v>660</v>
      </c>
      <c r="CE6" s="120" t="s">
        <v>203</v>
      </c>
      <c r="CF6" s="120" t="s">
        <v>3613</v>
      </c>
      <c r="CG6" s="120" t="s">
        <v>208</v>
      </c>
      <c r="CH6" s="120" t="s">
        <v>214</v>
      </c>
      <c r="CI6" s="120" t="s">
        <v>2031</v>
      </c>
    </row>
    <row r="7" spans="1:87" x14ac:dyDescent="0.25">
      <c r="A7" s="120" t="s">
        <v>3614</v>
      </c>
      <c r="B7" s="120">
        <v>3</v>
      </c>
      <c r="C7" s="120">
        <v>5</v>
      </c>
      <c r="D7" s="120">
        <v>5</v>
      </c>
      <c r="E7" s="120">
        <v>2</v>
      </c>
      <c r="F7" s="120">
        <v>3</v>
      </c>
      <c r="G7" s="120">
        <v>5</v>
      </c>
      <c r="H7" s="120">
        <v>5</v>
      </c>
      <c r="I7" s="120">
        <v>5</v>
      </c>
      <c r="J7" s="120">
        <v>2</v>
      </c>
      <c r="K7" s="120">
        <v>5</v>
      </c>
      <c r="L7" s="120">
        <v>4</v>
      </c>
      <c r="M7" s="120">
        <v>5</v>
      </c>
      <c r="N7" s="120">
        <v>5</v>
      </c>
      <c r="O7" s="120">
        <v>3</v>
      </c>
      <c r="P7" s="120">
        <v>5</v>
      </c>
      <c r="Q7" s="120">
        <v>5</v>
      </c>
      <c r="R7" s="120">
        <v>4</v>
      </c>
      <c r="S7" s="120">
        <v>4</v>
      </c>
      <c r="T7" s="120">
        <v>4</v>
      </c>
      <c r="U7" s="120">
        <v>5</v>
      </c>
      <c r="V7" s="120">
        <v>4</v>
      </c>
      <c r="W7" s="120">
        <v>5</v>
      </c>
      <c r="X7" s="120" t="s">
        <v>3615</v>
      </c>
      <c r="Z7" s="120">
        <v>5</v>
      </c>
      <c r="AA7" s="120">
        <v>5</v>
      </c>
      <c r="AB7" s="120">
        <v>5</v>
      </c>
      <c r="AC7" s="120">
        <v>5</v>
      </c>
      <c r="AD7" s="120">
        <v>5</v>
      </c>
      <c r="AE7" s="120">
        <v>5</v>
      </c>
      <c r="AF7" s="120">
        <v>5</v>
      </c>
      <c r="AG7" s="120">
        <v>4</v>
      </c>
      <c r="AH7" s="120">
        <v>5</v>
      </c>
      <c r="AI7" s="120">
        <v>5</v>
      </c>
      <c r="AJ7" s="120">
        <v>4</v>
      </c>
      <c r="AK7" s="120">
        <v>5</v>
      </c>
      <c r="AL7" s="120">
        <v>5</v>
      </c>
      <c r="AM7" s="120">
        <v>4</v>
      </c>
      <c r="AN7" s="120">
        <v>5</v>
      </c>
      <c r="AO7" s="120">
        <v>5</v>
      </c>
      <c r="AP7" s="120">
        <v>3</v>
      </c>
      <c r="AQ7" s="120">
        <v>4</v>
      </c>
      <c r="AR7" s="120">
        <v>5</v>
      </c>
      <c r="AS7" s="120">
        <v>5</v>
      </c>
      <c r="AT7" s="120">
        <v>5</v>
      </c>
      <c r="AU7" s="120">
        <v>4</v>
      </c>
      <c r="AV7" s="120">
        <v>5</v>
      </c>
      <c r="AW7" s="120">
        <v>5</v>
      </c>
      <c r="AX7" s="120">
        <v>5</v>
      </c>
      <c r="AY7" s="120">
        <v>5</v>
      </c>
      <c r="AZ7" s="120">
        <v>4</v>
      </c>
      <c r="BA7" s="120">
        <v>5</v>
      </c>
      <c r="BB7" s="120">
        <v>5</v>
      </c>
      <c r="BC7" s="120">
        <v>4</v>
      </c>
      <c r="BD7" s="120">
        <v>4</v>
      </c>
      <c r="BE7" s="120">
        <v>4</v>
      </c>
      <c r="BF7" s="120">
        <v>4</v>
      </c>
      <c r="BG7" s="120">
        <v>4</v>
      </c>
      <c r="BH7" s="120">
        <v>5</v>
      </c>
      <c r="BI7" s="120" t="s">
        <v>3594</v>
      </c>
      <c r="BJ7" s="120" t="s">
        <v>3587</v>
      </c>
      <c r="BK7" s="120" t="s">
        <v>3588</v>
      </c>
      <c r="BL7" s="120" t="s">
        <v>151</v>
      </c>
      <c r="BM7" s="120" t="s">
        <v>151</v>
      </c>
      <c r="BN7" s="120" t="s">
        <v>3594</v>
      </c>
      <c r="BO7" s="120" t="s">
        <v>3616</v>
      </c>
      <c r="BQ7" s="120">
        <v>4</v>
      </c>
      <c r="BR7" s="120">
        <v>4</v>
      </c>
      <c r="BS7" s="120">
        <v>4</v>
      </c>
      <c r="BT7" s="120">
        <v>3</v>
      </c>
      <c r="BU7" s="120">
        <v>4</v>
      </c>
      <c r="BV7" s="120">
        <f>SUM(Table7[[#This Row],[7. Please indicate for each of the five statements which is the closest to how you have been feeling over the last 6 months '[I have felt cheerful and in good spirits']]:[7. Please indicate for each of the five statements which is the closest to how you have been feeling over the last 6 months '[My daily life has been filled with things that interest me']]])*4</f>
        <v>76</v>
      </c>
      <c r="BW7" s="120" t="s">
        <v>2603</v>
      </c>
      <c r="BX7" s="120" t="s">
        <v>3617</v>
      </c>
      <c r="BY7" s="120" t="s">
        <v>3618</v>
      </c>
      <c r="BZ7" s="120" t="s">
        <v>163</v>
      </c>
      <c r="CA7" s="120" t="s">
        <v>172</v>
      </c>
      <c r="CB7" s="120" t="s">
        <v>176</v>
      </c>
      <c r="CC7" s="120" t="s">
        <v>183</v>
      </c>
      <c r="CD7" s="120" t="s">
        <v>3619</v>
      </c>
      <c r="CE7" s="120" t="s">
        <v>192</v>
      </c>
      <c r="CF7" s="120" t="s">
        <v>3620</v>
      </c>
      <c r="CG7" s="120" t="s">
        <v>208</v>
      </c>
      <c r="CH7" s="120" t="s">
        <v>214</v>
      </c>
      <c r="CI7" s="120" t="s">
        <v>2031</v>
      </c>
    </row>
    <row r="8" spans="1:87" x14ac:dyDescent="0.25">
      <c r="A8" s="120" t="s">
        <v>3621</v>
      </c>
      <c r="B8" s="120">
        <v>2</v>
      </c>
      <c r="C8" s="120">
        <v>5</v>
      </c>
      <c r="D8" s="120">
        <v>3</v>
      </c>
      <c r="E8" s="120">
        <v>1</v>
      </c>
      <c r="F8" s="120">
        <v>1</v>
      </c>
      <c r="G8" s="120">
        <v>5</v>
      </c>
      <c r="H8" s="120">
        <v>5</v>
      </c>
      <c r="I8" s="120">
        <v>5</v>
      </c>
      <c r="J8" s="120">
        <v>1</v>
      </c>
      <c r="K8" s="120">
        <v>3</v>
      </c>
      <c r="L8" s="120">
        <v>4</v>
      </c>
      <c r="M8" s="120">
        <v>4</v>
      </c>
      <c r="N8" s="120">
        <v>1</v>
      </c>
      <c r="O8" s="120">
        <v>1</v>
      </c>
      <c r="P8" s="120">
        <v>5</v>
      </c>
      <c r="Q8" s="120">
        <v>5</v>
      </c>
      <c r="R8" s="120">
        <v>3</v>
      </c>
      <c r="S8" s="120">
        <v>2</v>
      </c>
      <c r="T8" s="120">
        <v>1</v>
      </c>
      <c r="U8" s="120">
        <v>1</v>
      </c>
      <c r="V8" s="120">
        <v>1</v>
      </c>
      <c r="W8" s="120">
        <v>4</v>
      </c>
      <c r="X8" s="120" t="s">
        <v>3622</v>
      </c>
      <c r="Z8" s="120">
        <v>5</v>
      </c>
      <c r="AA8" s="120">
        <v>1</v>
      </c>
      <c r="AB8" s="120">
        <v>5</v>
      </c>
      <c r="AC8" s="120">
        <v>5</v>
      </c>
      <c r="AD8" s="120">
        <v>5</v>
      </c>
      <c r="AE8" s="120">
        <v>5</v>
      </c>
      <c r="AF8" s="120">
        <v>5</v>
      </c>
      <c r="AG8" s="120">
        <v>1</v>
      </c>
      <c r="AH8" s="120">
        <v>5</v>
      </c>
      <c r="AI8" s="120">
        <v>5</v>
      </c>
      <c r="AJ8" s="120">
        <v>5</v>
      </c>
      <c r="AK8" s="120">
        <v>5</v>
      </c>
      <c r="AL8" s="120">
        <v>5</v>
      </c>
      <c r="AM8" s="120">
        <v>4</v>
      </c>
      <c r="AN8" s="120">
        <v>5</v>
      </c>
      <c r="AO8" s="120">
        <v>3</v>
      </c>
      <c r="AP8" s="120">
        <v>3</v>
      </c>
      <c r="AQ8" s="120">
        <v>1</v>
      </c>
      <c r="AR8" s="120">
        <v>5</v>
      </c>
      <c r="AS8" s="120">
        <v>5</v>
      </c>
      <c r="AT8" s="120">
        <v>5</v>
      </c>
      <c r="AU8" s="120">
        <v>2</v>
      </c>
      <c r="AV8" s="120">
        <v>4</v>
      </c>
      <c r="AW8" s="120">
        <v>5</v>
      </c>
      <c r="AX8" s="120">
        <v>5</v>
      </c>
      <c r="AY8" s="120">
        <v>2</v>
      </c>
      <c r="AZ8" s="120">
        <v>2</v>
      </c>
      <c r="BA8" s="120">
        <v>5</v>
      </c>
      <c r="BB8" s="120">
        <v>5</v>
      </c>
      <c r="BC8" s="120">
        <v>1</v>
      </c>
      <c r="BD8" s="120">
        <v>4</v>
      </c>
      <c r="BE8" s="120">
        <v>1</v>
      </c>
      <c r="BF8" s="120">
        <v>3</v>
      </c>
      <c r="BG8" s="120">
        <v>1</v>
      </c>
      <c r="BH8" s="120">
        <v>5</v>
      </c>
      <c r="BI8" s="120" t="s">
        <v>3586</v>
      </c>
      <c r="BJ8" s="120" t="s">
        <v>3623</v>
      </c>
      <c r="BK8" s="120" t="s">
        <v>3588</v>
      </c>
      <c r="BL8" s="120" t="s">
        <v>151</v>
      </c>
      <c r="BM8" s="120" t="s">
        <v>151</v>
      </c>
      <c r="BN8" s="120" t="s">
        <v>3602</v>
      </c>
      <c r="BP8" s="120" t="s">
        <v>3616</v>
      </c>
      <c r="BQ8" s="120">
        <v>3</v>
      </c>
      <c r="BR8" s="120">
        <v>2</v>
      </c>
      <c r="BS8" s="120">
        <v>4</v>
      </c>
      <c r="BT8" s="120">
        <v>3</v>
      </c>
      <c r="BU8" s="120">
        <v>5</v>
      </c>
      <c r="BV8" s="120">
        <f>SUM(Table7[[#This Row],[7. Please indicate for each of the five statements which is the closest to how you have been feeling over the last 6 months '[I have felt cheerful and in good spirits']]:[7. Please indicate for each of the five statements which is the closest to how you have been feeling over the last 6 months '[My daily life has been filled with things that interest me']]])*4</f>
        <v>68</v>
      </c>
      <c r="BW8" s="120" t="s">
        <v>147</v>
      </c>
      <c r="BX8" s="120" t="s">
        <v>3605</v>
      </c>
      <c r="BZ8" s="120" t="s">
        <v>2992</v>
      </c>
      <c r="CA8" s="120" t="s">
        <v>169</v>
      </c>
      <c r="CB8" s="120" t="s">
        <v>176</v>
      </c>
      <c r="CC8" s="120" t="s">
        <v>183</v>
      </c>
      <c r="CD8" s="120" t="s">
        <v>1053</v>
      </c>
      <c r="CE8" s="120" t="s">
        <v>203</v>
      </c>
      <c r="CF8" s="120" t="s">
        <v>3624</v>
      </c>
      <c r="CG8" s="120" t="s">
        <v>208</v>
      </c>
      <c r="CH8" s="120" t="s">
        <v>214</v>
      </c>
      <c r="CI8" s="120" t="s">
        <v>2031</v>
      </c>
    </row>
    <row r="9" spans="1:87" x14ac:dyDescent="0.25">
      <c r="A9" s="120" t="s">
        <v>3625</v>
      </c>
      <c r="B9" s="120">
        <v>4</v>
      </c>
      <c r="C9" s="120">
        <v>1</v>
      </c>
      <c r="D9" s="120">
        <v>1</v>
      </c>
      <c r="E9" s="120">
        <v>1</v>
      </c>
      <c r="F9" s="120">
        <v>2</v>
      </c>
      <c r="G9" s="120">
        <v>5</v>
      </c>
      <c r="H9" s="120">
        <v>4</v>
      </c>
      <c r="I9" s="120">
        <v>3</v>
      </c>
      <c r="J9" s="120">
        <v>2</v>
      </c>
      <c r="K9" s="120">
        <v>1</v>
      </c>
      <c r="L9" s="120">
        <v>2</v>
      </c>
      <c r="M9" s="120">
        <v>2</v>
      </c>
      <c r="N9" s="120">
        <v>1</v>
      </c>
      <c r="O9" s="120">
        <v>3</v>
      </c>
      <c r="P9" s="120">
        <v>5</v>
      </c>
      <c r="Q9" s="120">
        <v>3</v>
      </c>
      <c r="R9" s="120">
        <v>2</v>
      </c>
      <c r="S9" s="120">
        <v>2</v>
      </c>
      <c r="T9" s="120">
        <v>4</v>
      </c>
      <c r="U9" s="120">
        <v>3</v>
      </c>
      <c r="V9" s="120">
        <v>1</v>
      </c>
      <c r="W9" s="120">
        <v>4</v>
      </c>
      <c r="X9" s="120" t="s">
        <v>3626</v>
      </c>
      <c r="Z9" s="120">
        <v>5</v>
      </c>
      <c r="AA9" s="120">
        <v>1</v>
      </c>
      <c r="AB9" s="120">
        <v>3</v>
      </c>
      <c r="AC9" s="120">
        <v>5</v>
      </c>
      <c r="AD9" s="120">
        <v>3</v>
      </c>
      <c r="AE9" s="120">
        <v>1</v>
      </c>
      <c r="AF9" s="120">
        <v>4</v>
      </c>
      <c r="AG9" s="120">
        <v>1</v>
      </c>
      <c r="AH9" s="120">
        <v>4</v>
      </c>
      <c r="AI9" s="120">
        <v>5</v>
      </c>
      <c r="AJ9" s="120">
        <v>3</v>
      </c>
      <c r="AK9" s="120">
        <v>3</v>
      </c>
      <c r="AL9" s="120">
        <v>3</v>
      </c>
      <c r="AM9" s="120">
        <v>3</v>
      </c>
      <c r="AN9" s="120">
        <v>4</v>
      </c>
      <c r="AO9" s="120">
        <v>1</v>
      </c>
      <c r="AP9" s="120">
        <v>1</v>
      </c>
      <c r="AQ9" s="120">
        <v>1</v>
      </c>
      <c r="AR9" s="120">
        <v>5</v>
      </c>
      <c r="AS9" s="120">
        <v>2</v>
      </c>
      <c r="AT9" s="120">
        <v>2</v>
      </c>
      <c r="AU9" s="120">
        <v>3</v>
      </c>
      <c r="AV9" s="120">
        <v>3</v>
      </c>
      <c r="AW9" s="120">
        <v>3</v>
      </c>
      <c r="AX9" s="120">
        <v>3</v>
      </c>
      <c r="AY9" s="120">
        <v>1</v>
      </c>
      <c r="AZ9" s="120">
        <v>4</v>
      </c>
      <c r="BA9" s="120">
        <v>4</v>
      </c>
      <c r="BB9" s="120">
        <v>3</v>
      </c>
      <c r="BC9" s="120">
        <v>3</v>
      </c>
      <c r="BD9" s="120">
        <v>2</v>
      </c>
      <c r="BE9" s="120">
        <v>5</v>
      </c>
      <c r="BF9" s="120">
        <v>5</v>
      </c>
      <c r="BG9" s="120">
        <v>1</v>
      </c>
      <c r="BH9" s="120">
        <v>5</v>
      </c>
      <c r="BI9" s="120" t="s">
        <v>3586</v>
      </c>
      <c r="BJ9" s="120" t="s">
        <v>3608</v>
      </c>
      <c r="BK9" s="120" t="s">
        <v>3588</v>
      </c>
      <c r="BL9" s="120" t="s">
        <v>151</v>
      </c>
      <c r="BM9" s="120" t="s">
        <v>151</v>
      </c>
      <c r="BN9" s="120" t="s">
        <v>3602</v>
      </c>
      <c r="BO9" s="120" t="s">
        <v>3627</v>
      </c>
      <c r="BP9" s="120" t="s">
        <v>3628</v>
      </c>
      <c r="BQ9" s="120">
        <v>3</v>
      </c>
      <c r="BR9" s="120">
        <v>2</v>
      </c>
      <c r="BS9" s="120">
        <v>1</v>
      </c>
      <c r="BT9" s="120">
        <v>0</v>
      </c>
      <c r="BU9" s="120">
        <v>4</v>
      </c>
      <c r="BV9" s="120">
        <f>SUM(Table7[[#This Row],[7. Please indicate for each of the five statements which is the closest to how you have been feeling over the last 6 months '[I have felt cheerful and in good spirits']]:[7. Please indicate for each of the five statements which is the closest to how you have been feeling over the last 6 months '[My daily life has been filled with things that interest me']]])*4</f>
        <v>40</v>
      </c>
      <c r="BW9" s="120" t="s">
        <v>147</v>
      </c>
      <c r="BZ9" s="120" t="s">
        <v>163</v>
      </c>
      <c r="CA9" s="120" t="s">
        <v>172</v>
      </c>
      <c r="CB9" s="120" t="s">
        <v>177</v>
      </c>
      <c r="CC9" s="120" t="s">
        <v>183</v>
      </c>
      <c r="CD9" s="120" t="s">
        <v>3629</v>
      </c>
      <c r="CE9" s="120" t="s">
        <v>204</v>
      </c>
      <c r="CF9" s="120" t="s">
        <v>3600</v>
      </c>
      <c r="CG9" s="120" t="s">
        <v>208</v>
      </c>
      <c r="CH9" s="120" t="s">
        <v>214</v>
      </c>
      <c r="CI9" s="120" t="s">
        <v>2031</v>
      </c>
    </row>
    <row r="10" spans="1:87" x14ac:dyDescent="0.25">
      <c r="A10" s="120" t="s">
        <v>3630</v>
      </c>
      <c r="B10" s="120">
        <v>3</v>
      </c>
      <c r="C10" s="120">
        <v>5</v>
      </c>
      <c r="D10" s="120">
        <v>5</v>
      </c>
      <c r="E10" s="120">
        <v>2</v>
      </c>
      <c r="F10" s="120">
        <v>3</v>
      </c>
      <c r="G10" s="120">
        <v>5</v>
      </c>
      <c r="H10" s="120">
        <v>2</v>
      </c>
      <c r="I10" s="120">
        <v>5</v>
      </c>
      <c r="J10" s="120">
        <v>1</v>
      </c>
      <c r="K10" s="120">
        <v>2</v>
      </c>
      <c r="L10" s="120">
        <v>3</v>
      </c>
      <c r="M10" s="120">
        <v>4</v>
      </c>
      <c r="N10" s="120">
        <v>5</v>
      </c>
      <c r="O10" s="120">
        <v>3</v>
      </c>
      <c r="P10" s="120">
        <v>2</v>
      </c>
      <c r="Q10" s="120">
        <v>5</v>
      </c>
      <c r="R10" s="120">
        <v>4</v>
      </c>
      <c r="S10" s="120">
        <v>4</v>
      </c>
      <c r="T10" s="120">
        <v>2</v>
      </c>
      <c r="U10" s="120">
        <v>3</v>
      </c>
      <c r="V10" s="120">
        <v>1</v>
      </c>
      <c r="W10" s="120">
        <v>5</v>
      </c>
      <c r="X10" s="120" t="s">
        <v>2638</v>
      </c>
      <c r="Z10" s="120">
        <v>5</v>
      </c>
      <c r="AA10" s="120">
        <v>5</v>
      </c>
      <c r="AB10" s="120">
        <v>4</v>
      </c>
      <c r="AC10" s="120">
        <v>4</v>
      </c>
      <c r="AD10" s="120">
        <v>5</v>
      </c>
      <c r="AE10" s="120">
        <v>4</v>
      </c>
      <c r="AF10" s="120">
        <v>5</v>
      </c>
      <c r="AG10" s="120">
        <v>4</v>
      </c>
      <c r="AH10" s="120">
        <v>5</v>
      </c>
      <c r="AI10" s="120">
        <v>5</v>
      </c>
      <c r="AJ10" s="120">
        <v>4</v>
      </c>
      <c r="AK10" s="120">
        <v>5</v>
      </c>
      <c r="AL10" s="120">
        <v>3</v>
      </c>
      <c r="AM10" s="120">
        <v>4</v>
      </c>
      <c r="AN10" s="120">
        <v>5</v>
      </c>
      <c r="AO10" s="120">
        <v>4</v>
      </c>
      <c r="AP10" s="120">
        <v>2</v>
      </c>
      <c r="AQ10" s="120">
        <v>3</v>
      </c>
      <c r="AR10" s="120">
        <v>5</v>
      </c>
      <c r="AS10" s="120">
        <v>1</v>
      </c>
      <c r="AT10" s="120">
        <v>5</v>
      </c>
      <c r="AU10" s="120">
        <v>1</v>
      </c>
      <c r="AV10" s="120">
        <v>2</v>
      </c>
      <c r="AW10" s="120">
        <v>2</v>
      </c>
      <c r="AX10" s="120">
        <v>4</v>
      </c>
      <c r="AY10" s="120">
        <v>5</v>
      </c>
      <c r="AZ10" s="120">
        <v>3</v>
      </c>
      <c r="BA10" s="120">
        <v>1</v>
      </c>
      <c r="BB10" s="120">
        <v>5</v>
      </c>
      <c r="BC10" s="120">
        <v>4</v>
      </c>
      <c r="BD10" s="120">
        <v>4</v>
      </c>
      <c r="BE10" s="120">
        <v>1</v>
      </c>
      <c r="BF10" s="120">
        <v>1</v>
      </c>
      <c r="BG10" s="120">
        <v>2</v>
      </c>
      <c r="BH10" s="120">
        <v>5</v>
      </c>
      <c r="BI10" s="120" t="s">
        <v>3586</v>
      </c>
      <c r="BJ10" s="120" t="s">
        <v>3623</v>
      </c>
      <c r="BK10" s="120" t="s">
        <v>3588</v>
      </c>
      <c r="BL10" s="120" t="s">
        <v>151</v>
      </c>
      <c r="BM10" s="120" t="s">
        <v>151</v>
      </c>
      <c r="BN10" s="120" t="s">
        <v>3609</v>
      </c>
      <c r="BO10" s="120" t="s">
        <v>3631</v>
      </c>
      <c r="BP10" s="120" t="s">
        <v>3632</v>
      </c>
      <c r="BQ10" s="120">
        <v>1</v>
      </c>
      <c r="BR10" s="120">
        <v>0</v>
      </c>
      <c r="BS10" s="120">
        <v>4</v>
      </c>
      <c r="BT10" s="120">
        <v>1</v>
      </c>
      <c r="BU10" s="120">
        <v>5</v>
      </c>
      <c r="BV10" s="120">
        <f>SUM(Table7[[#This Row],[7. Please indicate for each of the five statements which is the closest to how you have been feeling over the last 6 months '[I have felt cheerful and in good spirits']]:[7. Please indicate for each of the five statements which is the closest to how you have been feeling over the last 6 months '[My daily life has been filled with things that interest me']]])*4</f>
        <v>44</v>
      </c>
      <c r="BW10" s="120" t="s">
        <v>2052</v>
      </c>
      <c r="BX10" s="120" t="s">
        <v>3633</v>
      </c>
      <c r="BY10" s="120" t="s">
        <v>3634</v>
      </c>
      <c r="BZ10" s="120" t="s">
        <v>162</v>
      </c>
      <c r="CA10" s="120" t="s">
        <v>170</v>
      </c>
      <c r="CB10" s="120" t="s">
        <v>176</v>
      </c>
      <c r="CC10" s="120" t="s">
        <v>183</v>
      </c>
      <c r="CD10" s="120" t="s">
        <v>3635</v>
      </c>
      <c r="CE10" s="120" t="s">
        <v>203</v>
      </c>
      <c r="CF10" s="120" t="s">
        <v>3636</v>
      </c>
      <c r="CG10" s="120" t="s">
        <v>208</v>
      </c>
      <c r="CH10" s="120" t="s">
        <v>214</v>
      </c>
      <c r="CI10" s="120" t="s">
        <v>2031</v>
      </c>
    </row>
    <row r="11" spans="1:87" x14ac:dyDescent="0.25">
      <c r="A11" s="120" t="s">
        <v>3637</v>
      </c>
      <c r="B11" s="120">
        <v>4</v>
      </c>
      <c r="C11" s="120">
        <v>5</v>
      </c>
      <c r="D11" s="120">
        <v>4</v>
      </c>
      <c r="E11" s="120">
        <v>2</v>
      </c>
      <c r="F11" s="120">
        <v>1</v>
      </c>
      <c r="G11" s="120">
        <v>5</v>
      </c>
      <c r="H11" s="120">
        <v>5</v>
      </c>
      <c r="I11" s="120">
        <v>3</v>
      </c>
      <c r="J11" s="120">
        <v>2</v>
      </c>
      <c r="K11" s="120">
        <v>4</v>
      </c>
      <c r="L11" s="120">
        <v>2</v>
      </c>
      <c r="M11" s="120">
        <v>3</v>
      </c>
      <c r="N11" s="120">
        <v>3</v>
      </c>
      <c r="O11" s="120">
        <v>3</v>
      </c>
      <c r="P11" s="120">
        <v>5</v>
      </c>
      <c r="Q11" s="120">
        <v>5</v>
      </c>
      <c r="R11" s="120">
        <v>2</v>
      </c>
      <c r="S11" s="120">
        <v>3</v>
      </c>
      <c r="T11" s="120">
        <v>2</v>
      </c>
      <c r="U11" s="120">
        <v>4</v>
      </c>
      <c r="V11" s="120">
        <v>1</v>
      </c>
      <c r="W11" s="120">
        <v>5</v>
      </c>
      <c r="X11" s="120" t="s">
        <v>3638</v>
      </c>
      <c r="Z11" s="120">
        <v>3</v>
      </c>
      <c r="AA11" s="120">
        <v>2</v>
      </c>
      <c r="AB11" s="120">
        <v>2</v>
      </c>
      <c r="AC11" s="120">
        <v>3</v>
      </c>
      <c r="AD11" s="120">
        <v>3</v>
      </c>
      <c r="AE11" s="120">
        <v>3</v>
      </c>
      <c r="AF11" s="120">
        <v>2</v>
      </c>
      <c r="AG11" s="120">
        <v>2</v>
      </c>
      <c r="AH11" s="120" t="s">
        <v>5</v>
      </c>
      <c r="AI11" s="120" t="s">
        <v>5</v>
      </c>
      <c r="AJ11" s="120">
        <v>3</v>
      </c>
      <c r="AK11" s="120">
        <v>2</v>
      </c>
      <c r="AL11" s="120">
        <v>1</v>
      </c>
      <c r="AM11" s="120">
        <v>4</v>
      </c>
      <c r="AN11" s="120">
        <v>5</v>
      </c>
      <c r="AO11" s="120">
        <v>4</v>
      </c>
      <c r="AP11" s="120">
        <v>3</v>
      </c>
      <c r="AQ11" s="120">
        <v>1</v>
      </c>
      <c r="AR11" s="120">
        <v>5</v>
      </c>
      <c r="AS11" s="120">
        <v>5</v>
      </c>
      <c r="AT11" s="120">
        <v>3</v>
      </c>
      <c r="AU11" s="120">
        <v>3</v>
      </c>
      <c r="AV11" s="120">
        <v>5</v>
      </c>
      <c r="AW11" s="120">
        <v>2</v>
      </c>
      <c r="AX11" s="120">
        <v>4</v>
      </c>
      <c r="AY11" s="120">
        <v>3</v>
      </c>
      <c r="AZ11" s="120">
        <v>2</v>
      </c>
      <c r="BA11" s="120">
        <v>4</v>
      </c>
      <c r="BB11" s="120">
        <v>5</v>
      </c>
      <c r="BC11" s="120">
        <v>2</v>
      </c>
      <c r="BD11" s="120">
        <v>3</v>
      </c>
      <c r="BE11" s="120">
        <v>2</v>
      </c>
      <c r="BF11" s="120">
        <v>5</v>
      </c>
      <c r="BG11" s="120">
        <v>2</v>
      </c>
      <c r="BH11" s="120">
        <v>4</v>
      </c>
      <c r="BI11" s="120" t="s">
        <v>3639</v>
      </c>
      <c r="BJ11" s="120" t="s">
        <v>3587</v>
      </c>
      <c r="BK11" s="120" t="s">
        <v>3588</v>
      </c>
      <c r="BL11" s="120" t="s">
        <v>931</v>
      </c>
      <c r="BM11" s="120" t="s">
        <v>151</v>
      </c>
      <c r="BN11" s="120" t="s">
        <v>3602</v>
      </c>
      <c r="BP11" s="120" t="s">
        <v>3640</v>
      </c>
      <c r="BQ11" s="120">
        <v>3</v>
      </c>
      <c r="BR11" s="120">
        <v>2</v>
      </c>
      <c r="BS11" s="120">
        <v>4</v>
      </c>
      <c r="BT11" s="120">
        <v>2</v>
      </c>
      <c r="BU11" s="120">
        <v>3</v>
      </c>
      <c r="BV11" s="120">
        <f>SUM(Table7[[#This Row],[7. Please indicate for each of the five statements which is the closest to how you have been feeling over the last 6 months '[I have felt cheerful and in good spirits']]:[7. Please indicate for each of the five statements which is the closest to how you have been feeling over the last 6 months '[My daily life has been filled with things that interest me']]])*4</f>
        <v>56</v>
      </c>
      <c r="BW11" s="120" t="s">
        <v>2052</v>
      </c>
      <c r="BX11" s="120" t="s">
        <v>3641</v>
      </c>
      <c r="BZ11" s="120" t="s">
        <v>162</v>
      </c>
      <c r="CA11" s="120" t="s">
        <v>170</v>
      </c>
      <c r="CB11" s="120" t="s">
        <v>176</v>
      </c>
      <c r="CC11" s="120" t="s">
        <v>183</v>
      </c>
      <c r="CD11" s="120" t="s">
        <v>3642</v>
      </c>
      <c r="CE11" s="120" t="s">
        <v>203</v>
      </c>
      <c r="CF11" s="120" t="s">
        <v>3643</v>
      </c>
      <c r="CG11" s="120" t="s">
        <v>208</v>
      </c>
      <c r="CH11" s="120" t="s">
        <v>214</v>
      </c>
      <c r="CI11" s="120" t="s">
        <v>2031</v>
      </c>
    </row>
    <row r="12" spans="1:87" x14ac:dyDescent="0.25">
      <c r="A12" s="120" t="s">
        <v>3644</v>
      </c>
      <c r="B12" s="120">
        <v>5</v>
      </c>
      <c r="C12" s="120">
        <v>5</v>
      </c>
      <c r="D12" s="120">
        <v>4</v>
      </c>
      <c r="E12" s="120">
        <v>1</v>
      </c>
      <c r="F12" s="120">
        <v>1</v>
      </c>
      <c r="G12" s="120">
        <v>5</v>
      </c>
      <c r="H12" s="120">
        <v>5</v>
      </c>
      <c r="I12" s="120">
        <v>5</v>
      </c>
      <c r="J12" s="120">
        <v>1</v>
      </c>
      <c r="K12" s="120">
        <v>1</v>
      </c>
      <c r="L12" s="120">
        <v>2</v>
      </c>
      <c r="M12" s="120">
        <v>4</v>
      </c>
      <c r="N12" s="120">
        <v>1</v>
      </c>
      <c r="O12" s="120">
        <v>1</v>
      </c>
      <c r="P12" s="120">
        <v>5</v>
      </c>
      <c r="Q12" s="120">
        <v>5</v>
      </c>
      <c r="R12" s="120">
        <v>1</v>
      </c>
      <c r="S12" s="120">
        <v>2</v>
      </c>
      <c r="T12" s="120">
        <v>1</v>
      </c>
      <c r="U12" s="120">
        <v>2</v>
      </c>
      <c r="V12" s="120">
        <v>1</v>
      </c>
      <c r="W12" s="120">
        <v>5</v>
      </c>
      <c r="X12" s="120" t="s">
        <v>2692</v>
      </c>
      <c r="Z12" s="120">
        <v>5</v>
      </c>
      <c r="AA12" s="120">
        <v>5</v>
      </c>
      <c r="AB12" s="120">
        <v>5</v>
      </c>
      <c r="AC12" s="120">
        <v>5</v>
      </c>
      <c r="AD12" s="120">
        <v>5</v>
      </c>
      <c r="AE12" s="120">
        <v>5</v>
      </c>
      <c r="AF12" s="120">
        <v>5</v>
      </c>
      <c r="AG12" s="120">
        <v>4</v>
      </c>
      <c r="AH12" s="120">
        <v>5</v>
      </c>
      <c r="AI12" s="120">
        <v>4</v>
      </c>
      <c r="AJ12" s="120">
        <v>5</v>
      </c>
      <c r="AK12" s="120">
        <v>5</v>
      </c>
      <c r="AL12" s="120">
        <v>4</v>
      </c>
      <c r="AM12" s="120">
        <v>5</v>
      </c>
      <c r="AN12" s="120">
        <v>5</v>
      </c>
      <c r="AO12" s="120">
        <v>3</v>
      </c>
      <c r="AP12" s="120">
        <v>1</v>
      </c>
      <c r="AQ12" s="120">
        <v>2</v>
      </c>
      <c r="AR12" s="120">
        <v>5</v>
      </c>
      <c r="AS12" s="120">
        <v>5</v>
      </c>
      <c r="AT12" s="120">
        <v>5</v>
      </c>
      <c r="AU12" s="120">
        <v>1</v>
      </c>
      <c r="AV12" s="120">
        <v>1</v>
      </c>
      <c r="AW12" s="120">
        <v>2</v>
      </c>
      <c r="AX12" s="120">
        <v>5</v>
      </c>
      <c r="AY12" s="120">
        <v>4</v>
      </c>
      <c r="AZ12" s="120">
        <v>1</v>
      </c>
      <c r="BA12" s="120">
        <v>5</v>
      </c>
      <c r="BB12" s="120">
        <v>5</v>
      </c>
      <c r="BC12" s="120">
        <v>1</v>
      </c>
      <c r="BD12" s="120">
        <v>2</v>
      </c>
      <c r="BE12" s="120">
        <v>1</v>
      </c>
      <c r="BF12" s="120">
        <v>3</v>
      </c>
      <c r="BG12" s="120">
        <v>2</v>
      </c>
      <c r="BH12" s="120">
        <v>5</v>
      </c>
      <c r="BI12" s="120" t="s">
        <v>3586</v>
      </c>
      <c r="BJ12" s="120" t="s">
        <v>3587</v>
      </c>
      <c r="BK12" s="120" t="s">
        <v>3588</v>
      </c>
      <c r="BL12" s="120" t="s">
        <v>151</v>
      </c>
      <c r="BM12" s="120" t="s">
        <v>151</v>
      </c>
      <c r="BN12" s="120" t="s">
        <v>3602</v>
      </c>
      <c r="BO12" s="120" t="s">
        <v>3645</v>
      </c>
      <c r="BP12" s="120" t="s">
        <v>3646</v>
      </c>
      <c r="BQ12" s="120">
        <v>4</v>
      </c>
      <c r="BR12" s="120">
        <v>4</v>
      </c>
      <c r="BS12" s="120">
        <v>3</v>
      </c>
      <c r="BT12" s="120">
        <v>2</v>
      </c>
      <c r="BU12" s="120">
        <v>4</v>
      </c>
      <c r="BV12" s="120">
        <f>SUM(Table7[[#This Row],[7. Please indicate for each of the five statements which is the closest to how you have been feeling over the last 6 months '[I have felt cheerful and in good spirits']]:[7. Please indicate for each of the five statements which is the closest to how you have been feeling over the last 6 months '[My daily life has been filled with things that interest me']]])*4</f>
        <v>68</v>
      </c>
      <c r="BW12" s="120" t="s">
        <v>3647</v>
      </c>
      <c r="BX12" s="120" t="s">
        <v>3648</v>
      </c>
      <c r="BZ12" s="120" t="s">
        <v>163</v>
      </c>
      <c r="CA12" s="120" t="s">
        <v>172</v>
      </c>
      <c r="CB12" s="120" t="s">
        <v>176</v>
      </c>
      <c r="CC12" s="120" t="s">
        <v>183</v>
      </c>
      <c r="CD12" s="120" t="s">
        <v>3649</v>
      </c>
      <c r="CE12" s="120" t="s">
        <v>202</v>
      </c>
      <c r="CF12" s="120" t="s">
        <v>3613</v>
      </c>
      <c r="CG12" s="120" t="s">
        <v>208</v>
      </c>
      <c r="CH12" s="120" t="s">
        <v>214</v>
      </c>
      <c r="CI12" s="120" t="s">
        <v>2031</v>
      </c>
    </row>
    <row r="13" spans="1:87" x14ac:dyDescent="0.25">
      <c r="A13" s="120" t="s">
        <v>3650</v>
      </c>
      <c r="B13" s="120">
        <v>2</v>
      </c>
      <c r="C13" s="120">
        <v>5</v>
      </c>
      <c r="D13" s="120">
        <v>4</v>
      </c>
      <c r="E13" s="120">
        <v>2</v>
      </c>
      <c r="F13" s="120">
        <v>1</v>
      </c>
      <c r="G13" s="120">
        <v>5</v>
      </c>
      <c r="H13" s="120">
        <v>3</v>
      </c>
      <c r="I13" s="120">
        <v>3</v>
      </c>
      <c r="J13" s="120">
        <v>2</v>
      </c>
      <c r="K13" s="120">
        <v>1</v>
      </c>
      <c r="L13" s="120">
        <v>3</v>
      </c>
      <c r="M13" s="120">
        <v>2</v>
      </c>
      <c r="N13" s="120">
        <v>1</v>
      </c>
      <c r="O13" s="120">
        <v>2</v>
      </c>
      <c r="P13" s="120">
        <v>5</v>
      </c>
      <c r="Q13" s="120">
        <v>5</v>
      </c>
      <c r="R13" s="120">
        <v>3</v>
      </c>
      <c r="S13" s="120">
        <v>2</v>
      </c>
      <c r="T13" s="120">
        <v>2</v>
      </c>
      <c r="U13" s="120">
        <v>1</v>
      </c>
      <c r="V13" s="120">
        <v>1</v>
      </c>
      <c r="W13" s="120">
        <v>1</v>
      </c>
      <c r="X13" s="120" t="s">
        <v>2678</v>
      </c>
      <c r="Z13" s="120">
        <v>5</v>
      </c>
      <c r="AA13" s="120">
        <v>4</v>
      </c>
      <c r="AB13" s="120">
        <v>5</v>
      </c>
      <c r="AC13" s="120">
        <v>4</v>
      </c>
      <c r="AD13" s="120">
        <v>4</v>
      </c>
      <c r="AE13" s="120">
        <v>3</v>
      </c>
      <c r="AF13" s="120">
        <v>4</v>
      </c>
      <c r="AG13" s="120">
        <v>4</v>
      </c>
      <c r="AH13" s="120">
        <v>5</v>
      </c>
      <c r="AI13" s="120">
        <v>4</v>
      </c>
      <c r="AJ13" s="120">
        <v>3</v>
      </c>
      <c r="AK13" s="120">
        <v>5</v>
      </c>
      <c r="AL13" s="120">
        <v>5</v>
      </c>
      <c r="AM13" s="120">
        <v>2</v>
      </c>
      <c r="AN13" s="120">
        <v>5</v>
      </c>
      <c r="AO13" s="120">
        <v>4</v>
      </c>
      <c r="AP13" s="120">
        <v>2</v>
      </c>
      <c r="AQ13" s="120">
        <v>1</v>
      </c>
      <c r="AR13" s="120">
        <v>5</v>
      </c>
      <c r="AS13" s="120">
        <v>4</v>
      </c>
      <c r="AT13" s="120">
        <v>4</v>
      </c>
      <c r="AU13" s="120">
        <v>3</v>
      </c>
      <c r="AV13" s="120">
        <v>2</v>
      </c>
      <c r="AW13" s="120">
        <v>2</v>
      </c>
      <c r="AX13" s="120">
        <v>2</v>
      </c>
      <c r="AY13" s="120">
        <v>2</v>
      </c>
      <c r="AZ13" s="120">
        <v>2</v>
      </c>
      <c r="BA13" s="120">
        <v>5</v>
      </c>
      <c r="BB13" s="120">
        <v>5</v>
      </c>
      <c r="BC13" s="120">
        <v>3</v>
      </c>
      <c r="BD13" s="120">
        <v>2</v>
      </c>
      <c r="BE13" s="120">
        <v>3</v>
      </c>
      <c r="BF13" s="120">
        <v>2</v>
      </c>
      <c r="BG13" s="120">
        <v>1</v>
      </c>
      <c r="BH13" s="120">
        <v>2</v>
      </c>
      <c r="BI13" s="120" t="s">
        <v>3586</v>
      </c>
      <c r="BJ13" s="120" t="s">
        <v>3651</v>
      </c>
      <c r="BK13" s="120" t="s">
        <v>3594</v>
      </c>
      <c r="BL13" s="120" t="s">
        <v>151</v>
      </c>
      <c r="BM13" s="120" t="s">
        <v>151</v>
      </c>
      <c r="BN13" s="120" t="s">
        <v>3594</v>
      </c>
      <c r="BQ13" s="120">
        <v>4</v>
      </c>
      <c r="BR13" s="120">
        <v>4</v>
      </c>
      <c r="BS13" s="120">
        <v>4</v>
      </c>
      <c r="BT13" s="120">
        <v>4</v>
      </c>
      <c r="BU13" s="120">
        <v>4</v>
      </c>
      <c r="BV13" s="120">
        <f>SUM(Table7[[#This Row],[7. Please indicate for each of the five statements which is the closest to how you have been feeling over the last 6 months '[I have felt cheerful and in good spirits']]:[7. Please indicate for each of the five statements which is the closest to how you have been feeling over the last 6 months '[My daily life has been filled with things that interest me']]])*4</f>
        <v>80</v>
      </c>
      <c r="BW13" s="120" t="s">
        <v>145</v>
      </c>
      <c r="BX13" s="120" t="s">
        <v>2615</v>
      </c>
      <c r="BZ13" s="120" t="s">
        <v>163</v>
      </c>
      <c r="CA13" s="120" t="s">
        <v>170</v>
      </c>
      <c r="CB13" s="120" t="s">
        <v>177</v>
      </c>
      <c r="CC13" s="120" t="s">
        <v>183</v>
      </c>
      <c r="CD13" s="120" t="s">
        <v>2180</v>
      </c>
      <c r="CE13" s="120" t="s">
        <v>204</v>
      </c>
      <c r="CF13" s="120" t="s">
        <v>155</v>
      </c>
      <c r="CG13" s="120" t="s">
        <v>208</v>
      </c>
      <c r="CH13" s="120" t="s">
        <v>214</v>
      </c>
      <c r="CI13" s="120" t="s">
        <v>2031</v>
      </c>
    </row>
    <row r="14" spans="1:87" x14ac:dyDescent="0.25">
      <c r="A14" s="120" t="s">
        <v>3652</v>
      </c>
      <c r="B14" s="120">
        <v>5</v>
      </c>
      <c r="C14" s="120">
        <v>4</v>
      </c>
      <c r="D14" s="120">
        <v>1</v>
      </c>
      <c r="E14" s="120">
        <v>5</v>
      </c>
      <c r="F14" s="120">
        <v>1</v>
      </c>
      <c r="G14" s="120">
        <v>5</v>
      </c>
      <c r="H14" s="120">
        <v>5</v>
      </c>
      <c r="I14" s="120">
        <v>5</v>
      </c>
      <c r="J14" s="120">
        <v>5</v>
      </c>
      <c r="K14" s="120">
        <v>5</v>
      </c>
      <c r="L14" s="120">
        <v>5</v>
      </c>
      <c r="M14" s="120">
        <v>4</v>
      </c>
      <c r="N14" s="120">
        <v>2</v>
      </c>
      <c r="O14" s="120">
        <v>5</v>
      </c>
      <c r="P14" s="120">
        <v>5</v>
      </c>
      <c r="Q14" s="120">
        <v>5</v>
      </c>
      <c r="R14" s="120">
        <v>5</v>
      </c>
      <c r="S14" s="120">
        <v>4</v>
      </c>
      <c r="T14" s="120">
        <v>4</v>
      </c>
      <c r="U14" s="120">
        <v>3</v>
      </c>
      <c r="V14" s="120">
        <v>3</v>
      </c>
      <c r="W14" s="120">
        <v>5</v>
      </c>
      <c r="X14" s="120" t="s">
        <v>3653</v>
      </c>
      <c r="Z14" s="120">
        <v>4</v>
      </c>
      <c r="AA14" s="120">
        <v>5</v>
      </c>
      <c r="AB14" s="120">
        <v>4</v>
      </c>
      <c r="AC14" s="120">
        <v>4</v>
      </c>
      <c r="AD14" s="120">
        <v>4</v>
      </c>
      <c r="AE14" s="120">
        <v>4</v>
      </c>
      <c r="AF14" s="120">
        <v>5</v>
      </c>
      <c r="AG14" s="120">
        <v>2</v>
      </c>
      <c r="AH14" s="120">
        <v>4</v>
      </c>
      <c r="AI14" s="120">
        <v>3</v>
      </c>
      <c r="AJ14" s="120">
        <v>4</v>
      </c>
      <c r="AK14" s="120">
        <v>3</v>
      </c>
      <c r="AL14" s="120">
        <v>4</v>
      </c>
      <c r="AM14" s="120">
        <v>4</v>
      </c>
      <c r="AN14" s="120">
        <v>5</v>
      </c>
      <c r="AO14" s="120">
        <v>2</v>
      </c>
      <c r="AP14" s="120">
        <v>5</v>
      </c>
      <c r="AQ14" s="120" t="s">
        <v>5</v>
      </c>
      <c r="AR14" s="120">
        <v>5</v>
      </c>
      <c r="AS14" s="120">
        <v>5</v>
      </c>
      <c r="AT14" s="120">
        <v>5</v>
      </c>
      <c r="AU14" s="120">
        <v>4</v>
      </c>
      <c r="AV14" s="120">
        <v>4</v>
      </c>
      <c r="AW14" s="120">
        <v>4</v>
      </c>
      <c r="AX14" s="120">
        <v>2</v>
      </c>
      <c r="AY14" s="120">
        <v>2</v>
      </c>
      <c r="AZ14" s="120">
        <v>5</v>
      </c>
      <c r="BA14" s="120">
        <v>5</v>
      </c>
      <c r="BB14" s="120">
        <v>5</v>
      </c>
      <c r="BC14" s="120">
        <v>5</v>
      </c>
      <c r="BD14" s="120">
        <v>4</v>
      </c>
      <c r="BE14" s="120">
        <v>3</v>
      </c>
      <c r="BF14" s="120">
        <v>2</v>
      </c>
      <c r="BG14" s="120" t="s">
        <v>5</v>
      </c>
      <c r="BH14" s="120">
        <v>5</v>
      </c>
      <c r="BI14" s="120" t="s">
        <v>3654</v>
      </c>
      <c r="BJ14" s="120" t="s">
        <v>931</v>
      </c>
      <c r="BK14" s="120" t="s">
        <v>3594</v>
      </c>
      <c r="BL14" s="120" t="s">
        <v>151</v>
      </c>
      <c r="BM14" s="120" t="s">
        <v>5</v>
      </c>
      <c r="BN14" s="120" t="s">
        <v>3602</v>
      </c>
      <c r="BO14" s="120" t="s">
        <v>3603</v>
      </c>
      <c r="BP14" s="120" t="s">
        <v>3655</v>
      </c>
      <c r="BQ14" s="120">
        <v>2</v>
      </c>
      <c r="BR14" s="120">
        <v>3</v>
      </c>
      <c r="BS14" s="120">
        <v>3</v>
      </c>
      <c r="BT14" s="120">
        <v>2</v>
      </c>
      <c r="BU14" s="120">
        <v>4</v>
      </c>
      <c r="BV14" s="120">
        <f>SUM(Table7[[#This Row],[7. Please indicate for each of the five statements which is the closest to how you have been feeling over the last 6 months '[I have felt cheerful and in good spirits']]:[7. Please indicate for each of the five statements which is the closest to how you have been feeling over the last 6 months '[My daily life has been filled with things that interest me']]])*4</f>
        <v>56</v>
      </c>
      <c r="BW14" s="120" t="s">
        <v>2052</v>
      </c>
      <c r="BX14" s="120" t="s">
        <v>3656</v>
      </c>
      <c r="BY14" s="120" t="s">
        <v>3657</v>
      </c>
      <c r="BZ14" s="120" t="s">
        <v>163</v>
      </c>
      <c r="CA14" s="120" t="s">
        <v>171</v>
      </c>
      <c r="CB14" s="120" t="s">
        <v>178</v>
      </c>
      <c r="CC14" s="120" t="s">
        <v>183</v>
      </c>
      <c r="CD14" s="120" t="s">
        <v>2850</v>
      </c>
      <c r="CE14" s="120" t="s">
        <v>192</v>
      </c>
      <c r="CF14" s="120" t="s">
        <v>155</v>
      </c>
      <c r="CG14" s="120" t="s">
        <v>208</v>
      </c>
      <c r="CH14" s="120" t="s">
        <v>214</v>
      </c>
      <c r="CI14" s="120" t="s">
        <v>2031</v>
      </c>
    </row>
    <row r="15" spans="1:87" x14ac:dyDescent="0.25">
      <c r="A15" s="120" t="s">
        <v>3658</v>
      </c>
      <c r="B15" s="120">
        <v>5</v>
      </c>
      <c r="C15" s="120">
        <v>5</v>
      </c>
      <c r="D15" s="120">
        <v>3</v>
      </c>
      <c r="E15" s="120">
        <v>5</v>
      </c>
      <c r="F15" s="120">
        <v>5</v>
      </c>
      <c r="G15" s="120">
        <v>5</v>
      </c>
      <c r="H15" s="120">
        <v>5</v>
      </c>
      <c r="I15" s="120">
        <v>5</v>
      </c>
      <c r="J15" s="120">
        <v>1</v>
      </c>
      <c r="K15" s="120">
        <v>2</v>
      </c>
      <c r="L15" s="120">
        <v>2</v>
      </c>
      <c r="M15" s="120">
        <v>5</v>
      </c>
      <c r="N15" s="120">
        <v>5</v>
      </c>
      <c r="O15" s="120">
        <v>5</v>
      </c>
      <c r="P15" s="120">
        <v>5</v>
      </c>
      <c r="Q15" s="120">
        <v>5</v>
      </c>
      <c r="R15" s="120">
        <v>5</v>
      </c>
      <c r="S15" s="120">
        <v>5</v>
      </c>
      <c r="T15" s="120">
        <v>2</v>
      </c>
      <c r="U15" s="120">
        <v>5</v>
      </c>
      <c r="V15" s="120">
        <v>5</v>
      </c>
      <c r="W15" s="120">
        <v>5</v>
      </c>
      <c r="X15" s="120" t="s">
        <v>2720</v>
      </c>
      <c r="Z15" s="120">
        <v>5</v>
      </c>
      <c r="AA15" s="120">
        <v>5</v>
      </c>
      <c r="AB15" s="120">
        <v>5</v>
      </c>
      <c r="AC15" s="120">
        <v>5</v>
      </c>
      <c r="AD15" s="120">
        <v>5</v>
      </c>
      <c r="AE15" s="120">
        <v>5</v>
      </c>
      <c r="AF15" s="120">
        <v>5</v>
      </c>
      <c r="AG15" s="120">
        <v>5</v>
      </c>
      <c r="AH15" s="120">
        <v>5</v>
      </c>
      <c r="AI15" s="120">
        <v>5</v>
      </c>
      <c r="AJ15" s="120">
        <v>5</v>
      </c>
      <c r="AK15" s="120">
        <v>5</v>
      </c>
      <c r="AL15" s="120">
        <v>5</v>
      </c>
      <c r="AM15" s="120">
        <v>5</v>
      </c>
      <c r="AN15" s="120">
        <v>5</v>
      </c>
      <c r="AO15" s="120">
        <v>5</v>
      </c>
      <c r="AP15" s="120">
        <v>5</v>
      </c>
      <c r="AQ15" s="120">
        <v>5</v>
      </c>
      <c r="AR15" s="120">
        <v>5</v>
      </c>
      <c r="AS15" s="120">
        <v>5</v>
      </c>
      <c r="AT15" s="120">
        <v>5</v>
      </c>
      <c r="AU15" s="120">
        <v>2</v>
      </c>
      <c r="AV15" s="120">
        <v>2</v>
      </c>
      <c r="AW15" s="120">
        <v>5</v>
      </c>
      <c r="AX15" s="120">
        <v>5</v>
      </c>
      <c r="AY15" s="120">
        <v>5</v>
      </c>
      <c r="AZ15" s="120">
        <v>5</v>
      </c>
      <c r="BA15" s="120">
        <v>5</v>
      </c>
      <c r="BB15" s="120">
        <v>5</v>
      </c>
      <c r="BC15" s="120">
        <v>5</v>
      </c>
      <c r="BD15" s="120">
        <v>5</v>
      </c>
      <c r="BE15" s="120">
        <v>3</v>
      </c>
      <c r="BF15" s="120">
        <v>5</v>
      </c>
      <c r="BG15" s="120">
        <v>5</v>
      </c>
      <c r="BH15" s="120">
        <v>5</v>
      </c>
      <c r="BI15" s="120" t="s">
        <v>3659</v>
      </c>
      <c r="BJ15" s="120" t="s">
        <v>3587</v>
      </c>
      <c r="BK15" s="120" t="s">
        <v>3588</v>
      </c>
      <c r="BL15" s="120" t="s">
        <v>151</v>
      </c>
      <c r="BM15" s="120" t="s">
        <v>151</v>
      </c>
      <c r="BN15" s="120" t="s">
        <v>3602</v>
      </c>
      <c r="BQ15" s="120">
        <v>4</v>
      </c>
      <c r="BR15" s="120">
        <v>4</v>
      </c>
      <c r="BS15" s="120">
        <v>3</v>
      </c>
      <c r="BT15" s="120">
        <v>3</v>
      </c>
      <c r="BU15" s="120">
        <v>4</v>
      </c>
      <c r="BV15" s="120">
        <f>SUM(Table7[[#This Row],[7. Please indicate for each of the five statements which is the closest to how you have been feeling over the last 6 months '[I have felt cheerful and in good spirits']]:[7. Please indicate for each of the five statements which is the closest to how you have been feeling over the last 6 months '[My daily life has been filled with things that interest me']]])*4</f>
        <v>72</v>
      </c>
      <c r="BW15" s="120" t="s">
        <v>147</v>
      </c>
      <c r="BX15" s="120" t="s">
        <v>2615</v>
      </c>
      <c r="BZ15" s="120" t="s">
        <v>162</v>
      </c>
      <c r="CA15" s="120" t="s">
        <v>169</v>
      </c>
      <c r="CB15" s="120" t="s">
        <v>176</v>
      </c>
      <c r="CC15" s="120" t="s">
        <v>183</v>
      </c>
      <c r="CD15" s="120" t="s">
        <v>1965</v>
      </c>
      <c r="CE15" s="120" t="s">
        <v>204</v>
      </c>
      <c r="CF15" s="120" t="s">
        <v>3660</v>
      </c>
      <c r="CG15" s="120" t="s">
        <v>208</v>
      </c>
      <c r="CH15" s="120" t="s">
        <v>214</v>
      </c>
      <c r="CI15" s="120" t="s">
        <v>2031</v>
      </c>
    </row>
    <row r="16" spans="1:87" x14ac:dyDescent="0.25">
      <c r="A16" s="120" t="s">
        <v>3661</v>
      </c>
      <c r="B16" s="120">
        <v>2</v>
      </c>
      <c r="C16" s="120">
        <v>5</v>
      </c>
      <c r="D16" s="120">
        <v>5</v>
      </c>
      <c r="E16" s="120">
        <v>2</v>
      </c>
      <c r="F16" s="120">
        <v>1</v>
      </c>
      <c r="G16" s="120">
        <v>5</v>
      </c>
      <c r="H16" s="120">
        <v>5</v>
      </c>
      <c r="I16" s="120">
        <v>2</v>
      </c>
      <c r="J16" s="120">
        <v>1</v>
      </c>
      <c r="K16" s="120">
        <v>3</v>
      </c>
      <c r="L16" s="120">
        <v>2</v>
      </c>
      <c r="M16" s="120">
        <v>4</v>
      </c>
      <c r="N16" s="120">
        <v>4</v>
      </c>
      <c r="O16" s="120">
        <v>5</v>
      </c>
      <c r="P16" s="120">
        <v>5</v>
      </c>
      <c r="Q16" s="120">
        <v>5</v>
      </c>
      <c r="R16" s="120">
        <v>2</v>
      </c>
      <c r="S16" s="120">
        <v>2</v>
      </c>
      <c r="T16" s="120">
        <v>2</v>
      </c>
      <c r="U16" s="120">
        <v>1</v>
      </c>
      <c r="V16" s="120">
        <v>1</v>
      </c>
      <c r="W16" s="120">
        <v>5</v>
      </c>
      <c r="X16" s="120" t="s">
        <v>2692</v>
      </c>
      <c r="Z16" s="120">
        <v>5</v>
      </c>
      <c r="AA16" s="120">
        <v>2</v>
      </c>
      <c r="AB16" s="120">
        <v>4</v>
      </c>
      <c r="AC16" s="120">
        <v>3</v>
      </c>
      <c r="AD16" s="120">
        <v>2</v>
      </c>
      <c r="AE16" s="120">
        <v>2</v>
      </c>
      <c r="AF16" s="120">
        <v>4</v>
      </c>
      <c r="AG16" s="120">
        <v>2</v>
      </c>
      <c r="AH16" s="120">
        <v>2</v>
      </c>
      <c r="AI16" s="120">
        <v>5</v>
      </c>
      <c r="AJ16" s="120">
        <v>3</v>
      </c>
      <c r="AK16" s="120">
        <v>2</v>
      </c>
      <c r="AL16" s="120">
        <v>3</v>
      </c>
      <c r="AM16" s="120">
        <v>3</v>
      </c>
      <c r="AN16" s="120">
        <v>5</v>
      </c>
      <c r="AO16" s="120">
        <v>5</v>
      </c>
      <c r="AP16" s="120">
        <v>2</v>
      </c>
      <c r="AQ16" s="120">
        <v>2</v>
      </c>
      <c r="AR16" s="120">
        <v>5</v>
      </c>
      <c r="AS16" s="120">
        <v>5</v>
      </c>
      <c r="AT16" s="120">
        <v>4</v>
      </c>
      <c r="AU16" s="120">
        <v>1</v>
      </c>
      <c r="AV16" s="120">
        <v>3</v>
      </c>
      <c r="AW16" s="120">
        <v>3</v>
      </c>
      <c r="AX16" s="120">
        <v>4</v>
      </c>
      <c r="AY16" s="120">
        <v>4</v>
      </c>
      <c r="AZ16" s="120">
        <v>5</v>
      </c>
      <c r="BA16" s="120">
        <v>5</v>
      </c>
      <c r="BB16" s="120">
        <v>5</v>
      </c>
      <c r="BC16" s="120">
        <v>2</v>
      </c>
      <c r="BD16" s="120">
        <v>2</v>
      </c>
      <c r="BE16" s="120">
        <v>2</v>
      </c>
      <c r="BF16" s="120">
        <v>2</v>
      </c>
      <c r="BG16" s="120">
        <v>3</v>
      </c>
      <c r="BH16" s="120">
        <v>5</v>
      </c>
      <c r="BI16" s="120" t="s">
        <v>3586</v>
      </c>
      <c r="BJ16" s="120" t="s">
        <v>3587</v>
      </c>
      <c r="BK16" s="120" t="s">
        <v>3588</v>
      </c>
      <c r="BL16" s="120" t="s">
        <v>151</v>
      </c>
      <c r="BM16" s="120" t="s">
        <v>5</v>
      </c>
      <c r="BN16" s="120" t="s">
        <v>3602</v>
      </c>
      <c r="BP16" s="120" t="s">
        <v>3662</v>
      </c>
      <c r="BQ16" s="120">
        <v>4</v>
      </c>
      <c r="BR16" s="120">
        <v>1</v>
      </c>
      <c r="BS16" s="120">
        <v>3</v>
      </c>
      <c r="BT16" s="120">
        <v>3</v>
      </c>
      <c r="BU16" s="120">
        <v>4</v>
      </c>
      <c r="BV16" s="120">
        <f>SUM(Table7[[#This Row],[7. Please indicate for each of the five statements which is the closest to how you have been feeling over the last 6 months '[I have felt cheerful and in good spirits']]:[7. Please indicate for each of the five statements which is the closest to how you have been feeling over the last 6 months '[My daily life has been filled with things that interest me']]])*4</f>
        <v>60</v>
      </c>
      <c r="BW16" s="120" t="s">
        <v>147</v>
      </c>
      <c r="BX16" s="120" t="s">
        <v>3663</v>
      </c>
      <c r="BY16" s="120" t="s">
        <v>3664</v>
      </c>
      <c r="BZ16" s="120" t="s">
        <v>162</v>
      </c>
      <c r="CA16" s="120" t="s">
        <v>172</v>
      </c>
      <c r="CB16" s="120" t="s">
        <v>176</v>
      </c>
      <c r="CC16" s="120" t="s">
        <v>183</v>
      </c>
      <c r="CD16" s="120" t="s">
        <v>301</v>
      </c>
      <c r="CE16" s="120" t="s">
        <v>192</v>
      </c>
      <c r="CF16" s="120" t="s">
        <v>202</v>
      </c>
      <c r="CG16" s="120" t="s">
        <v>208</v>
      </c>
      <c r="CH16" s="120" t="s">
        <v>214</v>
      </c>
      <c r="CI16" s="120" t="s">
        <v>2031</v>
      </c>
    </row>
    <row r="17" spans="1:87" x14ac:dyDescent="0.25">
      <c r="A17" s="120" t="s">
        <v>3665</v>
      </c>
      <c r="B17" s="120">
        <v>5</v>
      </c>
      <c r="C17" s="120">
        <v>3</v>
      </c>
      <c r="D17" s="120">
        <v>3</v>
      </c>
      <c r="E17" s="120">
        <v>2</v>
      </c>
      <c r="F17" s="120">
        <v>1</v>
      </c>
      <c r="G17" s="120">
        <v>5</v>
      </c>
      <c r="H17" s="120">
        <v>3</v>
      </c>
      <c r="I17" s="120">
        <v>4</v>
      </c>
      <c r="J17" s="120">
        <v>2</v>
      </c>
      <c r="K17" s="120">
        <v>2</v>
      </c>
      <c r="L17" s="120">
        <v>3</v>
      </c>
      <c r="M17" s="120">
        <v>3</v>
      </c>
      <c r="N17" s="120">
        <v>5</v>
      </c>
      <c r="O17" s="120">
        <v>4</v>
      </c>
      <c r="P17" s="120">
        <v>5</v>
      </c>
      <c r="Q17" s="120">
        <v>4</v>
      </c>
      <c r="R17" s="120">
        <v>2</v>
      </c>
      <c r="S17" s="120">
        <v>1</v>
      </c>
      <c r="T17" s="120">
        <v>2</v>
      </c>
      <c r="U17" s="120">
        <v>1</v>
      </c>
      <c r="V17" s="120">
        <v>1</v>
      </c>
      <c r="W17" s="120">
        <v>3</v>
      </c>
      <c r="X17" s="120" t="s">
        <v>3666</v>
      </c>
      <c r="Z17" s="120">
        <v>4</v>
      </c>
      <c r="AA17" s="120">
        <v>4</v>
      </c>
      <c r="AB17" s="120">
        <v>4</v>
      </c>
      <c r="AC17" s="120">
        <v>5</v>
      </c>
      <c r="AD17" s="120">
        <v>3</v>
      </c>
      <c r="AE17" s="120">
        <v>3</v>
      </c>
      <c r="AF17" s="120">
        <v>4</v>
      </c>
      <c r="AG17" s="120">
        <v>2</v>
      </c>
      <c r="AH17" s="120">
        <v>4</v>
      </c>
      <c r="AI17" s="120">
        <v>4</v>
      </c>
      <c r="AJ17" s="120">
        <v>4</v>
      </c>
      <c r="AK17" s="120">
        <v>4</v>
      </c>
      <c r="AL17" s="120">
        <v>4</v>
      </c>
      <c r="AM17" s="120">
        <v>5</v>
      </c>
      <c r="AN17" s="120">
        <v>2</v>
      </c>
      <c r="AO17" s="120">
        <v>2</v>
      </c>
      <c r="AP17" s="120">
        <v>2</v>
      </c>
      <c r="AQ17" s="120">
        <v>1</v>
      </c>
      <c r="AR17" s="120">
        <v>5</v>
      </c>
      <c r="AS17" s="120">
        <v>2</v>
      </c>
      <c r="AT17" s="120">
        <v>3</v>
      </c>
      <c r="AU17" s="120">
        <v>1</v>
      </c>
      <c r="AV17" s="120">
        <v>3</v>
      </c>
      <c r="AW17" s="120">
        <v>3</v>
      </c>
      <c r="AX17" s="120">
        <v>3</v>
      </c>
      <c r="AY17" s="120">
        <v>5</v>
      </c>
      <c r="AZ17" s="120">
        <v>3</v>
      </c>
      <c r="BA17" s="120">
        <v>2</v>
      </c>
      <c r="BB17" s="120">
        <v>4</v>
      </c>
      <c r="BC17" s="120">
        <v>2</v>
      </c>
      <c r="BD17" s="120">
        <v>1</v>
      </c>
      <c r="BE17" s="120">
        <v>3</v>
      </c>
      <c r="BF17" s="120">
        <v>1</v>
      </c>
      <c r="BG17" s="120">
        <v>1</v>
      </c>
      <c r="BH17" s="120">
        <v>3</v>
      </c>
      <c r="BI17" s="120" t="s">
        <v>3586</v>
      </c>
      <c r="BJ17" s="120" t="s">
        <v>3623</v>
      </c>
      <c r="BK17" s="120" t="s">
        <v>3594</v>
      </c>
      <c r="BL17" s="120" t="s">
        <v>151</v>
      </c>
      <c r="BM17" s="120" t="s">
        <v>151</v>
      </c>
      <c r="BN17" s="120" t="s">
        <v>3609</v>
      </c>
      <c r="BO17" s="120" t="s">
        <v>3667</v>
      </c>
      <c r="BP17" s="120" t="s">
        <v>3603</v>
      </c>
      <c r="BQ17" s="120">
        <v>2</v>
      </c>
      <c r="BR17" s="120">
        <v>1</v>
      </c>
      <c r="BS17" s="120">
        <v>4</v>
      </c>
      <c r="BT17" s="120">
        <v>2</v>
      </c>
      <c r="BU17" s="120">
        <v>3</v>
      </c>
      <c r="BV17" s="120">
        <f>SUM(Table7[[#This Row],[7. Please indicate for each of the five statements which is the closest to how you have been feeling over the last 6 months '[I have felt cheerful and in good spirits']]:[7. Please indicate for each of the five statements which is the closest to how you have been feeling over the last 6 months '[My daily life has been filled with things that interest me']]])*4</f>
        <v>48</v>
      </c>
      <c r="BW17" s="120" t="s">
        <v>2052</v>
      </c>
      <c r="BX17" s="120" t="s">
        <v>3612</v>
      </c>
      <c r="BY17" s="120" t="s">
        <v>3668</v>
      </c>
      <c r="BZ17" s="120" t="s">
        <v>162</v>
      </c>
      <c r="CA17" s="120" t="s">
        <v>169</v>
      </c>
      <c r="CB17" s="120" t="s">
        <v>176</v>
      </c>
      <c r="CC17" s="120" t="s">
        <v>183</v>
      </c>
      <c r="CD17" s="120" t="s">
        <v>3669</v>
      </c>
      <c r="CE17" s="120" t="s">
        <v>204</v>
      </c>
      <c r="CF17" s="120" t="s">
        <v>203</v>
      </c>
      <c r="CG17" s="120" t="s">
        <v>208</v>
      </c>
      <c r="CH17" s="120" t="s">
        <v>214</v>
      </c>
      <c r="CI17" s="120" t="s">
        <v>2031</v>
      </c>
    </row>
    <row r="18" spans="1:87" x14ac:dyDescent="0.25">
      <c r="A18" s="120" t="s">
        <v>3670</v>
      </c>
      <c r="B18" s="120">
        <v>4</v>
      </c>
      <c r="C18" s="120">
        <v>4</v>
      </c>
      <c r="D18" s="120">
        <v>4</v>
      </c>
      <c r="E18" s="120">
        <v>1</v>
      </c>
      <c r="F18" s="120">
        <v>1</v>
      </c>
      <c r="G18" s="120">
        <v>5</v>
      </c>
      <c r="H18" s="120">
        <v>3</v>
      </c>
      <c r="I18" s="120">
        <v>5</v>
      </c>
      <c r="J18" s="120">
        <v>1</v>
      </c>
      <c r="K18" s="120">
        <v>1</v>
      </c>
      <c r="L18" s="120">
        <v>1</v>
      </c>
      <c r="M18" s="120">
        <v>4</v>
      </c>
      <c r="N18" s="120">
        <v>1</v>
      </c>
      <c r="O18" s="120">
        <v>3</v>
      </c>
      <c r="P18" s="120">
        <v>5</v>
      </c>
      <c r="Q18" s="120">
        <v>5</v>
      </c>
      <c r="R18" s="120">
        <v>1</v>
      </c>
      <c r="S18" s="120">
        <v>1</v>
      </c>
      <c r="T18" s="120">
        <v>1</v>
      </c>
      <c r="U18" s="120">
        <v>1</v>
      </c>
      <c r="V18" s="120">
        <v>1</v>
      </c>
      <c r="W18" s="120">
        <v>5</v>
      </c>
      <c r="X18" s="120" t="s">
        <v>2692</v>
      </c>
      <c r="Z18" s="120">
        <v>3</v>
      </c>
      <c r="AA18" s="120">
        <v>1</v>
      </c>
      <c r="AB18" s="120">
        <v>3</v>
      </c>
      <c r="AC18" s="120">
        <v>1</v>
      </c>
      <c r="AD18" s="120">
        <v>4</v>
      </c>
      <c r="AE18" s="120">
        <v>4</v>
      </c>
      <c r="AF18" s="120">
        <v>5</v>
      </c>
      <c r="AG18" s="120">
        <v>1</v>
      </c>
      <c r="AH18" s="120">
        <v>4</v>
      </c>
      <c r="AI18" s="120">
        <v>4</v>
      </c>
      <c r="AJ18" s="120">
        <v>1</v>
      </c>
      <c r="AK18" s="120">
        <v>5</v>
      </c>
      <c r="AL18" s="120">
        <v>1</v>
      </c>
      <c r="AM18" s="120">
        <v>4</v>
      </c>
      <c r="AN18" s="120">
        <v>4</v>
      </c>
      <c r="AO18" s="120">
        <v>4</v>
      </c>
      <c r="AP18" s="120">
        <v>1</v>
      </c>
      <c r="AQ18" s="120">
        <v>1</v>
      </c>
      <c r="AR18" s="120">
        <v>5</v>
      </c>
      <c r="AS18" s="120">
        <v>5</v>
      </c>
      <c r="AT18" s="120">
        <v>4</v>
      </c>
      <c r="AU18" s="120">
        <v>1</v>
      </c>
      <c r="AV18" s="120">
        <v>1</v>
      </c>
      <c r="AW18" s="120">
        <v>1</v>
      </c>
      <c r="AX18" s="120">
        <v>5</v>
      </c>
      <c r="AY18" s="120">
        <v>1</v>
      </c>
      <c r="AZ18" s="120">
        <v>3</v>
      </c>
      <c r="BA18" s="120">
        <v>4</v>
      </c>
      <c r="BB18" s="120">
        <v>5</v>
      </c>
      <c r="BC18" s="120">
        <v>1</v>
      </c>
      <c r="BD18" s="120">
        <v>1</v>
      </c>
      <c r="BE18" s="120">
        <v>1</v>
      </c>
      <c r="BF18" s="120">
        <v>1</v>
      </c>
      <c r="BG18" s="120">
        <v>1</v>
      </c>
      <c r="BH18" s="120">
        <v>5</v>
      </c>
      <c r="BI18" s="120" t="s">
        <v>3659</v>
      </c>
      <c r="BJ18" s="120" t="s">
        <v>3587</v>
      </c>
      <c r="BK18" s="120" t="s">
        <v>3588</v>
      </c>
      <c r="BL18" s="120" t="s">
        <v>5</v>
      </c>
      <c r="BM18" s="129" t="s">
        <v>5</v>
      </c>
      <c r="BN18" s="120" t="s">
        <v>3602</v>
      </c>
      <c r="BO18" s="120" t="s">
        <v>3627</v>
      </c>
      <c r="BP18" s="120" t="s">
        <v>3628</v>
      </c>
      <c r="BQ18" s="120">
        <v>4</v>
      </c>
      <c r="BR18" s="120">
        <v>1</v>
      </c>
      <c r="BS18" s="120">
        <v>4</v>
      </c>
      <c r="BT18" s="120">
        <v>0</v>
      </c>
      <c r="BU18" s="120">
        <v>4</v>
      </c>
      <c r="BV18" s="120">
        <f>SUM(Table7[[#This Row],[7. Please indicate for each of the five statements which is the closest to how you have been feeling over the last 6 months '[I have felt cheerful and in good spirits']]:[7. Please indicate for each of the five statements which is the closest to how you have been feeling over the last 6 months '[My daily life has been filled with things that interest me']]])*4</f>
        <v>52</v>
      </c>
      <c r="BW18" s="120" t="s">
        <v>2052</v>
      </c>
      <c r="BX18" s="120" t="s">
        <v>3671</v>
      </c>
      <c r="BY18" s="120" t="s">
        <v>3672</v>
      </c>
      <c r="BZ18" s="120" t="s">
        <v>163</v>
      </c>
      <c r="CA18" s="120" t="s">
        <v>171</v>
      </c>
      <c r="CB18" s="120" t="s">
        <v>176</v>
      </c>
      <c r="CC18" s="120" t="s">
        <v>183</v>
      </c>
      <c r="CD18" s="120" t="s">
        <v>3673</v>
      </c>
      <c r="CE18" s="120" t="s">
        <v>202</v>
      </c>
      <c r="CF18" s="120" t="s">
        <v>3660</v>
      </c>
      <c r="CG18" s="120" t="s">
        <v>208</v>
      </c>
      <c r="CH18" s="120" t="s">
        <v>214</v>
      </c>
      <c r="CI18" s="120" t="s">
        <v>2031</v>
      </c>
    </row>
    <row r="19" spans="1:87" x14ac:dyDescent="0.25">
      <c r="A19" s="120" t="s">
        <v>3674</v>
      </c>
      <c r="B19" s="120">
        <v>4</v>
      </c>
      <c r="C19" s="120">
        <v>5</v>
      </c>
      <c r="D19" s="120">
        <v>3</v>
      </c>
      <c r="E19" s="120">
        <v>2</v>
      </c>
      <c r="F19" s="120">
        <v>1</v>
      </c>
      <c r="G19" s="120">
        <v>5</v>
      </c>
      <c r="H19" s="120">
        <v>5</v>
      </c>
      <c r="I19" s="120">
        <v>5</v>
      </c>
      <c r="J19" s="120">
        <v>1</v>
      </c>
      <c r="K19" s="120">
        <v>3</v>
      </c>
      <c r="L19" s="120">
        <v>1</v>
      </c>
      <c r="M19" s="120">
        <v>5</v>
      </c>
      <c r="N19" s="120">
        <v>3</v>
      </c>
      <c r="O19" s="120">
        <v>1</v>
      </c>
      <c r="P19" s="120">
        <v>4</v>
      </c>
      <c r="Q19" s="120">
        <v>5</v>
      </c>
      <c r="R19" s="120">
        <v>1</v>
      </c>
      <c r="S19" s="120">
        <v>3</v>
      </c>
      <c r="T19" s="120">
        <v>3</v>
      </c>
      <c r="U19" s="120">
        <v>4</v>
      </c>
      <c r="V19" s="120">
        <v>5</v>
      </c>
      <c r="W19" s="120">
        <v>5</v>
      </c>
      <c r="X19" s="120" t="s">
        <v>2538</v>
      </c>
      <c r="Z19" s="120">
        <v>5</v>
      </c>
      <c r="AA19" s="120">
        <v>5</v>
      </c>
      <c r="AB19" s="120">
        <v>5</v>
      </c>
      <c r="AC19" s="120">
        <v>5</v>
      </c>
      <c r="AD19" s="120">
        <v>5</v>
      </c>
      <c r="AE19" s="120">
        <v>2</v>
      </c>
      <c r="AF19" s="120">
        <v>5</v>
      </c>
      <c r="AG19" s="120">
        <v>5</v>
      </c>
      <c r="AH19" s="120">
        <v>5</v>
      </c>
      <c r="AI19" s="120">
        <v>5</v>
      </c>
      <c r="AJ19" s="120">
        <v>5</v>
      </c>
      <c r="AK19" s="120">
        <v>5</v>
      </c>
      <c r="AL19" s="120">
        <v>5</v>
      </c>
      <c r="AM19" s="120">
        <v>5</v>
      </c>
      <c r="AN19" s="120">
        <v>5</v>
      </c>
      <c r="AO19" s="120">
        <v>5</v>
      </c>
      <c r="AP19" s="120">
        <v>1</v>
      </c>
      <c r="AQ19" s="120">
        <v>1</v>
      </c>
      <c r="AR19" s="120">
        <v>5</v>
      </c>
      <c r="AS19" s="120">
        <v>5</v>
      </c>
      <c r="AT19" s="120">
        <v>5</v>
      </c>
      <c r="AU19" s="120">
        <v>2</v>
      </c>
      <c r="AV19" s="120">
        <v>2</v>
      </c>
      <c r="AW19" s="120">
        <v>5</v>
      </c>
      <c r="AX19" s="120">
        <v>5</v>
      </c>
      <c r="AY19" s="120">
        <v>5</v>
      </c>
      <c r="AZ19" s="120">
        <v>5</v>
      </c>
      <c r="BA19" s="120">
        <v>5</v>
      </c>
      <c r="BB19" s="120">
        <v>5</v>
      </c>
      <c r="BC19" s="120">
        <v>3</v>
      </c>
      <c r="BD19" s="120">
        <v>3</v>
      </c>
      <c r="BE19" s="120">
        <v>3</v>
      </c>
      <c r="BF19" s="120">
        <v>4</v>
      </c>
      <c r="BG19" s="120">
        <v>5</v>
      </c>
      <c r="BH19" s="120">
        <v>5</v>
      </c>
      <c r="BI19" s="120" t="s">
        <v>3593</v>
      </c>
      <c r="BJ19" s="120" t="s">
        <v>3587</v>
      </c>
      <c r="BK19" s="120" t="s">
        <v>3588</v>
      </c>
      <c r="BL19" s="120" t="s">
        <v>151</v>
      </c>
      <c r="BM19" s="120" t="s">
        <v>151</v>
      </c>
      <c r="BN19" s="120" t="s">
        <v>3602</v>
      </c>
      <c r="BO19" s="120" t="s">
        <v>3616</v>
      </c>
      <c r="BP19" s="120" t="s">
        <v>3675</v>
      </c>
      <c r="BQ19" s="120">
        <v>3</v>
      </c>
      <c r="BR19" s="120">
        <v>4</v>
      </c>
      <c r="BS19" s="120">
        <v>5</v>
      </c>
      <c r="BT19" s="120">
        <v>5</v>
      </c>
      <c r="BU19" s="120">
        <v>3</v>
      </c>
      <c r="BV19" s="120">
        <f>SUM(Table7[[#This Row],[7. Please indicate for each of the five statements which is the closest to how you have been feeling over the last 6 months '[I have felt cheerful and in good spirits']]:[7. Please indicate for each of the five statements which is the closest to how you have been feeling over the last 6 months '[My daily life has been filled with things that interest me']]])*4</f>
        <v>80</v>
      </c>
      <c r="BW19" s="120" t="s">
        <v>147</v>
      </c>
      <c r="BX19" s="120" t="s">
        <v>2683</v>
      </c>
      <c r="BZ19" s="120" t="s">
        <v>163</v>
      </c>
      <c r="CA19" s="120" t="s">
        <v>169</v>
      </c>
      <c r="CB19" s="120" t="s">
        <v>176</v>
      </c>
      <c r="CC19" s="120" t="s">
        <v>183</v>
      </c>
      <c r="CD19" s="120" t="s">
        <v>3676</v>
      </c>
      <c r="CE19" s="120" t="s">
        <v>204</v>
      </c>
      <c r="CF19" s="120" t="s">
        <v>3600</v>
      </c>
      <c r="CG19" s="120" t="s">
        <v>208</v>
      </c>
      <c r="CH19" s="120" t="s">
        <v>214</v>
      </c>
      <c r="CI19" s="120" t="s">
        <v>2031</v>
      </c>
    </row>
    <row r="20" spans="1:87" x14ac:dyDescent="0.25">
      <c r="A20" s="120" t="s">
        <v>3677</v>
      </c>
      <c r="B20" s="120">
        <v>4</v>
      </c>
      <c r="C20" s="120">
        <v>5</v>
      </c>
      <c r="D20" s="120">
        <v>3</v>
      </c>
      <c r="E20" s="120">
        <v>4</v>
      </c>
      <c r="F20" s="120">
        <v>3</v>
      </c>
      <c r="G20" s="120">
        <v>5</v>
      </c>
      <c r="H20" s="120">
        <v>5</v>
      </c>
      <c r="I20" s="120">
        <v>5</v>
      </c>
      <c r="J20" s="120">
        <v>3</v>
      </c>
      <c r="K20" s="120">
        <v>5</v>
      </c>
      <c r="L20" s="120">
        <v>3</v>
      </c>
      <c r="M20" s="120">
        <v>4</v>
      </c>
      <c r="N20" s="120">
        <v>5</v>
      </c>
      <c r="O20" s="120">
        <v>3</v>
      </c>
      <c r="P20" s="120">
        <v>5</v>
      </c>
      <c r="Q20" s="120">
        <v>5</v>
      </c>
      <c r="R20" s="120">
        <v>2</v>
      </c>
      <c r="S20" s="120">
        <v>2</v>
      </c>
      <c r="T20" s="120">
        <v>4</v>
      </c>
      <c r="U20" s="120">
        <v>3</v>
      </c>
      <c r="V20" s="120">
        <v>2</v>
      </c>
      <c r="W20" s="120">
        <v>5</v>
      </c>
      <c r="X20" s="120" t="s">
        <v>2692</v>
      </c>
      <c r="Z20" s="120">
        <v>4</v>
      </c>
      <c r="AA20" s="120">
        <v>4</v>
      </c>
      <c r="AB20" s="120">
        <v>5</v>
      </c>
      <c r="AC20" s="120">
        <v>4</v>
      </c>
      <c r="AD20" s="120">
        <v>5</v>
      </c>
      <c r="AE20" s="120">
        <v>3</v>
      </c>
      <c r="AF20" s="120">
        <v>2</v>
      </c>
      <c r="AG20" s="120">
        <v>4</v>
      </c>
      <c r="AH20" s="120">
        <v>4</v>
      </c>
      <c r="AI20" s="120">
        <v>3</v>
      </c>
      <c r="AJ20" s="120">
        <v>3</v>
      </c>
      <c r="AK20" s="120">
        <v>5</v>
      </c>
      <c r="AL20" s="120">
        <v>4</v>
      </c>
      <c r="AM20" s="120">
        <v>3</v>
      </c>
      <c r="AN20" s="120">
        <v>5</v>
      </c>
      <c r="AO20" s="120">
        <v>3</v>
      </c>
      <c r="AP20" s="120">
        <v>3</v>
      </c>
      <c r="AQ20" s="120">
        <v>3</v>
      </c>
      <c r="AR20" s="120">
        <v>5</v>
      </c>
      <c r="AS20" s="120">
        <v>5</v>
      </c>
      <c r="AT20" s="120">
        <v>5</v>
      </c>
      <c r="AU20" s="120">
        <v>2</v>
      </c>
      <c r="AV20" s="120">
        <v>5</v>
      </c>
      <c r="AW20" s="120">
        <v>2</v>
      </c>
      <c r="AX20" s="120">
        <v>4</v>
      </c>
      <c r="AY20" s="120">
        <v>5</v>
      </c>
      <c r="AZ20" s="120">
        <v>2</v>
      </c>
      <c r="BA20" s="120">
        <v>5</v>
      </c>
      <c r="BB20" s="120">
        <v>5</v>
      </c>
      <c r="BC20" s="120">
        <v>2</v>
      </c>
      <c r="BD20" s="120">
        <v>2</v>
      </c>
      <c r="BE20" s="120">
        <v>2</v>
      </c>
      <c r="BF20" s="120">
        <v>2</v>
      </c>
      <c r="BG20" s="120">
        <v>2</v>
      </c>
      <c r="BH20" s="120">
        <v>5</v>
      </c>
      <c r="BI20" s="120" t="s">
        <v>3659</v>
      </c>
      <c r="BJ20" s="120" t="s">
        <v>931</v>
      </c>
      <c r="BK20" s="120" t="s">
        <v>3678</v>
      </c>
      <c r="BL20" s="120" t="s">
        <v>151</v>
      </c>
      <c r="BM20" s="120" t="s">
        <v>5</v>
      </c>
      <c r="BN20" s="120" t="s">
        <v>3609</v>
      </c>
      <c r="BO20" s="120" t="s">
        <v>3679</v>
      </c>
      <c r="BQ20" s="120">
        <v>3</v>
      </c>
      <c r="BR20" s="120">
        <v>2</v>
      </c>
      <c r="BS20" s="120">
        <v>3</v>
      </c>
      <c r="BT20" s="120">
        <v>1</v>
      </c>
      <c r="BU20" s="120">
        <v>2</v>
      </c>
      <c r="BV20" s="120">
        <f>SUM(Table7[[#This Row],[7. Please indicate for each of the five statements which is the closest to how you have been feeling over the last 6 months '[I have felt cheerful and in good spirits']]:[7. Please indicate for each of the five statements which is the closest to how you have been feeling over the last 6 months '[My daily life has been filled with things that interest me']]])*4</f>
        <v>44</v>
      </c>
      <c r="BW20" s="120" t="s">
        <v>147</v>
      </c>
      <c r="BX20" s="120" t="s">
        <v>3680</v>
      </c>
      <c r="BY20" s="120" t="s">
        <v>3681</v>
      </c>
      <c r="BZ20" s="120" t="s">
        <v>162</v>
      </c>
      <c r="CA20" s="120" t="s">
        <v>169</v>
      </c>
      <c r="CB20" s="120" t="s">
        <v>177</v>
      </c>
      <c r="CC20" s="120" t="s">
        <v>183</v>
      </c>
      <c r="CD20" s="120" t="s">
        <v>345</v>
      </c>
      <c r="CE20" s="120" t="s">
        <v>153</v>
      </c>
      <c r="CF20" s="120" t="s">
        <v>3682</v>
      </c>
      <c r="CG20" s="120" t="s">
        <v>208</v>
      </c>
      <c r="CH20" s="120" t="s">
        <v>214</v>
      </c>
      <c r="CI20" s="120" t="s">
        <v>2031</v>
      </c>
    </row>
    <row r="21" spans="1:87" x14ac:dyDescent="0.25">
      <c r="A21" s="120" t="s">
        <v>3683</v>
      </c>
      <c r="B21" s="120">
        <v>5</v>
      </c>
      <c r="C21" s="120">
        <v>5</v>
      </c>
      <c r="D21" s="120">
        <v>5</v>
      </c>
      <c r="E21" s="120">
        <v>3</v>
      </c>
      <c r="F21" s="120">
        <v>2</v>
      </c>
      <c r="G21" s="120">
        <v>5</v>
      </c>
      <c r="H21" s="120">
        <v>5</v>
      </c>
      <c r="I21" s="120">
        <v>5</v>
      </c>
      <c r="J21" s="120">
        <v>1</v>
      </c>
      <c r="K21" s="120">
        <v>3</v>
      </c>
      <c r="L21" s="120">
        <v>3</v>
      </c>
      <c r="M21" s="120">
        <v>5</v>
      </c>
      <c r="N21" s="120">
        <v>3</v>
      </c>
      <c r="O21" s="120">
        <v>4</v>
      </c>
      <c r="P21" s="120">
        <v>5</v>
      </c>
      <c r="Q21" s="120">
        <v>5</v>
      </c>
      <c r="R21" s="120">
        <v>1</v>
      </c>
      <c r="S21" s="120">
        <v>1</v>
      </c>
      <c r="T21" s="120">
        <v>1</v>
      </c>
      <c r="U21" s="120">
        <v>5</v>
      </c>
      <c r="V21" s="120" t="s">
        <v>5</v>
      </c>
      <c r="W21" s="120">
        <v>5</v>
      </c>
      <c r="X21" s="120" t="s">
        <v>2638</v>
      </c>
      <c r="Z21" s="120">
        <v>5</v>
      </c>
      <c r="AA21" s="120">
        <v>5</v>
      </c>
      <c r="AB21" s="120">
        <v>1</v>
      </c>
      <c r="AC21" s="120">
        <v>5</v>
      </c>
      <c r="AD21" s="120">
        <v>1</v>
      </c>
      <c r="AE21" s="120">
        <v>5</v>
      </c>
      <c r="AF21" s="120">
        <v>4</v>
      </c>
      <c r="AG21" s="120">
        <v>1</v>
      </c>
      <c r="AH21" s="120">
        <v>5</v>
      </c>
      <c r="AI21" s="120">
        <v>5</v>
      </c>
      <c r="AJ21" s="120">
        <v>5</v>
      </c>
      <c r="AK21" s="120">
        <v>5</v>
      </c>
      <c r="AL21" s="120">
        <v>1</v>
      </c>
      <c r="AM21" s="120">
        <v>5</v>
      </c>
      <c r="AN21" s="120">
        <v>5</v>
      </c>
      <c r="AO21" s="120">
        <v>5</v>
      </c>
      <c r="AP21" s="120">
        <v>4</v>
      </c>
      <c r="AQ21" s="120">
        <v>3</v>
      </c>
      <c r="AR21" s="120">
        <v>5</v>
      </c>
      <c r="AS21" s="120">
        <v>2</v>
      </c>
      <c r="AT21" s="120">
        <v>5</v>
      </c>
      <c r="AU21" s="120">
        <v>3</v>
      </c>
      <c r="AV21" s="120">
        <v>4</v>
      </c>
      <c r="AW21" s="120">
        <v>4</v>
      </c>
      <c r="AX21" s="120">
        <v>5</v>
      </c>
      <c r="AY21" s="120">
        <v>4</v>
      </c>
      <c r="AZ21" s="120">
        <v>4</v>
      </c>
      <c r="BA21" s="120">
        <v>5</v>
      </c>
      <c r="BB21" s="120">
        <v>5</v>
      </c>
      <c r="BC21" s="120">
        <v>2</v>
      </c>
      <c r="BD21" s="120">
        <v>3</v>
      </c>
      <c r="BE21" s="120">
        <v>1</v>
      </c>
      <c r="BF21" s="120">
        <v>5</v>
      </c>
      <c r="BG21" s="120">
        <v>3</v>
      </c>
      <c r="BH21" s="120">
        <v>5</v>
      </c>
      <c r="BI21" s="120" t="s">
        <v>3593</v>
      </c>
      <c r="BJ21" s="120" t="s">
        <v>3587</v>
      </c>
      <c r="BK21" s="120" t="s">
        <v>3588</v>
      </c>
      <c r="BL21" s="120" t="s">
        <v>151</v>
      </c>
      <c r="BM21" s="120" t="s">
        <v>151</v>
      </c>
      <c r="BN21" s="120" t="s">
        <v>3602</v>
      </c>
      <c r="BO21" s="120" t="s">
        <v>3684</v>
      </c>
      <c r="BP21" s="120" t="s">
        <v>3655</v>
      </c>
      <c r="BQ21" s="120">
        <v>1</v>
      </c>
      <c r="BR21" s="120">
        <v>1</v>
      </c>
      <c r="BS21" s="120">
        <v>1</v>
      </c>
      <c r="BT21" s="120">
        <v>0</v>
      </c>
      <c r="BU21" s="120">
        <v>0</v>
      </c>
      <c r="BV21" s="120">
        <f>SUM(Table7[[#This Row],[7. Please indicate for each of the five statements which is the closest to how you have been feeling over the last 6 months '[I have felt cheerful and in good spirits']]:[7. Please indicate for each of the five statements which is the closest to how you have been feeling over the last 6 months '[My daily life has been filled with things that interest me']]])*4</f>
        <v>12</v>
      </c>
      <c r="BW21" s="120" t="s">
        <v>147</v>
      </c>
      <c r="BX21" s="120" t="s">
        <v>3605</v>
      </c>
      <c r="BY21" s="120" t="s">
        <v>3685</v>
      </c>
      <c r="BZ21" s="120" t="s">
        <v>162</v>
      </c>
      <c r="CA21" s="120" t="s">
        <v>170</v>
      </c>
      <c r="CB21" s="120" t="s">
        <v>176</v>
      </c>
      <c r="CC21" s="120" t="s">
        <v>3686</v>
      </c>
      <c r="CD21" s="120" t="s">
        <v>3687</v>
      </c>
      <c r="CE21" s="120" t="s">
        <v>202</v>
      </c>
      <c r="CF21" s="120" t="s">
        <v>3688</v>
      </c>
      <c r="CG21" s="120" t="s">
        <v>208</v>
      </c>
      <c r="CH21" s="120" t="s">
        <v>214</v>
      </c>
      <c r="CI21" s="120" t="s">
        <v>2031</v>
      </c>
    </row>
    <row r="22" spans="1:87" x14ac:dyDescent="0.25">
      <c r="A22" s="120" t="s">
        <v>3689</v>
      </c>
      <c r="B22" s="120">
        <v>2</v>
      </c>
      <c r="C22" s="120">
        <v>4</v>
      </c>
      <c r="D22" s="120">
        <v>4</v>
      </c>
      <c r="E22" s="120">
        <v>3</v>
      </c>
      <c r="F22" s="120">
        <v>1</v>
      </c>
      <c r="G22" s="120">
        <v>5</v>
      </c>
      <c r="H22" s="120">
        <v>4</v>
      </c>
      <c r="I22" s="120">
        <v>5</v>
      </c>
      <c r="J22" s="120">
        <v>1</v>
      </c>
      <c r="K22" s="120">
        <v>2</v>
      </c>
      <c r="L22" s="120">
        <v>1</v>
      </c>
      <c r="M22" s="120">
        <v>4</v>
      </c>
      <c r="N22" s="120">
        <v>3</v>
      </c>
      <c r="O22" s="120">
        <v>1</v>
      </c>
      <c r="P22" s="120">
        <v>5</v>
      </c>
      <c r="Q22" s="120">
        <v>5</v>
      </c>
      <c r="R22" s="120">
        <v>1</v>
      </c>
      <c r="S22" s="120">
        <v>1</v>
      </c>
      <c r="T22" s="120">
        <v>3</v>
      </c>
      <c r="U22" s="120">
        <v>4</v>
      </c>
      <c r="V22" s="120">
        <v>1</v>
      </c>
      <c r="W22" s="120">
        <v>5</v>
      </c>
      <c r="X22" s="120" t="s">
        <v>2692</v>
      </c>
      <c r="Z22" s="120">
        <v>1</v>
      </c>
      <c r="AA22" s="120">
        <v>3</v>
      </c>
      <c r="AB22" s="120">
        <v>3</v>
      </c>
      <c r="AC22" s="120">
        <v>3</v>
      </c>
      <c r="AD22" s="120">
        <v>5</v>
      </c>
      <c r="AE22" s="120">
        <v>2</v>
      </c>
      <c r="AF22" s="120">
        <v>3</v>
      </c>
      <c r="AG22" s="120">
        <v>1</v>
      </c>
      <c r="AH22" s="120">
        <v>4</v>
      </c>
      <c r="AI22" s="120">
        <v>2</v>
      </c>
      <c r="AJ22" s="120">
        <v>4</v>
      </c>
      <c r="AK22" s="120">
        <v>4</v>
      </c>
      <c r="AL22" s="120">
        <v>1</v>
      </c>
      <c r="AM22" s="120">
        <v>2</v>
      </c>
      <c r="AN22" s="120">
        <v>4</v>
      </c>
      <c r="AO22" s="120">
        <v>4</v>
      </c>
      <c r="AP22" s="120">
        <v>1</v>
      </c>
      <c r="AQ22" s="120">
        <v>1</v>
      </c>
      <c r="AR22" s="120">
        <v>5</v>
      </c>
      <c r="AS22" s="120">
        <v>4</v>
      </c>
      <c r="AT22" s="120">
        <v>5</v>
      </c>
      <c r="AU22" s="120">
        <v>1</v>
      </c>
      <c r="AV22" s="120">
        <v>1</v>
      </c>
      <c r="AW22" s="120">
        <v>1</v>
      </c>
      <c r="AX22" s="120">
        <v>4</v>
      </c>
      <c r="AY22" s="120">
        <v>1</v>
      </c>
      <c r="AZ22" s="120">
        <v>1</v>
      </c>
      <c r="BA22" s="120">
        <v>5</v>
      </c>
      <c r="BB22" s="120">
        <v>5</v>
      </c>
      <c r="BC22" s="120">
        <v>1</v>
      </c>
      <c r="BD22" s="120">
        <v>1</v>
      </c>
      <c r="BE22" s="120">
        <v>4</v>
      </c>
      <c r="BF22" s="120">
        <v>3</v>
      </c>
      <c r="BG22" s="120">
        <v>1</v>
      </c>
      <c r="BH22" s="120">
        <v>5</v>
      </c>
      <c r="BI22" s="120" t="s">
        <v>3586</v>
      </c>
      <c r="BJ22" s="120" t="s">
        <v>3587</v>
      </c>
      <c r="BK22" s="120" t="s">
        <v>3588</v>
      </c>
      <c r="BL22" s="120" t="s">
        <v>151</v>
      </c>
      <c r="BM22" s="120" t="s">
        <v>151</v>
      </c>
      <c r="BN22" s="120" t="s">
        <v>3594</v>
      </c>
      <c r="BQ22" s="120">
        <v>2</v>
      </c>
      <c r="BR22" s="120">
        <v>2</v>
      </c>
      <c r="BS22" s="120">
        <v>1</v>
      </c>
      <c r="BT22" s="120">
        <v>0</v>
      </c>
      <c r="BU22" s="120">
        <v>1</v>
      </c>
      <c r="BV22" s="120">
        <f>SUM(Table7[[#This Row],[7. Please indicate for each of the five statements which is the closest to how you have been feeling over the last 6 months '[I have felt cheerful and in good spirits']]:[7. Please indicate for each of the five statements which is the closest to how you have been feeling over the last 6 months '[My daily life has been filled with things that interest me']]])*4</f>
        <v>24</v>
      </c>
      <c r="BW22" s="120" t="s">
        <v>2052</v>
      </c>
      <c r="BX22" s="120" t="s">
        <v>2615</v>
      </c>
      <c r="BZ22" s="120" t="s">
        <v>163</v>
      </c>
      <c r="CA22" s="120" t="s">
        <v>169</v>
      </c>
      <c r="CB22" s="120" t="s">
        <v>176</v>
      </c>
      <c r="CC22" s="120" t="s">
        <v>183</v>
      </c>
      <c r="CE22" s="120" t="s">
        <v>153</v>
      </c>
      <c r="CF22" s="120" t="s">
        <v>3688</v>
      </c>
      <c r="CG22" s="120" t="s">
        <v>208</v>
      </c>
      <c r="CH22" s="120" t="s">
        <v>214</v>
      </c>
      <c r="CI22" s="120" t="s">
        <v>2031</v>
      </c>
    </row>
    <row r="23" spans="1:87" x14ac:dyDescent="0.25">
      <c r="A23" s="120" t="s">
        <v>3690</v>
      </c>
      <c r="B23" s="120">
        <v>2</v>
      </c>
      <c r="C23" s="120">
        <v>5</v>
      </c>
      <c r="D23" s="120">
        <v>2</v>
      </c>
      <c r="E23" s="120">
        <v>1</v>
      </c>
      <c r="F23" s="120">
        <v>1</v>
      </c>
      <c r="G23" s="120">
        <v>5</v>
      </c>
      <c r="H23" s="120">
        <v>5</v>
      </c>
      <c r="I23" s="120">
        <v>5</v>
      </c>
      <c r="J23" s="120">
        <v>1</v>
      </c>
      <c r="K23" s="120">
        <v>3</v>
      </c>
      <c r="L23" s="120">
        <v>4</v>
      </c>
      <c r="M23" s="120">
        <v>2</v>
      </c>
      <c r="N23" s="120">
        <v>1</v>
      </c>
      <c r="O23" s="120">
        <v>1</v>
      </c>
      <c r="P23" s="120">
        <v>5</v>
      </c>
      <c r="Q23" s="120">
        <v>5</v>
      </c>
      <c r="R23" s="120">
        <v>1</v>
      </c>
      <c r="S23" s="120">
        <v>1</v>
      </c>
      <c r="T23" s="120">
        <v>1</v>
      </c>
      <c r="U23" s="120">
        <v>1</v>
      </c>
      <c r="V23" s="120">
        <v>1</v>
      </c>
      <c r="W23" s="120">
        <v>5</v>
      </c>
      <c r="X23" s="120" t="s">
        <v>2787</v>
      </c>
      <c r="Z23" s="120">
        <v>4</v>
      </c>
      <c r="AA23" s="120">
        <v>3</v>
      </c>
      <c r="AB23" s="120">
        <v>5</v>
      </c>
      <c r="AC23" s="120">
        <v>5</v>
      </c>
      <c r="AD23" s="120">
        <v>4</v>
      </c>
      <c r="AE23" s="120">
        <v>4</v>
      </c>
      <c r="AF23" s="120">
        <v>5</v>
      </c>
      <c r="AG23" s="120">
        <v>3</v>
      </c>
      <c r="AH23" s="120">
        <v>4</v>
      </c>
      <c r="AI23" s="120">
        <v>4</v>
      </c>
      <c r="AJ23" s="120">
        <v>3</v>
      </c>
      <c r="AK23" s="120">
        <v>3</v>
      </c>
      <c r="AL23" s="120">
        <v>4</v>
      </c>
      <c r="AM23" s="120">
        <v>3</v>
      </c>
      <c r="AN23" s="120">
        <v>5</v>
      </c>
      <c r="AO23" s="120">
        <v>4</v>
      </c>
      <c r="AP23" s="120">
        <v>2</v>
      </c>
      <c r="AQ23" s="120">
        <v>2</v>
      </c>
      <c r="AR23" s="120">
        <v>5</v>
      </c>
      <c r="AS23" s="120">
        <v>5</v>
      </c>
      <c r="AT23" s="120">
        <v>5</v>
      </c>
      <c r="AU23" s="120">
        <v>2</v>
      </c>
      <c r="AV23" s="120">
        <v>4</v>
      </c>
      <c r="AW23" s="120">
        <v>4</v>
      </c>
      <c r="AX23" s="120">
        <v>4</v>
      </c>
      <c r="AY23" s="120">
        <v>2</v>
      </c>
      <c r="AZ23" s="120">
        <v>1</v>
      </c>
      <c r="BA23" s="120">
        <v>5</v>
      </c>
      <c r="BB23" s="120">
        <v>5</v>
      </c>
      <c r="BC23" s="120">
        <v>1</v>
      </c>
      <c r="BD23" s="120">
        <v>2</v>
      </c>
      <c r="BE23" s="120">
        <v>2</v>
      </c>
      <c r="BF23" s="120">
        <v>2</v>
      </c>
      <c r="BG23" s="120">
        <v>2</v>
      </c>
      <c r="BH23" s="120">
        <v>5</v>
      </c>
      <c r="BI23" s="120" t="s">
        <v>3659</v>
      </c>
      <c r="BJ23" s="120" t="s">
        <v>3623</v>
      </c>
      <c r="BK23" s="120" t="s">
        <v>3588</v>
      </c>
      <c r="BL23" s="120" t="s">
        <v>151</v>
      </c>
      <c r="BM23" s="120" t="s">
        <v>151</v>
      </c>
      <c r="BN23" s="120" t="s">
        <v>3594</v>
      </c>
      <c r="BO23" s="120" t="s">
        <v>3691</v>
      </c>
      <c r="BP23" s="120" t="s">
        <v>3692</v>
      </c>
      <c r="BQ23" s="120">
        <v>3</v>
      </c>
      <c r="BR23" s="120">
        <v>2</v>
      </c>
      <c r="BS23" s="120">
        <v>3</v>
      </c>
      <c r="BT23" s="120">
        <v>3</v>
      </c>
      <c r="BU23" s="120">
        <v>2</v>
      </c>
      <c r="BV23" s="120">
        <f>SUM(Table7[[#This Row],[7. Please indicate for each of the five statements which is the closest to how you have been feeling over the last 6 months '[I have felt cheerful and in good spirits']]:[7. Please indicate for each of the five statements which is the closest to how you have been feeling over the last 6 months '[My daily life has been filled with things that interest me']]])*4</f>
        <v>52</v>
      </c>
      <c r="BW23" s="120" t="s">
        <v>2603</v>
      </c>
      <c r="BX23" s="120" t="s">
        <v>3693</v>
      </c>
      <c r="BY23" s="120" t="s">
        <v>3694</v>
      </c>
      <c r="BZ23" s="120" t="s">
        <v>162</v>
      </c>
      <c r="CA23" s="120" t="s">
        <v>171</v>
      </c>
      <c r="CB23" s="120" t="s">
        <v>176</v>
      </c>
      <c r="CC23" s="120" t="s">
        <v>183</v>
      </c>
      <c r="CD23" s="120" t="s">
        <v>3695</v>
      </c>
      <c r="CE23" s="120" t="s">
        <v>202</v>
      </c>
      <c r="CF23" s="120" t="s">
        <v>3696</v>
      </c>
      <c r="CG23" s="120" t="s">
        <v>208</v>
      </c>
      <c r="CH23" s="120" t="s">
        <v>214</v>
      </c>
      <c r="CI23" s="120" t="s">
        <v>2031</v>
      </c>
    </row>
    <row r="24" spans="1:87" x14ac:dyDescent="0.25">
      <c r="A24" s="120" t="s">
        <v>3697</v>
      </c>
      <c r="B24" s="120">
        <v>3</v>
      </c>
      <c r="C24" s="120">
        <v>5</v>
      </c>
      <c r="D24" s="120">
        <v>3</v>
      </c>
      <c r="E24" s="120">
        <v>4</v>
      </c>
      <c r="F24" s="120">
        <v>1</v>
      </c>
      <c r="G24" s="120">
        <v>5</v>
      </c>
      <c r="H24" s="120">
        <v>5</v>
      </c>
      <c r="I24" s="120">
        <v>2</v>
      </c>
      <c r="J24" s="120">
        <v>1</v>
      </c>
      <c r="K24" s="120">
        <v>4</v>
      </c>
      <c r="L24" s="120">
        <v>1</v>
      </c>
      <c r="M24" s="120">
        <v>3</v>
      </c>
      <c r="N24" s="120">
        <v>5</v>
      </c>
      <c r="O24" s="120">
        <v>2</v>
      </c>
      <c r="P24" s="120">
        <v>5</v>
      </c>
      <c r="Q24" s="120">
        <v>5</v>
      </c>
      <c r="R24" s="120">
        <v>1</v>
      </c>
      <c r="S24" s="120">
        <v>2</v>
      </c>
      <c r="T24" s="120" t="s">
        <v>5</v>
      </c>
      <c r="U24" s="120">
        <v>3</v>
      </c>
      <c r="V24" s="120" t="s">
        <v>5</v>
      </c>
      <c r="W24" s="120">
        <v>5</v>
      </c>
      <c r="X24" s="120" t="s">
        <v>3698</v>
      </c>
      <c r="Z24" s="120">
        <v>4</v>
      </c>
      <c r="AA24" s="120">
        <v>1</v>
      </c>
      <c r="AB24" s="120">
        <v>2</v>
      </c>
      <c r="AC24" s="120">
        <v>3</v>
      </c>
      <c r="AD24" s="120">
        <v>3</v>
      </c>
      <c r="AE24" s="120">
        <v>3</v>
      </c>
      <c r="AF24" s="120">
        <v>3</v>
      </c>
      <c r="AG24" s="120">
        <v>2</v>
      </c>
      <c r="AH24" s="120">
        <v>3</v>
      </c>
      <c r="AI24" s="120">
        <v>4</v>
      </c>
      <c r="AJ24" s="120">
        <v>1</v>
      </c>
      <c r="AK24" s="120">
        <v>2</v>
      </c>
      <c r="AL24" s="120">
        <v>3</v>
      </c>
      <c r="AM24" s="120">
        <v>3</v>
      </c>
      <c r="AN24" s="120">
        <v>5</v>
      </c>
      <c r="AO24" s="120">
        <v>4</v>
      </c>
      <c r="AP24" s="120">
        <v>4</v>
      </c>
      <c r="AQ24" s="120">
        <v>1</v>
      </c>
      <c r="AR24" s="120">
        <v>5</v>
      </c>
      <c r="AS24" s="120">
        <v>5</v>
      </c>
      <c r="AT24" s="120">
        <v>2</v>
      </c>
      <c r="AU24" s="120">
        <v>1</v>
      </c>
      <c r="AV24" s="120">
        <v>4</v>
      </c>
      <c r="AW24" s="120">
        <v>1</v>
      </c>
      <c r="AX24" s="120">
        <v>5</v>
      </c>
      <c r="AY24" s="120">
        <v>4</v>
      </c>
      <c r="AZ24" s="120">
        <v>1</v>
      </c>
      <c r="BA24" s="120">
        <v>5</v>
      </c>
      <c r="BB24" s="120">
        <v>5</v>
      </c>
      <c r="BC24" s="120">
        <v>1</v>
      </c>
      <c r="BD24" s="120">
        <v>1</v>
      </c>
      <c r="BE24" s="120">
        <v>1</v>
      </c>
      <c r="BF24" s="120">
        <v>4</v>
      </c>
      <c r="BG24" s="120">
        <v>1</v>
      </c>
      <c r="BH24" s="120">
        <v>4</v>
      </c>
      <c r="BI24" s="120" t="s">
        <v>3586</v>
      </c>
      <c r="BJ24" s="120" t="s">
        <v>3587</v>
      </c>
      <c r="BK24" s="120" t="s">
        <v>3588</v>
      </c>
      <c r="BL24" s="120" t="s">
        <v>151</v>
      </c>
      <c r="BM24" s="120" t="s">
        <v>151</v>
      </c>
      <c r="BN24" s="120" t="s">
        <v>3609</v>
      </c>
      <c r="BO24" s="120" t="s">
        <v>3699</v>
      </c>
      <c r="BQ24" s="120">
        <v>1</v>
      </c>
      <c r="BR24" s="120">
        <v>1</v>
      </c>
      <c r="BS24" s="120">
        <v>0</v>
      </c>
      <c r="BT24" s="120">
        <v>2</v>
      </c>
      <c r="BU24" s="120">
        <v>2</v>
      </c>
      <c r="BV24" s="120">
        <f>SUM(Table7[[#This Row],[7. Please indicate for each of the five statements which is the closest to how you have been feeling over the last 6 months '[I have felt cheerful and in good spirits']]:[7. Please indicate for each of the five statements which is the closest to how you have been feeling over the last 6 months '[My daily life has been filled with things that interest me']]])*4</f>
        <v>24</v>
      </c>
      <c r="BW24" s="120" t="s">
        <v>147</v>
      </c>
      <c r="BX24" s="120" t="s">
        <v>3605</v>
      </c>
      <c r="BY24" s="120" t="s">
        <v>3700</v>
      </c>
      <c r="BZ24" s="120" t="s">
        <v>163</v>
      </c>
      <c r="CA24" s="120" t="s">
        <v>170</v>
      </c>
      <c r="CB24" s="120" t="s">
        <v>176</v>
      </c>
      <c r="CC24" s="120" t="s">
        <v>183</v>
      </c>
      <c r="CD24" s="120" t="s">
        <v>479</v>
      </c>
      <c r="CE24" s="120" t="s">
        <v>204</v>
      </c>
      <c r="CF24" s="120" t="s">
        <v>3688</v>
      </c>
      <c r="CG24" s="120" t="s">
        <v>208</v>
      </c>
      <c r="CH24" s="120" t="s">
        <v>214</v>
      </c>
      <c r="CI24" s="120" t="s">
        <v>2031</v>
      </c>
    </row>
    <row r="25" spans="1:87" x14ac:dyDescent="0.25">
      <c r="A25" s="120" t="s">
        <v>3701</v>
      </c>
      <c r="B25" s="120">
        <v>4</v>
      </c>
      <c r="C25" s="120">
        <v>5</v>
      </c>
      <c r="D25" s="120">
        <v>3</v>
      </c>
      <c r="E25" s="120">
        <v>4</v>
      </c>
      <c r="F25" s="120">
        <v>1</v>
      </c>
      <c r="G25" s="120">
        <v>5</v>
      </c>
      <c r="H25" s="120">
        <v>5</v>
      </c>
      <c r="I25" s="120">
        <v>5</v>
      </c>
      <c r="J25" s="120">
        <v>4</v>
      </c>
      <c r="K25" s="120">
        <v>3</v>
      </c>
      <c r="L25" s="120">
        <v>2</v>
      </c>
      <c r="M25" s="120">
        <v>3</v>
      </c>
      <c r="N25" s="120">
        <v>3</v>
      </c>
      <c r="O25" s="120">
        <v>2</v>
      </c>
      <c r="P25" s="120">
        <v>5</v>
      </c>
      <c r="Q25" s="120">
        <v>5</v>
      </c>
      <c r="R25" s="120">
        <v>4</v>
      </c>
      <c r="S25" s="120">
        <v>2</v>
      </c>
      <c r="T25" s="120">
        <v>2</v>
      </c>
      <c r="U25" s="120">
        <v>4</v>
      </c>
      <c r="V25" s="120">
        <v>1</v>
      </c>
      <c r="W25" s="120">
        <v>4</v>
      </c>
      <c r="X25" s="120" t="s">
        <v>2954</v>
      </c>
      <c r="Z25" s="120">
        <v>4</v>
      </c>
      <c r="AA25" s="120">
        <v>4</v>
      </c>
      <c r="AB25" s="120">
        <v>4</v>
      </c>
      <c r="AC25" s="120">
        <v>4</v>
      </c>
      <c r="AD25" s="120">
        <v>3</v>
      </c>
      <c r="AE25" s="120">
        <v>4</v>
      </c>
      <c r="AF25" s="120">
        <v>4</v>
      </c>
      <c r="AG25" s="120">
        <v>3</v>
      </c>
      <c r="AH25" s="120">
        <v>4</v>
      </c>
      <c r="AI25" s="120">
        <v>4</v>
      </c>
      <c r="AJ25" s="120">
        <v>4</v>
      </c>
      <c r="AK25" s="120">
        <v>2</v>
      </c>
      <c r="AL25" s="120">
        <v>3</v>
      </c>
      <c r="AM25" s="120">
        <v>5</v>
      </c>
      <c r="AN25" s="120">
        <v>5</v>
      </c>
      <c r="AO25" s="120">
        <v>3</v>
      </c>
      <c r="AP25" s="120">
        <v>4</v>
      </c>
      <c r="AQ25" s="120">
        <v>1</v>
      </c>
      <c r="AR25" s="120">
        <v>5</v>
      </c>
      <c r="AS25" s="120">
        <v>5</v>
      </c>
      <c r="AT25" s="120">
        <v>5</v>
      </c>
      <c r="AU25" s="120">
        <v>4</v>
      </c>
      <c r="AV25" s="120">
        <v>3</v>
      </c>
      <c r="AW25" s="120">
        <v>3</v>
      </c>
      <c r="AX25" s="120">
        <v>4</v>
      </c>
      <c r="AY25" s="120">
        <v>3</v>
      </c>
      <c r="AZ25" s="120">
        <v>3</v>
      </c>
      <c r="BA25" s="120">
        <v>5</v>
      </c>
      <c r="BB25" s="120">
        <v>5</v>
      </c>
      <c r="BC25" s="120">
        <v>4</v>
      </c>
      <c r="BD25" s="120">
        <v>3</v>
      </c>
      <c r="BE25" s="120">
        <v>2</v>
      </c>
      <c r="BF25" s="120">
        <v>4</v>
      </c>
      <c r="BG25" s="120">
        <v>3</v>
      </c>
      <c r="BH25" s="120">
        <v>4</v>
      </c>
      <c r="BI25" s="120" t="s">
        <v>3659</v>
      </c>
      <c r="BJ25" s="120" t="s">
        <v>3623</v>
      </c>
      <c r="BK25" s="120" t="s">
        <v>3588</v>
      </c>
      <c r="BL25" s="120" t="s">
        <v>151</v>
      </c>
      <c r="BM25" s="120" t="s">
        <v>151</v>
      </c>
      <c r="BN25" s="120" t="s">
        <v>3594</v>
      </c>
      <c r="BQ25" s="120">
        <v>3</v>
      </c>
      <c r="BR25" s="120">
        <v>3</v>
      </c>
      <c r="BS25" s="120">
        <v>2</v>
      </c>
      <c r="BT25" s="120">
        <v>2</v>
      </c>
      <c r="BU25" s="120">
        <v>1</v>
      </c>
      <c r="BV25" s="120">
        <f>SUM(Table7[[#This Row],[7. Please indicate for each of the five statements which is the closest to how you have been feeling over the last 6 months '[I have felt cheerful and in good spirits']]:[7. Please indicate for each of the five statements which is the closest to how you have been feeling over the last 6 months '[My daily life has been filled with things that interest me']]])*4</f>
        <v>44</v>
      </c>
      <c r="BW25" s="120" t="s">
        <v>147</v>
      </c>
      <c r="BX25" s="120" t="s">
        <v>3702</v>
      </c>
      <c r="BY25" s="120" t="s">
        <v>3703</v>
      </c>
      <c r="BZ25" s="120" t="s">
        <v>163</v>
      </c>
      <c r="CA25" s="120" t="s">
        <v>170</v>
      </c>
      <c r="CB25" s="120" t="s">
        <v>176</v>
      </c>
      <c r="CC25" s="120" t="s">
        <v>183</v>
      </c>
      <c r="CD25" s="120" t="s">
        <v>345</v>
      </c>
      <c r="CE25" s="120" t="s">
        <v>203</v>
      </c>
      <c r="CF25" s="120" t="s">
        <v>3688</v>
      </c>
      <c r="CG25" s="120" t="s">
        <v>208</v>
      </c>
      <c r="CH25" s="120" t="s">
        <v>214</v>
      </c>
      <c r="CI25" s="120" t="s">
        <v>2031</v>
      </c>
    </row>
    <row r="26" spans="1:87" x14ac:dyDescent="0.25">
      <c r="A26" s="120" t="s">
        <v>3704</v>
      </c>
      <c r="B26" s="120">
        <v>4</v>
      </c>
      <c r="C26" s="120">
        <v>5</v>
      </c>
      <c r="D26" s="120">
        <v>2</v>
      </c>
      <c r="E26" s="120">
        <v>3</v>
      </c>
      <c r="F26" s="120">
        <v>1</v>
      </c>
      <c r="G26" s="120">
        <v>5</v>
      </c>
      <c r="H26" s="120">
        <v>4</v>
      </c>
      <c r="I26" s="120">
        <v>3</v>
      </c>
      <c r="J26" s="120">
        <v>1</v>
      </c>
      <c r="K26" s="120">
        <v>1</v>
      </c>
      <c r="L26" s="120">
        <v>2</v>
      </c>
      <c r="M26" s="120">
        <v>1</v>
      </c>
      <c r="N26" s="120">
        <v>4</v>
      </c>
      <c r="O26" s="120">
        <v>2</v>
      </c>
      <c r="P26" s="120">
        <v>5</v>
      </c>
      <c r="Q26" s="120">
        <v>5</v>
      </c>
      <c r="R26" s="120">
        <v>5</v>
      </c>
      <c r="S26" s="120">
        <v>1</v>
      </c>
      <c r="T26" s="120">
        <v>4</v>
      </c>
      <c r="U26" s="120">
        <v>1</v>
      </c>
      <c r="V26" s="120">
        <v>1</v>
      </c>
      <c r="W26" s="120">
        <v>5</v>
      </c>
      <c r="X26" s="120" t="s">
        <v>3705</v>
      </c>
      <c r="Z26" s="120" t="s">
        <v>5</v>
      </c>
      <c r="AA26" s="120">
        <v>5</v>
      </c>
      <c r="AB26" s="120" t="s">
        <v>5</v>
      </c>
      <c r="AC26" s="120">
        <v>5</v>
      </c>
      <c r="AD26" s="120" t="s">
        <v>5</v>
      </c>
      <c r="AE26" s="120">
        <v>3</v>
      </c>
      <c r="AF26" s="120">
        <v>5</v>
      </c>
      <c r="AG26" s="120">
        <v>3</v>
      </c>
      <c r="AH26" s="120">
        <v>5</v>
      </c>
      <c r="AI26" s="120" t="s">
        <v>5</v>
      </c>
      <c r="AJ26" s="120" t="s">
        <v>5</v>
      </c>
      <c r="AK26" s="120">
        <v>5</v>
      </c>
      <c r="AL26" s="120">
        <v>5</v>
      </c>
      <c r="AM26" s="120">
        <v>4</v>
      </c>
      <c r="AN26" s="120">
        <v>5</v>
      </c>
      <c r="AO26" s="120">
        <v>2</v>
      </c>
      <c r="AP26" s="120">
        <v>3</v>
      </c>
      <c r="AQ26" s="120">
        <v>1</v>
      </c>
      <c r="AR26" s="120">
        <v>5</v>
      </c>
      <c r="AS26" s="120">
        <v>4</v>
      </c>
      <c r="AT26" s="120">
        <v>4</v>
      </c>
      <c r="AU26" s="120">
        <v>1</v>
      </c>
      <c r="AV26" s="120">
        <v>2</v>
      </c>
      <c r="AW26" s="120">
        <v>2</v>
      </c>
      <c r="AX26" s="120">
        <v>2</v>
      </c>
      <c r="AY26" s="120">
        <v>2</v>
      </c>
      <c r="AZ26" s="120">
        <v>2</v>
      </c>
      <c r="BA26" s="120">
        <v>5</v>
      </c>
      <c r="BB26" s="120">
        <v>5</v>
      </c>
      <c r="BC26" s="120">
        <v>5</v>
      </c>
      <c r="BD26" s="120">
        <v>2</v>
      </c>
      <c r="BE26" s="120">
        <v>2</v>
      </c>
      <c r="BF26" s="120">
        <v>2</v>
      </c>
      <c r="BG26" s="120">
        <v>2</v>
      </c>
      <c r="BH26" s="120">
        <v>5</v>
      </c>
      <c r="BI26" s="120" t="s">
        <v>3586</v>
      </c>
      <c r="BJ26" s="120" t="s">
        <v>3623</v>
      </c>
      <c r="BK26" s="120" t="s">
        <v>3588</v>
      </c>
      <c r="BL26" s="120" t="s">
        <v>5</v>
      </c>
      <c r="BM26" s="120" t="s">
        <v>5</v>
      </c>
      <c r="BN26" s="120" t="s">
        <v>3602</v>
      </c>
      <c r="BP26" s="120" t="s">
        <v>3632</v>
      </c>
      <c r="BQ26" s="120">
        <v>3</v>
      </c>
      <c r="BR26" s="120">
        <v>3</v>
      </c>
      <c r="BS26" s="120">
        <v>1</v>
      </c>
      <c r="BT26" s="120">
        <v>1</v>
      </c>
      <c r="BU26" s="120">
        <v>2</v>
      </c>
      <c r="BV26" s="120">
        <f>SUM(Table7[[#This Row],[7. Please indicate for each of the five statements which is the closest to how you have been feeling over the last 6 months '[I have felt cheerful and in good spirits']]:[7. Please indicate for each of the five statements which is the closest to how you have been feeling over the last 6 months '[My daily life has been filled with things that interest me']]])*4</f>
        <v>40</v>
      </c>
      <c r="BW26" s="120" t="s">
        <v>148</v>
      </c>
      <c r="BX26" s="120" t="s">
        <v>3617</v>
      </c>
      <c r="BZ26" s="120" t="s">
        <v>162</v>
      </c>
      <c r="CA26" s="120" t="s">
        <v>169</v>
      </c>
      <c r="CB26" s="120" t="s">
        <v>177</v>
      </c>
      <c r="CC26" s="120" t="s">
        <v>183</v>
      </c>
      <c r="CD26" s="120" t="s">
        <v>3706</v>
      </c>
      <c r="CE26" s="120" t="s">
        <v>153</v>
      </c>
      <c r="CF26" s="120" t="s">
        <v>3707</v>
      </c>
      <c r="CG26" s="120" t="s">
        <v>208</v>
      </c>
      <c r="CH26" s="120" t="s">
        <v>214</v>
      </c>
      <c r="CI26" s="120" t="s">
        <v>2031</v>
      </c>
    </row>
    <row r="27" spans="1:87" x14ac:dyDescent="0.25">
      <c r="A27" s="120" t="s">
        <v>3708</v>
      </c>
      <c r="B27" s="120">
        <v>3</v>
      </c>
      <c r="C27" s="120">
        <v>5</v>
      </c>
      <c r="D27" s="120">
        <v>3</v>
      </c>
      <c r="E27" s="120">
        <v>4</v>
      </c>
      <c r="F27" s="120">
        <v>1</v>
      </c>
      <c r="G27" s="120">
        <v>5</v>
      </c>
      <c r="H27" s="120">
        <v>4</v>
      </c>
      <c r="I27" s="120">
        <v>2</v>
      </c>
      <c r="J27" s="120">
        <v>1</v>
      </c>
      <c r="K27" s="120">
        <v>2</v>
      </c>
      <c r="L27" s="120">
        <v>1</v>
      </c>
      <c r="M27" s="120">
        <v>2</v>
      </c>
      <c r="N27" s="120">
        <v>2</v>
      </c>
      <c r="O27" s="120">
        <v>2</v>
      </c>
      <c r="P27" s="120">
        <v>5</v>
      </c>
      <c r="Q27" s="120">
        <v>3</v>
      </c>
      <c r="R27" s="120">
        <v>2</v>
      </c>
      <c r="S27" s="120">
        <v>1</v>
      </c>
      <c r="T27" s="120">
        <v>1</v>
      </c>
      <c r="U27" s="120">
        <v>2</v>
      </c>
      <c r="V27" s="120">
        <v>1</v>
      </c>
      <c r="W27" s="120">
        <v>5</v>
      </c>
      <c r="X27" s="120" t="s">
        <v>3709</v>
      </c>
      <c r="Z27" s="120">
        <v>3</v>
      </c>
      <c r="AA27" s="120">
        <v>2</v>
      </c>
      <c r="AB27" s="120">
        <v>3</v>
      </c>
      <c r="AC27" s="120">
        <v>4</v>
      </c>
      <c r="AD27" s="120">
        <v>3</v>
      </c>
      <c r="AE27" s="120">
        <v>4</v>
      </c>
      <c r="AF27" s="120">
        <v>3</v>
      </c>
      <c r="AG27" s="120">
        <v>3</v>
      </c>
      <c r="AH27" s="120">
        <v>4</v>
      </c>
      <c r="AI27" s="120">
        <v>3</v>
      </c>
      <c r="AJ27" s="120">
        <v>4</v>
      </c>
      <c r="AK27" s="120">
        <v>4</v>
      </c>
      <c r="AL27" s="120">
        <v>3</v>
      </c>
      <c r="AM27" s="120">
        <v>4</v>
      </c>
      <c r="AN27" s="120">
        <v>5</v>
      </c>
      <c r="AO27" s="120">
        <v>3</v>
      </c>
      <c r="AP27" s="120">
        <v>4</v>
      </c>
      <c r="AQ27" s="120">
        <v>1</v>
      </c>
      <c r="AR27" s="120">
        <v>5</v>
      </c>
      <c r="AS27" s="120">
        <v>4</v>
      </c>
      <c r="AT27" s="120">
        <v>3</v>
      </c>
      <c r="AU27" s="120">
        <v>1</v>
      </c>
      <c r="AV27" s="120">
        <v>2</v>
      </c>
      <c r="AW27" s="120">
        <v>2</v>
      </c>
      <c r="AX27" s="120">
        <v>2</v>
      </c>
      <c r="AY27" s="120">
        <v>1</v>
      </c>
      <c r="AZ27" s="120">
        <v>1</v>
      </c>
      <c r="BA27" s="120">
        <v>5</v>
      </c>
      <c r="BB27" s="120">
        <v>5</v>
      </c>
      <c r="BC27" s="120">
        <v>2</v>
      </c>
      <c r="BD27" s="120">
        <v>1</v>
      </c>
      <c r="BE27" s="120">
        <v>1</v>
      </c>
      <c r="BF27" s="120">
        <v>1</v>
      </c>
      <c r="BG27" s="120">
        <v>1</v>
      </c>
      <c r="BH27" s="120">
        <v>5</v>
      </c>
      <c r="BI27" s="120" t="s">
        <v>3586</v>
      </c>
      <c r="BJ27" s="120" t="s">
        <v>3587</v>
      </c>
      <c r="BK27" s="120" t="s">
        <v>3588</v>
      </c>
      <c r="BL27" s="120" t="s">
        <v>151</v>
      </c>
      <c r="BM27" s="120" t="s">
        <v>151</v>
      </c>
      <c r="BN27" s="120" t="s">
        <v>3602</v>
      </c>
      <c r="BP27" s="120" t="s">
        <v>3710</v>
      </c>
      <c r="BQ27" s="120">
        <v>4</v>
      </c>
      <c r="BR27" s="120">
        <v>2</v>
      </c>
      <c r="BS27" s="120">
        <v>3</v>
      </c>
      <c r="BT27" s="120">
        <v>3</v>
      </c>
      <c r="BU27" s="120">
        <v>2</v>
      </c>
      <c r="BV27" s="120">
        <f>SUM(Table7[[#This Row],[7. Please indicate for each of the five statements which is the closest to how you have been feeling over the last 6 months '[I have felt cheerful and in good spirits']]:[7. Please indicate for each of the five statements which is the closest to how you have been feeling over the last 6 months '[My daily life has been filled with things that interest me']]])*4</f>
        <v>56</v>
      </c>
      <c r="BW27" s="120" t="s">
        <v>2603</v>
      </c>
      <c r="BX27" s="120" t="s">
        <v>3711</v>
      </c>
      <c r="BY27" s="120" t="s">
        <v>3712</v>
      </c>
      <c r="BZ27" s="120" t="s">
        <v>163</v>
      </c>
      <c r="CA27" s="120" t="s">
        <v>170</v>
      </c>
      <c r="CB27" s="120" t="s">
        <v>176</v>
      </c>
      <c r="CC27" s="120" t="s">
        <v>183</v>
      </c>
      <c r="CD27" s="120" t="s">
        <v>1385</v>
      </c>
      <c r="CE27" s="120" t="s">
        <v>153</v>
      </c>
      <c r="CF27" s="120" t="s">
        <v>3713</v>
      </c>
      <c r="CG27" s="120" t="s">
        <v>208</v>
      </c>
      <c r="CH27" s="120" t="s">
        <v>214</v>
      </c>
      <c r="CI27" s="120" t="s">
        <v>2031</v>
      </c>
    </row>
    <row r="28" spans="1:87" x14ac:dyDescent="0.25">
      <c r="A28" s="120" t="s">
        <v>3714</v>
      </c>
      <c r="B28" s="120">
        <v>3</v>
      </c>
      <c r="C28" s="120">
        <v>5</v>
      </c>
      <c r="D28" s="120">
        <v>1</v>
      </c>
      <c r="E28" s="120">
        <v>1</v>
      </c>
      <c r="F28" s="120">
        <v>4</v>
      </c>
      <c r="G28" s="120">
        <v>5</v>
      </c>
      <c r="H28" s="120">
        <v>1</v>
      </c>
      <c r="I28" s="120">
        <v>3</v>
      </c>
      <c r="J28" s="120">
        <v>1</v>
      </c>
      <c r="K28" s="120">
        <v>3</v>
      </c>
      <c r="L28" s="120">
        <v>4</v>
      </c>
      <c r="M28" s="120">
        <v>5</v>
      </c>
      <c r="N28" s="120">
        <v>5</v>
      </c>
      <c r="O28" s="120">
        <v>2</v>
      </c>
      <c r="P28" s="120">
        <v>5</v>
      </c>
      <c r="Q28" s="120">
        <v>5</v>
      </c>
      <c r="R28" s="120">
        <v>4</v>
      </c>
      <c r="S28" s="120">
        <v>3</v>
      </c>
      <c r="T28" s="120">
        <v>5</v>
      </c>
      <c r="U28" s="120">
        <v>1</v>
      </c>
      <c r="V28" s="120">
        <v>4</v>
      </c>
      <c r="W28" s="120">
        <v>5</v>
      </c>
      <c r="X28" s="120" t="s">
        <v>2566</v>
      </c>
      <c r="Z28" s="120">
        <v>5</v>
      </c>
      <c r="AA28" s="120">
        <v>3</v>
      </c>
      <c r="AB28" s="120">
        <v>4</v>
      </c>
      <c r="AC28" s="120">
        <v>5</v>
      </c>
      <c r="AD28" s="120">
        <v>3</v>
      </c>
      <c r="AE28" s="120">
        <v>3</v>
      </c>
      <c r="AF28" s="120">
        <v>5</v>
      </c>
      <c r="AG28" s="120">
        <v>3</v>
      </c>
      <c r="AH28" s="120">
        <v>5</v>
      </c>
      <c r="AI28" s="120">
        <v>5</v>
      </c>
      <c r="AJ28" s="120">
        <v>4</v>
      </c>
      <c r="AK28" s="120">
        <v>4</v>
      </c>
      <c r="AL28" s="120">
        <v>3</v>
      </c>
      <c r="AM28" s="120">
        <v>4</v>
      </c>
      <c r="AN28" s="120">
        <v>4</v>
      </c>
      <c r="AO28" s="120">
        <v>1</v>
      </c>
      <c r="AP28" s="120">
        <v>1</v>
      </c>
      <c r="AQ28" s="120">
        <v>4</v>
      </c>
      <c r="AR28" s="120">
        <v>5</v>
      </c>
      <c r="AS28" s="120">
        <v>2</v>
      </c>
      <c r="AT28" s="120">
        <v>3</v>
      </c>
      <c r="AU28" s="120">
        <v>1</v>
      </c>
      <c r="AV28" s="120">
        <v>3</v>
      </c>
      <c r="AW28" s="120">
        <v>4</v>
      </c>
      <c r="AX28" s="120">
        <v>4</v>
      </c>
      <c r="AY28" s="120">
        <v>5</v>
      </c>
      <c r="AZ28" s="120">
        <v>2</v>
      </c>
      <c r="BA28" s="120">
        <v>5</v>
      </c>
      <c r="BB28" s="120">
        <v>5</v>
      </c>
      <c r="BC28" s="120">
        <v>4</v>
      </c>
      <c r="BD28" s="120">
        <v>3</v>
      </c>
      <c r="BE28" s="120">
        <v>5</v>
      </c>
      <c r="BF28" s="120">
        <v>1</v>
      </c>
      <c r="BG28" s="120">
        <v>3</v>
      </c>
      <c r="BH28" s="120">
        <v>5</v>
      </c>
      <c r="BI28" s="120" t="s">
        <v>3715</v>
      </c>
      <c r="BJ28" s="120" t="s">
        <v>3587</v>
      </c>
      <c r="BK28" s="120" t="s">
        <v>3588</v>
      </c>
      <c r="BL28" s="120" t="s">
        <v>151</v>
      </c>
      <c r="BM28" s="120" t="s">
        <v>5</v>
      </c>
      <c r="BN28" s="120" t="s">
        <v>3602</v>
      </c>
      <c r="BP28" s="120" t="s">
        <v>3716</v>
      </c>
      <c r="BQ28" s="120">
        <v>3</v>
      </c>
      <c r="BR28" s="120">
        <v>3</v>
      </c>
      <c r="BS28" s="120">
        <v>4</v>
      </c>
      <c r="BT28" s="120">
        <v>3</v>
      </c>
      <c r="BU28" s="120">
        <v>4</v>
      </c>
      <c r="BV28" s="120">
        <f>SUM(Table7[[#This Row],[7. Please indicate for each of the five statements which is the closest to how you have been feeling over the last 6 months '[I have felt cheerful and in good spirits']]:[7. Please indicate for each of the five statements which is the closest to how you have been feeling over the last 6 months '[My daily life has been filled with things that interest me']]])*4</f>
        <v>68</v>
      </c>
      <c r="BW28" s="120" t="s">
        <v>148</v>
      </c>
      <c r="BX28" s="120" t="s">
        <v>3605</v>
      </c>
      <c r="BY28" s="120" t="s">
        <v>3717</v>
      </c>
      <c r="BZ28" s="120" t="s">
        <v>162</v>
      </c>
      <c r="CA28" s="120" t="s">
        <v>171</v>
      </c>
      <c r="CB28" s="120" t="s">
        <v>180</v>
      </c>
      <c r="CC28" s="120" t="s">
        <v>183</v>
      </c>
      <c r="CD28" s="120" t="s">
        <v>3718</v>
      </c>
      <c r="CE28" s="120" t="s">
        <v>3719</v>
      </c>
      <c r="CF28" s="120" t="s">
        <v>3696</v>
      </c>
      <c r="CG28" s="120" t="s">
        <v>212</v>
      </c>
      <c r="CH28" s="120" t="s">
        <v>218</v>
      </c>
      <c r="CI28" s="120" t="s">
        <v>2031</v>
      </c>
    </row>
    <row r="29" spans="1:87" x14ac:dyDescent="0.25">
      <c r="A29" s="120" t="s">
        <v>3720</v>
      </c>
      <c r="B29" s="120">
        <v>5</v>
      </c>
      <c r="C29" s="120">
        <v>5</v>
      </c>
      <c r="D29" s="120">
        <v>4</v>
      </c>
      <c r="E29" s="120">
        <v>1</v>
      </c>
      <c r="F29" s="120">
        <v>1</v>
      </c>
      <c r="G29" s="120">
        <v>5</v>
      </c>
      <c r="H29" s="120">
        <v>5</v>
      </c>
      <c r="I29" s="120">
        <v>2</v>
      </c>
      <c r="J29" s="120">
        <v>1</v>
      </c>
      <c r="K29" s="120">
        <v>3</v>
      </c>
      <c r="L29" s="120">
        <v>3</v>
      </c>
      <c r="M29" s="120">
        <v>1</v>
      </c>
      <c r="N29" s="120">
        <v>4</v>
      </c>
      <c r="O29" s="120">
        <v>1</v>
      </c>
      <c r="P29" s="120">
        <v>5</v>
      </c>
      <c r="Q29" s="120">
        <v>5</v>
      </c>
      <c r="R29" s="120">
        <v>1</v>
      </c>
      <c r="S29" s="120">
        <v>1</v>
      </c>
      <c r="T29" s="120">
        <v>1</v>
      </c>
      <c r="U29" s="120">
        <v>1</v>
      </c>
      <c r="V29" s="120">
        <v>1</v>
      </c>
      <c r="W29" s="120">
        <v>3</v>
      </c>
      <c r="X29" s="120" t="s">
        <v>3721</v>
      </c>
      <c r="Z29" s="120">
        <v>5</v>
      </c>
      <c r="AA29" s="120">
        <v>4</v>
      </c>
      <c r="AB29" s="120">
        <v>4</v>
      </c>
      <c r="AC29" s="120">
        <v>4</v>
      </c>
      <c r="AD29" s="120">
        <v>1</v>
      </c>
      <c r="AE29" s="120">
        <v>4</v>
      </c>
      <c r="AF29" s="120">
        <v>1</v>
      </c>
      <c r="AG29" s="120">
        <v>4</v>
      </c>
      <c r="AH29" s="120">
        <v>1</v>
      </c>
      <c r="AI29" s="120">
        <v>2</v>
      </c>
      <c r="AJ29" s="120">
        <v>4</v>
      </c>
      <c r="AK29" s="120">
        <v>4</v>
      </c>
      <c r="AL29" s="120">
        <v>1</v>
      </c>
      <c r="AM29" s="120">
        <v>4</v>
      </c>
      <c r="AN29" s="120">
        <v>5</v>
      </c>
      <c r="AO29" s="120">
        <v>3</v>
      </c>
      <c r="AP29" s="120">
        <v>1</v>
      </c>
      <c r="AQ29" s="120">
        <v>1</v>
      </c>
      <c r="AR29" s="120">
        <v>5</v>
      </c>
      <c r="AS29" s="120">
        <v>5</v>
      </c>
      <c r="AT29" s="120">
        <v>5</v>
      </c>
      <c r="AU29" s="120">
        <v>1</v>
      </c>
      <c r="AV29" s="120">
        <v>5</v>
      </c>
      <c r="AW29" s="120">
        <v>4</v>
      </c>
      <c r="AX29" s="120">
        <v>1</v>
      </c>
      <c r="AY29" s="120">
        <v>4</v>
      </c>
      <c r="AZ29" s="120">
        <v>1</v>
      </c>
      <c r="BA29" s="120">
        <v>5</v>
      </c>
      <c r="BB29" s="120">
        <v>5</v>
      </c>
      <c r="BC29" s="120">
        <v>1</v>
      </c>
      <c r="BD29" s="120">
        <v>1</v>
      </c>
      <c r="BE29" s="120">
        <v>1</v>
      </c>
      <c r="BF29" s="120">
        <v>1</v>
      </c>
      <c r="BG29" s="120">
        <v>5</v>
      </c>
      <c r="BH29" s="120">
        <v>1</v>
      </c>
      <c r="BI29" s="120" t="s">
        <v>3586</v>
      </c>
      <c r="BJ29" s="120" t="s">
        <v>931</v>
      </c>
      <c r="BK29" s="120" t="s">
        <v>3594</v>
      </c>
      <c r="BL29" s="120" t="s">
        <v>5</v>
      </c>
      <c r="BM29" s="120" t="s">
        <v>5</v>
      </c>
      <c r="BN29" s="120" t="s">
        <v>3602</v>
      </c>
      <c r="BO29" s="120" t="s">
        <v>3722</v>
      </c>
      <c r="BP29" s="120" t="s">
        <v>3611</v>
      </c>
      <c r="BQ29" s="120">
        <v>1</v>
      </c>
      <c r="BR29" s="120">
        <v>1</v>
      </c>
      <c r="BS29" s="120">
        <v>1</v>
      </c>
      <c r="BT29" s="120">
        <v>0</v>
      </c>
      <c r="BU29" s="120">
        <v>0</v>
      </c>
      <c r="BV29" s="120">
        <f>SUM(Table7[[#This Row],[7. Please indicate for each of the five statements which is the closest to how you have been feeling over the last 6 months '[I have felt cheerful and in good spirits']]:[7. Please indicate for each of the five statements which is the closest to how you have been feeling over the last 6 months '[My daily life has been filled with things that interest me']]])*4</f>
        <v>12</v>
      </c>
      <c r="BW29" s="120" t="s">
        <v>145</v>
      </c>
      <c r="BY29" s="120" t="s">
        <v>3723</v>
      </c>
      <c r="BZ29" s="120" t="s">
        <v>2992</v>
      </c>
      <c r="CA29" s="120" t="s">
        <v>170</v>
      </c>
      <c r="CB29" s="120" t="s">
        <v>176</v>
      </c>
      <c r="CC29" s="120" t="s">
        <v>183</v>
      </c>
      <c r="CD29" s="120" t="s">
        <v>3724</v>
      </c>
      <c r="CE29" s="120" t="s">
        <v>153</v>
      </c>
      <c r="CF29" s="120" t="s">
        <v>153</v>
      </c>
      <c r="CG29" s="120" t="s">
        <v>209</v>
      </c>
      <c r="CH29" s="120" t="s">
        <v>214</v>
      </c>
      <c r="CI29" s="120" t="s">
        <v>2031</v>
      </c>
    </row>
    <row r="30" spans="1:87" x14ac:dyDescent="0.25">
      <c r="A30" s="120" t="s">
        <v>3725</v>
      </c>
      <c r="B30" s="120" t="s">
        <v>5</v>
      </c>
      <c r="C30" s="120">
        <v>5</v>
      </c>
      <c r="D30" s="120">
        <v>5</v>
      </c>
      <c r="E30" s="120">
        <v>4</v>
      </c>
      <c r="F30" s="120">
        <v>3</v>
      </c>
      <c r="G30" s="120">
        <v>5</v>
      </c>
      <c r="H30" s="120">
        <v>4</v>
      </c>
      <c r="I30" s="120">
        <v>3</v>
      </c>
      <c r="J30" s="120">
        <v>1</v>
      </c>
      <c r="K30" s="120">
        <v>4</v>
      </c>
      <c r="L30" s="120">
        <v>4</v>
      </c>
      <c r="M30" s="120">
        <v>4</v>
      </c>
      <c r="N30" s="120">
        <v>4</v>
      </c>
      <c r="O30" s="120">
        <v>4</v>
      </c>
      <c r="P30" s="120">
        <v>5</v>
      </c>
      <c r="Q30" s="120">
        <v>5</v>
      </c>
      <c r="R30" s="120">
        <v>3</v>
      </c>
      <c r="S30" s="120">
        <v>1</v>
      </c>
      <c r="T30" s="120">
        <v>3</v>
      </c>
      <c r="U30" s="120">
        <v>4</v>
      </c>
      <c r="V30" s="120">
        <v>1</v>
      </c>
      <c r="W30" s="120">
        <v>5</v>
      </c>
      <c r="X30" s="120" t="s">
        <v>2787</v>
      </c>
      <c r="Z30" s="120">
        <v>4</v>
      </c>
      <c r="AA30" s="120">
        <v>2</v>
      </c>
      <c r="AB30" s="120">
        <v>4</v>
      </c>
      <c r="AC30" s="120">
        <v>2</v>
      </c>
      <c r="AD30" s="120">
        <v>2</v>
      </c>
      <c r="AE30" s="120">
        <v>4</v>
      </c>
      <c r="AF30" s="120">
        <v>4</v>
      </c>
      <c r="AG30" s="120">
        <v>2</v>
      </c>
      <c r="AH30" s="120">
        <v>4</v>
      </c>
      <c r="AI30" s="120">
        <v>5</v>
      </c>
      <c r="AJ30" s="120">
        <v>5</v>
      </c>
      <c r="AK30" s="120">
        <v>4</v>
      </c>
      <c r="AL30" s="120">
        <v>3</v>
      </c>
      <c r="AM30" s="120" t="s">
        <v>5</v>
      </c>
      <c r="AN30" s="120">
        <v>5</v>
      </c>
      <c r="AO30" s="120">
        <v>5</v>
      </c>
      <c r="AP30" s="120">
        <v>5</v>
      </c>
      <c r="AQ30" s="120" t="s">
        <v>5</v>
      </c>
      <c r="AR30" s="120">
        <v>5</v>
      </c>
      <c r="AS30" s="120">
        <v>5</v>
      </c>
      <c r="AT30" s="120">
        <v>4</v>
      </c>
      <c r="AU30" s="120" t="s">
        <v>5</v>
      </c>
      <c r="AV30" s="120">
        <v>5</v>
      </c>
      <c r="AW30" s="120">
        <v>5</v>
      </c>
      <c r="AX30" s="120">
        <v>5</v>
      </c>
      <c r="AY30" s="120">
        <v>5</v>
      </c>
      <c r="AZ30" s="120">
        <v>5</v>
      </c>
      <c r="BA30" s="120">
        <v>5</v>
      </c>
      <c r="BB30" s="120">
        <v>5</v>
      </c>
      <c r="BC30" s="120">
        <v>3</v>
      </c>
      <c r="BD30" s="120">
        <v>1</v>
      </c>
      <c r="BE30" s="120">
        <v>1</v>
      </c>
      <c r="BF30" s="120">
        <v>1</v>
      </c>
      <c r="BG30" s="120">
        <v>1</v>
      </c>
      <c r="BH30" s="120">
        <v>5</v>
      </c>
      <c r="BI30" s="120" t="s">
        <v>3586</v>
      </c>
      <c r="BJ30" s="120" t="s">
        <v>931</v>
      </c>
      <c r="BK30" s="120" t="s">
        <v>3588</v>
      </c>
      <c r="BL30" s="120" t="s">
        <v>151</v>
      </c>
      <c r="BM30" s="120" t="s">
        <v>151</v>
      </c>
      <c r="BN30" s="120" t="s">
        <v>3609</v>
      </c>
      <c r="BO30" s="120" t="s">
        <v>3628</v>
      </c>
      <c r="BQ30" s="120">
        <v>4</v>
      </c>
      <c r="BR30" s="120">
        <v>2</v>
      </c>
      <c r="BS30" s="120">
        <v>2</v>
      </c>
      <c r="BT30" s="120">
        <v>3</v>
      </c>
      <c r="BU30" s="120">
        <v>4</v>
      </c>
      <c r="BV30" s="120">
        <f>SUM(Table7[[#This Row],[7. Please indicate for each of the five statements which is the closest to how you have been feeling over the last 6 months '[I have felt cheerful and in good spirits']]:[7. Please indicate for each of the five statements which is the closest to how you have been feeling over the last 6 months '[My daily life has been filled with things that interest me']]])*4</f>
        <v>60</v>
      </c>
      <c r="BW30" s="120" t="s">
        <v>148</v>
      </c>
      <c r="BX30" s="120" t="s">
        <v>3617</v>
      </c>
      <c r="BY30" s="120" t="s">
        <v>3726</v>
      </c>
      <c r="BZ30" s="120" t="s">
        <v>162</v>
      </c>
      <c r="CA30" s="120" t="s">
        <v>170</v>
      </c>
      <c r="CB30" s="120" t="s">
        <v>176</v>
      </c>
      <c r="CC30" s="120" t="s">
        <v>183</v>
      </c>
      <c r="CD30" s="120" t="s">
        <v>3727</v>
      </c>
      <c r="CE30" s="120" t="s">
        <v>192</v>
      </c>
      <c r="CF30" s="120" t="s">
        <v>3728</v>
      </c>
      <c r="CG30" s="120" t="s">
        <v>208</v>
      </c>
      <c r="CH30" s="120" t="s">
        <v>214</v>
      </c>
      <c r="CI30" s="120" t="s">
        <v>2031</v>
      </c>
    </row>
    <row r="31" spans="1:87" x14ac:dyDescent="0.25">
      <c r="A31" s="120" t="s">
        <v>3729</v>
      </c>
      <c r="B31" s="120">
        <v>2</v>
      </c>
      <c r="C31" s="120">
        <v>5</v>
      </c>
      <c r="D31" s="120">
        <v>4</v>
      </c>
      <c r="E31" s="120">
        <v>2</v>
      </c>
      <c r="F31" s="120">
        <v>3</v>
      </c>
      <c r="G31" s="120">
        <v>5</v>
      </c>
      <c r="H31" s="120">
        <v>5</v>
      </c>
      <c r="I31" s="120">
        <v>3</v>
      </c>
      <c r="J31" s="120">
        <v>1</v>
      </c>
      <c r="K31" s="120">
        <v>3</v>
      </c>
      <c r="L31" s="120">
        <v>1</v>
      </c>
      <c r="M31" s="120">
        <v>2</v>
      </c>
      <c r="N31" s="120">
        <v>1</v>
      </c>
      <c r="O31" s="120">
        <v>2</v>
      </c>
      <c r="P31" s="120">
        <v>5</v>
      </c>
      <c r="Q31" s="120">
        <v>5</v>
      </c>
      <c r="R31" s="120">
        <v>3</v>
      </c>
      <c r="S31" s="120">
        <v>2</v>
      </c>
      <c r="T31" s="120">
        <v>1</v>
      </c>
      <c r="U31" s="120">
        <v>4</v>
      </c>
      <c r="V31" s="120">
        <v>1</v>
      </c>
      <c r="W31" s="120">
        <v>5</v>
      </c>
      <c r="X31" s="120" t="s">
        <v>3730</v>
      </c>
      <c r="Z31" s="120">
        <v>3</v>
      </c>
      <c r="AA31" s="120">
        <v>1</v>
      </c>
      <c r="AB31" s="120">
        <v>5</v>
      </c>
      <c r="AC31" s="120">
        <v>3</v>
      </c>
      <c r="AD31" s="120">
        <v>1</v>
      </c>
      <c r="AE31" s="120">
        <v>1</v>
      </c>
      <c r="AF31" s="120">
        <v>1</v>
      </c>
      <c r="AG31" s="120">
        <v>3</v>
      </c>
      <c r="AH31" s="120">
        <v>4</v>
      </c>
      <c r="AI31" s="120">
        <v>2</v>
      </c>
      <c r="AJ31" s="120">
        <v>1</v>
      </c>
      <c r="AK31" s="120">
        <v>5</v>
      </c>
      <c r="AL31" s="120">
        <v>5</v>
      </c>
      <c r="AM31" s="120">
        <v>2</v>
      </c>
      <c r="AN31" s="120">
        <v>5</v>
      </c>
      <c r="AO31" s="120">
        <v>2</v>
      </c>
      <c r="AP31" s="120">
        <v>4</v>
      </c>
      <c r="AQ31" s="120">
        <v>1</v>
      </c>
      <c r="AR31" s="120">
        <v>5</v>
      </c>
      <c r="AS31" s="120">
        <v>5</v>
      </c>
      <c r="AT31" s="120">
        <v>4</v>
      </c>
      <c r="AU31" s="120">
        <v>2</v>
      </c>
      <c r="AV31" s="120">
        <v>1</v>
      </c>
      <c r="AW31" s="120">
        <v>1</v>
      </c>
      <c r="AX31" s="120">
        <v>2</v>
      </c>
      <c r="AY31" s="120">
        <v>4</v>
      </c>
      <c r="AZ31" s="120">
        <v>4</v>
      </c>
      <c r="BA31" s="120">
        <v>5</v>
      </c>
      <c r="BB31" s="120">
        <v>5</v>
      </c>
      <c r="BC31" s="120">
        <v>2</v>
      </c>
      <c r="BD31" s="120">
        <v>2</v>
      </c>
      <c r="BE31" s="120">
        <v>1</v>
      </c>
      <c r="BF31" s="120">
        <v>5</v>
      </c>
      <c r="BG31" s="120">
        <v>3</v>
      </c>
      <c r="BH31" s="120">
        <v>5</v>
      </c>
      <c r="BI31" s="120" t="s">
        <v>3659</v>
      </c>
      <c r="BJ31" s="120" t="s">
        <v>3587</v>
      </c>
      <c r="BK31" s="120" t="s">
        <v>3588</v>
      </c>
      <c r="BL31" s="120" t="s">
        <v>151</v>
      </c>
      <c r="BM31" s="120" t="s">
        <v>151</v>
      </c>
      <c r="BQ31" s="120">
        <v>5</v>
      </c>
      <c r="BR31" s="120">
        <v>1</v>
      </c>
      <c r="BS31" s="120">
        <v>2</v>
      </c>
      <c r="BT31" s="120">
        <v>1</v>
      </c>
      <c r="BU31" s="120">
        <v>4</v>
      </c>
      <c r="BV31" s="120">
        <f>SUM(Table7[[#This Row],[7. Please indicate for each of the five statements which is the closest to how you have been feeling over the last 6 months '[I have felt cheerful and in good spirits']]:[7. Please indicate for each of the five statements which is the closest to how you have been feeling over the last 6 months '[My daily life has been filled with things that interest me']]])*4</f>
        <v>52</v>
      </c>
      <c r="BW31" s="120" t="s">
        <v>2052</v>
      </c>
      <c r="BX31" s="120" t="s">
        <v>3731</v>
      </c>
      <c r="BY31" s="120" t="s">
        <v>3732</v>
      </c>
      <c r="BZ31" s="120" t="s">
        <v>163</v>
      </c>
      <c r="CA31" s="120" t="s">
        <v>170</v>
      </c>
      <c r="CB31" s="120" t="s">
        <v>177</v>
      </c>
      <c r="CC31" s="120" t="s">
        <v>185</v>
      </c>
      <c r="CD31" s="120" t="s">
        <v>2651</v>
      </c>
      <c r="CE31" s="120" t="s">
        <v>204</v>
      </c>
      <c r="CF31" s="120" t="s">
        <v>3688</v>
      </c>
      <c r="CG31" s="120" t="s">
        <v>3733</v>
      </c>
      <c r="CH31" s="120" t="s">
        <v>3734</v>
      </c>
      <c r="CI31" s="120" t="s">
        <v>2031</v>
      </c>
    </row>
    <row r="32" spans="1:87" x14ac:dyDescent="0.25">
      <c r="A32" s="120" t="s">
        <v>3735</v>
      </c>
      <c r="B32" s="120">
        <v>3</v>
      </c>
      <c r="C32" s="120">
        <v>4</v>
      </c>
      <c r="D32" s="120">
        <v>3</v>
      </c>
      <c r="E32" s="120">
        <v>5</v>
      </c>
      <c r="F32" s="120">
        <v>3</v>
      </c>
      <c r="G32" s="120">
        <v>4</v>
      </c>
      <c r="H32" s="120">
        <v>5</v>
      </c>
      <c r="I32" s="120">
        <v>5</v>
      </c>
      <c r="J32" s="120">
        <v>2</v>
      </c>
      <c r="K32" s="120">
        <v>2</v>
      </c>
      <c r="L32" s="120">
        <v>3</v>
      </c>
      <c r="M32" s="120">
        <v>5</v>
      </c>
      <c r="N32" s="120">
        <v>4</v>
      </c>
      <c r="O32" s="120">
        <v>4</v>
      </c>
      <c r="P32" s="120">
        <v>5</v>
      </c>
      <c r="Q32" s="120">
        <v>5</v>
      </c>
      <c r="R32" s="120">
        <v>3</v>
      </c>
      <c r="S32" s="120">
        <v>3</v>
      </c>
      <c r="T32" s="120">
        <v>4</v>
      </c>
      <c r="U32" s="120">
        <v>3</v>
      </c>
      <c r="V32" s="120">
        <v>3</v>
      </c>
      <c r="W32" s="120">
        <v>4</v>
      </c>
      <c r="X32" s="120" t="s">
        <v>2638</v>
      </c>
      <c r="Z32" s="120">
        <v>5</v>
      </c>
      <c r="AA32" s="120">
        <v>3</v>
      </c>
      <c r="AB32" s="120">
        <v>5</v>
      </c>
      <c r="AC32" s="120">
        <v>5</v>
      </c>
      <c r="AD32" s="120">
        <v>5</v>
      </c>
      <c r="AE32" s="120">
        <v>5</v>
      </c>
      <c r="AF32" s="120">
        <v>5</v>
      </c>
      <c r="AG32" s="120">
        <v>3</v>
      </c>
      <c r="AH32" s="120">
        <v>4</v>
      </c>
      <c r="AI32" s="120">
        <v>4</v>
      </c>
      <c r="AJ32" s="120">
        <v>5</v>
      </c>
      <c r="AK32" s="120">
        <v>5</v>
      </c>
      <c r="AL32" s="120">
        <v>4</v>
      </c>
      <c r="AM32" s="120">
        <v>4</v>
      </c>
      <c r="AN32" s="120">
        <v>3</v>
      </c>
      <c r="AO32" s="120">
        <v>2</v>
      </c>
      <c r="AP32" s="120">
        <v>3</v>
      </c>
      <c r="AQ32" s="120">
        <v>3</v>
      </c>
      <c r="AR32" s="120">
        <v>3</v>
      </c>
      <c r="AS32" s="120">
        <v>2</v>
      </c>
      <c r="AT32" s="120">
        <v>3</v>
      </c>
      <c r="AU32" s="120">
        <v>3</v>
      </c>
      <c r="AV32" s="120">
        <v>3</v>
      </c>
      <c r="AW32" s="120">
        <v>3</v>
      </c>
      <c r="AX32" s="120">
        <v>5</v>
      </c>
      <c r="AY32" s="120">
        <v>4</v>
      </c>
      <c r="AZ32" s="120">
        <v>4</v>
      </c>
      <c r="BA32" s="120">
        <v>5</v>
      </c>
      <c r="BB32" s="120">
        <v>5</v>
      </c>
      <c r="BC32" s="120">
        <v>3</v>
      </c>
      <c r="BD32" s="120">
        <v>3</v>
      </c>
      <c r="BE32" s="120">
        <v>4</v>
      </c>
      <c r="BF32" s="120">
        <v>4</v>
      </c>
      <c r="BG32" s="120">
        <v>3</v>
      </c>
      <c r="BH32" s="120">
        <v>4</v>
      </c>
      <c r="BI32" s="120" t="s">
        <v>3593</v>
      </c>
      <c r="BJ32" s="120" t="s">
        <v>3587</v>
      </c>
      <c r="BK32" s="120" t="s">
        <v>3588</v>
      </c>
      <c r="BL32" s="120" t="s">
        <v>151</v>
      </c>
      <c r="BM32" s="120" t="s">
        <v>151</v>
      </c>
      <c r="BN32" s="120" t="s">
        <v>3602</v>
      </c>
      <c r="BO32" s="120" t="s">
        <v>3684</v>
      </c>
      <c r="BP32" s="120" t="s">
        <v>3736</v>
      </c>
      <c r="BQ32" s="120">
        <v>5</v>
      </c>
      <c r="BR32" s="120">
        <v>1</v>
      </c>
      <c r="BS32" s="120">
        <v>5</v>
      </c>
      <c r="BT32" s="120">
        <v>1</v>
      </c>
      <c r="BU32" s="120">
        <v>5</v>
      </c>
      <c r="BV32" s="120">
        <f>SUM(Table7[[#This Row],[7. Please indicate for each of the five statements which is the closest to how you have been feeling over the last 6 months '[I have felt cheerful and in good spirits']]:[7. Please indicate for each of the five statements which is the closest to how you have been feeling over the last 6 months '[My daily life has been filled with things that interest me']]])*4</f>
        <v>68</v>
      </c>
      <c r="BW32" s="120" t="s">
        <v>147</v>
      </c>
      <c r="BX32" s="120" t="s">
        <v>3737</v>
      </c>
      <c r="BY32" s="120" t="s">
        <v>3738</v>
      </c>
      <c r="BZ32" s="120" t="s">
        <v>163</v>
      </c>
      <c r="CA32" s="120" t="s">
        <v>170</v>
      </c>
      <c r="CB32" s="120" t="s">
        <v>176</v>
      </c>
      <c r="CC32" s="120" t="s">
        <v>183</v>
      </c>
      <c r="CD32" s="120" t="s">
        <v>3739</v>
      </c>
      <c r="CE32" s="120" t="s">
        <v>202</v>
      </c>
      <c r="CF32" s="120" t="s">
        <v>3740</v>
      </c>
      <c r="CG32" s="120" t="s">
        <v>208</v>
      </c>
      <c r="CH32" s="120" t="s">
        <v>214</v>
      </c>
      <c r="CI32" s="120" t="s">
        <v>2031</v>
      </c>
    </row>
    <row r="33" spans="1:87" x14ac:dyDescent="0.25">
      <c r="A33" s="120" t="s">
        <v>3741</v>
      </c>
      <c r="B33" s="120">
        <v>3</v>
      </c>
      <c r="C33" s="120">
        <v>5</v>
      </c>
      <c r="D33" s="120">
        <v>4</v>
      </c>
      <c r="E33" s="120">
        <v>2</v>
      </c>
      <c r="F33" s="120">
        <v>3</v>
      </c>
      <c r="G33" s="120">
        <v>5</v>
      </c>
      <c r="H33" s="120">
        <v>4</v>
      </c>
      <c r="I33" s="120">
        <v>1</v>
      </c>
      <c r="J33" s="120">
        <v>1</v>
      </c>
      <c r="K33" s="120">
        <v>2</v>
      </c>
      <c r="L33" s="120">
        <v>2</v>
      </c>
      <c r="M33" s="120">
        <v>2</v>
      </c>
      <c r="N33" s="120">
        <v>1</v>
      </c>
      <c r="O33" s="120">
        <v>4</v>
      </c>
      <c r="P33" s="120">
        <v>5</v>
      </c>
      <c r="Q33" s="120">
        <v>5</v>
      </c>
      <c r="R33" s="120">
        <v>2</v>
      </c>
      <c r="S33" s="120">
        <v>2</v>
      </c>
      <c r="T33" s="120">
        <v>1</v>
      </c>
      <c r="U33" s="120">
        <v>4</v>
      </c>
      <c r="V33" s="120" t="s">
        <v>5</v>
      </c>
      <c r="W33" s="120">
        <v>5</v>
      </c>
      <c r="X33" s="175" t="s">
        <v>3742</v>
      </c>
      <c r="Z33" s="120">
        <v>4</v>
      </c>
      <c r="AA33" s="120">
        <v>3</v>
      </c>
      <c r="AB33" s="120">
        <v>4</v>
      </c>
      <c r="AC33" s="120">
        <v>3</v>
      </c>
      <c r="AD33" s="120">
        <v>2</v>
      </c>
      <c r="AE33" s="120">
        <v>2</v>
      </c>
      <c r="AF33" s="120">
        <v>4</v>
      </c>
      <c r="AG33" s="120">
        <v>4</v>
      </c>
      <c r="AH33" s="120">
        <v>4</v>
      </c>
      <c r="AI33" s="120">
        <v>4</v>
      </c>
      <c r="AJ33" s="120">
        <v>2</v>
      </c>
      <c r="AK33" s="120">
        <v>5</v>
      </c>
      <c r="AL33" s="120">
        <v>2</v>
      </c>
      <c r="AM33" s="120">
        <v>3</v>
      </c>
      <c r="AN33" s="120">
        <v>5</v>
      </c>
      <c r="AO33" s="120">
        <v>4</v>
      </c>
      <c r="AP33" s="120">
        <v>2</v>
      </c>
      <c r="AQ33" s="120">
        <v>1</v>
      </c>
      <c r="AR33" s="120">
        <v>5</v>
      </c>
      <c r="AS33" s="120">
        <v>4</v>
      </c>
      <c r="AT33" s="120">
        <v>1</v>
      </c>
      <c r="AU33" s="120">
        <v>1</v>
      </c>
      <c r="AV33" s="120">
        <v>2</v>
      </c>
      <c r="AW33" s="120">
        <v>2</v>
      </c>
      <c r="AX33" s="120">
        <v>2</v>
      </c>
      <c r="AY33" s="120">
        <v>2</v>
      </c>
      <c r="AZ33" s="120">
        <v>4</v>
      </c>
      <c r="BA33" s="120">
        <v>3</v>
      </c>
      <c r="BB33" s="120">
        <v>5</v>
      </c>
      <c r="BC33" s="120">
        <v>2</v>
      </c>
      <c r="BD33" s="120">
        <v>2</v>
      </c>
      <c r="BE33" s="120">
        <v>1</v>
      </c>
      <c r="BF33" s="120">
        <v>4</v>
      </c>
      <c r="BG33" s="120" t="s">
        <v>5</v>
      </c>
      <c r="BH33" s="120">
        <v>4</v>
      </c>
      <c r="BI33" s="120" t="s">
        <v>3586</v>
      </c>
      <c r="BJ33" s="120" t="s">
        <v>3587</v>
      </c>
      <c r="BK33" s="120" t="s">
        <v>3588</v>
      </c>
      <c r="BL33" s="120" t="s">
        <v>151</v>
      </c>
      <c r="BM33" s="120" t="s">
        <v>931</v>
      </c>
      <c r="BN33" s="120" t="s">
        <v>3594</v>
      </c>
      <c r="BQ33" s="120">
        <v>3</v>
      </c>
      <c r="BR33" s="120">
        <v>1</v>
      </c>
      <c r="BS33" s="120">
        <v>1</v>
      </c>
      <c r="BT33" s="120">
        <v>0</v>
      </c>
      <c r="BU33" s="120">
        <v>2</v>
      </c>
      <c r="BV33" s="120">
        <f>SUM(Table7[[#This Row],[7. Please indicate for each of the five statements which is the closest to how you have been feeling over the last 6 months '[I have felt cheerful and in good spirits']]:[7. Please indicate for each of the five statements which is the closest to how you have been feeling over the last 6 months '[My daily life has been filled with things that interest me']]])*4</f>
        <v>28</v>
      </c>
      <c r="BW33" s="120" t="s">
        <v>148</v>
      </c>
      <c r="BX33" s="120" t="s">
        <v>3743</v>
      </c>
      <c r="BY33" s="120" t="s">
        <v>3744</v>
      </c>
      <c r="BZ33" s="120" t="s">
        <v>162</v>
      </c>
      <c r="CA33" s="120" t="s">
        <v>172</v>
      </c>
      <c r="CB33" s="120" t="s">
        <v>176</v>
      </c>
      <c r="CC33" s="120" t="s">
        <v>183</v>
      </c>
      <c r="CD33" s="120" t="s">
        <v>3745</v>
      </c>
      <c r="CE33" s="120" t="s">
        <v>192</v>
      </c>
      <c r="CF33" s="120" t="s">
        <v>3746</v>
      </c>
      <c r="CG33" s="120" t="s">
        <v>208</v>
      </c>
      <c r="CH33" s="120" t="s">
        <v>214</v>
      </c>
      <c r="CI33" s="120" t="s">
        <v>2031</v>
      </c>
    </row>
    <row r="34" spans="1:87" x14ac:dyDescent="0.25">
      <c r="A34" s="120" t="s">
        <v>3747</v>
      </c>
      <c r="B34" s="120" t="s">
        <v>5</v>
      </c>
      <c r="C34" s="120">
        <v>5</v>
      </c>
      <c r="D34" s="120">
        <v>4</v>
      </c>
      <c r="E34" s="120">
        <v>5</v>
      </c>
      <c r="F34" s="120">
        <v>5</v>
      </c>
      <c r="G34" s="120">
        <v>5</v>
      </c>
      <c r="H34" s="120">
        <v>3</v>
      </c>
      <c r="I34" s="120">
        <v>5</v>
      </c>
      <c r="J34" s="120">
        <v>1</v>
      </c>
      <c r="K34" s="120">
        <v>3</v>
      </c>
      <c r="L34" s="120">
        <v>5</v>
      </c>
      <c r="M34" s="120">
        <v>1</v>
      </c>
      <c r="N34" s="120">
        <v>1</v>
      </c>
      <c r="O34" s="120">
        <v>1</v>
      </c>
      <c r="P34" s="120">
        <v>5</v>
      </c>
      <c r="Q34" s="120">
        <v>5</v>
      </c>
      <c r="R34" s="120">
        <v>5</v>
      </c>
      <c r="S34" s="120">
        <v>5</v>
      </c>
      <c r="T34" s="120">
        <v>1</v>
      </c>
      <c r="U34" s="120">
        <v>5</v>
      </c>
      <c r="V34" s="120">
        <v>5</v>
      </c>
      <c r="W34" s="120">
        <v>5</v>
      </c>
      <c r="X34" s="120" t="s">
        <v>3748</v>
      </c>
      <c r="Z34" s="120">
        <v>1</v>
      </c>
      <c r="AA34" s="120">
        <v>1</v>
      </c>
      <c r="AB34" s="120">
        <v>1</v>
      </c>
      <c r="AC34" s="120">
        <v>5</v>
      </c>
      <c r="AD34" s="120">
        <v>3</v>
      </c>
      <c r="AE34" s="120">
        <v>1</v>
      </c>
      <c r="AF34" s="120">
        <v>5</v>
      </c>
      <c r="AG34" s="120">
        <v>3</v>
      </c>
      <c r="AH34" s="120">
        <v>3</v>
      </c>
      <c r="AI34" s="120">
        <v>1</v>
      </c>
      <c r="AJ34" s="120">
        <v>1</v>
      </c>
      <c r="AK34" s="120">
        <v>1</v>
      </c>
      <c r="AL34" s="120">
        <v>1</v>
      </c>
      <c r="AM34" s="120">
        <v>4</v>
      </c>
      <c r="AN34" s="120">
        <v>5</v>
      </c>
      <c r="AO34" s="120">
        <v>3</v>
      </c>
      <c r="AP34" s="120">
        <v>5</v>
      </c>
      <c r="AQ34" s="120">
        <v>5</v>
      </c>
      <c r="AR34" s="120">
        <v>5</v>
      </c>
      <c r="AS34" s="120">
        <v>3</v>
      </c>
      <c r="AT34" s="120">
        <v>5</v>
      </c>
      <c r="AU34" s="120">
        <v>1</v>
      </c>
      <c r="AV34" s="120">
        <v>3</v>
      </c>
      <c r="AW34" s="120">
        <v>5</v>
      </c>
      <c r="AX34" s="120">
        <v>1</v>
      </c>
      <c r="AY34" s="120">
        <v>5</v>
      </c>
      <c r="AZ34" s="120">
        <v>1</v>
      </c>
      <c r="BA34" s="120">
        <v>5</v>
      </c>
      <c r="BB34" s="120">
        <v>5</v>
      </c>
      <c r="BC34" s="120">
        <v>5</v>
      </c>
      <c r="BD34" s="120">
        <v>5</v>
      </c>
      <c r="BE34" s="120">
        <v>2</v>
      </c>
      <c r="BF34" s="120">
        <v>5</v>
      </c>
      <c r="BG34" s="120">
        <v>5</v>
      </c>
      <c r="BH34" s="120">
        <v>5</v>
      </c>
      <c r="BI34" s="120" t="s">
        <v>3749</v>
      </c>
      <c r="BJ34" s="120" t="s">
        <v>3587</v>
      </c>
      <c r="BK34" s="120" t="s">
        <v>3678</v>
      </c>
      <c r="BL34" s="120" t="s">
        <v>151</v>
      </c>
      <c r="BM34" s="120" t="s">
        <v>151</v>
      </c>
      <c r="BN34" s="120" t="s">
        <v>3594</v>
      </c>
      <c r="BO34" s="120" t="s">
        <v>3627</v>
      </c>
      <c r="BQ34" s="120">
        <v>1</v>
      </c>
      <c r="BR34" s="120">
        <v>1</v>
      </c>
      <c r="BS34" s="120">
        <v>1</v>
      </c>
      <c r="BT34" s="120">
        <v>0</v>
      </c>
      <c r="BU34" s="120">
        <v>1</v>
      </c>
      <c r="BV34" s="120">
        <f>SUM(Table7[[#This Row],[7. Please indicate for each of the five statements which is the closest to how you have been feeling over the last 6 months '[I have felt cheerful and in good spirits']]:[7. Please indicate for each of the five statements which is the closest to how you have been feeling over the last 6 months '[My daily life has been filled with things that interest me']]])*4</f>
        <v>16</v>
      </c>
      <c r="BW34" s="120" t="s">
        <v>148</v>
      </c>
      <c r="BX34" s="120" t="s">
        <v>3750</v>
      </c>
      <c r="BZ34" s="120" t="s">
        <v>163</v>
      </c>
      <c r="CA34" s="120" t="s">
        <v>171</v>
      </c>
      <c r="CB34" s="120" t="s">
        <v>177</v>
      </c>
      <c r="CC34" s="120" t="s">
        <v>183</v>
      </c>
      <c r="CD34" s="120" t="s">
        <v>194</v>
      </c>
      <c r="CE34" s="120" t="s">
        <v>192</v>
      </c>
      <c r="CF34" s="120" t="s">
        <v>3751</v>
      </c>
      <c r="CG34" s="120" t="s">
        <v>208</v>
      </c>
      <c r="CH34" s="120" t="s">
        <v>214</v>
      </c>
      <c r="CI34" s="120" t="s">
        <v>2031</v>
      </c>
    </row>
    <row r="35" spans="1:87" x14ac:dyDescent="0.25">
      <c r="A35" s="120" t="s">
        <v>3752</v>
      </c>
      <c r="B35" s="120">
        <v>5</v>
      </c>
      <c r="C35" s="120">
        <v>5</v>
      </c>
      <c r="D35" s="120">
        <v>4</v>
      </c>
      <c r="E35" s="120">
        <v>2</v>
      </c>
      <c r="F35" s="120">
        <v>1</v>
      </c>
      <c r="G35" s="120">
        <v>5</v>
      </c>
      <c r="H35" s="120">
        <v>5</v>
      </c>
      <c r="I35" s="120">
        <v>5</v>
      </c>
      <c r="J35" s="120">
        <v>1</v>
      </c>
      <c r="K35" s="120">
        <v>1</v>
      </c>
      <c r="L35" s="120">
        <v>2</v>
      </c>
      <c r="M35" s="120">
        <v>4</v>
      </c>
      <c r="N35" s="120">
        <v>1</v>
      </c>
      <c r="O35" s="120">
        <v>2</v>
      </c>
      <c r="P35" s="120">
        <v>5</v>
      </c>
      <c r="Q35" s="120">
        <v>5</v>
      </c>
      <c r="R35" s="120">
        <v>3</v>
      </c>
      <c r="S35" s="120">
        <v>1</v>
      </c>
      <c r="T35" s="120">
        <v>2</v>
      </c>
      <c r="U35" s="120">
        <v>2</v>
      </c>
      <c r="V35" s="120">
        <v>1</v>
      </c>
      <c r="W35" s="120">
        <v>3</v>
      </c>
      <c r="X35" s="120" t="s">
        <v>3753</v>
      </c>
      <c r="Z35" s="120">
        <v>5</v>
      </c>
      <c r="AA35" s="120">
        <v>4</v>
      </c>
      <c r="AB35" s="120">
        <v>4</v>
      </c>
      <c r="AC35" s="120">
        <v>5</v>
      </c>
      <c r="AD35" s="120">
        <v>2</v>
      </c>
      <c r="AE35" s="120">
        <v>2</v>
      </c>
      <c r="AF35" s="120">
        <v>5</v>
      </c>
      <c r="AG35" s="120">
        <v>4</v>
      </c>
      <c r="AH35" s="120">
        <v>2</v>
      </c>
      <c r="AI35" s="120">
        <v>4</v>
      </c>
      <c r="AJ35" s="120">
        <v>4</v>
      </c>
      <c r="AK35" s="120">
        <v>4</v>
      </c>
      <c r="AL35" s="120">
        <v>3</v>
      </c>
      <c r="AM35" s="120">
        <v>5</v>
      </c>
      <c r="AN35" s="120">
        <v>5</v>
      </c>
      <c r="AO35" s="120">
        <v>4</v>
      </c>
      <c r="AP35" s="120">
        <v>3</v>
      </c>
      <c r="AQ35" s="120">
        <v>1</v>
      </c>
      <c r="AR35" s="120">
        <v>5</v>
      </c>
      <c r="AS35" s="120">
        <v>5</v>
      </c>
      <c r="AT35" s="120">
        <v>5</v>
      </c>
      <c r="AU35" s="120">
        <v>1</v>
      </c>
      <c r="AV35" s="120">
        <v>1</v>
      </c>
      <c r="AW35" s="120">
        <v>2</v>
      </c>
      <c r="AX35" s="120">
        <v>4</v>
      </c>
      <c r="AY35" s="120">
        <v>1</v>
      </c>
      <c r="AZ35" s="120">
        <v>1</v>
      </c>
      <c r="BA35" s="120">
        <v>5</v>
      </c>
      <c r="BB35" s="120">
        <v>5</v>
      </c>
      <c r="BC35" s="120">
        <v>3</v>
      </c>
      <c r="BD35" s="120">
        <v>1</v>
      </c>
      <c r="BE35" s="120">
        <v>1</v>
      </c>
      <c r="BF35" s="120">
        <v>1</v>
      </c>
      <c r="BG35" s="120">
        <v>1</v>
      </c>
      <c r="BH35" s="120">
        <v>5</v>
      </c>
      <c r="BI35" s="120" t="s">
        <v>3586</v>
      </c>
      <c r="BJ35" s="120" t="s">
        <v>3587</v>
      </c>
      <c r="BK35" s="120" t="s">
        <v>3588</v>
      </c>
      <c r="BL35" s="120" t="s">
        <v>151</v>
      </c>
      <c r="BM35" s="120" t="s">
        <v>151</v>
      </c>
      <c r="BN35" s="120" t="s">
        <v>3602</v>
      </c>
      <c r="BP35" s="120" t="s">
        <v>3754</v>
      </c>
      <c r="BQ35" s="120">
        <v>4</v>
      </c>
      <c r="BR35" s="120">
        <v>3</v>
      </c>
      <c r="BS35" s="120">
        <v>2</v>
      </c>
      <c r="BT35" s="120">
        <v>2</v>
      </c>
      <c r="BU35" s="120">
        <v>4</v>
      </c>
      <c r="BV35" s="120">
        <f>SUM(Table7[[#This Row],[7. Please indicate for each of the five statements which is the closest to how you have been feeling over the last 6 months '[I have felt cheerful and in good spirits']]:[7. Please indicate for each of the five statements which is the closest to how you have been feeling over the last 6 months '[My daily life has been filled with things that interest me']]])*4</f>
        <v>60</v>
      </c>
      <c r="BW35" s="120" t="s">
        <v>148</v>
      </c>
      <c r="BX35" s="120" t="s">
        <v>3755</v>
      </c>
      <c r="BY35" s="120" t="s">
        <v>3756</v>
      </c>
      <c r="BZ35" s="120" t="s">
        <v>162</v>
      </c>
      <c r="CA35" s="120" t="s">
        <v>171</v>
      </c>
      <c r="CB35" s="120" t="s">
        <v>177</v>
      </c>
      <c r="CC35" s="120" t="s">
        <v>183</v>
      </c>
      <c r="CD35" s="120" t="s">
        <v>401</v>
      </c>
      <c r="CE35" s="120" t="s">
        <v>203</v>
      </c>
      <c r="CF35" s="120" t="s">
        <v>3757</v>
      </c>
      <c r="CG35" s="120" t="s">
        <v>208</v>
      </c>
      <c r="CH35" s="120" t="s">
        <v>214</v>
      </c>
      <c r="CI35" s="120" t="s">
        <v>2031</v>
      </c>
    </row>
    <row r="36" spans="1:87" x14ac:dyDescent="0.25">
      <c r="A36" s="120" t="s">
        <v>3758</v>
      </c>
      <c r="B36" s="120">
        <v>3</v>
      </c>
      <c r="C36" s="120">
        <v>1</v>
      </c>
      <c r="D36" s="120">
        <v>1</v>
      </c>
      <c r="E36" s="120">
        <v>2</v>
      </c>
      <c r="F36" s="120">
        <v>1</v>
      </c>
      <c r="G36" s="120">
        <v>3</v>
      </c>
      <c r="H36" s="120">
        <v>3</v>
      </c>
      <c r="I36" s="120">
        <v>2</v>
      </c>
      <c r="J36" s="120">
        <v>4</v>
      </c>
      <c r="K36" s="120">
        <v>5</v>
      </c>
      <c r="L36" s="120">
        <v>5</v>
      </c>
      <c r="M36" s="120">
        <v>2</v>
      </c>
      <c r="N36" s="120">
        <v>2</v>
      </c>
      <c r="O36" s="120">
        <v>3</v>
      </c>
      <c r="P36" s="120">
        <v>2</v>
      </c>
      <c r="Q36" s="120">
        <v>3</v>
      </c>
      <c r="R36" s="120">
        <v>4</v>
      </c>
      <c r="S36" s="120">
        <v>5</v>
      </c>
      <c r="T36" s="120">
        <v>1</v>
      </c>
      <c r="U36" s="120">
        <v>1</v>
      </c>
      <c r="V36" s="120">
        <v>2</v>
      </c>
      <c r="W36" s="120">
        <v>3</v>
      </c>
      <c r="X36" s="120" t="s">
        <v>3759</v>
      </c>
      <c r="Z36" s="120">
        <v>5</v>
      </c>
      <c r="AA36" s="120">
        <v>4</v>
      </c>
      <c r="AB36" s="120">
        <v>2</v>
      </c>
      <c r="AC36" s="120">
        <v>5</v>
      </c>
      <c r="AD36" s="120">
        <v>3</v>
      </c>
      <c r="AE36" s="120">
        <v>1</v>
      </c>
      <c r="AF36" s="120">
        <v>2</v>
      </c>
      <c r="AG36" s="120">
        <v>5</v>
      </c>
      <c r="AH36" s="120">
        <v>3</v>
      </c>
      <c r="AI36" s="120">
        <v>4</v>
      </c>
      <c r="AJ36" s="120">
        <v>5</v>
      </c>
      <c r="AK36" s="120">
        <v>2</v>
      </c>
      <c r="AL36" s="120">
        <v>2</v>
      </c>
      <c r="AM36" s="120">
        <v>2</v>
      </c>
      <c r="AN36" s="120">
        <v>2</v>
      </c>
      <c r="AO36" s="120">
        <v>1</v>
      </c>
      <c r="AP36" s="120">
        <v>5</v>
      </c>
      <c r="AQ36" s="120">
        <v>1</v>
      </c>
      <c r="AR36" s="120">
        <v>2</v>
      </c>
      <c r="AS36" s="120">
        <v>2</v>
      </c>
      <c r="AT36" s="120">
        <v>3</v>
      </c>
      <c r="AU36" s="120">
        <v>5</v>
      </c>
      <c r="AV36" s="120">
        <v>5</v>
      </c>
      <c r="AW36" s="120">
        <v>5</v>
      </c>
      <c r="AX36" s="120">
        <v>2</v>
      </c>
      <c r="AY36" s="120">
        <v>2</v>
      </c>
      <c r="AZ36" s="120">
        <v>4</v>
      </c>
      <c r="BA36" s="120">
        <v>4</v>
      </c>
      <c r="BB36" s="120">
        <v>3</v>
      </c>
      <c r="BC36" s="120">
        <v>4</v>
      </c>
      <c r="BD36" s="120">
        <v>5</v>
      </c>
      <c r="BE36" s="120">
        <v>1</v>
      </c>
      <c r="BF36" s="120">
        <v>2</v>
      </c>
      <c r="BG36" s="120">
        <v>2</v>
      </c>
      <c r="BH36" s="120">
        <v>3</v>
      </c>
      <c r="BI36" s="120" t="s">
        <v>3586</v>
      </c>
      <c r="BJ36" s="120" t="s">
        <v>931</v>
      </c>
      <c r="BK36" s="120" t="s">
        <v>3588</v>
      </c>
      <c r="BL36" s="120" t="s">
        <v>5</v>
      </c>
      <c r="BM36" s="120" t="s">
        <v>5</v>
      </c>
      <c r="BN36" s="120" t="s">
        <v>3594</v>
      </c>
      <c r="BQ36" s="120">
        <v>3</v>
      </c>
      <c r="BR36" s="120">
        <v>4</v>
      </c>
      <c r="BS36" s="120">
        <v>4</v>
      </c>
      <c r="BT36" s="120">
        <v>1</v>
      </c>
      <c r="BU36" s="120">
        <v>3</v>
      </c>
      <c r="BV36" s="120">
        <f>SUM(Table7[[#This Row],[7. Please indicate for each of the five statements which is the closest to how you have been feeling over the last 6 months '[I have felt cheerful and in good spirits']]:[7. Please indicate for each of the five statements which is the closest to how you have been feeling over the last 6 months '[My daily life has been filled with things that interest me']]])*4</f>
        <v>60</v>
      </c>
      <c r="BW36" s="120" t="s">
        <v>148</v>
      </c>
      <c r="BX36" s="120" t="s">
        <v>3760</v>
      </c>
      <c r="BY36" s="120" t="s">
        <v>3761</v>
      </c>
      <c r="BZ36" s="120" t="s">
        <v>163</v>
      </c>
      <c r="CA36" s="120" t="s">
        <v>171</v>
      </c>
      <c r="CB36" s="120" t="s">
        <v>176</v>
      </c>
      <c r="CC36" s="120" t="s">
        <v>185</v>
      </c>
      <c r="CD36" s="120" t="s">
        <v>3762</v>
      </c>
      <c r="CE36" s="120" t="s">
        <v>155</v>
      </c>
      <c r="CF36" s="120" t="s">
        <v>3660</v>
      </c>
      <c r="CG36" s="120" t="s">
        <v>3763</v>
      </c>
      <c r="CH36" s="120" t="s">
        <v>3764</v>
      </c>
      <c r="CI36" s="120" t="s">
        <v>2031</v>
      </c>
    </row>
    <row r="37" spans="1:87" x14ac:dyDescent="0.25">
      <c r="A37" s="120" t="s">
        <v>3765</v>
      </c>
      <c r="B37" s="120">
        <v>2</v>
      </c>
      <c r="C37" s="120">
        <v>5</v>
      </c>
      <c r="D37" s="120">
        <v>4</v>
      </c>
      <c r="E37" s="120">
        <v>2</v>
      </c>
      <c r="F37" s="120">
        <v>1</v>
      </c>
      <c r="G37" s="120">
        <v>5</v>
      </c>
      <c r="H37" s="120">
        <v>5</v>
      </c>
      <c r="I37" s="120">
        <v>5</v>
      </c>
      <c r="J37" s="120">
        <v>2</v>
      </c>
      <c r="K37" s="120">
        <v>3</v>
      </c>
      <c r="L37" s="120">
        <v>3</v>
      </c>
      <c r="M37" s="120">
        <v>4</v>
      </c>
      <c r="N37" s="120">
        <v>2</v>
      </c>
      <c r="O37" s="120">
        <v>3</v>
      </c>
      <c r="P37" s="120">
        <v>5</v>
      </c>
      <c r="Q37" s="120">
        <v>5</v>
      </c>
      <c r="R37" s="120">
        <v>3</v>
      </c>
      <c r="S37" s="120">
        <v>4</v>
      </c>
      <c r="T37" s="120">
        <v>3</v>
      </c>
      <c r="U37" s="120">
        <v>5</v>
      </c>
      <c r="V37" s="120">
        <v>2</v>
      </c>
      <c r="W37" s="120">
        <v>3</v>
      </c>
      <c r="X37" s="120" t="s">
        <v>2787</v>
      </c>
      <c r="Z37" s="120">
        <v>3</v>
      </c>
      <c r="AA37" s="120">
        <v>3</v>
      </c>
      <c r="AB37" s="120">
        <v>4</v>
      </c>
      <c r="AC37" s="120">
        <v>5</v>
      </c>
      <c r="AD37" s="120">
        <v>3</v>
      </c>
      <c r="AE37" s="120">
        <v>3</v>
      </c>
      <c r="AF37" s="120">
        <v>2</v>
      </c>
      <c r="AG37" s="120">
        <v>3</v>
      </c>
      <c r="AH37" s="120">
        <v>5</v>
      </c>
      <c r="AI37" s="120">
        <v>4</v>
      </c>
      <c r="AJ37" s="120">
        <v>3</v>
      </c>
      <c r="AK37" s="120">
        <v>4</v>
      </c>
      <c r="AL37" s="120">
        <v>5</v>
      </c>
      <c r="AM37" s="120">
        <v>3</v>
      </c>
      <c r="AN37" s="120">
        <v>5</v>
      </c>
      <c r="AO37" s="120">
        <v>4</v>
      </c>
      <c r="AP37" s="120">
        <v>3</v>
      </c>
      <c r="AQ37" s="120">
        <v>1</v>
      </c>
      <c r="AR37" s="120">
        <v>5</v>
      </c>
      <c r="AS37" s="120">
        <v>5</v>
      </c>
      <c r="AT37" s="120">
        <v>5</v>
      </c>
      <c r="AU37" s="120">
        <v>1</v>
      </c>
      <c r="AV37" s="120">
        <v>2</v>
      </c>
      <c r="AW37" s="120">
        <v>3</v>
      </c>
      <c r="AX37" s="120">
        <v>4</v>
      </c>
      <c r="AY37" s="120">
        <v>4</v>
      </c>
      <c r="AZ37" s="120">
        <v>3</v>
      </c>
      <c r="BA37" s="120">
        <v>5</v>
      </c>
      <c r="BB37" s="120">
        <v>5</v>
      </c>
      <c r="BC37" s="120">
        <v>3</v>
      </c>
      <c r="BD37" s="120">
        <v>3</v>
      </c>
      <c r="BE37" s="120">
        <v>2</v>
      </c>
      <c r="BF37" s="120">
        <v>3</v>
      </c>
      <c r="BG37" s="120">
        <v>3</v>
      </c>
      <c r="BH37" s="120">
        <v>4</v>
      </c>
      <c r="BI37" s="120" t="s">
        <v>3659</v>
      </c>
      <c r="BJ37" s="120" t="s">
        <v>3587</v>
      </c>
      <c r="BK37" s="120" t="s">
        <v>3588</v>
      </c>
      <c r="BL37" s="120" t="s">
        <v>151</v>
      </c>
      <c r="BM37" s="120" t="s">
        <v>5</v>
      </c>
      <c r="BN37" s="120" t="s">
        <v>3602</v>
      </c>
      <c r="BP37" s="120" t="s">
        <v>3766</v>
      </c>
      <c r="BQ37" s="120">
        <v>4</v>
      </c>
      <c r="BR37" s="120">
        <v>4</v>
      </c>
      <c r="BS37" s="120">
        <v>1</v>
      </c>
      <c r="BT37" s="120">
        <v>4</v>
      </c>
      <c r="BU37" s="120">
        <v>3</v>
      </c>
      <c r="BV37" s="120">
        <f>SUM(Table7[[#This Row],[7. Please indicate for each of the five statements which is the closest to how you have been feeling over the last 6 months '[I have felt cheerful and in good spirits']]:[7. Please indicate for each of the five statements which is the closest to how you have been feeling over the last 6 months '[My daily life has been filled with things that interest me']]])*4</f>
        <v>64</v>
      </c>
      <c r="BW37" s="120" t="s">
        <v>2052</v>
      </c>
      <c r="BX37" s="120" t="s">
        <v>3767</v>
      </c>
      <c r="BY37" s="120" t="s">
        <v>3768</v>
      </c>
      <c r="BZ37" s="120" t="s">
        <v>162</v>
      </c>
      <c r="CA37" s="120" t="s">
        <v>170</v>
      </c>
      <c r="CB37" s="120" t="s">
        <v>176</v>
      </c>
      <c r="CC37" s="120" t="s">
        <v>183</v>
      </c>
      <c r="CD37" s="120" t="s">
        <v>3769</v>
      </c>
      <c r="CE37" s="120" t="s">
        <v>204</v>
      </c>
      <c r="CF37" s="120" t="s">
        <v>3770</v>
      </c>
      <c r="CG37" s="120" t="s">
        <v>208</v>
      </c>
      <c r="CH37" s="120" t="s">
        <v>214</v>
      </c>
      <c r="CI37" s="120" t="s">
        <v>2031</v>
      </c>
    </row>
    <row r="38" spans="1:87" x14ac:dyDescent="0.25">
      <c r="A38" s="120" t="s">
        <v>3771</v>
      </c>
      <c r="B38" s="120">
        <v>3</v>
      </c>
      <c r="C38" s="120">
        <v>4</v>
      </c>
      <c r="D38" s="120">
        <v>2</v>
      </c>
      <c r="E38" s="120">
        <v>3</v>
      </c>
      <c r="F38" s="120">
        <v>3</v>
      </c>
      <c r="G38" s="120">
        <v>4</v>
      </c>
      <c r="H38" s="120">
        <v>2</v>
      </c>
      <c r="I38" s="120">
        <v>5</v>
      </c>
      <c r="J38" s="120">
        <v>3</v>
      </c>
      <c r="K38" s="120">
        <v>4</v>
      </c>
      <c r="L38" s="120">
        <v>5</v>
      </c>
      <c r="M38" s="120">
        <v>3</v>
      </c>
      <c r="N38" s="120">
        <v>5</v>
      </c>
      <c r="O38" s="120">
        <v>5</v>
      </c>
      <c r="P38" s="120">
        <v>5</v>
      </c>
      <c r="Q38" s="120">
        <v>5</v>
      </c>
      <c r="R38" s="120">
        <v>4</v>
      </c>
      <c r="S38" s="120">
        <v>3</v>
      </c>
      <c r="T38" s="120">
        <v>5</v>
      </c>
      <c r="U38" s="120">
        <v>2</v>
      </c>
      <c r="V38" s="120">
        <v>2</v>
      </c>
      <c r="W38" s="120">
        <v>5</v>
      </c>
      <c r="X38" s="120" t="s">
        <v>2554</v>
      </c>
      <c r="Z38" s="120">
        <v>5</v>
      </c>
      <c r="AA38" s="120">
        <v>3</v>
      </c>
      <c r="AB38" s="120">
        <v>4</v>
      </c>
      <c r="AC38" s="120">
        <v>5</v>
      </c>
      <c r="AD38" s="120">
        <v>4</v>
      </c>
      <c r="AE38" s="120">
        <v>2</v>
      </c>
      <c r="AF38" s="120">
        <v>3</v>
      </c>
      <c r="AG38" s="120">
        <v>4</v>
      </c>
      <c r="AH38" s="120">
        <v>4</v>
      </c>
      <c r="AI38" s="120">
        <v>4</v>
      </c>
      <c r="AJ38" s="120">
        <v>5</v>
      </c>
      <c r="AK38" s="120">
        <v>4</v>
      </c>
      <c r="AL38" s="120">
        <v>5</v>
      </c>
      <c r="AM38" s="120">
        <v>3</v>
      </c>
      <c r="AN38" s="120">
        <v>3</v>
      </c>
      <c r="AO38" s="120">
        <v>2</v>
      </c>
      <c r="AP38" s="120">
        <v>3</v>
      </c>
      <c r="AQ38" s="120">
        <v>3</v>
      </c>
      <c r="AR38" s="120">
        <v>4</v>
      </c>
      <c r="AS38" s="120">
        <v>2</v>
      </c>
      <c r="AT38" s="120">
        <v>4</v>
      </c>
      <c r="AU38" s="120">
        <v>3</v>
      </c>
      <c r="AV38" s="120">
        <v>3</v>
      </c>
      <c r="AW38" s="120">
        <v>5</v>
      </c>
      <c r="AX38" s="120">
        <v>3</v>
      </c>
      <c r="AY38" s="120">
        <v>5</v>
      </c>
      <c r="AZ38" s="120">
        <v>5</v>
      </c>
      <c r="BA38" s="120">
        <v>5</v>
      </c>
      <c r="BB38" s="120">
        <v>5</v>
      </c>
      <c r="BC38" s="120">
        <v>5</v>
      </c>
      <c r="BD38" s="120">
        <v>3</v>
      </c>
      <c r="BE38" s="120">
        <v>5</v>
      </c>
      <c r="BF38" s="120">
        <v>3</v>
      </c>
      <c r="BG38" s="120">
        <v>3</v>
      </c>
      <c r="BH38" s="120">
        <v>5</v>
      </c>
      <c r="BI38" s="120" t="s">
        <v>3586</v>
      </c>
      <c r="BJ38" s="120" t="s">
        <v>3587</v>
      </c>
      <c r="BK38" s="120" t="s">
        <v>3588</v>
      </c>
      <c r="BL38" s="120" t="s">
        <v>151</v>
      </c>
      <c r="BM38" s="120" t="s">
        <v>931</v>
      </c>
      <c r="BN38" s="120" t="s">
        <v>3602</v>
      </c>
      <c r="BO38" s="120" t="s">
        <v>3692</v>
      </c>
      <c r="BP38" s="120" t="s">
        <v>3772</v>
      </c>
      <c r="BQ38" s="120">
        <v>2</v>
      </c>
      <c r="BR38" s="120">
        <v>1</v>
      </c>
      <c r="BS38" s="120">
        <v>2</v>
      </c>
      <c r="BT38" s="120">
        <v>2</v>
      </c>
      <c r="BU38" s="120">
        <v>4</v>
      </c>
      <c r="BV38" s="120">
        <f>SUM(Table7[[#This Row],[7. Please indicate for each of the five statements which is the closest to how you have been feeling over the last 6 months '[I have felt cheerful and in good spirits']]:[7. Please indicate for each of the five statements which is the closest to how you have been feeling over the last 6 months '[My daily life has been filled with things that interest me']]])*4</f>
        <v>44</v>
      </c>
      <c r="BW38" s="120" t="s">
        <v>2052</v>
      </c>
      <c r="BX38" s="120" t="s">
        <v>3773</v>
      </c>
      <c r="BY38" s="120" t="s">
        <v>3774</v>
      </c>
      <c r="BZ38" s="120" t="s">
        <v>162</v>
      </c>
      <c r="CA38" s="120" t="s">
        <v>171</v>
      </c>
      <c r="CB38" s="120" t="s">
        <v>176</v>
      </c>
      <c r="CC38" s="120" t="s">
        <v>183</v>
      </c>
      <c r="CE38" s="120" t="s">
        <v>202</v>
      </c>
      <c r="CF38" s="120" t="s">
        <v>3775</v>
      </c>
      <c r="CG38" s="120" t="s">
        <v>3776</v>
      </c>
      <c r="CH38" s="120" t="s">
        <v>217</v>
      </c>
      <c r="CI38" s="120" t="s">
        <v>2031</v>
      </c>
    </row>
    <row r="39" spans="1:87" x14ac:dyDescent="0.25">
      <c r="A39" s="120" t="s">
        <v>3777</v>
      </c>
      <c r="B39" s="120">
        <v>5</v>
      </c>
      <c r="C39" s="120">
        <v>5</v>
      </c>
      <c r="D39" s="120">
        <v>4</v>
      </c>
      <c r="E39" s="120">
        <v>4</v>
      </c>
      <c r="F39" s="120">
        <v>2</v>
      </c>
      <c r="G39" s="120">
        <v>4</v>
      </c>
      <c r="H39" s="120">
        <v>3</v>
      </c>
      <c r="I39" s="120" t="s">
        <v>5</v>
      </c>
      <c r="J39" s="120">
        <v>1</v>
      </c>
      <c r="K39" s="120">
        <v>4</v>
      </c>
      <c r="L39" s="120">
        <v>2</v>
      </c>
      <c r="M39" s="120">
        <v>5</v>
      </c>
      <c r="N39" s="120" t="s">
        <v>5</v>
      </c>
      <c r="O39" s="120">
        <v>3</v>
      </c>
      <c r="P39" s="120" t="s">
        <v>5</v>
      </c>
      <c r="Q39" s="120" t="s">
        <v>5</v>
      </c>
      <c r="R39" s="120">
        <v>2</v>
      </c>
      <c r="S39" s="120">
        <v>2</v>
      </c>
      <c r="T39" s="120">
        <v>3</v>
      </c>
      <c r="U39" s="120">
        <v>3</v>
      </c>
      <c r="V39" s="120">
        <v>1</v>
      </c>
      <c r="W39" s="120">
        <v>5</v>
      </c>
      <c r="X39" s="120" t="s">
        <v>2692</v>
      </c>
      <c r="Z39" s="120">
        <v>4</v>
      </c>
      <c r="AA39" s="120">
        <v>4</v>
      </c>
      <c r="AB39" s="120">
        <v>5</v>
      </c>
      <c r="AC39" s="120">
        <v>3</v>
      </c>
      <c r="AD39" s="120">
        <v>5</v>
      </c>
      <c r="AE39" s="120">
        <v>4</v>
      </c>
      <c r="AF39" s="120">
        <v>4</v>
      </c>
      <c r="AG39" s="120">
        <v>3</v>
      </c>
      <c r="AH39" s="120">
        <v>5</v>
      </c>
      <c r="AI39" s="120">
        <v>5</v>
      </c>
      <c r="AJ39" s="120">
        <v>5</v>
      </c>
      <c r="AK39" s="120">
        <v>4</v>
      </c>
      <c r="AL39" s="120">
        <v>4</v>
      </c>
      <c r="AM39" s="120">
        <v>5</v>
      </c>
      <c r="AN39" s="120">
        <v>5</v>
      </c>
      <c r="AO39" s="120">
        <v>4</v>
      </c>
      <c r="AP39" s="120">
        <v>4</v>
      </c>
      <c r="AQ39" s="120">
        <v>4</v>
      </c>
      <c r="AR39" s="120">
        <v>4</v>
      </c>
      <c r="AS39" s="120">
        <v>3</v>
      </c>
      <c r="AT39" s="120">
        <v>5</v>
      </c>
      <c r="AU39" s="120">
        <v>3</v>
      </c>
      <c r="AV39" s="120">
        <v>3</v>
      </c>
      <c r="AW39" s="120">
        <v>2</v>
      </c>
      <c r="AX39" s="120">
        <v>4</v>
      </c>
      <c r="AY39" s="120">
        <v>5</v>
      </c>
      <c r="AZ39" s="120">
        <v>3</v>
      </c>
      <c r="BA39" s="120">
        <v>5</v>
      </c>
      <c r="BB39" s="120">
        <v>5</v>
      </c>
      <c r="BC39" s="120">
        <v>3</v>
      </c>
      <c r="BD39" s="120">
        <v>3</v>
      </c>
      <c r="BE39" s="120">
        <v>3</v>
      </c>
      <c r="BF39" s="120">
        <v>4</v>
      </c>
      <c r="BG39" s="120">
        <v>1</v>
      </c>
      <c r="BH39" s="120">
        <v>4</v>
      </c>
      <c r="BI39" s="120" t="s">
        <v>3586</v>
      </c>
      <c r="BJ39" s="120" t="s">
        <v>3587</v>
      </c>
      <c r="BK39" s="120" t="s">
        <v>3588</v>
      </c>
      <c r="BL39" s="120" t="s">
        <v>151</v>
      </c>
      <c r="BM39" s="120" t="s">
        <v>151</v>
      </c>
      <c r="BN39" s="120" t="s">
        <v>3609</v>
      </c>
      <c r="BO39" s="120" t="s">
        <v>3603</v>
      </c>
      <c r="BP39" s="120" t="s">
        <v>3778</v>
      </c>
      <c r="BQ39" s="120">
        <v>4</v>
      </c>
      <c r="BR39" s="120">
        <v>2</v>
      </c>
      <c r="BS39" s="120">
        <v>3</v>
      </c>
      <c r="BT39" s="120">
        <v>3</v>
      </c>
      <c r="BU39" s="120">
        <v>4</v>
      </c>
      <c r="BV39" s="120">
        <f>SUM(Table7[[#This Row],[7. Please indicate for each of the five statements which is the closest to how you have been feeling over the last 6 months '[I have felt cheerful and in good spirits']]:[7. Please indicate for each of the five statements which is the closest to how you have been feeling over the last 6 months '[My daily life has been filled with things that interest me']]])*4</f>
        <v>64</v>
      </c>
      <c r="BW39" s="120" t="s">
        <v>148</v>
      </c>
      <c r="BX39" s="120" t="s">
        <v>3595</v>
      </c>
      <c r="BY39" s="120" t="s">
        <v>3779</v>
      </c>
      <c r="BZ39" s="120" t="s">
        <v>162</v>
      </c>
      <c r="CA39" s="120" t="s">
        <v>172</v>
      </c>
      <c r="CB39" s="120" t="s">
        <v>177</v>
      </c>
      <c r="CC39" s="120" t="s">
        <v>183</v>
      </c>
      <c r="CE39" s="120" t="s">
        <v>204</v>
      </c>
      <c r="CF39" s="120" t="s">
        <v>3780</v>
      </c>
      <c r="CG39" s="120" t="s">
        <v>208</v>
      </c>
      <c r="CH39" s="120" t="s">
        <v>214</v>
      </c>
      <c r="CI39" s="120" t="s">
        <v>2031</v>
      </c>
    </row>
    <row r="40" spans="1:87" x14ac:dyDescent="0.25">
      <c r="A40" s="120" t="s">
        <v>3781</v>
      </c>
      <c r="B40" s="120">
        <v>4</v>
      </c>
      <c r="C40" s="120">
        <v>5</v>
      </c>
      <c r="D40" s="120">
        <v>5</v>
      </c>
      <c r="E40" s="120">
        <v>2</v>
      </c>
      <c r="F40" s="120">
        <v>3</v>
      </c>
      <c r="G40" s="120">
        <v>5</v>
      </c>
      <c r="H40" s="120">
        <v>5</v>
      </c>
      <c r="I40" s="120">
        <v>5</v>
      </c>
      <c r="J40" s="120">
        <v>2</v>
      </c>
      <c r="K40" s="120">
        <v>2</v>
      </c>
      <c r="L40" s="120">
        <v>2</v>
      </c>
      <c r="M40" s="120">
        <v>4</v>
      </c>
      <c r="N40" s="120">
        <v>4</v>
      </c>
      <c r="O40" s="120">
        <v>3</v>
      </c>
      <c r="P40" s="120">
        <v>5</v>
      </c>
      <c r="Q40" s="120">
        <v>5</v>
      </c>
      <c r="R40" s="120">
        <v>3</v>
      </c>
      <c r="S40" s="120">
        <v>5</v>
      </c>
      <c r="T40" s="120">
        <v>4</v>
      </c>
      <c r="U40" s="120">
        <v>3</v>
      </c>
      <c r="V40" s="120" t="s">
        <v>5</v>
      </c>
      <c r="W40" s="120">
        <v>5</v>
      </c>
      <c r="X40" s="120" t="s">
        <v>3782</v>
      </c>
      <c r="Z40" s="120">
        <v>3</v>
      </c>
      <c r="AA40" s="120">
        <v>1</v>
      </c>
      <c r="AB40" s="120">
        <v>2</v>
      </c>
      <c r="AC40" s="120">
        <v>2</v>
      </c>
      <c r="AD40" s="120">
        <v>3</v>
      </c>
      <c r="AE40" s="120">
        <v>1</v>
      </c>
      <c r="AF40" s="120">
        <v>4</v>
      </c>
      <c r="AG40" s="120">
        <v>2</v>
      </c>
      <c r="AH40" s="120">
        <v>2</v>
      </c>
      <c r="AI40" s="120">
        <v>3</v>
      </c>
      <c r="AJ40" s="120">
        <v>2</v>
      </c>
      <c r="AK40" s="120">
        <v>3</v>
      </c>
      <c r="AL40" s="120">
        <v>1</v>
      </c>
      <c r="AM40" s="120">
        <v>4</v>
      </c>
      <c r="AN40" s="120">
        <v>5</v>
      </c>
      <c r="AO40" s="120">
        <v>5</v>
      </c>
      <c r="AP40" s="120">
        <v>3</v>
      </c>
      <c r="AQ40" s="120">
        <v>4</v>
      </c>
      <c r="AR40" s="120">
        <v>5</v>
      </c>
      <c r="AS40" s="120">
        <v>5</v>
      </c>
      <c r="AT40" s="120">
        <v>5</v>
      </c>
      <c r="AU40" s="120">
        <v>3</v>
      </c>
      <c r="AV40" s="120">
        <v>2</v>
      </c>
      <c r="AW40" s="120">
        <v>2</v>
      </c>
      <c r="AX40" s="120">
        <v>4</v>
      </c>
      <c r="AY40" s="120">
        <v>4</v>
      </c>
      <c r="AZ40" s="120">
        <v>3</v>
      </c>
      <c r="BA40" s="120">
        <v>5</v>
      </c>
      <c r="BB40" s="120">
        <v>5</v>
      </c>
      <c r="BC40" s="120">
        <v>3</v>
      </c>
      <c r="BD40" s="120">
        <v>5</v>
      </c>
      <c r="BE40" s="120">
        <v>4</v>
      </c>
      <c r="BF40" s="120">
        <v>3</v>
      </c>
      <c r="BG40" s="120">
        <v>3</v>
      </c>
      <c r="BH40" s="120">
        <v>5</v>
      </c>
      <c r="BI40" s="120" t="s">
        <v>3586</v>
      </c>
      <c r="BJ40" s="120" t="s">
        <v>3608</v>
      </c>
      <c r="BK40" s="120" t="s">
        <v>3678</v>
      </c>
      <c r="BL40" s="120" t="s">
        <v>151</v>
      </c>
      <c r="BM40" s="120" t="s">
        <v>151</v>
      </c>
      <c r="BN40" s="120" t="s">
        <v>3609</v>
      </c>
      <c r="BO40" s="120" t="s">
        <v>3699</v>
      </c>
      <c r="BQ40" s="120">
        <v>0</v>
      </c>
      <c r="BR40" s="120">
        <v>0</v>
      </c>
      <c r="BS40" s="120">
        <v>0</v>
      </c>
      <c r="BT40" s="120">
        <v>0</v>
      </c>
      <c r="BU40" s="120">
        <v>0</v>
      </c>
      <c r="BV40" s="120">
        <f>SUM(Table7[[#This Row],[7. Please indicate for each of the five statements which is the closest to how you have been feeling over the last 6 months '[I have felt cheerful and in good spirits']]:[7. Please indicate for each of the five statements which is the closest to how you have been feeling over the last 6 months '[My daily life has been filled with things that interest me']]])*4</f>
        <v>0</v>
      </c>
      <c r="BW40" s="120" t="s">
        <v>3783</v>
      </c>
      <c r="BX40" s="120" t="s">
        <v>3784</v>
      </c>
      <c r="BY40" s="120" t="s">
        <v>3785</v>
      </c>
      <c r="BZ40" s="120" t="s">
        <v>162</v>
      </c>
      <c r="CA40" s="120" t="s">
        <v>172</v>
      </c>
      <c r="CB40" s="120" t="s">
        <v>176</v>
      </c>
      <c r="CC40" s="120" t="s">
        <v>183</v>
      </c>
      <c r="CD40" s="120" t="s">
        <v>1535</v>
      </c>
      <c r="CE40" s="120" t="s">
        <v>203</v>
      </c>
      <c r="CF40" s="120" t="s">
        <v>3596</v>
      </c>
      <c r="CG40" s="120" t="s">
        <v>208</v>
      </c>
      <c r="CH40" s="120" t="s">
        <v>214</v>
      </c>
      <c r="CI40" s="120" t="s">
        <v>2031</v>
      </c>
    </row>
    <row r="41" spans="1:87" x14ac:dyDescent="0.25">
      <c r="A41" s="120" t="s">
        <v>3786</v>
      </c>
      <c r="B41" s="120">
        <v>3</v>
      </c>
      <c r="C41" s="120">
        <v>5</v>
      </c>
      <c r="D41" s="120">
        <v>5</v>
      </c>
      <c r="E41" s="120">
        <v>1</v>
      </c>
      <c r="F41" s="120">
        <v>1</v>
      </c>
      <c r="G41" s="120">
        <v>5</v>
      </c>
      <c r="H41" s="120">
        <v>4</v>
      </c>
      <c r="I41" s="120">
        <v>1</v>
      </c>
      <c r="J41" s="120">
        <v>1</v>
      </c>
      <c r="K41" s="120">
        <v>4</v>
      </c>
      <c r="L41" s="120">
        <v>2</v>
      </c>
      <c r="M41" s="120">
        <v>3</v>
      </c>
      <c r="N41" s="120">
        <v>4</v>
      </c>
      <c r="O41" s="120">
        <v>1</v>
      </c>
      <c r="P41" s="120">
        <v>5</v>
      </c>
      <c r="Q41" s="120">
        <v>5</v>
      </c>
      <c r="R41" s="120">
        <v>2</v>
      </c>
      <c r="S41" s="120">
        <v>2</v>
      </c>
      <c r="T41" s="120">
        <v>2</v>
      </c>
      <c r="U41" s="120">
        <v>5</v>
      </c>
      <c r="V41" s="120" t="s">
        <v>5</v>
      </c>
      <c r="W41" s="120">
        <v>5</v>
      </c>
      <c r="Z41" s="120">
        <v>5</v>
      </c>
      <c r="AA41" s="120">
        <v>3</v>
      </c>
      <c r="AB41" s="120">
        <v>5</v>
      </c>
      <c r="AC41" s="120">
        <v>5</v>
      </c>
      <c r="AD41" s="120">
        <v>4</v>
      </c>
      <c r="AE41" s="120">
        <v>5</v>
      </c>
      <c r="AF41" s="120">
        <v>5</v>
      </c>
      <c r="AG41" s="120">
        <v>1</v>
      </c>
      <c r="AH41" s="120">
        <v>5</v>
      </c>
      <c r="AI41" s="120">
        <v>4</v>
      </c>
      <c r="AJ41" s="120">
        <v>2</v>
      </c>
      <c r="AK41" s="120">
        <v>5</v>
      </c>
      <c r="AL41" s="120">
        <v>5</v>
      </c>
      <c r="AM41" s="120">
        <v>5</v>
      </c>
      <c r="AN41" s="120">
        <v>5</v>
      </c>
      <c r="AO41" s="120">
        <v>5</v>
      </c>
      <c r="AP41" s="120">
        <v>1</v>
      </c>
      <c r="AQ41" s="120">
        <v>1</v>
      </c>
      <c r="AR41" s="120">
        <v>5</v>
      </c>
      <c r="AS41" s="120">
        <v>5</v>
      </c>
      <c r="AT41" s="120">
        <v>2</v>
      </c>
      <c r="AU41" s="120">
        <v>1</v>
      </c>
      <c r="AV41" s="120">
        <v>4</v>
      </c>
      <c r="AW41" s="120">
        <v>3</v>
      </c>
      <c r="AX41" s="120">
        <v>4</v>
      </c>
      <c r="AY41" s="120">
        <v>4</v>
      </c>
      <c r="AZ41" s="120">
        <v>1</v>
      </c>
      <c r="BA41" s="120">
        <v>5</v>
      </c>
      <c r="BB41" s="120">
        <v>5</v>
      </c>
      <c r="BC41" s="120">
        <v>1</v>
      </c>
      <c r="BD41" s="120">
        <v>3</v>
      </c>
      <c r="BE41" s="120">
        <v>3</v>
      </c>
      <c r="BF41" s="120">
        <v>4</v>
      </c>
      <c r="BG41" s="120" t="s">
        <v>5</v>
      </c>
      <c r="BH41" s="120">
        <v>5</v>
      </c>
      <c r="BI41" s="120" t="s">
        <v>3659</v>
      </c>
      <c r="BJ41" s="120" t="s">
        <v>3587</v>
      </c>
      <c r="BK41" s="120" t="s">
        <v>3588</v>
      </c>
      <c r="BL41" s="120" t="s">
        <v>151</v>
      </c>
      <c r="BM41" s="120" t="s">
        <v>151</v>
      </c>
      <c r="BN41" s="120" t="s">
        <v>3594</v>
      </c>
      <c r="BQ41" s="120">
        <v>4</v>
      </c>
      <c r="BR41" s="120">
        <v>3</v>
      </c>
      <c r="BS41" s="120">
        <v>4</v>
      </c>
      <c r="BT41" s="120">
        <v>5</v>
      </c>
      <c r="BU41" s="120">
        <v>5</v>
      </c>
      <c r="BV41" s="120">
        <f>SUM(Table7[[#This Row],[7. Please indicate for each of the five statements which is the closest to how you have been feeling over the last 6 months '[I have felt cheerful and in good spirits']]:[7. Please indicate for each of the five statements which is the closest to how you have been feeling over the last 6 months '[My daily life has been filled with things that interest me']]])*4</f>
        <v>84</v>
      </c>
      <c r="BW41" s="120" t="s">
        <v>2052</v>
      </c>
      <c r="BZ41" s="120" t="s">
        <v>162</v>
      </c>
      <c r="CA41" s="120" t="s">
        <v>170</v>
      </c>
      <c r="CB41" s="120" t="s">
        <v>176</v>
      </c>
      <c r="CC41" s="120" t="s">
        <v>183</v>
      </c>
      <c r="CE41" s="120" t="s">
        <v>204</v>
      </c>
      <c r="CF41" s="120" t="s">
        <v>3787</v>
      </c>
      <c r="CG41" s="120" t="s">
        <v>208</v>
      </c>
      <c r="CH41" s="120" t="s">
        <v>214</v>
      </c>
      <c r="CI41" s="120" t="s">
        <v>2031</v>
      </c>
    </row>
    <row r="42" spans="1:87" x14ac:dyDescent="0.25">
      <c r="A42" s="120" t="s">
        <v>3788</v>
      </c>
      <c r="B42" s="120">
        <v>4</v>
      </c>
      <c r="C42" s="120">
        <v>4</v>
      </c>
      <c r="D42" s="120">
        <v>1</v>
      </c>
      <c r="E42" s="120">
        <v>1</v>
      </c>
      <c r="F42" s="120">
        <v>1</v>
      </c>
      <c r="G42" s="120">
        <v>4</v>
      </c>
      <c r="H42" s="120">
        <v>4</v>
      </c>
      <c r="I42" s="120">
        <v>5</v>
      </c>
      <c r="J42" s="120">
        <v>2</v>
      </c>
      <c r="K42" s="120">
        <v>2</v>
      </c>
      <c r="L42" s="120">
        <v>5</v>
      </c>
      <c r="M42" s="120">
        <v>4</v>
      </c>
      <c r="N42" s="120">
        <v>2</v>
      </c>
      <c r="O42" s="120">
        <v>4</v>
      </c>
      <c r="P42" s="120">
        <v>5</v>
      </c>
      <c r="Q42" s="120">
        <v>5</v>
      </c>
      <c r="R42" s="120">
        <v>2</v>
      </c>
      <c r="S42" s="120">
        <v>2</v>
      </c>
      <c r="T42" s="120">
        <v>5</v>
      </c>
      <c r="U42" s="120">
        <v>5</v>
      </c>
      <c r="V42" s="120">
        <v>2</v>
      </c>
      <c r="W42" s="120">
        <v>2</v>
      </c>
      <c r="X42" s="120" t="s">
        <v>3789</v>
      </c>
      <c r="Z42" s="120">
        <v>4</v>
      </c>
      <c r="AA42" s="120">
        <v>2</v>
      </c>
      <c r="AB42" s="120">
        <v>5</v>
      </c>
      <c r="AC42" s="120">
        <v>4</v>
      </c>
      <c r="AD42" s="120">
        <v>4</v>
      </c>
      <c r="AE42" s="120">
        <v>2</v>
      </c>
      <c r="AF42" s="120">
        <v>5</v>
      </c>
      <c r="AG42" s="120">
        <v>2</v>
      </c>
      <c r="AH42" s="120">
        <v>5</v>
      </c>
      <c r="AI42" s="120">
        <v>5</v>
      </c>
      <c r="AJ42" s="120">
        <v>2</v>
      </c>
      <c r="AK42" s="120">
        <v>5</v>
      </c>
      <c r="AL42" s="120">
        <v>4</v>
      </c>
      <c r="AM42" s="120">
        <v>4</v>
      </c>
      <c r="AN42" s="120" t="s">
        <v>5</v>
      </c>
      <c r="AO42" s="120" t="s">
        <v>5</v>
      </c>
      <c r="AP42" s="120" t="s">
        <v>5</v>
      </c>
      <c r="AQ42" s="120">
        <v>4</v>
      </c>
      <c r="AR42" s="120">
        <v>5</v>
      </c>
      <c r="AS42" s="120" t="s">
        <v>5</v>
      </c>
      <c r="AT42" s="120">
        <v>5</v>
      </c>
      <c r="AU42" s="120">
        <v>4</v>
      </c>
      <c r="AV42" s="120">
        <v>4</v>
      </c>
      <c r="AW42" s="120">
        <v>4</v>
      </c>
      <c r="AX42" s="120">
        <v>5</v>
      </c>
      <c r="AY42" s="120" t="s">
        <v>5</v>
      </c>
      <c r="AZ42" s="120" t="s">
        <v>5</v>
      </c>
      <c r="BA42" s="120">
        <v>5</v>
      </c>
      <c r="BB42" s="120">
        <v>5</v>
      </c>
      <c r="BC42" s="120" t="s">
        <v>5</v>
      </c>
      <c r="BD42" s="120" t="s">
        <v>5</v>
      </c>
      <c r="BE42" s="120">
        <v>5</v>
      </c>
      <c r="BF42" s="120">
        <v>5</v>
      </c>
      <c r="BG42" s="120" t="s">
        <v>5</v>
      </c>
      <c r="BH42" s="120" t="s">
        <v>5</v>
      </c>
      <c r="BI42" s="120" t="s">
        <v>3586</v>
      </c>
      <c r="BJ42" s="120" t="s">
        <v>3608</v>
      </c>
      <c r="BK42" s="120" t="s">
        <v>3588</v>
      </c>
      <c r="BL42" s="120" t="s">
        <v>931</v>
      </c>
      <c r="BM42" s="120" t="s">
        <v>151</v>
      </c>
      <c r="BN42" s="120" t="s">
        <v>3602</v>
      </c>
      <c r="BP42" s="120" t="s">
        <v>3778</v>
      </c>
      <c r="BQ42" s="120">
        <v>2</v>
      </c>
      <c r="BR42" s="120">
        <v>2</v>
      </c>
      <c r="BS42" s="120">
        <v>2</v>
      </c>
      <c r="BT42" s="120">
        <v>2</v>
      </c>
      <c r="BU42" s="120">
        <v>4</v>
      </c>
      <c r="BV42" s="120">
        <f>SUM(Table7[[#This Row],[7. Please indicate for each of the five statements which is the closest to how you have been feeling over the last 6 months '[I have felt cheerful and in good spirits']]:[7. Please indicate for each of the five statements which is the closest to how you have been feeling over the last 6 months '[My daily life has been filled with things that interest me']]])*4</f>
        <v>48</v>
      </c>
      <c r="BW42" s="120" t="s">
        <v>148</v>
      </c>
      <c r="BX42" s="120" t="s">
        <v>3605</v>
      </c>
      <c r="BY42" s="120" t="s">
        <v>3790</v>
      </c>
      <c r="BZ42" s="120" t="s">
        <v>162</v>
      </c>
      <c r="CA42" s="120" t="s">
        <v>171</v>
      </c>
      <c r="CB42" s="120" t="s">
        <v>180</v>
      </c>
      <c r="CC42" s="120" t="s">
        <v>183</v>
      </c>
      <c r="CE42" s="120" t="s">
        <v>3791</v>
      </c>
      <c r="CF42" s="120" t="s">
        <v>3792</v>
      </c>
      <c r="CG42" s="120" t="s">
        <v>3793</v>
      </c>
      <c r="CH42" s="120" t="s">
        <v>214</v>
      </c>
      <c r="CI42" s="120" t="s">
        <v>2031</v>
      </c>
    </row>
    <row r="43" spans="1:87" x14ac:dyDescent="0.25">
      <c r="A43" s="120" t="s">
        <v>3794</v>
      </c>
      <c r="B43" s="120">
        <v>5</v>
      </c>
      <c r="C43" s="120">
        <v>4</v>
      </c>
      <c r="D43" s="120">
        <v>4</v>
      </c>
      <c r="E43" s="120">
        <v>3</v>
      </c>
      <c r="F43" s="120">
        <v>3</v>
      </c>
      <c r="G43" s="120">
        <v>5</v>
      </c>
      <c r="H43" s="120">
        <v>5</v>
      </c>
      <c r="I43" s="120">
        <v>5</v>
      </c>
      <c r="J43" s="120">
        <v>3</v>
      </c>
      <c r="K43" s="120">
        <v>3</v>
      </c>
      <c r="L43" s="120">
        <v>2</v>
      </c>
      <c r="M43" s="120">
        <v>5</v>
      </c>
      <c r="N43" s="120">
        <v>3</v>
      </c>
      <c r="O43" s="120">
        <v>4</v>
      </c>
      <c r="P43" s="120">
        <v>5</v>
      </c>
      <c r="Q43" s="120">
        <v>5</v>
      </c>
      <c r="R43" s="120">
        <v>3</v>
      </c>
      <c r="S43" s="120">
        <v>3</v>
      </c>
      <c r="T43" s="120">
        <v>2</v>
      </c>
      <c r="U43" s="120">
        <v>3</v>
      </c>
      <c r="V43" s="120">
        <v>4</v>
      </c>
      <c r="W43" s="120">
        <v>5</v>
      </c>
      <c r="X43" s="120" t="s">
        <v>3795</v>
      </c>
      <c r="Z43" s="120">
        <v>5</v>
      </c>
      <c r="AA43" s="120">
        <v>4</v>
      </c>
      <c r="AB43" s="120">
        <v>4</v>
      </c>
      <c r="AC43" s="120">
        <v>5</v>
      </c>
      <c r="AD43" s="120">
        <v>4</v>
      </c>
      <c r="AE43" s="120">
        <v>4</v>
      </c>
      <c r="AF43" s="120">
        <v>5</v>
      </c>
      <c r="AG43" s="120">
        <v>4</v>
      </c>
      <c r="AH43" s="120">
        <v>3</v>
      </c>
      <c r="AI43" s="120">
        <v>5</v>
      </c>
      <c r="AJ43" s="120">
        <v>4</v>
      </c>
      <c r="AK43" s="120">
        <v>4</v>
      </c>
      <c r="AL43" s="120">
        <v>3</v>
      </c>
      <c r="AM43" s="120">
        <v>5</v>
      </c>
      <c r="AN43" s="120">
        <v>4</v>
      </c>
      <c r="AO43" s="120">
        <v>4</v>
      </c>
      <c r="AP43" s="120">
        <v>3</v>
      </c>
      <c r="AQ43" s="120">
        <v>2</v>
      </c>
      <c r="AR43" s="120">
        <v>5</v>
      </c>
      <c r="AS43" s="120">
        <v>5</v>
      </c>
      <c r="AT43" s="120">
        <v>4</v>
      </c>
      <c r="AU43" s="120">
        <v>5</v>
      </c>
      <c r="AV43" s="120">
        <v>4</v>
      </c>
      <c r="AW43" s="120">
        <v>5</v>
      </c>
      <c r="AX43" s="120">
        <v>5</v>
      </c>
      <c r="AY43" s="120">
        <v>5</v>
      </c>
      <c r="AZ43" s="120">
        <v>3</v>
      </c>
      <c r="BA43" s="120">
        <v>5</v>
      </c>
      <c r="BB43" s="120">
        <v>5</v>
      </c>
      <c r="BC43" s="120">
        <v>3</v>
      </c>
      <c r="BD43" s="120">
        <v>4</v>
      </c>
      <c r="BE43" s="120">
        <v>3</v>
      </c>
      <c r="BF43" s="120">
        <v>5</v>
      </c>
      <c r="BG43" s="120">
        <v>4</v>
      </c>
      <c r="BH43" s="120">
        <v>5</v>
      </c>
      <c r="BI43" s="120" t="s">
        <v>3586</v>
      </c>
      <c r="BJ43" s="120" t="s">
        <v>3623</v>
      </c>
      <c r="BK43" s="120" t="s">
        <v>3588</v>
      </c>
      <c r="BL43" s="120" t="s">
        <v>931</v>
      </c>
      <c r="BM43" s="120" t="s">
        <v>151</v>
      </c>
      <c r="BN43" s="120" t="s">
        <v>3609</v>
      </c>
      <c r="BO43" s="120" t="s">
        <v>3796</v>
      </c>
      <c r="BP43" s="120" t="s">
        <v>3736</v>
      </c>
      <c r="BQ43" s="120">
        <v>3</v>
      </c>
      <c r="BR43" s="120">
        <v>2</v>
      </c>
      <c r="BS43" s="120">
        <v>3</v>
      </c>
      <c r="BT43" s="120" t="s">
        <v>5</v>
      </c>
      <c r="BU43" s="120">
        <v>4</v>
      </c>
      <c r="BV43" s="120">
        <f>SUM(Table7[[#This Row],[7. Please indicate for each of the five statements which is the closest to how you have been feeling over the last 6 months '[I have felt cheerful and in good spirits']]:[7. Please indicate for each of the five statements which is the closest to how you have been feeling over the last 6 months '[My daily life has been filled with things that interest me']]])*4</f>
        <v>48</v>
      </c>
      <c r="BW43" s="120" t="s">
        <v>2052</v>
      </c>
      <c r="BX43" s="120" t="s">
        <v>3797</v>
      </c>
      <c r="BY43" s="120" t="s">
        <v>3798</v>
      </c>
      <c r="BZ43" s="120" t="s">
        <v>162</v>
      </c>
      <c r="CA43" s="120" t="s">
        <v>170</v>
      </c>
      <c r="CB43" s="120" t="s">
        <v>179</v>
      </c>
      <c r="CC43" s="120" t="s">
        <v>183</v>
      </c>
      <c r="CD43" s="120" t="s">
        <v>3799</v>
      </c>
      <c r="CE43" s="120" t="s">
        <v>204</v>
      </c>
      <c r="CF43" s="120" t="s">
        <v>3800</v>
      </c>
      <c r="CG43" s="120" t="s">
        <v>208</v>
      </c>
      <c r="CH43" s="120" t="s">
        <v>214</v>
      </c>
      <c r="CI43" s="120" t="s">
        <v>2031</v>
      </c>
    </row>
    <row r="44" spans="1:87" x14ac:dyDescent="0.25">
      <c r="A44" s="120" t="s">
        <v>3801</v>
      </c>
      <c r="B44" s="120">
        <v>2</v>
      </c>
      <c r="C44" s="120">
        <v>2</v>
      </c>
      <c r="D44" s="120">
        <v>4</v>
      </c>
      <c r="E44" s="120">
        <v>3</v>
      </c>
      <c r="F44" s="120">
        <v>1</v>
      </c>
      <c r="G44" s="120">
        <v>2</v>
      </c>
      <c r="H44" s="120">
        <v>3</v>
      </c>
      <c r="I44" s="120">
        <v>3</v>
      </c>
      <c r="J44" s="120">
        <v>2</v>
      </c>
      <c r="K44" s="120">
        <v>3</v>
      </c>
      <c r="L44" s="120">
        <v>3</v>
      </c>
      <c r="M44" s="120">
        <v>3</v>
      </c>
      <c r="N44" s="120">
        <v>2</v>
      </c>
      <c r="O44" s="120">
        <v>4</v>
      </c>
      <c r="P44" s="120">
        <v>4</v>
      </c>
      <c r="Q44" s="120">
        <v>4</v>
      </c>
      <c r="R44" s="120">
        <v>3</v>
      </c>
      <c r="S44" s="120">
        <v>2</v>
      </c>
      <c r="T44" s="120">
        <v>2</v>
      </c>
      <c r="U44" s="120">
        <v>3</v>
      </c>
      <c r="V44" s="120">
        <v>2</v>
      </c>
      <c r="W44" s="120">
        <v>4</v>
      </c>
      <c r="X44" s="120" t="s">
        <v>3140</v>
      </c>
      <c r="Z44" s="120">
        <v>3</v>
      </c>
      <c r="AA44" s="120">
        <v>3</v>
      </c>
      <c r="AB44" s="120">
        <v>3</v>
      </c>
      <c r="AC44" s="120">
        <v>3</v>
      </c>
      <c r="AD44" s="120">
        <v>2</v>
      </c>
      <c r="AE44" s="120">
        <v>3</v>
      </c>
      <c r="AF44" s="120">
        <v>5</v>
      </c>
      <c r="AG44" s="120">
        <v>2</v>
      </c>
      <c r="AH44" s="120">
        <v>3</v>
      </c>
      <c r="AI44" s="120">
        <v>3</v>
      </c>
      <c r="AJ44" s="120">
        <v>4</v>
      </c>
      <c r="AK44" s="120">
        <v>3</v>
      </c>
      <c r="AL44" s="120">
        <v>3</v>
      </c>
      <c r="AM44" s="120">
        <v>2</v>
      </c>
      <c r="AN44" s="120">
        <v>2</v>
      </c>
      <c r="AO44" s="120">
        <v>4</v>
      </c>
      <c r="AP44" s="120">
        <v>3</v>
      </c>
      <c r="AQ44" s="120">
        <v>2</v>
      </c>
      <c r="AR44" s="120">
        <v>2</v>
      </c>
      <c r="AS44" s="120">
        <v>2</v>
      </c>
      <c r="AT44" s="120">
        <v>3</v>
      </c>
      <c r="AU44" s="120">
        <v>2</v>
      </c>
      <c r="AV44" s="120">
        <v>2</v>
      </c>
      <c r="AW44" s="120">
        <v>4</v>
      </c>
      <c r="AX44" s="120">
        <v>4</v>
      </c>
      <c r="AY44" s="120">
        <v>2</v>
      </c>
      <c r="AZ44" s="120">
        <v>4</v>
      </c>
      <c r="BA44" s="120">
        <v>4</v>
      </c>
      <c r="BB44" s="120">
        <v>4</v>
      </c>
      <c r="BC44" s="120">
        <v>3</v>
      </c>
      <c r="BD44" s="120">
        <v>2</v>
      </c>
      <c r="BE44" s="120">
        <v>3</v>
      </c>
      <c r="BF44" s="120">
        <v>3</v>
      </c>
      <c r="BG44" s="120">
        <v>2</v>
      </c>
      <c r="BH44" s="120">
        <v>3</v>
      </c>
      <c r="BI44" s="120" t="s">
        <v>3594</v>
      </c>
      <c r="BJ44" s="120" t="s">
        <v>3587</v>
      </c>
      <c r="BK44" s="120" t="s">
        <v>3588</v>
      </c>
      <c r="BL44" s="120" t="s">
        <v>151</v>
      </c>
      <c r="BM44" s="120" t="s">
        <v>151</v>
      </c>
      <c r="BN44" s="120" t="s">
        <v>3594</v>
      </c>
      <c r="BQ44" s="120">
        <v>3</v>
      </c>
      <c r="BR44" s="120">
        <v>1</v>
      </c>
      <c r="BS44" s="120">
        <v>1</v>
      </c>
      <c r="BT44" s="120">
        <v>1</v>
      </c>
      <c r="BU44" s="120">
        <v>2</v>
      </c>
      <c r="BV44" s="120">
        <f>SUM(Table7[[#This Row],[7. Please indicate for each of the five statements which is the closest to how you have been feeling over the last 6 months '[I have felt cheerful and in good spirits']]:[7. Please indicate for each of the five statements which is the closest to how you have been feeling over the last 6 months '[My daily life has been filled with things that interest me']]])*4</f>
        <v>32</v>
      </c>
      <c r="BW44" s="120" t="s">
        <v>148</v>
      </c>
      <c r="BX44" s="120" t="s">
        <v>3802</v>
      </c>
      <c r="BZ44" s="120" t="s">
        <v>162</v>
      </c>
      <c r="CA44" s="120" t="s">
        <v>171</v>
      </c>
      <c r="CB44" s="120" t="s">
        <v>178</v>
      </c>
      <c r="CC44" s="120" t="s">
        <v>183</v>
      </c>
      <c r="CD44" s="120" t="s">
        <v>1352</v>
      </c>
      <c r="CE44" s="120" t="s">
        <v>155</v>
      </c>
      <c r="CF44" s="120" t="s">
        <v>3803</v>
      </c>
      <c r="CG44" s="120" t="s">
        <v>208</v>
      </c>
      <c r="CH44" s="120" t="s">
        <v>214</v>
      </c>
      <c r="CI44" s="120" t="s">
        <v>2031</v>
      </c>
    </row>
    <row r="45" spans="1:87" x14ac:dyDescent="0.25">
      <c r="A45" s="120" t="s">
        <v>3804</v>
      </c>
      <c r="B45" s="120">
        <v>2</v>
      </c>
      <c r="C45" s="120">
        <v>3</v>
      </c>
      <c r="D45" s="120">
        <v>4</v>
      </c>
      <c r="E45" s="120">
        <v>3</v>
      </c>
      <c r="F45" s="120">
        <v>3</v>
      </c>
      <c r="G45" s="120">
        <v>2</v>
      </c>
      <c r="H45" s="120">
        <v>3</v>
      </c>
      <c r="I45" s="120">
        <v>2</v>
      </c>
      <c r="J45" s="120">
        <v>1</v>
      </c>
      <c r="K45" s="120">
        <v>4</v>
      </c>
      <c r="L45" s="120">
        <v>3</v>
      </c>
      <c r="M45" s="120">
        <v>3</v>
      </c>
      <c r="N45" s="120">
        <v>3</v>
      </c>
      <c r="O45" s="120">
        <v>3</v>
      </c>
      <c r="P45" s="120">
        <v>4</v>
      </c>
      <c r="Q45" s="120">
        <v>3</v>
      </c>
      <c r="R45" s="120">
        <v>4</v>
      </c>
      <c r="S45" s="120">
        <v>4</v>
      </c>
      <c r="T45" s="120">
        <v>4</v>
      </c>
      <c r="U45" s="120">
        <v>3</v>
      </c>
      <c r="V45" s="120">
        <v>3</v>
      </c>
      <c r="W45" s="120">
        <v>1</v>
      </c>
      <c r="X45" s="120" t="s">
        <v>3805</v>
      </c>
      <c r="Z45" s="120">
        <v>4</v>
      </c>
      <c r="AA45" s="120">
        <v>2</v>
      </c>
      <c r="AB45" s="120">
        <v>3</v>
      </c>
      <c r="AC45" s="120">
        <v>2</v>
      </c>
      <c r="AD45" s="120">
        <v>2</v>
      </c>
      <c r="AE45" s="120">
        <v>2</v>
      </c>
      <c r="AF45" s="120">
        <v>2</v>
      </c>
      <c r="AG45" s="120">
        <v>3</v>
      </c>
      <c r="AH45" s="120">
        <v>2</v>
      </c>
      <c r="AI45" s="120">
        <v>3</v>
      </c>
      <c r="AJ45" s="120">
        <v>3</v>
      </c>
      <c r="AK45" s="120">
        <v>3</v>
      </c>
      <c r="AL45" s="120">
        <v>3</v>
      </c>
      <c r="AM45" s="120">
        <v>5</v>
      </c>
      <c r="AN45" s="120">
        <v>4</v>
      </c>
      <c r="AO45" s="120">
        <v>4</v>
      </c>
      <c r="AP45" s="120">
        <v>3</v>
      </c>
      <c r="AQ45" s="120">
        <v>1</v>
      </c>
      <c r="AR45" s="120">
        <v>2</v>
      </c>
      <c r="AS45" s="120">
        <v>2</v>
      </c>
      <c r="AT45" s="120">
        <v>4</v>
      </c>
      <c r="AU45" s="120">
        <v>5</v>
      </c>
      <c r="AV45" s="120">
        <v>3</v>
      </c>
      <c r="AW45" s="120">
        <v>4</v>
      </c>
      <c r="AX45" s="120">
        <v>3</v>
      </c>
      <c r="AY45" s="120">
        <v>4</v>
      </c>
      <c r="AZ45" s="120">
        <v>3</v>
      </c>
      <c r="BA45" s="120">
        <v>4</v>
      </c>
      <c r="BB45" s="120">
        <v>4</v>
      </c>
      <c r="BC45" s="120">
        <v>2</v>
      </c>
      <c r="BD45" s="120">
        <v>3</v>
      </c>
      <c r="BE45" s="120">
        <v>2</v>
      </c>
      <c r="BF45" s="120">
        <v>3</v>
      </c>
      <c r="BG45" s="120">
        <v>3</v>
      </c>
      <c r="BH45" s="120">
        <v>4</v>
      </c>
      <c r="BI45" s="120" t="s">
        <v>3593</v>
      </c>
      <c r="BJ45" s="120" t="s">
        <v>3587</v>
      </c>
      <c r="BK45" s="120" t="s">
        <v>3588</v>
      </c>
      <c r="BL45" s="120" t="s">
        <v>931</v>
      </c>
      <c r="BM45" s="120" t="s">
        <v>931</v>
      </c>
      <c r="BN45" s="120" t="s">
        <v>3609</v>
      </c>
      <c r="BO45" s="120" t="s">
        <v>3806</v>
      </c>
      <c r="BQ45" s="120">
        <v>3</v>
      </c>
      <c r="BR45" s="120">
        <v>5</v>
      </c>
      <c r="BS45" s="120">
        <v>5</v>
      </c>
      <c r="BT45" s="120">
        <v>1</v>
      </c>
      <c r="BU45" s="120">
        <v>4</v>
      </c>
      <c r="BV45" s="120">
        <f>SUM(Table7[[#This Row],[7. Please indicate for each of the five statements which is the closest to how you have been feeling over the last 6 months '[I have felt cheerful and in good spirits']]:[7. Please indicate for each of the five statements which is the closest to how you have been feeling over the last 6 months '[My daily life has been filled with things that interest me']]])*4</f>
        <v>72</v>
      </c>
      <c r="BW45" s="120" t="s">
        <v>148</v>
      </c>
      <c r="BX45" s="120" t="s">
        <v>3807</v>
      </c>
      <c r="BY45" s="120" t="s">
        <v>3808</v>
      </c>
      <c r="BZ45" s="120" t="s">
        <v>163</v>
      </c>
      <c r="CA45" s="120" t="s">
        <v>172</v>
      </c>
      <c r="CB45" s="120" t="s">
        <v>178</v>
      </c>
      <c r="CC45" s="120" t="s">
        <v>183</v>
      </c>
      <c r="CD45" s="120" t="s">
        <v>3809</v>
      </c>
      <c r="CE45" s="120" t="s">
        <v>202</v>
      </c>
      <c r="CF45" s="120" t="s">
        <v>3810</v>
      </c>
      <c r="CG45" s="120" t="s">
        <v>208</v>
      </c>
      <c r="CH45" s="120" t="s">
        <v>214</v>
      </c>
      <c r="CI45" s="120" t="s">
        <v>2031</v>
      </c>
    </row>
    <row r="46" spans="1:87" x14ac:dyDescent="0.25">
      <c r="A46" s="120" t="s">
        <v>3811</v>
      </c>
      <c r="B46" s="120">
        <v>5</v>
      </c>
      <c r="C46" s="120">
        <v>5</v>
      </c>
      <c r="D46" s="120">
        <v>5</v>
      </c>
      <c r="E46" s="120">
        <v>3</v>
      </c>
      <c r="F46" s="120">
        <v>3</v>
      </c>
      <c r="G46" s="120">
        <v>5</v>
      </c>
      <c r="H46" s="120">
        <v>5</v>
      </c>
      <c r="I46" s="120">
        <v>5</v>
      </c>
      <c r="J46" s="120">
        <v>3</v>
      </c>
      <c r="K46" s="120">
        <v>3</v>
      </c>
      <c r="L46" s="120">
        <v>3</v>
      </c>
      <c r="M46" s="120">
        <v>4</v>
      </c>
      <c r="N46" s="120">
        <v>3</v>
      </c>
      <c r="O46" s="120">
        <v>3</v>
      </c>
      <c r="P46" s="120">
        <v>5</v>
      </c>
      <c r="Q46" s="120">
        <v>5</v>
      </c>
      <c r="R46" s="120">
        <v>1</v>
      </c>
      <c r="S46" s="120">
        <v>2</v>
      </c>
      <c r="T46" s="120">
        <v>5</v>
      </c>
      <c r="U46" s="120">
        <v>5</v>
      </c>
      <c r="V46" s="120">
        <v>1</v>
      </c>
      <c r="W46" s="120">
        <v>5</v>
      </c>
      <c r="X46" s="120" t="s">
        <v>3812</v>
      </c>
      <c r="Z46" s="120">
        <v>1</v>
      </c>
      <c r="AA46" s="120">
        <v>5</v>
      </c>
      <c r="AB46" s="120">
        <v>3</v>
      </c>
      <c r="AC46" s="120">
        <v>3</v>
      </c>
      <c r="AD46" s="120">
        <v>5</v>
      </c>
      <c r="AE46" s="120">
        <v>5</v>
      </c>
      <c r="AF46" s="120">
        <v>5</v>
      </c>
      <c r="AG46" s="120">
        <v>5</v>
      </c>
      <c r="AH46" s="120">
        <v>1</v>
      </c>
      <c r="AI46" s="120">
        <v>3</v>
      </c>
      <c r="AJ46" s="120">
        <v>1</v>
      </c>
      <c r="AK46" s="120">
        <v>3</v>
      </c>
      <c r="AL46" s="120">
        <v>3</v>
      </c>
      <c r="AM46" s="120">
        <v>5</v>
      </c>
      <c r="AN46" s="120">
        <v>5</v>
      </c>
      <c r="AO46" s="120">
        <v>5</v>
      </c>
      <c r="AP46" s="120">
        <v>1</v>
      </c>
      <c r="AQ46" s="120">
        <v>1</v>
      </c>
      <c r="AR46" s="120">
        <v>5</v>
      </c>
      <c r="AS46" s="120">
        <v>5</v>
      </c>
      <c r="AT46" s="120">
        <v>5</v>
      </c>
      <c r="AU46" s="120">
        <v>5</v>
      </c>
      <c r="AV46" s="120">
        <v>3</v>
      </c>
      <c r="AW46" s="120">
        <v>4</v>
      </c>
      <c r="AX46" s="120">
        <v>5</v>
      </c>
      <c r="AY46" s="120">
        <v>5</v>
      </c>
      <c r="AZ46" s="120">
        <v>3</v>
      </c>
      <c r="BA46" s="120">
        <v>5</v>
      </c>
      <c r="BB46" s="120">
        <v>5</v>
      </c>
      <c r="BC46" s="120">
        <v>1</v>
      </c>
      <c r="BD46" s="120">
        <v>2</v>
      </c>
      <c r="BE46" s="120">
        <v>2</v>
      </c>
      <c r="BF46" s="120">
        <v>2</v>
      </c>
      <c r="BG46" s="120">
        <v>1</v>
      </c>
      <c r="BH46" s="120">
        <v>5</v>
      </c>
      <c r="BI46" s="120" t="s">
        <v>3586</v>
      </c>
      <c r="BJ46" s="120" t="s">
        <v>3587</v>
      </c>
      <c r="BK46" s="120" t="s">
        <v>3588</v>
      </c>
      <c r="BL46" s="120" t="s">
        <v>151</v>
      </c>
      <c r="BM46" s="120" t="s">
        <v>151</v>
      </c>
      <c r="BN46" s="120" t="s">
        <v>3609</v>
      </c>
      <c r="BO46" s="120" t="s">
        <v>3813</v>
      </c>
      <c r="BP46" s="120" t="s">
        <v>3814</v>
      </c>
      <c r="BQ46" s="120">
        <v>1</v>
      </c>
      <c r="BR46" s="120">
        <v>2</v>
      </c>
      <c r="BS46" s="120">
        <v>1</v>
      </c>
      <c r="BT46" s="120">
        <v>1</v>
      </c>
      <c r="BU46" s="120">
        <v>1</v>
      </c>
      <c r="BV46" s="120">
        <f>SUM(Table7[[#This Row],[7. Please indicate for each of the five statements which is the closest to how you have been feeling over the last 6 months '[I have felt cheerful and in good spirits']]:[7. Please indicate for each of the five statements which is the closest to how you have been feeling over the last 6 months '[My daily life has been filled with things that interest me']]])*4</f>
        <v>24</v>
      </c>
      <c r="BW46" s="120" t="s">
        <v>2052</v>
      </c>
      <c r="BX46" s="120" t="s">
        <v>3605</v>
      </c>
      <c r="BY46" s="120" t="s">
        <v>3815</v>
      </c>
      <c r="BZ46" s="120" t="s">
        <v>162</v>
      </c>
      <c r="CA46" s="120" t="s">
        <v>170</v>
      </c>
      <c r="CB46" s="120" t="s">
        <v>178</v>
      </c>
      <c r="CC46" s="120" t="s">
        <v>184</v>
      </c>
      <c r="CD46" s="120" t="s">
        <v>3816</v>
      </c>
      <c r="CE46" s="120" t="s">
        <v>204</v>
      </c>
      <c r="CF46" s="120" t="s">
        <v>3596</v>
      </c>
      <c r="CG46" s="120" t="s">
        <v>208</v>
      </c>
      <c r="CH46" s="120" t="s">
        <v>214</v>
      </c>
      <c r="CI46" s="120" t="s">
        <v>2031</v>
      </c>
    </row>
    <row r="47" spans="1:87" x14ac:dyDescent="0.25">
      <c r="A47" s="120" t="s">
        <v>3817</v>
      </c>
      <c r="B47" s="120">
        <v>2</v>
      </c>
      <c r="C47" s="120">
        <v>4</v>
      </c>
      <c r="D47" s="120">
        <v>4</v>
      </c>
      <c r="E47" s="120">
        <v>4</v>
      </c>
      <c r="F47" s="120">
        <v>1</v>
      </c>
      <c r="G47" s="120">
        <v>5</v>
      </c>
      <c r="H47" s="120">
        <v>5</v>
      </c>
      <c r="I47" s="120">
        <v>1</v>
      </c>
      <c r="J47" s="120">
        <v>2</v>
      </c>
      <c r="K47" s="120">
        <v>1</v>
      </c>
      <c r="L47" s="120">
        <v>1</v>
      </c>
      <c r="M47" s="120">
        <v>5</v>
      </c>
      <c r="N47" s="120">
        <v>1</v>
      </c>
      <c r="O47" s="120">
        <v>2</v>
      </c>
      <c r="P47" s="120">
        <v>5</v>
      </c>
      <c r="Q47" s="120">
        <v>5</v>
      </c>
      <c r="R47" s="120">
        <v>3</v>
      </c>
      <c r="S47" s="120">
        <v>2</v>
      </c>
      <c r="T47" s="120">
        <v>1</v>
      </c>
      <c r="U47" s="120">
        <v>2</v>
      </c>
      <c r="V47" s="120" t="s">
        <v>5</v>
      </c>
      <c r="W47" s="120">
        <v>5</v>
      </c>
      <c r="X47" s="120" t="s">
        <v>2692</v>
      </c>
      <c r="Z47" s="120">
        <v>4</v>
      </c>
      <c r="AA47" s="120">
        <v>2</v>
      </c>
      <c r="AB47" s="120">
        <v>4</v>
      </c>
      <c r="AC47" s="120">
        <v>5</v>
      </c>
      <c r="AD47" s="120">
        <v>1</v>
      </c>
      <c r="AE47" s="120" t="s">
        <v>5</v>
      </c>
      <c r="AF47" s="120">
        <v>5</v>
      </c>
      <c r="AG47" s="120">
        <v>2</v>
      </c>
      <c r="AH47" s="120" t="s">
        <v>5</v>
      </c>
      <c r="AI47" s="120">
        <v>5</v>
      </c>
      <c r="AJ47" s="120">
        <v>2</v>
      </c>
      <c r="AK47" s="120">
        <v>3</v>
      </c>
      <c r="AL47" s="120" t="s">
        <v>5</v>
      </c>
      <c r="AM47" s="120">
        <v>3</v>
      </c>
      <c r="AN47" s="120">
        <v>5</v>
      </c>
      <c r="AO47" s="120">
        <v>4</v>
      </c>
      <c r="AP47" s="120">
        <v>3</v>
      </c>
      <c r="AQ47" s="120">
        <v>1</v>
      </c>
      <c r="AR47" s="120">
        <v>5</v>
      </c>
      <c r="AS47" s="120">
        <v>5</v>
      </c>
      <c r="AT47" s="120">
        <v>2</v>
      </c>
      <c r="AU47" s="120">
        <v>2</v>
      </c>
      <c r="AV47" s="120">
        <v>1</v>
      </c>
      <c r="AW47" s="120">
        <v>1</v>
      </c>
      <c r="AX47" s="120">
        <v>5</v>
      </c>
      <c r="AY47" s="120">
        <v>1</v>
      </c>
      <c r="AZ47" s="120">
        <v>2</v>
      </c>
      <c r="BA47" s="120">
        <v>5</v>
      </c>
      <c r="BB47" s="120">
        <v>5</v>
      </c>
      <c r="BC47" s="120">
        <v>3</v>
      </c>
      <c r="BD47" s="120">
        <v>2</v>
      </c>
      <c r="BE47" s="120">
        <v>1</v>
      </c>
      <c r="BF47" s="120">
        <v>2</v>
      </c>
      <c r="BG47" s="120" t="s">
        <v>5</v>
      </c>
      <c r="BH47" s="120">
        <v>5</v>
      </c>
      <c r="BI47" s="120" t="s">
        <v>3586</v>
      </c>
      <c r="BJ47" s="120" t="s">
        <v>3608</v>
      </c>
      <c r="BK47" s="120" t="s">
        <v>3588</v>
      </c>
      <c r="BL47" s="120" t="s">
        <v>5</v>
      </c>
      <c r="BM47" s="120" t="s">
        <v>5</v>
      </c>
      <c r="BN47" s="120" t="s">
        <v>3609</v>
      </c>
      <c r="BO47" s="120" t="s">
        <v>3691</v>
      </c>
      <c r="BP47" s="120" t="s">
        <v>3778</v>
      </c>
      <c r="BQ47" s="120">
        <v>4</v>
      </c>
      <c r="BR47" s="120">
        <v>2</v>
      </c>
      <c r="BS47" s="120">
        <v>2</v>
      </c>
      <c r="BT47" s="120">
        <v>0</v>
      </c>
      <c r="BU47" s="120">
        <v>1</v>
      </c>
      <c r="BV47" s="120">
        <f>SUM(Table7[[#This Row],[7. Please indicate for each of the five statements which is the closest to how you have been feeling over the last 6 months '[I have felt cheerful and in good spirits']]:[7. Please indicate for each of the five statements which is the closest to how you have been feeling over the last 6 months '[My daily life has been filled with things that interest me']]])*4</f>
        <v>36</v>
      </c>
      <c r="BW47" s="120" t="s">
        <v>2052</v>
      </c>
      <c r="BX47" s="120" t="s">
        <v>3605</v>
      </c>
      <c r="BY47" s="120" t="s">
        <v>3818</v>
      </c>
      <c r="BZ47" s="120" t="s">
        <v>162</v>
      </c>
      <c r="CA47" s="120" t="s">
        <v>171</v>
      </c>
      <c r="CB47" s="120" t="s">
        <v>176</v>
      </c>
      <c r="CC47" s="120" t="s">
        <v>183</v>
      </c>
      <c r="CD47" s="120" t="s">
        <v>345</v>
      </c>
      <c r="CE47" s="120" t="s">
        <v>153</v>
      </c>
      <c r="CF47" s="120" t="s">
        <v>203</v>
      </c>
      <c r="CG47" s="120" t="s">
        <v>208</v>
      </c>
      <c r="CH47" s="120" t="s">
        <v>214</v>
      </c>
      <c r="CI47" s="120" t="s">
        <v>2031</v>
      </c>
    </row>
    <row r="48" spans="1:87" x14ac:dyDescent="0.25">
      <c r="A48" s="120" t="s">
        <v>3819</v>
      </c>
      <c r="B48" s="120">
        <v>2</v>
      </c>
      <c r="C48" s="120">
        <v>4</v>
      </c>
      <c r="D48" s="120">
        <v>3</v>
      </c>
      <c r="E48" s="120">
        <v>1</v>
      </c>
      <c r="F48" s="120">
        <v>1</v>
      </c>
      <c r="G48" s="120">
        <v>5</v>
      </c>
      <c r="H48" s="120">
        <v>5</v>
      </c>
      <c r="I48" s="120">
        <v>4</v>
      </c>
      <c r="J48" s="120">
        <v>1</v>
      </c>
      <c r="K48" s="120">
        <v>1</v>
      </c>
      <c r="L48" s="120">
        <v>1</v>
      </c>
      <c r="M48" s="120">
        <v>4</v>
      </c>
      <c r="N48" s="120">
        <v>1</v>
      </c>
      <c r="O48" s="120">
        <v>3</v>
      </c>
      <c r="P48" s="120">
        <v>3</v>
      </c>
      <c r="Q48" s="120">
        <v>5</v>
      </c>
      <c r="R48" s="120">
        <v>4</v>
      </c>
      <c r="S48" s="120">
        <v>2</v>
      </c>
      <c r="T48" s="120">
        <v>1</v>
      </c>
      <c r="U48" s="120">
        <v>5</v>
      </c>
      <c r="V48" s="120">
        <v>1</v>
      </c>
      <c r="W48" s="120">
        <v>5</v>
      </c>
      <c r="X48" s="120" t="s">
        <v>2954</v>
      </c>
      <c r="Z48" s="120">
        <v>5</v>
      </c>
      <c r="AA48" s="120">
        <v>5</v>
      </c>
      <c r="AB48" s="120">
        <v>5</v>
      </c>
      <c r="AC48" s="120">
        <v>5</v>
      </c>
      <c r="AD48" s="120">
        <v>5</v>
      </c>
      <c r="AE48" s="120">
        <v>4</v>
      </c>
      <c r="AF48" s="120">
        <v>5</v>
      </c>
      <c r="AG48" s="120">
        <v>5</v>
      </c>
      <c r="AH48" s="120">
        <v>4</v>
      </c>
      <c r="AI48" s="120">
        <v>5</v>
      </c>
      <c r="AJ48" s="120">
        <v>5</v>
      </c>
      <c r="AK48" s="120">
        <v>5</v>
      </c>
      <c r="AL48" s="120">
        <v>5</v>
      </c>
      <c r="AM48" s="120">
        <v>4</v>
      </c>
      <c r="AN48" s="120">
        <v>4</v>
      </c>
      <c r="AO48" s="120">
        <v>4</v>
      </c>
      <c r="AP48" s="120">
        <v>2</v>
      </c>
      <c r="AQ48" s="120">
        <v>1</v>
      </c>
      <c r="AR48" s="120">
        <v>5</v>
      </c>
      <c r="AS48" s="120">
        <v>5</v>
      </c>
      <c r="AT48" s="120">
        <v>4</v>
      </c>
      <c r="AU48" s="120">
        <v>2</v>
      </c>
      <c r="AV48" s="120">
        <v>2</v>
      </c>
      <c r="AW48" s="120">
        <v>2</v>
      </c>
      <c r="AX48" s="120">
        <v>5</v>
      </c>
      <c r="AY48" s="120">
        <v>2</v>
      </c>
      <c r="AZ48" s="120">
        <v>4</v>
      </c>
      <c r="BA48" s="120">
        <v>3</v>
      </c>
      <c r="BB48" s="120">
        <v>5</v>
      </c>
      <c r="BC48" s="120">
        <v>4</v>
      </c>
      <c r="BD48" s="120">
        <v>3</v>
      </c>
      <c r="BE48" s="120">
        <v>1</v>
      </c>
      <c r="BF48" s="120">
        <v>5</v>
      </c>
      <c r="BG48" s="120" t="s">
        <v>5</v>
      </c>
      <c r="BH48" s="120">
        <v>5</v>
      </c>
      <c r="BI48" s="120" t="s">
        <v>3586</v>
      </c>
      <c r="BJ48" s="120" t="s">
        <v>3608</v>
      </c>
      <c r="BK48" s="120" t="s">
        <v>3588</v>
      </c>
      <c r="BL48" s="120" t="s">
        <v>151</v>
      </c>
      <c r="BM48" s="120" t="s">
        <v>931</v>
      </c>
      <c r="BN48" s="120" t="s">
        <v>3602</v>
      </c>
      <c r="BP48" s="120" t="s">
        <v>3820</v>
      </c>
      <c r="BQ48" s="120">
        <v>1</v>
      </c>
      <c r="BR48" s="120">
        <v>1</v>
      </c>
      <c r="BS48" s="120">
        <v>1</v>
      </c>
      <c r="BT48" s="120">
        <v>1</v>
      </c>
      <c r="BU48" s="120">
        <v>2</v>
      </c>
      <c r="BV48" s="120">
        <f>SUM(Table7[[#This Row],[7. Please indicate for each of the five statements which is the closest to how you have been feeling over the last 6 months '[I have felt cheerful and in good spirits']]:[7. Please indicate for each of the five statements which is the closest to how you have been feeling over the last 6 months '[My daily life has been filled with things that interest me']]])*4</f>
        <v>24</v>
      </c>
      <c r="BW48" s="120" t="s">
        <v>2052</v>
      </c>
      <c r="BX48" s="120" t="s">
        <v>3821</v>
      </c>
      <c r="BY48" s="120" t="s">
        <v>3822</v>
      </c>
      <c r="BZ48" s="120" t="s">
        <v>162</v>
      </c>
      <c r="CA48" s="120" t="s">
        <v>171</v>
      </c>
      <c r="CB48" s="120" t="s">
        <v>179</v>
      </c>
      <c r="CC48" s="120" t="s">
        <v>183</v>
      </c>
      <c r="CD48" s="120" t="s">
        <v>3823</v>
      </c>
      <c r="CE48" s="120" t="s">
        <v>203</v>
      </c>
      <c r="CF48" s="120" t="s">
        <v>3824</v>
      </c>
      <c r="CG48" s="120" t="s">
        <v>208</v>
      </c>
      <c r="CH48" s="120" t="s">
        <v>214</v>
      </c>
      <c r="CI48" s="120" t="s">
        <v>2031</v>
      </c>
    </row>
    <row r="49" spans="1:87" x14ac:dyDescent="0.25">
      <c r="A49" s="120" t="s">
        <v>3825</v>
      </c>
      <c r="B49" s="120">
        <v>3</v>
      </c>
      <c r="C49" s="120">
        <v>5</v>
      </c>
      <c r="D49" s="120">
        <v>4</v>
      </c>
      <c r="E49" s="120">
        <v>1</v>
      </c>
      <c r="F49" s="120">
        <v>1</v>
      </c>
      <c r="G49" s="120">
        <v>5</v>
      </c>
      <c r="H49" s="120">
        <v>4</v>
      </c>
      <c r="I49" s="120">
        <v>3</v>
      </c>
      <c r="J49" s="120">
        <v>1</v>
      </c>
      <c r="K49" s="120">
        <v>2</v>
      </c>
      <c r="L49" s="120">
        <v>2</v>
      </c>
      <c r="M49" s="120">
        <v>4</v>
      </c>
      <c r="N49" s="120">
        <v>1</v>
      </c>
      <c r="O49" s="120">
        <v>1</v>
      </c>
      <c r="P49" s="120">
        <v>5</v>
      </c>
      <c r="Q49" s="120">
        <v>5</v>
      </c>
      <c r="R49" s="120">
        <v>2</v>
      </c>
      <c r="S49" s="120">
        <v>2</v>
      </c>
      <c r="T49" s="120">
        <v>1</v>
      </c>
      <c r="U49" s="120">
        <v>3</v>
      </c>
      <c r="V49" s="120">
        <v>1</v>
      </c>
      <c r="W49" s="120">
        <v>5</v>
      </c>
      <c r="X49" s="120" t="s">
        <v>2726</v>
      </c>
      <c r="Z49" s="120">
        <v>3</v>
      </c>
      <c r="AA49" s="120">
        <v>2</v>
      </c>
      <c r="AB49" s="120">
        <v>3</v>
      </c>
      <c r="AC49" s="120">
        <v>5</v>
      </c>
      <c r="AD49" s="120">
        <v>4</v>
      </c>
      <c r="AE49" s="120">
        <v>4</v>
      </c>
      <c r="AF49" s="120">
        <v>5</v>
      </c>
      <c r="AG49" s="120">
        <v>3</v>
      </c>
      <c r="AH49" s="120">
        <v>4</v>
      </c>
      <c r="AI49" s="120">
        <v>4</v>
      </c>
      <c r="AJ49" s="120">
        <v>3</v>
      </c>
      <c r="AK49" s="120">
        <v>4</v>
      </c>
      <c r="AL49" s="120">
        <v>2</v>
      </c>
      <c r="AM49" s="120">
        <v>3</v>
      </c>
      <c r="AN49" s="120">
        <v>5</v>
      </c>
      <c r="AO49" s="120">
        <v>4</v>
      </c>
      <c r="AP49" s="120">
        <v>2</v>
      </c>
      <c r="AQ49" s="120">
        <v>1</v>
      </c>
      <c r="AR49" s="120">
        <v>5</v>
      </c>
      <c r="AS49" s="120">
        <v>4</v>
      </c>
      <c r="AT49" s="120">
        <v>3</v>
      </c>
      <c r="AU49" s="120">
        <v>2</v>
      </c>
      <c r="AV49" s="120">
        <v>1</v>
      </c>
      <c r="AW49" s="120">
        <v>2</v>
      </c>
      <c r="AX49" s="120">
        <v>4</v>
      </c>
      <c r="AY49" s="120">
        <v>1</v>
      </c>
      <c r="AZ49" s="120">
        <v>1</v>
      </c>
      <c r="BA49" s="120">
        <v>5</v>
      </c>
      <c r="BB49" s="120">
        <v>5</v>
      </c>
      <c r="BC49" s="120">
        <v>2</v>
      </c>
      <c r="BD49" s="120">
        <v>2</v>
      </c>
      <c r="BE49" s="120">
        <v>1</v>
      </c>
      <c r="BF49" s="120">
        <v>3</v>
      </c>
      <c r="BG49" s="120">
        <v>1</v>
      </c>
      <c r="BH49" s="120">
        <v>5</v>
      </c>
      <c r="BI49" s="120" t="s">
        <v>3659</v>
      </c>
      <c r="BJ49" s="120" t="s">
        <v>3608</v>
      </c>
      <c r="BK49" s="120" t="s">
        <v>3588</v>
      </c>
      <c r="BL49" s="120" t="s">
        <v>151</v>
      </c>
      <c r="BM49" s="120" t="s">
        <v>151</v>
      </c>
      <c r="BN49" s="120" t="s">
        <v>3594</v>
      </c>
      <c r="BP49" s="120" t="s">
        <v>3655</v>
      </c>
      <c r="BQ49" s="120">
        <v>4</v>
      </c>
      <c r="BR49" s="120">
        <v>4</v>
      </c>
      <c r="BS49" s="120">
        <v>4</v>
      </c>
      <c r="BT49" s="120">
        <v>3</v>
      </c>
      <c r="BU49" s="120">
        <v>4</v>
      </c>
      <c r="BV49" s="120">
        <f>SUM(Table7[[#This Row],[7. Please indicate for each of the five statements which is the closest to how you have been feeling over the last 6 months '[I have felt cheerful and in good spirits']]:[7. Please indicate for each of the five statements which is the closest to how you have been feeling over the last 6 months '[My daily life has been filled with things that interest me']]])*4</f>
        <v>76</v>
      </c>
      <c r="BW49" s="120" t="s">
        <v>2052</v>
      </c>
      <c r="BX49" s="120" t="s">
        <v>3702</v>
      </c>
      <c r="BY49" s="120" t="s">
        <v>3826</v>
      </c>
      <c r="BZ49" s="120" t="s">
        <v>163</v>
      </c>
      <c r="CA49" s="120" t="s">
        <v>172</v>
      </c>
      <c r="CB49" s="120" t="s">
        <v>176</v>
      </c>
      <c r="CC49" s="120" t="s">
        <v>183</v>
      </c>
      <c r="CD49" s="120" t="s">
        <v>2343</v>
      </c>
      <c r="CE49" s="120" t="s">
        <v>192</v>
      </c>
      <c r="CF49" s="120" t="s">
        <v>3827</v>
      </c>
      <c r="CG49" s="120" t="s">
        <v>208</v>
      </c>
      <c r="CH49" s="120" t="s">
        <v>214</v>
      </c>
      <c r="CI49" s="120" t="s">
        <v>2031</v>
      </c>
    </row>
    <row r="50" spans="1:87" x14ac:dyDescent="0.25">
      <c r="A50" s="120" t="s">
        <v>3828</v>
      </c>
      <c r="B50" s="120">
        <v>3</v>
      </c>
      <c r="C50" s="120">
        <v>5</v>
      </c>
      <c r="D50" s="120">
        <v>3</v>
      </c>
      <c r="E50" s="120">
        <v>3</v>
      </c>
      <c r="F50" s="120">
        <v>1</v>
      </c>
      <c r="G50" s="120">
        <v>5</v>
      </c>
      <c r="H50" s="120">
        <v>5</v>
      </c>
      <c r="I50" s="120">
        <v>4</v>
      </c>
      <c r="J50" s="120">
        <v>2</v>
      </c>
      <c r="K50" s="120">
        <v>3</v>
      </c>
      <c r="L50" s="120">
        <v>3</v>
      </c>
      <c r="M50" s="120">
        <v>3</v>
      </c>
      <c r="N50" s="120">
        <v>5</v>
      </c>
      <c r="O50" s="120">
        <v>3</v>
      </c>
      <c r="P50" s="120">
        <v>5</v>
      </c>
      <c r="Q50" s="120">
        <v>5</v>
      </c>
      <c r="R50" s="120">
        <v>4</v>
      </c>
      <c r="S50" s="120">
        <v>3</v>
      </c>
      <c r="T50" s="120">
        <v>1</v>
      </c>
      <c r="U50" s="120">
        <v>1</v>
      </c>
      <c r="V50" s="120">
        <v>1</v>
      </c>
      <c r="W50" s="120">
        <v>5</v>
      </c>
      <c r="X50" s="120" t="s">
        <v>3829</v>
      </c>
      <c r="Z50" s="120">
        <v>5</v>
      </c>
      <c r="AA50" s="120">
        <v>1</v>
      </c>
      <c r="AB50" s="120">
        <v>3</v>
      </c>
      <c r="AC50" s="120">
        <v>4</v>
      </c>
      <c r="AD50" s="120">
        <v>5</v>
      </c>
      <c r="AE50" s="120">
        <v>4</v>
      </c>
      <c r="AF50" s="120">
        <v>5</v>
      </c>
      <c r="AG50" s="120">
        <v>1</v>
      </c>
      <c r="AH50" s="120">
        <v>5</v>
      </c>
      <c r="AI50" s="120">
        <v>4</v>
      </c>
      <c r="AJ50" s="120">
        <v>1</v>
      </c>
      <c r="AK50" s="120">
        <v>4</v>
      </c>
      <c r="AL50" s="120">
        <v>3</v>
      </c>
      <c r="AM50" s="120">
        <v>4</v>
      </c>
      <c r="AN50" s="120">
        <v>5</v>
      </c>
      <c r="AO50" s="120">
        <v>3</v>
      </c>
      <c r="AP50" s="120">
        <v>4</v>
      </c>
      <c r="AQ50" s="120">
        <v>1</v>
      </c>
      <c r="AR50" s="120">
        <v>5</v>
      </c>
      <c r="AS50" s="120">
        <v>5</v>
      </c>
      <c r="AT50" s="120">
        <v>5</v>
      </c>
      <c r="AU50" s="120">
        <v>2</v>
      </c>
      <c r="AV50" s="120">
        <v>3</v>
      </c>
      <c r="AW50" s="120">
        <v>3</v>
      </c>
      <c r="AX50" s="120">
        <v>4</v>
      </c>
      <c r="AY50" s="120">
        <v>5</v>
      </c>
      <c r="AZ50" s="120">
        <v>2</v>
      </c>
      <c r="BA50" s="120">
        <v>5</v>
      </c>
      <c r="BB50" s="120">
        <v>5</v>
      </c>
      <c r="BC50" s="120">
        <v>4</v>
      </c>
      <c r="BD50" s="120">
        <v>3</v>
      </c>
      <c r="BE50" s="120">
        <v>1</v>
      </c>
      <c r="BF50" s="120">
        <v>2</v>
      </c>
      <c r="BG50" s="120">
        <v>1</v>
      </c>
      <c r="BH50" s="120">
        <v>5</v>
      </c>
      <c r="BI50" s="120" t="s">
        <v>3586</v>
      </c>
      <c r="BJ50" s="120" t="s">
        <v>3623</v>
      </c>
      <c r="BK50" s="120" t="s">
        <v>3588</v>
      </c>
      <c r="BL50" s="120" t="s">
        <v>931</v>
      </c>
      <c r="BM50" s="120" t="s">
        <v>151</v>
      </c>
      <c r="BN50" s="120" t="s">
        <v>3594</v>
      </c>
      <c r="BO50" s="120" t="s">
        <v>3611</v>
      </c>
      <c r="BP50" s="120" t="s">
        <v>3778</v>
      </c>
      <c r="BQ50" s="120">
        <v>2</v>
      </c>
      <c r="BR50" s="120">
        <v>0</v>
      </c>
      <c r="BS50" s="120">
        <v>2</v>
      </c>
      <c r="BT50" s="120">
        <v>2</v>
      </c>
      <c r="BU50" s="120">
        <v>4</v>
      </c>
      <c r="BV50" s="120">
        <f>SUM(Table7[[#This Row],[7. Please indicate for each of the five statements which is the closest to how you have been feeling over the last 6 months '[I have felt cheerful and in good spirits']]:[7. Please indicate for each of the five statements which is the closest to how you have been feeling over the last 6 months '[My daily life has been filled with things that interest me']]])*4</f>
        <v>40</v>
      </c>
      <c r="BW50" s="120" t="s">
        <v>3830</v>
      </c>
      <c r="BX50" s="120" t="s">
        <v>3831</v>
      </c>
      <c r="BY50" s="120" t="s">
        <v>3832</v>
      </c>
      <c r="BZ50" s="120" t="s">
        <v>162</v>
      </c>
      <c r="CA50" s="120" t="s">
        <v>171</v>
      </c>
      <c r="CB50" s="120" t="s">
        <v>181</v>
      </c>
      <c r="CC50" s="120" t="s">
        <v>183</v>
      </c>
      <c r="CD50" s="120" t="s">
        <v>455</v>
      </c>
      <c r="CE50" s="120" t="s">
        <v>202</v>
      </c>
      <c r="CF50" s="120" t="s">
        <v>3833</v>
      </c>
      <c r="CG50" s="120" t="s">
        <v>208</v>
      </c>
      <c r="CH50" s="120" t="s">
        <v>214</v>
      </c>
      <c r="CI50" s="120" t="s">
        <v>2031</v>
      </c>
    </row>
    <row r="51" spans="1:87" x14ac:dyDescent="0.25">
      <c r="A51" s="120" t="s">
        <v>3834</v>
      </c>
      <c r="B51" s="120">
        <v>3</v>
      </c>
      <c r="C51" s="120">
        <v>3</v>
      </c>
      <c r="D51" s="120">
        <v>2</v>
      </c>
      <c r="E51" s="120">
        <v>3</v>
      </c>
      <c r="F51" s="120">
        <v>1</v>
      </c>
      <c r="G51" s="120">
        <v>5</v>
      </c>
      <c r="H51" s="120">
        <v>4</v>
      </c>
      <c r="I51" s="120">
        <v>4</v>
      </c>
      <c r="J51" s="120">
        <v>2</v>
      </c>
      <c r="K51" s="120">
        <v>2</v>
      </c>
      <c r="L51" s="120">
        <v>2</v>
      </c>
      <c r="M51" s="120">
        <v>2</v>
      </c>
      <c r="N51" s="120">
        <v>2</v>
      </c>
      <c r="O51" s="120">
        <v>5</v>
      </c>
      <c r="P51" s="120">
        <v>5</v>
      </c>
      <c r="Q51" s="120">
        <v>5</v>
      </c>
      <c r="R51" s="120">
        <v>4</v>
      </c>
      <c r="S51" s="120">
        <v>2</v>
      </c>
      <c r="T51" s="120">
        <v>2</v>
      </c>
      <c r="U51" s="120">
        <v>5</v>
      </c>
      <c r="V51" s="120">
        <v>3</v>
      </c>
      <c r="W51" s="120">
        <v>5</v>
      </c>
      <c r="X51" s="120" t="s">
        <v>2758</v>
      </c>
      <c r="Z51" s="120">
        <v>5</v>
      </c>
      <c r="AA51" s="120">
        <v>5</v>
      </c>
      <c r="AB51" s="120">
        <v>5</v>
      </c>
      <c r="AC51" s="120">
        <v>5</v>
      </c>
      <c r="AD51" s="120">
        <v>5</v>
      </c>
      <c r="AE51" s="120">
        <v>4</v>
      </c>
      <c r="AF51" s="120">
        <v>5</v>
      </c>
      <c r="AG51" s="120">
        <v>3</v>
      </c>
      <c r="AH51" s="120">
        <v>3</v>
      </c>
      <c r="AI51" s="120">
        <v>5</v>
      </c>
      <c r="AJ51" s="120">
        <v>5</v>
      </c>
      <c r="AK51" s="120">
        <v>3</v>
      </c>
      <c r="AL51" s="120">
        <v>5</v>
      </c>
      <c r="AM51" s="120">
        <v>5</v>
      </c>
      <c r="AN51" s="120">
        <v>5</v>
      </c>
      <c r="AO51" s="120">
        <v>4</v>
      </c>
      <c r="AP51" s="120">
        <v>5</v>
      </c>
      <c r="AQ51" s="120">
        <v>2</v>
      </c>
      <c r="AR51" s="120">
        <v>5</v>
      </c>
      <c r="AS51" s="120">
        <v>5</v>
      </c>
      <c r="AT51" s="120">
        <v>4</v>
      </c>
      <c r="AU51" s="120">
        <v>3</v>
      </c>
      <c r="AV51" s="120">
        <v>3</v>
      </c>
      <c r="AW51" s="120">
        <v>3</v>
      </c>
      <c r="AX51" s="120">
        <v>4</v>
      </c>
      <c r="AY51" s="120">
        <v>4</v>
      </c>
      <c r="AZ51" s="120">
        <v>4</v>
      </c>
      <c r="BA51" s="120">
        <v>5</v>
      </c>
      <c r="BB51" s="120">
        <v>5</v>
      </c>
      <c r="BC51" s="120">
        <v>4</v>
      </c>
      <c r="BD51" s="120">
        <v>3</v>
      </c>
      <c r="BE51" s="120">
        <v>3</v>
      </c>
      <c r="BF51" s="120">
        <v>5</v>
      </c>
      <c r="BG51" s="120">
        <v>5</v>
      </c>
      <c r="BH51" s="120">
        <v>5</v>
      </c>
      <c r="BI51" s="120" t="s">
        <v>3659</v>
      </c>
      <c r="BJ51" s="120" t="s">
        <v>3623</v>
      </c>
      <c r="BK51" s="120" t="s">
        <v>3588</v>
      </c>
      <c r="BL51" s="120" t="s">
        <v>5</v>
      </c>
      <c r="BM51" s="120" t="s">
        <v>5</v>
      </c>
      <c r="BN51" s="120" t="s">
        <v>3594</v>
      </c>
      <c r="BO51" s="120" t="s">
        <v>3627</v>
      </c>
      <c r="BP51" s="120" t="s">
        <v>3616</v>
      </c>
      <c r="BQ51" s="120">
        <v>1</v>
      </c>
      <c r="BR51" s="120">
        <v>0</v>
      </c>
      <c r="BS51" s="120">
        <v>1</v>
      </c>
      <c r="BT51" s="120">
        <v>1</v>
      </c>
      <c r="BU51" s="120">
        <v>2</v>
      </c>
      <c r="BV51" s="120">
        <f>SUM(Table7[[#This Row],[7. Please indicate for each of the five statements which is the closest to how you have been feeling over the last 6 months '[I have felt cheerful and in good spirits']]:[7. Please indicate for each of the five statements which is the closest to how you have been feeling over the last 6 months '[My daily life has been filled with things that interest me']]])*4</f>
        <v>20</v>
      </c>
      <c r="BW51" s="120" t="s">
        <v>3783</v>
      </c>
      <c r="BX51" s="120" t="s">
        <v>3835</v>
      </c>
      <c r="BY51" s="120" t="s">
        <v>3836</v>
      </c>
      <c r="BZ51" s="120" t="s">
        <v>162</v>
      </c>
      <c r="CA51" s="120" t="s">
        <v>171</v>
      </c>
      <c r="CB51" s="120" t="s">
        <v>177</v>
      </c>
      <c r="CC51" s="120" t="s">
        <v>185</v>
      </c>
      <c r="CE51" s="120" t="s">
        <v>3837</v>
      </c>
      <c r="CF51" s="120" t="s">
        <v>3837</v>
      </c>
      <c r="CG51" s="120" t="s">
        <v>208</v>
      </c>
      <c r="CH51" s="120" t="s">
        <v>3838</v>
      </c>
      <c r="CI51" s="120" t="s">
        <v>2031</v>
      </c>
    </row>
    <row r="52" spans="1:87" x14ac:dyDescent="0.25">
      <c r="A52" s="120" t="s">
        <v>3839</v>
      </c>
      <c r="B52" s="120">
        <v>3</v>
      </c>
      <c r="C52" s="120">
        <v>4</v>
      </c>
      <c r="D52" s="120">
        <v>1</v>
      </c>
      <c r="E52" s="120">
        <v>2</v>
      </c>
      <c r="F52" s="120">
        <v>1</v>
      </c>
      <c r="G52" s="120">
        <v>5</v>
      </c>
      <c r="H52" s="120">
        <v>5</v>
      </c>
      <c r="I52" s="120">
        <v>5</v>
      </c>
      <c r="J52" s="120">
        <v>1</v>
      </c>
      <c r="K52" s="120">
        <v>2</v>
      </c>
      <c r="L52" s="120">
        <v>3</v>
      </c>
      <c r="M52" s="120">
        <v>3</v>
      </c>
      <c r="N52" s="120">
        <v>4</v>
      </c>
      <c r="O52" s="120">
        <v>4</v>
      </c>
      <c r="P52" s="120">
        <v>5</v>
      </c>
      <c r="Q52" s="120">
        <v>5</v>
      </c>
      <c r="R52" s="120">
        <v>4</v>
      </c>
      <c r="S52" s="120">
        <v>1</v>
      </c>
      <c r="T52" s="120">
        <v>1</v>
      </c>
      <c r="U52" s="120">
        <v>3</v>
      </c>
      <c r="V52" s="120" t="s">
        <v>5</v>
      </c>
      <c r="W52" s="120">
        <v>4</v>
      </c>
      <c r="X52" s="120" t="s">
        <v>2638</v>
      </c>
      <c r="Z52" s="120">
        <v>5</v>
      </c>
      <c r="AA52" s="120">
        <v>3</v>
      </c>
      <c r="AB52" s="120">
        <v>5</v>
      </c>
      <c r="AC52" s="120">
        <v>5</v>
      </c>
      <c r="AD52" s="120">
        <v>5</v>
      </c>
      <c r="AE52" s="120">
        <v>3</v>
      </c>
      <c r="AF52" s="120">
        <v>5</v>
      </c>
      <c r="AG52" s="120">
        <v>2</v>
      </c>
      <c r="AH52" s="120">
        <v>5</v>
      </c>
      <c r="AI52" s="120">
        <v>4</v>
      </c>
      <c r="AJ52" s="120">
        <v>5</v>
      </c>
      <c r="AK52" s="120">
        <v>5</v>
      </c>
      <c r="AL52" s="120">
        <v>3</v>
      </c>
      <c r="AM52" s="120">
        <v>3</v>
      </c>
      <c r="AN52" s="120">
        <v>5</v>
      </c>
      <c r="AO52" s="120">
        <v>1</v>
      </c>
      <c r="AP52" s="120">
        <v>2</v>
      </c>
      <c r="AQ52" s="120">
        <v>3</v>
      </c>
      <c r="AR52" s="120">
        <v>5</v>
      </c>
      <c r="AS52" s="120">
        <v>5</v>
      </c>
      <c r="AT52" s="120">
        <v>5</v>
      </c>
      <c r="AU52" s="120">
        <v>1</v>
      </c>
      <c r="AV52" s="120">
        <v>2</v>
      </c>
      <c r="AW52" s="120">
        <v>3</v>
      </c>
      <c r="AX52" s="120">
        <v>4</v>
      </c>
      <c r="AY52" s="120">
        <v>5</v>
      </c>
      <c r="AZ52" s="120">
        <v>4</v>
      </c>
      <c r="BA52" s="120">
        <v>5</v>
      </c>
      <c r="BB52" s="120">
        <v>5</v>
      </c>
      <c r="BC52" s="120">
        <v>4</v>
      </c>
      <c r="BD52" s="120">
        <v>1</v>
      </c>
      <c r="BE52" s="120">
        <v>1</v>
      </c>
      <c r="BF52" s="120">
        <v>3</v>
      </c>
      <c r="BG52" s="120" t="s">
        <v>5</v>
      </c>
      <c r="BH52" s="120">
        <v>5</v>
      </c>
      <c r="BI52" s="120" t="s">
        <v>3586</v>
      </c>
      <c r="BJ52" s="120" t="s">
        <v>3623</v>
      </c>
      <c r="BK52" s="120" t="s">
        <v>3588</v>
      </c>
      <c r="BL52" s="120" t="s">
        <v>151</v>
      </c>
      <c r="BM52" s="120" t="s">
        <v>5</v>
      </c>
      <c r="BN52" s="120" t="s">
        <v>3602</v>
      </c>
      <c r="BO52" s="120" t="s">
        <v>3840</v>
      </c>
      <c r="BP52" s="120" t="s">
        <v>3754</v>
      </c>
      <c r="BQ52" s="120">
        <v>3</v>
      </c>
      <c r="BR52" s="120">
        <v>2</v>
      </c>
      <c r="BS52" s="120">
        <v>1</v>
      </c>
      <c r="BT52" s="120">
        <v>1</v>
      </c>
      <c r="BU52" s="120">
        <v>4</v>
      </c>
      <c r="BV52" s="120">
        <f>SUM(Table7[[#This Row],[7. Please indicate for each of the five statements which is the closest to how you have been feeling over the last 6 months '[I have felt cheerful and in good spirits']]:[7. Please indicate for each of the five statements which is the closest to how you have been feeling over the last 6 months '[My daily life has been filled with things that interest me']]])*4</f>
        <v>44</v>
      </c>
      <c r="BW52" s="120" t="s">
        <v>145</v>
      </c>
      <c r="BY52" s="120" t="s">
        <v>3841</v>
      </c>
      <c r="BZ52" s="120" t="s">
        <v>2992</v>
      </c>
      <c r="CA52" s="120" t="s">
        <v>169</v>
      </c>
      <c r="CB52" s="120" t="s">
        <v>177</v>
      </c>
      <c r="CC52" s="120" t="s">
        <v>183</v>
      </c>
      <c r="CD52" s="120" t="s">
        <v>3842</v>
      </c>
      <c r="CE52" s="120" t="s">
        <v>446</v>
      </c>
      <c r="CF52" s="120" t="s">
        <v>3843</v>
      </c>
      <c r="CG52" s="120" t="s">
        <v>208</v>
      </c>
      <c r="CH52" s="120" t="s">
        <v>214</v>
      </c>
      <c r="CI52" s="120" t="s">
        <v>2031</v>
      </c>
    </row>
    <row r="53" spans="1:87" x14ac:dyDescent="0.25">
      <c r="A53" s="120" t="s">
        <v>3844</v>
      </c>
      <c r="B53" s="120">
        <v>1</v>
      </c>
      <c r="C53" s="120">
        <v>3</v>
      </c>
      <c r="D53" s="120">
        <v>2</v>
      </c>
      <c r="E53" s="120">
        <v>5</v>
      </c>
      <c r="F53" s="120">
        <v>1</v>
      </c>
      <c r="G53" s="120">
        <v>5</v>
      </c>
      <c r="H53" s="120">
        <v>5</v>
      </c>
      <c r="I53" s="120">
        <v>5</v>
      </c>
      <c r="J53" s="120">
        <v>1</v>
      </c>
      <c r="K53" s="120">
        <v>1</v>
      </c>
      <c r="L53" s="120">
        <v>1</v>
      </c>
      <c r="M53" s="120">
        <v>4</v>
      </c>
      <c r="N53" s="120">
        <v>4</v>
      </c>
      <c r="O53" s="120">
        <v>1</v>
      </c>
      <c r="P53" s="120">
        <v>5</v>
      </c>
      <c r="Q53" s="120">
        <v>5</v>
      </c>
      <c r="R53" s="120">
        <v>1</v>
      </c>
      <c r="S53" s="120">
        <v>1</v>
      </c>
      <c r="T53" s="120">
        <v>1</v>
      </c>
      <c r="U53" s="120">
        <v>1</v>
      </c>
      <c r="V53" s="120">
        <v>1</v>
      </c>
      <c r="W53" s="120">
        <v>3</v>
      </c>
      <c r="X53" s="120" t="s">
        <v>3845</v>
      </c>
      <c r="Z53" s="120">
        <v>3</v>
      </c>
      <c r="AA53" s="120">
        <v>1</v>
      </c>
      <c r="AB53" s="120">
        <v>4</v>
      </c>
      <c r="AC53" s="120">
        <v>5</v>
      </c>
      <c r="AD53" s="120">
        <v>4</v>
      </c>
      <c r="AE53" s="120">
        <v>5</v>
      </c>
      <c r="AF53" s="120">
        <v>4</v>
      </c>
      <c r="AG53" s="120">
        <v>1</v>
      </c>
      <c r="AH53" s="120">
        <v>4</v>
      </c>
      <c r="AI53" s="120">
        <v>4</v>
      </c>
      <c r="AJ53" s="120">
        <v>1</v>
      </c>
      <c r="AK53" s="120">
        <v>4</v>
      </c>
      <c r="AL53" s="120" t="s">
        <v>5</v>
      </c>
      <c r="AM53" s="120">
        <v>1</v>
      </c>
      <c r="AN53" s="120">
        <v>5</v>
      </c>
      <c r="AO53" s="120">
        <v>3</v>
      </c>
      <c r="AP53" s="120">
        <v>5</v>
      </c>
      <c r="AQ53" s="120">
        <v>1</v>
      </c>
      <c r="AR53" s="120">
        <v>5</v>
      </c>
      <c r="AS53" s="120">
        <v>5</v>
      </c>
      <c r="AT53" s="120">
        <v>5</v>
      </c>
      <c r="AU53" s="120">
        <v>2</v>
      </c>
      <c r="AV53" s="120">
        <v>1</v>
      </c>
      <c r="AW53" s="120">
        <v>1</v>
      </c>
      <c r="AX53" s="120">
        <v>4</v>
      </c>
      <c r="AY53" s="120">
        <v>1</v>
      </c>
      <c r="AZ53" s="120">
        <v>1</v>
      </c>
      <c r="BA53" s="120">
        <v>5</v>
      </c>
      <c r="BB53" s="120">
        <v>5</v>
      </c>
      <c r="BC53" s="120">
        <v>1</v>
      </c>
      <c r="BD53" s="120">
        <v>1</v>
      </c>
      <c r="BE53" s="120">
        <v>1</v>
      </c>
      <c r="BF53" s="120">
        <v>1</v>
      </c>
      <c r="BG53" s="120">
        <v>1</v>
      </c>
      <c r="BH53" s="120">
        <v>3</v>
      </c>
      <c r="BI53" s="120" t="s">
        <v>3586</v>
      </c>
      <c r="BJ53" s="120" t="s">
        <v>931</v>
      </c>
      <c r="BK53" s="120" t="s">
        <v>3588</v>
      </c>
      <c r="BL53" s="120" t="s">
        <v>931</v>
      </c>
      <c r="BM53" s="120" t="s">
        <v>931</v>
      </c>
      <c r="BN53" s="120" t="s">
        <v>3602</v>
      </c>
      <c r="BP53" s="120" t="s">
        <v>3632</v>
      </c>
      <c r="BQ53" s="120">
        <v>2</v>
      </c>
      <c r="BR53" s="120">
        <v>3</v>
      </c>
      <c r="BS53" s="120">
        <v>2</v>
      </c>
      <c r="BT53" s="120">
        <v>2</v>
      </c>
      <c r="BU53" s="120">
        <v>1</v>
      </c>
      <c r="BV53" s="120">
        <f>SUM(Table7[[#This Row],[7. Please indicate for each of the five statements which is the closest to how you have been feeling over the last 6 months '[I have felt cheerful and in good spirits']]:[7. Please indicate for each of the five statements which is the closest to how you have been feeling over the last 6 months '[My daily life has been filled with things that interest me']]])*4</f>
        <v>40</v>
      </c>
      <c r="BW53" s="120" t="s">
        <v>147</v>
      </c>
      <c r="BX53" s="120" t="s">
        <v>3846</v>
      </c>
      <c r="BZ53" s="120" t="s">
        <v>163</v>
      </c>
      <c r="CA53" s="120" t="s">
        <v>171</v>
      </c>
      <c r="CB53" s="120" t="s">
        <v>176</v>
      </c>
      <c r="CC53" s="120" t="s">
        <v>183</v>
      </c>
      <c r="CD53" s="120" t="s">
        <v>345</v>
      </c>
      <c r="CE53" s="120" t="s">
        <v>205</v>
      </c>
      <c r="CF53" s="120" t="s">
        <v>3600</v>
      </c>
      <c r="CG53" s="120" t="s">
        <v>208</v>
      </c>
      <c r="CH53" s="120" t="s">
        <v>214</v>
      </c>
      <c r="CI53" s="120" t="s">
        <v>2031</v>
      </c>
    </row>
    <row r="54" spans="1:87" x14ac:dyDescent="0.25">
      <c r="A54" s="120" t="s">
        <v>3847</v>
      </c>
      <c r="B54" s="120">
        <v>4</v>
      </c>
      <c r="C54" s="120">
        <v>5</v>
      </c>
      <c r="D54" s="120">
        <v>4</v>
      </c>
      <c r="E54" s="120">
        <v>3</v>
      </c>
      <c r="F54" s="120">
        <v>1</v>
      </c>
      <c r="G54" s="120">
        <v>5</v>
      </c>
      <c r="H54" s="120">
        <v>5</v>
      </c>
      <c r="I54" s="120">
        <v>4</v>
      </c>
      <c r="J54" s="120">
        <v>3</v>
      </c>
      <c r="K54" s="120">
        <v>3</v>
      </c>
      <c r="L54" s="120">
        <v>4</v>
      </c>
      <c r="M54" s="120">
        <v>4</v>
      </c>
      <c r="N54" s="120">
        <v>5</v>
      </c>
      <c r="O54" s="120">
        <v>5</v>
      </c>
      <c r="P54" s="120">
        <v>4</v>
      </c>
      <c r="Q54" s="120">
        <v>5</v>
      </c>
      <c r="R54" s="120">
        <v>5</v>
      </c>
      <c r="S54" s="120">
        <v>4</v>
      </c>
      <c r="T54" s="120">
        <v>2</v>
      </c>
      <c r="U54" s="120">
        <v>5</v>
      </c>
      <c r="V54" s="120">
        <v>1</v>
      </c>
      <c r="W54" s="120">
        <v>5</v>
      </c>
      <c r="X54" s="120" t="s">
        <v>3848</v>
      </c>
      <c r="Z54" s="120">
        <v>5</v>
      </c>
      <c r="AA54" s="120">
        <v>3</v>
      </c>
      <c r="AB54" s="120">
        <v>2</v>
      </c>
      <c r="AC54" s="120">
        <v>3</v>
      </c>
      <c r="AD54" s="120">
        <v>5</v>
      </c>
      <c r="AE54" s="120">
        <v>3</v>
      </c>
      <c r="AF54" s="120">
        <v>5</v>
      </c>
      <c r="AG54" s="120">
        <v>2</v>
      </c>
      <c r="AH54" s="120">
        <v>5</v>
      </c>
      <c r="AI54" s="120">
        <v>5</v>
      </c>
      <c r="AJ54" s="120">
        <v>5</v>
      </c>
      <c r="AK54" s="120">
        <v>5</v>
      </c>
      <c r="AL54" s="120">
        <v>4</v>
      </c>
      <c r="AM54" s="120">
        <v>3</v>
      </c>
      <c r="AN54" s="120">
        <v>5</v>
      </c>
      <c r="AO54" s="120">
        <v>5</v>
      </c>
      <c r="AP54" s="120">
        <v>4</v>
      </c>
      <c r="AQ54" s="120">
        <v>1</v>
      </c>
      <c r="AR54" s="120">
        <v>5</v>
      </c>
      <c r="AS54" s="120">
        <v>5</v>
      </c>
      <c r="AT54" s="120">
        <v>5</v>
      </c>
      <c r="AU54" s="120">
        <v>3</v>
      </c>
      <c r="AV54" s="120">
        <v>4</v>
      </c>
      <c r="AW54" s="120">
        <v>4</v>
      </c>
      <c r="AX54" s="120">
        <v>3</v>
      </c>
      <c r="AY54" s="120">
        <v>5</v>
      </c>
      <c r="AZ54" s="120">
        <v>5</v>
      </c>
      <c r="BA54" s="120">
        <v>3</v>
      </c>
      <c r="BB54" s="120">
        <v>5</v>
      </c>
      <c r="BC54" s="120">
        <v>5</v>
      </c>
      <c r="BD54" s="120">
        <v>4</v>
      </c>
      <c r="BE54" s="120">
        <v>4</v>
      </c>
      <c r="BF54" s="120">
        <v>5</v>
      </c>
      <c r="BG54" s="120">
        <v>1</v>
      </c>
      <c r="BH54" s="120">
        <v>5</v>
      </c>
      <c r="BI54" s="120" t="s">
        <v>3849</v>
      </c>
      <c r="BJ54" s="120" t="s">
        <v>3587</v>
      </c>
      <c r="BK54" s="120" t="s">
        <v>3588</v>
      </c>
      <c r="BL54" s="120" t="s">
        <v>151</v>
      </c>
      <c r="BM54" s="120" t="s">
        <v>151</v>
      </c>
      <c r="BN54" s="120" t="s">
        <v>3602</v>
      </c>
      <c r="BP54" s="120" t="s">
        <v>3850</v>
      </c>
      <c r="BQ54" s="120">
        <v>3</v>
      </c>
      <c r="BR54" s="120">
        <v>2</v>
      </c>
      <c r="BS54" s="120">
        <v>3</v>
      </c>
      <c r="BT54" s="120">
        <v>2</v>
      </c>
      <c r="BU54" s="120">
        <v>3</v>
      </c>
      <c r="BV54" s="120">
        <f>SUM(Table7[[#This Row],[7. Please indicate for each of the five statements which is the closest to how you have been feeling over the last 6 months '[I have felt cheerful and in good spirits']]:[7. Please indicate for each of the five statements which is the closest to how you have been feeling over the last 6 months '[My daily life has been filled with things that interest me']]])*4</f>
        <v>52</v>
      </c>
      <c r="BW54" s="120" t="s">
        <v>147</v>
      </c>
      <c r="BX54" s="120" t="s">
        <v>3595</v>
      </c>
      <c r="BY54" s="120" t="s">
        <v>3851</v>
      </c>
      <c r="BZ54" s="120" t="s">
        <v>162</v>
      </c>
      <c r="CA54" s="120" t="s">
        <v>171</v>
      </c>
      <c r="CB54" s="120" t="s">
        <v>177</v>
      </c>
      <c r="CC54" s="120" t="s">
        <v>183</v>
      </c>
      <c r="CD54" s="120" t="s">
        <v>1053</v>
      </c>
      <c r="CE54" s="120" t="s">
        <v>153</v>
      </c>
      <c r="CF54" s="120" t="s">
        <v>3833</v>
      </c>
      <c r="CG54" s="120" t="s">
        <v>208</v>
      </c>
      <c r="CH54" s="120" t="s">
        <v>214</v>
      </c>
      <c r="CI54" s="120" t="s">
        <v>2031</v>
      </c>
    </row>
    <row r="55" spans="1:87" x14ac:dyDescent="0.25">
      <c r="A55" s="120" t="s">
        <v>3852</v>
      </c>
      <c r="B55" s="120">
        <v>3</v>
      </c>
      <c r="C55" s="120">
        <v>5</v>
      </c>
      <c r="D55" s="120">
        <v>5</v>
      </c>
      <c r="E55" s="120">
        <v>3</v>
      </c>
      <c r="F55" s="120">
        <v>1</v>
      </c>
      <c r="G55" s="120">
        <v>5</v>
      </c>
      <c r="H55" s="120">
        <v>4</v>
      </c>
      <c r="I55" s="120">
        <v>5</v>
      </c>
      <c r="J55" s="120">
        <v>2</v>
      </c>
      <c r="K55" s="120">
        <v>2</v>
      </c>
      <c r="L55" s="120">
        <v>4</v>
      </c>
      <c r="M55" s="120">
        <v>4</v>
      </c>
      <c r="N55" s="120">
        <v>3</v>
      </c>
      <c r="O55" s="120">
        <v>3</v>
      </c>
      <c r="P55" s="120">
        <v>5</v>
      </c>
      <c r="Q55" s="120">
        <v>5</v>
      </c>
      <c r="R55" s="120">
        <v>4</v>
      </c>
      <c r="S55" s="120">
        <v>3</v>
      </c>
      <c r="T55" s="120">
        <v>3</v>
      </c>
      <c r="U55" s="120">
        <v>5</v>
      </c>
      <c r="V55" s="120">
        <v>1</v>
      </c>
      <c r="W55" s="120">
        <v>5</v>
      </c>
      <c r="X55" s="120" t="s">
        <v>3853</v>
      </c>
      <c r="Z55" s="120">
        <v>4</v>
      </c>
      <c r="AA55" s="120">
        <v>2</v>
      </c>
      <c r="AB55" s="120">
        <v>2</v>
      </c>
      <c r="AC55" s="120">
        <v>2</v>
      </c>
      <c r="AD55" s="120">
        <v>4</v>
      </c>
      <c r="AE55" s="120">
        <v>3</v>
      </c>
      <c r="AF55" s="120">
        <v>4</v>
      </c>
      <c r="AG55" s="120">
        <v>2</v>
      </c>
      <c r="AH55" s="120">
        <v>4</v>
      </c>
      <c r="AI55" s="120">
        <v>4</v>
      </c>
      <c r="AJ55" s="120">
        <v>2</v>
      </c>
      <c r="AK55" s="120">
        <v>1</v>
      </c>
      <c r="AL55" s="120">
        <v>2</v>
      </c>
      <c r="AM55" s="120">
        <v>3</v>
      </c>
      <c r="AN55" s="120">
        <v>5</v>
      </c>
      <c r="AO55" s="120">
        <v>5</v>
      </c>
      <c r="AP55" s="120">
        <v>4</v>
      </c>
      <c r="AQ55" s="120">
        <v>1</v>
      </c>
      <c r="AR55" s="120">
        <v>5</v>
      </c>
      <c r="AS55" s="120">
        <v>5</v>
      </c>
      <c r="AT55" s="120">
        <v>5</v>
      </c>
      <c r="AU55" s="120">
        <v>2</v>
      </c>
      <c r="AV55" s="120">
        <v>3</v>
      </c>
      <c r="AW55" s="120">
        <v>5</v>
      </c>
      <c r="AX55" s="120">
        <v>4</v>
      </c>
      <c r="AY55" s="120">
        <v>3</v>
      </c>
      <c r="AZ55" s="120">
        <v>3</v>
      </c>
      <c r="BA55" s="120">
        <v>5</v>
      </c>
      <c r="BB55" s="120">
        <v>5</v>
      </c>
      <c r="BC55" s="120">
        <v>4</v>
      </c>
      <c r="BD55" s="120">
        <v>3</v>
      </c>
      <c r="BE55" s="120">
        <v>3</v>
      </c>
      <c r="BF55" s="120">
        <v>5</v>
      </c>
      <c r="BG55" s="120">
        <v>2</v>
      </c>
      <c r="BH55" s="120">
        <v>5</v>
      </c>
      <c r="BI55" s="120" t="s">
        <v>3854</v>
      </c>
      <c r="BJ55" s="120" t="s">
        <v>3587</v>
      </c>
      <c r="BK55" s="120" t="s">
        <v>3588</v>
      </c>
      <c r="BL55" s="120" t="s">
        <v>931</v>
      </c>
      <c r="BM55" s="120" t="s">
        <v>151</v>
      </c>
      <c r="BN55" s="120" t="s">
        <v>3602</v>
      </c>
      <c r="BO55" s="120" t="s">
        <v>3627</v>
      </c>
      <c r="BP55" s="120" t="s">
        <v>3628</v>
      </c>
      <c r="BQ55" s="120">
        <v>3</v>
      </c>
      <c r="BR55" s="120">
        <v>3</v>
      </c>
      <c r="BS55" s="120">
        <v>5</v>
      </c>
      <c r="BT55" s="120">
        <v>1</v>
      </c>
      <c r="BU55" s="120">
        <v>4</v>
      </c>
      <c r="BV55" s="120">
        <f>SUM(Table7[[#This Row],[7. Please indicate for each of the five statements which is the closest to how you have been feeling over the last 6 months '[I have felt cheerful and in good spirits']]:[7. Please indicate for each of the five statements which is the closest to how you have been feeling over the last 6 months '[My daily life has been filled with things that interest me']]])*4</f>
        <v>64</v>
      </c>
      <c r="BW55" s="120" t="s">
        <v>148</v>
      </c>
      <c r="BX55" s="120" t="s">
        <v>3855</v>
      </c>
      <c r="BY55" s="120" t="s">
        <v>3856</v>
      </c>
      <c r="BZ55" s="120" t="s">
        <v>162</v>
      </c>
      <c r="CA55" s="120" t="s">
        <v>172</v>
      </c>
      <c r="CB55" s="120" t="s">
        <v>177</v>
      </c>
      <c r="CC55" s="120" t="s">
        <v>183</v>
      </c>
      <c r="CD55" s="120" t="s">
        <v>3857</v>
      </c>
      <c r="CE55" s="120" t="s">
        <v>202</v>
      </c>
      <c r="CF55" s="120" t="s">
        <v>3858</v>
      </c>
      <c r="CG55" s="120" t="s">
        <v>208</v>
      </c>
      <c r="CH55" s="120" t="s">
        <v>214</v>
      </c>
      <c r="CI55" s="120" t="s">
        <v>2031</v>
      </c>
    </row>
    <row r="56" spans="1:87" x14ac:dyDescent="0.25">
      <c r="A56" s="120" t="s">
        <v>3859</v>
      </c>
      <c r="B56" s="120">
        <v>3</v>
      </c>
      <c r="C56" s="120">
        <v>5</v>
      </c>
      <c r="D56" s="120">
        <v>5</v>
      </c>
      <c r="E56" s="120">
        <v>4</v>
      </c>
      <c r="F56" s="120">
        <v>1</v>
      </c>
      <c r="G56" s="120">
        <v>5</v>
      </c>
      <c r="H56" s="120">
        <v>4</v>
      </c>
      <c r="I56" s="120">
        <v>4</v>
      </c>
      <c r="J56" s="120">
        <v>1</v>
      </c>
      <c r="K56" s="120">
        <v>4</v>
      </c>
      <c r="L56" s="120">
        <v>4</v>
      </c>
      <c r="M56" s="120">
        <v>3</v>
      </c>
      <c r="N56" s="120">
        <v>5</v>
      </c>
      <c r="O56" s="120">
        <v>4</v>
      </c>
      <c r="P56" s="120">
        <v>5</v>
      </c>
      <c r="Q56" s="120">
        <v>5</v>
      </c>
      <c r="R56" s="120">
        <v>4</v>
      </c>
      <c r="S56" s="120">
        <v>4</v>
      </c>
      <c r="T56" s="120">
        <v>1</v>
      </c>
      <c r="U56" s="120">
        <v>1</v>
      </c>
      <c r="V56" s="120">
        <v>1</v>
      </c>
      <c r="W56" s="120">
        <v>5</v>
      </c>
      <c r="Z56" s="120">
        <v>5</v>
      </c>
      <c r="AA56" s="120">
        <v>4</v>
      </c>
      <c r="AB56" s="120">
        <v>4</v>
      </c>
      <c r="AC56" s="120">
        <v>4</v>
      </c>
      <c r="AD56" s="120">
        <v>4</v>
      </c>
      <c r="AE56" s="120">
        <v>4</v>
      </c>
      <c r="AF56" s="120">
        <v>5</v>
      </c>
      <c r="AG56" s="120">
        <v>5</v>
      </c>
      <c r="AH56" s="120">
        <v>4</v>
      </c>
      <c r="AI56" s="120">
        <v>3</v>
      </c>
      <c r="AJ56" s="120">
        <v>4</v>
      </c>
      <c r="AK56" s="120">
        <v>4</v>
      </c>
      <c r="AL56" s="120">
        <v>5</v>
      </c>
      <c r="AM56" s="120">
        <v>4</v>
      </c>
      <c r="AN56" s="120">
        <v>5</v>
      </c>
      <c r="AO56" s="120">
        <v>4</v>
      </c>
      <c r="AP56" s="120">
        <v>4</v>
      </c>
      <c r="AQ56" s="120">
        <v>1</v>
      </c>
      <c r="AR56" s="120">
        <v>5</v>
      </c>
      <c r="AS56" s="120">
        <v>5</v>
      </c>
      <c r="AT56" s="120">
        <v>5</v>
      </c>
      <c r="AU56" s="120">
        <v>1</v>
      </c>
      <c r="AV56" s="120">
        <v>4</v>
      </c>
      <c r="AW56" s="120">
        <v>5</v>
      </c>
      <c r="AX56" s="120">
        <v>4</v>
      </c>
      <c r="AY56" s="120">
        <v>5</v>
      </c>
      <c r="AZ56" s="120">
        <v>4</v>
      </c>
      <c r="BA56" s="120">
        <v>4</v>
      </c>
      <c r="BB56" s="120">
        <v>4</v>
      </c>
      <c r="BC56" s="120">
        <v>4</v>
      </c>
      <c r="BD56" s="120">
        <v>4</v>
      </c>
      <c r="BE56" s="120">
        <v>1</v>
      </c>
      <c r="BF56" s="120">
        <v>1</v>
      </c>
      <c r="BG56" s="120">
        <v>1</v>
      </c>
      <c r="BH56" s="120">
        <v>4</v>
      </c>
      <c r="BI56" s="120" t="s">
        <v>3594</v>
      </c>
      <c r="BK56" s="120" t="s">
        <v>3588</v>
      </c>
      <c r="BL56" s="120" t="s">
        <v>151</v>
      </c>
      <c r="BM56" s="120" t="s">
        <v>5</v>
      </c>
      <c r="BN56" s="120" t="s">
        <v>3594</v>
      </c>
      <c r="BP56" s="120" t="s">
        <v>3778</v>
      </c>
      <c r="BQ56" s="120">
        <v>4</v>
      </c>
      <c r="BR56" s="120">
        <v>2</v>
      </c>
      <c r="BS56" s="120">
        <v>4</v>
      </c>
      <c r="BT56" s="120">
        <v>0</v>
      </c>
      <c r="BU56" s="120">
        <v>4</v>
      </c>
      <c r="BV56" s="120">
        <f>SUM(Table7[[#This Row],[7. Please indicate for each of the five statements which is the closest to how you have been feeling over the last 6 months '[I have felt cheerful and in good spirits']]:[7. Please indicate for each of the five statements which is the closest to how you have been feeling over the last 6 months '[My daily life has been filled with things that interest me']]])*4</f>
        <v>56</v>
      </c>
      <c r="BW56" s="120" t="s">
        <v>2052</v>
      </c>
      <c r="BX56" s="120" t="s">
        <v>3617</v>
      </c>
      <c r="BY56" s="120" t="s">
        <v>3860</v>
      </c>
      <c r="BZ56" s="120" t="s">
        <v>163</v>
      </c>
      <c r="CA56" s="120" t="s">
        <v>169</v>
      </c>
      <c r="CB56" s="120" t="s">
        <v>177</v>
      </c>
      <c r="CC56" s="120" t="s">
        <v>183</v>
      </c>
      <c r="CD56" s="120" t="s">
        <v>345</v>
      </c>
      <c r="CE56" s="120" t="s">
        <v>153</v>
      </c>
      <c r="CF56" s="120" t="s">
        <v>3861</v>
      </c>
      <c r="CG56" s="120" t="s">
        <v>208</v>
      </c>
      <c r="CH56" s="120" t="s">
        <v>214</v>
      </c>
      <c r="CI56" s="120" t="s">
        <v>2031</v>
      </c>
    </row>
    <row r="57" spans="1:87" x14ac:dyDescent="0.25">
      <c r="A57" s="120" t="s">
        <v>3862</v>
      </c>
      <c r="B57" s="120" t="s">
        <v>5</v>
      </c>
      <c r="C57" s="120">
        <v>4</v>
      </c>
      <c r="D57" s="120">
        <v>2</v>
      </c>
      <c r="E57" s="120">
        <v>1</v>
      </c>
      <c r="F57" s="120">
        <v>1</v>
      </c>
      <c r="G57" s="120">
        <v>5</v>
      </c>
      <c r="H57" s="120">
        <v>5</v>
      </c>
      <c r="I57" s="120">
        <v>1</v>
      </c>
      <c r="J57" s="120">
        <v>1</v>
      </c>
      <c r="K57" s="120">
        <v>2</v>
      </c>
      <c r="L57" s="120">
        <v>2</v>
      </c>
      <c r="M57" s="120">
        <v>3</v>
      </c>
      <c r="N57" s="120">
        <v>1</v>
      </c>
      <c r="O57" s="120">
        <v>4</v>
      </c>
      <c r="P57" s="120">
        <v>5</v>
      </c>
      <c r="Q57" s="120">
        <v>4</v>
      </c>
      <c r="R57" s="120">
        <v>2</v>
      </c>
      <c r="S57" s="120">
        <v>3</v>
      </c>
      <c r="T57" s="120">
        <v>1</v>
      </c>
      <c r="U57" s="120">
        <v>3</v>
      </c>
      <c r="V57" s="120">
        <v>3</v>
      </c>
      <c r="W57" s="120">
        <v>5</v>
      </c>
      <c r="X57" s="120" t="s">
        <v>3863</v>
      </c>
      <c r="Z57" s="120">
        <v>5</v>
      </c>
      <c r="AA57" s="120">
        <v>2</v>
      </c>
      <c r="AB57" s="120">
        <v>2</v>
      </c>
      <c r="AC57" s="120">
        <v>5</v>
      </c>
      <c r="AD57" s="120">
        <v>3</v>
      </c>
      <c r="AE57" s="120">
        <v>2</v>
      </c>
      <c r="AF57" s="120">
        <v>4</v>
      </c>
      <c r="AG57" s="120">
        <v>3</v>
      </c>
      <c r="AH57" s="120">
        <v>3</v>
      </c>
      <c r="AI57" s="120">
        <v>3</v>
      </c>
      <c r="AJ57" s="120">
        <v>2</v>
      </c>
      <c r="AK57" s="120">
        <v>1</v>
      </c>
      <c r="AL57" s="120">
        <v>2</v>
      </c>
      <c r="AM57" s="120">
        <v>2</v>
      </c>
      <c r="AN57" s="120">
        <v>5</v>
      </c>
      <c r="AO57" s="120">
        <v>3</v>
      </c>
      <c r="AP57" s="120">
        <v>2</v>
      </c>
      <c r="AQ57" s="120">
        <v>1</v>
      </c>
      <c r="AR57" s="120">
        <v>5</v>
      </c>
      <c r="AS57" s="120">
        <v>5</v>
      </c>
      <c r="AT57" s="120">
        <v>2</v>
      </c>
      <c r="AU57" s="120">
        <v>1</v>
      </c>
      <c r="AV57" s="120">
        <v>2</v>
      </c>
      <c r="AW57" s="120">
        <v>2</v>
      </c>
      <c r="AX57" s="120">
        <v>3</v>
      </c>
      <c r="AY57" s="120">
        <v>4</v>
      </c>
      <c r="AZ57" s="120">
        <v>3</v>
      </c>
      <c r="BA57" s="120">
        <v>5</v>
      </c>
      <c r="BB57" s="120">
        <v>5</v>
      </c>
      <c r="BC57" s="120">
        <v>2</v>
      </c>
      <c r="BD57" s="120">
        <v>3</v>
      </c>
      <c r="BE57" s="120">
        <v>1</v>
      </c>
      <c r="BF57" s="120">
        <v>3</v>
      </c>
      <c r="BG57" s="120">
        <v>3</v>
      </c>
      <c r="BH57" s="120">
        <v>5</v>
      </c>
      <c r="BI57" s="120" t="s">
        <v>3586</v>
      </c>
      <c r="BJ57" s="120" t="s">
        <v>931</v>
      </c>
      <c r="BK57" s="120" t="s">
        <v>3588</v>
      </c>
      <c r="BL57" s="120" t="s">
        <v>931</v>
      </c>
      <c r="BM57" s="120" t="s">
        <v>151</v>
      </c>
      <c r="BN57" s="120" t="s">
        <v>3602</v>
      </c>
      <c r="BP57" s="120" t="s">
        <v>3814</v>
      </c>
      <c r="BQ57" s="120">
        <v>3</v>
      </c>
      <c r="BR57" s="120">
        <v>2</v>
      </c>
      <c r="BS57" s="120">
        <v>4</v>
      </c>
      <c r="BT57" s="120">
        <v>2</v>
      </c>
      <c r="BU57" s="120">
        <v>4</v>
      </c>
      <c r="BV57" s="120">
        <f>SUM(Table7[[#This Row],[7. Please indicate for each of the five statements which is the closest to how you have been feeling over the last 6 months '[I have felt cheerful and in good spirits']]:[7. Please indicate for each of the five statements which is the closest to how you have been feeling over the last 6 months '[My daily life has been filled with things that interest me']]])*4</f>
        <v>60</v>
      </c>
      <c r="BW57" s="120" t="s">
        <v>147</v>
      </c>
      <c r="BX57" s="120" t="s">
        <v>3864</v>
      </c>
      <c r="BY57" s="120" t="s">
        <v>3865</v>
      </c>
      <c r="BZ57" s="120" t="s">
        <v>163</v>
      </c>
      <c r="CA57" s="120" t="s">
        <v>171</v>
      </c>
      <c r="CB57" s="120" t="s">
        <v>176</v>
      </c>
      <c r="CC57" s="120" t="s">
        <v>183</v>
      </c>
      <c r="CD57" s="120" t="s">
        <v>3866</v>
      </c>
      <c r="CE57" s="120" t="s">
        <v>203</v>
      </c>
      <c r="CF57" s="120" t="s">
        <v>3867</v>
      </c>
      <c r="CG57" s="120" t="s">
        <v>208</v>
      </c>
      <c r="CH57" s="120" t="s">
        <v>214</v>
      </c>
      <c r="CI57" s="120" t="s">
        <v>2031</v>
      </c>
    </row>
    <row r="58" spans="1:87" x14ac:dyDescent="0.25">
      <c r="A58" s="120" t="s">
        <v>3868</v>
      </c>
      <c r="B58" s="120">
        <v>3</v>
      </c>
      <c r="C58" s="120">
        <v>5</v>
      </c>
      <c r="D58" s="120">
        <v>4</v>
      </c>
      <c r="E58" s="120">
        <v>2</v>
      </c>
      <c r="F58" s="120">
        <v>1</v>
      </c>
      <c r="G58" s="120">
        <v>5</v>
      </c>
      <c r="H58" s="120">
        <v>5</v>
      </c>
      <c r="I58" s="120">
        <v>5</v>
      </c>
      <c r="J58" s="120">
        <v>3</v>
      </c>
      <c r="K58" s="120">
        <v>1</v>
      </c>
      <c r="L58" s="120">
        <v>1</v>
      </c>
      <c r="M58" s="120">
        <v>5</v>
      </c>
      <c r="N58" s="120">
        <v>1</v>
      </c>
      <c r="O58" s="120">
        <v>3</v>
      </c>
      <c r="P58" s="120">
        <v>5</v>
      </c>
      <c r="Q58" s="120">
        <v>5</v>
      </c>
      <c r="R58" s="120">
        <v>1</v>
      </c>
      <c r="S58" s="120">
        <v>2</v>
      </c>
      <c r="T58" s="120">
        <v>1</v>
      </c>
      <c r="U58" s="120">
        <v>4</v>
      </c>
      <c r="V58" s="120" t="s">
        <v>5</v>
      </c>
      <c r="W58" s="120">
        <v>5</v>
      </c>
      <c r="X58" s="120" t="s">
        <v>3869</v>
      </c>
      <c r="Z58" s="120">
        <v>2</v>
      </c>
      <c r="AA58" s="120">
        <v>2</v>
      </c>
      <c r="AB58" s="120">
        <v>3</v>
      </c>
      <c r="AC58" s="120">
        <v>3</v>
      </c>
      <c r="AD58" s="120">
        <v>2</v>
      </c>
      <c r="AE58" s="120">
        <v>3</v>
      </c>
      <c r="AF58" s="120">
        <v>4</v>
      </c>
      <c r="AG58" s="120">
        <v>1</v>
      </c>
      <c r="AH58" s="120">
        <v>4</v>
      </c>
      <c r="AI58" s="120">
        <v>2</v>
      </c>
      <c r="AJ58" s="120">
        <v>2</v>
      </c>
      <c r="AK58" s="120">
        <v>1</v>
      </c>
      <c r="AL58" s="120">
        <v>4</v>
      </c>
      <c r="AM58" s="120">
        <v>5</v>
      </c>
      <c r="AN58" s="120">
        <v>5</v>
      </c>
      <c r="AO58" s="120">
        <v>4</v>
      </c>
      <c r="AP58" s="120">
        <v>3</v>
      </c>
      <c r="AQ58" s="120">
        <v>1</v>
      </c>
      <c r="AR58" s="120">
        <v>5</v>
      </c>
      <c r="AS58" s="120">
        <v>5</v>
      </c>
      <c r="AT58" s="120">
        <v>5</v>
      </c>
      <c r="AU58" s="120">
        <v>3</v>
      </c>
      <c r="AV58" s="120">
        <v>1</v>
      </c>
      <c r="AW58" s="120">
        <v>1</v>
      </c>
      <c r="AX58" s="120">
        <v>5</v>
      </c>
      <c r="AY58" s="120">
        <v>1</v>
      </c>
      <c r="AZ58" s="120">
        <v>3</v>
      </c>
      <c r="BA58" s="120">
        <v>5</v>
      </c>
      <c r="BB58" s="120">
        <v>5</v>
      </c>
      <c r="BC58" s="120">
        <v>2</v>
      </c>
      <c r="BD58" s="120">
        <v>2</v>
      </c>
      <c r="BE58" s="120">
        <v>1</v>
      </c>
      <c r="BF58" s="120">
        <v>4</v>
      </c>
      <c r="BG58" s="120" t="s">
        <v>5</v>
      </c>
      <c r="BH58" s="120">
        <v>5</v>
      </c>
      <c r="BI58" s="120" t="s">
        <v>3659</v>
      </c>
      <c r="BJ58" s="120" t="s">
        <v>3623</v>
      </c>
      <c r="BK58" s="120" t="s">
        <v>3588</v>
      </c>
      <c r="BL58" s="120" t="s">
        <v>151</v>
      </c>
      <c r="BM58" s="120" t="s">
        <v>151</v>
      </c>
      <c r="BN58" s="120" t="s">
        <v>3602</v>
      </c>
      <c r="BQ58" s="120">
        <v>4</v>
      </c>
      <c r="BR58" s="120">
        <v>3</v>
      </c>
      <c r="BS58" s="120">
        <v>3</v>
      </c>
      <c r="BT58" s="120">
        <v>3</v>
      </c>
      <c r="BU58" s="120">
        <v>3</v>
      </c>
      <c r="BV58" s="120">
        <f>SUM(Table7[[#This Row],[7. Please indicate for each of the five statements which is the closest to how you have been feeling over the last 6 months '[I have felt cheerful and in good spirits']]:[7. Please indicate for each of the five statements which is the closest to how you have been feeling over the last 6 months '[My daily life has been filled with things that interest me']]])*4</f>
        <v>64</v>
      </c>
      <c r="BW58" s="120" t="s">
        <v>3783</v>
      </c>
      <c r="BX58" s="120" t="s">
        <v>3870</v>
      </c>
      <c r="BY58" s="120" t="s">
        <v>3871</v>
      </c>
      <c r="BZ58" s="120" t="s">
        <v>163</v>
      </c>
      <c r="CA58" s="120" t="s">
        <v>171</v>
      </c>
      <c r="CB58" s="120" t="s">
        <v>176</v>
      </c>
      <c r="CC58" s="120" t="s">
        <v>183</v>
      </c>
      <c r="CD58" s="120" t="s">
        <v>1576</v>
      </c>
      <c r="CE58" s="120" t="s">
        <v>192</v>
      </c>
      <c r="CF58" s="120" t="s">
        <v>3872</v>
      </c>
      <c r="CG58" s="120" t="s">
        <v>208</v>
      </c>
      <c r="CH58" s="120" t="s">
        <v>214</v>
      </c>
      <c r="CI58" s="120" t="s">
        <v>2031</v>
      </c>
    </row>
    <row r="59" spans="1:87" x14ac:dyDescent="0.25">
      <c r="A59" s="120" t="s">
        <v>3873</v>
      </c>
      <c r="B59" s="120">
        <v>2</v>
      </c>
      <c r="C59" s="120">
        <v>5</v>
      </c>
      <c r="D59" s="120">
        <v>4</v>
      </c>
      <c r="E59" s="120">
        <v>2</v>
      </c>
      <c r="F59" s="120">
        <v>1</v>
      </c>
      <c r="G59" s="120">
        <v>5</v>
      </c>
      <c r="H59" s="120">
        <v>4</v>
      </c>
      <c r="I59" s="120">
        <v>4</v>
      </c>
      <c r="J59" s="120">
        <v>1</v>
      </c>
      <c r="K59" s="120">
        <v>1</v>
      </c>
      <c r="L59" s="120">
        <v>1</v>
      </c>
      <c r="M59" s="120">
        <v>3</v>
      </c>
      <c r="N59" s="120">
        <v>1</v>
      </c>
      <c r="O59" s="120">
        <v>2</v>
      </c>
      <c r="P59" s="120">
        <v>5</v>
      </c>
      <c r="Q59" s="120">
        <v>5</v>
      </c>
      <c r="R59" s="120">
        <v>2</v>
      </c>
      <c r="S59" s="120">
        <v>2</v>
      </c>
      <c r="T59" s="120">
        <v>1</v>
      </c>
      <c r="U59" s="120">
        <v>1</v>
      </c>
      <c r="V59" s="120">
        <v>1</v>
      </c>
      <c r="W59" s="120">
        <v>4</v>
      </c>
      <c r="X59" s="120" t="s">
        <v>3874</v>
      </c>
      <c r="Z59" s="120">
        <v>3</v>
      </c>
      <c r="AA59" s="120">
        <v>3</v>
      </c>
      <c r="AB59" s="120">
        <v>5</v>
      </c>
      <c r="AC59" s="120">
        <v>5</v>
      </c>
      <c r="AD59" s="120">
        <v>4</v>
      </c>
      <c r="AE59" s="120">
        <v>3</v>
      </c>
      <c r="AF59" s="120">
        <v>4</v>
      </c>
      <c r="AG59" s="120">
        <v>3</v>
      </c>
      <c r="AH59" s="120">
        <v>3</v>
      </c>
      <c r="AI59" s="120">
        <v>4</v>
      </c>
      <c r="AJ59" s="120">
        <v>4</v>
      </c>
      <c r="AK59" s="120">
        <v>4</v>
      </c>
      <c r="AL59" s="120">
        <v>4</v>
      </c>
      <c r="AM59" s="120">
        <v>2</v>
      </c>
      <c r="AN59" s="120">
        <v>5</v>
      </c>
      <c r="AO59" s="120">
        <v>4</v>
      </c>
      <c r="AP59" s="120">
        <v>2</v>
      </c>
      <c r="AQ59" s="120">
        <v>2</v>
      </c>
      <c r="AR59" s="120">
        <v>5</v>
      </c>
      <c r="AS59" s="120">
        <v>4</v>
      </c>
      <c r="AT59" s="120">
        <v>4</v>
      </c>
      <c r="AU59" s="120">
        <v>2</v>
      </c>
      <c r="AV59" s="120">
        <v>2</v>
      </c>
      <c r="AW59" s="120">
        <v>2</v>
      </c>
      <c r="AX59" s="120">
        <v>5</v>
      </c>
      <c r="AY59" s="120">
        <v>2</v>
      </c>
      <c r="AZ59" s="120">
        <v>2</v>
      </c>
      <c r="BA59" s="120">
        <v>5</v>
      </c>
      <c r="BB59" s="120">
        <v>5</v>
      </c>
      <c r="BC59" s="120">
        <v>2</v>
      </c>
      <c r="BD59" s="120">
        <v>2</v>
      </c>
      <c r="BE59" s="120">
        <v>2</v>
      </c>
      <c r="BF59" s="120">
        <v>4</v>
      </c>
      <c r="BG59" s="120" t="s">
        <v>5</v>
      </c>
      <c r="BH59" s="120">
        <v>3</v>
      </c>
      <c r="BI59" s="120" t="s">
        <v>3586</v>
      </c>
      <c r="BJ59" s="120" t="s">
        <v>3587</v>
      </c>
      <c r="BK59" s="120" t="s">
        <v>3588</v>
      </c>
      <c r="BL59" s="120" t="s">
        <v>931</v>
      </c>
      <c r="BM59" s="120" t="s">
        <v>931</v>
      </c>
      <c r="BN59" s="120" t="s">
        <v>3594</v>
      </c>
      <c r="BP59" s="120" t="s">
        <v>3754</v>
      </c>
      <c r="BQ59" s="120">
        <v>3</v>
      </c>
      <c r="BR59" s="120">
        <v>2</v>
      </c>
      <c r="BS59" s="120">
        <v>2</v>
      </c>
      <c r="BT59" s="120">
        <v>2</v>
      </c>
      <c r="BU59" s="120">
        <v>3</v>
      </c>
      <c r="BV59" s="120">
        <f>SUM(Table7[[#This Row],[7. Please indicate for each of the five statements which is the closest to how you have been feeling over the last 6 months '[I have felt cheerful and in good spirits']]:[7. Please indicate for each of the five statements which is the closest to how you have been feeling over the last 6 months '[My daily life has been filled with things that interest me']]])*4</f>
        <v>48</v>
      </c>
      <c r="BW59" s="120" t="s">
        <v>147</v>
      </c>
      <c r="BX59" s="120" t="s">
        <v>3617</v>
      </c>
      <c r="BZ59" s="120" t="s">
        <v>163</v>
      </c>
      <c r="CA59" s="120" t="s">
        <v>170</v>
      </c>
      <c r="CB59" s="120" t="s">
        <v>179</v>
      </c>
      <c r="CC59" s="120" t="s">
        <v>183</v>
      </c>
      <c r="CE59" s="120" t="s">
        <v>202</v>
      </c>
      <c r="CF59" s="120" t="s">
        <v>203</v>
      </c>
      <c r="CG59" s="120" t="s">
        <v>208</v>
      </c>
      <c r="CH59" s="120" t="s">
        <v>214</v>
      </c>
      <c r="CI59" s="120" t="s">
        <v>2031</v>
      </c>
    </row>
    <row r="60" spans="1:87" x14ac:dyDescent="0.25">
      <c r="A60" s="120" t="s">
        <v>3875</v>
      </c>
      <c r="B60" s="120">
        <v>2</v>
      </c>
      <c r="C60" s="120">
        <v>5</v>
      </c>
      <c r="D60" s="120">
        <v>3</v>
      </c>
      <c r="E60" s="120">
        <v>2</v>
      </c>
      <c r="F60" s="120">
        <v>1</v>
      </c>
      <c r="G60" s="120">
        <v>5</v>
      </c>
      <c r="H60" s="120">
        <v>5</v>
      </c>
      <c r="I60" s="120">
        <v>4</v>
      </c>
      <c r="J60" s="120">
        <v>1</v>
      </c>
      <c r="K60" s="120">
        <v>1</v>
      </c>
      <c r="L60" s="120">
        <v>1</v>
      </c>
      <c r="M60" s="120">
        <v>2</v>
      </c>
      <c r="N60" s="120">
        <v>1</v>
      </c>
      <c r="O60" s="120">
        <v>3</v>
      </c>
      <c r="P60" s="120">
        <v>5</v>
      </c>
      <c r="Q60" s="120">
        <v>5</v>
      </c>
      <c r="R60" s="120">
        <v>3</v>
      </c>
      <c r="S60" s="120">
        <v>2</v>
      </c>
      <c r="T60" s="120">
        <v>1</v>
      </c>
      <c r="U60" s="120">
        <v>2</v>
      </c>
      <c r="V60" s="120">
        <v>1</v>
      </c>
      <c r="W60" s="120">
        <v>5</v>
      </c>
      <c r="X60" s="120" t="s">
        <v>2785</v>
      </c>
      <c r="Z60" s="120">
        <v>4</v>
      </c>
      <c r="AA60" s="120">
        <v>3</v>
      </c>
      <c r="AB60" s="120">
        <v>4</v>
      </c>
      <c r="AC60" s="120" t="s">
        <v>5</v>
      </c>
      <c r="AD60" s="120">
        <v>4</v>
      </c>
      <c r="AE60" s="120">
        <v>3</v>
      </c>
      <c r="AF60" s="120">
        <v>4</v>
      </c>
      <c r="AG60" s="120">
        <v>4</v>
      </c>
      <c r="AH60" s="120">
        <v>4</v>
      </c>
      <c r="AI60" s="120">
        <v>4</v>
      </c>
      <c r="AJ60" s="120">
        <v>2</v>
      </c>
      <c r="AK60" s="120">
        <v>4</v>
      </c>
      <c r="AL60" s="120">
        <v>3</v>
      </c>
      <c r="AM60" s="120">
        <v>3</v>
      </c>
      <c r="AN60" s="120">
        <v>5</v>
      </c>
      <c r="AO60" s="120">
        <v>5</v>
      </c>
      <c r="AP60" s="120">
        <v>2</v>
      </c>
      <c r="AQ60" s="120">
        <v>1</v>
      </c>
      <c r="AR60" s="120">
        <v>5</v>
      </c>
      <c r="AS60" s="120">
        <v>5</v>
      </c>
      <c r="AT60" s="120">
        <v>5</v>
      </c>
      <c r="AU60" s="120">
        <v>2</v>
      </c>
      <c r="AV60" s="120">
        <v>1</v>
      </c>
      <c r="AW60" s="120">
        <v>1</v>
      </c>
      <c r="AX60" s="120">
        <v>3</v>
      </c>
      <c r="AY60" s="120">
        <v>1</v>
      </c>
      <c r="AZ60" s="120">
        <v>3</v>
      </c>
      <c r="BA60" s="120">
        <v>5</v>
      </c>
      <c r="BB60" s="120">
        <v>5</v>
      </c>
      <c r="BC60" s="120">
        <v>2</v>
      </c>
      <c r="BD60" s="120">
        <v>2</v>
      </c>
      <c r="BE60" s="120">
        <v>1</v>
      </c>
      <c r="BF60" s="120">
        <v>1</v>
      </c>
      <c r="BG60" s="120">
        <v>1</v>
      </c>
      <c r="BH60" s="120">
        <v>5</v>
      </c>
      <c r="BI60" s="120" t="s">
        <v>3586</v>
      </c>
      <c r="BJ60" s="120" t="s">
        <v>931</v>
      </c>
      <c r="BK60" s="120" t="s">
        <v>3588</v>
      </c>
      <c r="BL60" s="120" t="s">
        <v>5</v>
      </c>
      <c r="BM60" s="120" t="s">
        <v>5</v>
      </c>
      <c r="BN60" s="120" t="s">
        <v>3602</v>
      </c>
      <c r="BO60" s="120" t="s">
        <v>3691</v>
      </c>
      <c r="BP60" s="120" t="s">
        <v>3778</v>
      </c>
      <c r="BQ60" s="120">
        <v>1</v>
      </c>
      <c r="BR60" s="120">
        <v>1</v>
      </c>
      <c r="BS60" s="120">
        <v>3</v>
      </c>
      <c r="BT60" s="120">
        <v>1</v>
      </c>
      <c r="BU60" s="120">
        <v>2</v>
      </c>
      <c r="BV60" s="120">
        <f>SUM(Table7[[#This Row],[7. Please indicate for each of the five statements which is the closest to how you have been feeling over the last 6 months '[I have felt cheerful and in good spirits']]:[7. Please indicate for each of the five statements which is the closest to how you have been feeling over the last 6 months '[My daily life has been filled with things that interest me']]])*4</f>
        <v>32</v>
      </c>
      <c r="BW60" s="120" t="s">
        <v>2603</v>
      </c>
      <c r="BX60" s="120" t="s">
        <v>2615</v>
      </c>
      <c r="BZ60" s="120" t="s">
        <v>162</v>
      </c>
      <c r="CA60" s="120" t="s">
        <v>171</v>
      </c>
      <c r="CB60" s="120" t="s">
        <v>176</v>
      </c>
      <c r="CC60" s="120" t="s">
        <v>183</v>
      </c>
      <c r="CD60" s="120" t="s">
        <v>345</v>
      </c>
      <c r="CE60" s="120" t="s">
        <v>153</v>
      </c>
      <c r="CF60" s="120" t="s">
        <v>3613</v>
      </c>
      <c r="CG60" s="120" t="s">
        <v>208</v>
      </c>
      <c r="CH60" s="120" t="s">
        <v>214</v>
      </c>
      <c r="CI60" s="120" t="s">
        <v>2031</v>
      </c>
    </row>
    <row r="61" spans="1:87" x14ac:dyDescent="0.25">
      <c r="A61" s="120" t="s">
        <v>3876</v>
      </c>
      <c r="B61" s="120">
        <v>5</v>
      </c>
      <c r="C61" s="120">
        <v>5</v>
      </c>
      <c r="D61" s="120">
        <v>5</v>
      </c>
      <c r="E61" s="120">
        <v>5</v>
      </c>
      <c r="F61" s="120">
        <v>3</v>
      </c>
      <c r="G61" s="120">
        <v>5</v>
      </c>
      <c r="H61" s="120">
        <v>4</v>
      </c>
      <c r="I61" s="120">
        <v>4</v>
      </c>
      <c r="J61" s="120">
        <v>2</v>
      </c>
      <c r="K61" s="120">
        <v>5</v>
      </c>
      <c r="L61" s="120">
        <v>3</v>
      </c>
      <c r="M61" s="120">
        <v>4</v>
      </c>
      <c r="N61" s="120">
        <v>4</v>
      </c>
      <c r="O61" s="120">
        <v>4</v>
      </c>
      <c r="P61" s="120">
        <v>5</v>
      </c>
      <c r="Q61" s="120">
        <v>5</v>
      </c>
      <c r="R61" s="120">
        <v>3</v>
      </c>
      <c r="S61" s="120">
        <v>3</v>
      </c>
      <c r="T61" s="120">
        <v>2</v>
      </c>
      <c r="U61" s="120">
        <v>5</v>
      </c>
      <c r="V61" s="120" t="s">
        <v>5</v>
      </c>
      <c r="W61" s="120">
        <v>5</v>
      </c>
      <c r="X61" s="120" t="s">
        <v>3877</v>
      </c>
      <c r="Z61" s="120">
        <v>5</v>
      </c>
      <c r="AA61" s="120">
        <v>5</v>
      </c>
      <c r="AB61" s="120">
        <v>5</v>
      </c>
      <c r="AC61" s="120">
        <v>5</v>
      </c>
      <c r="AD61" s="120">
        <v>3</v>
      </c>
      <c r="AE61" s="120">
        <v>4</v>
      </c>
      <c r="AF61" s="120">
        <v>5</v>
      </c>
      <c r="AG61" s="120">
        <v>5</v>
      </c>
      <c r="AH61" s="120">
        <v>4</v>
      </c>
      <c r="AI61" s="120">
        <v>4</v>
      </c>
      <c r="AJ61" s="120">
        <v>5</v>
      </c>
      <c r="AK61" s="120">
        <v>5</v>
      </c>
      <c r="AL61" s="120">
        <v>4</v>
      </c>
      <c r="AM61" s="120">
        <v>5</v>
      </c>
      <c r="AN61" s="120">
        <v>5</v>
      </c>
      <c r="AO61" s="120">
        <v>5</v>
      </c>
      <c r="AP61" s="120">
        <v>5</v>
      </c>
      <c r="AQ61" s="120">
        <v>2</v>
      </c>
      <c r="AR61" s="120">
        <v>5</v>
      </c>
      <c r="AS61" s="120">
        <v>4</v>
      </c>
      <c r="AT61" s="120">
        <v>3</v>
      </c>
      <c r="AU61" s="120">
        <v>2</v>
      </c>
      <c r="AV61" s="120">
        <v>3</v>
      </c>
      <c r="AW61" s="120">
        <v>3</v>
      </c>
      <c r="AX61" s="120">
        <v>3</v>
      </c>
      <c r="AY61" s="120">
        <v>4</v>
      </c>
      <c r="AZ61" s="120">
        <v>4</v>
      </c>
      <c r="BA61" s="120">
        <v>4</v>
      </c>
      <c r="BB61" s="120">
        <v>5</v>
      </c>
      <c r="BC61" s="120">
        <v>2</v>
      </c>
      <c r="BD61" s="120">
        <v>2</v>
      </c>
      <c r="BE61" s="120">
        <v>2</v>
      </c>
      <c r="BF61" s="120">
        <v>4</v>
      </c>
      <c r="BG61" s="120" t="s">
        <v>5</v>
      </c>
      <c r="BH61" s="120">
        <v>4</v>
      </c>
      <c r="BI61" s="120" t="s">
        <v>3593</v>
      </c>
      <c r="BJ61" s="120" t="s">
        <v>3587</v>
      </c>
      <c r="BK61" s="120" t="s">
        <v>3588</v>
      </c>
      <c r="BL61" s="120" t="s">
        <v>151</v>
      </c>
      <c r="BM61" s="120" t="s">
        <v>931</v>
      </c>
      <c r="BN61" s="120" t="s">
        <v>3594</v>
      </c>
      <c r="BQ61" s="120">
        <v>3</v>
      </c>
      <c r="BR61" s="120">
        <v>3</v>
      </c>
      <c r="BS61" s="120">
        <v>4</v>
      </c>
      <c r="BT61" s="120">
        <v>3</v>
      </c>
      <c r="BU61" s="120">
        <v>3</v>
      </c>
      <c r="BV61" s="120">
        <f>SUM(Table7[[#This Row],[7. Please indicate for each of the five statements which is the closest to how you have been feeling over the last 6 months '[I have felt cheerful and in good spirits']]:[7. Please indicate for each of the five statements which is the closest to how you have been feeling over the last 6 months '[My daily life has been filled with things that interest me']]])*4</f>
        <v>64</v>
      </c>
      <c r="BW61" s="120" t="s">
        <v>3878</v>
      </c>
      <c r="BX61" s="120" t="s">
        <v>3617</v>
      </c>
      <c r="BZ61" s="120" t="s">
        <v>162</v>
      </c>
      <c r="CA61" s="120" t="s">
        <v>170</v>
      </c>
      <c r="CB61" s="120" t="s">
        <v>176</v>
      </c>
      <c r="CC61" s="120" t="s">
        <v>183</v>
      </c>
      <c r="CD61" s="120" t="s">
        <v>3879</v>
      </c>
      <c r="CE61" s="120" t="s">
        <v>202</v>
      </c>
      <c r="CF61" s="120" t="s">
        <v>3880</v>
      </c>
      <c r="CG61" s="120" t="s">
        <v>208</v>
      </c>
      <c r="CH61" s="120" t="s">
        <v>214</v>
      </c>
      <c r="CI61" s="120" t="s">
        <v>2031</v>
      </c>
    </row>
    <row r="62" spans="1:87" x14ac:dyDescent="0.25">
      <c r="A62" s="120" t="s">
        <v>3881</v>
      </c>
      <c r="B62" s="120">
        <v>5</v>
      </c>
      <c r="C62" s="120">
        <v>5</v>
      </c>
      <c r="D62" s="120">
        <v>3</v>
      </c>
      <c r="E62" s="120">
        <v>3</v>
      </c>
      <c r="F62" s="120">
        <v>1</v>
      </c>
      <c r="G62" s="120">
        <v>5</v>
      </c>
      <c r="H62" s="120">
        <v>3</v>
      </c>
      <c r="I62" s="120">
        <v>5</v>
      </c>
      <c r="J62" s="120">
        <v>2</v>
      </c>
      <c r="K62" s="120">
        <v>3</v>
      </c>
      <c r="L62" s="120">
        <v>1</v>
      </c>
      <c r="M62" s="120">
        <v>2</v>
      </c>
      <c r="N62" s="120">
        <v>1</v>
      </c>
      <c r="O62" s="120">
        <v>3</v>
      </c>
      <c r="P62" s="120">
        <v>5</v>
      </c>
      <c r="Q62" s="120">
        <v>5</v>
      </c>
      <c r="R62" s="120">
        <v>3</v>
      </c>
      <c r="S62" s="120">
        <v>3</v>
      </c>
      <c r="T62" s="120">
        <v>2</v>
      </c>
      <c r="U62" s="120">
        <v>1</v>
      </c>
      <c r="V62" s="120">
        <v>1</v>
      </c>
      <c r="W62" s="120">
        <v>5</v>
      </c>
      <c r="X62" s="120" t="s">
        <v>2692</v>
      </c>
      <c r="Z62" s="120">
        <v>3</v>
      </c>
      <c r="AA62" s="120">
        <v>2</v>
      </c>
      <c r="AB62" s="120">
        <v>3</v>
      </c>
      <c r="AC62" s="120">
        <v>3</v>
      </c>
      <c r="AD62" s="120">
        <v>2</v>
      </c>
      <c r="AE62" s="120">
        <v>2</v>
      </c>
      <c r="AF62" s="120">
        <v>3</v>
      </c>
      <c r="AG62" s="120">
        <v>3</v>
      </c>
      <c r="AH62" s="120">
        <v>2</v>
      </c>
      <c r="AI62" s="120">
        <v>4</v>
      </c>
      <c r="AJ62" s="120">
        <v>2</v>
      </c>
      <c r="AK62" s="120">
        <v>4</v>
      </c>
      <c r="AL62" s="120">
        <v>3</v>
      </c>
      <c r="AM62" s="120">
        <v>4</v>
      </c>
      <c r="AN62" s="120">
        <v>5</v>
      </c>
      <c r="AO62" s="120">
        <v>3</v>
      </c>
      <c r="AP62" s="120">
        <v>4</v>
      </c>
      <c r="AQ62" s="120">
        <v>1</v>
      </c>
      <c r="AR62" s="120">
        <v>5</v>
      </c>
      <c r="AS62" s="120">
        <v>3</v>
      </c>
      <c r="AT62" s="120">
        <v>4</v>
      </c>
      <c r="AU62" s="120">
        <v>3</v>
      </c>
      <c r="AV62" s="120">
        <v>1</v>
      </c>
      <c r="AW62" s="120">
        <v>1</v>
      </c>
      <c r="AX62" s="120">
        <v>3</v>
      </c>
      <c r="AY62" s="120">
        <v>1</v>
      </c>
      <c r="AZ62" s="120">
        <v>3</v>
      </c>
      <c r="BA62" s="120">
        <v>5</v>
      </c>
      <c r="BB62" s="120">
        <v>5</v>
      </c>
      <c r="BC62" s="120">
        <v>3</v>
      </c>
      <c r="BD62" s="120">
        <v>2</v>
      </c>
      <c r="BE62" s="120">
        <v>2</v>
      </c>
      <c r="BF62" s="120">
        <v>3</v>
      </c>
      <c r="BG62" s="120">
        <v>1</v>
      </c>
      <c r="BH62" s="120">
        <v>5</v>
      </c>
      <c r="BI62" s="120" t="s">
        <v>3659</v>
      </c>
      <c r="BJ62" s="120" t="s">
        <v>3587</v>
      </c>
      <c r="BK62" s="120" t="s">
        <v>3588</v>
      </c>
      <c r="BL62" s="120" t="s">
        <v>151</v>
      </c>
      <c r="BM62" s="120" t="s">
        <v>151</v>
      </c>
      <c r="BN62" s="120" t="s">
        <v>3594</v>
      </c>
      <c r="BO62" s="120" t="s">
        <v>3882</v>
      </c>
      <c r="BQ62" s="120">
        <v>3</v>
      </c>
      <c r="BR62" s="120">
        <v>0</v>
      </c>
      <c r="BS62" s="120">
        <v>1</v>
      </c>
      <c r="BT62" s="120">
        <v>0</v>
      </c>
      <c r="BU62" s="120">
        <v>3</v>
      </c>
      <c r="BV62" s="120">
        <f>SUM(Table7[[#This Row],[7. Please indicate for each of the five statements which is the closest to how you have been feeling over the last 6 months '[I have felt cheerful and in good spirits']]:[7. Please indicate for each of the five statements which is the closest to how you have been feeling over the last 6 months '[My daily life has been filled with things that interest me']]])*4</f>
        <v>28</v>
      </c>
      <c r="BW62" s="120" t="s">
        <v>2052</v>
      </c>
      <c r="BX62" s="120" t="s">
        <v>3605</v>
      </c>
      <c r="BY62" s="120" t="s">
        <v>3883</v>
      </c>
      <c r="BZ62" s="120" t="s">
        <v>162</v>
      </c>
      <c r="CA62" s="120" t="s">
        <v>170</v>
      </c>
      <c r="CB62" s="120" t="s">
        <v>176</v>
      </c>
      <c r="CC62" s="120" t="s">
        <v>183</v>
      </c>
      <c r="CD62" s="120" t="s">
        <v>345</v>
      </c>
      <c r="CE62" s="120" t="s">
        <v>204</v>
      </c>
      <c r="CF62" s="120" t="s">
        <v>3884</v>
      </c>
      <c r="CG62" s="120" t="s">
        <v>208</v>
      </c>
      <c r="CH62" s="120" t="s">
        <v>214</v>
      </c>
      <c r="CI62" s="120" t="s">
        <v>2031</v>
      </c>
    </row>
    <row r="63" spans="1:87" x14ac:dyDescent="0.25">
      <c r="A63" s="120" t="s">
        <v>3885</v>
      </c>
      <c r="B63" s="120" t="s">
        <v>5</v>
      </c>
      <c r="C63" s="120">
        <v>4</v>
      </c>
      <c r="D63" s="120">
        <v>1</v>
      </c>
      <c r="E63" s="120">
        <v>4</v>
      </c>
      <c r="F63" s="120">
        <v>1</v>
      </c>
      <c r="G63" s="120">
        <v>5</v>
      </c>
      <c r="H63" s="120">
        <v>5</v>
      </c>
      <c r="I63" s="120">
        <v>1</v>
      </c>
      <c r="J63" s="120">
        <v>1</v>
      </c>
      <c r="K63" s="120" t="s">
        <v>5</v>
      </c>
      <c r="L63" s="120" t="s">
        <v>5</v>
      </c>
      <c r="M63" s="120">
        <v>3</v>
      </c>
      <c r="N63" s="120">
        <v>1</v>
      </c>
      <c r="O63" s="120">
        <v>1</v>
      </c>
      <c r="P63" s="120">
        <v>5</v>
      </c>
      <c r="Q63" s="120">
        <v>5</v>
      </c>
      <c r="R63" s="120">
        <v>1</v>
      </c>
      <c r="S63" s="120">
        <v>1</v>
      </c>
      <c r="T63" s="120">
        <v>1</v>
      </c>
      <c r="U63" s="120" t="s">
        <v>5</v>
      </c>
      <c r="V63" s="120" t="s">
        <v>5</v>
      </c>
      <c r="W63" s="120">
        <v>5</v>
      </c>
      <c r="X63" s="120" t="s">
        <v>3886</v>
      </c>
      <c r="Z63" s="120">
        <v>4</v>
      </c>
      <c r="AA63" s="120">
        <v>5</v>
      </c>
      <c r="AB63" s="120">
        <v>5</v>
      </c>
      <c r="AC63" s="120">
        <v>5</v>
      </c>
      <c r="AD63" s="120">
        <v>4</v>
      </c>
      <c r="AE63" s="120">
        <v>3</v>
      </c>
      <c r="AF63" s="120">
        <v>5</v>
      </c>
      <c r="AG63" s="120" t="s">
        <v>5</v>
      </c>
      <c r="AH63" s="120">
        <v>4</v>
      </c>
      <c r="AI63" s="120">
        <v>4</v>
      </c>
      <c r="AJ63" s="120">
        <v>4</v>
      </c>
      <c r="AK63" s="120">
        <v>4</v>
      </c>
      <c r="AL63" s="120">
        <v>4</v>
      </c>
      <c r="AM63" s="120">
        <v>5</v>
      </c>
      <c r="AN63" s="120">
        <v>5</v>
      </c>
      <c r="AO63" s="120">
        <v>4</v>
      </c>
      <c r="AP63" s="120">
        <v>4</v>
      </c>
      <c r="AQ63" s="120">
        <v>2</v>
      </c>
      <c r="AR63" s="120">
        <v>5</v>
      </c>
      <c r="AS63" s="120">
        <v>5</v>
      </c>
      <c r="AT63" s="120">
        <v>4</v>
      </c>
      <c r="AU63" s="120">
        <v>4</v>
      </c>
      <c r="AV63" s="120">
        <v>5</v>
      </c>
      <c r="AW63" s="120" t="s">
        <v>5</v>
      </c>
      <c r="AX63" s="120">
        <v>4</v>
      </c>
      <c r="AY63" s="120" t="s">
        <v>5</v>
      </c>
      <c r="AZ63" s="120">
        <v>2</v>
      </c>
      <c r="BA63" s="120">
        <v>5</v>
      </c>
      <c r="BB63" s="120">
        <v>5</v>
      </c>
      <c r="BC63" s="120">
        <v>3</v>
      </c>
      <c r="BD63" s="120">
        <v>3</v>
      </c>
      <c r="BE63" s="120">
        <v>1</v>
      </c>
      <c r="BF63" s="120">
        <v>5</v>
      </c>
      <c r="BG63" s="120" t="s">
        <v>5</v>
      </c>
      <c r="BH63" s="120">
        <v>5</v>
      </c>
      <c r="BI63" s="120" t="s">
        <v>3586</v>
      </c>
      <c r="BJ63" s="120" t="s">
        <v>3587</v>
      </c>
      <c r="BK63" s="120" t="s">
        <v>3588</v>
      </c>
      <c r="BL63" s="120" t="s">
        <v>151</v>
      </c>
      <c r="BM63" s="120" t="s">
        <v>151</v>
      </c>
      <c r="BQ63" s="120">
        <v>4</v>
      </c>
      <c r="BR63" s="120">
        <v>5</v>
      </c>
      <c r="BS63" s="120">
        <v>4</v>
      </c>
      <c r="BT63" s="120">
        <v>3</v>
      </c>
      <c r="BU63" s="120">
        <v>5</v>
      </c>
      <c r="BV63" s="120">
        <f>SUM(Table7[[#This Row],[7. Please indicate for each of the five statements which is the closest to how you have been feeling over the last 6 months '[I have felt cheerful and in good spirits']]:[7. Please indicate for each of the five statements which is the closest to how you have been feeling over the last 6 months '[My daily life has been filled with things that interest me']]])*4</f>
        <v>84</v>
      </c>
      <c r="BW63" s="120" t="s">
        <v>145</v>
      </c>
      <c r="BX63" s="120" t="s">
        <v>3887</v>
      </c>
      <c r="BY63" s="120" t="s">
        <v>3888</v>
      </c>
      <c r="BZ63" s="120" t="s">
        <v>162</v>
      </c>
      <c r="CA63" s="120" t="s">
        <v>170</v>
      </c>
      <c r="CB63" s="120" t="s">
        <v>176</v>
      </c>
      <c r="CC63" s="120" t="s">
        <v>183</v>
      </c>
      <c r="CE63" s="120" t="s">
        <v>192</v>
      </c>
      <c r="CF63" s="120" t="s">
        <v>3861</v>
      </c>
      <c r="CG63" s="120" t="s">
        <v>208</v>
      </c>
      <c r="CH63" s="120" t="s">
        <v>214</v>
      </c>
      <c r="CI63" s="120" t="s">
        <v>2031</v>
      </c>
    </row>
    <row r="64" spans="1:87" x14ac:dyDescent="0.25">
      <c r="A64" s="120" t="s">
        <v>3889</v>
      </c>
      <c r="B64" s="120">
        <v>5</v>
      </c>
      <c r="C64" s="120">
        <v>5</v>
      </c>
      <c r="D64" s="120">
        <v>5</v>
      </c>
      <c r="E64" s="120">
        <v>3</v>
      </c>
      <c r="F64" s="120">
        <v>2</v>
      </c>
      <c r="G64" s="120">
        <v>5</v>
      </c>
      <c r="H64" s="120">
        <v>5</v>
      </c>
      <c r="I64" s="120">
        <v>5</v>
      </c>
      <c r="J64" s="120">
        <v>1</v>
      </c>
      <c r="K64" s="120">
        <v>3</v>
      </c>
      <c r="L64" s="120">
        <v>5</v>
      </c>
      <c r="M64" s="120">
        <v>5</v>
      </c>
      <c r="N64" s="120">
        <v>5</v>
      </c>
      <c r="O64" s="120">
        <v>2</v>
      </c>
      <c r="P64" s="120">
        <v>5</v>
      </c>
      <c r="Q64" s="120">
        <v>4</v>
      </c>
      <c r="R64" s="120">
        <v>4</v>
      </c>
      <c r="S64" s="120">
        <v>2</v>
      </c>
      <c r="T64" s="120">
        <v>1</v>
      </c>
      <c r="U64" s="120">
        <v>1</v>
      </c>
      <c r="V64" s="120">
        <v>1</v>
      </c>
      <c r="W64" s="120">
        <v>4</v>
      </c>
      <c r="X64" s="120" t="s">
        <v>3519</v>
      </c>
      <c r="Z64" s="120">
        <v>4</v>
      </c>
      <c r="AA64" s="120">
        <v>5</v>
      </c>
      <c r="AB64" s="120">
        <v>5</v>
      </c>
      <c r="AC64" s="120">
        <v>5</v>
      </c>
      <c r="AD64" s="120">
        <v>5</v>
      </c>
      <c r="AE64" s="120">
        <v>5</v>
      </c>
      <c r="AF64" s="120">
        <v>5</v>
      </c>
      <c r="AG64" s="120">
        <v>4</v>
      </c>
      <c r="AH64" s="120">
        <v>5</v>
      </c>
      <c r="AI64" s="120">
        <v>3</v>
      </c>
      <c r="AJ64" s="120">
        <v>4</v>
      </c>
      <c r="AK64" s="120">
        <v>5</v>
      </c>
      <c r="AL64" s="120">
        <v>5</v>
      </c>
      <c r="AM64" s="120">
        <v>4</v>
      </c>
      <c r="AN64" s="120">
        <v>5</v>
      </c>
      <c r="AO64" s="120">
        <v>5</v>
      </c>
      <c r="AP64" s="120">
        <v>3</v>
      </c>
      <c r="AQ64" s="120">
        <v>1</v>
      </c>
      <c r="AR64" s="120">
        <v>5</v>
      </c>
      <c r="AS64" s="120">
        <v>4</v>
      </c>
      <c r="AT64" s="120">
        <v>5</v>
      </c>
      <c r="AU64" s="120">
        <v>2</v>
      </c>
      <c r="AV64" s="120">
        <v>3</v>
      </c>
      <c r="AW64" s="120">
        <v>5</v>
      </c>
      <c r="AX64" s="120">
        <v>5</v>
      </c>
      <c r="AY64" s="120">
        <v>5</v>
      </c>
      <c r="AZ64" s="120">
        <v>2</v>
      </c>
      <c r="BA64" s="120">
        <v>5</v>
      </c>
      <c r="BB64" s="120">
        <v>3</v>
      </c>
      <c r="BC64" s="120">
        <v>2</v>
      </c>
      <c r="BD64" s="120">
        <v>2</v>
      </c>
      <c r="BE64" s="120">
        <v>1</v>
      </c>
      <c r="BF64" s="120">
        <v>1</v>
      </c>
      <c r="BG64" s="120">
        <v>1</v>
      </c>
      <c r="BH64" s="120">
        <v>2</v>
      </c>
      <c r="BI64" s="120" t="s">
        <v>3659</v>
      </c>
      <c r="BJ64" s="120" t="s">
        <v>931</v>
      </c>
      <c r="BK64" s="120" t="s">
        <v>3588</v>
      </c>
      <c r="BL64" s="120" t="s">
        <v>151</v>
      </c>
      <c r="BM64" s="120" t="s">
        <v>151</v>
      </c>
      <c r="BN64" s="120" t="s">
        <v>3609</v>
      </c>
      <c r="BO64" s="120" t="s">
        <v>3890</v>
      </c>
      <c r="BQ64" s="120">
        <v>1</v>
      </c>
      <c r="BR64" s="120">
        <v>0</v>
      </c>
      <c r="BS64" s="120">
        <v>1</v>
      </c>
      <c r="BT64" s="120">
        <v>0</v>
      </c>
      <c r="BU64" s="120">
        <v>0</v>
      </c>
      <c r="BV64" s="120">
        <f>SUM(Table7[[#This Row],[7. Please indicate for each of the five statements which is the closest to how you have been feeling over the last 6 months '[I have felt cheerful and in good spirits']]:[7. Please indicate for each of the five statements which is the closest to how you have been feeling over the last 6 months '[My daily life has been filled with things that interest me']]])*4</f>
        <v>8</v>
      </c>
      <c r="BW64" s="120" t="s">
        <v>144</v>
      </c>
      <c r="BX64" s="120" t="s">
        <v>3648</v>
      </c>
      <c r="BY64" s="120" t="s">
        <v>3891</v>
      </c>
      <c r="BZ64" s="120" t="s">
        <v>162</v>
      </c>
      <c r="CA64" s="120" t="s">
        <v>169</v>
      </c>
      <c r="CB64" s="120" t="s">
        <v>176</v>
      </c>
      <c r="CC64" s="120" t="s">
        <v>183</v>
      </c>
      <c r="CD64" s="120" t="s">
        <v>3892</v>
      </c>
      <c r="CE64" s="120" t="s">
        <v>203</v>
      </c>
      <c r="CF64" s="120" t="s">
        <v>3591</v>
      </c>
      <c r="CG64" s="120" t="s">
        <v>3733</v>
      </c>
      <c r="CH64" s="120" t="s">
        <v>214</v>
      </c>
      <c r="CI64" s="120" t="s">
        <v>2031</v>
      </c>
    </row>
    <row r="65" spans="1:87" x14ac:dyDescent="0.25">
      <c r="A65" s="120" t="s">
        <v>3893</v>
      </c>
      <c r="B65" s="120">
        <v>5</v>
      </c>
      <c r="C65" s="120">
        <v>5</v>
      </c>
      <c r="D65" s="120">
        <v>5</v>
      </c>
      <c r="E65" s="120">
        <v>5</v>
      </c>
      <c r="F65" s="120">
        <v>1</v>
      </c>
      <c r="G65" s="120">
        <v>5</v>
      </c>
      <c r="H65" s="120">
        <v>4</v>
      </c>
      <c r="I65" s="120">
        <v>4</v>
      </c>
      <c r="J65" s="120">
        <v>3</v>
      </c>
      <c r="K65" s="120">
        <v>3</v>
      </c>
      <c r="L65" s="120">
        <v>2</v>
      </c>
      <c r="M65" s="120">
        <v>4</v>
      </c>
      <c r="N65" s="120">
        <v>3</v>
      </c>
      <c r="O65" s="120">
        <v>4</v>
      </c>
      <c r="P65" s="120">
        <v>5</v>
      </c>
      <c r="Q65" s="120">
        <v>5</v>
      </c>
      <c r="R65" s="120">
        <v>5</v>
      </c>
      <c r="S65" s="120">
        <v>3</v>
      </c>
      <c r="T65" s="120">
        <v>2</v>
      </c>
      <c r="U65" s="120">
        <v>5</v>
      </c>
      <c r="V65" s="120">
        <v>5</v>
      </c>
      <c r="W65" s="120">
        <v>5</v>
      </c>
      <c r="X65" s="120" t="s">
        <v>3894</v>
      </c>
      <c r="Z65" s="120">
        <v>5</v>
      </c>
      <c r="AA65" s="120">
        <v>4</v>
      </c>
      <c r="AB65" s="120">
        <v>5</v>
      </c>
      <c r="AC65" s="120">
        <v>5</v>
      </c>
      <c r="AD65" s="120">
        <v>5</v>
      </c>
      <c r="AE65" s="120">
        <v>4</v>
      </c>
      <c r="AF65" s="120">
        <v>5</v>
      </c>
      <c r="AG65" s="120">
        <v>4</v>
      </c>
      <c r="AH65" s="120">
        <v>5</v>
      </c>
      <c r="AI65" s="120">
        <v>5</v>
      </c>
      <c r="AJ65" s="120">
        <v>5</v>
      </c>
      <c r="AK65" s="120">
        <v>5</v>
      </c>
      <c r="AL65" s="120">
        <v>5</v>
      </c>
      <c r="AM65" s="120">
        <v>5</v>
      </c>
      <c r="AN65" s="120">
        <v>5</v>
      </c>
      <c r="AO65" s="120">
        <v>5</v>
      </c>
      <c r="AP65" s="120">
        <v>5</v>
      </c>
      <c r="AQ65" s="120">
        <v>3</v>
      </c>
      <c r="AR65" s="120">
        <v>5</v>
      </c>
      <c r="AS65" s="120">
        <v>5</v>
      </c>
      <c r="AT65" s="120">
        <v>4</v>
      </c>
      <c r="AU65" s="120">
        <v>4</v>
      </c>
      <c r="AV65" s="120">
        <v>4</v>
      </c>
      <c r="AW65" s="120">
        <v>3</v>
      </c>
      <c r="AX65" s="120">
        <v>5</v>
      </c>
      <c r="AY65" s="120">
        <v>5</v>
      </c>
      <c r="AZ65" s="120">
        <v>4</v>
      </c>
      <c r="BA65" s="120">
        <v>5</v>
      </c>
      <c r="BB65" s="120">
        <v>5</v>
      </c>
      <c r="BC65" s="120">
        <v>5</v>
      </c>
      <c r="BD65" s="120">
        <v>5</v>
      </c>
      <c r="BE65" s="120">
        <v>3</v>
      </c>
      <c r="BF65" s="120">
        <v>5</v>
      </c>
      <c r="BG65" s="120">
        <v>4</v>
      </c>
      <c r="BH65" s="120">
        <v>5</v>
      </c>
      <c r="BI65" s="120" t="s">
        <v>3895</v>
      </c>
      <c r="BJ65" s="120" t="s">
        <v>3587</v>
      </c>
      <c r="BK65" s="120" t="s">
        <v>3588</v>
      </c>
      <c r="BL65" s="120" t="s">
        <v>151</v>
      </c>
      <c r="BM65" s="120" t="s">
        <v>151</v>
      </c>
      <c r="BN65" s="120" t="s">
        <v>3602</v>
      </c>
      <c r="BP65" s="120" t="s">
        <v>3778</v>
      </c>
      <c r="BQ65" s="120">
        <v>4</v>
      </c>
      <c r="BR65" s="120">
        <v>4</v>
      </c>
      <c r="BS65" s="120">
        <v>5</v>
      </c>
      <c r="BT65" s="120">
        <v>4</v>
      </c>
      <c r="BU65" s="120">
        <v>5</v>
      </c>
      <c r="BV65" s="120">
        <f>SUM(Table7[[#This Row],[7. Please indicate for each of the five statements which is the closest to how you have been feeling over the last 6 months '[I have felt cheerful and in good spirits']]:[7. Please indicate for each of the five statements which is the closest to how you have been feeling over the last 6 months '[My daily life has been filled with things that interest me']]])*4</f>
        <v>88</v>
      </c>
      <c r="BW65" s="120" t="s">
        <v>3647</v>
      </c>
      <c r="BX65" s="120" t="s">
        <v>3595</v>
      </c>
      <c r="BY65" s="120" t="s">
        <v>3896</v>
      </c>
      <c r="BZ65" s="120" t="s">
        <v>163</v>
      </c>
      <c r="CA65" s="120" t="s">
        <v>171</v>
      </c>
      <c r="CB65" s="120" t="s">
        <v>176</v>
      </c>
      <c r="CC65" s="120" t="s">
        <v>183</v>
      </c>
      <c r="CD65" s="120" t="s">
        <v>1269</v>
      </c>
      <c r="CE65" s="120" t="s">
        <v>202</v>
      </c>
      <c r="CF65" s="120" t="s">
        <v>3897</v>
      </c>
      <c r="CG65" s="120" t="s">
        <v>208</v>
      </c>
      <c r="CH65" s="120" t="s">
        <v>214</v>
      </c>
      <c r="CI65" s="120" t="s">
        <v>2031</v>
      </c>
    </row>
    <row r="66" spans="1:87" x14ac:dyDescent="0.25">
      <c r="A66" s="120" t="s">
        <v>3898</v>
      </c>
      <c r="B66" s="120">
        <v>3</v>
      </c>
      <c r="C66" s="120">
        <v>1</v>
      </c>
      <c r="D66" s="120">
        <v>1</v>
      </c>
      <c r="E66" s="120">
        <v>1</v>
      </c>
      <c r="F66" s="120">
        <v>3</v>
      </c>
      <c r="G66" s="120">
        <v>5</v>
      </c>
      <c r="H66" s="120">
        <v>3</v>
      </c>
      <c r="I66" s="120">
        <v>2</v>
      </c>
      <c r="J66" s="120">
        <v>1</v>
      </c>
      <c r="K66" s="120">
        <v>5</v>
      </c>
      <c r="L66" s="120">
        <v>5</v>
      </c>
      <c r="M66" s="120">
        <v>3</v>
      </c>
      <c r="N66" s="120">
        <v>5</v>
      </c>
      <c r="O66" s="120">
        <v>5</v>
      </c>
      <c r="P66" s="120">
        <v>5</v>
      </c>
      <c r="Q66" s="120">
        <v>5</v>
      </c>
      <c r="R66" s="120">
        <v>5</v>
      </c>
      <c r="S66" s="120">
        <v>2</v>
      </c>
      <c r="T66" s="120">
        <v>5</v>
      </c>
      <c r="U66" s="120" t="s">
        <v>5</v>
      </c>
      <c r="V66" s="120">
        <v>1</v>
      </c>
      <c r="W66" s="120">
        <v>3</v>
      </c>
      <c r="X66" s="120" t="s">
        <v>2638</v>
      </c>
      <c r="Z66" s="120">
        <v>4</v>
      </c>
      <c r="AA66" s="120">
        <v>4</v>
      </c>
      <c r="AB66" s="120">
        <v>5</v>
      </c>
      <c r="AC66" s="120">
        <v>5</v>
      </c>
      <c r="AD66" s="120">
        <v>4</v>
      </c>
      <c r="AE66" s="120">
        <v>4</v>
      </c>
      <c r="AF66" s="120">
        <v>5</v>
      </c>
      <c r="AG66" s="120">
        <v>5</v>
      </c>
      <c r="AH66" s="120">
        <v>5</v>
      </c>
      <c r="AI66" s="120">
        <v>5</v>
      </c>
      <c r="AJ66" s="120">
        <v>5</v>
      </c>
      <c r="AK66" s="120">
        <v>4</v>
      </c>
      <c r="AL66" s="120">
        <v>5</v>
      </c>
      <c r="AM66" s="120">
        <v>3</v>
      </c>
      <c r="AN66" s="120">
        <v>1</v>
      </c>
      <c r="AO66" s="120">
        <v>1</v>
      </c>
      <c r="AP66" s="120">
        <v>1</v>
      </c>
      <c r="AQ66" s="120">
        <v>4</v>
      </c>
      <c r="AR66" s="120">
        <v>5</v>
      </c>
      <c r="AS66" s="120">
        <v>3</v>
      </c>
      <c r="AT66" s="120">
        <v>5</v>
      </c>
      <c r="AU66" s="120">
        <v>1</v>
      </c>
      <c r="AV66" s="120">
        <v>5</v>
      </c>
      <c r="AW66" s="120">
        <v>5</v>
      </c>
      <c r="AX66" s="120">
        <v>5</v>
      </c>
      <c r="AY66" s="120">
        <v>5</v>
      </c>
      <c r="AZ66" s="120">
        <v>5</v>
      </c>
      <c r="BA66" s="120">
        <v>5</v>
      </c>
      <c r="BB66" s="120">
        <v>5</v>
      </c>
      <c r="BC66" s="120">
        <v>5</v>
      </c>
      <c r="BD66" s="120">
        <v>2</v>
      </c>
      <c r="BE66" s="120">
        <v>5</v>
      </c>
      <c r="BF66" s="120" t="s">
        <v>5</v>
      </c>
      <c r="BG66" s="120" t="s">
        <v>5</v>
      </c>
      <c r="BH66" s="120" t="s">
        <v>5</v>
      </c>
      <c r="BI66" s="120" t="s">
        <v>3586</v>
      </c>
      <c r="BJ66" s="120" t="s">
        <v>3587</v>
      </c>
      <c r="BK66" s="120" t="s">
        <v>3588</v>
      </c>
      <c r="BL66" s="120" t="s">
        <v>5</v>
      </c>
      <c r="BM66" s="120" t="s">
        <v>5</v>
      </c>
      <c r="BQ66" s="120">
        <v>1</v>
      </c>
      <c r="BR66" s="120">
        <v>1</v>
      </c>
      <c r="BS66" s="120">
        <v>1</v>
      </c>
      <c r="BT66" s="120">
        <v>1</v>
      </c>
      <c r="BU66" s="120">
        <v>2</v>
      </c>
      <c r="BV66" s="120">
        <f>SUM(Table7[[#This Row],[7. Please indicate for each of the five statements which is the closest to how you have been feeling over the last 6 months '[I have felt cheerful and in good spirits']]:[7. Please indicate for each of the five statements which is the closest to how you have been feeling over the last 6 months '[My daily life has been filled with things that interest me']]])*4</f>
        <v>24</v>
      </c>
      <c r="BW66" s="120" t="s">
        <v>147</v>
      </c>
      <c r="BX66" s="120" t="s">
        <v>3899</v>
      </c>
      <c r="BY66" s="120" t="s">
        <v>3900</v>
      </c>
      <c r="BZ66" s="120" t="s">
        <v>162</v>
      </c>
      <c r="CA66" s="120" t="s">
        <v>169</v>
      </c>
      <c r="CB66" s="120" t="s">
        <v>177</v>
      </c>
      <c r="CC66" s="120" t="s">
        <v>183</v>
      </c>
      <c r="CD66" s="120" t="s">
        <v>3901</v>
      </c>
      <c r="CE66" s="120" t="s">
        <v>153</v>
      </c>
      <c r="CF66" s="120" t="s">
        <v>3833</v>
      </c>
      <c r="CG66" s="120" t="s">
        <v>208</v>
      </c>
      <c r="CH66" s="120" t="s">
        <v>214</v>
      </c>
      <c r="CI66" s="120" t="s">
        <v>2031</v>
      </c>
    </row>
    <row r="67" spans="1:87" x14ac:dyDescent="0.25">
      <c r="A67" s="120" t="s">
        <v>3902</v>
      </c>
      <c r="B67" s="120">
        <v>2</v>
      </c>
      <c r="C67" s="120">
        <v>3</v>
      </c>
      <c r="D67" s="120">
        <v>2</v>
      </c>
      <c r="E67" s="120">
        <v>2</v>
      </c>
      <c r="F67" s="120">
        <v>1</v>
      </c>
      <c r="G67" s="120">
        <v>4</v>
      </c>
      <c r="H67" s="120">
        <v>4</v>
      </c>
      <c r="I67" s="120">
        <v>4</v>
      </c>
      <c r="J67" s="120">
        <v>2</v>
      </c>
      <c r="K67" s="120">
        <v>1</v>
      </c>
      <c r="L67" s="120">
        <v>2</v>
      </c>
      <c r="M67" s="120">
        <v>5</v>
      </c>
      <c r="N67" s="120">
        <v>4</v>
      </c>
      <c r="O67" s="120">
        <v>3</v>
      </c>
      <c r="P67" s="120">
        <v>5</v>
      </c>
      <c r="Q67" s="120">
        <v>5</v>
      </c>
      <c r="R67" s="120">
        <v>2</v>
      </c>
      <c r="S67" s="120">
        <v>2</v>
      </c>
      <c r="T67" s="120">
        <v>1</v>
      </c>
      <c r="U67" s="120">
        <v>1</v>
      </c>
      <c r="V67" s="120">
        <v>1</v>
      </c>
      <c r="W67" s="120">
        <v>4</v>
      </c>
      <c r="Z67" s="120">
        <v>4</v>
      </c>
      <c r="AA67" s="120">
        <v>4</v>
      </c>
      <c r="AB67" s="120">
        <v>3</v>
      </c>
      <c r="AC67" s="120">
        <v>4</v>
      </c>
      <c r="AD67" s="120">
        <v>3</v>
      </c>
      <c r="AE67" s="120">
        <v>2</v>
      </c>
      <c r="AF67" s="120">
        <v>3</v>
      </c>
      <c r="AG67" s="120">
        <v>1</v>
      </c>
      <c r="AH67" s="120">
        <v>4</v>
      </c>
      <c r="AI67" s="120">
        <v>4</v>
      </c>
      <c r="AJ67" s="120">
        <v>4</v>
      </c>
      <c r="AK67" s="120">
        <v>3</v>
      </c>
      <c r="AL67" s="120">
        <v>3</v>
      </c>
      <c r="AM67" s="120">
        <v>3</v>
      </c>
      <c r="AN67" s="120">
        <v>3</v>
      </c>
      <c r="AO67" s="120">
        <v>1</v>
      </c>
      <c r="AP67" s="120">
        <v>1</v>
      </c>
      <c r="AQ67" s="120">
        <v>1</v>
      </c>
      <c r="AR67" s="120">
        <v>4</v>
      </c>
      <c r="AS67" s="120">
        <v>4</v>
      </c>
      <c r="AT67" s="120">
        <v>4</v>
      </c>
      <c r="AU67" s="120">
        <v>2</v>
      </c>
      <c r="AV67" s="120">
        <v>1</v>
      </c>
      <c r="AW67" s="120">
        <v>3</v>
      </c>
      <c r="AX67" s="120">
        <v>5</v>
      </c>
      <c r="AY67" s="120">
        <v>4</v>
      </c>
      <c r="AZ67" s="120">
        <v>3</v>
      </c>
      <c r="BA67" s="120">
        <v>5</v>
      </c>
      <c r="BB67" s="120">
        <v>5</v>
      </c>
      <c r="BC67" s="120">
        <v>1</v>
      </c>
      <c r="BD67" s="120">
        <v>2</v>
      </c>
      <c r="BE67" s="120">
        <v>1</v>
      </c>
      <c r="BF67" s="120">
        <v>1</v>
      </c>
      <c r="BG67" s="120">
        <v>1</v>
      </c>
      <c r="BH67" s="120">
        <v>5</v>
      </c>
      <c r="BI67" s="120" t="s">
        <v>3586</v>
      </c>
      <c r="BJ67" s="120" t="s">
        <v>3587</v>
      </c>
      <c r="BK67" s="120" t="s">
        <v>3588</v>
      </c>
      <c r="BL67" s="120" t="s">
        <v>151</v>
      </c>
      <c r="BM67" s="120" t="s">
        <v>151</v>
      </c>
      <c r="BN67" s="120" t="s">
        <v>3602</v>
      </c>
      <c r="BO67" s="120" t="s">
        <v>3840</v>
      </c>
      <c r="BP67" s="120" t="s">
        <v>3903</v>
      </c>
      <c r="BQ67" s="120">
        <v>4</v>
      </c>
      <c r="BR67" s="120">
        <v>3</v>
      </c>
      <c r="BS67" s="120">
        <v>3</v>
      </c>
      <c r="BT67" s="120">
        <v>4</v>
      </c>
      <c r="BU67" s="120">
        <v>4</v>
      </c>
      <c r="BV67" s="120">
        <f>SUM(Table7[[#This Row],[7. Please indicate for each of the five statements which is the closest to how you have been feeling over the last 6 months '[I have felt cheerful and in good spirits']]:[7. Please indicate for each of the five statements which is the closest to how you have been feeling over the last 6 months '[My daily life has been filled with things that interest me']]])*4</f>
        <v>72</v>
      </c>
      <c r="BW67" s="120" t="s">
        <v>3647</v>
      </c>
      <c r="BX67" s="120" t="s">
        <v>3595</v>
      </c>
      <c r="BZ67" s="120" t="s">
        <v>162</v>
      </c>
      <c r="CA67" s="120" t="s">
        <v>170</v>
      </c>
      <c r="CB67" s="120" t="s">
        <v>176</v>
      </c>
      <c r="CC67" s="120" t="s">
        <v>184</v>
      </c>
      <c r="CD67" s="120" t="s">
        <v>544</v>
      </c>
      <c r="CE67" s="120" t="s">
        <v>202</v>
      </c>
      <c r="CF67" s="120" t="s">
        <v>3904</v>
      </c>
      <c r="CG67" s="120" t="s">
        <v>208</v>
      </c>
      <c r="CH67" s="120" t="s">
        <v>214</v>
      </c>
      <c r="CI67" s="120" t="s">
        <v>2031</v>
      </c>
    </row>
    <row r="68" spans="1:87" x14ac:dyDescent="0.25">
      <c r="A68" s="120" t="s">
        <v>3905</v>
      </c>
      <c r="B68" s="120">
        <v>4</v>
      </c>
      <c r="C68" s="120">
        <v>5</v>
      </c>
      <c r="D68" s="120">
        <v>4</v>
      </c>
      <c r="E68" s="120">
        <v>2</v>
      </c>
      <c r="F68" s="120">
        <v>1</v>
      </c>
      <c r="G68" s="120">
        <v>5</v>
      </c>
      <c r="H68" s="120">
        <v>5</v>
      </c>
      <c r="I68" s="120">
        <v>3</v>
      </c>
      <c r="J68" s="120">
        <v>2</v>
      </c>
      <c r="K68" s="120">
        <v>3</v>
      </c>
      <c r="L68" s="120">
        <v>2</v>
      </c>
      <c r="M68" s="120">
        <v>3</v>
      </c>
      <c r="N68" s="120">
        <v>3</v>
      </c>
      <c r="O68" s="120">
        <v>2</v>
      </c>
      <c r="P68" s="120">
        <v>5</v>
      </c>
      <c r="Q68" s="120">
        <v>5</v>
      </c>
      <c r="R68" s="120">
        <v>2</v>
      </c>
      <c r="S68" s="120">
        <v>2</v>
      </c>
      <c r="T68" s="120">
        <v>2</v>
      </c>
      <c r="U68" s="120">
        <v>1</v>
      </c>
      <c r="V68" s="120">
        <v>3</v>
      </c>
      <c r="W68" s="120">
        <v>5</v>
      </c>
      <c r="X68" s="120" t="s">
        <v>2954</v>
      </c>
      <c r="Z68" s="120">
        <v>4</v>
      </c>
      <c r="AA68" s="120">
        <v>2</v>
      </c>
      <c r="AB68" s="120">
        <v>4</v>
      </c>
      <c r="AC68" s="120">
        <v>4</v>
      </c>
      <c r="AD68" s="120" t="s">
        <v>5</v>
      </c>
      <c r="AE68" s="120">
        <v>4</v>
      </c>
      <c r="AF68" s="120">
        <v>4</v>
      </c>
      <c r="AG68" s="120" t="s">
        <v>5</v>
      </c>
      <c r="AH68" s="120" t="s">
        <v>5</v>
      </c>
      <c r="AI68" s="120">
        <v>4</v>
      </c>
      <c r="AJ68" s="120">
        <v>3</v>
      </c>
      <c r="AK68" s="120">
        <v>4</v>
      </c>
      <c r="AL68" s="120">
        <v>4</v>
      </c>
      <c r="AM68" s="120">
        <v>4</v>
      </c>
      <c r="AN68" s="120">
        <v>5</v>
      </c>
      <c r="AO68" s="120">
        <v>5</v>
      </c>
      <c r="AP68" s="120">
        <v>3</v>
      </c>
      <c r="AQ68" s="120">
        <v>1</v>
      </c>
      <c r="AR68" s="120">
        <v>5</v>
      </c>
      <c r="AS68" s="120">
        <v>5</v>
      </c>
      <c r="AT68" s="120">
        <v>4</v>
      </c>
      <c r="AU68" s="120">
        <v>2</v>
      </c>
      <c r="AV68" s="120">
        <v>2</v>
      </c>
      <c r="AW68" s="120">
        <v>2</v>
      </c>
      <c r="AX68" s="120">
        <v>4</v>
      </c>
      <c r="AY68" s="120">
        <v>3</v>
      </c>
      <c r="AZ68" s="120">
        <v>2</v>
      </c>
      <c r="BA68" s="120">
        <v>5</v>
      </c>
      <c r="BB68" s="120">
        <v>5</v>
      </c>
      <c r="BC68" s="120">
        <v>2</v>
      </c>
      <c r="BD68" s="120">
        <v>1</v>
      </c>
      <c r="BE68" s="120">
        <v>1</v>
      </c>
      <c r="BF68" s="120">
        <v>1</v>
      </c>
      <c r="BG68" s="120">
        <v>2</v>
      </c>
      <c r="BH68" s="120">
        <v>5</v>
      </c>
      <c r="BI68" s="120" t="s">
        <v>3659</v>
      </c>
      <c r="BJ68" s="120" t="s">
        <v>3587</v>
      </c>
      <c r="BK68" s="120" t="s">
        <v>3588</v>
      </c>
      <c r="BL68" s="120" t="s">
        <v>151</v>
      </c>
      <c r="BM68" s="120" t="s">
        <v>151</v>
      </c>
      <c r="BN68" s="120" t="s">
        <v>3594</v>
      </c>
      <c r="BQ68" s="120">
        <v>2</v>
      </c>
      <c r="BR68" s="120">
        <v>2</v>
      </c>
      <c r="BS68" s="120">
        <v>2</v>
      </c>
      <c r="BT68" s="120">
        <v>2</v>
      </c>
      <c r="BU68" s="120">
        <v>2</v>
      </c>
      <c r="BV68" s="120">
        <f>SUM(Table7[[#This Row],[7. Please indicate for each of the five statements which is the closest to how you have been feeling over the last 6 months '[I have felt cheerful and in good spirits']]:[7. Please indicate for each of the five statements which is the closest to how you have been feeling over the last 6 months '[My daily life has been filled with things that interest me']]])*4</f>
        <v>40</v>
      </c>
      <c r="BW68" s="120" t="s">
        <v>2603</v>
      </c>
      <c r="BX68" s="120" t="s">
        <v>3605</v>
      </c>
      <c r="BY68" s="120" t="s">
        <v>3906</v>
      </c>
      <c r="BZ68" s="120" t="s">
        <v>162</v>
      </c>
      <c r="CA68" s="120" t="s">
        <v>170</v>
      </c>
      <c r="CB68" s="120" t="s">
        <v>176</v>
      </c>
      <c r="CC68" s="120" t="s">
        <v>183</v>
      </c>
      <c r="CD68" s="120" t="s">
        <v>2988</v>
      </c>
      <c r="CE68" s="120" t="s">
        <v>153</v>
      </c>
      <c r="CF68" s="120" t="s">
        <v>3861</v>
      </c>
      <c r="CG68" s="120" t="s">
        <v>208</v>
      </c>
      <c r="CH68" s="120" t="s">
        <v>214</v>
      </c>
      <c r="CI68" s="120" t="s">
        <v>2031</v>
      </c>
    </row>
    <row r="69" spans="1:87" x14ac:dyDescent="0.25">
      <c r="A69" s="120" t="s">
        <v>3907</v>
      </c>
      <c r="B69" s="120">
        <v>2</v>
      </c>
      <c r="C69" s="120">
        <v>2</v>
      </c>
      <c r="D69" s="120">
        <v>1</v>
      </c>
      <c r="E69" s="120">
        <v>1</v>
      </c>
      <c r="F69" s="120" t="s">
        <v>5</v>
      </c>
      <c r="G69" s="120" t="s">
        <v>5</v>
      </c>
      <c r="H69" s="120">
        <v>1</v>
      </c>
      <c r="I69" s="120">
        <v>3</v>
      </c>
      <c r="J69" s="120">
        <v>1</v>
      </c>
      <c r="K69" s="120">
        <v>1</v>
      </c>
      <c r="L69" s="120">
        <v>1</v>
      </c>
      <c r="M69" s="120" t="s">
        <v>5</v>
      </c>
      <c r="N69" s="120">
        <v>5</v>
      </c>
      <c r="O69" s="120">
        <v>3</v>
      </c>
      <c r="P69" s="120">
        <v>1</v>
      </c>
      <c r="Q69" s="120">
        <v>1</v>
      </c>
      <c r="R69" s="120">
        <v>1</v>
      </c>
      <c r="S69" s="120">
        <v>1</v>
      </c>
      <c r="T69" s="120">
        <v>1</v>
      </c>
      <c r="U69" s="120">
        <v>4</v>
      </c>
      <c r="V69" s="120">
        <v>5</v>
      </c>
      <c r="W69" s="120">
        <v>1</v>
      </c>
      <c r="X69" s="120" t="s">
        <v>3908</v>
      </c>
      <c r="Z69" s="120">
        <v>2</v>
      </c>
      <c r="AA69" s="120">
        <v>1</v>
      </c>
      <c r="AB69" s="120">
        <v>2</v>
      </c>
      <c r="AC69" s="120">
        <v>2</v>
      </c>
      <c r="AD69" s="120">
        <v>1</v>
      </c>
      <c r="AE69" s="120">
        <v>2</v>
      </c>
      <c r="AF69" s="120" t="s">
        <v>5</v>
      </c>
      <c r="AG69" s="120">
        <v>1</v>
      </c>
      <c r="AH69" s="120">
        <v>1</v>
      </c>
      <c r="AI69" s="120">
        <v>1</v>
      </c>
      <c r="AJ69" s="120">
        <v>2</v>
      </c>
      <c r="AK69" s="120">
        <v>4</v>
      </c>
      <c r="AL69" s="120">
        <v>4</v>
      </c>
      <c r="AM69" s="120">
        <v>1</v>
      </c>
      <c r="AN69" s="120">
        <v>1</v>
      </c>
      <c r="AO69" s="120">
        <v>1</v>
      </c>
      <c r="AP69" s="120">
        <v>1</v>
      </c>
      <c r="AQ69" s="120">
        <v>1</v>
      </c>
      <c r="AR69" s="120">
        <v>3</v>
      </c>
      <c r="AS69" s="120">
        <v>3</v>
      </c>
      <c r="AT69" s="120">
        <v>1</v>
      </c>
      <c r="AU69" s="120">
        <v>1</v>
      </c>
      <c r="AV69" s="120">
        <v>1</v>
      </c>
      <c r="AW69" s="120">
        <v>1</v>
      </c>
      <c r="AX69" s="120">
        <v>1</v>
      </c>
      <c r="AY69" s="120">
        <v>1</v>
      </c>
      <c r="AZ69" s="120">
        <v>2</v>
      </c>
      <c r="BA69" s="120">
        <v>2</v>
      </c>
      <c r="BB69" s="120">
        <v>2</v>
      </c>
      <c r="BC69" s="120">
        <v>2</v>
      </c>
      <c r="BD69" s="120">
        <v>1</v>
      </c>
      <c r="BE69" s="120">
        <v>1</v>
      </c>
      <c r="BF69" s="120">
        <v>2</v>
      </c>
      <c r="BG69" s="120">
        <v>2</v>
      </c>
      <c r="BH69" s="120">
        <v>1</v>
      </c>
      <c r="BI69" s="120" t="s">
        <v>3594</v>
      </c>
      <c r="BJ69" s="120" t="s">
        <v>931</v>
      </c>
      <c r="BK69" s="120" t="s">
        <v>3678</v>
      </c>
      <c r="BL69" s="120" t="s">
        <v>151</v>
      </c>
      <c r="BM69" s="120" t="s">
        <v>931</v>
      </c>
      <c r="BN69" s="120" t="s">
        <v>3594</v>
      </c>
      <c r="BO69" s="120" t="s">
        <v>3909</v>
      </c>
      <c r="BQ69" s="120">
        <v>4</v>
      </c>
      <c r="BR69" s="120">
        <v>4</v>
      </c>
      <c r="BS69" s="120">
        <v>4</v>
      </c>
      <c r="BT69" s="120">
        <v>4</v>
      </c>
      <c r="BU69" s="120">
        <v>5</v>
      </c>
      <c r="BV69" s="120">
        <f>SUM(Table7[[#This Row],[7. Please indicate for each of the five statements which is the closest to how you have been feeling over the last 6 months '[I have felt cheerful and in good spirits']]:[7. Please indicate for each of the five statements which is the closest to how you have been feeling over the last 6 months '[My daily life has been filled with things that interest me']]])*4</f>
        <v>84</v>
      </c>
      <c r="BW69" s="120" t="s">
        <v>2603</v>
      </c>
      <c r="BX69" s="120" t="s">
        <v>2629</v>
      </c>
      <c r="BZ69" s="120" t="s">
        <v>162</v>
      </c>
      <c r="CA69" s="120" t="s">
        <v>170</v>
      </c>
      <c r="CB69" s="120" t="s">
        <v>176</v>
      </c>
      <c r="CC69" s="120" t="s">
        <v>183</v>
      </c>
      <c r="CD69" s="120" t="s">
        <v>3910</v>
      </c>
      <c r="CE69" s="120" t="s">
        <v>203</v>
      </c>
      <c r="CF69" s="120" t="s">
        <v>204</v>
      </c>
      <c r="CG69" s="120" t="s">
        <v>208</v>
      </c>
      <c r="CH69" s="120" t="s">
        <v>214</v>
      </c>
      <c r="CI69" s="120" t="s">
        <v>2031</v>
      </c>
    </row>
    <row r="70" spans="1:87" x14ac:dyDescent="0.25">
      <c r="A70" s="120" t="s">
        <v>3911</v>
      </c>
      <c r="B70" s="120">
        <v>4</v>
      </c>
      <c r="C70" s="120">
        <v>4</v>
      </c>
      <c r="D70" s="120">
        <v>3</v>
      </c>
      <c r="E70" s="120">
        <v>2</v>
      </c>
      <c r="F70" s="120">
        <v>1</v>
      </c>
      <c r="G70" s="120">
        <v>5</v>
      </c>
      <c r="H70" s="120">
        <v>3</v>
      </c>
      <c r="I70" s="120">
        <v>3</v>
      </c>
      <c r="J70" s="120">
        <v>2</v>
      </c>
      <c r="K70" s="120">
        <v>2</v>
      </c>
      <c r="L70" s="120">
        <v>3</v>
      </c>
      <c r="M70" s="120">
        <v>4</v>
      </c>
      <c r="N70" s="120">
        <v>5</v>
      </c>
      <c r="O70" s="120">
        <v>4</v>
      </c>
      <c r="P70" s="120">
        <v>5</v>
      </c>
      <c r="Q70" s="120">
        <v>5</v>
      </c>
      <c r="R70" s="120">
        <v>3</v>
      </c>
      <c r="S70" s="120">
        <v>2</v>
      </c>
      <c r="T70" s="120">
        <v>3</v>
      </c>
      <c r="U70" s="120">
        <v>3</v>
      </c>
      <c r="V70" s="120" t="s">
        <v>5</v>
      </c>
      <c r="W70" s="120">
        <v>5</v>
      </c>
      <c r="X70" s="120" t="s">
        <v>2566</v>
      </c>
      <c r="Z70" s="120">
        <v>5</v>
      </c>
      <c r="AA70" s="120">
        <v>4</v>
      </c>
      <c r="AB70" s="120">
        <v>3</v>
      </c>
      <c r="AC70" s="120">
        <v>5</v>
      </c>
      <c r="AD70" s="120">
        <v>5</v>
      </c>
      <c r="AE70" s="120">
        <v>3</v>
      </c>
      <c r="AF70" s="120">
        <v>4</v>
      </c>
      <c r="AG70" s="120">
        <v>1</v>
      </c>
      <c r="AH70" s="120">
        <v>4</v>
      </c>
      <c r="AI70" s="120">
        <v>5</v>
      </c>
      <c r="AJ70" s="120">
        <v>5</v>
      </c>
      <c r="AK70" s="120">
        <v>5</v>
      </c>
      <c r="AL70" s="120">
        <v>4</v>
      </c>
      <c r="AM70" s="120">
        <v>3</v>
      </c>
      <c r="AN70" s="120">
        <v>4</v>
      </c>
      <c r="AO70" s="120">
        <v>2</v>
      </c>
      <c r="AP70" s="120">
        <v>2</v>
      </c>
      <c r="AQ70" s="120">
        <v>1</v>
      </c>
      <c r="AR70" s="120">
        <v>5</v>
      </c>
      <c r="AS70" s="120">
        <v>4</v>
      </c>
      <c r="AT70" s="120">
        <v>5</v>
      </c>
      <c r="AU70" s="120">
        <v>4</v>
      </c>
      <c r="AV70" s="120">
        <v>3</v>
      </c>
      <c r="AW70" s="120">
        <v>3</v>
      </c>
      <c r="AX70" s="120">
        <v>4</v>
      </c>
      <c r="AY70" s="120">
        <v>4</v>
      </c>
      <c r="AZ70" s="120">
        <v>4</v>
      </c>
      <c r="BA70" s="120">
        <v>5</v>
      </c>
      <c r="BB70" s="120">
        <v>5</v>
      </c>
      <c r="BC70" s="120">
        <v>4</v>
      </c>
      <c r="BD70" s="120">
        <v>3</v>
      </c>
      <c r="BE70" s="120">
        <v>4</v>
      </c>
      <c r="BF70" s="120">
        <v>3</v>
      </c>
      <c r="BG70" s="120" t="s">
        <v>5</v>
      </c>
      <c r="BH70" s="120">
        <v>5</v>
      </c>
      <c r="BI70" s="120" t="s">
        <v>3593</v>
      </c>
      <c r="BJ70" s="120" t="s">
        <v>3587</v>
      </c>
      <c r="BK70" s="120" t="s">
        <v>3588</v>
      </c>
      <c r="BL70" s="120" t="s">
        <v>5</v>
      </c>
      <c r="BM70" s="120" t="s">
        <v>151</v>
      </c>
      <c r="BN70" s="120" t="s">
        <v>3609</v>
      </c>
      <c r="BO70" s="120" t="s">
        <v>3912</v>
      </c>
      <c r="BQ70" s="120">
        <v>2</v>
      </c>
      <c r="BR70" s="120">
        <v>2</v>
      </c>
      <c r="BS70" s="120">
        <v>2</v>
      </c>
      <c r="BT70" s="120">
        <v>2</v>
      </c>
      <c r="BU70" s="120">
        <v>3</v>
      </c>
      <c r="BV70" s="120">
        <f>SUM(Table7[[#This Row],[7. Please indicate for each of the five statements which is the closest to how you have been feeling over the last 6 months '[I have felt cheerful and in good spirits']]:[7. Please indicate for each of the five statements which is the closest to how you have been feeling over the last 6 months '[My daily life has been filled with things that interest me']]])*4</f>
        <v>44</v>
      </c>
      <c r="BW70" s="120" t="s">
        <v>2052</v>
      </c>
      <c r="BX70" s="120" t="s">
        <v>3913</v>
      </c>
      <c r="BY70" s="120" t="s">
        <v>3914</v>
      </c>
      <c r="BZ70" s="120" t="s">
        <v>162</v>
      </c>
      <c r="CA70" s="120" t="s">
        <v>171</v>
      </c>
      <c r="CB70" s="120" t="s">
        <v>177</v>
      </c>
      <c r="CC70" s="120" t="s">
        <v>183</v>
      </c>
      <c r="CD70" s="120" t="s">
        <v>2646</v>
      </c>
      <c r="CE70" s="120" t="s">
        <v>203</v>
      </c>
      <c r="CF70" s="120" t="s">
        <v>3915</v>
      </c>
      <c r="CG70" s="120" t="s">
        <v>208</v>
      </c>
      <c r="CH70" s="120" t="s">
        <v>214</v>
      </c>
      <c r="CI70" s="120" t="s">
        <v>2031</v>
      </c>
    </row>
    <row r="71" spans="1:87" x14ac:dyDescent="0.25">
      <c r="A71" s="120" t="s">
        <v>3916</v>
      </c>
      <c r="B71" s="120">
        <v>1</v>
      </c>
      <c r="C71" s="120">
        <v>5</v>
      </c>
      <c r="D71" s="120">
        <v>3</v>
      </c>
      <c r="E71" s="120">
        <v>1</v>
      </c>
      <c r="F71" s="120">
        <v>1</v>
      </c>
      <c r="G71" s="120">
        <v>5</v>
      </c>
      <c r="H71" s="120">
        <v>4</v>
      </c>
      <c r="I71" s="120">
        <v>1</v>
      </c>
      <c r="J71" s="120">
        <v>1</v>
      </c>
      <c r="K71" s="120">
        <v>1</v>
      </c>
      <c r="L71" s="120">
        <v>1</v>
      </c>
      <c r="M71" s="120">
        <v>1</v>
      </c>
      <c r="N71" s="120">
        <v>1</v>
      </c>
      <c r="O71" s="120">
        <v>1</v>
      </c>
      <c r="P71" s="120">
        <v>2</v>
      </c>
      <c r="Q71" s="120">
        <v>3</v>
      </c>
      <c r="R71" s="120">
        <v>1</v>
      </c>
      <c r="S71" s="120">
        <v>1</v>
      </c>
      <c r="T71" s="120">
        <v>1</v>
      </c>
      <c r="U71" s="120">
        <v>1</v>
      </c>
      <c r="V71" s="120">
        <v>1</v>
      </c>
      <c r="W71" s="120">
        <v>5</v>
      </c>
      <c r="X71" s="120" t="s">
        <v>2554</v>
      </c>
      <c r="Z71" s="120">
        <v>2</v>
      </c>
      <c r="AA71" s="120">
        <v>1</v>
      </c>
      <c r="AB71" s="120">
        <v>2</v>
      </c>
      <c r="AC71" s="120" t="s">
        <v>5</v>
      </c>
      <c r="AD71" s="120">
        <v>2</v>
      </c>
      <c r="AE71" s="120">
        <v>2</v>
      </c>
      <c r="AF71" s="120">
        <v>1</v>
      </c>
      <c r="AG71" s="120">
        <v>1</v>
      </c>
      <c r="AH71" s="120">
        <v>2</v>
      </c>
      <c r="AI71" s="120">
        <v>4</v>
      </c>
      <c r="AJ71" s="120">
        <v>1</v>
      </c>
      <c r="AK71" s="120">
        <v>4</v>
      </c>
      <c r="AL71" s="120">
        <v>2</v>
      </c>
      <c r="AM71" s="120">
        <v>2</v>
      </c>
      <c r="AN71" s="120">
        <v>5</v>
      </c>
      <c r="AO71" s="120">
        <v>2</v>
      </c>
      <c r="AP71" s="120">
        <v>1</v>
      </c>
      <c r="AQ71" s="120">
        <v>1</v>
      </c>
      <c r="AR71" s="120">
        <v>5</v>
      </c>
      <c r="AS71" s="120">
        <v>3</v>
      </c>
      <c r="AT71" s="120">
        <v>1</v>
      </c>
      <c r="AU71" s="120">
        <v>1</v>
      </c>
      <c r="AV71" s="120">
        <v>1</v>
      </c>
      <c r="AW71" s="120">
        <v>1</v>
      </c>
      <c r="AX71" s="120">
        <v>1</v>
      </c>
      <c r="AY71" s="120">
        <v>1</v>
      </c>
      <c r="AZ71" s="120">
        <v>1</v>
      </c>
      <c r="BA71" s="120">
        <v>2</v>
      </c>
      <c r="BB71" s="120">
        <v>5</v>
      </c>
      <c r="BC71" s="120">
        <v>1</v>
      </c>
      <c r="BD71" s="120">
        <v>1</v>
      </c>
      <c r="BE71" s="120">
        <v>1</v>
      </c>
      <c r="BF71" s="120">
        <v>1</v>
      </c>
      <c r="BG71" s="120">
        <v>1</v>
      </c>
      <c r="BH71" s="120">
        <v>5</v>
      </c>
      <c r="BI71" s="120" t="s">
        <v>3593</v>
      </c>
      <c r="BJ71" s="120" t="s">
        <v>931</v>
      </c>
      <c r="BK71" s="120" t="s">
        <v>3588</v>
      </c>
      <c r="BL71" s="120" t="s">
        <v>931</v>
      </c>
      <c r="BM71" s="120" t="s">
        <v>931</v>
      </c>
      <c r="BN71" s="120" t="s">
        <v>3594</v>
      </c>
      <c r="BO71" s="120" t="s">
        <v>3616</v>
      </c>
      <c r="BQ71" s="120">
        <v>3</v>
      </c>
      <c r="BR71" s="120">
        <v>3</v>
      </c>
      <c r="BS71" s="120">
        <v>2</v>
      </c>
      <c r="BT71" s="120">
        <v>2</v>
      </c>
      <c r="BU71" s="120">
        <v>1</v>
      </c>
      <c r="BV71" s="120">
        <f>SUM(Table7[[#This Row],[7. Please indicate for each of the five statements which is the closest to how you have been feeling over the last 6 months '[I have felt cheerful and in good spirits']]:[7. Please indicate for each of the five statements which is the closest to how you have been feeling over the last 6 months '[My daily life has been filled with things that interest me']]])*4</f>
        <v>44</v>
      </c>
      <c r="BW71" s="120" t="s">
        <v>144</v>
      </c>
      <c r="BX71" s="120" t="s">
        <v>2615</v>
      </c>
      <c r="BZ71" s="120" t="s">
        <v>162</v>
      </c>
      <c r="CA71" s="120" t="s">
        <v>169</v>
      </c>
      <c r="CB71" s="120" t="s">
        <v>179</v>
      </c>
      <c r="CC71" s="120" t="s">
        <v>183</v>
      </c>
      <c r="CD71" s="120" t="s">
        <v>3917</v>
      </c>
      <c r="CE71" s="120" t="s">
        <v>153</v>
      </c>
      <c r="CF71" s="120" t="s">
        <v>203</v>
      </c>
      <c r="CG71" s="120" t="s">
        <v>208</v>
      </c>
      <c r="CH71" s="120" t="s">
        <v>214</v>
      </c>
      <c r="CI71" s="120" t="s">
        <v>2031</v>
      </c>
    </row>
    <row r="72" spans="1:87" x14ac:dyDescent="0.25">
      <c r="A72" s="120" t="s">
        <v>3918</v>
      </c>
      <c r="B72" s="120">
        <v>3</v>
      </c>
      <c r="C72" s="120">
        <v>4</v>
      </c>
      <c r="D72" s="120">
        <v>4</v>
      </c>
      <c r="E72" s="120">
        <v>4</v>
      </c>
      <c r="F72" s="120">
        <v>1</v>
      </c>
      <c r="G72" s="120">
        <v>5</v>
      </c>
      <c r="H72" s="120" t="s">
        <v>5</v>
      </c>
      <c r="I72" s="120" t="s">
        <v>5</v>
      </c>
      <c r="J72" s="120">
        <v>1</v>
      </c>
      <c r="K72" s="120">
        <v>1</v>
      </c>
      <c r="L72" s="120">
        <v>1</v>
      </c>
      <c r="M72" s="120">
        <v>1</v>
      </c>
      <c r="N72" s="120">
        <v>5</v>
      </c>
      <c r="O72" s="120">
        <v>5</v>
      </c>
      <c r="P72" s="120">
        <v>1</v>
      </c>
      <c r="Q72" s="120" t="s">
        <v>5</v>
      </c>
      <c r="R72" s="120">
        <v>5</v>
      </c>
      <c r="S72" s="120">
        <v>1</v>
      </c>
      <c r="T72" s="120">
        <v>1</v>
      </c>
      <c r="U72" s="120">
        <v>1</v>
      </c>
      <c r="V72" s="120">
        <v>1</v>
      </c>
      <c r="W72" s="120" t="s">
        <v>5</v>
      </c>
      <c r="X72" s="120" t="s">
        <v>3919</v>
      </c>
      <c r="Z72" s="120">
        <v>3</v>
      </c>
      <c r="AA72" s="120">
        <v>3</v>
      </c>
      <c r="AB72" s="120">
        <v>2</v>
      </c>
      <c r="AC72" s="120">
        <v>3</v>
      </c>
      <c r="AD72" s="120">
        <v>2</v>
      </c>
      <c r="AE72" s="120">
        <v>3</v>
      </c>
      <c r="AF72" s="120">
        <v>2</v>
      </c>
      <c r="AG72" s="120">
        <v>2</v>
      </c>
      <c r="AH72" s="120">
        <v>3</v>
      </c>
      <c r="AI72" s="120">
        <v>2</v>
      </c>
      <c r="AJ72" s="120">
        <v>2</v>
      </c>
      <c r="AK72" s="120">
        <v>3</v>
      </c>
      <c r="AL72" s="120">
        <v>3</v>
      </c>
      <c r="AM72" s="120">
        <v>3</v>
      </c>
      <c r="AN72" s="120">
        <v>3</v>
      </c>
      <c r="AO72" s="120">
        <v>3</v>
      </c>
      <c r="AP72" s="120">
        <v>3</v>
      </c>
      <c r="AQ72" s="120">
        <v>3</v>
      </c>
      <c r="AR72" s="120">
        <v>4</v>
      </c>
      <c r="AS72" s="120">
        <v>4</v>
      </c>
      <c r="AT72" s="120">
        <v>5</v>
      </c>
      <c r="AU72" s="120">
        <v>1</v>
      </c>
      <c r="AV72" s="120">
        <v>1</v>
      </c>
      <c r="AW72" s="120">
        <v>1</v>
      </c>
      <c r="AX72" s="120">
        <v>1</v>
      </c>
      <c r="AY72" s="120">
        <v>1</v>
      </c>
      <c r="AZ72" s="120">
        <v>3</v>
      </c>
      <c r="BA72" s="120">
        <v>3</v>
      </c>
      <c r="BB72" s="120" t="s">
        <v>5</v>
      </c>
      <c r="BC72" s="120">
        <v>5</v>
      </c>
      <c r="BD72" s="120">
        <v>1</v>
      </c>
      <c r="BE72" s="120">
        <v>1</v>
      </c>
      <c r="BF72" s="120">
        <v>1</v>
      </c>
      <c r="BG72" s="120">
        <v>1</v>
      </c>
      <c r="BH72" s="120">
        <v>3</v>
      </c>
      <c r="BI72" s="120" t="s">
        <v>3586</v>
      </c>
      <c r="BJ72" s="120" t="s">
        <v>931</v>
      </c>
      <c r="BK72" s="120" t="s">
        <v>3588</v>
      </c>
      <c r="BL72" s="120" t="s">
        <v>151</v>
      </c>
      <c r="BM72" s="120" t="s">
        <v>151</v>
      </c>
      <c r="BN72" s="120" t="s">
        <v>3594</v>
      </c>
      <c r="BO72" s="120" t="s">
        <v>3840</v>
      </c>
      <c r="BP72" s="120" t="s">
        <v>3840</v>
      </c>
      <c r="BQ72" s="120">
        <v>1</v>
      </c>
      <c r="BR72" s="120">
        <v>1</v>
      </c>
      <c r="BS72" s="120">
        <v>1</v>
      </c>
      <c r="BT72" s="120">
        <v>1</v>
      </c>
      <c r="BU72" s="120">
        <v>1</v>
      </c>
      <c r="BV72" s="120">
        <f>SUM(Table7[[#This Row],[7. Please indicate for each of the five statements which is the closest to how you have been feeling over the last 6 months '[I have felt cheerful and in good spirits']]:[7. Please indicate for each of the five statements which is the closest to how you have been feeling over the last 6 months '[My daily life has been filled with things that interest me']]])*4</f>
        <v>20</v>
      </c>
      <c r="BW72" s="120" t="s">
        <v>145</v>
      </c>
      <c r="BZ72" s="120" t="s">
        <v>162</v>
      </c>
      <c r="CA72" s="120" t="s">
        <v>171</v>
      </c>
      <c r="CB72" s="120" t="s">
        <v>176</v>
      </c>
      <c r="CC72" s="120" t="s">
        <v>183</v>
      </c>
      <c r="CD72" s="120" t="s">
        <v>3920</v>
      </c>
      <c r="CE72" s="120" t="s">
        <v>192</v>
      </c>
      <c r="CF72" s="120" t="s">
        <v>205</v>
      </c>
      <c r="CG72" s="120" t="s">
        <v>208</v>
      </c>
      <c r="CH72" s="120" t="s">
        <v>215</v>
      </c>
      <c r="CI72" s="120" t="s">
        <v>2031</v>
      </c>
    </row>
    <row r="73" spans="1:87" x14ac:dyDescent="0.25">
      <c r="A73" s="120" t="s">
        <v>3921</v>
      </c>
      <c r="B73" s="120">
        <v>1</v>
      </c>
      <c r="C73" s="120">
        <v>5</v>
      </c>
      <c r="D73" s="120">
        <v>3</v>
      </c>
      <c r="E73" s="120">
        <v>1</v>
      </c>
      <c r="F73" s="120">
        <v>3</v>
      </c>
      <c r="G73" s="120">
        <v>4</v>
      </c>
      <c r="H73" s="120">
        <v>1</v>
      </c>
      <c r="I73" s="120">
        <v>3</v>
      </c>
      <c r="J73" s="120">
        <v>1</v>
      </c>
      <c r="K73" s="120">
        <v>1</v>
      </c>
      <c r="L73" s="120">
        <v>2</v>
      </c>
      <c r="M73" s="120">
        <v>2</v>
      </c>
      <c r="N73" s="120">
        <v>5</v>
      </c>
      <c r="O73" s="120">
        <v>3</v>
      </c>
      <c r="P73" s="120">
        <v>5</v>
      </c>
      <c r="Q73" s="120">
        <v>5</v>
      </c>
      <c r="R73" s="120">
        <v>3</v>
      </c>
      <c r="S73" s="120">
        <v>5</v>
      </c>
      <c r="T73" s="120">
        <v>2</v>
      </c>
      <c r="U73" s="120">
        <v>5</v>
      </c>
      <c r="V73" s="120">
        <v>3</v>
      </c>
      <c r="W73" s="120">
        <v>4</v>
      </c>
      <c r="X73" s="120" t="s">
        <v>2954</v>
      </c>
      <c r="Z73" s="120">
        <v>5</v>
      </c>
      <c r="AA73" s="120">
        <v>5</v>
      </c>
      <c r="AB73" s="120">
        <v>5</v>
      </c>
      <c r="AC73" s="120">
        <v>5</v>
      </c>
      <c r="AD73" s="120">
        <v>5</v>
      </c>
      <c r="AE73" s="120">
        <v>4</v>
      </c>
      <c r="AF73" s="120">
        <v>5</v>
      </c>
      <c r="AG73" s="120">
        <v>5</v>
      </c>
      <c r="AH73" s="120">
        <v>5</v>
      </c>
      <c r="AI73" s="120">
        <v>5</v>
      </c>
      <c r="AJ73" s="120">
        <v>5</v>
      </c>
      <c r="AK73" s="120">
        <v>5</v>
      </c>
      <c r="AL73" s="120">
        <v>5</v>
      </c>
      <c r="AM73" s="120">
        <v>1</v>
      </c>
      <c r="AN73" s="120">
        <v>3</v>
      </c>
      <c r="AO73" s="120">
        <v>3</v>
      </c>
      <c r="AP73" s="120">
        <v>1</v>
      </c>
      <c r="AQ73" s="120">
        <v>2</v>
      </c>
      <c r="AR73" s="120">
        <v>5</v>
      </c>
      <c r="AS73" s="120">
        <v>1</v>
      </c>
      <c r="AT73" s="120">
        <v>2</v>
      </c>
      <c r="AU73" s="120">
        <v>1</v>
      </c>
      <c r="AV73" s="120">
        <v>1</v>
      </c>
      <c r="AW73" s="120">
        <v>2</v>
      </c>
      <c r="AX73" s="120">
        <v>2</v>
      </c>
      <c r="AY73" s="120">
        <v>5</v>
      </c>
      <c r="AZ73" s="120">
        <v>3</v>
      </c>
      <c r="BA73" s="120">
        <v>5</v>
      </c>
      <c r="BB73" s="120">
        <v>5</v>
      </c>
      <c r="BC73" s="120">
        <v>4</v>
      </c>
      <c r="BD73" s="120">
        <v>5</v>
      </c>
      <c r="BE73" s="120">
        <v>2</v>
      </c>
      <c r="BF73" s="120">
        <v>3</v>
      </c>
      <c r="BG73" s="120">
        <v>2</v>
      </c>
      <c r="BH73" s="120">
        <v>5</v>
      </c>
      <c r="BI73" s="120" t="s">
        <v>3593</v>
      </c>
      <c r="BJ73" s="120" t="s">
        <v>3587</v>
      </c>
      <c r="BK73" s="120" t="s">
        <v>3588</v>
      </c>
      <c r="BL73" s="120" t="s">
        <v>151</v>
      </c>
      <c r="BM73" s="120" t="s">
        <v>151</v>
      </c>
      <c r="BN73" s="120" t="s">
        <v>3609</v>
      </c>
      <c r="BO73" s="120" t="s">
        <v>3922</v>
      </c>
      <c r="BP73" s="120" t="s">
        <v>3778</v>
      </c>
      <c r="BQ73" s="120">
        <v>3</v>
      </c>
      <c r="BR73" s="120">
        <v>3</v>
      </c>
      <c r="BS73" s="120">
        <v>2</v>
      </c>
      <c r="BT73" s="120">
        <v>3</v>
      </c>
      <c r="BU73" s="120">
        <v>2</v>
      </c>
      <c r="BV73" s="120">
        <f>SUM(Table7[[#This Row],[7. Please indicate for each of the five statements which is the closest to how you have been feeling over the last 6 months '[I have felt cheerful and in good spirits']]:[7. Please indicate for each of the five statements which is the closest to how you have been feeling over the last 6 months '[My daily life has been filled with things that interest me']]])*4</f>
        <v>52</v>
      </c>
      <c r="BW73" s="120" t="s">
        <v>2052</v>
      </c>
      <c r="BX73" s="120" t="s">
        <v>3923</v>
      </c>
      <c r="BY73" s="120" t="s">
        <v>3924</v>
      </c>
      <c r="BZ73" s="120" t="s">
        <v>162</v>
      </c>
      <c r="CA73" s="120" t="s">
        <v>172</v>
      </c>
      <c r="CB73" s="120" t="s">
        <v>176</v>
      </c>
      <c r="CC73" s="120" t="s">
        <v>183</v>
      </c>
      <c r="CD73" s="120" t="s">
        <v>1352</v>
      </c>
      <c r="CE73" s="120" t="s">
        <v>192</v>
      </c>
      <c r="CF73" s="120" t="s">
        <v>3925</v>
      </c>
      <c r="CG73" s="120" t="s">
        <v>208</v>
      </c>
      <c r="CH73" s="120" t="s">
        <v>214</v>
      </c>
      <c r="CI73" s="120" t="s">
        <v>2031</v>
      </c>
    </row>
    <row r="74" spans="1:87" x14ac:dyDescent="0.25">
      <c r="A74" s="120" t="s">
        <v>3926</v>
      </c>
      <c r="B74" s="120" t="s">
        <v>5</v>
      </c>
      <c r="C74" s="120">
        <v>5</v>
      </c>
      <c r="D74" s="120">
        <v>5</v>
      </c>
      <c r="E74" s="120">
        <v>5</v>
      </c>
      <c r="F74" s="120">
        <v>1</v>
      </c>
      <c r="G74" s="120">
        <v>5</v>
      </c>
      <c r="H74" s="120">
        <v>2</v>
      </c>
      <c r="I74" s="120">
        <v>5</v>
      </c>
      <c r="J74" s="120">
        <v>4</v>
      </c>
      <c r="K74" s="120">
        <v>4</v>
      </c>
      <c r="L74" s="120">
        <v>2</v>
      </c>
      <c r="M74" s="120">
        <v>4</v>
      </c>
      <c r="N74" s="120">
        <v>2</v>
      </c>
      <c r="O74" s="120">
        <v>2</v>
      </c>
      <c r="P74" s="120">
        <v>5</v>
      </c>
      <c r="Q74" s="120">
        <v>5</v>
      </c>
      <c r="R74" s="120">
        <v>3</v>
      </c>
      <c r="S74" s="120">
        <v>2</v>
      </c>
      <c r="T74" s="120">
        <v>2</v>
      </c>
      <c r="U74" s="120">
        <v>4</v>
      </c>
      <c r="V74" s="120" t="s">
        <v>5</v>
      </c>
      <c r="W74" s="120">
        <v>5</v>
      </c>
      <c r="X74" s="120" t="s">
        <v>3927</v>
      </c>
      <c r="Z74" s="120">
        <v>5</v>
      </c>
      <c r="AA74" s="120">
        <v>5</v>
      </c>
      <c r="AB74" s="120">
        <v>5</v>
      </c>
      <c r="AC74" s="120">
        <v>5</v>
      </c>
      <c r="AD74" s="120">
        <v>5</v>
      </c>
      <c r="AE74" s="120">
        <v>5</v>
      </c>
      <c r="AF74" s="120">
        <v>5</v>
      </c>
      <c r="AG74" s="120">
        <v>5</v>
      </c>
      <c r="AH74" s="120">
        <v>5</v>
      </c>
      <c r="AI74" s="120">
        <v>5</v>
      </c>
      <c r="AJ74" s="120">
        <v>5</v>
      </c>
      <c r="AK74" s="120">
        <v>5</v>
      </c>
      <c r="AL74" s="120">
        <v>5</v>
      </c>
      <c r="AM74" s="120">
        <v>4</v>
      </c>
      <c r="AN74" s="120">
        <v>5</v>
      </c>
      <c r="AO74" s="120">
        <v>5</v>
      </c>
      <c r="AP74" s="120">
        <v>5</v>
      </c>
      <c r="AQ74" s="120">
        <v>1</v>
      </c>
      <c r="AR74" s="120">
        <v>5</v>
      </c>
      <c r="AS74" s="120">
        <v>3</v>
      </c>
      <c r="AT74" s="120">
        <v>5</v>
      </c>
      <c r="AU74" s="120">
        <v>5</v>
      </c>
      <c r="AV74" s="120">
        <v>4</v>
      </c>
      <c r="AW74" s="120">
        <v>1</v>
      </c>
      <c r="AX74" s="120">
        <v>4</v>
      </c>
      <c r="AY74" s="120">
        <v>4</v>
      </c>
      <c r="AZ74" s="120">
        <v>1</v>
      </c>
      <c r="BA74" s="120">
        <v>5</v>
      </c>
      <c r="BB74" s="120">
        <v>5</v>
      </c>
      <c r="BC74" s="120">
        <v>4</v>
      </c>
      <c r="BD74" s="120">
        <v>1</v>
      </c>
      <c r="BE74" s="120">
        <v>1</v>
      </c>
      <c r="BF74" s="120">
        <v>5</v>
      </c>
      <c r="BG74" s="120" t="s">
        <v>5</v>
      </c>
      <c r="BH74" s="120">
        <v>5</v>
      </c>
      <c r="BI74" s="120" t="s">
        <v>3593</v>
      </c>
      <c r="BJ74" s="120" t="s">
        <v>3623</v>
      </c>
      <c r="BK74" s="120" t="s">
        <v>3588</v>
      </c>
      <c r="BL74" s="120" t="s">
        <v>5</v>
      </c>
      <c r="BM74" s="120" t="s">
        <v>5</v>
      </c>
      <c r="BN74" s="120" t="s">
        <v>3594</v>
      </c>
      <c r="BQ74" s="120">
        <v>4</v>
      </c>
      <c r="BR74" s="120">
        <v>4</v>
      </c>
      <c r="BS74" s="120">
        <v>5</v>
      </c>
      <c r="BT74" s="120">
        <v>4</v>
      </c>
      <c r="BU74" s="120">
        <v>5</v>
      </c>
      <c r="BV74" s="120">
        <f>SUM(Table7[[#This Row],[7. Please indicate for each of the five statements which is the closest to how you have been feeling over the last 6 months '[I have felt cheerful and in good spirits']]:[7. Please indicate for each of the five statements which is the closest to how you have been feeling over the last 6 months '[My daily life has been filled with things that interest me']]])*4</f>
        <v>88</v>
      </c>
      <c r="BW74" s="120" t="s">
        <v>2052</v>
      </c>
      <c r="BX74" s="120" t="s">
        <v>3928</v>
      </c>
      <c r="BZ74" s="120" t="s">
        <v>162</v>
      </c>
      <c r="CA74" s="120" t="s">
        <v>170</v>
      </c>
      <c r="CB74" s="120" t="s">
        <v>176</v>
      </c>
      <c r="CC74" s="120" t="s">
        <v>183</v>
      </c>
      <c r="CD74" s="120" t="s">
        <v>3929</v>
      </c>
      <c r="CE74" s="120" t="s">
        <v>153</v>
      </c>
      <c r="CF74" s="120" t="s">
        <v>3833</v>
      </c>
      <c r="CG74" s="120" t="s">
        <v>208</v>
      </c>
      <c r="CH74" s="120" t="s">
        <v>214</v>
      </c>
      <c r="CI74" s="120" t="s">
        <v>2031</v>
      </c>
    </row>
    <row r="75" spans="1:87" x14ac:dyDescent="0.25">
      <c r="A75" s="120" t="s">
        <v>3930</v>
      </c>
      <c r="B75" s="120">
        <v>5</v>
      </c>
      <c r="C75" s="120">
        <v>2</v>
      </c>
      <c r="D75" s="120">
        <v>1</v>
      </c>
      <c r="E75" s="120">
        <v>4</v>
      </c>
      <c r="F75" s="120">
        <v>1</v>
      </c>
      <c r="G75" s="120">
        <v>5</v>
      </c>
      <c r="H75" s="120">
        <v>3</v>
      </c>
      <c r="I75" s="120">
        <v>5</v>
      </c>
      <c r="J75" s="120">
        <v>1</v>
      </c>
      <c r="K75" s="120">
        <v>2</v>
      </c>
      <c r="L75" s="120">
        <v>5</v>
      </c>
      <c r="M75" s="120">
        <v>2</v>
      </c>
      <c r="N75" s="120">
        <v>4</v>
      </c>
      <c r="O75" s="120">
        <v>5</v>
      </c>
      <c r="P75" s="120">
        <v>5</v>
      </c>
      <c r="Q75" s="120">
        <v>5</v>
      </c>
      <c r="R75" s="120">
        <v>5</v>
      </c>
      <c r="S75" s="120">
        <v>2</v>
      </c>
      <c r="T75" s="120">
        <v>5</v>
      </c>
      <c r="U75" s="120">
        <v>5</v>
      </c>
      <c r="V75" s="120">
        <v>5</v>
      </c>
      <c r="W75" s="120">
        <v>5</v>
      </c>
      <c r="X75" s="120" t="s">
        <v>2692</v>
      </c>
      <c r="Z75" s="120">
        <v>5</v>
      </c>
      <c r="AA75" s="120">
        <v>5</v>
      </c>
      <c r="AB75" s="120">
        <v>5</v>
      </c>
      <c r="AC75" s="120">
        <v>5</v>
      </c>
      <c r="AD75" s="120">
        <v>5</v>
      </c>
      <c r="AE75" s="120">
        <v>5</v>
      </c>
      <c r="AF75" s="120">
        <v>5</v>
      </c>
      <c r="AG75" s="120">
        <v>5</v>
      </c>
      <c r="AH75" s="120">
        <v>5</v>
      </c>
      <c r="AI75" s="120">
        <v>5</v>
      </c>
      <c r="AJ75" s="120">
        <v>5</v>
      </c>
      <c r="AK75" s="120">
        <v>5</v>
      </c>
      <c r="AL75" s="120">
        <v>5</v>
      </c>
      <c r="AM75" s="120">
        <v>2</v>
      </c>
      <c r="AN75" s="120">
        <v>3</v>
      </c>
      <c r="AO75" s="120">
        <v>3</v>
      </c>
      <c r="AP75" s="120">
        <v>5</v>
      </c>
      <c r="AQ75" s="120">
        <v>3</v>
      </c>
      <c r="AR75" s="120">
        <v>5</v>
      </c>
      <c r="AS75" s="120">
        <v>3</v>
      </c>
      <c r="AT75" s="120">
        <v>4</v>
      </c>
      <c r="AU75" s="120">
        <v>1</v>
      </c>
      <c r="AV75" s="120">
        <v>3</v>
      </c>
      <c r="AW75" s="120">
        <v>5</v>
      </c>
      <c r="AX75" s="120">
        <v>3</v>
      </c>
      <c r="AY75" s="120">
        <v>3</v>
      </c>
      <c r="AZ75" s="120">
        <v>1</v>
      </c>
      <c r="BA75" s="120">
        <v>3</v>
      </c>
      <c r="BB75" s="120">
        <v>3</v>
      </c>
      <c r="BC75" s="120">
        <v>3</v>
      </c>
      <c r="BD75" s="120">
        <v>1</v>
      </c>
      <c r="BE75" s="120">
        <v>3</v>
      </c>
      <c r="BF75" s="120">
        <v>3</v>
      </c>
      <c r="BG75" s="120">
        <v>3</v>
      </c>
      <c r="BH75" s="120">
        <v>3</v>
      </c>
      <c r="BI75" s="120" t="s">
        <v>3659</v>
      </c>
      <c r="BJ75" s="120" t="s">
        <v>931</v>
      </c>
      <c r="BK75" s="120" t="s">
        <v>3678</v>
      </c>
      <c r="BL75" s="120" t="s">
        <v>931</v>
      </c>
      <c r="BM75" s="120" t="s">
        <v>931</v>
      </c>
      <c r="BN75" s="120" t="s">
        <v>3594</v>
      </c>
      <c r="BO75" s="120" t="s">
        <v>3840</v>
      </c>
      <c r="BP75" s="120" t="s">
        <v>3611</v>
      </c>
      <c r="BQ75" s="120">
        <v>3</v>
      </c>
      <c r="BR75" s="120">
        <v>5</v>
      </c>
      <c r="BS75" s="120">
        <v>5</v>
      </c>
      <c r="BT75" s="120">
        <v>3</v>
      </c>
      <c r="BU75" s="120">
        <v>1</v>
      </c>
      <c r="BV75" s="120">
        <f>SUM(Table7[[#This Row],[7. Please indicate for each of the five statements which is the closest to how you have been feeling over the last 6 months '[I have felt cheerful and in good spirits']]:[7. Please indicate for each of the five statements which is the closest to how you have been feeling over the last 6 months '[My daily life has been filled with things that interest me']]])*4</f>
        <v>68</v>
      </c>
      <c r="BW75" s="120" t="s">
        <v>148</v>
      </c>
      <c r="BX75" s="120" t="s">
        <v>3931</v>
      </c>
      <c r="BY75" s="120" t="s">
        <v>3932</v>
      </c>
      <c r="BZ75" s="120" t="s">
        <v>2992</v>
      </c>
      <c r="CA75" s="120" t="s">
        <v>170</v>
      </c>
      <c r="CB75" s="120" t="s">
        <v>176</v>
      </c>
      <c r="CC75" s="120" t="s">
        <v>183</v>
      </c>
      <c r="CG75" s="120" t="s">
        <v>208</v>
      </c>
      <c r="CH75" s="120" t="s">
        <v>214</v>
      </c>
      <c r="CI75" s="120" t="s">
        <v>2031</v>
      </c>
    </row>
    <row r="76" spans="1:87" x14ac:dyDescent="0.25">
      <c r="A76" s="120" t="s">
        <v>3933</v>
      </c>
      <c r="B76" s="120">
        <v>3</v>
      </c>
      <c r="C76" s="120">
        <v>5</v>
      </c>
      <c r="D76" s="120">
        <v>4</v>
      </c>
      <c r="E76" s="120">
        <v>4</v>
      </c>
      <c r="F76" s="120">
        <v>2</v>
      </c>
      <c r="G76" s="120">
        <v>5</v>
      </c>
      <c r="H76" s="120">
        <v>5</v>
      </c>
      <c r="I76" s="120">
        <v>5</v>
      </c>
      <c r="J76" s="120">
        <v>1</v>
      </c>
      <c r="K76" s="120">
        <v>5</v>
      </c>
      <c r="L76" s="120">
        <v>4</v>
      </c>
      <c r="M76" s="120">
        <v>4</v>
      </c>
      <c r="N76" s="120">
        <v>4</v>
      </c>
      <c r="O76" s="120">
        <v>2</v>
      </c>
      <c r="P76" s="120">
        <v>5</v>
      </c>
      <c r="Q76" s="120">
        <v>5</v>
      </c>
      <c r="R76" s="120">
        <v>3</v>
      </c>
      <c r="S76" s="120">
        <v>3</v>
      </c>
      <c r="T76" s="120">
        <v>2</v>
      </c>
      <c r="U76" s="120">
        <v>4</v>
      </c>
      <c r="V76" s="120">
        <v>1</v>
      </c>
      <c r="W76" s="120">
        <v>5</v>
      </c>
      <c r="X76" s="120" t="s">
        <v>3934</v>
      </c>
      <c r="Z76" s="120">
        <v>5</v>
      </c>
      <c r="AA76" s="120">
        <v>4</v>
      </c>
      <c r="AB76" s="120">
        <v>4</v>
      </c>
      <c r="AC76" s="120">
        <v>5</v>
      </c>
      <c r="AD76" s="120">
        <v>5</v>
      </c>
      <c r="AE76" s="120">
        <v>3</v>
      </c>
      <c r="AF76" s="120">
        <v>5</v>
      </c>
      <c r="AG76" s="120">
        <v>3</v>
      </c>
      <c r="AH76" s="120">
        <v>3</v>
      </c>
      <c r="AI76" s="120">
        <v>4</v>
      </c>
      <c r="AJ76" s="120">
        <v>4</v>
      </c>
      <c r="AK76" s="120">
        <v>5</v>
      </c>
      <c r="AL76" s="120">
        <v>3</v>
      </c>
      <c r="AM76" s="120">
        <v>4</v>
      </c>
      <c r="AN76" s="120">
        <v>5</v>
      </c>
      <c r="AO76" s="120">
        <v>4</v>
      </c>
      <c r="AP76" s="120">
        <v>4</v>
      </c>
      <c r="AQ76" s="120">
        <v>2</v>
      </c>
      <c r="AR76" s="120">
        <v>5</v>
      </c>
      <c r="AS76" s="120">
        <v>5</v>
      </c>
      <c r="AT76" s="120">
        <v>5</v>
      </c>
      <c r="AU76" s="120">
        <v>2</v>
      </c>
      <c r="AV76" s="120">
        <v>4</v>
      </c>
      <c r="AW76" s="120">
        <v>4</v>
      </c>
      <c r="AX76" s="120">
        <v>5</v>
      </c>
      <c r="AY76" s="120">
        <v>5</v>
      </c>
      <c r="AZ76" s="120">
        <v>1</v>
      </c>
      <c r="BA76" s="120">
        <v>5</v>
      </c>
      <c r="BB76" s="120">
        <v>5</v>
      </c>
      <c r="BC76" s="120">
        <v>2</v>
      </c>
      <c r="BD76" s="120">
        <v>3</v>
      </c>
      <c r="BE76" s="120">
        <v>2</v>
      </c>
      <c r="BF76" s="120">
        <v>4</v>
      </c>
      <c r="BG76" s="120">
        <v>3</v>
      </c>
      <c r="BH76" s="120">
        <v>5</v>
      </c>
      <c r="BI76" s="120" t="s">
        <v>3586</v>
      </c>
      <c r="BJ76" s="120" t="s">
        <v>3587</v>
      </c>
      <c r="BK76" s="120" t="s">
        <v>3588</v>
      </c>
      <c r="BL76" s="120" t="s">
        <v>151</v>
      </c>
      <c r="BM76" s="120" t="s">
        <v>151</v>
      </c>
      <c r="BN76" s="120" t="s">
        <v>3609</v>
      </c>
      <c r="BO76" s="120" t="s">
        <v>3935</v>
      </c>
      <c r="BP76" s="120" t="s">
        <v>3632</v>
      </c>
      <c r="BQ76" s="120">
        <v>1</v>
      </c>
      <c r="BR76" s="120">
        <v>1</v>
      </c>
      <c r="BS76" s="120">
        <v>4</v>
      </c>
      <c r="BT76" s="120">
        <v>1</v>
      </c>
      <c r="BU76" s="120">
        <v>4</v>
      </c>
      <c r="BV76" s="120">
        <f>SUM(Table7[[#This Row],[7. Please indicate for each of the five statements which is the closest to how you have been feeling over the last 6 months '[I have felt cheerful and in good spirits']]:[7. Please indicate for each of the five statements which is the closest to how you have been feeling over the last 6 months '[My daily life has been filled with things that interest me']]])*4</f>
        <v>44</v>
      </c>
      <c r="BW76" s="120" t="s">
        <v>3936</v>
      </c>
      <c r="BX76" s="120" t="s">
        <v>3937</v>
      </c>
      <c r="BY76" s="120" t="s">
        <v>3938</v>
      </c>
      <c r="BZ76" s="120" t="s">
        <v>162</v>
      </c>
      <c r="CA76" s="120" t="s">
        <v>169</v>
      </c>
      <c r="CB76" s="120" t="s">
        <v>176</v>
      </c>
      <c r="CC76" s="120" t="s">
        <v>183</v>
      </c>
      <c r="CD76" s="120" t="s">
        <v>3939</v>
      </c>
      <c r="CE76" s="120" t="s">
        <v>203</v>
      </c>
      <c r="CF76" s="120" t="s">
        <v>3596</v>
      </c>
      <c r="CG76" s="120" t="s">
        <v>208</v>
      </c>
      <c r="CH76" s="120" t="s">
        <v>214</v>
      </c>
      <c r="CI76" s="120" t="s">
        <v>2031</v>
      </c>
    </row>
    <row r="77" spans="1:87" x14ac:dyDescent="0.25">
      <c r="A77" s="120" t="s">
        <v>3940</v>
      </c>
      <c r="B77" s="120">
        <v>2</v>
      </c>
      <c r="C77" s="120">
        <v>3</v>
      </c>
      <c r="D77" s="120">
        <v>3</v>
      </c>
      <c r="E77" s="120">
        <v>5</v>
      </c>
      <c r="F77" s="120">
        <v>1</v>
      </c>
      <c r="G77" s="120">
        <v>5</v>
      </c>
      <c r="H77" s="120">
        <v>5</v>
      </c>
      <c r="I77" s="120">
        <v>5</v>
      </c>
      <c r="J77" s="120">
        <v>1</v>
      </c>
      <c r="K77" s="120">
        <v>3</v>
      </c>
      <c r="L77" s="120">
        <v>4</v>
      </c>
      <c r="M77" s="120">
        <v>2</v>
      </c>
      <c r="N77" s="120">
        <v>3</v>
      </c>
      <c r="O77" s="120">
        <v>1</v>
      </c>
      <c r="P77" s="120">
        <v>5</v>
      </c>
      <c r="Q77" s="120">
        <v>5</v>
      </c>
      <c r="R77" s="120">
        <v>5</v>
      </c>
      <c r="S77" s="120">
        <v>1</v>
      </c>
      <c r="T77" s="120">
        <v>4</v>
      </c>
      <c r="U77" s="120">
        <v>3</v>
      </c>
      <c r="V77" s="120">
        <v>1</v>
      </c>
      <c r="W77" s="120">
        <v>4</v>
      </c>
      <c r="X77" s="120" t="s">
        <v>2747</v>
      </c>
      <c r="Z77" s="120">
        <v>2</v>
      </c>
      <c r="AA77" s="120">
        <v>1</v>
      </c>
      <c r="AB77" s="120">
        <v>1</v>
      </c>
      <c r="AC77" s="120">
        <v>2</v>
      </c>
      <c r="AD77" s="120">
        <v>2</v>
      </c>
      <c r="AE77" s="120">
        <v>1</v>
      </c>
      <c r="AF77" s="120">
        <v>5</v>
      </c>
      <c r="AG77" s="120">
        <v>1</v>
      </c>
      <c r="AH77" s="120">
        <v>3</v>
      </c>
      <c r="AI77" s="120">
        <v>2</v>
      </c>
      <c r="AJ77" s="120">
        <v>5</v>
      </c>
      <c r="AK77" s="120">
        <v>2</v>
      </c>
      <c r="AL77" s="120">
        <v>1</v>
      </c>
      <c r="AM77" s="120">
        <v>3</v>
      </c>
      <c r="AN77" s="120">
        <v>3</v>
      </c>
      <c r="AO77" s="120">
        <v>3</v>
      </c>
      <c r="AP77" s="120">
        <v>5</v>
      </c>
      <c r="AQ77" s="120">
        <v>1</v>
      </c>
      <c r="AR77" s="120">
        <v>5</v>
      </c>
      <c r="AS77" s="120">
        <v>5</v>
      </c>
      <c r="AT77" s="120">
        <v>5</v>
      </c>
      <c r="AU77" s="120">
        <v>1</v>
      </c>
      <c r="AV77" s="120">
        <v>2</v>
      </c>
      <c r="AW77" s="120">
        <v>2</v>
      </c>
      <c r="AX77" s="120">
        <v>1</v>
      </c>
      <c r="AY77" s="120">
        <v>3</v>
      </c>
      <c r="AZ77" s="120">
        <v>1</v>
      </c>
      <c r="BA77" s="120">
        <v>4</v>
      </c>
      <c r="BB77" s="120">
        <v>5</v>
      </c>
      <c r="BC77" s="120">
        <v>5</v>
      </c>
      <c r="BD77" s="120">
        <v>1</v>
      </c>
      <c r="BE77" s="120">
        <v>3</v>
      </c>
      <c r="BF77" s="120">
        <v>4</v>
      </c>
      <c r="BG77" s="120">
        <v>1</v>
      </c>
      <c r="BH77" s="120">
        <v>5</v>
      </c>
      <c r="BI77" s="120" t="s">
        <v>3586</v>
      </c>
      <c r="BJ77" s="120" t="s">
        <v>3587</v>
      </c>
      <c r="BK77" s="120" t="s">
        <v>3588</v>
      </c>
      <c r="BL77" s="120" t="s">
        <v>931</v>
      </c>
      <c r="BM77" s="120" t="s">
        <v>931</v>
      </c>
      <c r="BN77" s="120" t="s">
        <v>3594</v>
      </c>
      <c r="BQ77" s="120">
        <v>2</v>
      </c>
      <c r="BR77" s="120">
        <v>2</v>
      </c>
      <c r="BS77" s="120">
        <v>2</v>
      </c>
      <c r="BT77" s="120">
        <v>2</v>
      </c>
      <c r="BU77" s="120">
        <v>0</v>
      </c>
      <c r="BV77" s="120">
        <f>SUM(Table7[[#This Row],[7. Please indicate for each of the five statements which is the closest to how you have been feeling over the last 6 months '[I have felt cheerful and in good spirits']]:[7. Please indicate for each of the five statements which is the closest to how you have been feeling over the last 6 months '[My daily life has been filled with things that interest me']]])*4</f>
        <v>32</v>
      </c>
      <c r="BW77" s="120" t="s">
        <v>2052</v>
      </c>
      <c r="BX77" s="120" t="s">
        <v>3941</v>
      </c>
      <c r="BY77" s="120" t="s">
        <v>3942</v>
      </c>
      <c r="BZ77" s="120" t="s">
        <v>162</v>
      </c>
      <c r="CA77" s="120" t="s">
        <v>171</v>
      </c>
      <c r="CB77" s="120" t="s">
        <v>176</v>
      </c>
      <c r="CC77" s="120" t="s">
        <v>183</v>
      </c>
      <c r="CD77" s="120" t="s">
        <v>483</v>
      </c>
      <c r="CE77" s="120" t="s">
        <v>204</v>
      </c>
      <c r="CF77" s="120" t="s">
        <v>3897</v>
      </c>
      <c r="CG77" s="120" t="s">
        <v>208</v>
      </c>
      <c r="CH77" s="120" t="s">
        <v>214</v>
      </c>
      <c r="CI77" s="120" t="s">
        <v>2031</v>
      </c>
    </row>
    <row r="78" spans="1:87" x14ac:dyDescent="0.25">
      <c r="A78" s="120" t="s">
        <v>3943</v>
      </c>
      <c r="B78" s="120">
        <v>2</v>
      </c>
      <c r="C78" s="120">
        <v>4</v>
      </c>
      <c r="D78" s="120">
        <v>4</v>
      </c>
      <c r="E78" s="120">
        <v>3</v>
      </c>
      <c r="F78" s="120">
        <v>5</v>
      </c>
      <c r="G78" s="120">
        <v>4</v>
      </c>
      <c r="H78" s="120">
        <v>4</v>
      </c>
      <c r="I78" s="120">
        <v>4</v>
      </c>
      <c r="J78" s="120">
        <v>2</v>
      </c>
      <c r="K78" s="120">
        <v>2</v>
      </c>
      <c r="L78" s="120">
        <v>5</v>
      </c>
      <c r="M78" s="120">
        <v>3</v>
      </c>
      <c r="N78" s="120">
        <v>3</v>
      </c>
      <c r="O78" s="120">
        <v>5</v>
      </c>
      <c r="P78" s="120">
        <v>5</v>
      </c>
      <c r="Q78" s="120">
        <v>5</v>
      </c>
      <c r="R78" s="120">
        <v>4</v>
      </c>
      <c r="S78" s="120">
        <v>3</v>
      </c>
      <c r="T78" s="120">
        <v>3</v>
      </c>
      <c r="U78" s="120">
        <v>2</v>
      </c>
      <c r="V78" s="120">
        <v>2</v>
      </c>
      <c r="W78" s="120">
        <v>5</v>
      </c>
      <c r="X78" s="120" t="s">
        <v>2586</v>
      </c>
      <c r="Z78" s="120">
        <v>3</v>
      </c>
      <c r="AA78" s="120">
        <v>3</v>
      </c>
      <c r="AB78" s="120">
        <v>5</v>
      </c>
      <c r="AC78" s="120">
        <v>4</v>
      </c>
      <c r="AD78" s="120">
        <v>4</v>
      </c>
      <c r="AE78" s="120">
        <v>3</v>
      </c>
      <c r="AF78" s="120">
        <v>5</v>
      </c>
      <c r="AG78" s="120">
        <v>3</v>
      </c>
      <c r="AH78" s="120">
        <v>4</v>
      </c>
      <c r="AI78" s="120">
        <v>4</v>
      </c>
      <c r="AJ78" s="120">
        <v>4</v>
      </c>
      <c r="AK78" s="120">
        <v>5</v>
      </c>
      <c r="AL78" s="120">
        <v>4</v>
      </c>
      <c r="AM78" s="120">
        <v>3</v>
      </c>
      <c r="AN78" s="120">
        <v>5</v>
      </c>
      <c r="AO78" s="120">
        <v>4</v>
      </c>
      <c r="AP78" s="120">
        <v>4</v>
      </c>
      <c r="AQ78" s="120">
        <v>5</v>
      </c>
      <c r="AR78" s="120">
        <v>4</v>
      </c>
      <c r="AS78" s="120">
        <v>4</v>
      </c>
      <c r="AT78" s="120">
        <v>4</v>
      </c>
      <c r="AU78" s="120">
        <v>3</v>
      </c>
      <c r="AV78" s="120">
        <v>3</v>
      </c>
      <c r="AW78" s="120">
        <v>5</v>
      </c>
      <c r="AX78" s="120">
        <v>4</v>
      </c>
      <c r="AY78" s="120">
        <v>4</v>
      </c>
      <c r="AZ78" s="120">
        <v>5</v>
      </c>
      <c r="BA78" s="120">
        <v>5</v>
      </c>
      <c r="BB78" s="120">
        <v>5</v>
      </c>
      <c r="BC78" s="120">
        <v>4</v>
      </c>
      <c r="BD78" s="120">
        <v>4</v>
      </c>
      <c r="BE78" s="120">
        <v>3</v>
      </c>
      <c r="BF78" s="120">
        <v>2</v>
      </c>
      <c r="BG78" s="120">
        <v>2</v>
      </c>
      <c r="BH78" s="120">
        <v>5</v>
      </c>
      <c r="BI78" s="120" t="s">
        <v>3586</v>
      </c>
      <c r="BJ78" s="120" t="s">
        <v>3587</v>
      </c>
      <c r="BK78" s="120" t="s">
        <v>3588</v>
      </c>
      <c r="BL78" s="120" t="s">
        <v>151</v>
      </c>
      <c r="BM78" s="120" t="s">
        <v>5</v>
      </c>
      <c r="BN78" s="120" t="s">
        <v>3594</v>
      </c>
      <c r="BQ78" s="120">
        <v>2</v>
      </c>
      <c r="BR78" s="120">
        <v>3</v>
      </c>
      <c r="BS78" s="120">
        <v>3</v>
      </c>
      <c r="BT78" s="120">
        <v>1</v>
      </c>
      <c r="BU78" s="120">
        <v>2</v>
      </c>
      <c r="BV78" s="120">
        <f>SUM(Table7[[#This Row],[7. Please indicate for each of the five statements which is the closest to how you have been feeling over the last 6 months '[I have felt cheerful and in good spirits']]:[7. Please indicate for each of the five statements which is the closest to how you have been feeling over the last 6 months '[My daily life has been filled with things that interest me']]])*4</f>
        <v>44</v>
      </c>
      <c r="BW78" s="120" t="s">
        <v>148</v>
      </c>
      <c r="BX78" s="120" t="s">
        <v>3944</v>
      </c>
      <c r="BZ78" s="120" t="s">
        <v>162</v>
      </c>
      <c r="CA78" s="120" t="s">
        <v>171</v>
      </c>
      <c r="CB78" s="120" t="s">
        <v>180</v>
      </c>
      <c r="CC78" s="120" t="s">
        <v>183</v>
      </c>
      <c r="CE78" s="120" t="s">
        <v>203</v>
      </c>
      <c r="CF78" s="120" t="s">
        <v>3945</v>
      </c>
      <c r="CG78" s="120" t="s">
        <v>208</v>
      </c>
      <c r="CH78" s="120" t="s">
        <v>214</v>
      </c>
      <c r="CI78" s="120" t="s">
        <v>2031</v>
      </c>
    </row>
    <row r="79" spans="1:87" x14ac:dyDescent="0.25">
      <c r="A79" s="120" t="s">
        <v>3946</v>
      </c>
      <c r="B79" s="120">
        <v>1</v>
      </c>
      <c r="C79" s="120">
        <v>4</v>
      </c>
      <c r="D79" s="120">
        <v>5</v>
      </c>
      <c r="E79" s="120">
        <v>1</v>
      </c>
      <c r="F79" s="120">
        <v>1</v>
      </c>
      <c r="G79" s="120">
        <v>4</v>
      </c>
      <c r="H79" s="120">
        <v>3</v>
      </c>
      <c r="I79" s="120">
        <v>4</v>
      </c>
      <c r="J79" s="120">
        <v>1</v>
      </c>
      <c r="K79" s="120">
        <v>5</v>
      </c>
      <c r="L79" s="120" t="s">
        <v>5</v>
      </c>
      <c r="M79" s="120" t="s">
        <v>5</v>
      </c>
      <c r="N79" s="120">
        <v>4</v>
      </c>
      <c r="O79" s="120">
        <v>4</v>
      </c>
      <c r="P79" s="120">
        <v>4</v>
      </c>
      <c r="Q79" s="120">
        <v>5</v>
      </c>
      <c r="R79" s="120">
        <v>1</v>
      </c>
      <c r="S79" s="120">
        <v>1</v>
      </c>
      <c r="T79" s="120">
        <v>1</v>
      </c>
      <c r="U79" s="120">
        <v>1</v>
      </c>
      <c r="V79" s="120">
        <v>2</v>
      </c>
      <c r="W79" s="120">
        <v>4</v>
      </c>
      <c r="X79" s="120" t="s">
        <v>3947</v>
      </c>
      <c r="Z79" s="120">
        <v>3</v>
      </c>
      <c r="AA79" s="120">
        <v>1</v>
      </c>
      <c r="AB79" s="120">
        <v>4</v>
      </c>
      <c r="AC79" s="120">
        <v>1</v>
      </c>
      <c r="AD79" s="120">
        <v>1</v>
      </c>
      <c r="AE79" s="120">
        <v>1</v>
      </c>
      <c r="AF79" s="120">
        <v>5</v>
      </c>
      <c r="AG79" s="120">
        <v>1</v>
      </c>
      <c r="AH79" s="120">
        <v>4</v>
      </c>
      <c r="AI79" s="120">
        <v>3</v>
      </c>
      <c r="AJ79" s="120">
        <v>1</v>
      </c>
      <c r="AK79" s="120">
        <v>3</v>
      </c>
      <c r="AL79" s="120">
        <v>1</v>
      </c>
      <c r="AM79" s="120">
        <v>3</v>
      </c>
      <c r="AN79" s="120">
        <v>5</v>
      </c>
      <c r="AO79" s="120">
        <v>5</v>
      </c>
      <c r="AP79" s="120">
        <v>5</v>
      </c>
      <c r="AQ79" s="120" t="s">
        <v>5</v>
      </c>
      <c r="AR79" s="120">
        <v>5</v>
      </c>
      <c r="AS79" s="120">
        <v>4</v>
      </c>
      <c r="AT79" s="120">
        <v>4</v>
      </c>
      <c r="AU79" s="120" t="s">
        <v>5</v>
      </c>
      <c r="AV79" s="120">
        <v>5</v>
      </c>
      <c r="AW79" s="120" t="s">
        <v>5</v>
      </c>
      <c r="AX79" s="120">
        <v>2</v>
      </c>
      <c r="AY79" s="120">
        <v>2</v>
      </c>
      <c r="AZ79" s="120">
        <v>3</v>
      </c>
      <c r="BA79" s="120">
        <v>5</v>
      </c>
      <c r="BB79" s="120">
        <v>5</v>
      </c>
      <c r="BC79" s="120">
        <v>2</v>
      </c>
      <c r="BD79" s="120">
        <v>1</v>
      </c>
      <c r="BE79" s="120" t="s">
        <v>5</v>
      </c>
      <c r="BF79" s="120">
        <v>1</v>
      </c>
      <c r="BG79" s="120" t="s">
        <v>5</v>
      </c>
      <c r="BH79" s="120">
        <v>5</v>
      </c>
      <c r="BI79" s="120" t="s">
        <v>3593</v>
      </c>
      <c r="BJ79" s="120" t="s">
        <v>931</v>
      </c>
      <c r="BK79" s="120" t="s">
        <v>3588</v>
      </c>
      <c r="BL79" s="120" t="s">
        <v>5</v>
      </c>
      <c r="BM79" s="120" t="s">
        <v>151</v>
      </c>
      <c r="BN79" s="120" t="s">
        <v>3594</v>
      </c>
      <c r="BO79" s="120" t="s">
        <v>3627</v>
      </c>
      <c r="BQ79" s="120">
        <v>3</v>
      </c>
      <c r="BR79" s="120">
        <v>3</v>
      </c>
      <c r="BS79" s="120">
        <v>2</v>
      </c>
      <c r="BT79" s="120">
        <v>4</v>
      </c>
      <c r="BU79" s="120">
        <v>1</v>
      </c>
      <c r="BV79" s="120">
        <f>SUM(Table7[[#This Row],[7. Please indicate for each of the five statements which is the closest to how you have been feeling over the last 6 months '[I have felt cheerful and in good spirits']]:[7. Please indicate for each of the five statements which is the closest to how you have been feeling over the last 6 months '[My daily life has been filled with things that interest me']]])*4</f>
        <v>52</v>
      </c>
      <c r="BW79" s="120" t="s">
        <v>148</v>
      </c>
      <c r="BX79" s="120" t="s">
        <v>3948</v>
      </c>
      <c r="BY79" s="120" t="s">
        <v>3949</v>
      </c>
      <c r="BZ79" s="120" t="s">
        <v>163</v>
      </c>
      <c r="CA79" s="120" t="s">
        <v>171</v>
      </c>
      <c r="CB79" s="120" t="s">
        <v>176</v>
      </c>
      <c r="CC79" s="120" t="s">
        <v>183</v>
      </c>
      <c r="CD79" s="120" t="s">
        <v>3950</v>
      </c>
      <c r="CE79" s="120" t="s">
        <v>192</v>
      </c>
      <c r="CF79" s="120" t="s">
        <v>3596</v>
      </c>
      <c r="CG79" s="120" t="s">
        <v>3951</v>
      </c>
      <c r="CH79" s="120" t="s">
        <v>214</v>
      </c>
      <c r="CI79" s="120" t="s">
        <v>2031</v>
      </c>
    </row>
    <row r="80" spans="1:87" x14ac:dyDescent="0.25">
      <c r="A80" s="120" t="s">
        <v>3952</v>
      </c>
      <c r="B80" s="120">
        <v>5</v>
      </c>
      <c r="C80" s="120">
        <v>5</v>
      </c>
      <c r="D80" s="120">
        <v>3</v>
      </c>
      <c r="E80" s="120">
        <v>5</v>
      </c>
      <c r="F80" s="120">
        <v>1</v>
      </c>
      <c r="G80" s="120">
        <v>5</v>
      </c>
      <c r="H80" s="120">
        <v>5</v>
      </c>
      <c r="I80" s="120">
        <v>5</v>
      </c>
      <c r="J80" s="120">
        <v>1</v>
      </c>
      <c r="K80" s="120">
        <v>5</v>
      </c>
      <c r="L80" s="120">
        <v>3</v>
      </c>
      <c r="M80" s="120">
        <v>3</v>
      </c>
      <c r="N80" s="120">
        <v>2</v>
      </c>
      <c r="O80" s="120">
        <v>5</v>
      </c>
      <c r="P80" s="120">
        <v>5</v>
      </c>
      <c r="Q80" s="120">
        <v>5</v>
      </c>
      <c r="R80" s="120">
        <v>3</v>
      </c>
      <c r="S80" s="120">
        <v>3</v>
      </c>
      <c r="T80" s="120">
        <v>3</v>
      </c>
      <c r="U80" s="120">
        <v>4</v>
      </c>
      <c r="V80" s="120">
        <v>3</v>
      </c>
      <c r="W80" s="120">
        <v>4</v>
      </c>
      <c r="X80" s="120" t="s">
        <v>2538</v>
      </c>
      <c r="Z80" s="120">
        <v>4</v>
      </c>
      <c r="AA80" s="120">
        <v>4</v>
      </c>
      <c r="AB80" s="120">
        <v>4</v>
      </c>
      <c r="AC80" s="120">
        <v>5</v>
      </c>
      <c r="AD80" s="120">
        <v>3</v>
      </c>
      <c r="AE80" s="120">
        <v>3</v>
      </c>
      <c r="AF80" s="120">
        <v>5</v>
      </c>
      <c r="AG80" s="120">
        <v>3</v>
      </c>
      <c r="AH80" s="120">
        <v>4</v>
      </c>
      <c r="AI80" s="120">
        <v>5</v>
      </c>
      <c r="AJ80" s="120">
        <v>4</v>
      </c>
      <c r="AK80" s="120">
        <v>5</v>
      </c>
      <c r="AL80" s="120">
        <v>4</v>
      </c>
      <c r="AM80" s="120">
        <v>5</v>
      </c>
      <c r="AN80" s="120">
        <v>5</v>
      </c>
      <c r="AO80" s="120">
        <v>4</v>
      </c>
      <c r="AP80" s="120">
        <v>4</v>
      </c>
      <c r="AQ80" s="120">
        <v>2</v>
      </c>
      <c r="AR80" s="120">
        <v>5</v>
      </c>
      <c r="AS80" s="120">
        <v>5</v>
      </c>
      <c r="AT80" s="120">
        <v>5</v>
      </c>
      <c r="AU80" s="120">
        <v>2</v>
      </c>
      <c r="AV80" s="120">
        <v>5</v>
      </c>
      <c r="AW80" s="120">
        <v>3</v>
      </c>
      <c r="AX80" s="120">
        <v>4</v>
      </c>
      <c r="AY80" s="120">
        <v>2</v>
      </c>
      <c r="AZ80" s="120">
        <v>5</v>
      </c>
      <c r="BA80" s="120">
        <v>5</v>
      </c>
      <c r="BB80" s="120">
        <v>5</v>
      </c>
      <c r="BC80" s="120">
        <v>4</v>
      </c>
      <c r="BD80" s="120">
        <v>3</v>
      </c>
      <c r="BE80" s="120">
        <v>3</v>
      </c>
      <c r="BF80" s="120">
        <v>4</v>
      </c>
      <c r="BG80" s="120">
        <v>4</v>
      </c>
      <c r="BH80" s="120">
        <v>4</v>
      </c>
      <c r="BI80" s="120" t="s">
        <v>3586</v>
      </c>
      <c r="BJ80" s="120" t="s">
        <v>3608</v>
      </c>
      <c r="BK80" s="120" t="s">
        <v>3588</v>
      </c>
      <c r="BL80" s="120" t="s">
        <v>151</v>
      </c>
      <c r="BM80" s="120" t="s">
        <v>151</v>
      </c>
      <c r="BQ80" s="120">
        <v>4</v>
      </c>
      <c r="BR80" s="120">
        <v>4</v>
      </c>
      <c r="BS80" s="120">
        <v>3</v>
      </c>
      <c r="BT80" s="120">
        <v>2</v>
      </c>
      <c r="BU80" s="120">
        <v>3</v>
      </c>
      <c r="BV80" s="120">
        <f>SUM(Table7[[#This Row],[7. Please indicate for each of the five statements which is the closest to how you have been feeling over the last 6 months '[I have felt cheerful and in good spirits']]:[7. Please indicate for each of the five statements which is the closest to how you have been feeling over the last 6 months '[My daily life has been filled with things that interest me']]])*4</f>
        <v>64</v>
      </c>
      <c r="BW80" s="120" t="s">
        <v>148</v>
      </c>
      <c r="BX80" s="120" t="s">
        <v>3605</v>
      </c>
      <c r="BY80" s="120" t="s">
        <v>3953</v>
      </c>
      <c r="BZ80" s="120" t="s">
        <v>162</v>
      </c>
      <c r="CA80" s="120" t="s">
        <v>171</v>
      </c>
      <c r="CB80" s="120" t="s">
        <v>176</v>
      </c>
      <c r="CC80" s="120" t="s">
        <v>183</v>
      </c>
      <c r="CE80" s="120" t="s">
        <v>192</v>
      </c>
      <c r="CF80" s="120" t="s">
        <v>192</v>
      </c>
      <c r="CG80" s="120" t="s">
        <v>208</v>
      </c>
      <c r="CH80" s="120" t="s">
        <v>214</v>
      </c>
      <c r="CI80" s="120" t="s">
        <v>2031</v>
      </c>
    </row>
    <row r="81" spans="1:87" x14ac:dyDescent="0.25">
      <c r="A81" s="120" t="s">
        <v>3954</v>
      </c>
      <c r="B81" s="120">
        <v>5</v>
      </c>
      <c r="C81" s="120">
        <v>5</v>
      </c>
      <c r="D81" s="120">
        <v>1</v>
      </c>
      <c r="E81" s="120">
        <v>3</v>
      </c>
      <c r="F81" s="120">
        <v>4</v>
      </c>
      <c r="G81" s="120">
        <v>5</v>
      </c>
      <c r="H81" s="120">
        <v>1</v>
      </c>
      <c r="I81" s="120">
        <v>5</v>
      </c>
      <c r="J81" s="120">
        <v>1</v>
      </c>
      <c r="K81" s="120">
        <v>5</v>
      </c>
      <c r="L81" s="120">
        <v>3</v>
      </c>
      <c r="M81" s="120">
        <v>4</v>
      </c>
      <c r="N81" s="120">
        <v>5</v>
      </c>
      <c r="O81" s="120">
        <v>4</v>
      </c>
      <c r="P81" s="120">
        <v>5</v>
      </c>
      <c r="Q81" s="120">
        <v>5</v>
      </c>
      <c r="R81" s="120">
        <v>3</v>
      </c>
      <c r="S81" s="120">
        <v>4</v>
      </c>
      <c r="T81" s="120">
        <v>1</v>
      </c>
      <c r="U81" s="120">
        <v>4</v>
      </c>
      <c r="V81" s="120">
        <v>4</v>
      </c>
      <c r="W81" s="120">
        <v>5</v>
      </c>
      <c r="X81" s="120" t="s">
        <v>2813</v>
      </c>
      <c r="Z81" s="120">
        <v>4</v>
      </c>
      <c r="AA81" s="120">
        <v>5</v>
      </c>
      <c r="AB81" s="120">
        <v>4</v>
      </c>
      <c r="AC81" s="120">
        <v>3</v>
      </c>
      <c r="AD81" s="120">
        <v>4</v>
      </c>
      <c r="AE81" s="120">
        <v>4</v>
      </c>
      <c r="AF81" s="120">
        <v>4</v>
      </c>
      <c r="AG81" s="120">
        <v>2</v>
      </c>
      <c r="AH81" s="120">
        <v>3</v>
      </c>
      <c r="AI81" s="120">
        <v>3</v>
      </c>
      <c r="AJ81" s="120">
        <v>5</v>
      </c>
      <c r="AK81" s="120">
        <v>5</v>
      </c>
      <c r="AL81" s="120">
        <v>3</v>
      </c>
      <c r="AM81" s="120">
        <v>5</v>
      </c>
      <c r="AN81" s="120">
        <v>5</v>
      </c>
      <c r="AO81" s="120">
        <v>1</v>
      </c>
      <c r="AP81" s="120">
        <v>3</v>
      </c>
      <c r="AQ81" s="120">
        <v>3</v>
      </c>
      <c r="AR81" s="120">
        <v>5</v>
      </c>
      <c r="AS81" s="120">
        <v>1</v>
      </c>
      <c r="AT81" s="120">
        <v>5</v>
      </c>
      <c r="AU81" s="120">
        <v>1</v>
      </c>
      <c r="AV81" s="120">
        <v>5</v>
      </c>
      <c r="AW81" s="120">
        <v>5</v>
      </c>
      <c r="AX81" s="120">
        <v>5</v>
      </c>
      <c r="AY81" s="120">
        <v>5</v>
      </c>
      <c r="AZ81" s="120">
        <v>5</v>
      </c>
      <c r="BA81" s="120">
        <v>5</v>
      </c>
      <c r="BB81" s="120">
        <v>5</v>
      </c>
      <c r="BC81" s="120">
        <v>4</v>
      </c>
      <c r="BD81" s="120">
        <v>5</v>
      </c>
      <c r="BE81" s="120">
        <v>1</v>
      </c>
      <c r="BF81" s="120">
        <v>3</v>
      </c>
      <c r="BG81" s="120">
        <v>3</v>
      </c>
      <c r="BH81" s="120">
        <v>5</v>
      </c>
      <c r="BI81" s="120" t="s">
        <v>3586</v>
      </c>
      <c r="BJ81" s="120" t="s">
        <v>3587</v>
      </c>
      <c r="BK81" s="120" t="s">
        <v>3588</v>
      </c>
      <c r="BL81" s="120" t="s">
        <v>151</v>
      </c>
      <c r="BM81" s="120" t="s">
        <v>151</v>
      </c>
      <c r="BN81" s="120" t="s">
        <v>3609</v>
      </c>
      <c r="BO81" s="120" t="s">
        <v>3955</v>
      </c>
      <c r="BQ81" s="120">
        <v>4</v>
      </c>
      <c r="BR81" s="120">
        <v>3</v>
      </c>
      <c r="BS81" s="120">
        <v>3</v>
      </c>
      <c r="BT81" s="120">
        <v>1</v>
      </c>
      <c r="BU81" s="120">
        <v>2</v>
      </c>
      <c r="BV81" s="120">
        <f>SUM(Table7[[#This Row],[7. Please indicate for each of the five statements which is the closest to how you have been feeling over the last 6 months '[I have felt cheerful and in good spirits']]:[7. Please indicate for each of the five statements which is the closest to how you have been feeling over the last 6 months '[My daily life has been filled with things that interest me']]])*4</f>
        <v>52</v>
      </c>
      <c r="BW81" s="120" t="s">
        <v>2052</v>
      </c>
      <c r="BX81" s="120" t="s">
        <v>2615</v>
      </c>
      <c r="BY81" s="120" t="s">
        <v>3956</v>
      </c>
      <c r="BZ81" s="120" t="s">
        <v>162</v>
      </c>
      <c r="CA81" s="120" t="s">
        <v>171</v>
      </c>
      <c r="CB81" s="120" t="s">
        <v>176</v>
      </c>
      <c r="CC81" s="120" t="s">
        <v>183</v>
      </c>
      <c r="CD81" s="120" t="s">
        <v>3957</v>
      </c>
      <c r="CE81" s="120" t="s">
        <v>202</v>
      </c>
      <c r="CF81" s="120" t="s">
        <v>3696</v>
      </c>
      <c r="CG81" s="120" t="s">
        <v>158</v>
      </c>
      <c r="CH81" s="120" t="s">
        <v>216</v>
      </c>
      <c r="CI81" s="120" t="s">
        <v>2031</v>
      </c>
    </row>
    <row r="82" spans="1:87" x14ac:dyDescent="0.25">
      <c r="A82" s="120" t="s">
        <v>3958</v>
      </c>
      <c r="B82" s="120">
        <v>3</v>
      </c>
      <c r="C82" s="120">
        <v>3</v>
      </c>
      <c r="D82" s="120">
        <v>3</v>
      </c>
      <c r="E82" s="120">
        <v>1</v>
      </c>
      <c r="F82" s="120">
        <v>1</v>
      </c>
      <c r="G82" s="120">
        <v>5</v>
      </c>
      <c r="H82" s="120">
        <v>5</v>
      </c>
      <c r="I82" s="120">
        <v>3</v>
      </c>
      <c r="J82" s="120">
        <v>2</v>
      </c>
      <c r="K82" s="120">
        <v>2</v>
      </c>
      <c r="L82" s="120">
        <v>1</v>
      </c>
      <c r="M82" s="120">
        <v>1</v>
      </c>
      <c r="N82" s="120">
        <v>1</v>
      </c>
      <c r="O82" s="120">
        <v>2</v>
      </c>
      <c r="P82" s="120">
        <v>5</v>
      </c>
      <c r="Q82" s="120">
        <v>5</v>
      </c>
      <c r="R82" s="120">
        <v>3</v>
      </c>
      <c r="S82" s="120">
        <v>1</v>
      </c>
      <c r="T82" s="120">
        <v>2</v>
      </c>
      <c r="U82" s="120">
        <v>1</v>
      </c>
      <c r="V82" s="120">
        <v>1</v>
      </c>
      <c r="W82" s="120">
        <v>5</v>
      </c>
      <c r="X82" s="120" t="s">
        <v>3959</v>
      </c>
      <c r="Z82" s="120">
        <v>3</v>
      </c>
      <c r="AA82" s="120">
        <v>3</v>
      </c>
      <c r="AB82" s="120">
        <v>3</v>
      </c>
      <c r="AC82" s="120">
        <v>5</v>
      </c>
      <c r="AD82" s="120">
        <v>2</v>
      </c>
      <c r="AE82" s="120">
        <v>3</v>
      </c>
      <c r="AF82" s="120">
        <v>2</v>
      </c>
      <c r="AG82" s="120">
        <v>2</v>
      </c>
      <c r="AH82" s="120">
        <v>5</v>
      </c>
      <c r="AI82" s="120">
        <v>4</v>
      </c>
      <c r="AJ82" s="120">
        <v>3</v>
      </c>
      <c r="AK82" s="120">
        <v>4</v>
      </c>
      <c r="AL82" s="120">
        <v>3</v>
      </c>
      <c r="AM82" s="120">
        <v>4</v>
      </c>
      <c r="AN82" s="120">
        <v>3</v>
      </c>
      <c r="AO82" s="120">
        <v>3</v>
      </c>
      <c r="AP82" s="120">
        <v>1</v>
      </c>
      <c r="AQ82" s="120">
        <v>1</v>
      </c>
      <c r="AR82" s="120">
        <v>5</v>
      </c>
      <c r="AS82" s="120">
        <v>5</v>
      </c>
      <c r="AT82" s="120">
        <v>3</v>
      </c>
      <c r="AU82" s="120">
        <v>2</v>
      </c>
      <c r="AV82" s="120">
        <v>1</v>
      </c>
      <c r="AW82" s="120">
        <v>1</v>
      </c>
      <c r="AX82" s="120">
        <v>4</v>
      </c>
      <c r="AY82" s="120">
        <v>1</v>
      </c>
      <c r="AZ82" s="120">
        <v>2</v>
      </c>
      <c r="BA82" s="120">
        <v>5</v>
      </c>
      <c r="BB82" s="120">
        <v>5</v>
      </c>
      <c r="BC82" s="120">
        <v>3</v>
      </c>
      <c r="BD82" s="120">
        <v>1</v>
      </c>
      <c r="BE82" s="120">
        <v>1</v>
      </c>
      <c r="BF82" s="120">
        <v>1</v>
      </c>
      <c r="BG82" s="120">
        <v>1</v>
      </c>
      <c r="BH82" s="120">
        <v>4</v>
      </c>
      <c r="BI82" s="120" t="s">
        <v>3586</v>
      </c>
      <c r="BJ82" s="120" t="s">
        <v>3587</v>
      </c>
      <c r="BK82" s="120" t="s">
        <v>3588</v>
      </c>
      <c r="BL82" s="120" t="s">
        <v>151</v>
      </c>
      <c r="BM82" s="120" t="s">
        <v>151</v>
      </c>
      <c r="BN82" s="120" t="s">
        <v>3609</v>
      </c>
      <c r="BO82" s="120" t="s">
        <v>3679</v>
      </c>
      <c r="BP82" s="120" t="s">
        <v>3778</v>
      </c>
      <c r="BQ82" s="120">
        <v>3</v>
      </c>
      <c r="BR82" s="120">
        <v>3</v>
      </c>
      <c r="BS82" s="120">
        <v>2</v>
      </c>
      <c r="BT82" s="120">
        <v>2</v>
      </c>
      <c r="BU82" s="120">
        <v>1</v>
      </c>
      <c r="BV82" s="120">
        <f>SUM(Table7[[#This Row],[7. Please indicate for each of the five statements which is the closest to how you have been feeling over the last 6 months '[I have felt cheerful and in good spirits']]:[7. Please indicate for each of the five statements which is the closest to how you have been feeling over the last 6 months '[My daily life has been filled with things that interest me']]])*4</f>
        <v>44</v>
      </c>
      <c r="BW82" s="120" t="s">
        <v>2603</v>
      </c>
      <c r="BX82" s="120" t="s">
        <v>1183</v>
      </c>
      <c r="BY82" s="120" t="s">
        <v>3960</v>
      </c>
      <c r="BZ82" s="120" t="s">
        <v>162</v>
      </c>
      <c r="CA82" s="120" t="s">
        <v>170</v>
      </c>
      <c r="CB82" s="120" t="s">
        <v>176</v>
      </c>
      <c r="CC82" s="120" t="s">
        <v>183</v>
      </c>
      <c r="CD82" s="120" t="s">
        <v>430</v>
      </c>
      <c r="CE82" s="120" t="s">
        <v>204</v>
      </c>
      <c r="CF82" s="120" t="s">
        <v>3961</v>
      </c>
      <c r="CG82" s="120" t="s">
        <v>208</v>
      </c>
      <c r="CH82" s="120" t="s">
        <v>214</v>
      </c>
      <c r="CI82" s="120" t="s">
        <v>2031</v>
      </c>
    </row>
    <row r="83" spans="1:87" x14ac:dyDescent="0.25">
      <c r="A83" s="120" t="s">
        <v>3962</v>
      </c>
      <c r="B83" s="120">
        <v>2</v>
      </c>
      <c r="C83" s="120">
        <v>5</v>
      </c>
      <c r="D83" s="120">
        <v>3</v>
      </c>
      <c r="E83" s="120">
        <v>5</v>
      </c>
      <c r="F83" s="120">
        <v>1</v>
      </c>
      <c r="G83" s="120">
        <v>5</v>
      </c>
      <c r="H83" s="120">
        <v>3</v>
      </c>
      <c r="I83" s="120">
        <v>5</v>
      </c>
      <c r="J83" s="120">
        <v>1</v>
      </c>
      <c r="K83" s="120">
        <v>2</v>
      </c>
      <c r="L83" s="120">
        <v>2</v>
      </c>
      <c r="M83" s="120">
        <v>3</v>
      </c>
      <c r="N83" s="120">
        <v>4</v>
      </c>
      <c r="O83" s="120">
        <v>2</v>
      </c>
      <c r="P83" s="120">
        <v>5</v>
      </c>
      <c r="Q83" s="120">
        <v>5</v>
      </c>
      <c r="R83" s="120">
        <v>2</v>
      </c>
      <c r="S83" s="120">
        <v>2</v>
      </c>
      <c r="T83" s="120">
        <v>4</v>
      </c>
      <c r="U83" s="120">
        <v>5</v>
      </c>
      <c r="V83" s="120" t="s">
        <v>5</v>
      </c>
      <c r="W83" s="120">
        <v>5</v>
      </c>
      <c r="X83" s="120" t="s">
        <v>3963</v>
      </c>
      <c r="Z83" s="120">
        <v>5</v>
      </c>
      <c r="AA83" s="120">
        <v>2</v>
      </c>
      <c r="AB83" s="120">
        <v>3</v>
      </c>
      <c r="AC83" s="120">
        <v>5</v>
      </c>
      <c r="AD83" s="120">
        <v>4</v>
      </c>
      <c r="AE83" s="120">
        <v>4</v>
      </c>
      <c r="AF83" s="120">
        <v>4</v>
      </c>
      <c r="AG83" s="120">
        <v>1</v>
      </c>
      <c r="AH83" s="120">
        <v>3</v>
      </c>
      <c r="AI83" s="120">
        <v>5</v>
      </c>
      <c r="AJ83" s="120">
        <v>2</v>
      </c>
      <c r="AK83" s="120">
        <v>5</v>
      </c>
      <c r="AL83" s="120">
        <v>4</v>
      </c>
      <c r="AM83" s="120">
        <v>2</v>
      </c>
      <c r="AN83" s="120">
        <v>5</v>
      </c>
      <c r="AO83" s="120">
        <v>4</v>
      </c>
      <c r="AP83" s="120">
        <v>5</v>
      </c>
      <c r="AQ83" s="120">
        <v>1</v>
      </c>
      <c r="AR83" s="120">
        <v>5</v>
      </c>
      <c r="AS83" s="120">
        <v>3</v>
      </c>
      <c r="AT83" s="120">
        <v>5</v>
      </c>
      <c r="AU83" s="120">
        <v>2</v>
      </c>
      <c r="AV83" s="120">
        <v>3</v>
      </c>
      <c r="AW83" s="120">
        <v>2</v>
      </c>
      <c r="AX83" s="120">
        <v>4</v>
      </c>
      <c r="AY83" s="120">
        <v>4</v>
      </c>
      <c r="AZ83" s="120">
        <v>1</v>
      </c>
      <c r="BA83" s="120">
        <v>5</v>
      </c>
      <c r="BB83" s="120">
        <v>5</v>
      </c>
      <c r="BC83" s="120">
        <v>3</v>
      </c>
      <c r="BD83" s="120">
        <v>2</v>
      </c>
      <c r="BE83" s="120">
        <v>4</v>
      </c>
      <c r="BF83" s="120">
        <v>5</v>
      </c>
      <c r="BG83" s="120" t="s">
        <v>5</v>
      </c>
      <c r="BH83" s="120">
        <v>4</v>
      </c>
      <c r="BI83" s="120" t="s">
        <v>3594</v>
      </c>
      <c r="BK83" s="120" t="s">
        <v>3588</v>
      </c>
      <c r="BL83" s="120" t="s">
        <v>151</v>
      </c>
      <c r="BM83" s="120" t="s">
        <v>151</v>
      </c>
      <c r="BN83" s="120" t="s">
        <v>3602</v>
      </c>
      <c r="BO83" s="120" t="s">
        <v>3964</v>
      </c>
      <c r="BP83" s="120" t="s">
        <v>3965</v>
      </c>
      <c r="BQ83" s="120">
        <v>3</v>
      </c>
      <c r="BR83" s="120">
        <v>1</v>
      </c>
      <c r="BS83" s="120">
        <v>4</v>
      </c>
      <c r="BT83" s="120">
        <v>2</v>
      </c>
      <c r="BU83" s="120">
        <v>3</v>
      </c>
      <c r="BV83" s="120">
        <f>SUM(Table7[[#This Row],[7. Please indicate for each of the five statements which is the closest to how you have been feeling over the last 6 months '[I have felt cheerful and in good spirits']]:[7. Please indicate for each of the five statements which is the closest to how you have been feeling over the last 6 months '[My daily life has been filled with things that interest me']]])*4</f>
        <v>52</v>
      </c>
      <c r="BW83" s="120" t="s">
        <v>148</v>
      </c>
      <c r="BX83" s="120" t="s">
        <v>3966</v>
      </c>
      <c r="BY83" s="120" t="s">
        <v>3967</v>
      </c>
      <c r="BZ83" s="120" t="s">
        <v>162</v>
      </c>
      <c r="CA83" s="120" t="s">
        <v>171</v>
      </c>
      <c r="CB83" s="120" t="s">
        <v>176</v>
      </c>
      <c r="CC83" s="120" t="s">
        <v>183</v>
      </c>
      <c r="CD83" s="120" t="s">
        <v>1011</v>
      </c>
      <c r="CE83" s="120" t="s">
        <v>202</v>
      </c>
      <c r="CF83" s="120" t="s">
        <v>3961</v>
      </c>
      <c r="CG83" s="120" t="s">
        <v>208</v>
      </c>
      <c r="CH83" s="120" t="s">
        <v>214</v>
      </c>
      <c r="CI83" s="120" t="s">
        <v>2031</v>
      </c>
    </row>
    <row r="84" spans="1:87" x14ac:dyDescent="0.25">
      <c r="A84" s="120" t="s">
        <v>3968</v>
      </c>
      <c r="B84" s="120">
        <v>4</v>
      </c>
      <c r="C84" s="120">
        <v>5</v>
      </c>
      <c r="D84" s="120">
        <v>4</v>
      </c>
      <c r="E84" s="120">
        <v>4</v>
      </c>
      <c r="F84" s="120">
        <v>3</v>
      </c>
      <c r="G84" s="120">
        <v>5</v>
      </c>
      <c r="H84" s="120">
        <v>5</v>
      </c>
      <c r="I84" s="120">
        <v>3</v>
      </c>
      <c r="J84" s="120">
        <v>2</v>
      </c>
      <c r="K84" s="120">
        <v>3</v>
      </c>
      <c r="L84" s="120">
        <v>4</v>
      </c>
      <c r="M84" s="120">
        <v>4</v>
      </c>
      <c r="N84" s="120">
        <v>3</v>
      </c>
      <c r="O84" s="120">
        <v>2</v>
      </c>
      <c r="P84" s="120">
        <v>5</v>
      </c>
      <c r="Q84" s="120">
        <v>5</v>
      </c>
      <c r="R84" s="120">
        <v>2</v>
      </c>
      <c r="S84" s="120">
        <v>3</v>
      </c>
      <c r="T84" s="120">
        <v>5</v>
      </c>
      <c r="U84" s="120">
        <v>5</v>
      </c>
      <c r="V84" s="120" t="s">
        <v>5</v>
      </c>
      <c r="W84" s="120">
        <v>5</v>
      </c>
      <c r="X84" s="120" t="s">
        <v>3969</v>
      </c>
      <c r="Z84" s="120">
        <v>4</v>
      </c>
      <c r="AA84" s="120">
        <v>3</v>
      </c>
      <c r="AB84" s="120">
        <v>3</v>
      </c>
      <c r="AC84" s="120" t="s">
        <v>5</v>
      </c>
      <c r="AD84" s="120">
        <v>5</v>
      </c>
      <c r="AE84" s="120">
        <v>5</v>
      </c>
      <c r="AF84" s="120">
        <v>4</v>
      </c>
      <c r="AG84" s="120">
        <v>3</v>
      </c>
      <c r="AH84" s="120">
        <v>4</v>
      </c>
      <c r="AI84" s="120">
        <v>5</v>
      </c>
      <c r="AJ84" s="120">
        <v>5</v>
      </c>
      <c r="AK84" s="120">
        <v>3</v>
      </c>
      <c r="AL84" s="120">
        <v>4</v>
      </c>
      <c r="AM84" s="120">
        <v>5</v>
      </c>
      <c r="AN84" s="120">
        <v>5</v>
      </c>
      <c r="AO84" s="120">
        <v>5</v>
      </c>
      <c r="AP84" s="120">
        <v>4</v>
      </c>
      <c r="AQ84" s="120">
        <v>4</v>
      </c>
      <c r="AR84" s="120">
        <v>5</v>
      </c>
      <c r="AS84" s="120">
        <v>5</v>
      </c>
      <c r="AT84" s="120">
        <v>5</v>
      </c>
      <c r="AU84" s="120">
        <v>3</v>
      </c>
      <c r="AV84" s="120">
        <v>4</v>
      </c>
      <c r="AW84" s="120">
        <v>4</v>
      </c>
      <c r="AX84" s="120">
        <v>5</v>
      </c>
      <c r="AY84" s="120">
        <v>5</v>
      </c>
      <c r="AZ84" s="120">
        <v>4</v>
      </c>
      <c r="BA84" s="120">
        <v>5</v>
      </c>
      <c r="BB84" s="120">
        <v>5</v>
      </c>
      <c r="BC84" s="120">
        <v>2</v>
      </c>
      <c r="BD84" s="120">
        <v>5</v>
      </c>
      <c r="BE84" s="120">
        <v>5</v>
      </c>
      <c r="BF84" s="120">
        <v>5</v>
      </c>
      <c r="BG84" s="120" t="s">
        <v>5</v>
      </c>
      <c r="BH84" s="120">
        <v>5</v>
      </c>
      <c r="BI84" s="120" t="s">
        <v>3586</v>
      </c>
      <c r="BJ84" s="120" t="s">
        <v>3587</v>
      </c>
      <c r="BK84" s="120" t="s">
        <v>3588</v>
      </c>
      <c r="BL84" s="120" t="s">
        <v>151</v>
      </c>
      <c r="BM84" s="120" t="s">
        <v>151</v>
      </c>
      <c r="BN84" s="120" t="s">
        <v>3594</v>
      </c>
      <c r="BO84" s="120" t="s">
        <v>3970</v>
      </c>
      <c r="BP84" s="120" t="s">
        <v>3646</v>
      </c>
      <c r="BQ84" s="120">
        <v>2</v>
      </c>
      <c r="BR84" s="120">
        <v>2</v>
      </c>
      <c r="BS84" s="120">
        <v>1</v>
      </c>
      <c r="BT84" s="120">
        <v>2</v>
      </c>
      <c r="BU84" s="120">
        <v>2</v>
      </c>
      <c r="BV84" s="120">
        <f>SUM(Table7[[#This Row],[7. Please indicate for each of the five statements which is the closest to how you have been feeling over the last 6 months '[I have felt cheerful and in good spirits']]:[7. Please indicate for each of the five statements which is the closest to how you have been feeling over the last 6 months '[My daily life has been filled with things that interest me']]])*4</f>
        <v>36</v>
      </c>
      <c r="BW84" s="120" t="s">
        <v>2603</v>
      </c>
      <c r="BX84" s="120" t="s">
        <v>3612</v>
      </c>
      <c r="BY84" s="120" t="s">
        <v>3971</v>
      </c>
      <c r="BZ84" s="120" t="s">
        <v>162</v>
      </c>
      <c r="CA84" s="120" t="s">
        <v>169</v>
      </c>
      <c r="CB84" s="120" t="s">
        <v>176</v>
      </c>
      <c r="CC84" s="120" t="s">
        <v>183</v>
      </c>
      <c r="CD84" s="120" t="s">
        <v>3972</v>
      </c>
      <c r="CE84" s="120" t="s">
        <v>204</v>
      </c>
      <c r="CF84" s="120" t="s">
        <v>3973</v>
      </c>
      <c r="CG84" s="120" t="s">
        <v>208</v>
      </c>
      <c r="CH84" s="120" t="s">
        <v>214</v>
      </c>
      <c r="CI84" s="120" t="s">
        <v>2031</v>
      </c>
    </row>
    <row r="85" spans="1:87" x14ac:dyDescent="0.25">
      <c r="A85" s="120" t="s">
        <v>3974</v>
      </c>
      <c r="B85" s="120">
        <v>2</v>
      </c>
      <c r="C85" s="120">
        <v>5</v>
      </c>
      <c r="D85" s="120">
        <v>3</v>
      </c>
      <c r="E85" s="120">
        <v>5</v>
      </c>
      <c r="F85" s="120">
        <v>3</v>
      </c>
      <c r="G85" s="120">
        <v>5</v>
      </c>
      <c r="H85" s="120">
        <v>5</v>
      </c>
      <c r="I85" s="120">
        <v>5</v>
      </c>
      <c r="J85" s="120">
        <v>2</v>
      </c>
      <c r="K85" s="120">
        <v>3</v>
      </c>
      <c r="L85" s="120">
        <v>3</v>
      </c>
      <c r="M85" s="120">
        <v>4</v>
      </c>
      <c r="N85" s="120">
        <v>5</v>
      </c>
      <c r="O85" s="120">
        <v>3</v>
      </c>
      <c r="P85" s="120">
        <v>5</v>
      </c>
      <c r="Q85" s="120">
        <v>5</v>
      </c>
      <c r="R85" s="120">
        <v>3</v>
      </c>
      <c r="S85" s="120">
        <v>3</v>
      </c>
      <c r="T85" s="120">
        <v>3</v>
      </c>
      <c r="U85" s="120">
        <v>5</v>
      </c>
      <c r="V85" s="120">
        <v>3</v>
      </c>
      <c r="W85" s="120">
        <v>5</v>
      </c>
      <c r="X85" s="120" t="s">
        <v>2538</v>
      </c>
      <c r="Z85" s="120">
        <v>5</v>
      </c>
      <c r="AA85" s="120">
        <v>5</v>
      </c>
      <c r="AB85" s="120">
        <v>5</v>
      </c>
      <c r="AC85" s="120">
        <v>5</v>
      </c>
      <c r="AD85" s="120">
        <v>4</v>
      </c>
      <c r="AE85" s="120">
        <v>5</v>
      </c>
      <c r="AF85" s="120">
        <v>5</v>
      </c>
      <c r="AG85" s="120">
        <v>5</v>
      </c>
      <c r="AH85" s="120">
        <v>5</v>
      </c>
      <c r="AI85" s="120">
        <v>2</v>
      </c>
      <c r="AJ85" s="120">
        <v>5</v>
      </c>
      <c r="AK85" s="120">
        <v>4</v>
      </c>
      <c r="AL85" s="120">
        <v>4</v>
      </c>
      <c r="AM85" s="120">
        <v>3</v>
      </c>
      <c r="AN85" s="120">
        <v>5</v>
      </c>
      <c r="AO85" s="120">
        <v>3</v>
      </c>
      <c r="AP85" s="120">
        <v>3</v>
      </c>
      <c r="AQ85" s="120">
        <v>3</v>
      </c>
      <c r="AR85" s="120">
        <v>5</v>
      </c>
      <c r="AS85" s="120">
        <v>5</v>
      </c>
      <c r="AT85" s="120">
        <v>5</v>
      </c>
      <c r="AU85" s="120">
        <v>3</v>
      </c>
      <c r="AV85" s="120">
        <v>5</v>
      </c>
      <c r="AW85" s="120">
        <v>5</v>
      </c>
      <c r="AX85" s="120">
        <v>3</v>
      </c>
      <c r="AY85" s="120">
        <v>5</v>
      </c>
      <c r="AZ85" s="120">
        <v>3</v>
      </c>
      <c r="BA85" s="120">
        <v>5</v>
      </c>
      <c r="BB85" s="120">
        <v>5</v>
      </c>
      <c r="BC85" s="120">
        <v>3</v>
      </c>
      <c r="BD85" s="120">
        <v>4</v>
      </c>
      <c r="BE85" s="120">
        <v>4</v>
      </c>
      <c r="BF85" s="120">
        <v>5</v>
      </c>
      <c r="BG85" s="120" t="s">
        <v>5</v>
      </c>
      <c r="BH85" s="120">
        <v>5</v>
      </c>
      <c r="BI85" s="120" t="s">
        <v>3659</v>
      </c>
      <c r="BJ85" s="120" t="s">
        <v>3587</v>
      </c>
      <c r="BK85" s="120" t="s">
        <v>3678</v>
      </c>
      <c r="BL85" s="120" t="s">
        <v>151</v>
      </c>
      <c r="BM85" s="120" t="s">
        <v>151</v>
      </c>
      <c r="BN85" s="120" t="s">
        <v>3602</v>
      </c>
      <c r="BP85" s="120" t="s">
        <v>3975</v>
      </c>
      <c r="BQ85" s="120">
        <v>2</v>
      </c>
      <c r="BR85" s="120">
        <v>2</v>
      </c>
      <c r="BS85" s="120">
        <v>3</v>
      </c>
      <c r="BT85" s="120">
        <v>2</v>
      </c>
      <c r="BU85" s="120">
        <v>4</v>
      </c>
      <c r="BV85" s="120">
        <f>SUM(Table7[[#This Row],[7. Please indicate for each of the five statements which is the closest to how you have been feeling over the last 6 months '[I have felt cheerful and in good spirits']]:[7. Please indicate for each of the five statements which is the closest to how you have been feeling over the last 6 months '[My daily life has been filled with things that interest me']]])*4</f>
        <v>52</v>
      </c>
      <c r="BW85" s="120" t="s">
        <v>147</v>
      </c>
      <c r="BX85" s="120" t="s">
        <v>3976</v>
      </c>
      <c r="BY85" s="120" t="s">
        <v>3977</v>
      </c>
      <c r="BZ85" s="120" t="s">
        <v>162</v>
      </c>
      <c r="CA85" s="120" t="s">
        <v>171</v>
      </c>
      <c r="CB85" s="120" t="s">
        <v>176</v>
      </c>
      <c r="CC85" s="120" t="s">
        <v>183</v>
      </c>
      <c r="CD85" s="120" t="s">
        <v>3978</v>
      </c>
      <c r="CE85" s="120" t="s">
        <v>203</v>
      </c>
      <c r="CF85" s="120" t="s">
        <v>3897</v>
      </c>
      <c r="CG85" s="120" t="s">
        <v>208</v>
      </c>
      <c r="CH85" s="120" t="s">
        <v>214</v>
      </c>
      <c r="CI85" s="120" t="s">
        <v>2031</v>
      </c>
    </row>
    <row r="86" spans="1:87" x14ac:dyDescent="0.25">
      <c r="A86" s="120" t="s">
        <v>3979</v>
      </c>
      <c r="B86" s="120">
        <v>3</v>
      </c>
      <c r="C86" s="120">
        <v>5</v>
      </c>
      <c r="D86" s="120">
        <v>4</v>
      </c>
      <c r="E86" s="120">
        <v>2</v>
      </c>
      <c r="F86" s="120" t="s">
        <v>5</v>
      </c>
      <c r="G86" s="120">
        <v>4</v>
      </c>
      <c r="H86" s="120">
        <v>4</v>
      </c>
      <c r="I86" s="120">
        <v>4</v>
      </c>
      <c r="J86" s="120" t="s">
        <v>5</v>
      </c>
      <c r="K86" s="120">
        <v>5</v>
      </c>
      <c r="L86" s="120" t="s">
        <v>5</v>
      </c>
      <c r="M86" s="120">
        <v>5</v>
      </c>
      <c r="N86" s="120" t="s">
        <v>5</v>
      </c>
      <c r="O86" s="120" t="s">
        <v>5</v>
      </c>
      <c r="P86" s="120">
        <v>5</v>
      </c>
      <c r="Q86" s="120">
        <v>5</v>
      </c>
      <c r="R86" s="120" t="s">
        <v>5</v>
      </c>
      <c r="S86" s="120" t="s">
        <v>5</v>
      </c>
      <c r="T86" s="120" t="s">
        <v>5</v>
      </c>
      <c r="U86" s="120">
        <v>5</v>
      </c>
      <c r="V86" s="120" t="s">
        <v>5</v>
      </c>
      <c r="W86" s="120" t="s">
        <v>5</v>
      </c>
      <c r="X86" s="120" t="s">
        <v>3980</v>
      </c>
      <c r="Z86" s="120">
        <v>4</v>
      </c>
      <c r="AA86" s="120" t="s">
        <v>5</v>
      </c>
      <c r="AB86" s="120">
        <v>3</v>
      </c>
      <c r="AC86" s="120" t="s">
        <v>5</v>
      </c>
      <c r="AD86" s="120" t="s">
        <v>5</v>
      </c>
      <c r="AE86" s="120" t="s">
        <v>5</v>
      </c>
      <c r="AF86" s="120">
        <v>5</v>
      </c>
      <c r="AG86" s="120" t="s">
        <v>5</v>
      </c>
      <c r="AH86" s="120" t="s">
        <v>5</v>
      </c>
      <c r="AI86" s="120">
        <v>3</v>
      </c>
      <c r="AJ86" s="120" t="s">
        <v>5</v>
      </c>
      <c r="AK86" s="120" t="s">
        <v>5</v>
      </c>
      <c r="AL86" s="120" t="s">
        <v>5</v>
      </c>
      <c r="AM86" s="120">
        <v>3</v>
      </c>
      <c r="AN86" s="120">
        <v>5</v>
      </c>
      <c r="AO86" s="120">
        <v>4</v>
      </c>
      <c r="AP86" s="120">
        <v>3</v>
      </c>
      <c r="AQ86" s="120" t="s">
        <v>5</v>
      </c>
      <c r="AR86" s="120">
        <v>5</v>
      </c>
      <c r="AS86" s="120">
        <v>5</v>
      </c>
      <c r="AT86" s="120">
        <v>5</v>
      </c>
      <c r="AU86" s="120" t="s">
        <v>5</v>
      </c>
      <c r="AV86" s="120">
        <v>5</v>
      </c>
      <c r="AW86" s="120" t="s">
        <v>5</v>
      </c>
      <c r="AX86" s="120">
        <v>5</v>
      </c>
      <c r="AY86" s="120" t="s">
        <v>5</v>
      </c>
      <c r="AZ86" s="120">
        <v>1</v>
      </c>
      <c r="BA86" s="120">
        <v>5</v>
      </c>
      <c r="BB86" s="120">
        <v>5</v>
      </c>
      <c r="BC86" s="120">
        <v>2</v>
      </c>
      <c r="BD86" s="120" t="s">
        <v>5</v>
      </c>
      <c r="BE86" s="120" t="s">
        <v>5</v>
      </c>
      <c r="BF86" s="120">
        <v>5</v>
      </c>
      <c r="BG86" s="120" t="s">
        <v>5</v>
      </c>
      <c r="BH86" s="120">
        <v>5</v>
      </c>
      <c r="BI86" s="120" t="s">
        <v>3586</v>
      </c>
      <c r="BJ86" s="120" t="s">
        <v>931</v>
      </c>
      <c r="BK86" s="120" t="s">
        <v>3588</v>
      </c>
      <c r="BL86" s="120" t="s">
        <v>151</v>
      </c>
      <c r="BM86" s="120" t="s">
        <v>151</v>
      </c>
      <c r="BN86" s="120" t="s">
        <v>3594</v>
      </c>
      <c r="BO86" s="120" t="s">
        <v>3616</v>
      </c>
      <c r="BQ86" s="120">
        <v>0</v>
      </c>
      <c r="BR86" s="120">
        <v>0</v>
      </c>
      <c r="BS86" s="120">
        <v>1</v>
      </c>
      <c r="BT86" s="120">
        <v>0</v>
      </c>
      <c r="BU86" s="120">
        <v>2</v>
      </c>
      <c r="BV86" s="120">
        <f>SUM(Table7[[#This Row],[7. Please indicate for each of the five statements which is the closest to how you have been feeling over the last 6 months '[I have felt cheerful and in good spirits']]:[7. Please indicate for each of the five statements which is the closest to how you have been feeling over the last 6 months '[My daily life has been filled with things that interest me']]])*4</f>
        <v>12</v>
      </c>
      <c r="BW86" s="120" t="s">
        <v>147</v>
      </c>
      <c r="BX86" s="120" t="s">
        <v>3981</v>
      </c>
      <c r="BY86" s="120" t="s">
        <v>3982</v>
      </c>
      <c r="BZ86" s="120" t="s">
        <v>2992</v>
      </c>
      <c r="CA86" s="120" t="s">
        <v>169</v>
      </c>
      <c r="CB86" s="120" t="s">
        <v>176</v>
      </c>
      <c r="CC86" s="120" t="s">
        <v>183</v>
      </c>
      <c r="CD86" s="120" t="s">
        <v>3983</v>
      </c>
      <c r="CE86" s="120" t="s">
        <v>3984</v>
      </c>
      <c r="CG86" s="120" t="s">
        <v>208</v>
      </c>
      <c r="CH86" s="120" t="s">
        <v>214</v>
      </c>
      <c r="CI86" s="120" t="s">
        <v>2031</v>
      </c>
    </row>
    <row r="87" spans="1:87" x14ac:dyDescent="0.25">
      <c r="A87" s="120" t="s">
        <v>3985</v>
      </c>
      <c r="B87" s="120">
        <v>1</v>
      </c>
      <c r="C87" s="120">
        <v>5</v>
      </c>
      <c r="D87" s="120">
        <v>2</v>
      </c>
      <c r="E87" s="120">
        <v>2</v>
      </c>
      <c r="F87" s="120">
        <v>1</v>
      </c>
      <c r="G87" s="120">
        <v>5</v>
      </c>
      <c r="H87" s="120">
        <v>3</v>
      </c>
      <c r="I87" s="120">
        <v>2</v>
      </c>
      <c r="J87" s="120">
        <v>1</v>
      </c>
      <c r="K87" s="120">
        <v>4</v>
      </c>
      <c r="L87" s="120">
        <v>1</v>
      </c>
      <c r="M87" s="120">
        <v>3</v>
      </c>
      <c r="N87" s="120">
        <v>2</v>
      </c>
      <c r="O87" s="120">
        <v>4</v>
      </c>
      <c r="P87" s="120">
        <v>5</v>
      </c>
      <c r="Q87" s="120">
        <v>4</v>
      </c>
      <c r="R87" s="120">
        <v>1</v>
      </c>
      <c r="S87" s="120">
        <v>1</v>
      </c>
      <c r="T87" s="120">
        <v>1</v>
      </c>
      <c r="U87" s="120">
        <v>3</v>
      </c>
      <c r="V87" s="120" t="s">
        <v>5</v>
      </c>
      <c r="W87" s="120">
        <v>4</v>
      </c>
      <c r="Z87" s="120">
        <v>2</v>
      </c>
      <c r="AA87" s="120">
        <v>2</v>
      </c>
      <c r="AB87" s="120">
        <v>3</v>
      </c>
      <c r="AC87" s="120">
        <v>2</v>
      </c>
      <c r="AD87" s="120">
        <v>3</v>
      </c>
      <c r="AE87" s="120" t="s">
        <v>5</v>
      </c>
      <c r="AF87" s="120">
        <v>4</v>
      </c>
      <c r="AG87" s="120">
        <v>1</v>
      </c>
      <c r="AH87" s="120">
        <v>2</v>
      </c>
      <c r="AI87" s="120">
        <v>2</v>
      </c>
      <c r="AJ87" s="120">
        <v>2</v>
      </c>
      <c r="AK87" s="120">
        <v>2</v>
      </c>
      <c r="AL87" s="120">
        <v>2</v>
      </c>
      <c r="AM87" s="120">
        <v>1</v>
      </c>
      <c r="AN87" s="120">
        <v>5</v>
      </c>
      <c r="AO87" s="120">
        <v>2</v>
      </c>
      <c r="AP87" s="120">
        <v>1</v>
      </c>
      <c r="AQ87" s="120">
        <v>1</v>
      </c>
      <c r="AR87" s="120">
        <v>5</v>
      </c>
      <c r="AS87" s="120">
        <v>2</v>
      </c>
      <c r="AT87" s="120">
        <v>3</v>
      </c>
      <c r="AU87" s="120">
        <v>1</v>
      </c>
      <c r="AV87" s="120">
        <v>3</v>
      </c>
      <c r="AW87" s="120">
        <v>1</v>
      </c>
      <c r="AX87" s="120">
        <v>3</v>
      </c>
      <c r="AY87" s="120">
        <v>1</v>
      </c>
      <c r="AZ87" s="120">
        <v>4</v>
      </c>
      <c r="BA87" s="120">
        <v>5</v>
      </c>
      <c r="BB87" s="120">
        <v>4</v>
      </c>
      <c r="BC87" s="120">
        <v>1</v>
      </c>
      <c r="BD87" s="120">
        <v>1</v>
      </c>
      <c r="BE87" s="120">
        <v>1</v>
      </c>
      <c r="BF87" s="120">
        <v>3</v>
      </c>
      <c r="BG87" s="120">
        <v>1</v>
      </c>
      <c r="BH87" s="120">
        <v>4</v>
      </c>
      <c r="BI87" s="120" t="s">
        <v>3586</v>
      </c>
      <c r="BJ87" s="120" t="s">
        <v>3587</v>
      </c>
      <c r="BK87" s="120" t="s">
        <v>3588</v>
      </c>
      <c r="BL87" s="120" t="s">
        <v>5</v>
      </c>
      <c r="BM87" s="120" t="s">
        <v>5</v>
      </c>
      <c r="BN87" s="120" t="s">
        <v>3594</v>
      </c>
      <c r="BQ87" s="120">
        <v>4</v>
      </c>
      <c r="BR87" s="120">
        <v>3</v>
      </c>
      <c r="BS87" s="120">
        <v>3</v>
      </c>
      <c r="BT87" s="120">
        <v>2</v>
      </c>
      <c r="BU87" s="120">
        <v>4</v>
      </c>
      <c r="BV87" s="120">
        <f>SUM(Table7[[#This Row],[7. Please indicate for each of the five statements which is the closest to how you have been feeling over the last 6 months '[I have felt cheerful and in good spirits']]:[7. Please indicate for each of the five statements which is the closest to how you have been feeling over the last 6 months '[My daily life has been filled with things that interest me']]])*4</f>
        <v>64</v>
      </c>
      <c r="BW87" s="120" t="s">
        <v>145</v>
      </c>
      <c r="BX87" s="120" t="s">
        <v>3271</v>
      </c>
      <c r="BZ87" s="120" t="s">
        <v>163</v>
      </c>
      <c r="CA87" s="120" t="s">
        <v>171</v>
      </c>
      <c r="CB87" s="120" t="s">
        <v>176</v>
      </c>
      <c r="CC87" s="120" t="s">
        <v>183</v>
      </c>
      <c r="CE87" s="120" t="s">
        <v>192</v>
      </c>
      <c r="CF87" s="120" t="s">
        <v>3643</v>
      </c>
      <c r="CG87" s="120" t="s">
        <v>208</v>
      </c>
      <c r="CH87" s="120" t="s">
        <v>214</v>
      </c>
      <c r="CI87" s="120" t="s">
        <v>2031</v>
      </c>
    </row>
    <row r="88" spans="1:87" x14ac:dyDescent="0.25">
      <c r="A88" s="120" t="s">
        <v>3986</v>
      </c>
      <c r="B88" s="120">
        <v>4</v>
      </c>
      <c r="C88" s="120">
        <v>5</v>
      </c>
      <c r="D88" s="120">
        <v>4</v>
      </c>
      <c r="E88" s="120">
        <v>4</v>
      </c>
      <c r="F88" s="120">
        <v>3</v>
      </c>
      <c r="G88" s="120">
        <v>5</v>
      </c>
      <c r="H88" s="120">
        <v>5</v>
      </c>
      <c r="I88" s="120">
        <v>5</v>
      </c>
      <c r="J88" s="120">
        <v>3</v>
      </c>
      <c r="K88" s="120">
        <v>4</v>
      </c>
      <c r="L88" s="120">
        <v>4</v>
      </c>
      <c r="M88" s="120">
        <v>4</v>
      </c>
      <c r="N88" s="120">
        <v>4</v>
      </c>
      <c r="O88" s="120">
        <v>3</v>
      </c>
      <c r="P88" s="120">
        <v>5</v>
      </c>
      <c r="Q88" s="120">
        <v>5</v>
      </c>
      <c r="R88" s="120">
        <v>3</v>
      </c>
      <c r="S88" s="120">
        <v>2</v>
      </c>
      <c r="T88" s="120">
        <v>2</v>
      </c>
      <c r="U88" s="120">
        <v>3</v>
      </c>
      <c r="V88" s="120">
        <v>2</v>
      </c>
      <c r="W88" s="120">
        <v>5</v>
      </c>
      <c r="X88" s="120" t="s">
        <v>2638</v>
      </c>
      <c r="Z88" s="120">
        <v>5</v>
      </c>
      <c r="AA88" s="120">
        <v>3</v>
      </c>
      <c r="AB88" s="120">
        <v>4</v>
      </c>
      <c r="AC88" s="120">
        <v>5</v>
      </c>
      <c r="AD88" s="120">
        <v>5</v>
      </c>
      <c r="AE88" s="120">
        <v>5</v>
      </c>
      <c r="AF88" s="120">
        <v>5</v>
      </c>
      <c r="AG88" s="120">
        <v>4</v>
      </c>
      <c r="AH88" s="120">
        <v>4</v>
      </c>
      <c r="AI88" s="120">
        <v>5</v>
      </c>
      <c r="AJ88" s="120">
        <v>3</v>
      </c>
      <c r="AK88" s="120">
        <v>4</v>
      </c>
      <c r="AL88" s="120">
        <v>3</v>
      </c>
      <c r="AM88" s="120">
        <v>4</v>
      </c>
      <c r="AN88" s="120">
        <v>5</v>
      </c>
      <c r="AO88" s="120">
        <v>4</v>
      </c>
      <c r="AP88" s="120">
        <v>5</v>
      </c>
      <c r="AQ88" s="120">
        <v>3</v>
      </c>
      <c r="AR88" s="120">
        <v>5</v>
      </c>
      <c r="AS88" s="120">
        <v>5</v>
      </c>
      <c r="AT88" s="120">
        <v>4</v>
      </c>
      <c r="AU88" s="120">
        <v>2</v>
      </c>
      <c r="AV88" s="120">
        <v>3</v>
      </c>
      <c r="AW88" s="120">
        <v>3</v>
      </c>
      <c r="AX88" s="120">
        <v>4</v>
      </c>
      <c r="AY88" s="120">
        <v>3</v>
      </c>
      <c r="AZ88" s="120">
        <v>2</v>
      </c>
      <c r="BA88" s="120">
        <v>5</v>
      </c>
      <c r="BB88" s="120">
        <v>5</v>
      </c>
      <c r="BC88" s="120">
        <v>2</v>
      </c>
      <c r="BD88" s="120">
        <v>2</v>
      </c>
      <c r="BE88" s="120">
        <v>3</v>
      </c>
      <c r="BF88" s="120">
        <v>4</v>
      </c>
      <c r="BG88" s="120">
        <v>3</v>
      </c>
      <c r="BH88" s="120">
        <v>5</v>
      </c>
      <c r="BI88" s="120" t="s">
        <v>3586</v>
      </c>
      <c r="BJ88" s="120" t="s">
        <v>3608</v>
      </c>
      <c r="BK88" s="120" t="s">
        <v>3678</v>
      </c>
      <c r="BL88" s="120" t="s">
        <v>151</v>
      </c>
      <c r="BM88" s="120" t="s">
        <v>151</v>
      </c>
      <c r="BN88" s="120" t="s">
        <v>3594</v>
      </c>
      <c r="BO88" s="120" t="s">
        <v>3616</v>
      </c>
      <c r="BP88" s="120" t="s">
        <v>3850</v>
      </c>
      <c r="BQ88" s="120">
        <v>2</v>
      </c>
      <c r="BR88" s="120">
        <v>3</v>
      </c>
      <c r="BS88" s="120">
        <v>2</v>
      </c>
      <c r="BT88" s="120">
        <v>1</v>
      </c>
      <c r="BU88" s="120">
        <v>2</v>
      </c>
      <c r="BV88" s="120">
        <f>SUM(Table7[[#This Row],[7. Please indicate for each of the five statements which is the closest to how you have been feeling over the last 6 months '[I have felt cheerful and in good spirits']]:[7. Please indicate for each of the five statements which is the closest to how you have been feeling over the last 6 months '[My daily life has been filled with things that interest me']]])*4</f>
        <v>40</v>
      </c>
      <c r="BW88" s="120" t="s">
        <v>147</v>
      </c>
      <c r="BX88" s="120" t="s">
        <v>3605</v>
      </c>
      <c r="BY88" s="120" t="s">
        <v>3987</v>
      </c>
      <c r="BZ88" s="120" t="s">
        <v>163</v>
      </c>
      <c r="CA88" s="120" t="s">
        <v>169</v>
      </c>
      <c r="CB88" s="120" t="s">
        <v>176</v>
      </c>
      <c r="CC88" s="120" t="s">
        <v>183</v>
      </c>
      <c r="CD88" s="120" t="s">
        <v>345</v>
      </c>
      <c r="CE88" s="120" t="s">
        <v>204</v>
      </c>
      <c r="CF88" s="120" t="s">
        <v>3688</v>
      </c>
      <c r="CG88" s="120" t="s">
        <v>208</v>
      </c>
      <c r="CH88" s="120" t="s">
        <v>214</v>
      </c>
      <c r="CI88" s="120" t="s">
        <v>2031</v>
      </c>
    </row>
    <row r="89" spans="1:87" x14ac:dyDescent="0.25">
      <c r="A89" s="120" t="s">
        <v>3988</v>
      </c>
      <c r="B89" s="120">
        <v>3</v>
      </c>
      <c r="C89" s="120">
        <v>4</v>
      </c>
      <c r="D89" s="120">
        <v>3</v>
      </c>
      <c r="E89" s="120">
        <v>1</v>
      </c>
      <c r="F89" s="120">
        <v>2</v>
      </c>
      <c r="G89" s="120">
        <v>5</v>
      </c>
      <c r="H89" s="120">
        <v>5</v>
      </c>
      <c r="I89" s="120">
        <v>3</v>
      </c>
      <c r="J89" s="120">
        <v>1</v>
      </c>
      <c r="K89" s="120">
        <v>2</v>
      </c>
      <c r="L89" s="120">
        <v>2</v>
      </c>
      <c r="M89" s="120">
        <v>1</v>
      </c>
      <c r="N89" s="120">
        <v>2</v>
      </c>
      <c r="O89" s="120">
        <v>1</v>
      </c>
      <c r="P89" s="120">
        <v>1</v>
      </c>
      <c r="Q89" s="120">
        <v>5</v>
      </c>
      <c r="R89" s="120">
        <v>2</v>
      </c>
      <c r="S89" s="120">
        <v>1</v>
      </c>
      <c r="T89" s="120">
        <v>1</v>
      </c>
      <c r="U89" s="120">
        <v>1</v>
      </c>
      <c r="V89" s="120">
        <v>1</v>
      </c>
      <c r="W89" s="120">
        <v>5</v>
      </c>
      <c r="X89" s="120" t="s">
        <v>2692</v>
      </c>
      <c r="Z89" s="120">
        <v>2</v>
      </c>
      <c r="AA89" s="120">
        <v>4</v>
      </c>
      <c r="AB89" s="120">
        <v>1</v>
      </c>
      <c r="AC89" s="120">
        <v>4</v>
      </c>
      <c r="AD89" s="120">
        <v>2</v>
      </c>
      <c r="AE89" s="120">
        <v>1</v>
      </c>
      <c r="AF89" s="120">
        <v>4</v>
      </c>
      <c r="AG89" s="120">
        <v>1</v>
      </c>
      <c r="AH89" s="120">
        <v>1</v>
      </c>
      <c r="AI89" s="120">
        <v>3</v>
      </c>
      <c r="AJ89" s="120">
        <v>4</v>
      </c>
      <c r="AK89" s="120">
        <v>1</v>
      </c>
      <c r="AL89" s="120">
        <v>1</v>
      </c>
      <c r="AM89" s="120">
        <v>4</v>
      </c>
      <c r="AN89" s="120">
        <v>4</v>
      </c>
      <c r="AO89" s="120">
        <v>2</v>
      </c>
      <c r="AP89" s="120">
        <v>1</v>
      </c>
      <c r="AQ89" s="120">
        <v>3</v>
      </c>
      <c r="AR89" s="120">
        <v>5</v>
      </c>
      <c r="AS89" s="120">
        <v>1</v>
      </c>
      <c r="AT89" s="120">
        <v>4</v>
      </c>
      <c r="AU89" s="120">
        <v>1</v>
      </c>
      <c r="AV89" s="120">
        <v>1</v>
      </c>
      <c r="AW89" s="120">
        <v>4</v>
      </c>
      <c r="AX89" s="120">
        <v>3</v>
      </c>
      <c r="AY89" s="120">
        <v>2</v>
      </c>
      <c r="AZ89" s="120">
        <v>1</v>
      </c>
      <c r="BA89" s="120">
        <v>1</v>
      </c>
      <c r="BB89" s="120">
        <v>5</v>
      </c>
      <c r="BC89" s="120">
        <v>2</v>
      </c>
      <c r="BD89" s="120">
        <v>4</v>
      </c>
      <c r="BE89" s="120">
        <v>1</v>
      </c>
      <c r="BF89" s="120">
        <v>1</v>
      </c>
      <c r="BG89" s="120">
        <v>1</v>
      </c>
      <c r="BH89" s="120">
        <v>5</v>
      </c>
      <c r="BI89" s="120" t="s">
        <v>3586</v>
      </c>
      <c r="BJ89" s="120" t="s">
        <v>3608</v>
      </c>
      <c r="BK89" s="120" t="s">
        <v>3594</v>
      </c>
      <c r="BL89" s="120" t="s">
        <v>931</v>
      </c>
      <c r="BM89" s="120" t="s">
        <v>931</v>
      </c>
      <c r="BN89" s="120" t="s">
        <v>3594</v>
      </c>
      <c r="BO89" s="120" t="s">
        <v>3840</v>
      </c>
      <c r="BQ89" s="120">
        <v>3</v>
      </c>
      <c r="BR89" s="120">
        <v>1</v>
      </c>
      <c r="BS89" s="120">
        <v>2</v>
      </c>
      <c r="BT89" s="120">
        <v>0</v>
      </c>
      <c r="BU89" s="120">
        <v>3</v>
      </c>
      <c r="BV89" s="120">
        <f>SUM(Table7[[#This Row],[7. Please indicate for each of the five statements which is the closest to how you have been feeling over the last 6 months '[I have felt cheerful and in good spirits']]:[7. Please indicate for each of the five statements which is the closest to how you have been feeling over the last 6 months '[My daily life has been filled with things that interest me']]])*4</f>
        <v>36</v>
      </c>
      <c r="BW89" s="120" t="s">
        <v>2052</v>
      </c>
      <c r="BX89" s="120" t="s">
        <v>3680</v>
      </c>
      <c r="BY89" s="120" t="s">
        <v>3989</v>
      </c>
      <c r="BZ89" s="120" t="s">
        <v>163</v>
      </c>
      <c r="CA89" s="120" t="s">
        <v>170</v>
      </c>
      <c r="CB89" s="120" t="s">
        <v>176</v>
      </c>
      <c r="CC89" s="120" t="s">
        <v>183</v>
      </c>
      <c r="CD89" s="120" t="s">
        <v>3990</v>
      </c>
      <c r="CE89" s="120" t="s">
        <v>153</v>
      </c>
      <c r="CF89" s="120" t="s">
        <v>3897</v>
      </c>
      <c r="CG89" s="120" t="s">
        <v>208</v>
      </c>
      <c r="CH89" s="120" t="s">
        <v>214</v>
      </c>
      <c r="CI89" s="120" t="s">
        <v>2031</v>
      </c>
    </row>
    <row r="90" spans="1:87" x14ac:dyDescent="0.25">
      <c r="A90" s="120" t="s">
        <v>3991</v>
      </c>
      <c r="B90" s="120">
        <v>4</v>
      </c>
      <c r="C90" s="120">
        <v>5</v>
      </c>
      <c r="D90" s="120">
        <v>4</v>
      </c>
      <c r="E90" s="120">
        <v>5</v>
      </c>
      <c r="F90" s="120">
        <v>2</v>
      </c>
      <c r="G90" s="120">
        <v>5</v>
      </c>
      <c r="H90" s="120">
        <v>5</v>
      </c>
      <c r="I90" s="120">
        <v>3</v>
      </c>
      <c r="J90" s="120">
        <v>2</v>
      </c>
      <c r="K90" s="120">
        <v>3</v>
      </c>
      <c r="L90" s="120">
        <v>4</v>
      </c>
      <c r="M90" s="120">
        <v>5</v>
      </c>
      <c r="N90" s="120">
        <v>4</v>
      </c>
      <c r="O90" s="120">
        <v>3</v>
      </c>
      <c r="P90" s="120">
        <v>5</v>
      </c>
      <c r="Q90" s="120">
        <v>5</v>
      </c>
      <c r="R90" s="120">
        <v>3</v>
      </c>
      <c r="S90" s="120">
        <v>4</v>
      </c>
      <c r="T90" s="120">
        <v>2</v>
      </c>
      <c r="U90" s="120">
        <v>3</v>
      </c>
      <c r="V90" s="120">
        <v>3</v>
      </c>
      <c r="W90" s="120">
        <v>5</v>
      </c>
      <c r="X90" s="120" t="s">
        <v>3992</v>
      </c>
      <c r="Z90" s="120">
        <v>4</v>
      </c>
      <c r="AA90" s="120">
        <v>4</v>
      </c>
      <c r="AB90" s="120">
        <v>3</v>
      </c>
      <c r="AC90" s="120">
        <v>4</v>
      </c>
      <c r="AD90" s="120">
        <v>4</v>
      </c>
      <c r="AE90" s="120">
        <v>5</v>
      </c>
      <c r="AF90" s="120">
        <v>4</v>
      </c>
      <c r="AG90" s="120">
        <v>2</v>
      </c>
      <c r="AH90" s="120">
        <v>4</v>
      </c>
      <c r="AI90" s="120">
        <v>3</v>
      </c>
      <c r="AJ90" s="120">
        <v>5</v>
      </c>
      <c r="AK90" s="120">
        <v>4</v>
      </c>
      <c r="AL90" s="120">
        <v>2</v>
      </c>
      <c r="AM90" s="120">
        <v>4</v>
      </c>
      <c r="AN90" s="120">
        <v>4</v>
      </c>
      <c r="AO90" s="120">
        <v>3</v>
      </c>
      <c r="AP90" s="120">
        <v>5</v>
      </c>
      <c r="AQ90" s="120">
        <v>2</v>
      </c>
      <c r="AR90" s="120">
        <v>5</v>
      </c>
      <c r="AS90" s="120">
        <v>5</v>
      </c>
      <c r="AT90" s="120">
        <v>4</v>
      </c>
      <c r="AU90" s="120">
        <v>2</v>
      </c>
      <c r="AV90" s="120">
        <v>3</v>
      </c>
      <c r="AW90" s="120">
        <v>4</v>
      </c>
      <c r="AX90" s="120">
        <v>5</v>
      </c>
      <c r="AY90" s="120">
        <v>5</v>
      </c>
      <c r="AZ90" s="120">
        <v>2</v>
      </c>
      <c r="BA90" s="120">
        <v>5</v>
      </c>
      <c r="BB90" s="120">
        <v>5</v>
      </c>
      <c r="BC90" s="120">
        <v>3</v>
      </c>
      <c r="BD90" s="120">
        <v>3</v>
      </c>
      <c r="BE90" s="120">
        <v>1</v>
      </c>
      <c r="BF90" s="120">
        <v>4</v>
      </c>
      <c r="BG90" s="120">
        <v>3</v>
      </c>
      <c r="BH90" s="120">
        <v>5</v>
      </c>
      <c r="BI90" s="120" t="s">
        <v>3659</v>
      </c>
      <c r="BJ90" s="120" t="s">
        <v>3587</v>
      </c>
      <c r="BK90" s="120" t="s">
        <v>3588</v>
      </c>
      <c r="BL90" s="120" t="s">
        <v>151</v>
      </c>
      <c r="BM90" s="120" t="s">
        <v>151</v>
      </c>
      <c r="BN90" s="120" t="s">
        <v>3594</v>
      </c>
      <c r="BO90" s="120" t="s">
        <v>3616</v>
      </c>
      <c r="BP90" s="120" t="s">
        <v>3778</v>
      </c>
      <c r="BQ90" s="120">
        <v>5</v>
      </c>
      <c r="BR90" s="120">
        <v>4</v>
      </c>
      <c r="BS90" s="120">
        <v>5</v>
      </c>
      <c r="BT90" s="120">
        <v>2</v>
      </c>
      <c r="BU90" s="120">
        <v>4</v>
      </c>
      <c r="BV90" s="120">
        <f>SUM(Table7[[#This Row],[7. Please indicate for each of the five statements which is the closest to how you have been feeling over the last 6 months '[I have felt cheerful and in good spirits']]:[7. Please indicate for each of the five statements which is the closest to how you have been feeling over the last 6 months '[My daily life has been filled with things that interest me']]])*4</f>
        <v>80</v>
      </c>
      <c r="BW90" s="120" t="s">
        <v>2603</v>
      </c>
      <c r="BX90" s="120" t="s">
        <v>3605</v>
      </c>
      <c r="BY90" s="120" t="s">
        <v>3993</v>
      </c>
      <c r="BZ90" s="120" t="s">
        <v>163</v>
      </c>
      <c r="CA90" s="120" t="s">
        <v>170</v>
      </c>
      <c r="CB90" s="120" t="s">
        <v>176</v>
      </c>
      <c r="CC90" s="120" t="s">
        <v>183</v>
      </c>
      <c r="CD90" s="120" t="s">
        <v>3994</v>
      </c>
      <c r="CE90" s="120" t="s">
        <v>203</v>
      </c>
      <c r="CF90" s="120" t="s">
        <v>3643</v>
      </c>
      <c r="CG90" s="120" t="s">
        <v>208</v>
      </c>
      <c r="CH90" s="120" t="s">
        <v>214</v>
      </c>
      <c r="CI90" s="120" t="s">
        <v>2031</v>
      </c>
    </row>
    <row r="91" spans="1:87" x14ac:dyDescent="0.25">
      <c r="A91" s="120" t="s">
        <v>3995</v>
      </c>
      <c r="B91" s="120">
        <v>3</v>
      </c>
      <c r="C91" s="120">
        <v>5</v>
      </c>
      <c r="D91" s="120">
        <v>4</v>
      </c>
      <c r="E91" s="120">
        <v>2</v>
      </c>
      <c r="F91" s="120">
        <v>1</v>
      </c>
      <c r="G91" s="120">
        <v>5</v>
      </c>
      <c r="H91" s="120">
        <v>4</v>
      </c>
      <c r="I91" s="120">
        <v>4</v>
      </c>
      <c r="J91" s="120">
        <v>1</v>
      </c>
      <c r="K91" s="120">
        <v>2</v>
      </c>
      <c r="L91" s="120">
        <v>5</v>
      </c>
      <c r="M91" s="120">
        <v>2</v>
      </c>
      <c r="N91" s="120">
        <v>3</v>
      </c>
      <c r="O91" s="120">
        <v>4</v>
      </c>
      <c r="P91" s="120">
        <v>5</v>
      </c>
      <c r="Q91" s="120">
        <v>5</v>
      </c>
      <c r="R91" s="120">
        <v>3</v>
      </c>
      <c r="S91" s="120">
        <v>1</v>
      </c>
      <c r="T91" s="120">
        <v>1</v>
      </c>
      <c r="U91" s="120">
        <v>5</v>
      </c>
      <c r="V91" s="120">
        <v>2</v>
      </c>
      <c r="W91" s="120">
        <v>5</v>
      </c>
      <c r="X91" s="120" t="s">
        <v>2846</v>
      </c>
      <c r="Z91" s="120">
        <v>5</v>
      </c>
      <c r="AA91" s="120">
        <v>3</v>
      </c>
      <c r="AB91" s="120">
        <v>5</v>
      </c>
      <c r="AC91" s="120">
        <v>3</v>
      </c>
      <c r="AD91" s="120">
        <v>5</v>
      </c>
      <c r="AE91" s="120">
        <v>4</v>
      </c>
      <c r="AF91" s="120">
        <v>4</v>
      </c>
      <c r="AG91" s="120">
        <v>2</v>
      </c>
      <c r="AH91" s="120">
        <v>2</v>
      </c>
      <c r="AI91" s="120">
        <v>5</v>
      </c>
      <c r="AJ91" s="120">
        <v>4</v>
      </c>
      <c r="AK91" s="120">
        <v>5</v>
      </c>
      <c r="AL91" s="120">
        <v>4</v>
      </c>
      <c r="AM91" s="120">
        <v>3</v>
      </c>
      <c r="AN91" s="120">
        <v>5</v>
      </c>
      <c r="AO91" s="120">
        <v>4</v>
      </c>
      <c r="AP91" s="120">
        <v>3</v>
      </c>
      <c r="AQ91" s="120">
        <v>1</v>
      </c>
      <c r="AR91" s="120">
        <v>5</v>
      </c>
      <c r="AS91" s="120">
        <v>4</v>
      </c>
      <c r="AT91" s="120">
        <v>4</v>
      </c>
      <c r="AU91" s="120">
        <v>1</v>
      </c>
      <c r="AV91" s="120">
        <v>2</v>
      </c>
      <c r="AW91" s="120">
        <v>4</v>
      </c>
      <c r="AX91" s="120">
        <v>4</v>
      </c>
      <c r="AY91" s="120">
        <v>4</v>
      </c>
      <c r="AZ91" s="120">
        <v>5</v>
      </c>
      <c r="BA91" s="120">
        <v>5</v>
      </c>
      <c r="BB91" s="120">
        <v>5</v>
      </c>
      <c r="BC91" s="120">
        <v>3</v>
      </c>
      <c r="BD91" s="120">
        <v>2</v>
      </c>
      <c r="BE91" s="120">
        <v>1</v>
      </c>
      <c r="BF91" s="120">
        <v>4</v>
      </c>
      <c r="BG91" s="120">
        <v>2</v>
      </c>
      <c r="BH91" s="120">
        <v>5</v>
      </c>
      <c r="BI91" s="120" t="s">
        <v>3659</v>
      </c>
      <c r="BJ91" s="120" t="s">
        <v>3587</v>
      </c>
      <c r="BK91" s="120" t="s">
        <v>3588</v>
      </c>
      <c r="BL91" s="120" t="s">
        <v>151</v>
      </c>
      <c r="BM91" s="120" t="s">
        <v>151</v>
      </c>
      <c r="BN91" s="120" t="s">
        <v>3609</v>
      </c>
      <c r="BO91" s="120" t="s">
        <v>3996</v>
      </c>
      <c r="BP91" s="120" t="s">
        <v>3840</v>
      </c>
      <c r="BQ91" s="120">
        <v>4</v>
      </c>
      <c r="BR91" s="120">
        <v>2</v>
      </c>
      <c r="BS91" s="120">
        <v>2</v>
      </c>
      <c r="BT91" s="120">
        <v>1</v>
      </c>
      <c r="BU91" s="120">
        <v>3</v>
      </c>
      <c r="BV91" s="120">
        <f>SUM(Table7[[#This Row],[7. Please indicate for each of the five statements which is the closest to how you have been feeling over the last 6 months '[I have felt cheerful and in good spirits']]:[7. Please indicate for each of the five statements which is the closest to how you have been feeling over the last 6 months '[My daily life has been filled with things that interest me']]])*4</f>
        <v>48</v>
      </c>
      <c r="BW91" s="120" t="s">
        <v>147</v>
      </c>
      <c r="BX91" s="120" t="s">
        <v>3617</v>
      </c>
      <c r="BY91" s="120" t="s">
        <v>3997</v>
      </c>
      <c r="BZ91" s="120" t="s">
        <v>162</v>
      </c>
      <c r="CA91" s="120" t="s">
        <v>171</v>
      </c>
      <c r="CB91" s="120" t="s">
        <v>177</v>
      </c>
      <c r="CC91" s="120" t="s">
        <v>183</v>
      </c>
      <c r="CD91" s="120" t="s">
        <v>345</v>
      </c>
      <c r="CE91" s="120" t="s">
        <v>204</v>
      </c>
      <c r="CF91" s="120" t="s">
        <v>3600</v>
      </c>
      <c r="CG91" s="120" t="s">
        <v>208</v>
      </c>
      <c r="CH91" s="120" t="s">
        <v>214</v>
      </c>
      <c r="CI91" s="120" t="s">
        <v>2031</v>
      </c>
    </row>
    <row r="92" spans="1:87" x14ac:dyDescent="0.25">
      <c r="A92" s="120" t="s">
        <v>3998</v>
      </c>
      <c r="B92" s="120">
        <v>2</v>
      </c>
      <c r="C92" s="120">
        <v>1</v>
      </c>
      <c r="D92" s="120">
        <v>1</v>
      </c>
      <c r="E92" s="120">
        <v>1</v>
      </c>
      <c r="F92" s="120">
        <v>1</v>
      </c>
      <c r="G92" s="120">
        <v>3</v>
      </c>
      <c r="H92" s="120">
        <v>3</v>
      </c>
      <c r="I92" s="120">
        <v>5</v>
      </c>
      <c r="J92" s="120">
        <v>2</v>
      </c>
      <c r="K92" s="120">
        <v>1</v>
      </c>
      <c r="L92" s="120">
        <v>2</v>
      </c>
      <c r="M92" s="120">
        <v>1</v>
      </c>
      <c r="N92" s="120">
        <v>1</v>
      </c>
      <c r="O92" s="120">
        <v>1</v>
      </c>
      <c r="P92" s="120">
        <v>3</v>
      </c>
      <c r="Q92" s="120">
        <v>5</v>
      </c>
      <c r="R92" s="120">
        <v>2</v>
      </c>
      <c r="S92" s="120">
        <v>2</v>
      </c>
      <c r="T92" s="120">
        <v>5</v>
      </c>
      <c r="U92" s="120">
        <v>1</v>
      </c>
      <c r="V92" s="120">
        <v>1</v>
      </c>
      <c r="W92" s="120">
        <v>4</v>
      </c>
      <c r="X92" s="120" t="s">
        <v>2638</v>
      </c>
      <c r="Z92" s="120">
        <v>2</v>
      </c>
      <c r="AA92" s="120">
        <v>1</v>
      </c>
      <c r="AB92" s="120">
        <v>2</v>
      </c>
      <c r="AC92" s="120">
        <v>1</v>
      </c>
      <c r="AD92" s="120">
        <v>1</v>
      </c>
      <c r="AE92" s="120">
        <v>3</v>
      </c>
      <c r="AF92" s="120">
        <v>5</v>
      </c>
      <c r="AG92" s="120">
        <v>1</v>
      </c>
      <c r="AH92" s="120">
        <v>2</v>
      </c>
      <c r="AI92" s="120">
        <v>4</v>
      </c>
      <c r="AJ92" s="120">
        <v>4</v>
      </c>
      <c r="AK92" s="120">
        <v>3</v>
      </c>
      <c r="AL92" s="120">
        <v>3</v>
      </c>
      <c r="AM92" s="120">
        <v>3</v>
      </c>
      <c r="AN92" s="120">
        <v>5</v>
      </c>
      <c r="AO92" s="120">
        <v>4</v>
      </c>
      <c r="AP92" s="120">
        <v>3</v>
      </c>
      <c r="AQ92" s="120">
        <v>1</v>
      </c>
      <c r="AR92" s="120">
        <v>3</v>
      </c>
      <c r="AS92" s="120">
        <v>4</v>
      </c>
      <c r="AT92" s="120">
        <v>4</v>
      </c>
      <c r="AU92" s="120">
        <v>2</v>
      </c>
      <c r="AV92" s="120">
        <v>3</v>
      </c>
      <c r="AW92" s="120">
        <v>4</v>
      </c>
      <c r="AX92" s="120">
        <v>4</v>
      </c>
      <c r="AY92" s="120">
        <v>1</v>
      </c>
      <c r="AZ92" s="120">
        <v>2</v>
      </c>
      <c r="BA92" s="120">
        <v>5</v>
      </c>
      <c r="BB92" s="120">
        <v>5</v>
      </c>
      <c r="BC92" s="120">
        <v>1</v>
      </c>
      <c r="BD92" s="120">
        <v>1</v>
      </c>
      <c r="BE92" s="120">
        <v>3</v>
      </c>
      <c r="BF92" s="120">
        <v>4</v>
      </c>
      <c r="BG92" s="120">
        <v>2</v>
      </c>
      <c r="BH92" s="120">
        <v>4</v>
      </c>
      <c r="BI92" s="120" t="s">
        <v>3586</v>
      </c>
      <c r="BJ92" s="120" t="s">
        <v>3587</v>
      </c>
      <c r="BK92" s="120" t="s">
        <v>3588</v>
      </c>
      <c r="BL92" s="120" t="s">
        <v>5</v>
      </c>
      <c r="BM92" s="120" t="s">
        <v>151</v>
      </c>
      <c r="BN92" s="120" t="s">
        <v>3609</v>
      </c>
      <c r="BO92" s="120" t="s">
        <v>3813</v>
      </c>
      <c r="BQ92" s="120">
        <v>4</v>
      </c>
      <c r="BR92" s="120">
        <v>4</v>
      </c>
      <c r="BS92" s="120">
        <v>2</v>
      </c>
      <c r="BT92" s="120">
        <v>4</v>
      </c>
      <c r="BU92" s="120">
        <v>3</v>
      </c>
      <c r="BV92" s="120">
        <f>SUM(Table7[[#This Row],[7. Please indicate for each of the five statements which is the closest to how you have been feeling over the last 6 months '[I have felt cheerful and in good spirits']]:[7. Please indicate for each of the five statements which is the closest to how you have been feeling over the last 6 months '[My daily life has been filled with things that interest me']]])*4</f>
        <v>68</v>
      </c>
      <c r="BW92" s="120" t="s">
        <v>147</v>
      </c>
      <c r="BX92" s="120" t="s">
        <v>3999</v>
      </c>
      <c r="BZ92" s="120" t="s">
        <v>163</v>
      </c>
      <c r="CA92" s="120" t="s">
        <v>169</v>
      </c>
      <c r="CB92" s="120" t="s">
        <v>176</v>
      </c>
      <c r="CC92" s="120" t="s">
        <v>183</v>
      </c>
      <c r="CD92" s="120" t="s">
        <v>430</v>
      </c>
      <c r="CE92" s="120" t="s">
        <v>203</v>
      </c>
      <c r="CG92" s="120" t="s">
        <v>208</v>
      </c>
      <c r="CH92" s="120" t="s">
        <v>214</v>
      </c>
      <c r="CI92" s="120" t="s">
        <v>2031</v>
      </c>
    </row>
    <row r="93" spans="1:87" x14ac:dyDescent="0.25">
      <c r="A93" s="120" t="s">
        <v>4000</v>
      </c>
      <c r="B93" s="120">
        <v>3</v>
      </c>
      <c r="C93" s="120">
        <v>4</v>
      </c>
      <c r="D93" s="120">
        <v>4</v>
      </c>
      <c r="E93" s="120">
        <v>3</v>
      </c>
      <c r="F93" s="120">
        <v>1</v>
      </c>
      <c r="G93" s="120">
        <v>4</v>
      </c>
      <c r="H93" s="120">
        <v>3</v>
      </c>
      <c r="I93" s="120">
        <v>2</v>
      </c>
      <c r="J93" s="120">
        <v>1</v>
      </c>
      <c r="K93" s="120">
        <v>1</v>
      </c>
      <c r="L93" s="120">
        <v>2</v>
      </c>
      <c r="M93" s="120">
        <v>2</v>
      </c>
      <c r="N93" s="120">
        <v>3</v>
      </c>
      <c r="O93" s="120">
        <v>4</v>
      </c>
      <c r="P93" s="120">
        <v>5</v>
      </c>
      <c r="Q93" s="120">
        <v>5</v>
      </c>
      <c r="R93" s="120">
        <v>3</v>
      </c>
      <c r="S93" s="120">
        <v>3</v>
      </c>
      <c r="T93" s="120">
        <v>2</v>
      </c>
      <c r="U93" s="120">
        <v>5</v>
      </c>
      <c r="V93" s="120">
        <v>2</v>
      </c>
      <c r="W93" s="120">
        <v>5</v>
      </c>
      <c r="X93" s="120" t="s">
        <v>4001</v>
      </c>
      <c r="Z93" s="120">
        <v>5</v>
      </c>
      <c r="AA93" s="120">
        <v>3</v>
      </c>
      <c r="AB93" s="120">
        <v>4</v>
      </c>
      <c r="AC93" s="120">
        <v>4</v>
      </c>
      <c r="AD93" s="120">
        <v>4</v>
      </c>
      <c r="AE93" s="120">
        <v>3</v>
      </c>
      <c r="AF93" s="120">
        <v>5</v>
      </c>
      <c r="AG93" s="120">
        <v>4</v>
      </c>
      <c r="AH93" s="120">
        <v>4</v>
      </c>
      <c r="AI93" s="120">
        <v>4</v>
      </c>
      <c r="AJ93" s="120">
        <v>2</v>
      </c>
      <c r="AK93" s="120">
        <v>5</v>
      </c>
      <c r="AL93" s="120">
        <v>4</v>
      </c>
      <c r="AM93" s="120">
        <v>4</v>
      </c>
      <c r="AN93" s="120">
        <v>4</v>
      </c>
      <c r="AO93" s="120">
        <v>4</v>
      </c>
      <c r="AP93" s="120">
        <v>3</v>
      </c>
      <c r="AQ93" s="120">
        <v>1</v>
      </c>
      <c r="AR93" s="120">
        <v>5</v>
      </c>
      <c r="AS93" s="120">
        <v>3</v>
      </c>
      <c r="AT93" s="120">
        <v>2</v>
      </c>
      <c r="AU93" s="120">
        <v>1</v>
      </c>
      <c r="AV93" s="120">
        <v>2</v>
      </c>
      <c r="AW93" s="120">
        <v>3</v>
      </c>
      <c r="AX93" s="120">
        <v>3</v>
      </c>
      <c r="AY93" s="120">
        <v>3</v>
      </c>
      <c r="AZ93" s="120">
        <v>4</v>
      </c>
      <c r="BA93" s="120">
        <v>3</v>
      </c>
      <c r="BB93" s="120">
        <v>5</v>
      </c>
      <c r="BC93" s="120">
        <v>3</v>
      </c>
      <c r="BD93" s="120">
        <v>2</v>
      </c>
      <c r="BE93" s="120">
        <v>1</v>
      </c>
      <c r="BF93" s="120">
        <v>4</v>
      </c>
      <c r="BG93" s="120">
        <v>2</v>
      </c>
      <c r="BH93" s="120">
        <v>5</v>
      </c>
      <c r="BI93" s="120" t="s">
        <v>3593</v>
      </c>
      <c r="BJ93" s="120" t="s">
        <v>3623</v>
      </c>
      <c r="BK93" s="120" t="s">
        <v>3588</v>
      </c>
      <c r="BL93" s="120" t="s">
        <v>151</v>
      </c>
      <c r="BM93" s="120" t="s">
        <v>931</v>
      </c>
      <c r="BN93" s="120" t="s">
        <v>3602</v>
      </c>
      <c r="BP93" s="120" t="s">
        <v>3603</v>
      </c>
      <c r="BQ93" s="120">
        <v>2</v>
      </c>
      <c r="BR93" s="120">
        <v>1</v>
      </c>
      <c r="BS93" s="120">
        <v>3</v>
      </c>
      <c r="BT93" s="120">
        <v>1</v>
      </c>
      <c r="BU93" s="120">
        <v>5</v>
      </c>
      <c r="BV93" s="120">
        <f>SUM(Table7[[#This Row],[7. Please indicate for each of the five statements which is the closest to how you have been feeling over the last 6 months '[I have felt cheerful and in good spirits']]:[7. Please indicate for each of the five statements which is the closest to how you have been feeling over the last 6 months '[My daily life has been filled with things that interest me']]])*4</f>
        <v>48</v>
      </c>
      <c r="BW93" s="120" t="s">
        <v>148</v>
      </c>
      <c r="BX93" s="120" t="s">
        <v>4002</v>
      </c>
      <c r="BY93" s="120" t="s">
        <v>4003</v>
      </c>
      <c r="BZ93" s="120" t="s">
        <v>162</v>
      </c>
      <c r="CA93" s="120" t="s">
        <v>172</v>
      </c>
      <c r="CB93" s="120" t="s">
        <v>176</v>
      </c>
      <c r="CC93" s="120" t="s">
        <v>184</v>
      </c>
      <c r="CD93" s="120" t="s">
        <v>4004</v>
      </c>
      <c r="CE93" s="120" t="s">
        <v>192</v>
      </c>
      <c r="CF93" s="120" t="s">
        <v>4005</v>
      </c>
      <c r="CG93" s="120" t="s">
        <v>208</v>
      </c>
      <c r="CH93" s="120" t="s">
        <v>214</v>
      </c>
      <c r="CI93" s="120" t="s">
        <v>2031</v>
      </c>
    </row>
    <row r="94" spans="1:87" x14ac:dyDescent="0.25">
      <c r="A94" s="120" t="s">
        <v>4006</v>
      </c>
      <c r="B94" s="120">
        <v>1</v>
      </c>
      <c r="C94" s="120">
        <v>5</v>
      </c>
      <c r="D94" s="120">
        <v>1</v>
      </c>
      <c r="E94" s="120">
        <v>1</v>
      </c>
      <c r="F94" s="120">
        <v>1</v>
      </c>
      <c r="G94" s="120">
        <v>3</v>
      </c>
      <c r="H94" s="120">
        <v>1</v>
      </c>
      <c r="I94" s="120">
        <v>5</v>
      </c>
      <c r="J94" s="120">
        <v>1</v>
      </c>
      <c r="K94" s="120">
        <v>1</v>
      </c>
      <c r="L94" s="120">
        <v>1</v>
      </c>
      <c r="M94" s="120">
        <v>2</v>
      </c>
      <c r="N94" s="120">
        <v>2</v>
      </c>
      <c r="O94" s="120">
        <v>3</v>
      </c>
      <c r="P94" s="120">
        <v>2</v>
      </c>
      <c r="Q94" s="120">
        <v>2</v>
      </c>
      <c r="R94" s="120">
        <v>3</v>
      </c>
      <c r="S94" s="120">
        <v>1</v>
      </c>
      <c r="T94" s="120">
        <v>1</v>
      </c>
      <c r="U94" s="120">
        <v>5</v>
      </c>
      <c r="V94" s="120">
        <v>1</v>
      </c>
      <c r="W94" s="120">
        <v>3</v>
      </c>
      <c r="X94" s="175" t="s">
        <v>4007</v>
      </c>
      <c r="Z94" s="120">
        <v>5</v>
      </c>
      <c r="AA94" s="120">
        <v>1</v>
      </c>
      <c r="AB94" s="120">
        <v>5</v>
      </c>
      <c r="AC94" s="120">
        <v>5</v>
      </c>
      <c r="AD94" s="120">
        <v>5</v>
      </c>
      <c r="AE94" s="120">
        <v>5</v>
      </c>
      <c r="AF94" s="120">
        <v>5</v>
      </c>
      <c r="AG94" s="120">
        <v>5</v>
      </c>
      <c r="AH94" s="120">
        <v>5</v>
      </c>
      <c r="AI94" s="120">
        <v>5</v>
      </c>
      <c r="AJ94" s="120">
        <v>1</v>
      </c>
      <c r="AK94" s="120">
        <v>5</v>
      </c>
      <c r="AL94" s="120">
        <v>5</v>
      </c>
      <c r="AM94" s="120">
        <v>3</v>
      </c>
      <c r="AN94" s="120">
        <v>5</v>
      </c>
      <c r="AO94" s="120">
        <v>3</v>
      </c>
      <c r="AP94" s="120">
        <v>3</v>
      </c>
      <c r="AQ94" s="120">
        <v>1</v>
      </c>
      <c r="AR94" s="120">
        <v>3</v>
      </c>
      <c r="AS94" s="120">
        <v>1</v>
      </c>
      <c r="AT94" s="120">
        <v>3</v>
      </c>
      <c r="AU94" s="120">
        <v>1</v>
      </c>
      <c r="AV94" s="120">
        <v>1</v>
      </c>
      <c r="AW94" s="120">
        <v>1</v>
      </c>
      <c r="AX94" s="120">
        <v>3</v>
      </c>
      <c r="AY94" s="120">
        <v>3</v>
      </c>
      <c r="AZ94" s="120">
        <v>3</v>
      </c>
      <c r="BA94" s="120">
        <v>1</v>
      </c>
      <c r="BB94" s="120">
        <v>1</v>
      </c>
      <c r="BC94" s="120">
        <v>3</v>
      </c>
      <c r="BD94" s="120">
        <v>1</v>
      </c>
      <c r="BE94" s="120">
        <v>1</v>
      </c>
      <c r="BF94" s="120">
        <v>5</v>
      </c>
      <c r="BG94" s="120">
        <v>1</v>
      </c>
      <c r="BH94" s="120">
        <v>3</v>
      </c>
      <c r="BI94" s="120" t="s">
        <v>3594</v>
      </c>
      <c r="BK94" s="120" t="s">
        <v>3588</v>
      </c>
      <c r="BL94" s="120" t="s">
        <v>151</v>
      </c>
      <c r="BM94" s="120" t="s">
        <v>151</v>
      </c>
      <c r="BN94" s="120" t="s">
        <v>3602</v>
      </c>
      <c r="BQ94" s="120">
        <v>3</v>
      </c>
      <c r="BR94" s="120">
        <v>3</v>
      </c>
      <c r="BS94" s="120">
        <v>3</v>
      </c>
      <c r="BT94" s="120">
        <v>3</v>
      </c>
      <c r="BU94" s="120">
        <v>2</v>
      </c>
      <c r="BV94" s="120">
        <f>SUM(Table7[[#This Row],[7. Please indicate for each of the five statements which is the closest to how you have been feeling over the last 6 months '[I have felt cheerful and in good spirits']]:[7. Please indicate for each of the five statements which is the closest to how you have been feeling over the last 6 months '[My daily life has been filled with things that interest me']]])*4</f>
        <v>56</v>
      </c>
      <c r="BW94" s="120" t="s">
        <v>148</v>
      </c>
      <c r="BX94" s="120" t="s">
        <v>4008</v>
      </c>
      <c r="BY94" s="120" t="s">
        <v>4009</v>
      </c>
      <c r="BZ94" s="120" t="s">
        <v>162</v>
      </c>
      <c r="CA94" s="120" t="s">
        <v>171</v>
      </c>
      <c r="CB94" s="120" t="s">
        <v>177</v>
      </c>
      <c r="CC94" s="120" t="s">
        <v>183</v>
      </c>
      <c r="CD94" s="120" t="s">
        <v>4010</v>
      </c>
      <c r="CE94" s="120" t="s">
        <v>202</v>
      </c>
      <c r="CF94" s="120" t="s">
        <v>202</v>
      </c>
      <c r="CG94" s="120" t="s">
        <v>208</v>
      </c>
      <c r="CH94" s="120" t="s">
        <v>214</v>
      </c>
      <c r="CI94" s="120" t="s">
        <v>2031</v>
      </c>
    </row>
    <row r="95" spans="1:87" x14ac:dyDescent="0.25">
      <c r="A95" s="120" t="s">
        <v>4011</v>
      </c>
      <c r="B95" s="120">
        <v>4</v>
      </c>
      <c r="C95" s="120">
        <v>4</v>
      </c>
      <c r="D95" s="120" t="s">
        <v>5</v>
      </c>
      <c r="E95" s="120">
        <v>3</v>
      </c>
      <c r="F95" s="120">
        <v>1</v>
      </c>
      <c r="G95" s="120">
        <v>5</v>
      </c>
      <c r="H95" s="120">
        <v>4</v>
      </c>
      <c r="I95" s="120">
        <v>4</v>
      </c>
      <c r="J95" s="120">
        <v>1</v>
      </c>
      <c r="K95" s="120">
        <v>5</v>
      </c>
      <c r="L95" s="120">
        <v>3</v>
      </c>
      <c r="M95" s="120">
        <v>4</v>
      </c>
      <c r="N95" s="120">
        <v>5</v>
      </c>
      <c r="O95" s="120">
        <v>3</v>
      </c>
      <c r="P95" s="120">
        <v>4</v>
      </c>
      <c r="Q95" s="120">
        <v>5</v>
      </c>
      <c r="R95" s="120">
        <v>3</v>
      </c>
      <c r="S95" s="120">
        <v>4</v>
      </c>
      <c r="T95" s="120">
        <v>3</v>
      </c>
      <c r="U95" s="120">
        <v>4</v>
      </c>
      <c r="V95" s="120" t="s">
        <v>5</v>
      </c>
      <c r="W95" s="120">
        <v>5</v>
      </c>
      <c r="X95" s="120" t="s">
        <v>2787</v>
      </c>
      <c r="Z95" s="120">
        <v>5</v>
      </c>
      <c r="AA95" s="120">
        <v>5</v>
      </c>
      <c r="AB95" s="120">
        <v>5</v>
      </c>
      <c r="AC95" s="120">
        <v>4</v>
      </c>
      <c r="AD95" s="120">
        <v>5</v>
      </c>
      <c r="AE95" s="120">
        <v>5</v>
      </c>
      <c r="AF95" s="120">
        <v>5</v>
      </c>
      <c r="AG95" s="120">
        <v>4</v>
      </c>
      <c r="AH95" s="120">
        <v>2</v>
      </c>
      <c r="AI95" s="120">
        <v>5</v>
      </c>
      <c r="AJ95" s="120">
        <v>5</v>
      </c>
      <c r="AK95" s="120">
        <v>5</v>
      </c>
      <c r="AL95" s="120">
        <v>5</v>
      </c>
      <c r="AM95" s="120">
        <v>3</v>
      </c>
      <c r="AN95" s="120">
        <v>4</v>
      </c>
      <c r="AO95" s="120" t="s">
        <v>5</v>
      </c>
      <c r="AP95" s="120" t="s">
        <v>5</v>
      </c>
      <c r="AQ95" s="120" t="s">
        <v>5</v>
      </c>
      <c r="AR95" s="120">
        <v>5</v>
      </c>
      <c r="AS95" s="120">
        <v>5</v>
      </c>
      <c r="AT95" s="120">
        <v>5</v>
      </c>
      <c r="AU95" s="120" t="s">
        <v>5</v>
      </c>
      <c r="AV95" s="120">
        <v>4</v>
      </c>
      <c r="AW95" s="120">
        <v>5</v>
      </c>
      <c r="AX95" s="120">
        <v>5</v>
      </c>
      <c r="AY95" s="120">
        <v>5</v>
      </c>
      <c r="AZ95" s="120">
        <v>5</v>
      </c>
      <c r="BA95" s="120">
        <v>5</v>
      </c>
      <c r="BB95" s="120">
        <v>5</v>
      </c>
      <c r="BC95" s="120">
        <v>3</v>
      </c>
      <c r="BD95" s="120">
        <v>4</v>
      </c>
      <c r="BE95" s="120">
        <v>1</v>
      </c>
      <c r="BF95" s="120">
        <v>5</v>
      </c>
      <c r="BG95" s="120">
        <v>4</v>
      </c>
      <c r="BH95" s="120">
        <v>5</v>
      </c>
      <c r="BI95" s="120" t="s">
        <v>3659</v>
      </c>
      <c r="BJ95" s="120" t="s">
        <v>3587</v>
      </c>
      <c r="BK95" s="120" t="s">
        <v>3588</v>
      </c>
      <c r="BL95" s="120" t="s">
        <v>5</v>
      </c>
      <c r="BM95" s="120" t="s">
        <v>5</v>
      </c>
      <c r="BN95" s="120" t="s">
        <v>3594</v>
      </c>
      <c r="BO95" s="120" t="s">
        <v>3840</v>
      </c>
      <c r="BP95" s="120" t="s">
        <v>3611</v>
      </c>
      <c r="BQ95" s="120">
        <v>3</v>
      </c>
      <c r="BR95" s="120">
        <v>3</v>
      </c>
      <c r="BS95" s="120">
        <v>3</v>
      </c>
      <c r="BT95" s="120">
        <v>3</v>
      </c>
      <c r="BU95" s="120">
        <v>2</v>
      </c>
      <c r="BV95" s="120">
        <f>SUM(Table7[[#This Row],[7. Please indicate for each of the five statements which is the closest to how you have been feeling over the last 6 months '[I have felt cheerful and in good spirits']]:[7. Please indicate for each of the five statements which is the closest to how you have been feeling over the last 6 months '[My daily life has been filled with things that interest me']]])*4</f>
        <v>56</v>
      </c>
      <c r="BW95" s="120" t="s">
        <v>147</v>
      </c>
      <c r="BX95" s="120" t="s">
        <v>3928</v>
      </c>
      <c r="BY95" s="120" t="s">
        <v>4012</v>
      </c>
      <c r="BZ95" s="120" t="s">
        <v>162</v>
      </c>
      <c r="CA95" s="120" t="s">
        <v>170</v>
      </c>
      <c r="CB95" s="120" t="s">
        <v>176</v>
      </c>
      <c r="CC95" s="120" t="s">
        <v>183</v>
      </c>
      <c r="CD95" s="120" t="s">
        <v>455</v>
      </c>
      <c r="CE95" s="120" t="s">
        <v>4013</v>
      </c>
      <c r="CF95" s="120" t="s">
        <v>4014</v>
      </c>
      <c r="CG95" s="120" t="s">
        <v>208</v>
      </c>
      <c r="CH95" s="120" t="s">
        <v>214</v>
      </c>
      <c r="CI95" s="120" t="s">
        <v>2031</v>
      </c>
    </row>
    <row r="96" spans="1:87" x14ac:dyDescent="0.25">
      <c r="A96" s="120" t="s">
        <v>4015</v>
      </c>
      <c r="B96" s="120">
        <v>2</v>
      </c>
      <c r="C96" s="120">
        <v>5</v>
      </c>
      <c r="D96" s="120">
        <v>3</v>
      </c>
      <c r="E96" s="120">
        <v>3</v>
      </c>
      <c r="F96" s="120">
        <v>1</v>
      </c>
      <c r="G96" s="120">
        <v>5</v>
      </c>
      <c r="H96" s="120">
        <v>5</v>
      </c>
      <c r="I96" s="120">
        <v>4</v>
      </c>
      <c r="J96" s="120">
        <v>1</v>
      </c>
      <c r="K96" s="120">
        <v>4</v>
      </c>
      <c r="L96" s="120">
        <v>5</v>
      </c>
      <c r="M96" s="120">
        <v>2</v>
      </c>
      <c r="N96" s="120">
        <v>1</v>
      </c>
      <c r="O96" s="120">
        <v>2</v>
      </c>
      <c r="P96" s="120">
        <v>5</v>
      </c>
      <c r="Q96" s="120">
        <v>5</v>
      </c>
      <c r="R96" s="120">
        <v>3</v>
      </c>
      <c r="S96" s="120">
        <v>3</v>
      </c>
      <c r="T96" s="120">
        <v>4</v>
      </c>
      <c r="U96" s="120">
        <v>5</v>
      </c>
      <c r="V96" s="120">
        <v>2</v>
      </c>
      <c r="W96" s="120">
        <v>3</v>
      </c>
      <c r="X96" s="120" t="s">
        <v>3721</v>
      </c>
      <c r="Z96" s="120">
        <v>5</v>
      </c>
      <c r="AA96" s="120">
        <v>3</v>
      </c>
      <c r="AB96" s="120">
        <v>5</v>
      </c>
      <c r="AC96" s="120">
        <v>5</v>
      </c>
      <c r="AD96" s="120">
        <v>5</v>
      </c>
      <c r="AE96" s="120">
        <v>3</v>
      </c>
      <c r="AF96" s="120">
        <v>5</v>
      </c>
      <c r="AG96" s="120">
        <v>3</v>
      </c>
      <c r="AH96" s="120">
        <v>5</v>
      </c>
      <c r="AI96" s="120">
        <v>5</v>
      </c>
      <c r="AJ96" s="120">
        <v>5</v>
      </c>
      <c r="AK96" s="120">
        <v>5</v>
      </c>
      <c r="AL96" s="120">
        <v>5</v>
      </c>
      <c r="AM96" s="120">
        <v>2</v>
      </c>
      <c r="AN96" s="120">
        <v>5</v>
      </c>
      <c r="AO96" s="120">
        <v>3</v>
      </c>
      <c r="AP96" s="120">
        <v>3</v>
      </c>
      <c r="AQ96" s="120">
        <v>2</v>
      </c>
      <c r="AR96" s="120">
        <v>5</v>
      </c>
      <c r="AS96" s="120">
        <v>5</v>
      </c>
      <c r="AT96" s="120">
        <v>5</v>
      </c>
      <c r="AU96" s="120">
        <v>1</v>
      </c>
      <c r="AV96" s="120">
        <v>4</v>
      </c>
      <c r="AW96" s="120">
        <v>5</v>
      </c>
      <c r="AX96" s="120">
        <v>3</v>
      </c>
      <c r="AY96" s="120">
        <v>2</v>
      </c>
      <c r="AZ96" s="120">
        <v>2</v>
      </c>
      <c r="BA96" s="120">
        <v>5</v>
      </c>
      <c r="BB96" s="120">
        <v>5</v>
      </c>
      <c r="BC96" s="120">
        <v>3</v>
      </c>
      <c r="BD96" s="120">
        <v>3</v>
      </c>
      <c r="BE96" s="120">
        <v>4</v>
      </c>
      <c r="BF96" s="120">
        <v>5</v>
      </c>
      <c r="BG96" s="120">
        <v>2</v>
      </c>
      <c r="BH96" s="120">
        <v>4</v>
      </c>
      <c r="BI96" s="120" t="s">
        <v>3586</v>
      </c>
      <c r="BJ96" s="120" t="s">
        <v>3587</v>
      </c>
      <c r="BK96" s="120" t="s">
        <v>3588</v>
      </c>
      <c r="BL96" s="120" t="s">
        <v>151</v>
      </c>
      <c r="BM96" s="120" t="s">
        <v>151</v>
      </c>
      <c r="BN96" s="120" t="s">
        <v>3602</v>
      </c>
      <c r="BP96" s="120" t="s">
        <v>3655</v>
      </c>
      <c r="BQ96" s="120">
        <v>3</v>
      </c>
      <c r="BR96" s="120">
        <v>4</v>
      </c>
      <c r="BS96" s="120">
        <v>1</v>
      </c>
      <c r="BT96" s="120">
        <v>3</v>
      </c>
      <c r="BU96" s="120">
        <v>3</v>
      </c>
      <c r="BV96" s="120">
        <f>SUM(Table7[[#This Row],[7. Please indicate for each of the five statements which is the closest to how you have been feeling over the last 6 months '[I have felt cheerful and in good spirits']]:[7. Please indicate for each of the five statements which is the closest to how you have been feeling over the last 6 months '[My daily life has been filled with things that interest me']]])*4</f>
        <v>56</v>
      </c>
      <c r="BW96" s="120" t="s">
        <v>2603</v>
      </c>
      <c r="BX96" s="120" t="s">
        <v>3598</v>
      </c>
      <c r="BY96" s="120" t="s">
        <v>4016</v>
      </c>
      <c r="BZ96" s="120" t="s">
        <v>162</v>
      </c>
      <c r="CA96" s="120" t="s">
        <v>172</v>
      </c>
      <c r="CB96" s="120" t="s">
        <v>177</v>
      </c>
      <c r="CC96" s="120" t="s">
        <v>183</v>
      </c>
      <c r="CD96" s="120" t="s">
        <v>4017</v>
      </c>
      <c r="CE96" s="120" t="s">
        <v>203</v>
      </c>
      <c r="CF96" s="120" t="s">
        <v>4018</v>
      </c>
      <c r="CG96" s="120" t="s">
        <v>209</v>
      </c>
      <c r="CH96" s="120" t="s">
        <v>215</v>
      </c>
      <c r="CI96" s="120" t="s">
        <v>2031</v>
      </c>
    </row>
    <row r="97" spans="1:87" x14ac:dyDescent="0.25">
      <c r="A97" s="120" t="s">
        <v>4019</v>
      </c>
      <c r="B97" s="120">
        <v>4</v>
      </c>
      <c r="C97" s="120">
        <v>5</v>
      </c>
      <c r="D97" s="120">
        <v>3</v>
      </c>
      <c r="E97" s="120">
        <v>1</v>
      </c>
      <c r="F97" s="120">
        <v>1</v>
      </c>
      <c r="G97" s="120">
        <v>5</v>
      </c>
      <c r="H97" s="120">
        <v>5</v>
      </c>
      <c r="I97" s="120">
        <v>3</v>
      </c>
      <c r="J97" s="120">
        <v>2</v>
      </c>
      <c r="K97" s="120">
        <v>1</v>
      </c>
      <c r="L97" s="120">
        <v>1</v>
      </c>
      <c r="M97" s="120">
        <v>3</v>
      </c>
      <c r="N97" s="120">
        <v>4</v>
      </c>
      <c r="O97" s="120">
        <v>1</v>
      </c>
      <c r="P97" s="120">
        <v>5</v>
      </c>
      <c r="Q97" s="120">
        <v>5</v>
      </c>
      <c r="R97" s="120">
        <v>1</v>
      </c>
      <c r="S97" s="120">
        <v>1</v>
      </c>
      <c r="T97" s="120">
        <v>2</v>
      </c>
      <c r="U97" s="120">
        <v>5</v>
      </c>
      <c r="V97" s="120">
        <v>1</v>
      </c>
      <c r="W97" s="120">
        <v>5</v>
      </c>
      <c r="X97" s="120" t="s">
        <v>4020</v>
      </c>
      <c r="Z97" s="120">
        <v>5</v>
      </c>
      <c r="AA97" s="120">
        <v>1</v>
      </c>
      <c r="AB97" s="120">
        <v>2</v>
      </c>
      <c r="AC97" s="120">
        <v>4</v>
      </c>
      <c r="AD97" s="120">
        <v>5</v>
      </c>
      <c r="AE97" s="120">
        <v>5</v>
      </c>
      <c r="AF97" s="120">
        <v>4</v>
      </c>
      <c r="AG97" s="120">
        <v>1</v>
      </c>
      <c r="AH97" s="120">
        <v>1</v>
      </c>
      <c r="AI97" s="120">
        <v>4</v>
      </c>
      <c r="AJ97" s="120">
        <v>3</v>
      </c>
      <c r="AK97" s="120">
        <v>4</v>
      </c>
      <c r="AL97" s="120">
        <v>1</v>
      </c>
      <c r="AM97" s="120">
        <v>5</v>
      </c>
      <c r="AN97" s="120">
        <v>5</v>
      </c>
      <c r="AO97" s="120">
        <v>3</v>
      </c>
      <c r="AP97" s="120">
        <v>1</v>
      </c>
      <c r="AQ97" s="120">
        <v>1</v>
      </c>
      <c r="AR97" s="120">
        <v>5</v>
      </c>
      <c r="AS97" s="120">
        <v>5</v>
      </c>
      <c r="AT97" s="120">
        <v>4</v>
      </c>
      <c r="AU97" s="120">
        <v>3</v>
      </c>
      <c r="AV97" s="120">
        <v>1</v>
      </c>
      <c r="AW97" s="120">
        <v>2</v>
      </c>
      <c r="AX97" s="120">
        <v>4</v>
      </c>
      <c r="AY97" s="120">
        <v>4</v>
      </c>
      <c r="AZ97" s="120">
        <v>2</v>
      </c>
      <c r="BA97" s="120">
        <v>5</v>
      </c>
      <c r="BB97" s="120">
        <v>5</v>
      </c>
      <c r="BC97" s="120">
        <v>1</v>
      </c>
      <c r="BD97" s="120">
        <v>2</v>
      </c>
      <c r="BE97" s="120">
        <v>3</v>
      </c>
      <c r="BF97" s="120">
        <v>4</v>
      </c>
      <c r="BG97" s="120">
        <v>3</v>
      </c>
      <c r="BH97" s="120">
        <v>5</v>
      </c>
      <c r="BI97" s="120" t="s">
        <v>4021</v>
      </c>
      <c r="BJ97" s="120" t="s">
        <v>3623</v>
      </c>
      <c r="BK97" s="120" t="s">
        <v>3588</v>
      </c>
      <c r="BL97" s="120" t="s">
        <v>151</v>
      </c>
      <c r="BM97" s="120" t="s">
        <v>931</v>
      </c>
      <c r="BN97" s="120" t="s">
        <v>3602</v>
      </c>
      <c r="BP97" s="120" t="s">
        <v>4022</v>
      </c>
      <c r="BQ97" s="120">
        <v>3</v>
      </c>
      <c r="BR97" s="120">
        <v>2</v>
      </c>
      <c r="BS97" s="120">
        <v>3</v>
      </c>
      <c r="BT97" s="120">
        <v>2</v>
      </c>
      <c r="BU97" s="120">
        <v>3</v>
      </c>
      <c r="BV97" s="120">
        <f>SUM(Table7[[#This Row],[7. Please indicate for each of the five statements which is the closest to how you have been feeling over the last 6 months '[I have felt cheerful and in good spirits']]:[7. Please indicate for each of the five statements which is the closest to how you have been feeling over the last 6 months '[My daily life has been filled with things that interest me']]])*4</f>
        <v>52</v>
      </c>
      <c r="BW97" s="120" t="s">
        <v>145</v>
      </c>
      <c r="BX97" s="120" t="s">
        <v>4023</v>
      </c>
      <c r="BY97" s="120" t="s">
        <v>4024</v>
      </c>
      <c r="BZ97" s="120" t="s">
        <v>162</v>
      </c>
      <c r="CA97" s="120" t="s">
        <v>171</v>
      </c>
      <c r="CB97" s="120" t="s">
        <v>176</v>
      </c>
      <c r="CC97" s="120" t="s">
        <v>184</v>
      </c>
      <c r="CD97" s="120" t="s">
        <v>4025</v>
      </c>
      <c r="CE97" s="120" t="s">
        <v>202</v>
      </c>
      <c r="CF97" s="120" t="s">
        <v>3925</v>
      </c>
      <c r="CG97" s="120" t="s">
        <v>208</v>
      </c>
      <c r="CH97" s="120" t="s">
        <v>214</v>
      </c>
      <c r="CI97" s="120" t="s">
        <v>2031</v>
      </c>
    </row>
    <row r="98" spans="1:87" x14ac:dyDescent="0.25">
      <c r="A98" s="120" t="s">
        <v>4026</v>
      </c>
      <c r="B98" s="120">
        <v>3</v>
      </c>
      <c r="C98" s="120">
        <v>4</v>
      </c>
      <c r="D98" s="120">
        <v>2</v>
      </c>
      <c r="E98" s="120">
        <v>2</v>
      </c>
      <c r="F98" s="120">
        <v>1</v>
      </c>
      <c r="G98" s="120">
        <v>5</v>
      </c>
      <c r="H98" s="120">
        <v>5</v>
      </c>
      <c r="I98" s="120">
        <v>5</v>
      </c>
      <c r="J98" s="120">
        <v>1</v>
      </c>
      <c r="K98" s="120">
        <v>3</v>
      </c>
      <c r="L98" s="120">
        <v>3</v>
      </c>
      <c r="M98" s="120">
        <v>4</v>
      </c>
      <c r="N98" s="120">
        <v>3</v>
      </c>
      <c r="O98" s="120">
        <v>2</v>
      </c>
      <c r="P98" s="120">
        <v>5</v>
      </c>
      <c r="Q98" s="120">
        <v>5</v>
      </c>
      <c r="R98" s="120">
        <v>3</v>
      </c>
      <c r="S98" s="120">
        <v>2</v>
      </c>
      <c r="T98" s="120">
        <v>2</v>
      </c>
      <c r="U98" s="120">
        <v>2</v>
      </c>
      <c r="V98" s="120">
        <v>4</v>
      </c>
      <c r="W98" s="120">
        <v>5</v>
      </c>
      <c r="X98" s="120" t="s">
        <v>3094</v>
      </c>
      <c r="Z98" s="120">
        <v>4</v>
      </c>
      <c r="AA98" s="120">
        <v>2</v>
      </c>
      <c r="AB98" s="120">
        <v>4</v>
      </c>
      <c r="AC98" s="120">
        <v>4</v>
      </c>
      <c r="AD98" s="120">
        <v>4</v>
      </c>
      <c r="AE98" s="120">
        <v>5</v>
      </c>
      <c r="AF98" s="120">
        <v>4</v>
      </c>
      <c r="AG98" s="120">
        <v>2</v>
      </c>
      <c r="AH98" s="120">
        <v>4</v>
      </c>
      <c r="AI98" s="120">
        <v>4</v>
      </c>
      <c r="AJ98" s="120">
        <v>3</v>
      </c>
      <c r="AK98" s="120">
        <v>4</v>
      </c>
      <c r="AL98" s="120">
        <v>3</v>
      </c>
      <c r="AM98" s="120">
        <v>4</v>
      </c>
      <c r="AN98" s="120">
        <v>5</v>
      </c>
      <c r="AO98" s="120">
        <v>3</v>
      </c>
      <c r="AP98" s="120">
        <v>3</v>
      </c>
      <c r="AQ98" s="120">
        <v>2</v>
      </c>
      <c r="AR98" s="120">
        <v>5</v>
      </c>
      <c r="AS98" s="120">
        <v>5</v>
      </c>
      <c r="AT98" s="120">
        <v>5</v>
      </c>
      <c r="AU98" s="120">
        <v>2</v>
      </c>
      <c r="AV98" s="120">
        <v>3</v>
      </c>
      <c r="AW98" s="120" t="s">
        <v>5</v>
      </c>
      <c r="AX98" s="120">
        <v>5</v>
      </c>
      <c r="AY98" s="120">
        <v>4</v>
      </c>
      <c r="AZ98" s="120">
        <v>3</v>
      </c>
      <c r="BA98" s="120">
        <v>5</v>
      </c>
      <c r="BB98" s="120">
        <v>5</v>
      </c>
      <c r="BC98" s="120">
        <v>3</v>
      </c>
      <c r="BD98" s="120">
        <v>2</v>
      </c>
      <c r="BE98" s="120" t="s">
        <v>5</v>
      </c>
      <c r="BF98" s="120" t="s">
        <v>5</v>
      </c>
      <c r="BG98" s="120">
        <v>3</v>
      </c>
      <c r="BH98" s="120">
        <v>5</v>
      </c>
      <c r="BI98" s="120" t="s">
        <v>3586</v>
      </c>
      <c r="BJ98" s="120" t="s">
        <v>3608</v>
      </c>
      <c r="BK98" s="120" t="s">
        <v>3678</v>
      </c>
      <c r="BL98" s="120" t="s">
        <v>151</v>
      </c>
      <c r="BM98" s="120" t="s">
        <v>151</v>
      </c>
      <c r="BQ98" s="120">
        <v>4</v>
      </c>
      <c r="BR98" s="120">
        <v>3</v>
      </c>
      <c r="BS98" s="120">
        <v>2</v>
      </c>
      <c r="BT98" s="120">
        <v>1</v>
      </c>
      <c r="BU98" s="120">
        <v>2</v>
      </c>
      <c r="BV98" s="120">
        <f>SUM(Table7[[#This Row],[7. Please indicate for each of the five statements which is the closest to how you have been feeling over the last 6 months '[I have felt cheerful and in good spirits']]:[7. Please indicate for each of the five statements which is the closest to how you have been feeling over the last 6 months '[My daily life has been filled with things that interest me']]])*4</f>
        <v>48</v>
      </c>
      <c r="BW98" s="120" t="s">
        <v>147</v>
      </c>
      <c r="BZ98" s="120" t="s">
        <v>163</v>
      </c>
      <c r="CA98" s="120" t="s">
        <v>171</v>
      </c>
      <c r="CB98" s="120" t="s">
        <v>176</v>
      </c>
      <c r="CC98" s="120" t="s">
        <v>183</v>
      </c>
      <c r="CE98" s="120" t="s">
        <v>153</v>
      </c>
      <c r="CF98" s="120" t="s">
        <v>3613</v>
      </c>
      <c r="CG98" s="120" t="s">
        <v>208</v>
      </c>
      <c r="CH98" s="120" t="s">
        <v>214</v>
      </c>
      <c r="CI98" s="120" t="s">
        <v>2031</v>
      </c>
    </row>
    <row r="99" spans="1:87" x14ac:dyDescent="0.25">
      <c r="A99" s="120" t="s">
        <v>4027</v>
      </c>
      <c r="B99" s="120">
        <v>5</v>
      </c>
      <c r="C99" s="120">
        <v>5</v>
      </c>
      <c r="D99" s="120">
        <v>4</v>
      </c>
      <c r="E99" s="120">
        <v>3</v>
      </c>
      <c r="F99" s="120">
        <v>4</v>
      </c>
      <c r="G99" s="120">
        <v>5</v>
      </c>
      <c r="H99" s="120">
        <v>5</v>
      </c>
      <c r="I99" s="120">
        <v>4</v>
      </c>
      <c r="J99" s="120">
        <v>2</v>
      </c>
      <c r="K99" s="120">
        <v>3</v>
      </c>
      <c r="L99" s="120">
        <v>4</v>
      </c>
      <c r="M99" s="120">
        <v>4</v>
      </c>
      <c r="N99" s="120">
        <v>5</v>
      </c>
      <c r="O99" s="120">
        <v>2</v>
      </c>
      <c r="P99" s="120">
        <v>5</v>
      </c>
      <c r="Q99" s="120">
        <v>5</v>
      </c>
      <c r="R99" s="120">
        <v>3</v>
      </c>
      <c r="S99" s="120">
        <v>3</v>
      </c>
      <c r="T99" s="120">
        <v>1</v>
      </c>
      <c r="U99" s="120">
        <v>4</v>
      </c>
      <c r="V99" s="120">
        <v>4</v>
      </c>
      <c r="W99" s="120">
        <v>5</v>
      </c>
      <c r="X99" s="120" t="s">
        <v>2554</v>
      </c>
      <c r="Z99" s="120">
        <v>5</v>
      </c>
      <c r="AA99" s="120">
        <v>4</v>
      </c>
      <c r="AB99" s="120">
        <v>4</v>
      </c>
      <c r="AC99" s="120">
        <v>4</v>
      </c>
      <c r="AD99" s="120">
        <v>5</v>
      </c>
      <c r="AE99" s="120">
        <v>3</v>
      </c>
      <c r="AF99" s="120">
        <v>5</v>
      </c>
      <c r="AG99" s="120">
        <v>3</v>
      </c>
      <c r="AH99" s="120">
        <v>4</v>
      </c>
      <c r="AI99" s="120">
        <v>5</v>
      </c>
      <c r="AJ99" s="120">
        <v>4</v>
      </c>
      <c r="AK99" s="120">
        <v>4</v>
      </c>
      <c r="AL99" s="120">
        <v>4</v>
      </c>
      <c r="AM99" s="120">
        <v>5</v>
      </c>
      <c r="AN99" s="120">
        <v>5</v>
      </c>
      <c r="AO99" s="120">
        <v>4</v>
      </c>
      <c r="AP99" s="120">
        <v>3</v>
      </c>
      <c r="AQ99" s="120">
        <v>4</v>
      </c>
      <c r="AR99" s="120">
        <v>5</v>
      </c>
      <c r="AS99" s="120">
        <v>5</v>
      </c>
      <c r="AT99" s="120">
        <v>4</v>
      </c>
      <c r="AU99" s="120">
        <v>2</v>
      </c>
      <c r="AV99" s="120">
        <v>3</v>
      </c>
      <c r="AW99" s="120">
        <v>4</v>
      </c>
      <c r="AX99" s="120">
        <v>4</v>
      </c>
      <c r="AY99" s="120">
        <v>5</v>
      </c>
      <c r="AZ99" s="120">
        <v>2</v>
      </c>
      <c r="BA99" s="120">
        <v>5</v>
      </c>
      <c r="BB99" s="120">
        <v>5</v>
      </c>
      <c r="BC99" s="120">
        <v>4</v>
      </c>
      <c r="BD99" s="120">
        <v>4</v>
      </c>
      <c r="BE99" s="120">
        <v>1</v>
      </c>
      <c r="BF99" s="120">
        <v>3</v>
      </c>
      <c r="BG99" s="120">
        <v>3</v>
      </c>
      <c r="BH99" s="120">
        <v>5</v>
      </c>
      <c r="BI99" s="120" t="s">
        <v>3586</v>
      </c>
      <c r="BJ99" s="120" t="s">
        <v>3587</v>
      </c>
      <c r="BK99" s="120" t="s">
        <v>3588</v>
      </c>
      <c r="BL99" s="120" t="s">
        <v>151</v>
      </c>
      <c r="BM99" s="120" t="s">
        <v>151</v>
      </c>
      <c r="BN99" s="120" t="s">
        <v>3602</v>
      </c>
      <c r="BO99" s="120" t="s">
        <v>3616</v>
      </c>
      <c r="BP99" s="120" t="s">
        <v>3655</v>
      </c>
      <c r="BQ99" s="120">
        <v>4</v>
      </c>
      <c r="BR99" s="120">
        <v>4</v>
      </c>
      <c r="BS99" s="120">
        <v>3</v>
      </c>
      <c r="BT99" s="120">
        <v>4</v>
      </c>
      <c r="BU99" s="120">
        <v>3</v>
      </c>
      <c r="BV99" s="120">
        <f>SUM(Table7[[#This Row],[7. Please indicate for each of the five statements which is the closest to how you have been feeling over the last 6 months '[I have felt cheerful and in good spirits']]:[7. Please indicate for each of the five statements which is the closest to how you have been feeling over the last 6 months '[My daily life has been filled with things that interest me']]])*4</f>
        <v>72</v>
      </c>
      <c r="BW99" s="120" t="s">
        <v>4028</v>
      </c>
      <c r="BX99" s="120" t="s">
        <v>3831</v>
      </c>
      <c r="BY99" s="120" t="s">
        <v>832</v>
      </c>
      <c r="BZ99" s="120" t="s">
        <v>163</v>
      </c>
      <c r="CA99" s="120" t="s">
        <v>172</v>
      </c>
      <c r="CB99" s="120" t="s">
        <v>176</v>
      </c>
      <c r="CC99" s="120" t="s">
        <v>183</v>
      </c>
      <c r="CD99" s="120" t="s">
        <v>345</v>
      </c>
      <c r="CE99" s="120" t="s">
        <v>153</v>
      </c>
      <c r="CF99" s="120" t="s">
        <v>3904</v>
      </c>
      <c r="CG99" s="120" t="s">
        <v>208</v>
      </c>
      <c r="CH99" s="120" t="s">
        <v>214</v>
      </c>
      <c r="CI99" s="120" t="s">
        <v>2031</v>
      </c>
    </row>
    <row r="100" spans="1:87" x14ac:dyDescent="0.25">
      <c r="A100" s="120" t="s">
        <v>4029</v>
      </c>
      <c r="B100" s="120" t="s">
        <v>5</v>
      </c>
      <c r="C100" s="120">
        <v>3</v>
      </c>
      <c r="D100" s="120">
        <v>3</v>
      </c>
      <c r="E100" s="120">
        <v>2</v>
      </c>
      <c r="F100" s="120">
        <v>1</v>
      </c>
      <c r="G100" s="120">
        <v>5</v>
      </c>
      <c r="H100" s="120">
        <v>5</v>
      </c>
      <c r="I100" s="120">
        <v>3</v>
      </c>
      <c r="J100" s="120">
        <v>1</v>
      </c>
      <c r="K100" s="120">
        <v>1</v>
      </c>
      <c r="L100" s="120">
        <v>2</v>
      </c>
      <c r="M100" s="120">
        <v>2</v>
      </c>
      <c r="N100" s="120" t="s">
        <v>5</v>
      </c>
      <c r="O100" s="120">
        <v>2</v>
      </c>
      <c r="P100" s="120">
        <v>5</v>
      </c>
      <c r="Q100" s="120">
        <v>5</v>
      </c>
      <c r="R100" s="120">
        <v>2</v>
      </c>
      <c r="S100" s="120">
        <v>1</v>
      </c>
      <c r="T100" s="120">
        <v>1</v>
      </c>
      <c r="U100" s="120">
        <v>3</v>
      </c>
      <c r="V100" s="120">
        <v>2</v>
      </c>
      <c r="W100" s="120">
        <v>4</v>
      </c>
      <c r="X100" s="120" t="s">
        <v>4030</v>
      </c>
      <c r="Z100" s="120">
        <v>4</v>
      </c>
      <c r="AA100" s="120">
        <v>3</v>
      </c>
      <c r="AB100" s="120">
        <v>1</v>
      </c>
      <c r="AC100" s="120">
        <v>3</v>
      </c>
      <c r="AD100" s="120">
        <v>4</v>
      </c>
      <c r="AE100" s="120">
        <v>2</v>
      </c>
      <c r="AF100" s="120">
        <v>3</v>
      </c>
      <c r="AG100" s="120">
        <v>3</v>
      </c>
      <c r="AH100" s="120">
        <v>4</v>
      </c>
      <c r="AI100" s="120">
        <v>4</v>
      </c>
      <c r="AJ100" s="120">
        <v>3</v>
      </c>
      <c r="AK100" s="120">
        <v>2</v>
      </c>
      <c r="AL100" s="120">
        <v>3</v>
      </c>
      <c r="AM100" s="120" t="s">
        <v>5</v>
      </c>
      <c r="AN100" s="120">
        <v>4</v>
      </c>
      <c r="AO100" s="120">
        <v>4</v>
      </c>
      <c r="AP100" s="120">
        <v>2</v>
      </c>
      <c r="AQ100" s="120">
        <v>1</v>
      </c>
      <c r="AR100" s="120">
        <v>5</v>
      </c>
      <c r="AS100" s="120">
        <v>5</v>
      </c>
      <c r="AT100" s="120">
        <v>3</v>
      </c>
      <c r="AU100" s="120">
        <v>1</v>
      </c>
      <c r="AV100" s="120">
        <v>2</v>
      </c>
      <c r="AW100" s="120">
        <v>3</v>
      </c>
      <c r="AX100" s="120">
        <v>4</v>
      </c>
      <c r="AY100" s="120" t="s">
        <v>5</v>
      </c>
      <c r="AZ100" s="120">
        <v>2</v>
      </c>
      <c r="BA100" s="120">
        <v>3</v>
      </c>
      <c r="BB100" s="120">
        <v>5</v>
      </c>
      <c r="BC100" s="120">
        <v>1</v>
      </c>
      <c r="BD100" s="120">
        <v>1</v>
      </c>
      <c r="BE100" s="120">
        <v>1</v>
      </c>
      <c r="BF100" s="120">
        <v>4</v>
      </c>
      <c r="BG100" s="120">
        <v>3</v>
      </c>
      <c r="BH100" s="120">
        <v>3</v>
      </c>
      <c r="BI100" s="120" t="s">
        <v>3659</v>
      </c>
      <c r="BJ100" s="120" t="s">
        <v>3608</v>
      </c>
      <c r="BK100" s="120" t="s">
        <v>3594</v>
      </c>
      <c r="BL100" s="120" t="s">
        <v>5</v>
      </c>
      <c r="BM100" s="120" t="s">
        <v>5</v>
      </c>
      <c r="BN100" s="120" t="s">
        <v>3602</v>
      </c>
      <c r="BO100" s="120" t="s">
        <v>4031</v>
      </c>
      <c r="BP100" s="120" t="s">
        <v>3611</v>
      </c>
      <c r="BQ100" s="120">
        <v>3</v>
      </c>
      <c r="BR100" s="120">
        <v>2</v>
      </c>
      <c r="BS100" s="120">
        <v>1</v>
      </c>
      <c r="BT100" s="120">
        <v>2</v>
      </c>
      <c r="BU100" s="120">
        <v>1</v>
      </c>
      <c r="BV100" s="120">
        <f>SUM(Table7[[#This Row],[7. Please indicate for each of the five statements which is the closest to how you have been feeling over the last 6 months '[I have felt cheerful and in good spirits']]:[7. Please indicate for each of the five statements which is the closest to how you have been feeling over the last 6 months '[My daily life has been filled with things that interest me']]])*4</f>
        <v>36</v>
      </c>
      <c r="BW100" s="120" t="s">
        <v>147</v>
      </c>
      <c r="BX100" s="120" t="s">
        <v>4032</v>
      </c>
      <c r="BZ100" s="120" t="s">
        <v>163</v>
      </c>
      <c r="CA100" s="120" t="s">
        <v>169</v>
      </c>
      <c r="CB100" s="120" t="s">
        <v>181</v>
      </c>
      <c r="CC100" s="120" t="s">
        <v>183</v>
      </c>
      <c r="CD100" s="120" t="s">
        <v>191</v>
      </c>
      <c r="CE100" s="120" t="s">
        <v>192</v>
      </c>
      <c r="CF100" s="120" t="s">
        <v>3643</v>
      </c>
      <c r="CG100" s="120" t="s">
        <v>208</v>
      </c>
      <c r="CH100" s="120" t="s">
        <v>214</v>
      </c>
      <c r="CI100" s="120" t="s">
        <v>2031</v>
      </c>
    </row>
    <row r="101" spans="1:87" x14ac:dyDescent="0.25">
      <c r="A101" s="120" t="s">
        <v>4033</v>
      </c>
      <c r="B101" s="120">
        <v>2</v>
      </c>
      <c r="C101" s="120">
        <v>5</v>
      </c>
      <c r="D101" s="120">
        <v>3</v>
      </c>
      <c r="E101" s="120">
        <v>5</v>
      </c>
      <c r="F101" s="120">
        <v>1</v>
      </c>
      <c r="G101" s="120">
        <v>5</v>
      </c>
      <c r="H101" s="120">
        <v>5</v>
      </c>
      <c r="I101" s="120">
        <v>5</v>
      </c>
      <c r="J101" s="120">
        <v>2</v>
      </c>
      <c r="K101" s="120">
        <v>2</v>
      </c>
      <c r="L101" s="120">
        <v>3</v>
      </c>
      <c r="M101" s="120">
        <v>3</v>
      </c>
      <c r="N101" s="120">
        <v>1</v>
      </c>
      <c r="O101" s="120">
        <v>4</v>
      </c>
      <c r="P101" s="120">
        <v>5</v>
      </c>
      <c r="Q101" s="120">
        <v>5</v>
      </c>
      <c r="R101" s="120">
        <v>1</v>
      </c>
      <c r="S101" s="120">
        <v>1</v>
      </c>
      <c r="T101" s="120">
        <v>1</v>
      </c>
      <c r="U101" s="120">
        <v>1</v>
      </c>
      <c r="V101" s="120">
        <v>1</v>
      </c>
      <c r="W101" s="120">
        <v>5</v>
      </c>
      <c r="X101" s="120" t="s">
        <v>2554</v>
      </c>
      <c r="Z101" s="120">
        <v>5</v>
      </c>
      <c r="AA101" s="120">
        <v>3</v>
      </c>
      <c r="AB101" s="120">
        <v>3</v>
      </c>
      <c r="AC101" s="120">
        <v>4</v>
      </c>
      <c r="AD101" s="120">
        <v>5</v>
      </c>
      <c r="AE101" s="120">
        <v>5</v>
      </c>
      <c r="AF101" s="120">
        <v>4</v>
      </c>
      <c r="AG101" s="120">
        <v>3</v>
      </c>
      <c r="AH101" s="120">
        <v>5</v>
      </c>
      <c r="AI101" s="120">
        <v>5</v>
      </c>
      <c r="AJ101" s="120">
        <v>4</v>
      </c>
      <c r="AK101" s="120">
        <v>5</v>
      </c>
      <c r="AL101" s="120">
        <v>4</v>
      </c>
      <c r="AM101" s="120">
        <v>4</v>
      </c>
      <c r="AN101" s="120">
        <v>4</v>
      </c>
      <c r="AO101" s="120">
        <v>4</v>
      </c>
      <c r="AP101" s="120">
        <v>5</v>
      </c>
      <c r="AQ101" s="120">
        <v>1</v>
      </c>
      <c r="AR101" s="120">
        <v>5</v>
      </c>
      <c r="AS101" s="120">
        <v>5</v>
      </c>
      <c r="AT101" s="120">
        <v>5</v>
      </c>
      <c r="AU101" s="120">
        <v>3</v>
      </c>
      <c r="AV101" s="120">
        <v>3</v>
      </c>
      <c r="AW101" s="120">
        <v>2</v>
      </c>
      <c r="AX101" s="120">
        <v>4</v>
      </c>
      <c r="AY101" s="120">
        <v>1</v>
      </c>
      <c r="AZ101" s="120">
        <v>3</v>
      </c>
      <c r="BA101" s="120">
        <v>5</v>
      </c>
      <c r="BB101" s="120">
        <v>5</v>
      </c>
      <c r="BC101" s="120">
        <v>1</v>
      </c>
      <c r="BD101" s="120">
        <v>1</v>
      </c>
      <c r="BE101" s="120">
        <v>1</v>
      </c>
      <c r="BF101" s="120">
        <v>1</v>
      </c>
      <c r="BG101" s="120">
        <v>1</v>
      </c>
      <c r="BH101" s="120">
        <v>5</v>
      </c>
      <c r="BI101" s="120" t="s">
        <v>4034</v>
      </c>
      <c r="BJ101" s="120" t="s">
        <v>3608</v>
      </c>
      <c r="BK101" s="120" t="s">
        <v>3588</v>
      </c>
      <c r="BL101" s="120" t="s">
        <v>5</v>
      </c>
      <c r="BM101" s="120" t="s">
        <v>151</v>
      </c>
      <c r="BN101" s="120" t="s">
        <v>3602</v>
      </c>
      <c r="BO101" s="120" t="s">
        <v>3684</v>
      </c>
      <c r="BP101" s="120" t="s">
        <v>3604</v>
      </c>
      <c r="BQ101" s="120">
        <v>1</v>
      </c>
      <c r="BR101" s="120">
        <v>1</v>
      </c>
      <c r="BS101" s="120">
        <v>1</v>
      </c>
      <c r="BT101" s="120">
        <v>0</v>
      </c>
      <c r="BU101" s="120">
        <v>1</v>
      </c>
      <c r="BV101" s="120">
        <f>SUM(Table7[[#This Row],[7. Please indicate for each of the five statements which is the closest to how you have been feeling over the last 6 months '[I have felt cheerful and in good spirits']]:[7. Please indicate for each of the five statements which is the closest to how you have been feeling over the last 6 months '[My daily life has been filled with things that interest me']]])*4</f>
        <v>16</v>
      </c>
      <c r="BW101" s="120" t="s">
        <v>147</v>
      </c>
      <c r="BX101" s="120" t="s">
        <v>4035</v>
      </c>
      <c r="BY101" s="120" t="s">
        <v>4036</v>
      </c>
      <c r="BZ101" s="120" t="s">
        <v>162</v>
      </c>
      <c r="CA101" s="120" t="s">
        <v>170</v>
      </c>
      <c r="CB101" s="120" t="s">
        <v>176</v>
      </c>
      <c r="CC101" s="120" t="s">
        <v>183</v>
      </c>
      <c r="CD101" s="120" t="s">
        <v>4037</v>
      </c>
      <c r="CE101" s="120" t="s">
        <v>202</v>
      </c>
      <c r="CF101" s="120" t="s">
        <v>4038</v>
      </c>
      <c r="CG101" s="120" t="s">
        <v>208</v>
      </c>
      <c r="CH101" s="120" t="s">
        <v>214</v>
      </c>
      <c r="CI101" s="120" t="s">
        <v>2031</v>
      </c>
    </row>
    <row r="102" spans="1:87" x14ac:dyDescent="0.25">
      <c r="A102" s="120" t="s">
        <v>4039</v>
      </c>
      <c r="B102" s="120">
        <v>5</v>
      </c>
      <c r="C102" s="120">
        <v>5</v>
      </c>
      <c r="D102" s="120">
        <v>3</v>
      </c>
      <c r="E102" s="120">
        <v>3</v>
      </c>
      <c r="F102" s="120">
        <v>1</v>
      </c>
      <c r="G102" s="120">
        <v>5</v>
      </c>
      <c r="H102" s="120">
        <v>5</v>
      </c>
      <c r="I102" s="120">
        <v>5</v>
      </c>
      <c r="J102" s="120">
        <v>1</v>
      </c>
      <c r="K102" s="120">
        <v>5</v>
      </c>
      <c r="L102" s="120">
        <v>3</v>
      </c>
      <c r="M102" s="120">
        <v>5</v>
      </c>
      <c r="N102" s="120">
        <v>3</v>
      </c>
      <c r="O102" s="120">
        <v>5</v>
      </c>
      <c r="P102" s="120">
        <v>5</v>
      </c>
      <c r="Q102" s="120">
        <v>5</v>
      </c>
      <c r="R102" s="120">
        <v>1</v>
      </c>
      <c r="S102" s="120">
        <v>1</v>
      </c>
      <c r="T102" s="120">
        <v>1</v>
      </c>
      <c r="U102" s="120">
        <v>5</v>
      </c>
      <c r="V102" s="120">
        <v>1</v>
      </c>
      <c r="W102" s="120">
        <v>5</v>
      </c>
      <c r="X102" s="120" t="s">
        <v>4040</v>
      </c>
      <c r="Z102" s="120">
        <v>5</v>
      </c>
      <c r="AA102" s="120">
        <v>5</v>
      </c>
      <c r="AB102" s="120">
        <v>5</v>
      </c>
      <c r="AC102" s="120">
        <v>5</v>
      </c>
      <c r="AD102" s="120">
        <v>5</v>
      </c>
      <c r="AE102" s="120">
        <v>5</v>
      </c>
      <c r="AF102" s="120">
        <v>5</v>
      </c>
      <c r="AG102" s="120">
        <v>5</v>
      </c>
      <c r="AH102" s="120">
        <v>5</v>
      </c>
      <c r="AI102" s="120">
        <v>5</v>
      </c>
      <c r="AJ102" s="120">
        <v>5</v>
      </c>
      <c r="AK102" s="120">
        <v>5</v>
      </c>
      <c r="AL102" s="120">
        <v>5</v>
      </c>
      <c r="AM102" s="120">
        <v>5</v>
      </c>
      <c r="AN102" s="120">
        <v>5</v>
      </c>
      <c r="AO102" s="120">
        <v>3</v>
      </c>
      <c r="AP102" s="120">
        <v>4</v>
      </c>
      <c r="AQ102" s="120">
        <v>1</v>
      </c>
      <c r="AR102" s="120">
        <v>5</v>
      </c>
      <c r="AS102" s="120">
        <v>3</v>
      </c>
      <c r="AT102" s="120">
        <v>5</v>
      </c>
      <c r="AU102" s="120">
        <v>1</v>
      </c>
      <c r="AV102" s="120">
        <v>5</v>
      </c>
      <c r="AW102" s="120">
        <v>3</v>
      </c>
      <c r="AX102" s="120">
        <v>5</v>
      </c>
      <c r="AY102" s="120">
        <v>5</v>
      </c>
      <c r="AZ102" s="120">
        <v>5</v>
      </c>
      <c r="BA102" s="120">
        <v>4</v>
      </c>
      <c r="BB102" s="120">
        <v>5</v>
      </c>
      <c r="BC102" s="120">
        <v>1</v>
      </c>
      <c r="BD102" s="120">
        <v>1</v>
      </c>
      <c r="BE102" s="120">
        <v>1</v>
      </c>
      <c r="BF102" s="120">
        <v>5</v>
      </c>
      <c r="BG102" s="120">
        <v>3</v>
      </c>
      <c r="BH102" s="120">
        <v>5</v>
      </c>
      <c r="BI102" s="120" t="s">
        <v>3659</v>
      </c>
      <c r="BJ102" s="120" t="s">
        <v>3587</v>
      </c>
      <c r="BK102" s="120" t="s">
        <v>3588</v>
      </c>
      <c r="BL102" s="120" t="s">
        <v>151</v>
      </c>
      <c r="BM102" s="120" t="s">
        <v>151</v>
      </c>
      <c r="BN102" s="120" t="s">
        <v>3594</v>
      </c>
      <c r="BS102" s="120">
        <v>5</v>
      </c>
      <c r="BV102" s="120">
        <f>SUM(Table7[[#This Row],[7. Please indicate for each of the five statements which is the closest to how you have been feeling over the last 6 months '[I have felt cheerful and in good spirits']]:[7. Please indicate for each of the five statements which is the closest to how you have been feeling over the last 6 months '[My daily life has been filled with things that interest me']]])*4</f>
        <v>20</v>
      </c>
      <c r="BW102" s="120" t="s">
        <v>147</v>
      </c>
      <c r="BX102" s="120" t="s">
        <v>3835</v>
      </c>
      <c r="BY102" s="120" t="s">
        <v>4041</v>
      </c>
      <c r="BZ102" s="120" t="s">
        <v>162</v>
      </c>
      <c r="CA102" s="120" t="s">
        <v>172</v>
      </c>
      <c r="CB102" s="120" t="s">
        <v>176</v>
      </c>
      <c r="CC102" s="120" t="s">
        <v>183</v>
      </c>
      <c r="CD102" s="120" t="s">
        <v>2077</v>
      </c>
      <c r="CE102" s="120" t="s">
        <v>202</v>
      </c>
      <c r="CF102" s="120" t="s">
        <v>4042</v>
      </c>
      <c r="CG102" s="120" t="s">
        <v>208</v>
      </c>
      <c r="CH102" s="120" t="s">
        <v>214</v>
      </c>
      <c r="CI102" s="120" t="s">
        <v>2031</v>
      </c>
    </row>
    <row r="103" spans="1:87" x14ac:dyDescent="0.25">
      <c r="A103" s="120" t="s">
        <v>4043</v>
      </c>
      <c r="B103" s="120">
        <v>5</v>
      </c>
      <c r="C103" s="120">
        <v>5</v>
      </c>
      <c r="D103" s="120">
        <v>4</v>
      </c>
      <c r="E103" s="120">
        <v>5</v>
      </c>
      <c r="F103" s="120">
        <v>2</v>
      </c>
      <c r="G103" s="120">
        <v>5</v>
      </c>
      <c r="H103" s="120">
        <v>4</v>
      </c>
      <c r="I103" s="120">
        <v>4</v>
      </c>
      <c r="J103" s="120">
        <v>3</v>
      </c>
      <c r="K103" s="120">
        <v>3</v>
      </c>
      <c r="L103" s="120">
        <v>4</v>
      </c>
      <c r="M103" s="120">
        <v>4</v>
      </c>
      <c r="N103" s="120">
        <v>4</v>
      </c>
      <c r="O103" s="120">
        <v>3</v>
      </c>
      <c r="P103" s="120">
        <v>5</v>
      </c>
      <c r="Q103" s="120">
        <v>5</v>
      </c>
      <c r="R103" s="120">
        <v>2</v>
      </c>
      <c r="S103" s="120">
        <v>2</v>
      </c>
      <c r="T103" s="120">
        <v>2</v>
      </c>
      <c r="U103" s="120">
        <v>4</v>
      </c>
      <c r="V103" s="120">
        <v>3</v>
      </c>
      <c r="W103" s="120">
        <v>5</v>
      </c>
      <c r="X103" s="120" t="s">
        <v>2638</v>
      </c>
      <c r="Z103" s="120">
        <v>3</v>
      </c>
      <c r="AA103" s="120">
        <v>3</v>
      </c>
      <c r="AB103" s="120">
        <v>4</v>
      </c>
      <c r="AC103" s="120">
        <v>4</v>
      </c>
      <c r="AD103" s="120">
        <v>4</v>
      </c>
      <c r="AE103" s="120">
        <v>4</v>
      </c>
      <c r="AF103" s="120">
        <v>5</v>
      </c>
      <c r="AG103" s="120">
        <v>3</v>
      </c>
      <c r="AH103" s="120">
        <v>5</v>
      </c>
      <c r="AI103" s="120">
        <v>5</v>
      </c>
      <c r="AJ103" s="120">
        <v>3</v>
      </c>
      <c r="AK103" s="120">
        <v>4</v>
      </c>
      <c r="AL103" s="120">
        <v>5</v>
      </c>
      <c r="AM103" s="120">
        <v>5</v>
      </c>
      <c r="AN103" s="120">
        <v>5</v>
      </c>
      <c r="AO103" s="120">
        <v>5</v>
      </c>
      <c r="AP103" s="120">
        <v>5</v>
      </c>
      <c r="AQ103" s="120">
        <v>3</v>
      </c>
      <c r="AR103" s="120">
        <v>5</v>
      </c>
      <c r="AS103" s="120">
        <v>4</v>
      </c>
      <c r="AT103" s="120">
        <v>4</v>
      </c>
      <c r="AU103" s="120">
        <v>3</v>
      </c>
      <c r="AV103" s="120">
        <v>2</v>
      </c>
      <c r="AW103" s="120">
        <v>3</v>
      </c>
      <c r="AX103" s="120">
        <v>4</v>
      </c>
      <c r="AY103" s="120">
        <v>3</v>
      </c>
      <c r="AZ103" s="120">
        <v>3</v>
      </c>
      <c r="BA103" s="120">
        <v>5</v>
      </c>
      <c r="BB103" s="120">
        <v>5</v>
      </c>
      <c r="BC103" s="120">
        <v>3</v>
      </c>
      <c r="BD103" s="120">
        <v>3</v>
      </c>
      <c r="BE103" s="120">
        <v>2</v>
      </c>
      <c r="BF103" s="120">
        <v>4</v>
      </c>
      <c r="BG103" s="120">
        <v>3</v>
      </c>
      <c r="BH103" s="120">
        <v>5</v>
      </c>
      <c r="BI103" s="120" t="s">
        <v>3659</v>
      </c>
      <c r="BJ103" s="120" t="s">
        <v>3623</v>
      </c>
      <c r="BK103" s="120" t="s">
        <v>3588</v>
      </c>
      <c r="BL103" s="120" t="s">
        <v>151</v>
      </c>
      <c r="BM103" s="120" t="s">
        <v>151</v>
      </c>
      <c r="BN103" s="120" t="s">
        <v>3594</v>
      </c>
      <c r="BO103" s="120" t="s">
        <v>3840</v>
      </c>
      <c r="BP103" s="120" t="s">
        <v>4044</v>
      </c>
      <c r="BQ103" s="120">
        <v>2</v>
      </c>
      <c r="BR103" s="120">
        <v>2</v>
      </c>
      <c r="BS103" s="120">
        <v>2</v>
      </c>
      <c r="BT103" s="120">
        <v>2</v>
      </c>
      <c r="BU103" s="120">
        <v>2</v>
      </c>
      <c r="BV103" s="120">
        <f>SUM(Table7[[#This Row],[7. Please indicate for each of the five statements which is the closest to how you have been feeling over the last 6 months '[I have felt cheerful and in good spirits']]:[7. Please indicate for each of the five statements which is the closest to how you have been feeling over the last 6 months '[My daily life has been filled with things that interest me']]])*4</f>
        <v>40</v>
      </c>
      <c r="BW103" s="120" t="s">
        <v>148</v>
      </c>
      <c r="BX103" s="120" t="s">
        <v>4045</v>
      </c>
      <c r="BY103" s="120" t="s">
        <v>4046</v>
      </c>
      <c r="BZ103" s="120" t="s">
        <v>162</v>
      </c>
      <c r="CA103" s="120" t="s">
        <v>169</v>
      </c>
      <c r="CB103" s="120" t="s">
        <v>176</v>
      </c>
      <c r="CC103" s="120" t="s">
        <v>183</v>
      </c>
      <c r="CD103" s="120" t="s">
        <v>301</v>
      </c>
      <c r="CE103" s="120" t="s">
        <v>192</v>
      </c>
      <c r="CF103" s="120" t="s">
        <v>4047</v>
      </c>
      <c r="CG103" s="120" t="s">
        <v>208</v>
      </c>
      <c r="CH103" s="120" t="s">
        <v>214</v>
      </c>
      <c r="CI103" s="120" t="s">
        <v>2031</v>
      </c>
    </row>
    <row r="104" spans="1:87" x14ac:dyDescent="0.25">
      <c r="A104" s="120" t="s">
        <v>4048</v>
      </c>
      <c r="B104" s="120" t="s">
        <v>5</v>
      </c>
      <c r="C104" s="120">
        <v>5</v>
      </c>
      <c r="D104" s="120">
        <v>4</v>
      </c>
      <c r="E104" s="120">
        <v>1</v>
      </c>
      <c r="F104" s="120">
        <v>1</v>
      </c>
      <c r="G104" s="120">
        <v>5</v>
      </c>
      <c r="H104" s="120">
        <v>5</v>
      </c>
      <c r="I104" s="120">
        <v>3</v>
      </c>
      <c r="J104" s="120">
        <v>1</v>
      </c>
      <c r="K104" s="120">
        <v>5</v>
      </c>
      <c r="L104" s="120" t="s">
        <v>5</v>
      </c>
      <c r="M104" s="120">
        <v>3</v>
      </c>
      <c r="N104" s="120">
        <v>3</v>
      </c>
      <c r="O104" s="120">
        <v>1</v>
      </c>
      <c r="P104" s="120">
        <v>5</v>
      </c>
      <c r="Q104" s="120">
        <v>5</v>
      </c>
      <c r="R104" s="120">
        <v>1</v>
      </c>
      <c r="S104" s="120">
        <v>1</v>
      </c>
      <c r="T104" s="120">
        <v>1</v>
      </c>
      <c r="U104" s="120">
        <v>1</v>
      </c>
      <c r="V104" s="120">
        <v>1</v>
      </c>
      <c r="W104" s="120">
        <v>5</v>
      </c>
      <c r="X104" s="120" t="s">
        <v>4049</v>
      </c>
      <c r="Z104" s="120">
        <v>5</v>
      </c>
      <c r="AA104" s="120">
        <v>3</v>
      </c>
      <c r="AB104" s="120">
        <v>5</v>
      </c>
      <c r="AC104" s="120" t="s">
        <v>5</v>
      </c>
      <c r="AD104" s="120">
        <v>5</v>
      </c>
      <c r="AE104" s="120">
        <v>5</v>
      </c>
      <c r="AF104" s="120">
        <v>5</v>
      </c>
      <c r="AG104" s="120">
        <v>1</v>
      </c>
      <c r="AH104" s="120">
        <v>3</v>
      </c>
      <c r="AI104" s="120">
        <v>4</v>
      </c>
      <c r="AJ104" s="120">
        <v>3</v>
      </c>
      <c r="AK104" s="120">
        <v>2</v>
      </c>
      <c r="AL104" s="120">
        <v>3</v>
      </c>
      <c r="AM104" s="120" t="s">
        <v>5</v>
      </c>
      <c r="AN104" s="120">
        <v>5</v>
      </c>
      <c r="AO104" s="120">
        <v>4</v>
      </c>
      <c r="AP104" s="120">
        <v>1</v>
      </c>
      <c r="AQ104" s="120">
        <v>1</v>
      </c>
      <c r="AR104" s="120">
        <v>5</v>
      </c>
      <c r="AS104" s="120">
        <v>5</v>
      </c>
      <c r="AT104" s="120">
        <v>5</v>
      </c>
      <c r="AU104" s="120">
        <v>1</v>
      </c>
      <c r="AV104" s="120">
        <v>5</v>
      </c>
      <c r="AW104" s="120">
        <v>3</v>
      </c>
      <c r="AX104" s="120">
        <v>3</v>
      </c>
      <c r="AY104" s="120" t="s">
        <v>5</v>
      </c>
      <c r="AZ104" s="120">
        <v>1</v>
      </c>
      <c r="BA104" s="120">
        <v>5</v>
      </c>
      <c r="BB104" s="120">
        <v>5</v>
      </c>
      <c r="BC104" s="120">
        <v>1</v>
      </c>
      <c r="BD104" s="120">
        <v>1</v>
      </c>
      <c r="BE104" s="120">
        <v>1</v>
      </c>
      <c r="BF104" s="120">
        <v>1</v>
      </c>
      <c r="BG104" s="120">
        <v>1</v>
      </c>
      <c r="BH104" s="120">
        <v>5</v>
      </c>
      <c r="BI104" s="120" t="s">
        <v>3659</v>
      </c>
      <c r="BJ104" s="120" t="s">
        <v>3587</v>
      </c>
      <c r="BK104" s="120" t="s">
        <v>3588</v>
      </c>
      <c r="BL104" s="120" t="s">
        <v>5</v>
      </c>
      <c r="BM104" s="120" t="s">
        <v>5</v>
      </c>
      <c r="BN104" s="120" t="s">
        <v>3594</v>
      </c>
      <c r="BP104" s="120" t="s">
        <v>3628</v>
      </c>
      <c r="BQ104" s="120">
        <v>4</v>
      </c>
      <c r="BR104" s="120">
        <v>2</v>
      </c>
      <c r="BS104" s="120">
        <v>3</v>
      </c>
      <c r="BT104" s="120">
        <v>2</v>
      </c>
      <c r="BU104" s="120">
        <v>3</v>
      </c>
      <c r="BV104" s="120">
        <f>SUM(Table7[[#This Row],[7. Please indicate for each of the five statements which is the closest to how you have been feeling over the last 6 months '[I have felt cheerful and in good spirits']]:[7. Please indicate for each of the five statements which is the closest to how you have been feeling over the last 6 months '[My daily life has been filled with things that interest me']]])*4</f>
        <v>56</v>
      </c>
      <c r="BW104" s="120" t="s">
        <v>2052</v>
      </c>
      <c r="BX104" s="120" t="s">
        <v>3598</v>
      </c>
      <c r="BY104" s="120" t="s">
        <v>4050</v>
      </c>
      <c r="BZ104" s="120" t="s">
        <v>162</v>
      </c>
      <c r="CA104" s="120" t="s">
        <v>173</v>
      </c>
      <c r="CB104" s="120" t="s">
        <v>177</v>
      </c>
      <c r="CC104" s="120" t="s">
        <v>183</v>
      </c>
      <c r="CD104" s="120" t="s">
        <v>301</v>
      </c>
      <c r="CE104" s="120" t="s">
        <v>192</v>
      </c>
      <c r="CF104" s="120" t="s">
        <v>4051</v>
      </c>
      <c r="CG104" s="120" t="s">
        <v>208</v>
      </c>
      <c r="CH104" s="120" t="s">
        <v>214</v>
      </c>
      <c r="CI104" s="120" t="s">
        <v>2031</v>
      </c>
    </row>
    <row r="105" spans="1:87" x14ac:dyDescent="0.25">
      <c r="A105" s="120" t="s">
        <v>4052</v>
      </c>
      <c r="B105" s="120">
        <v>4</v>
      </c>
      <c r="C105" s="120">
        <v>5</v>
      </c>
      <c r="D105" s="120">
        <v>5</v>
      </c>
      <c r="E105" s="120">
        <v>4</v>
      </c>
      <c r="F105" s="120">
        <v>3</v>
      </c>
      <c r="G105" s="120">
        <v>5</v>
      </c>
      <c r="H105" s="120">
        <v>5</v>
      </c>
      <c r="I105" s="120">
        <v>5</v>
      </c>
      <c r="J105" s="120">
        <v>3</v>
      </c>
      <c r="K105" s="120">
        <v>5</v>
      </c>
      <c r="L105" s="120">
        <v>4</v>
      </c>
      <c r="M105" s="120">
        <v>4</v>
      </c>
      <c r="N105" s="120">
        <v>4</v>
      </c>
      <c r="O105" s="120">
        <v>4</v>
      </c>
      <c r="P105" s="120">
        <v>5</v>
      </c>
      <c r="Q105" s="120">
        <v>5</v>
      </c>
      <c r="R105" s="120">
        <v>4</v>
      </c>
      <c r="S105" s="120">
        <v>3</v>
      </c>
      <c r="T105" s="120">
        <v>4</v>
      </c>
      <c r="U105" s="120">
        <v>5</v>
      </c>
      <c r="V105" s="120">
        <v>3</v>
      </c>
      <c r="W105" s="120">
        <v>5</v>
      </c>
      <c r="X105" s="120" t="s">
        <v>2627</v>
      </c>
      <c r="Z105" s="120">
        <v>3</v>
      </c>
      <c r="AA105" s="120">
        <v>5</v>
      </c>
      <c r="AB105" s="120">
        <v>5</v>
      </c>
      <c r="AC105" s="120">
        <v>4</v>
      </c>
      <c r="AD105" s="120">
        <v>5</v>
      </c>
      <c r="AE105" s="120">
        <v>4</v>
      </c>
      <c r="AF105" s="120">
        <v>5</v>
      </c>
      <c r="AG105" s="120">
        <v>4</v>
      </c>
      <c r="AH105" s="120">
        <v>4</v>
      </c>
      <c r="AI105" s="120">
        <v>4</v>
      </c>
      <c r="AJ105" s="120">
        <v>4</v>
      </c>
      <c r="AK105" s="120">
        <v>5</v>
      </c>
      <c r="AL105" s="120">
        <v>4</v>
      </c>
      <c r="AM105" s="120">
        <v>5</v>
      </c>
      <c r="AN105" s="120">
        <v>5</v>
      </c>
      <c r="AO105" s="120">
        <v>5</v>
      </c>
      <c r="AP105" s="120">
        <v>5</v>
      </c>
      <c r="AQ105" s="120">
        <v>4</v>
      </c>
      <c r="AR105" s="120">
        <v>5</v>
      </c>
      <c r="AS105" s="120">
        <v>5</v>
      </c>
      <c r="AT105" s="120">
        <v>5</v>
      </c>
      <c r="AU105" s="120">
        <v>4</v>
      </c>
      <c r="AV105" s="120">
        <v>4</v>
      </c>
      <c r="AW105" s="120">
        <v>4</v>
      </c>
      <c r="AX105" s="120">
        <v>4</v>
      </c>
      <c r="AY105" s="120">
        <v>4</v>
      </c>
      <c r="AZ105" s="120">
        <v>4</v>
      </c>
      <c r="BA105" s="120">
        <v>5</v>
      </c>
      <c r="BB105" s="120">
        <v>5</v>
      </c>
      <c r="BC105" s="120">
        <v>3</v>
      </c>
      <c r="BD105" s="120">
        <v>4</v>
      </c>
      <c r="BE105" s="120">
        <v>3</v>
      </c>
      <c r="BF105" s="120">
        <v>5</v>
      </c>
      <c r="BG105" s="120">
        <v>3</v>
      </c>
      <c r="BH105" s="120">
        <v>5</v>
      </c>
      <c r="BI105" s="120" t="s">
        <v>3659</v>
      </c>
      <c r="BJ105" s="120" t="s">
        <v>3587</v>
      </c>
      <c r="BK105" s="120" t="s">
        <v>3588</v>
      </c>
      <c r="BL105" s="120" t="s">
        <v>931</v>
      </c>
      <c r="BM105" s="120" t="s">
        <v>931</v>
      </c>
      <c r="BN105" s="120" t="s">
        <v>3594</v>
      </c>
      <c r="BP105" s="120" t="s">
        <v>3628</v>
      </c>
      <c r="BQ105" s="120">
        <v>3</v>
      </c>
      <c r="BR105" s="120">
        <v>3</v>
      </c>
      <c r="BS105" s="120">
        <v>3</v>
      </c>
      <c r="BT105" s="120">
        <v>3</v>
      </c>
      <c r="BU105" s="120">
        <v>2</v>
      </c>
      <c r="BV105" s="120">
        <f>SUM(Table7[[#This Row],[7. Please indicate for each of the five statements which is the closest to how you have been feeling over the last 6 months '[I have felt cheerful and in good spirits']]:[7. Please indicate for each of the five statements which is the closest to how you have been feeling over the last 6 months '[My daily life has been filled with things that interest me']]])*4</f>
        <v>56</v>
      </c>
      <c r="BW105" s="120" t="s">
        <v>148</v>
      </c>
      <c r="BX105" s="120" t="s">
        <v>3680</v>
      </c>
      <c r="BY105" s="120" t="s">
        <v>4053</v>
      </c>
      <c r="BZ105" s="120" t="s">
        <v>162</v>
      </c>
      <c r="CA105" s="120" t="s">
        <v>171</v>
      </c>
      <c r="CB105" s="120" t="s">
        <v>176</v>
      </c>
      <c r="CC105" s="120" t="s">
        <v>183</v>
      </c>
      <c r="CD105" s="120" t="s">
        <v>944</v>
      </c>
      <c r="CE105" s="120" t="s">
        <v>4054</v>
      </c>
      <c r="CF105" s="120" t="s">
        <v>4055</v>
      </c>
      <c r="CG105" s="120" t="s">
        <v>4056</v>
      </c>
      <c r="CH105" s="120" t="s">
        <v>215</v>
      </c>
      <c r="CI105" s="120" t="s">
        <v>2031</v>
      </c>
    </row>
    <row r="106" spans="1:87" x14ac:dyDescent="0.25">
      <c r="A106" s="120" t="s">
        <v>4057</v>
      </c>
      <c r="B106" s="120">
        <v>1</v>
      </c>
      <c r="C106" s="120">
        <v>1</v>
      </c>
      <c r="D106" s="120">
        <v>1</v>
      </c>
      <c r="E106" s="120">
        <v>2</v>
      </c>
      <c r="F106" s="120">
        <v>1</v>
      </c>
      <c r="G106" s="120">
        <v>1</v>
      </c>
      <c r="H106" s="120">
        <v>1</v>
      </c>
      <c r="I106" s="120">
        <v>1</v>
      </c>
      <c r="J106" s="120">
        <v>1</v>
      </c>
      <c r="K106" s="120">
        <v>1</v>
      </c>
      <c r="L106" s="120">
        <v>1</v>
      </c>
      <c r="M106" s="120">
        <v>1</v>
      </c>
      <c r="N106" s="120">
        <v>1</v>
      </c>
      <c r="O106" s="120">
        <v>1</v>
      </c>
      <c r="P106" s="120">
        <v>1</v>
      </c>
      <c r="Q106" s="120">
        <v>5</v>
      </c>
      <c r="R106" s="120">
        <v>1</v>
      </c>
      <c r="S106" s="120">
        <v>1</v>
      </c>
      <c r="T106" s="120">
        <v>1</v>
      </c>
      <c r="U106" s="120">
        <v>1</v>
      </c>
      <c r="V106" s="120">
        <v>1</v>
      </c>
      <c r="W106" s="120">
        <v>1</v>
      </c>
      <c r="X106" s="120" t="s">
        <v>4058</v>
      </c>
      <c r="Z106" s="120">
        <v>5</v>
      </c>
      <c r="AA106" s="120">
        <v>3</v>
      </c>
      <c r="AB106" s="120">
        <v>5</v>
      </c>
      <c r="AC106" s="120">
        <v>3</v>
      </c>
      <c r="AD106" s="120">
        <v>5</v>
      </c>
      <c r="AE106" s="120">
        <v>3</v>
      </c>
      <c r="AF106" s="120">
        <v>1</v>
      </c>
      <c r="AG106" s="120">
        <v>3</v>
      </c>
      <c r="AH106" s="120">
        <v>1</v>
      </c>
      <c r="AI106" s="120">
        <v>3</v>
      </c>
      <c r="AJ106" s="120">
        <v>3</v>
      </c>
      <c r="AK106" s="120">
        <v>3</v>
      </c>
      <c r="AL106" s="120">
        <v>5</v>
      </c>
      <c r="AM106" s="120">
        <v>1</v>
      </c>
      <c r="AN106" s="120">
        <v>1</v>
      </c>
      <c r="AO106" s="120">
        <v>1</v>
      </c>
      <c r="AP106" s="120">
        <v>2</v>
      </c>
      <c r="AQ106" s="120">
        <v>1</v>
      </c>
      <c r="AR106" s="120">
        <v>1</v>
      </c>
      <c r="AS106" s="120">
        <v>1</v>
      </c>
      <c r="AT106" s="120">
        <v>1</v>
      </c>
      <c r="AU106" s="120">
        <v>1</v>
      </c>
      <c r="AV106" s="120">
        <v>1</v>
      </c>
      <c r="AW106" s="120">
        <v>1</v>
      </c>
      <c r="AX106" s="120">
        <v>1</v>
      </c>
      <c r="AY106" s="120">
        <v>1</v>
      </c>
      <c r="AZ106" s="120">
        <v>1</v>
      </c>
      <c r="BA106" s="120">
        <v>1</v>
      </c>
      <c r="BB106" s="120">
        <v>5</v>
      </c>
      <c r="BC106" s="120">
        <v>1</v>
      </c>
      <c r="BD106" s="120">
        <v>1</v>
      </c>
      <c r="BE106" s="120">
        <v>1</v>
      </c>
      <c r="BF106" s="120">
        <v>1</v>
      </c>
      <c r="BG106" s="120">
        <v>1</v>
      </c>
      <c r="BH106" s="120">
        <v>1</v>
      </c>
      <c r="BI106" s="120" t="s">
        <v>4059</v>
      </c>
      <c r="BK106" s="120" t="s">
        <v>3594</v>
      </c>
      <c r="BL106" s="120" t="s">
        <v>5</v>
      </c>
      <c r="BM106" s="120" t="s">
        <v>5</v>
      </c>
      <c r="BN106" s="120" t="s">
        <v>3594</v>
      </c>
      <c r="BQ106" s="120">
        <v>0</v>
      </c>
      <c r="BR106" s="120">
        <v>0</v>
      </c>
      <c r="BS106" s="120">
        <v>0</v>
      </c>
      <c r="BT106" s="120">
        <v>0</v>
      </c>
      <c r="BU106" s="120">
        <v>0</v>
      </c>
      <c r="BV106" s="120">
        <f>SUM(Table7[[#This Row],[7. Please indicate for each of the five statements which is the closest to how you have been feeling over the last 6 months '[I have felt cheerful and in good spirits']]:[7. Please indicate for each of the five statements which is the closest to how you have been feeling over the last 6 months '[My daily life has been filled with things that interest me']]])*4</f>
        <v>0</v>
      </c>
      <c r="BW106" s="120" t="s">
        <v>145</v>
      </c>
      <c r="BX106" s="120" t="s">
        <v>4060</v>
      </c>
      <c r="BZ106" s="120" t="s">
        <v>162</v>
      </c>
      <c r="CA106" s="120" t="s">
        <v>170</v>
      </c>
      <c r="CB106" s="120" t="s">
        <v>176</v>
      </c>
      <c r="CC106" s="120" t="s">
        <v>183</v>
      </c>
      <c r="CD106" s="120" t="s">
        <v>345</v>
      </c>
      <c r="CE106" s="120" t="s">
        <v>204</v>
      </c>
      <c r="CF106" s="120" t="s">
        <v>203</v>
      </c>
      <c r="CG106" s="120" t="s">
        <v>208</v>
      </c>
      <c r="CH106" s="120" t="s">
        <v>214</v>
      </c>
      <c r="CI106" s="120" t="s">
        <v>2031</v>
      </c>
    </row>
    <row r="107" spans="1:87" x14ac:dyDescent="0.25">
      <c r="A107" s="120" t="s">
        <v>4061</v>
      </c>
      <c r="B107" s="120">
        <v>3</v>
      </c>
      <c r="C107" s="120">
        <v>5</v>
      </c>
      <c r="D107" s="120">
        <v>2</v>
      </c>
      <c r="E107" s="120">
        <v>4</v>
      </c>
      <c r="F107" s="120">
        <v>1</v>
      </c>
      <c r="G107" s="120">
        <v>5</v>
      </c>
      <c r="H107" s="120">
        <v>2</v>
      </c>
      <c r="I107" s="120">
        <v>3</v>
      </c>
      <c r="J107" s="120">
        <v>1</v>
      </c>
      <c r="K107" s="120">
        <v>3</v>
      </c>
      <c r="L107" s="120">
        <v>3</v>
      </c>
      <c r="M107" s="120">
        <v>3</v>
      </c>
      <c r="N107" s="120">
        <v>1</v>
      </c>
      <c r="O107" s="120">
        <v>1</v>
      </c>
      <c r="P107" s="120">
        <v>5</v>
      </c>
      <c r="Q107" s="120">
        <v>5</v>
      </c>
      <c r="R107" s="120">
        <v>1</v>
      </c>
      <c r="S107" s="120">
        <v>1</v>
      </c>
      <c r="T107" s="120">
        <v>1</v>
      </c>
      <c r="U107" s="120">
        <v>2</v>
      </c>
      <c r="V107" s="120">
        <v>1</v>
      </c>
      <c r="W107" s="120">
        <v>5</v>
      </c>
      <c r="X107" s="120" t="s">
        <v>2638</v>
      </c>
      <c r="Z107" s="120">
        <v>4</v>
      </c>
      <c r="AA107" s="120">
        <v>2</v>
      </c>
      <c r="AB107" s="120">
        <v>2</v>
      </c>
      <c r="AC107" s="120">
        <v>4</v>
      </c>
      <c r="AD107" s="120">
        <v>3</v>
      </c>
      <c r="AE107" s="120">
        <v>1</v>
      </c>
      <c r="AF107" s="120">
        <v>4</v>
      </c>
      <c r="AG107" s="120">
        <v>4</v>
      </c>
      <c r="AH107" s="120">
        <v>5</v>
      </c>
      <c r="AI107" s="120">
        <v>5</v>
      </c>
      <c r="AJ107" s="120">
        <v>2</v>
      </c>
      <c r="AK107" s="120">
        <v>2</v>
      </c>
      <c r="AL107" s="120">
        <v>2</v>
      </c>
      <c r="AM107" s="120">
        <v>2</v>
      </c>
      <c r="AN107" s="120">
        <v>5</v>
      </c>
      <c r="AO107" s="120">
        <v>3</v>
      </c>
      <c r="AP107" s="120">
        <v>4</v>
      </c>
      <c r="AQ107" s="120">
        <v>1</v>
      </c>
      <c r="AR107" s="120">
        <v>5</v>
      </c>
      <c r="AS107" s="120">
        <v>1</v>
      </c>
      <c r="AT107" s="120">
        <v>3</v>
      </c>
      <c r="AU107" s="120">
        <v>1</v>
      </c>
      <c r="AV107" s="120">
        <v>3</v>
      </c>
      <c r="AW107" s="120">
        <v>4</v>
      </c>
      <c r="AX107" s="120">
        <v>4</v>
      </c>
      <c r="AY107" s="120">
        <v>1</v>
      </c>
      <c r="AZ107" s="120">
        <v>1</v>
      </c>
      <c r="BA107" s="120">
        <v>4</v>
      </c>
      <c r="BB107" s="120">
        <v>5</v>
      </c>
      <c r="BC107" s="120">
        <v>1</v>
      </c>
      <c r="BD107" s="120">
        <v>1</v>
      </c>
      <c r="BE107" s="120">
        <v>1</v>
      </c>
      <c r="BF107" s="120">
        <v>2</v>
      </c>
      <c r="BG107" s="120">
        <v>1</v>
      </c>
      <c r="BH107" s="120">
        <v>5</v>
      </c>
      <c r="BI107" s="120" t="s">
        <v>3586</v>
      </c>
      <c r="BJ107" s="120" t="s">
        <v>3587</v>
      </c>
      <c r="BK107" s="120" t="s">
        <v>3588</v>
      </c>
      <c r="BL107" s="120" t="s">
        <v>151</v>
      </c>
      <c r="BM107" s="120" t="s">
        <v>151</v>
      </c>
      <c r="BN107" s="120" t="s">
        <v>3602</v>
      </c>
      <c r="BP107" s="120" t="s">
        <v>3820</v>
      </c>
      <c r="BQ107" s="120">
        <v>3</v>
      </c>
      <c r="BR107" s="120">
        <v>3</v>
      </c>
      <c r="BS107" s="120">
        <v>2</v>
      </c>
      <c r="BT107" s="120">
        <v>1</v>
      </c>
      <c r="BU107" s="120">
        <v>2</v>
      </c>
      <c r="BV107" s="120">
        <f>SUM(Table7[[#This Row],[7. Please indicate for each of the five statements which is the closest to how you have been feeling over the last 6 months '[I have felt cheerful and in good spirits']]:[7. Please indicate for each of the five statements which is the closest to how you have been feeling over the last 6 months '[My daily life has been filled with things that interest me']]])*4</f>
        <v>44</v>
      </c>
      <c r="BW107" s="120" t="s">
        <v>147</v>
      </c>
      <c r="BX107" s="120" t="s">
        <v>4062</v>
      </c>
      <c r="BZ107" s="120" t="s">
        <v>163</v>
      </c>
      <c r="CA107" s="120" t="s">
        <v>170</v>
      </c>
      <c r="CB107" s="120" t="s">
        <v>177</v>
      </c>
      <c r="CC107" s="120" t="s">
        <v>183</v>
      </c>
      <c r="CD107" s="120" t="s">
        <v>345</v>
      </c>
      <c r="CE107" s="120" t="s">
        <v>153</v>
      </c>
      <c r="CF107" s="120" t="s">
        <v>3707</v>
      </c>
      <c r="CG107" s="120" t="s">
        <v>209</v>
      </c>
      <c r="CH107" s="120" t="s">
        <v>215</v>
      </c>
      <c r="CI107" s="120" t="s">
        <v>2031</v>
      </c>
    </row>
    <row r="108" spans="1:87" x14ac:dyDescent="0.25">
      <c r="A108" s="120" t="s">
        <v>4063</v>
      </c>
      <c r="B108" s="120">
        <v>3</v>
      </c>
      <c r="C108" s="120">
        <v>4</v>
      </c>
      <c r="D108" s="120">
        <v>3</v>
      </c>
      <c r="E108" s="120">
        <v>4</v>
      </c>
      <c r="F108" s="120">
        <v>2</v>
      </c>
      <c r="G108" s="120">
        <v>4</v>
      </c>
      <c r="H108" s="120">
        <v>4</v>
      </c>
      <c r="I108" s="120">
        <v>3</v>
      </c>
      <c r="J108" s="120">
        <v>3</v>
      </c>
      <c r="K108" s="120">
        <v>3</v>
      </c>
      <c r="L108" s="120">
        <v>3</v>
      </c>
      <c r="M108" s="120">
        <v>3</v>
      </c>
      <c r="N108" s="120">
        <v>4</v>
      </c>
      <c r="O108" s="120">
        <v>2</v>
      </c>
      <c r="P108" s="120">
        <v>5</v>
      </c>
      <c r="Q108" s="120">
        <v>5</v>
      </c>
      <c r="R108" s="120">
        <v>2</v>
      </c>
      <c r="S108" s="120">
        <v>2</v>
      </c>
      <c r="T108" s="120">
        <v>2</v>
      </c>
      <c r="U108" s="120">
        <v>3</v>
      </c>
      <c r="V108" s="120">
        <v>2</v>
      </c>
      <c r="W108" s="120">
        <v>5</v>
      </c>
      <c r="X108" s="120" t="s">
        <v>2978</v>
      </c>
      <c r="Z108" s="120">
        <v>4</v>
      </c>
      <c r="AA108" s="120">
        <v>4</v>
      </c>
      <c r="AB108" s="120">
        <v>2</v>
      </c>
      <c r="AC108" s="120">
        <v>4</v>
      </c>
      <c r="AD108" s="120">
        <v>3</v>
      </c>
      <c r="AE108" s="120">
        <v>4</v>
      </c>
      <c r="AF108" s="120">
        <v>3</v>
      </c>
      <c r="AG108" s="120">
        <v>3</v>
      </c>
      <c r="AH108" s="120">
        <v>3</v>
      </c>
      <c r="AI108" s="120">
        <v>4</v>
      </c>
      <c r="AJ108" s="120">
        <v>4</v>
      </c>
      <c r="AK108" s="120">
        <v>2</v>
      </c>
      <c r="AL108" s="120">
        <v>3</v>
      </c>
      <c r="AM108" s="120">
        <v>4</v>
      </c>
      <c r="AN108" s="120">
        <v>4</v>
      </c>
      <c r="AO108" s="120">
        <v>3</v>
      </c>
      <c r="AP108" s="120">
        <v>4</v>
      </c>
      <c r="AQ108" s="120">
        <v>2</v>
      </c>
      <c r="AR108" s="120">
        <v>4</v>
      </c>
      <c r="AS108" s="120">
        <v>4</v>
      </c>
      <c r="AT108" s="120">
        <v>3</v>
      </c>
      <c r="AU108" s="120">
        <v>3</v>
      </c>
      <c r="AV108" s="120">
        <v>4</v>
      </c>
      <c r="AW108" s="120">
        <v>3</v>
      </c>
      <c r="AX108" s="120">
        <v>5</v>
      </c>
      <c r="AY108" s="120">
        <v>2</v>
      </c>
      <c r="AZ108" s="120">
        <v>2</v>
      </c>
      <c r="BA108" s="120">
        <v>4</v>
      </c>
      <c r="BB108" s="120">
        <v>5</v>
      </c>
      <c r="BC108" s="120">
        <v>3</v>
      </c>
      <c r="BD108" s="120">
        <v>3</v>
      </c>
      <c r="BE108" s="120">
        <v>2</v>
      </c>
      <c r="BF108" s="120">
        <v>3</v>
      </c>
      <c r="BG108" s="120">
        <v>4</v>
      </c>
      <c r="BH108" s="120">
        <v>5</v>
      </c>
      <c r="BI108" s="120" t="s">
        <v>3586</v>
      </c>
      <c r="BJ108" s="120" t="s">
        <v>3623</v>
      </c>
      <c r="BK108" s="120" t="s">
        <v>3588</v>
      </c>
      <c r="BL108" s="120" t="s">
        <v>151</v>
      </c>
      <c r="BM108" s="120" t="s">
        <v>151</v>
      </c>
      <c r="BN108" s="120" t="s">
        <v>3594</v>
      </c>
      <c r="BQ108" s="120">
        <v>1</v>
      </c>
      <c r="BR108" s="120">
        <v>1</v>
      </c>
      <c r="BS108" s="120">
        <v>4</v>
      </c>
      <c r="BT108" s="120">
        <v>2</v>
      </c>
      <c r="BU108" s="120">
        <v>3</v>
      </c>
      <c r="BV108" s="120">
        <f>SUM(Table7[[#This Row],[7. Please indicate for each of the five statements which is the closest to how you have been feeling over the last 6 months '[I have felt cheerful and in good spirits']]:[7. Please indicate for each of the five statements which is the closest to how you have been feeling over the last 6 months '[My daily life has been filled with things that interest me']]])*4</f>
        <v>44</v>
      </c>
      <c r="BW108" s="120" t="s">
        <v>2052</v>
      </c>
      <c r="BX108" s="120" t="s">
        <v>4064</v>
      </c>
      <c r="BZ108" s="120" t="s">
        <v>163</v>
      </c>
      <c r="CA108" s="120" t="s">
        <v>170</v>
      </c>
      <c r="CB108" s="120" t="s">
        <v>176</v>
      </c>
      <c r="CC108" s="120" t="s">
        <v>183</v>
      </c>
      <c r="CD108" s="120" t="s">
        <v>4065</v>
      </c>
      <c r="CE108" s="120" t="s">
        <v>153</v>
      </c>
      <c r="CF108" s="120" t="s">
        <v>3961</v>
      </c>
      <c r="CG108" s="120" t="s">
        <v>208</v>
      </c>
      <c r="CH108" s="120" t="s">
        <v>214</v>
      </c>
      <c r="CI108" s="120" t="s">
        <v>2031</v>
      </c>
    </row>
    <row r="109" spans="1:87" x14ac:dyDescent="0.25">
      <c r="A109" s="120" t="s">
        <v>4066</v>
      </c>
      <c r="B109" s="120">
        <v>1</v>
      </c>
      <c r="C109" s="120">
        <v>5</v>
      </c>
      <c r="D109" s="120">
        <v>5</v>
      </c>
      <c r="E109" s="120">
        <v>1</v>
      </c>
      <c r="F109" s="120">
        <v>1</v>
      </c>
      <c r="G109" s="120">
        <v>5</v>
      </c>
      <c r="H109" s="120">
        <v>5</v>
      </c>
      <c r="I109" s="120">
        <v>3</v>
      </c>
      <c r="J109" s="120">
        <v>1</v>
      </c>
      <c r="K109" s="120">
        <v>4</v>
      </c>
      <c r="L109" s="120">
        <v>1</v>
      </c>
      <c r="M109" s="120">
        <v>5</v>
      </c>
      <c r="N109" s="120">
        <v>1</v>
      </c>
      <c r="O109" s="120">
        <v>3</v>
      </c>
      <c r="P109" s="120">
        <v>5</v>
      </c>
      <c r="Q109" s="120">
        <v>5</v>
      </c>
      <c r="R109" s="120">
        <v>1</v>
      </c>
      <c r="S109" s="120">
        <v>2</v>
      </c>
      <c r="T109" s="120">
        <v>2</v>
      </c>
      <c r="U109" s="120">
        <v>5</v>
      </c>
      <c r="V109" s="120" t="s">
        <v>5</v>
      </c>
      <c r="W109" s="120">
        <v>4</v>
      </c>
      <c r="X109" s="120" t="s">
        <v>2692</v>
      </c>
      <c r="Z109" s="120">
        <v>4</v>
      </c>
      <c r="AA109" s="120" t="s">
        <v>5</v>
      </c>
      <c r="AB109" s="120">
        <v>2</v>
      </c>
      <c r="AC109" s="120">
        <v>1</v>
      </c>
      <c r="AD109" s="120">
        <v>4</v>
      </c>
      <c r="AE109" s="120">
        <v>4</v>
      </c>
      <c r="AF109" s="120">
        <v>4</v>
      </c>
      <c r="AG109" s="120">
        <v>1</v>
      </c>
      <c r="AH109" s="120">
        <v>2</v>
      </c>
      <c r="AI109" s="120">
        <v>4</v>
      </c>
      <c r="AJ109" s="120">
        <v>2</v>
      </c>
      <c r="AK109" s="120">
        <v>2</v>
      </c>
      <c r="AL109" s="120">
        <v>3</v>
      </c>
      <c r="AM109" s="120" t="s">
        <v>5</v>
      </c>
      <c r="AN109" s="120">
        <v>5</v>
      </c>
      <c r="AO109" s="120">
        <v>5</v>
      </c>
      <c r="AP109" s="120">
        <v>2</v>
      </c>
      <c r="AQ109" s="120">
        <v>1</v>
      </c>
      <c r="AR109" s="120">
        <v>5</v>
      </c>
      <c r="AS109" s="120">
        <v>5</v>
      </c>
      <c r="AT109" s="120">
        <v>4</v>
      </c>
      <c r="AU109" s="120" t="s">
        <v>5</v>
      </c>
      <c r="AV109" s="120">
        <v>5</v>
      </c>
      <c r="AW109" s="120">
        <v>1</v>
      </c>
      <c r="AX109" s="120">
        <v>5</v>
      </c>
      <c r="AY109" s="120">
        <v>1</v>
      </c>
      <c r="AZ109" s="120">
        <v>2</v>
      </c>
      <c r="BA109" s="120">
        <v>5</v>
      </c>
      <c r="BB109" s="120">
        <v>5</v>
      </c>
      <c r="BC109" s="120">
        <v>2</v>
      </c>
      <c r="BD109" s="120">
        <v>2</v>
      </c>
      <c r="BE109" s="120">
        <v>1</v>
      </c>
      <c r="BF109" s="120">
        <v>5</v>
      </c>
      <c r="BG109" s="120" t="s">
        <v>5</v>
      </c>
      <c r="BH109" s="120">
        <v>4</v>
      </c>
      <c r="BI109" s="120" t="s">
        <v>3586</v>
      </c>
      <c r="BJ109" s="120" t="s">
        <v>3587</v>
      </c>
      <c r="BK109" s="120" t="s">
        <v>3588</v>
      </c>
      <c r="BL109" s="120" t="s">
        <v>5</v>
      </c>
      <c r="BM109" s="120" t="s">
        <v>151</v>
      </c>
      <c r="BN109" s="120" t="s">
        <v>3602</v>
      </c>
      <c r="BO109" s="120" t="s">
        <v>3716</v>
      </c>
      <c r="BP109" s="120" t="s">
        <v>3604</v>
      </c>
      <c r="BQ109" s="120">
        <v>3</v>
      </c>
      <c r="BR109" s="120">
        <v>1</v>
      </c>
      <c r="BS109" s="120">
        <v>3</v>
      </c>
      <c r="BT109" s="120">
        <v>2</v>
      </c>
      <c r="BU109" s="120">
        <v>3</v>
      </c>
      <c r="BV109" s="120">
        <f>SUM(Table7[[#This Row],[7. Please indicate for each of the five statements which is the closest to how you have been feeling over the last 6 months '[I have felt cheerful and in good spirits']]:[7. Please indicate for each of the five statements which is the closest to how you have been feeling over the last 6 months '[My daily life has been filled with things that interest me']]])*4</f>
        <v>48</v>
      </c>
      <c r="BW109" s="120" t="s">
        <v>148</v>
      </c>
      <c r="BX109" s="120" t="s">
        <v>3617</v>
      </c>
      <c r="BY109" s="120" t="s">
        <v>4067</v>
      </c>
      <c r="BZ109" s="120" t="s">
        <v>162</v>
      </c>
      <c r="CA109" s="120" t="s">
        <v>171</v>
      </c>
      <c r="CB109" s="120" t="s">
        <v>176</v>
      </c>
      <c r="CC109" s="120" t="s">
        <v>183</v>
      </c>
      <c r="CD109" s="120" t="s">
        <v>4068</v>
      </c>
      <c r="CE109" s="120" t="s">
        <v>202</v>
      </c>
      <c r="CF109" s="120" t="s">
        <v>3688</v>
      </c>
      <c r="CG109" s="120" t="s">
        <v>208</v>
      </c>
      <c r="CH109" s="120" t="s">
        <v>214</v>
      </c>
      <c r="CI109" s="120" t="s">
        <v>2031</v>
      </c>
    </row>
    <row r="110" spans="1:87" x14ac:dyDescent="0.25">
      <c r="A110" s="120" t="s">
        <v>4069</v>
      </c>
      <c r="B110" s="120">
        <v>4</v>
      </c>
      <c r="C110" s="120">
        <v>5</v>
      </c>
      <c r="D110" s="120">
        <v>5</v>
      </c>
      <c r="E110" s="120">
        <v>5</v>
      </c>
      <c r="F110" s="120">
        <v>1</v>
      </c>
      <c r="G110" s="120">
        <v>5</v>
      </c>
      <c r="H110" s="120">
        <v>5</v>
      </c>
      <c r="I110" s="120">
        <v>5</v>
      </c>
      <c r="J110" s="120">
        <v>1</v>
      </c>
      <c r="K110" s="120">
        <v>4</v>
      </c>
      <c r="L110" s="120">
        <v>4</v>
      </c>
      <c r="M110" s="120">
        <v>4</v>
      </c>
      <c r="N110" s="120">
        <v>1</v>
      </c>
      <c r="O110" s="120">
        <v>2</v>
      </c>
      <c r="P110" s="120">
        <v>5</v>
      </c>
      <c r="Q110" s="120">
        <v>5</v>
      </c>
      <c r="R110" s="120">
        <v>3</v>
      </c>
      <c r="S110" s="120">
        <v>2</v>
      </c>
      <c r="T110" s="120">
        <v>1</v>
      </c>
      <c r="U110" s="120">
        <v>4</v>
      </c>
      <c r="V110" s="120" t="s">
        <v>5</v>
      </c>
      <c r="W110" s="120">
        <v>5</v>
      </c>
      <c r="X110" s="120" t="s">
        <v>2538</v>
      </c>
      <c r="Z110" s="120">
        <v>5</v>
      </c>
      <c r="AA110" s="120">
        <v>4</v>
      </c>
      <c r="AB110" s="120">
        <v>5</v>
      </c>
      <c r="AC110" s="120">
        <v>5</v>
      </c>
      <c r="AD110" s="120">
        <v>5</v>
      </c>
      <c r="AE110" s="120">
        <v>5</v>
      </c>
      <c r="AF110" s="120">
        <v>5</v>
      </c>
      <c r="AG110" s="120">
        <v>4</v>
      </c>
      <c r="AH110" s="120">
        <v>5</v>
      </c>
      <c r="AI110" s="120">
        <v>5</v>
      </c>
      <c r="AJ110" s="120">
        <v>4</v>
      </c>
      <c r="AK110" s="120">
        <v>5</v>
      </c>
      <c r="AL110" s="120">
        <v>5</v>
      </c>
      <c r="AM110" s="120">
        <v>5</v>
      </c>
      <c r="AN110" s="120">
        <v>5</v>
      </c>
      <c r="AO110" s="120">
        <v>5</v>
      </c>
      <c r="AP110" s="120">
        <v>4</v>
      </c>
      <c r="AQ110" s="120">
        <v>1</v>
      </c>
      <c r="AR110" s="120">
        <v>5</v>
      </c>
      <c r="AS110" s="120">
        <v>5</v>
      </c>
      <c r="AT110" s="120">
        <v>5</v>
      </c>
      <c r="AU110" s="120">
        <v>1</v>
      </c>
      <c r="AV110" s="120">
        <v>4</v>
      </c>
      <c r="AW110" s="120">
        <v>3</v>
      </c>
      <c r="AX110" s="120">
        <v>4</v>
      </c>
      <c r="AY110" s="120">
        <v>1</v>
      </c>
      <c r="AZ110" s="120">
        <v>3</v>
      </c>
      <c r="BA110" s="120">
        <v>5</v>
      </c>
      <c r="BB110" s="120">
        <v>5</v>
      </c>
      <c r="BC110" s="120">
        <v>4</v>
      </c>
      <c r="BD110" s="120">
        <v>2</v>
      </c>
      <c r="BE110" s="120">
        <v>1</v>
      </c>
      <c r="BF110" s="120">
        <v>4</v>
      </c>
      <c r="BG110" s="120" t="s">
        <v>5</v>
      </c>
      <c r="BH110" s="120">
        <v>5</v>
      </c>
      <c r="BI110" s="120" t="s">
        <v>3586</v>
      </c>
      <c r="BJ110" s="120" t="s">
        <v>3608</v>
      </c>
      <c r="BK110" s="120" t="s">
        <v>3588</v>
      </c>
      <c r="BL110" s="120" t="s">
        <v>5</v>
      </c>
      <c r="BM110" s="120" t="s">
        <v>151</v>
      </c>
      <c r="BQ110" s="120">
        <v>2</v>
      </c>
      <c r="BR110" s="120">
        <v>2</v>
      </c>
      <c r="BS110" s="120">
        <v>2</v>
      </c>
      <c r="BT110" s="120">
        <v>3</v>
      </c>
      <c r="BU110" s="120">
        <v>2</v>
      </c>
      <c r="BV110" s="120">
        <f>SUM(Table7[[#This Row],[7. Please indicate for each of the five statements which is the closest to how you have been feeling over the last 6 months '[I have felt cheerful and in good spirits']]:[7. Please indicate for each of the five statements which is the closest to how you have been feeling over the last 6 months '[My daily life has been filled with things that interest me']]])*4</f>
        <v>44</v>
      </c>
      <c r="BW110" s="120" t="s">
        <v>2052</v>
      </c>
      <c r="BX110" s="120" t="s">
        <v>3846</v>
      </c>
      <c r="BZ110" s="120" t="s">
        <v>162</v>
      </c>
      <c r="CA110" s="120" t="s">
        <v>170</v>
      </c>
      <c r="CB110" s="120" t="s">
        <v>176</v>
      </c>
      <c r="CC110" s="120" t="s">
        <v>183</v>
      </c>
      <c r="CD110" s="120" t="s">
        <v>379</v>
      </c>
      <c r="CE110" s="120" t="s">
        <v>203</v>
      </c>
      <c r="CF110" s="120" t="s">
        <v>4070</v>
      </c>
      <c r="CG110" s="120" t="s">
        <v>208</v>
      </c>
      <c r="CH110" s="120" t="s">
        <v>214</v>
      </c>
      <c r="CI110" s="120" t="s">
        <v>2031</v>
      </c>
    </row>
    <row r="111" spans="1:87" x14ac:dyDescent="0.25">
      <c r="A111" s="120" t="s">
        <v>4071</v>
      </c>
      <c r="B111" s="120" t="s">
        <v>5</v>
      </c>
      <c r="C111" s="120">
        <v>1</v>
      </c>
      <c r="D111" s="120">
        <v>1</v>
      </c>
      <c r="E111" s="120">
        <v>1</v>
      </c>
      <c r="F111" s="120">
        <v>1</v>
      </c>
      <c r="G111" s="120">
        <v>3</v>
      </c>
      <c r="H111" s="120">
        <v>1</v>
      </c>
      <c r="I111" s="120">
        <v>4</v>
      </c>
      <c r="J111" s="120">
        <v>1</v>
      </c>
      <c r="K111" s="120">
        <v>5</v>
      </c>
      <c r="L111" s="120">
        <v>5</v>
      </c>
      <c r="M111" s="120">
        <v>5</v>
      </c>
      <c r="N111" s="120">
        <v>3</v>
      </c>
      <c r="O111" s="120">
        <v>4</v>
      </c>
      <c r="P111" s="120">
        <v>5</v>
      </c>
      <c r="Q111" s="120">
        <v>5</v>
      </c>
      <c r="R111" s="120">
        <v>3</v>
      </c>
      <c r="S111" s="120">
        <v>1</v>
      </c>
      <c r="T111" s="120">
        <v>1</v>
      </c>
      <c r="U111" s="120">
        <v>1</v>
      </c>
      <c r="V111" s="120">
        <v>1</v>
      </c>
      <c r="W111" s="120">
        <v>4</v>
      </c>
      <c r="X111" s="120" t="s">
        <v>3721</v>
      </c>
      <c r="Z111" s="120">
        <v>5</v>
      </c>
      <c r="AA111" s="120" t="s">
        <v>5</v>
      </c>
      <c r="AB111" s="120">
        <v>5</v>
      </c>
      <c r="AC111" s="120">
        <v>4</v>
      </c>
      <c r="AD111" s="120" t="s">
        <v>5</v>
      </c>
      <c r="AE111" s="120">
        <v>3</v>
      </c>
      <c r="AF111" s="120">
        <v>4</v>
      </c>
      <c r="AG111" s="120">
        <v>3</v>
      </c>
      <c r="AH111" s="120">
        <v>4</v>
      </c>
      <c r="AI111" s="120">
        <v>5</v>
      </c>
      <c r="AJ111" s="120">
        <v>4</v>
      </c>
      <c r="AK111" s="120">
        <v>5</v>
      </c>
      <c r="AL111" s="120">
        <v>4</v>
      </c>
      <c r="AM111" s="120" t="s">
        <v>5</v>
      </c>
      <c r="AN111" s="120" t="s">
        <v>5</v>
      </c>
      <c r="AO111" s="120" t="s">
        <v>5</v>
      </c>
      <c r="AP111" s="120" t="s">
        <v>5</v>
      </c>
      <c r="AQ111" s="120" t="s">
        <v>5</v>
      </c>
      <c r="AR111" s="120" t="s">
        <v>5</v>
      </c>
      <c r="AS111" s="120" t="s">
        <v>5</v>
      </c>
      <c r="AT111" s="120">
        <v>5</v>
      </c>
      <c r="AU111" s="120" t="s">
        <v>5</v>
      </c>
      <c r="AV111" s="120">
        <v>5</v>
      </c>
      <c r="AW111" s="120">
        <v>5</v>
      </c>
      <c r="AX111" s="120">
        <v>5</v>
      </c>
      <c r="AY111" s="120" t="s">
        <v>5</v>
      </c>
      <c r="AZ111" s="120">
        <v>4</v>
      </c>
      <c r="BA111" s="120">
        <v>5</v>
      </c>
      <c r="BB111" s="120">
        <v>5</v>
      </c>
      <c r="BC111" s="120">
        <v>5</v>
      </c>
      <c r="BD111" s="120" t="s">
        <v>5</v>
      </c>
      <c r="BE111" s="120" t="s">
        <v>5</v>
      </c>
      <c r="BF111" s="120" t="s">
        <v>5</v>
      </c>
      <c r="BG111" s="120" t="s">
        <v>5</v>
      </c>
      <c r="BH111" s="120">
        <v>5</v>
      </c>
      <c r="BI111" s="120" t="s">
        <v>3586</v>
      </c>
      <c r="BJ111" s="120" t="s">
        <v>3587</v>
      </c>
      <c r="BK111" s="120" t="s">
        <v>3588</v>
      </c>
      <c r="BL111" s="120" t="s">
        <v>5</v>
      </c>
      <c r="BM111" s="120" t="s">
        <v>5</v>
      </c>
      <c r="BN111" s="120" t="s">
        <v>3594</v>
      </c>
      <c r="BQ111" s="120">
        <v>2</v>
      </c>
      <c r="BR111" s="120">
        <v>2</v>
      </c>
      <c r="BS111" s="120">
        <v>2</v>
      </c>
      <c r="BT111" s="120">
        <v>1</v>
      </c>
      <c r="BU111" s="120">
        <v>2</v>
      </c>
      <c r="BV111" s="120">
        <f>SUM(Table7[[#This Row],[7. Please indicate for each of the five statements which is the closest to how you have been feeling over the last 6 months '[I have felt cheerful and in good spirits']]:[7. Please indicate for each of the five statements which is the closest to how you have been feeling over the last 6 months '[My daily life has been filled with things that interest me']]])*4</f>
        <v>36</v>
      </c>
      <c r="BW111" s="120" t="s">
        <v>147</v>
      </c>
      <c r="BX111" s="120" t="s">
        <v>3944</v>
      </c>
      <c r="BZ111" s="120" t="s">
        <v>162</v>
      </c>
      <c r="CA111" s="120" t="s">
        <v>170</v>
      </c>
      <c r="CB111" s="120" t="s">
        <v>177</v>
      </c>
      <c r="CC111" s="120" t="s">
        <v>184</v>
      </c>
      <c r="CD111" s="120" t="s">
        <v>4072</v>
      </c>
      <c r="CE111" s="120" t="s">
        <v>202</v>
      </c>
      <c r="CF111" s="120" t="s">
        <v>4073</v>
      </c>
      <c r="CG111" s="120" t="s">
        <v>212</v>
      </c>
      <c r="CH111" s="120" t="s">
        <v>218</v>
      </c>
      <c r="CI111" s="120" t="s">
        <v>2031</v>
      </c>
    </row>
    <row r="112" spans="1:87" x14ac:dyDescent="0.25">
      <c r="A112" s="120" t="s">
        <v>4074</v>
      </c>
      <c r="B112" s="120">
        <v>2</v>
      </c>
      <c r="C112" s="120">
        <v>4</v>
      </c>
      <c r="D112" s="120">
        <v>3</v>
      </c>
      <c r="E112" s="120">
        <v>4</v>
      </c>
      <c r="F112" s="120">
        <v>1</v>
      </c>
      <c r="G112" s="120">
        <v>5</v>
      </c>
      <c r="H112" s="120">
        <v>3</v>
      </c>
      <c r="I112" s="120">
        <v>2</v>
      </c>
      <c r="J112" s="120">
        <v>1</v>
      </c>
      <c r="K112" s="120">
        <v>4</v>
      </c>
      <c r="L112" s="120">
        <v>2</v>
      </c>
      <c r="M112" s="120">
        <v>4</v>
      </c>
      <c r="N112" s="120">
        <v>1</v>
      </c>
      <c r="O112" s="120">
        <v>2</v>
      </c>
      <c r="P112" s="120">
        <v>5</v>
      </c>
      <c r="Q112" s="120">
        <v>5</v>
      </c>
      <c r="R112" s="120">
        <v>3</v>
      </c>
      <c r="S112" s="120">
        <v>3</v>
      </c>
      <c r="T112" s="120">
        <v>3</v>
      </c>
      <c r="U112" s="120">
        <v>3</v>
      </c>
      <c r="V112" s="120">
        <v>1</v>
      </c>
      <c r="W112" s="120">
        <v>4</v>
      </c>
      <c r="X112" s="120" t="s">
        <v>2954</v>
      </c>
      <c r="Z112" s="120">
        <v>3</v>
      </c>
      <c r="AA112" s="120">
        <v>5</v>
      </c>
      <c r="AB112" s="120">
        <v>2</v>
      </c>
      <c r="AC112" s="120">
        <v>3</v>
      </c>
      <c r="AD112" s="120">
        <v>2</v>
      </c>
      <c r="AE112" s="120">
        <v>3</v>
      </c>
      <c r="AF112" s="120">
        <v>5</v>
      </c>
      <c r="AG112" s="120">
        <v>4</v>
      </c>
      <c r="AH112" s="120">
        <v>2</v>
      </c>
      <c r="AI112" s="120">
        <v>3</v>
      </c>
      <c r="AJ112" s="120">
        <v>3</v>
      </c>
      <c r="AK112" s="120">
        <v>3</v>
      </c>
      <c r="AL112" s="120">
        <v>2</v>
      </c>
      <c r="AM112" s="120">
        <v>3</v>
      </c>
      <c r="AN112" s="120">
        <v>5</v>
      </c>
      <c r="AO112" s="120">
        <v>4</v>
      </c>
      <c r="AP112" s="120">
        <v>3</v>
      </c>
      <c r="AQ112" s="120">
        <v>1</v>
      </c>
      <c r="AR112" s="120">
        <v>5</v>
      </c>
      <c r="AS112" s="120">
        <v>5</v>
      </c>
      <c r="AT112" s="120">
        <v>4</v>
      </c>
      <c r="AU112" s="120">
        <v>2</v>
      </c>
      <c r="AV112" s="120">
        <v>4</v>
      </c>
      <c r="AW112" s="120">
        <v>3</v>
      </c>
      <c r="AX112" s="120">
        <v>4</v>
      </c>
      <c r="AY112" s="120">
        <v>2</v>
      </c>
      <c r="AZ112" s="120">
        <v>3</v>
      </c>
      <c r="BA112" s="120">
        <v>5</v>
      </c>
      <c r="BB112" s="120">
        <v>5</v>
      </c>
      <c r="BC112" s="120">
        <v>3</v>
      </c>
      <c r="BD112" s="120">
        <v>3</v>
      </c>
      <c r="BE112" s="120">
        <v>2</v>
      </c>
      <c r="BF112" s="120">
        <v>4</v>
      </c>
      <c r="BG112" s="120">
        <v>2</v>
      </c>
      <c r="BH112" s="120">
        <v>5</v>
      </c>
      <c r="BI112" s="120" t="s">
        <v>3586</v>
      </c>
      <c r="BJ112" s="120" t="s">
        <v>3587</v>
      </c>
      <c r="BK112" s="120" t="s">
        <v>3588</v>
      </c>
      <c r="BL112" s="120" t="s">
        <v>151</v>
      </c>
      <c r="BM112" s="120" t="s">
        <v>151</v>
      </c>
      <c r="BN112" s="120" t="s">
        <v>3602</v>
      </c>
      <c r="BO112" s="120" t="s">
        <v>4075</v>
      </c>
      <c r="BP112" s="120" t="s">
        <v>4022</v>
      </c>
      <c r="BQ112" s="120">
        <v>3</v>
      </c>
      <c r="BR112" s="120">
        <v>4</v>
      </c>
      <c r="BS112" s="120">
        <v>2</v>
      </c>
      <c r="BT112" s="120">
        <v>3</v>
      </c>
      <c r="BU112" s="120">
        <v>3</v>
      </c>
      <c r="BV112" s="120">
        <f>SUM(Table7[[#This Row],[7. Please indicate for each of the five statements which is the closest to how you have been feeling over the last 6 months '[I have felt cheerful and in good spirits']]:[7. Please indicate for each of the five statements which is the closest to how you have been feeling over the last 6 months '[My daily life has been filled with things that interest me']]])*4</f>
        <v>60</v>
      </c>
      <c r="BW112" s="120" t="s">
        <v>2052</v>
      </c>
      <c r="BX112" s="120" t="s">
        <v>3605</v>
      </c>
      <c r="BZ112" s="120" t="s">
        <v>163</v>
      </c>
      <c r="CA112" s="120" t="s">
        <v>170</v>
      </c>
      <c r="CB112" s="120" t="s">
        <v>176</v>
      </c>
      <c r="CC112" s="120" t="s">
        <v>183</v>
      </c>
      <c r="CD112" s="120" t="s">
        <v>2096</v>
      </c>
      <c r="CE112" s="120" t="s">
        <v>203</v>
      </c>
      <c r="CF112" s="120" t="s">
        <v>192</v>
      </c>
      <c r="CG112" s="120" t="s">
        <v>208</v>
      </c>
      <c r="CH112" s="120" t="s">
        <v>214</v>
      </c>
      <c r="CI112" s="120" t="s">
        <v>2031</v>
      </c>
    </row>
    <row r="113" spans="1:87" x14ac:dyDescent="0.25">
      <c r="A113" s="120" t="s">
        <v>4076</v>
      </c>
      <c r="B113" s="120">
        <v>4</v>
      </c>
      <c r="C113" s="120">
        <v>5</v>
      </c>
      <c r="D113" s="120">
        <v>3</v>
      </c>
      <c r="E113" s="120">
        <v>4</v>
      </c>
      <c r="F113" s="120">
        <v>2</v>
      </c>
      <c r="G113" s="120">
        <v>5</v>
      </c>
      <c r="H113" s="120">
        <v>5</v>
      </c>
      <c r="I113" s="120">
        <v>4</v>
      </c>
      <c r="J113" s="120">
        <v>3</v>
      </c>
      <c r="K113" s="120">
        <v>4</v>
      </c>
      <c r="L113" s="120">
        <v>3</v>
      </c>
      <c r="M113" s="120">
        <v>2</v>
      </c>
      <c r="N113" s="120">
        <v>3</v>
      </c>
      <c r="O113" s="120">
        <v>5</v>
      </c>
      <c r="P113" s="120">
        <v>5</v>
      </c>
      <c r="Q113" s="120">
        <v>5</v>
      </c>
      <c r="R113" s="120">
        <v>5</v>
      </c>
      <c r="S113" s="120">
        <v>3</v>
      </c>
      <c r="T113" s="120">
        <v>5</v>
      </c>
      <c r="U113" s="120">
        <v>5</v>
      </c>
      <c r="V113" s="120">
        <v>3</v>
      </c>
      <c r="W113" s="120">
        <v>5</v>
      </c>
      <c r="X113" s="120" t="s">
        <v>2638</v>
      </c>
      <c r="Z113" s="120">
        <v>5</v>
      </c>
      <c r="AA113" s="120">
        <v>4</v>
      </c>
      <c r="AB113" s="120">
        <v>4</v>
      </c>
      <c r="AC113" s="120">
        <v>5</v>
      </c>
      <c r="AD113" s="120">
        <v>5</v>
      </c>
      <c r="AE113" s="120">
        <v>4</v>
      </c>
      <c r="AF113" s="120">
        <v>5</v>
      </c>
      <c r="AG113" s="120">
        <v>4</v>
      </c>
      <c r="AH113" s="120">
        <v>4</v>
      </c>
      <c r="AI113" s="120">
        <v>5</v>
      </c>
      <c r="AJ113" s="120">
        <v>5</v>
      </c>
      <c r="AK113" s="120">
        <v>4</v>
      </c>
      <c r="AL113" s="120">
        <v>5</v>
      </c>
      <c r="AM113" s="120">
        <v>5</v>
      </c>
      <c r="AN113" s="120">
        <v>5</v>
      </c>
      <c r="AO113" s="120">
        <v>1</v>
      </c>
      <c r="AP113" s="120">
        <v>5</v>
      </c>
      <c r="AQ113" s="120">
        <v>3</v>
      </c>
      <c r="AR113" s="120">
        <v>5</v>
      </c>
      <c r="AS113" s="120">
        <v>5</v>
      </c>
      <c r="AT113" s="120">
        <v>5</v>
      </c>
      <c r="AU113" s="120">
        <v>4</v>
      </c>
      <c r="AV113" s="120">
        <v>5</v>
      </c>
      <c r="AW113" s="120">
        <v>3</v>
      </c>
      <c r="AX113" s="120">
        <v>2</v>
      </c>
      <c r="AY113" s="120">
        <v>5</v>
      </c>
      <c r="AZ113" s="120">
        <v>5</v>
      </c>
      <c r="BA113" s="120">
        <v>5</v>
      </c>
      <c r="BB113" s="120">
        <v>5</v>
      </c>
      <c r="BC113" s="120">
        <v>5</v>
      </c>
      <c r="BD113" s="120">
        <v>3</v>
      </c>
      <c r="BE113" s="120">
        <v>4</v>
      </c>
      <c r="BF113" s="120">
        <v>5</v>
      </c>
      <c r="BG113" s="120">
        <v>4</v>
      </c>
      <c r="BH113" s="120">
        <v>5</v>
      </c>
      <c r="BI113" s="120" t="s">
        <v>3659</v>
      </c>
      <c r="BJ113" s="120" t="s">
        <v>3608</v>
      </c>
      <c r="BK113" s="120" t="s">
        <v>3588</v>
      </c>
      <c r="BL113" s="120" t="s">
        <v>151</v>
      </c>
      <c r="BM113" s="120" t="s">
        <v>5</v>
      </c>
      <c r="BN113" s="120" t="s">
        <v>3594</v>
      </c>
      <c r="BP113" s="120" t="s">
        <v>3882</v>
      </c>
      <c r="BQ113" s="120">
        <v>4</v>
      </c>
      <c r="BR113" s="120">
        <v>5</v>
      </c>
      <c r="BS113" s="120">
        <v>4</v>
      </c>
      <c r="BT113" s="120">
        <v>5</v>
      </c>
      <c r="BU113" s="120">
        <v>5</v>
      </c>
      <c r="BV113" s="120">
        <f>SUM(Table7[[#This Row],[7. Please indicate for each of the five statements which is the closest to how you have been feeling over the last 6 months '[I have felt cheerful and in good spirits']]:[7. Please indicate for each of the five statements which is the closest to how you have been feeling over the last 6 months '[My daily life has been filled with things that interest me']]])*4</f>
        <v>92</v>
      </c>
      <c r="BW113" s="120" t="s">
        <v>2052</v>
      </c>
      <c r="BX113" s="120" t="s">
        <v>4077</v>
      </c>
      <c r="BY113" s="120" t="s">
        <v>4078</v>
      </c>
      <c r="BZ113" s="120" t="s">
        <v>163</v>
      </c>
      <c r="CA113" s="120" t="s">
        <v>169</v>
      </c>
      <c r="CB113" s="120" t="s">
        <v>176</v>
      </c>
      <c r="CC113" s="120" t="s">
        <v>183</v>
      </c>
      <c r="CD113" s="120" t="s">
        <v>571</v>
      </c>
      <c r="CE113" s="120" t="s">
        <v>203</v>
      </c>
      <c r="CF113" s="120" t="s">
        <v>4079</v>
      </c>
      <c r="CG113" s="120" t="s">
        <v>4056</v>
      </c>
      <c r="CH113" s="120" t="s">
        <v>214</v>
      </c>
      <c r="CI113" s="120" t="s">
        <v>2031</v>
      </c>
    </row>
    <row r="114" spans="1:87" x14ac:dyDescent="0.25">
      <c r="A114" s="120" t="s">
        <v>4080</v>
      </c>
      <c r="B114" s="120">
        <v>5</v>
      </c>
      <c r="C114" s="120">
        <v>4</v>
      </c>
      <c r="D114" s="120">
        <v>4</v>
      </c>
      <c r="E114" s="120">
        <v>3</v>
      </c>
      <c r="F114" s="120">
        <v>4</v>
      </c>
      <c r="G114" s="120" t="s">
        <v>5</v>
      </c>
      <c r="H114" s="120">
        <v>1</v>
      </c>
      <c r="I114" s="120">
        <v>5</v>
      </c>
      <c r="J114" s="120">
        <v>2</v>
      </c>
      <c r="K114" s="120">
        <v>2</v>
      </c>
      <c r="L114" s="120">
        <v>3</v>
      </c>
      <c r="M114" s="120">
        <v>5</v>
      </c>
      <c r="N114" s="120">
        <v>1</v>
      </c>
      <c r="O114" s="120" t="s">
        <v>5</v>
      </c>
      <c r="P114" s="120" t="s">
        <v>5</v>
      </c>
      <c r="Q114" s="120" t="s">
        <v>5</v>
      </c>
      <c r="R114" s="120">
        <v>2</v>
      </c>
      <c r="S114" s="120">
        <v>2</v>
      </c>
      <c r="T114" s="120">
        <v>3</v>
      </c>
      <c r="U114" s="120">
        <v>2</v>
      </c>
      <c r="V114" s="120">
        <v>2</v>
      </c>
      <c r="W114" s="120">
        <v>2</v>
      </c>
      <c r="X114" s="120" t="s">
        <v>4081</v>
      </c>
      <c r="Z114" s="120">
        <v>5</v>
      </c>
      <c r="AA114" s="120">
        <v>5</v>
      </c>
      <c r="AB114" s="120">
        <v>5</v>
      </c>
      <c r="AC114" s="120">
        <v>4</v>
      </c>
      <c r="AD114" s="120">
        <v>3</v>
      </c>
      <c r="AE114" s="120">
        <v>2</v>
      </c>
      <c r="AF114" s="120">
        <v>5</v>
      </c>
      <c r="AG114" s="120">
        <v>5</v>
      </c>
      <c r="AH114" s="120">
        <v>5</v>
      </c>
      <c r="AI114" s="120">
        <v>3</v>
      </c>
      <c r="AJ114" s="120">
        <v>4</v>
      </c>
      <c r="AK114" s="120">
        <v>4</v>
      </c>
      <c r="AL114" s="120">
        <v>2</v>
      </c>
      <c r="AM114" s="120">
        <v>5</v>
      </c>
      <c r="AN114" s="120">
        <v>5</v>
      </c>
      <c r="AO114" s="120">
        <v>4</v>
      </c>
      <c r="AP114" s="120">
        <v>4</v>
      </c>
      <c r="AQ114" s="120">
        <v>4</v>
      </c>
      <c r="AR114" s="120">
        <v>5</v>
      </c>
      <c r="AS114" s="120">
        <v>3</v>
      </c>
      <c r="AT114" s="120">
        <v>3</v>
      </c>
      <c r="AU114" s="120">
        <v>3</v>
      </c>
      <c r="AV114" s="120">
        <v>3</v>
      </c>
      <c r="AW114" s="120">
        <v>3</v>
      </c>
      <c r="AX114" s="120">
        <v>5</v>
      </c>
      <c r="AY114" s="120">
        <v>2</v>
      </c>
      <c r="AZ114" s="120">
        <v>5</v>
      </c>
      <c r="BA114" s="120">
        <v>5</v>
      </c>
      <c r="BB114" s="120">
        <v>5</v>
      </c>
      <c r="BC114" s="120">
        <v>3</v>
      </c>
      <c r="BD114" s="120">
        <v>1</v>
      </c>
      <c r="BE114" s="120">
        <v>3</v>
      </c>
      <c r="BF114" s="120">
        <v>2</v>
      </c>
      <c r="BG114" s="120">
        <v>1</v>
      </c>
      <c r="BH114" s="120">
        <v>1</v>
      </c>
      <c r="BI114" s="120" t="s">
        <v>3594</v>
      </c>
      <c r="BL114" s="120" t="s">
        <v>931</v>
      </c>
      <c r="BM114" s="120" t="s">
        <v>931</v>
      </c>
      <c r="BN114" s="120" t="s">
        <v>3594</v>
      </c>
      <c r="BQ114" s="120">
        <v>3</v>
      </c>
      <c r="BR114" s="120">
        <v>2</v>
      </c>
      <c r="BS114" s="120">
        <v>2</v>
      </c>
      <c r="BT114" s="120">
        <v>2</v>
      </c>
      <c r="BU114" s="120">
        <v>2</v>
      </c>
      <c r="BV114" s="120">
        <f>SUM(Table7[[#This Row],[7. Please indicate for each of the five statements which is the closest to how you have been feeling over the last 6 months '[I have felt cheerful and in good spirits']]:[7. Please indicate for each of the five statements which is the closest to how you have been feeling over the last 6 months '[My daily life has been filled with things that interest me']]])*4</f>
        <v>44</v>
      </c>
      <c r="BW114" s="120" t="s">
        <v>147</v>
      </c>
      <c r="BX114" s="120" t="s">
        <v>3784</v>
      </c>
      <c r="BZ114" s="120" t="s">
        <v>162</v>
      </c>
      <c r="CA114" s="120" t="s">
        <v>171</v>
      </c>
      <c r="CB114" s="120" t="s">
        <v>176</v>
      </c>
      <c r="CC114" s="120" t="s">
        <v>183</v>
      </c>
      <c r="CD114" s="120" t="s">
        <v>4082</v>
      </c>
      <c r="CE114" s="120" t="s">
        <v>4083</v>
      </c>
      <c r="CF114" s="120" t="s">
        <v>3780</v>
      </c>
      <c r="CG114" s="120" t="s">
        <v>208</v>
      </c>
      <c r="CH114" s="120" t="s">
        <v>214</v>
      </c>
      <c r="CI114" s="120" t="s">
        <v>2031</v>
      </c>
    </row>
    <row r="115" spans="1:87" x14ac:dyDescent="0.25">
      <c r="A115" s="120" t="s">
        <v>4084</v>
      </c>
      <c r="B115" s="120">
        <v>1</v>
      </c>
      <c r="C115" s="120">
        <v>1</v>
      </c>
      <c r="D115" s="120">
        <v>1</v>
      </c>
      <c r="E115" s="120">
        <v>4</v>
      </c>
      <c r="F115" s="120">
        <v>1</v>
      </c>
      <c r="G115" s="120">
        <v>2</v>
      </c>
      <c r="H115" s="120">
        <v>2</v>
      </c>
      <c r="I115" s="120">
        <v>3</v>
      </c>
      <c r="J115" s="120">
        <v>1</v>
      </c>
      <c r="K115" s="120">
        <v>4</v>
      </c>
      <c r="L115" s="120">
        <v>3</v>
      </c>
      <c r="M115" s="120">
        <v>2</v>
      </c>
      <c r="N115" s="120">
        <v>3</v>
      </c>
      <c r="O115" s="120">
        <v>3</v>
      </c>
      <c r="P115" s="120">
        <v>5</v>
      </c>
      <c r="Q115" s="120">
        <v>5</v>
      </c>
      <c r="R115" s="120">
        <v>2</v>
      </c>
      <c r="S115" s="120">
        <v>4</v>
      </c>
      <c r="T115" s="120">
        <v>1</v>
      </c>
      <c r="U115" s="120">
        <v>5</v>
      </c>
      <c r="V115" s="120">
        <v>1</v>
      </c>
      <c r="W115" s="120">
        <v>4</v>
      </c>
      <c r="X115" s="120" t="s">
        <v>2638</v>
      </c>
      <c r="Z115" s="120">
        <v>5</v>
      </c>
      <c r="AA115" s="120">
        <v>1</v>
      </c>
      <c r="AB115" s="120">
        <v>1</v>
      </c>
      <c r="AC115" s="120">
        <v>5</v>
      </c>
      <c r="AD115" s="120">
        <v>1</v>
      </c>
      <c r="AE115" s="120">
        <v>1</v>
      </c>
      <c r="AF115" s="120">
        <v>5</v>
      </c>
      <c r="AG115" s="120">
        <v>1</v>
      </c>
      <c r="AH115" s="120">
        <v>1</v>
      </c>
      <c r="AI115" s="120">
        <v>5</v>
      </c>
      <c r="AJ115" s="120">
        <v>5</v>
      </c>
      <c r="AK115" s="120">
        <v>1</v>
      </c>
      <c r="AL115" s="120">
        <v>1</v>
      </c>
      <c r="AM115" s="120">
        <v>3</v>
      </c>
      <c r="AN115" s="120">
        <v>3</v>
      </c>
      <c r="AO115" s="120">
        <v>3</v>
      </c>
      <c r="AP115" s="120">
        <v>4</v>
      </c>
      <c r="AQ115" s="120">
        <v>1</v>
      </c>
      <c r="AR115" s="120">
        <v>3</v>
      </c>
      <c r="AS115" s="120">
        <v>4</v>
      </c>
      <c r="AT115" s="120">
        <v>4</v>
      </c>
      <c r="AU115" s="120">
        <v>2</v>
      </c>
      <c r="AV115" s="120">
        <v>4</v>
      </c>
      <c r="AW115" s="120">
        <v>3</v>
      </c>
      <c r="AX115" s="120">
        <v>4</v>
      </c>
      <c r="AY115" s="120">
        <v>4</v>
      </c>
      <c r="AZ115" s="120">
        <v>2</v>
      </c>
      <c r="BA115" s="120">
        <v>5</v>
      </c>
      <c r="BB115" s="120">
        <v>5</v>
      </c>
      <c r="BC115" s="120">
        <v>3</v>
      </c>
      <c r="BD115" s="120">
        <v>3</v>
      </c>
      <c r="BE115" s="120">
        <v>1</v>
      </c>
      <c r="BF115" s="120">
        <v>5</v>
      </c>
      <c r="BG115" s="120">
        <v>2</v>
      </c>
      <c r="BH115" s="120">
        <v>5</v>
      </c>
      <c r="BI115" s="120" t="s">
        <v>3586</v>
      </c>
      <c r="BJ115" s="120" t="s">
        <v>3587</v>
      </c>
      <c r="BK115" s="120" t="s">
        <v>3588</v>
      </c>
      <c r="BL115" s="120" t="s">
        <v>931</v>
      </c>
      <c r="BM115" s="120" t="s">
        <v>151</v>
      </c>
      <c r="BN115" s="120" t="s">
        <v>3594</v>
      </c>
      <c r="BO115" s="120" t="s">
        <v>3996</v>
      </c>
      <c r="BP115" s="120" t="s">
        <v>3611</v>
      </c>
      <c r="BQ115" s="120">
        <v>5</v>
      </c>
      <c r="BR115" s="120">
        <v>5</v>
      </c>
      <c r="BS115" s="120">
        <v>5</v>
      </c>
      <c r="BT115" s="120">
        <v>5</v>
      </c>
      <c r="BU115" s="120">
        <v>5</v>
      </c>
      <c r="BV115" s="120">
        <f>SUM(Table7[[#This Row],[7. Please indicate for each of the five statements which is the closest to how you have been feeling over the last 6 months '[I have felt cheerful and in good spirits']]:[7. Please indicate for each of the five statements which is the closest to how you have been feeling over the last 6 months '[My daily life has been filled with things that interest me']]])*4</f>
        <v>100</v>
      </c>
      <c r="BW115" s="120" t="s">
        <v>147</v>
      </c>
      <c r="BX115" s="120" t="s">
        <v>4085</v>
      </c>
      <c r="BY115" s="120" t="s">
        <v>4086</v>
      </c>
      <c r="BZ115" s="120" t="s">
        <v>2570</v>
      </c>
      <c r="CA115" s="120" t="s">
        <v>170</v>
      </c>
      <c r="CB115" s="120" t="s">
        <v>176</v>
      </c>
      <c r="CC115" s="120" t="s">
        <v>183</v>
      </c>
      <c r="CD115" s="120" t="s">
        <v>4087</v>
      </c>
      <c r="CE115" s="120" t="s">
        <v>4088</v>
      </c>
      <c r="CF115" s="120" t="s">
        <v>203</v>
      </c>
      <c r="CG115" s="120" t="s">
        <v>208</v>
      </c>
      <c r="CH115" s="120" t="s">
        <v>214</v>
      </c>
      <c r="CI115" s="120" t="s">
        <v>2031</v>
      </c>
    </row>
    <row r="116" spans="1:87" x14ac:dyDescent="0.25">
      <c r="A116" s="120" t="s">
        <v>4089</v>
      </c>
      <c r="B116" s="120">
        <v>1</v>
      </c>
      <c r="C116" s="120">
        <v>5</v>
      </c>
      <c r="D116" s="120">
        <v>4</v>
      </c>
      <c r="E116" s="120">
        <v>3</v>
      </c>
      <c r="F116" s="120">
        <v>2</v>
      </c>
      <c r="G116" s="120">
        <v>5</v>
      </c>
      <c r="H116" s="120">
        <v>4</v>
      </c>
      <c r="I116" s="120">
        <v>3</v>
      </c>
      <c r="J116" s="120">
        <v>1</v>
      </c>
      <c r="K116" s="120">
        <v>2</v>
      </c>
      <c r="L116" s="120">
        <v>2</v>
      </c>
      <c r="M116" s="120">
        <v>2</v>
      </c>
      <c r="N116" s="120">
        <v>2</v>
      </c>
      <c r="O116" s="120">
        <v>2</v>
      </c>
      <c r="P116" s="120">
        <v>4</v>
      </c>
      <c r="Q116" s="120">
        <v>5</v>
      </c>
      <c r="R116" s="120">
        <v>3</v>
      </c>
      <c r="S116" s="120">
        <v>1</v>
      </c>
      <c r="T116" s="120">
        <v>1</v>
      </c>
      <c r="U116" s="120">
        <v>1</v>
      </c>
      <c r="V116" s="120">
        <v>1</v>
      </c>
      <c r="W116" s="120">
        <v>3</v>
      </c>
      <c r="X116" s="120" t="s">
        <v>4090</v>
      </c>
      <c r="Z116" s="120">
        <v>4</v>
      </c>
      <c r="AA116" s="120">
        <v>2</v>
      </c>
      <c r="AB116" s="120">
        <v>2</v>
      </c>
      <c r="AC116" s="120">
        <v>4</v>
      </c>
      <c r="AD116" s="120">
        <v>3</v>
      </c>
      <c r="AE116" s="120">
        <v>2</v>
      </c>
      <c r="AF116" s="120">
        <v>3</v>
      </c>
      <c r="AG116" s="120">
        <v>3</v>
      </c>
      <c r="AH116" s="120">
        <v>2</v>
      </c>
      <c r="AI116" s="120">
        <v>3</v>
      </c>
      <c r="AJ116" s="120">
        <v>2</v>
      </c>
      <c r="AK116" s="120">
        <v>2</v>
      </c>
      <c r="AL116" s="120">
        <v>3</v>
      </c>
      <c r="AM116" s="120" t="s">
        <v>5</v>
      </c>
      <c r="AN116" s="120">
        <v>5</v>
      </c>
      <c r="AO116" s="120">
        <v>4</v>
      </c>
      <c r="AP116" s="120">
        <v>4</v>
      </c>
      <c r="AQ116" s="120">
        <v>3</v>
      </c>
      <c r="AR116" s="120">
        <v>5</v>
      </c>
      <c r="AS116" s="120">
        <v>4</v>
      </c>
      <c r="AT116" s="120">
        <v>3</v>
      </c>
      <c r="AU116" s="120">
        <v>2</v>
      </c>
      <c r="AV116" s="120">
        <v>3</v>
      </c>
      <c r="AW116" s="120">
        <v>4</v>
      </c>
      <c r="AX116" s="120">
        <v>3</v>
      </c>
      <c r="AY116" s="120">
        <v>3</v>
      </c>
      <c r="AZ116" s="120" t="s">
        <v>5</v>
      </c>
      <c r="BA116" s="120">
        <v>3</v>
      </c>
      <c r="BB116" s="120">
        <v>5</v>
      </c>
      <c r="BC116" s="120">
        <v>2</v>
      </c>
      <c r="BD116" s="120" t="s">
        <v>5</v>
      </c>
      <c r="BE116" s="120" t="s">
        <v>5</v>
      </c>
      <c r="BF116" s="120" t="s">
        <v>5</v>
      </c>
      <c r="BG116" s="120" t="s">
        <v>5</v>
      </c>
      <c r="BH116" s="120">
        <v>4</v>
      </c>
      <c r="BI116" s="120" t="s">
        <v>3659</v>
      </c>
      <c r="BJ116" s="120" t="s">
        <v>3623</v>
      </c>
      <c r="BK116" s="120" t="s">
        <v>3588</v>
      </c>
      <c r="BL116" s="120" t="s">
        <v>151</v>
      </c>
      <c r="BM116" s="120" t="s">
        <v>151</v>
      </c>
      <c r="BN116" s="120" t="s">
        <v>3602</v>
      </c>
      <c r="BP116" s="120" t="s">
        <v>3820</v>
      </c>
      <c r="BQ116" s="120">
        <v>3</v>
      </c>
      <c r="BR116" s="120">
        <v>3</v>
      </c>
      <c r="BS116" s="120">
        <v>3</v>
      </c>
      <c r="BT116" s="120">
        <v>2</v>
      </c>
      <c r="BU116" s="120">
        <v>3</v>
      </c>
      <c r="BV116" s="120">
        <f>SUM(Table7[[#This Row],[7. Please indicate for each of the five statements which is the closest to how you have been feeling over the last 6 months '[I have felt cheerful and in good spirits']]:[7. Please indicate for each of the five statements which is the closest to how you have been feeling over the last 6 months '[My daily life has been filled with things that interest me']]])*4</f>
        <v>56</v>
      </c>
      <c r="BW116" s="120" t="s">
        <v>148</v>
      </c>
      <c r="BX116" s="120" t="s">
        <v>4091</v>
      </c>
      <c r="BY116" s="120" t="s">
        <v>4092</v>
      </c>
      <c r="BZ116" s="120" t="s">
        <v>163</v>
      </c>
      <c r="CA116" s="120" t="s">
        <v>172</v>
      </c>
      <c r="CB116" s="120" t="s">
        <v>180</v>
      </c>
      <c r="CC116" s="120" t="s">
        <v>183</v>
      </c>
      <c r="CD116" s="120" t="s">
        <v>4093</v>
      </c>
      <c r="CE116" s="120" t="s">
        <v>192</v>
      </c>
      <c r="CF116" s="120" t="s">
        <v>4094</v>
      </c>
      <c r="CG116" s="120" t="s">
        <v>208</v>
      </c>
      <c r="CH116" s="120" t="s">
        <v>214</v>
      </c>
      <c r="CI116" s="120" t="s">
        <v>2031</v>
      </c>
    </row>
    <row r="117" spans="1:87" x14ac:dyDescent="0.25">
      <c r="A117" s="120" t="s">
        <v>4095</v>
      </c>
      <c r="B117" s="120">
        <v>5</v>
      </c>
      <c r="C117" s="120">
        <v>4</v>
      </c>
      <c r="D117" s="120">
        <v>3</v>
      </c>
      <c r="E117" s="120">
        <v>5</v>
      </c>
      <c r="F117" s="120">
        <v>2</v>
      </c>
      <c r="G117" s="120">
        <v>4</v>
      </c>
      <c r="H117" s="120">
        <v>4</v>
      </c>
      <c r="I117" s="120">
        <v>2</v>
      </c>
      <c r="J117" s="120">
        <v>2</v>
      </c>
      <c r="K117" s="120">
        <v>1</v>
      </c>
      <c r="L117" s="120">
        <v>2</v>
      </c>
      <c r="M117" s="120">
        <v>2</v>
      </c>
      <c r="N117" s="120">
        <v>1</v>
      </c>
      <c r="O117" s="120">
        <v>2</v>
      </c>
      <c r="P117" s="120">
        <v>4</v>
      </c>
      <c r="Q117" s="120">
        <v>5</v>
      </c>
      <c r="R117" s="120">
        <v>2</v>
      </c>
      <c r="S117" s="120">
        <v>1</v>
      </c>
      <c r="T117" s="120">
        <v>2</v>
      </c>
      <c r="U117" s="120">
        <v>1</v>
      </c>
      <c r="V117" s="120">
        <v>2</v>
      </c>
      <c r="W117" s="120">
        <v>5</v>
      </c>
      <c r="X117" s="120" t="s">
        <v>2662</v>
      </c>
      <c r="Z117" s="120">
        <v>3</v>
      </c>
      <c r="AA117" s="120">
        <v>3</v>
      </c>
      <c r="AB117" s="120">
        <v>3</v>
      </c>
      <c r="AC117" s="120">
        <v>4</v>
      </c>
      <c r="AD117" s="120">
        <v>2</v>
      </c>
      <c r="AE117" s="120">
        <v>3</v>
      </c>
      <c r="AF117" s="120">
        <v>4</v>
      </c>
      <c r="AG117" s="120">
        <v>2</v>
      </c>
      <c r="AH117" s="120">
        <v>2</v>
      </c>
      <c r="AI117" s="120">
        <v>3</v>
      </c>
      <c r="AJ117" s="120">
        <v>2</v>
      </c>
      <c r="AK117" s="120">
        <v>3</v>
      </c>
      <c r="AL117" s="120">
        <v>3</v>
      </c>
      <c r="AM117" s="120">
        <v>4</v>
      </c>
      <c r="AN117" s="120">
        <v>5</v>
      </c>
      <c r="AO117" s="120">
        <v>3</v>
      </c>
      <c r="AP117" s="120">
        <v>5</v>
      </c>
      <c r="AQ117" s="120">
        <v>3</v>
      </c>
      <c r="AR117" s="120">
        <v>5</v>
      </c>
      <c r="AS117" s="120">
        <v>4</v>
      </c>
      <c r="AT117" s="120">
        <v>3</v>
      </c>
      <c r="AU117" s="120">
        <v>3</v>
      </c>
      <c r="AV117" s="120">
        <v>2</v>
      </c>
      <c r="AW117" s="120">
        <v>2</v>
      </c>
      <c r="AX117" s="120">
        <v>3</v>
      </c>
      <c r="AY117" s="120">
        <v>1</v>
      </c>
      <c r="AZ117" s="120">
        <v>2</v>
      </c>
      <c r="BA117" s="120">
        <v>3</v>
      </c>
      <c r="BB117" s="120">
        <v>5</v>
      </c>
      <c r="BC117" s="120">
        <v>2</v>
      </c>
      <c r="BD117" s="120">
        <v>2</v>
      </c>
      <c r="BE117" s="120">
        <v>3</v>
      </c>
      <c r="BF117" s="120">
        <v>1</v>
      </c>
      <c r="BG117" s="120">
        <v>1</v>
      </c>
      <c r="BH117" s="120">
        <v>5</v>
      </c>
      <c r="BI117" s="120" t="s">
        <v>3659</v>
      </c>
      <c r="BJ117" s="120" t="s">
        <v>3587</v>
      </c>
      <c r="BK117" s="120" t="s">
        <v>3588</v>
      </c>
      <c r="BL117" s="120" t="s">
        <v>5</v>
      </c>
      <c r="BM117" s="120" t="s">
        <v>5</v>
      </c>
      <c r="BN117" s="120" t="s">
        <v>3594</v>
      </c>
      <c r="BO117" s="120" t="s">
        <v>3627</v>
      </c>
      <c r="BP117" s="120" t="s">
        <v>3632</v>
      </c>
      <c r="BQ117" s="120">
        <v>4</v>
      </c>
      <c r="BR117" s="120">
        <v>3</v>
      </c>
      <c r="BS117" s="120">
        <v>1</v>
      </c>
      <c r="BT117" s="120">
        <v>1</v>
      </c>
      <c r="BU117" s="120">
        <v>2</v>
      </c>
      <c r="BV117" s="120">
        <f>SUM(Table7[[#This Row],[7. Please indicate for each of the five statements which is the closest to how you have been feeling over the last 6 months '[I have felt cheerful and in good spirits']]:[7. Please indicate for each of the five statements which is the closest to how you have been feeling over the last 6 months '[My daily life has been filled with things that interest me']]])*4</f>
        <v>44</v>
      </c>
      <c r="BW117" s="120" t="s">
        <v>148</v>
      </c>
      <c r="BX117" s="120" t="s">
        <v>3612</v>
      </c>
      <c r="BY117" s="120" t="s">
        <v>4096</v>
      </c>
      <c r="BZ117" s="120" t="s">
        <v>162</v>
      </c>
      <c r="CA117" s="120" t="s">
        <v>171</v>
      </c>
      <c r="CB117" s="120" t="s">
        <v>176</v>
      </c>
      <c r="CC117" s="120" t="s">
        <v>183</v>
      </c>
      <c r="CD117" s="120" t="s">
        <v>345</v>
      </c>
      <c r="CE117" s="120" t="s">
        <v>204</v>
      </c>
      <c r="CF117" s="120" t="s">
        <v>3600</v>
      </c>
      <c r="CG117" s="120" t="s">
        <v>208</v>
      </c>
      <c r="CH117" s="120" t="s">
        <v>214</v>
      </c>
      <c r="CI117" s="120" t="s">
        <v>2031</v>
      </c>
    </row>
    <row r="118" spans="1:87" x14ac:dyDescent="0.25">
      <c r="A118" s="120" t="s">
        <v>4097</v>
      </c>
      <c r="B118" s="120">
        <v>2</v>
      </c>
      <c r="C118" s="120">
        <v>5</v>
      </c>
      <c r="D118" s="120">
        <v>2</v>
      </c>
      <c r="E118" s="120">
        <v>5</v>
      </c>
      <c r="F118" s="120">
        <v>1</v>
      </c>
      <c r="G118" s="120">
        <v>5</v>
      </c>
      <c r="H118" s="120">
        <v>5</v>
      </c>
      <c r="I118" s="120">
        <v>4</v>
      </c>
      <c r="J118" s="120">
        <v>1</v>
      </c>
      <c r="K118" s="120">
        <v>3</v>
      </c>
      <c r="L118" s="120">
        <v>4</v>
      </c>
      <c r="M118" s="120">
        <v>5</v>
      </c>
      <c r="N118" s="120">
        <v>3</v>
      </c>
      <c r="O118" s="120">
        <v>5</v>
      </c>
      <c r="P118" s="120">
        <v>5</v>
      </c>
      <c r="Q118" s="120">
        <v>5</v>
      </c>
      <c r="R118" s="120">
        <v>2</v>
      </c>
      <c r="S118" s="120">
        <v>1</v>
      </c>
      <c r="T118" s="120">
        <v>2</v>
      </c>
      <c r="U118" s="120">
        <v>3</v>
      </c>
      <c r="V118" s="120">
        <v>1</v>
      </c>
      <c r="W118" s="120">
        <v>5</v>
      </c>
      <c r="X118" s="120" t="s">
        <v>4098</v>
      </c>
      <c r="Z118" s="120">
        <v>4</v>
      </c>
      <c r="AA118" s="120">
        <v>5</v>
      </c>
      <c r="AB118" s="120">
        <v>5</v>
      </c>
      <c r="AC118" s="120">
        <v>5</v>
      </c>
      <c r="AD118" s="120">
        <v>2</v>
      </c>
      <c r="AE118" s="120">
        <v>2</v>
      </c>
      <c r="AF118" s="120">
        <v>5</v>
      </c>
      <c r="AG118" s="120">
        <v>5</v>
      </c>
      <c r="AH118" s="120">
        <v>4</v>
      </c>
      <c r="AI118" s="120">
        <v>5</v>
      </c>
      <c r="AJ118" s="120">
        <v>5</v>
      </c>
      <c r="AK118" s="120">
        <v>3</v>
      </c>
      <c r="AL118" s="120">
        <v>4</v>
      </c>
      <c r="AM118" s="120">
        <v>3</v>
      </c>
      <c r="AN118" s="120">
        <v>5</v>
      </c>
      <c r="AO118" s="120">
        <v>3</v>
      </c>
      <c r="AP118" s="120">
        <v>5</v>
      </c>
      <c r="AQ118" s="120">
        <v>3</v>
      </c>
      <c r="AR118" s="120">
        <v>5</v>
      </c>
      <c r="AS118" s="120">
        <v>5</v>
      </c>
      <c r="AT118" s="120">
        <v>4</v>
      </c>
      <c r="AU118" s="120">
        <v>3</v>
      </c>
      <c r="AV118" s="120">
        <v>2</v>
      </c>
      <c r="AW118" s="120">
        <v>3</v>
      </c>
      <c r="AX118" s="120">
        <v>5</v>
      </c>
      <c r="AY118" s="120">
        <v>5</v>
      </c>
      <c r="AZ118" s="120">
        <v>5</v>
      </c>
      <c r="BA118" s="120">
        <v>5</v>
      </c>
      <c r="BB118" s="120">
        <v>5</v>
      </c>
      <c r="BC118" s="120">
        <v>3</v>
      </c>
      <c r="BD118" s="120">
        <v>4</v>
      </c>
      <c r="BE118" s="120">
        <v>3</v>
      </c>
      <c r="BF118" s="120">
        <v>5</v>
      </c>
      <c r="BG118" s="120">
        <v>3</v>
      </c>
      <c r="BH118" s="120">
        <v>5</v>
      </c>
      <c r="BI118" s="120" t="s">
        <v>3659</v>
      </c>
      <c r="BJ118" s="120" t="s">
        <v>3587</v>
      </c>
      <c r="BK118" s="120" t="s">
        <v>3588</v>
      </c>
      <c r="BL118" s="120" t="s">
        <v>151</v>
      </c>
      <c r="BM118" s="120" t="s">
        <v>151</v>
      </c>
      <c r="BN118" s="120" t="s">
        <v>3594</v>
      </c>
      <c r="BO118" s="120" t="s">
        <v>3699</v>
      </c>
      <c r="BQ118" s="120">
        <v>3</v>
      </c>
      <c r="BR118" s="120">
        <v>2</v>
      </c>
      <c r="BS118" s="120">
        <v>2</v>
      </c>
      <c r="BT118" s="120">
        <v>2</v>
      </c>
      <c r="BU118" s="120">
        <v>3</v>
      </c>
      <c r="BV118" s="120">
        <f>SUM(Table7[[#This Row],[7. Please indicate for each of the five statements which is the closest to how you have been feeling over the last 6 months '[I have felt cheerful and in good spirits']]:[7. Please indicate for each of the five statements which is the closest to how you have been feeling over the last 6 months '[My daily life has been filled with things that interest me']]])*4</f>
        <v>48</v>
      </c>
      <c r="BW118" s="120" t="s">
        <v>144</v>
      </c>
      <c r="BX118" s="120" t="s">
        <v>4099</v>
      </c>
      <c r="BY118" s="120" t="s">
        <v>4100</v>
      </c>
      <c r="BZ118" s="120" t="s">
        <v>162</v>
      </c>
      <c r="CA118" s="120" t="s">
        <v>172</v>
      </c>
      <c r="CB118" s="120" t="s">
        <v>176</v>
      </c>
      <c r="CC118" s="120" t="s">
        <v>183</v>
      </c>
      <c r="CD118" s="120" t="s">
        <v>401</v>
      </c>
      <c r="CE118" s="120" t="s">
        <v>203</v>
      </c>
      <c r="CF118" s="120" t="s">
        <v>192</v>
      </c>
      <c r="CG118" s="120" t="s">
        <v>209</v>
      </c>
      <c r="CH118" s="120" t="s">
        <v>215</v>
      </c>
      <c r="CI118" s="120" t="s">
        <v>2031</v>
      </c>
    </row>
    <row r="119" spans="1:87" x14ac:dyDescent="0.25">
      <c r="A119" s="120" t="s">
        <v>4101</v>
      </c>
      <c r="B119" s="120">
        <v>2</v>
      </c>
      <c r="C119" s="120">
        <v>5</v>
      </c>
      <c r="D119" s="120">
        <v>4</v>
      </c>
      <c r="E119" s="120">
        <v>5</v>
      </c>
      <c r="F119" s="120">
        <v>1</v>
      </c>
      <c r="G119" s="120">
        <v>5</v>
      </c>
      <c r="H119" s="120">
        <v>1</v>
      </c>
      <c r="I119" s="120">
        <v>4</v>
      </c>
      <c r="J119" s="120">
        <v>1</v>
      </c>
      <c r="K119" s="120">
        <v>4</v>
      </c>
      <c r="L119" s="120">
        <v>1</v>
      </c>
      <c r="M119" s="120">
        <v>5</v>
      </c>
      <c r="N119" s="120">
        <v>4</v>
      </c>
      <c r="O119" s="120">
        <v>5</v>
      </c>
      <c r="P119" s="120">
        <v>5</v>
      </c>
      <c r="Q119" s="120">
        <v>5</v>
      </c>
      <c r="R119" s="120">
        <v>4</v>
      </c>
      <c r="S119" s="120">
        <v>1</v>
      </c>
      <c r="T119" s="120">
        <v>1</v>
      </c>
      <c r="U119" s="120">
        <v>1</v>
      </c>
      <c r="V119" s="120">
        <v>1</v>
      </c>
      <c r="W119" s="120">
        <v>5</v>
      </c>
      <c r="X119" s="120" t="s">
        <v>2951</v>
      </c>
      <c r="Z119" s="120">
        <v>5</v>
      </c>
      <c r="AA119" s="120">
        <v>4</v>
      </c>
      <c r="AB119" s="120">
        <v>5</v>
      </c>
      <c r="AC119" s="120">
        <v>3</v>
      </c>
      <c r="AD119" s="120">
        <v>3</v>
      </c>
      <c r="AE119" s="120">
        <v>4</v>
      </c>
      <c r="AF119" s="120">
        <v>3</v>
      </c>
      <c r="AG119" s="120">
        <v>4</v>
      </c>
      <c r="AH119" s="120">
        <v>4</v>
      </c>
      <c r="AI119" s="120">
        <v>4</v>
      </c>
      <c r="AJ119" s="120">
        <v>5</v>
      </c>
      <c r="AK119" s="120">
        <v>5</v>
      </c>
      <c r="AL119" s="120">
        <v>4</v>
      </c>
      <c r="AM119" s="120">
        <v>1</v>
      </c>
      <c r="AN119" s="120">
        <v>5</v>
      </c>
      <c r="AO119" s="120">
        <v>4</v>
      </c>
      <c r="AP119" s="120">
        <v>5</v>
      </c>
      <c r="AQ119" s="120">
        <v>2</v>
      </c>
      <c r="AR119" s="120">
        <v>5</v>
      </c>
      <c r="AS119" s="120">
        <v>1</v>
      </c>
      <c r="AT119" s="120">
        <v>3</v>
      </c>
      <c r="AU119" s="120">
        <v>1</v>
      </c>
      <c r="AV119" s="120">
        <v>4</v>
      </c>
      <c r="AW119" s="120">
        <v>1</v>
      </c>
      <c r="AX119" s="120">
        <v>4</v>
      </c>
      <c r="AY119" s="120">
        <v>4</v>
      </c>
      <c r="AZ119" s="120">
        <v>4</v>
      </c>
      <c r="BA119" s="120">
        <v>5</v>
      </c>
      <c r="BB119" s="120">
        <v>5</v>
      </c>
      <c r="BC119" s="120">
        <v>4</v>
      </c>
      <c r="BD119" s="120">
        <v>2</v>
      </c>
      <c r="BE119" s="120">
        <v>1</v>
      </c>
      <c r="BF119" s="120">
        <v>1</v>
      </c>
      <c r="BG119" s="120">
        <v>1</v>
      </c>
      <c r="BH119" s="120">
        <v>5</v>
      </c>
      <c r="BI119" s="120" t="s">
        <v>3594</v>
      </c>
      <c r="BJ119" s="120" t="s">
        <v>3587</v>
      </c>
      <c r="BK119" s="120" t="s">
        <v>3588</v>
      </c>
      <c r="BL119" s="120" t="s">
        <v>931</v>
      </c>
      <c r="BM119" s="120" t="s">
        <v>931</v>
      </c>
      <c r="BN119" s="120" t="s">
        <v>3594</v>
      </c>
      <c r="BQ119" s="120">
        <v>3</v>
      </c>
      <c r="BR119" s="120">
        <v>3</v>
      </c>
      <c r="BS119" s="120">
        <v>3</v>
      </c>
      <c r="BT119" s="120">
        <v>3</v>
      </c>
      <c r="BU119" s="120">
        <v>2</v>
      </c>
      <c r="BV119" s="120">
        <f>SUM(Table7[[#This Row],[7. Please indicate for each of the five statements which is the closest to how you have been feeling over the last 6 months '[I have felt cheerful and in good spirits']]:[7. Please indicate for each of the five statements which is the closest to how you have been feeling over the last 6 months '[My daily life has been filled with things that interest me']]])*4</f>
        <v>56</v>
      </c>
      <c r="BW119" s="120" t="s">
        <v>148</v>
      </c>
      <c r="BX119" s="120" t="s">
        <v>3605</v>
      </c>
      <c r="BY119" s="120" t="s">
        <v>4102</v>
      </c>
      <c r="BZ119" s="120" t="s">
        <v>162</v>
      </c>
      <c r="CA119" s="120" t="s">
        <v>171</v>
      </c>
      <c r="CB119" s="120" t="s">
        <v>176</v>
      </c>
      <c r="CC119" s="120" t="s">
        <v>183</v>
      </c>
      <c r="CD119" s="120" t="s">
        <v>3642</v>
      </c>
      <c r="CE119" s="120" t="s">
        <v>204</v>
      </c>
      <c r="CG119" s="120" t="s">
        <v>4103</v>
      </c>
      <c r="CH119" s="120" t="s">
        <v>4104</v>
      </c>
      <c r="CI119" s="120" t="s">
        <v>2031</v>
      </c>
    </row>
    <row r="120" spans="1:87" x14ac:dyDescent="0.25">
      <c r="A120" s="120" t="s">
        <v>4105</v>
      </c>
      <c r="B120" s="120">
        <v>2</v>
      </c>
      <c r="C120" s="120">
        <v>1</v>
      </c>
      <c r="D120" s="120">
        <v>3</v>
      </c>
      <c r="E120" s="120">
        <v>1</v>
      </c>
      <c r="F120" s="120">
        <v>1</v>
      </c>
      <c r="G120" s="120">
        <v>5</v>
      </c>
      <c r="H120" s="120">
        <v>4</v>
      </c>
      <c r="I120" s="120">
        <v>1</v>
      </c>
      <c r="J120" s="120">
        <v>1</v>
      </c>
      <c r="K120" s="120">
        <v>4</v>
      </c>
      <c r="L120" s="120">
        <v>3</v>
      </c>
      <c r="M120" s="120">
        <v>2</v>
      </c>
      <c r="N120" s="120">
        <v>1</v>
      </c>
      <c r="O120" s="120">
        <v>4</v>
      </c>
      <c r="P120" s="120">
        <v>5</v>
      </c>
      <c r="Q120" s="120">
        <v>5</v>
      </c>
      <c r="R120" s="120">
        <v>3</v>
      </c>
      <c r="S120" s="120">
        <v>1</v>
      </c>
      <c r="T120" s="120">
        <v>2</v>
      </c>
      <c r="U120" s="120">
        <v>1</v>
      </c>
      <c r="V120" s="120" t="s">
        <v>5</v>
      </c>
      <c r="W120" s="120">
        <v>3</v>
      </c>
      <c r="X120" s="120" t="s">
        <v>4106</v>
      </c>
      <c r="Z120" s="120">
        <v>5</v>
      </c>
      <c r="AA120" s="120">
        <v>3</v>
      </c>
      <c r="AB120" s="120">
        <v>5</v>
      </c>
      <c r="AC120" s="120">
        <v>4</v>
      </c>
      <c r="AD120" s="120">
        <v>2</v>
      </c>
      <c r="AE120" s="120">
        <v>3</v>
      </c>
      <c r="AF120" s="120">
        <v>4</v>
      </c>
      <c r="AG120" s="120">
        <v>3</v>
      </c>
      <c r="AH120" s="120">
        <v>5</v>
      </c>
      <c r="AI120" s="120">
        <v>4</v>
      </c>
      <c r="AJ120" s="120">
        <v>3</v>
      </c>
      <c r="AK120" s="120">
        <v>4</v>
      </c>
      <c r="AL120" s="120">
        <v>4</v>
      </c>
      <c r="AM120" s="120" t="s">
        <v>5</v>
      </c>
      <c r="AN120" s="120">
        <v>4</v>
      </c>
      <c r="AO120" s="120">
        <v>3</v>
      </c>
      <c r="AP120" s="120" t="s">
        <v>5</v>
      </c>
      <c r="AQ120" s="120" t="s">
        <v>5</v>
      </c>
      <c r="AR120" s="120">
        <v>5</v>
      </c>
      <c r="AS120" s="120">
        <v>5</v>
      </c>
      <c r="AT120" s="120">
        <v>4</v>
      </c>
      <c r="AU120" s="120" t="s">
        <v>5</v>
      </c>
      <c r="AV120" s="120">
        <v>5</v>
      </c>
      <c r="AW120" s="120">
        <v>5</v>
      </c>
      <c r="AX120" s="120">
        <v>3</v>
      </c>
      <c r="AY120" s="120">
        <v>4</v>
      </c>
      <c r="AZ120" s="120">
        <v>4</v>
      </c>
      <c r="BA120" s="120">
        <v>5</v>
      </c>
      <c r="BB120" s="120">
        <v>5</v>
      </c>
      <c r="BC120" s="120">
        <v>3</v>
      </c>
      <c r="BD120" s="120">
        <v>3</v>
      </c>
      <c r="BE120" s="120" t="s">
        <v>5</v>
      </c>
      <c r="BF120" s="120">
        <v>3</v>
      </c>
      <c r="BG120" s="120" t="s">
        <v>5</v>
      </c>
      <c r="BH120" s="120">
        <v>5</v>
      </c>
      <c r="BI120" s="120" t="s">
        <v>4107</v>
      </c>
      <c r="BJ120" s="120" t="s">
        <v>3587</v>
      </c>
      <c r="BK120" s="120" t="s">
        <v>3588</v>
      </c>
      <c r="BL120" s="120" t="s">
        <v>151</v>
      </c>
      <c r="BM120" s="120" t="s">
        <v>151</v>
      </c>
      <c r="BN120" s="120" t="s">
        <v>3602</v>
      </c>
      <c r="BP120" s="120" t="s">
        <v>3604</v>
      </c>
      <c r="BQ120" s="120">
        <v>3</v>
      </c>
      <c r="BR120" s="120">
        <v>3</v>
      </c>
      <c r="BS120" s="120">
        <v>3</v>
      </c>
      <c r="BT120" s="120">
        <v>1</v>
      </c>
      <c r="BU120" s="120">
        <v>1</v>
      </c>
      <c r="BV120" s="120">
        <f>SUM(Table7[[#This Row],[7. Please indicate for each of the five statements which is the closest to how you have been feeling over the last 6 months '[I have felt cheerful and in good spirits']]:[7. Please indicate for each of the five statements which is the closest to how you have been feeling over the last 6 months '[My daily life has been filled with things that interest me']]])*4</f>
        <v>44</v>
      </c>
      <c r="BW120" s="120" t="s">
        <v>2603</v>
      </c>
      <c r="BX120" s="120" t="s">
        <v>4108</v>
      </c>
      <c r="BY120" s="120" t="s">
        <v>4109</v>
      </c>
      <c r="BZ120" s="120" t="s">
        <v>162</v>
      </c>
      <c r="CA120" s="120" t="s">
        <v>171</v>
      </c>
      <c r="CB120" s="120" t="s">
        <v>176</v>
      </c>
      <c r="CC120" s="120" t="s">
        <v>183</v>
      </c>
      <c r="CD120" s="120" t="s">
        <v>4110</v>
      </c>
      <c r="CE120" s="120" t="s">
        <v>202</v>
      </c>
      <c r="CF120" s="120" t="s">
        <v>4111</v>
      </c>
      <c r="CG120" s="120" t="s">
        <v>208</v>
      </c>
      <c r="CH120" s="120" t="s">
        <v>214</v>
      </c>
      <c r="CI120" s="120" t="s">
        <v>2031</v>
      </c>
    </row>
    <row r="121" spans="1:87" x14ac:dyDescent="0.25">
      <c r="A121" s="120" t="s">
        <v>4112</v>
      </c>
      <c r="B121" s="120">
        <v>5</v>
      </c>
      <c r="C121" s="120">
        <v>2</v>
      </c>
      <c r="D121" s="120">
        <v>4</v>
      </c>
      <c r="E121" s="120">
        <v>4</v>
      </c>
      <c r="F121" s="120">
        <v>1</v>
      </c>
      <c r="G121" s="120">
        <v>5</v>
      </c>
      <c r="H121" s="120">
        <v>5</v>
      </c>
      <c r="I121" s="120">
        <v>5</v>
      </c>
      <c r="J121" s="120">
        <v>1</v>
      </c>
      <c r="K121" s="120">
        <v>5</v>
      </c>
      <c r="L121" s="120">
        <v>3</v>
      </c>
      <c r="M121" s="120">
        <v>1</v>
      </c>
      <c r="N121" s="120">
        <v>4</v>
      </c>
      <c r="O121" s="120">
        <v>2</v>
      </c>
      <c r="P121" s="120">
        <v>3</v>
      </c>
      <c r="Q121" s="120">
        <v>5</v>
      </c>
      <c r="R121" s="120">
        <v>2</v>
      </c>
      <c r="S121" s="120">
        <v>3</v>
      </c>
      <c r="T121" s="120">
        <v>4</v>
      </c>
      <c r="U121" s="120">
        <v>2</v>
      </c>
      <c r="V121" s="120">
        <v>1</v>
      </c>
      <c r="W121" s="120">
        <v>5</v>
      </c>
      <c r="X121" s="120" t="s">
        <v>2785</v>
      </c>
      <c r="Z121" s="120">
        <v>5</v>
      </c>
      <c r="AA121" s="120">
        <v>5</v>
      </c>
      <c r="AB121" s="120">
        <v>5</v>
      </c>
      <c r="AC121" s="120">
        <v>5</v>
      </c>
      <c r="AD121" s="120">
        <v>5</v>
      </c>
      <c r="AE121" s="120">
        <v>1</v>
      </c>
      <c r="AF121" s="120">
        <v>5</v>
      </c>
      <c r="AG121" s="120">
        <v>5</v>
      </c>
      <c r="AH121" s="120">
        <v>3</v>
      </c>
      <c r="AI121" s="120">
        <v>5</v>
      </c>
      <c r="AJ121" s="120">
        <v>5</v>
      </c>
      <c r="AK121" s="120">
        <v>3</v>
      </c>
      <c r="AL121" s="120">
        <v>3</v>
      </c>
      <c r="AM121" s="120">
        <v>5</v>
      </c>
      <c r="AN121" s="120">
        <v>5</v>
      </c>
      <c r="AO121" s="120">
        <v>5</v>
      </c>
      <c r="AP121" s="120">
        <v>5</v>
      </c>
      <c r="AQ121" s="120">
        <v>3</v>
      </c>
      <c r="AR121" s="120">
        <v>5</v>
      </c>
      <c r="AS121" s="120">
        <v>5</v>
      </c>
      <c r="AT121" s="120">
        <v>5</v>
      </c>
      <c r="AU121" s="120">
        <v>5</v>
      </c>
      <c r="AV121" s="120">
        <v>5</v>
      </c>
      <c r="AW121" s="120">
        <v>5</v>
      </c>
      <c r="AX121" s="120">
        <v>5</v>
      </c>
      <c r="AY121" s="120">
        <v>5</v>
      </c>
      <c r="AZ121" s="120">
        <v>3</v>
      </c>
      <c r="BA121" s="120">
        <v>5</v>
      </c>
      <c r="BB121" s="120">
        <v>5</v>
      </c>
      <c r="BC121" s="120">
        <v>4</v>
      </c>
      <c r="BD121" s="120">
        <v>3</v>
      </c>
      <c r="BE121" s="120">
        <v>5</v>
      </c>
      <c r="BF121" s="120">
        <v>5</v>
      </c>
      <c r="BG121" s="120">
        <v>3</v>
      </c>
      <c r="BH121" s="120">
        <v>5</v>
      </c>
      <c r="BL121" s="120" t="s">
        <v>5</v>
      </c>
      <c r="BM121" s="120" t="s">
        <v>5</v>
      </c>
      <c r="BQ121" s="120">
        <v>3</v>
      </c>
      <c r="BR121" s="120">
        <v>3</v>
      </c>
      <c r="BS121" s="120">
        <v>2</v>
      </c>
      <c r="BT121" s="120">
        <v>2</v>
      </c>
      <c r="BU121" s="120">
        <v>3</v>
      </c>
      <c r="BV121" s="120">
        <f>SUM(Table7[[#This Row],[7. Please indicate for each of the five statements which is the closest to how you have been feeling over the last 6 months '[I have felt cheerful and in good spirits']]:[7. Please indicate for each of the five statements which is the closest to how you have been feeling over the last 6 months '[My daily life has been filled with things that interest me']]])*4</f>
        <v>52</v>
      </c>
      <c r="BW121" s="120" t="s">
        <v>4113</v>
      </c>
      <c r="BX121" s="120" t="s">
        <v>3887</v>
      </c>
      <c r="BY121" s="120" t="s">
        <v>4114</v>
      </c>
      <c r="BZ121" s="120" t="s">
        <v>162</v>
      </c>
      <c r="CA121" s="120" t="s">
        <v>171</v>
      </c>
      <c r="CB121" s="120" t="s">
        <v>177</v>
      </c>
      <c r="CC121" s="120" t="s">
        <v>183</v>
      </c>
      <c r="CD121" s="120" t="s">
        <v>345</v>
      </c>
      <c r="CE121" s="120" t="s">
        <v>204</v>
      </c>
      <c r="CF121" s="120" t="s">
        <v>3861</v>
      </c>
      <c r="CG121" s="120" t="s">
        <v>3793</v>
      </c>
      <c r="CH121" s="120" t="s">
        <v>214</v>
      </c>
      <c r="CI121" s="120" t="s">
        <v>2031</v>
      </c>
    </row>
    <row r="122" spans="1:87" x14ac:dyDescent="0.25">
      <c r="A122" s="120" t="s">
        <v>4115</v>
      </c>
      <c r="B122" s="120">
        <v>2</v>
      </c>
      <c r="C122" s="120">
        <v>2</v>
      </c>
      <c r="D122" s="120">
        <v>2</v>
      </c>
      <c r="E122" s="120">
        <v>2</v>
      </c>
      <c r="F122" s="120">
        <v>2</v>
      </c>
      <c r="G122" s="120">
        <v>5</v>
      </c>
      <c r="H122" s="120">
        <v>4</v>
      </c>
      <c r="I122" s="120">
        <v>3</v>
      </c>
      <c r="J122" s="120">
        <v>1</v>
      </c>
      <c r="K122" s="120">
        <v>3</v>
      </c>
      <c r="L122" s="120">
        <v>3</v>
      </c>
      <c r="M122" s="120">
        <v>5</v>
      </c>
      <c r="N122" s="120">
        <v>4</v>
      </c>
      <c r="O122" s="120">
        <v>4</v>
      </c>
      <c r="P122" s="120">
        <v>4</v>
      </c>
      <c r="Q122" s="120">
        <v>5</v>
      </c>
      <c r="R122" s="120">
        <v>2</v>
      </c>
      <c r="S122" s="120">
        <v>2</v>
      </c>
      <c r="T122" s="120">
        <v>2</v>
      </c>
      <c r="U122" s="120">
        <v>5</v>
      </c>
      <c r="V122" s="120">
        <v>2</v>
      </c>
      <c r="W122" s="120">
        <v>5</v>
      </c>
      <c r="X122" s="120" t="s">
        <v>2692</v>
      </c>
      <c r="Z122" s="120">
        <v>4</v>
      </c>
      <c r="AA122" s="120">
        <v>2</v>
      </c>
      <c r="AB122" s="120">
        <v>4</v>
      </c>
      <c r="AC122" s="120">
        <v>5</v>
      </c>
      <c r="AD122" s="120">
        <v>5</v>
      </c>
      <c r="AE122" s="120">
        <v>3</v>
      </c>
      <c r="AF122" s="120">
        <v>5</v>
      </c>
      <c r="AG122" s="120">
        <v>2</v>
      </c>
      <c r="AH122" s="120">
        <v>5</v>
      </c>
      <c r="AI122" s="120">
        <v>5</v>
      </c>
      <c r="AJ122" s="120">
        <v>4</v>
      </c>
      <c r="AK122" s="120">
        <v>3</v>
      </c>
      <c r="AL122" s="120">
        <v>3</v>
      </c>
      <c r="AM122" s="120">
        <v>2</v>
      </c>
      <c r="AN122" s="120">
        <v>2</v>
      </c>
      <c r="AO122" s="120">
        <v>2</v>
      </c>
      <c r="AP122" s="120">
        <v>2</v>
      </c>
      <c r="AQ122" s="120">
        <v>2</v>
      </c>
      <c r="AR122" s="120">
        <v>5</v>
      </c>
      <c r="AS122" s="120">
        <v>4</v>
      </c>
      <c r="AT122" s="120">
        <v>5</v>
      </c>
      <c r="AU122" s="120">
        <v>1</v>
      </c>
      <c r="AV122" s="120">
        <v>3</v>
      </c>
      <c r="AW122" s="120">
        <v>3</v>
      </c>
      <c r="AX122" s="120">
        <v>5</v>
      </c>
      <c r="AY122" s="120">
        <v>5</v>
      </c>
      <c r="AZ122" s="120">
        <v>4</v>
      </c>
      <c r="BA122" s="120">
        <v>5</v>
      </c>
      <c r="BB122" s="120">
        <v>5</v>
      </c>
      <c r="BC122" s="120">
        <v>3</v>
      </c>
      <c r="BD122" s="120">
        <v>2</v>
      </c>
      <c r="BE122" s="120">
        <v>2</v>
      </c>
      <c r="BF122" s="120">
        <v>4</v>
      </c>
      <c r="BG122" s="120">
        <v>4</v>
      </c>
      <c r="BH122" s="120">
        <v>5</v>
      </c>
      <c r="BI122" s="120" t="s">
        <v>3586</v>
      </c>
      <c r="BJ122" s="120" t="s">
        <v>3587</v>
      </c>
      <c r="BK122" s="120" t="s">
        <v>3588</v>
      </c>
      <c r="BL122" s="120" t="s">
        <v>151</v>
      </c>
      <c r="BM122" s="120" t="s">
        <v>5</v>
      </c>
      <c r="BN122" s="120" t="s">
        <v>3594</v>
      </c>
      <c r="BP122" s="120" t="s">
        <v>3772</v>
      </c>
      <c r="BQ122" s="120">
        <v>3</v>
      </c>
      <c r="BR122" s="120">
        <v>2</v>
      </c>
      <c r="BS122" s="120">
        <v>2</v>
      </c>
      <c r="BT122" s="120">
        <v>2</v>
      </c>
      <c r="BU122" s="120">
        <v>2</v>
      </c>
      <c r="BV122" s="120">
        <f>SUM(Table7[[#This Row],[7. Please indicate for each of the five statements which is the closest to how you have been feeling over the last 6 months '[I have felt cheerful and in good spirits']]:[7. Please indicate for each of the five statements which is the closest to how you have been feeling over the last 6 months '[My daily life has been filled with things that interest me']]])*4</f>
        <v>44</v>
      </c>
      <c r="BW122" s="120" t="s">
        <v>148</v>
      </c>
      <c r="BX122" s="120" t="s">
        <v>3617</v>
      </c>
      <c r="BY122" s="120" t="s">
        <v>4116</v>
      </c>
      <c r="BZ122" s="120" t="s">
        <v>162</v>
      </c>
      <c r="CA122" s="120" t="s">
        <v>172</v>
      </c>
      <c r="CB122" s="120" t="s">
        <v>176</v>
      </c>
      <c r="CC122" s="120" t="s">
        <v>183</v>
      </c>
      <c r="CD122" s="120" t="s">
        <v>4117</v>
      </c>
      <c r="CE122" s="120" t="s">
        <v>202</v>
      </c>
      <c r="CF122" s="120" t="s">
        <v>4118</v>
      </c>
      <c r="CG122" s="120" t="s">
        <v>208</v>
      </c>
      <c r="CH122" s="120" t="s">
        <v>214</v>
      </c>
      <c r="CI122" s="120" t="s">
        <v>2031</v>
      </c>
    </row>
    <row r="123" spans="1:87" x14ac:dyDescent="0.25">
      <c r="A123" s="120" t="s">
        <v>4119</v>
      </c>
      <c r="B123" s="120">
        <v>4</v>
      </c>
      <c r="C123" s="120">
        <v>4</v>
      </c>
      <c r="D123" s="120">
        <v>1</v>
      </c>
      <c r="E123" s="120">
        <v>1</v>
      </c>
      <c r="F123" s="120">
        <v>2</v>
      </c>
      <c r="G123" s="120">
        <v>5</v>
      </c>
      <c r="H123" s="120">
        <v>4</v>
      </c>
      <c r="I123" s="120">
        <v>3</v>
      </c>
      <c r="J123" s="120">
        <v>2</v>
      </c>
      <c r="K123" s="120">
        <v>3</v>
      </c>
      <c r="L123" s="120">
        <v>3</v>
      </c>
      <c r="M123" s="120">
        <v>3</v>
      </c>
      <c r="N123" s="120">
        <v>2</v>
      </c>
      <c r="O123" s="120">
        <v>5</v>
      </c>
      <c r="P123" s="120">
        <v>5</v>
      </c>
      <c r="Q123" s="120">
        <v>5</v>
      </c>
      <c r="R123" s="120">
        <v>2</v>
      </c>
      <c r="S123" s="120">
        <v>2</v>
      </c>
      <c r="T123" s="120">
        <v>2</v>
      </c>
      <c r="U123" s="120">
        <v>5</v>
      </c>
      <c r="V123" s="120">
        <v>1</v>
      </c>
      <c r="W123" s="120">
        <v>4</v>
      </c>
      <c r="X123" s="120" t="s">
        <v>2538</v>
      </c>
      <c r="Z123" s="120">
        <v>4</v>
      </c>
      <c r="AA123" s="120">
        <v>2</v>
      </c>
      <c r="AB123" s="120">
        <v>3</v>
      </c>
      <c r="AC123" s="120">
        <v>1</v>
      </c>
      <c r="AD123" s="120">
        <v>3</v>
      </c>
      <c r="AE123" s="120">
        <v>3</v>
      </c>
      <c r="AF123" s="120">
        <v>5</v>
      </c>
      <c r="AG123" s="120">
        <v>1</v>
      </c>
      <c r="AH123" s="120">
        <v>4</v>
      </c>
      <c r="AI123" s="120">
        <v>5</v>
      </c>
      <c r="AJ123" s="120">
        <v>3</v>
      </c>
      <c r="AK123" s="120">
        <v>4</v>
      </c>
      <c r="AL123" s="120">
        <v>3</v>
      </c>
      <c r="AM123" s="120">
        <v>4</v>
      </c>
      <c r="AN123" s="120">
        <v>4</v>
      </c>
      <c r="AO123" s="120" t="s">
        <v>5</v>
      </c>
      <c r="AP123" s="120" t="s">
        <v>5</v>
      </c>
      <c r="AQ123" s="120">
        <v>2</v>
      </c>
      <c r="AR123" s="120">
        <v>5</v>
      </c>
      <c r="AS123" s="120">
        <v>5</v>
      </c>
      <c r="AT123" s="120">
        <v>4</v>
      </c>
      <c r="AU123" s="120" t="s">
        <v>5</v>
      </c>
      <c r="AV123" s="120">
        <v>3</v>
      </c>
      <c r="AW123" s="120">
        <v>4</v>
      </c>
      <c r="AX123" s="120">
        <v>4</v>
      </c>
      <c r="AY123" s="120">
        <v>4</v>
      </c>
      <c r="AZ123" s="120">
        <v>5</v>
      </c>
      <c r="BA123" s="120">
        <v>5</v>
      </c>
      <c r="BB123" s="120">
        <v>5</v>
      </c>
      <c r="BC123" s="120">
        <v>3</v>
      </c>
      <c r="BD123" s="120">
        <v>3</v>
      </c>
      <c r="BE123" s="120">
        <v>3</v>
      </c>
      <c r="BF123" s="120">
        <v>5</v>
      </c>
      <c r="BG123" s="120" t="s">
        <v>5</v>
      </c>
      <c r="BH123" s="120">
        <v>5</v>
      </c>
      <c r="BI123" s="120" t="s">
        <v>3586</v>
      </c>
      <c r="BK123" s="120" t="s">
        <v>3588</v>
      </c>
      <c r="BL123" s="120" t="s">
        <v>151</v>
      </c>
      <c r="BM123" s="120" t="s">
        <v>151</v>
      </c>
      <c r="BQ123" s="120">
        <v>1</v>
      </c>
      <c r="BR123" s="120">
        <v>1</v>
      </c>
      <c r="BS123" s="120">
        <v>2</v>
      </c>
      <c r="BT123" s="120">
        <v>0</v>
      </c>
      <c r="BU123" s="120">
        <v>2</v>
      </c>
      <c r="BV123" s="120">
        <f>SUM(Table7[[#This Row],[7. Please indicate for each of the five statements which is the closest to how you have been feeling over the last 6 months '[I have felt cheerful and in good spirits']]:[7. Please indicate for each of the five statements which is the closest to how you have been feeling over the last 6 months '[My daily life has been filled with things that interest me']]])*4</f>
        <v>24</v>
      </c>
      <c r="BW123" s="120" t="s">
        <v>2052</v>
      </c>
      <c r="BX123" s="120" t="s">
        <v>4120</v>
      </c>
      <c r="BY123" s="120" t="s">
        <v>4463</v>
      </c>
      <c r="BZ123" s="120" t="s">
        <v>162</v>
      </c>
      <c r="CA123" s="120" t="s">
        <v>170</v>
      </c>
      <c r="CB123" s="120" t="s">
        <v>176</v>
      </c>
      <c r="CC123" s="120" t="s">
        <v>4121</v>
      </c>
      <c r="CE123" s="120" t="s">
        <v>192</v>
      </c>
      <c r="CF123" s="120" t="s">
        <v>4122</v>
      </c>
      <c r="CG123" s="120" t="s">
        <v>208</v>
      </c>
      <c r="CH123" s="120" t="s">
        <v>214</v>
      </c>
      <c r="CI123" s="120" t="s">
        <v>2031</v>
      </c>
    </row>
    <row r="124" spans="1:87" x14ac:dyDescent="0.25">
      <c r="A124" s="120" t="s">
        <v>4123</v>
      </c>
      <c r="B124" s="120">
        <v>3</v>
      </c>
      <c r="C124" s="120">
        <v>3</v>
      </c>
      <c r="D124" s="120">
        <v>3</v>
      </c>
      <c r="E124" s="120">
        <v>3</v>
      </c>
      <c r="F124" s="120">
        <v>3</v>
      </c>
      <c r="G124" s="120">
        <v>5</v>
      </c>
      <c r="H124" s="120">
        <v>5</v>
      </c>
      <c r="I124" s="120">
        <v>3</v>
      </c>
      <c r="J124" s="120">
        <v>2</v>
      </c>
      <c r="K124" s="120">
        <v>4</v>
      </c>
      <c r="L124" s="120">
        <v>5</v>
      </c>
      <c r="M124" s="120">
        <v>4</v>
      </c>
      <c r="N124" s="120">
        <v>5</v>
      </c>
      <c r="O124" s="120">
        <v>4</v>
      </c>
      <c r="P124" s="120">
        <v>5</v>
      </c>
      <c r="Q124" s="120">
        <v>5</v>
      </c>
      <c r="R124" s="120">
        <v>4</v>
      </c>
      <c r="S124" s="120">
        <v>3</v>
      </c>
      <c r="T124" s="120">
        <v>2</v>
      </c>
      <c r="U124" s="120">
        <v>2</v>
      </c>
      <c r="V124" s="120" t="s">
        <v>5</v>
      </c>
      <c r="W124" s="120">
        <v>5</v>
      </c>
      <c r="X124" s="120" t="s">
        <v>2636</v>
      </c>
      <c r="Z124" s="120">
        <v>5</v>
      </c>
      <c r="AA124" s="120">
        <v>5</v>
      </c>
      <c r="AB124" s="120">
        <v>5</v>
      </c>
      <c r="AC124" s="120">
        <v>5</v>
      </c>
      <c r="AD124" s="120">
        <v>5</v>
      </c>
      <c r="AE124" s="120">
        <v>4</v>
      </c>
      <c r="AF124" s="120">
        <v>5</v>
      </c>
      <c r="AG124" s="120">
        <v>4</v>
      </c>
      <c r="AH124" s="120">
        <v>3</v>
      </c>
      <c r="AI124" s="120">
        <v>5</v>
      </c>
      <c r="AJ124" s="120">
        <v>5</v>
      </c>
      <c r="AK124" s="120">
        <v>5</v>
      </c>
      <c r="AL124" s="120">
        <v>3</v>
      </c>
      <c r="AM124" s="120">
        <v>5</v>
      </c>
      <c r="AN124" s="120">
        <v>3</v>
      </c>
      <c r="AO124" s="120">
        <v>3</v>
      </c>
      <c r="AP124" s="120">
        <v>4</v>
      </c>
      <c r="AQ124" s="120">
        <v>4</v>
      </c>
      <c r="AR124" s="120">
        <v>5</v>
      </c>
      <c r="AS124" s="120">
        <v>5</v>
      </c>
      <c r="AT124" s="120">
        <v>5</v>
      </c>
      <c r="AU124" s="120">
        <v>3</v>
      </c>
      <c r="AV124" s="120">
        <v>5</v>
      </c>
      <c r="AW124" s="120">
        <v>5</v>
      </c>
      <c r="AX124" s="120">
        <v>5</v>
      </c>
      <c r="AY124" s="120">
        <v>5</v>
      </c>
      <c r="AZ124" s="120">
        <v>4</v>
      </c>
      <c r="BA124" s="120">
        <v>5</v>
      </c>
      <c r="BB124" s="120">
        <v>5</v>
      </c>
      <c r="BC124" s="120">
        <v>4</v>
      </c>
      <c r="BD124" s="120">
        <v>3</v>
      </c>
      <c r="BE124" s="120">
        <v>3</v>
      </c>
      <c r="BF124" s="120">
        <v>2</v>
      </c>
      <c r="BG124" s="120" t="s">
        <v>5</v>
      </c>
      <c r="BH124" s="120">
        <v>5</v>
      </c>
      <c r="BI124" s="120" t="s">
        <v>3586</v>
      </c>
      <c r="BJ124" s="120" t="s">
        <v>3587</v>
      </c>
      <c r="BK124" s="120" t="s">
        <v>3594</v>
      </c>
      <c r="BL124" s="120" t="s">
        <v>5</v>
      </c>
      <c r="BM124" s="120" t="s">
        <v>151</v>
      </c>
      <c r="BN124" s="120" t="s">
        <v>3594</v>
      </c>
      <c r="BO124" s="120" t="s">
        <v>3603</v>
      </c>
      <c r="BQ124" s="120">
        <v>4</v>
      </c>
      <c r="BR124" s="120">
        <v>3</v>
      </c>
      <c r="BS124" s="120">
        <v>4</v>
      </c>
      <c r="BT124" s="120">
        <v>4</v>
      </c>
      <c r="BU124" s="120">
        <v>4</v>
      </c>
      <c r="BV124" s="120">
        <f>SUM(Table7[[#This Row],[7. Please indicate for each of the five statements which is the closest to how you have been feeling over the last 6 months '[I have felt cheerful and in good spirits']]:[7. Please indicate for each of the five statements which is the closest to how you have been feeling over the last 6 months '[My daily life has been filled with things that interest me']]])*4</f>
        <v>76</v>
      </c>
      <c r="BW124" s="120" t="s">
        <v>147</v>
      </c>
      <c r="BX124" s="120" t="s">
        <v>3605</v>
      </c>
      <c r="BY124" s="120" t="s">
        <v>4124</v>
      </c>
      <c r="BZ124" s="120" t="s">
        <v>162</v>
      </c>
      <c r="CA124" s="120" t="s">
        <v>172</v>
      </c>
      <c r="CB124" s="120" t="s">
        <v>176</v>
      </c>
      <c r="CC124" s="120" t="s">
        <v>183</v>
      </c>
      <c r="CD124" s="120" t="s">
        <v>4125</v>
      </c>
      <c r="CE124" s="120" t="s">
        <v>203</v>
      </c>
      <c r="CF124" s="120" t="s">
        <v>3613</v>
      </c>
      <c r="CG124" s="120" t="s">
        <v>208</v>
      </c>
      <c r="CH124" s="120" t="s">
        <v>214</v>
      </c>
      <c r="CI124" s="120" t="s">
        <v>2031</v>
      </c>
    </row>
    <row r="125" spans="1:87" x14ac:dyDescent="0.25">
      <c r="A125" s="120" t="s">
        <v>4126</v>
      </c>
      <c r="B125" s="120">
        <v>2</v>
      </c>
      <c r="C125" s="120">
        <v>4</v>
      </c>
      <c r="D125" s="120">
        <v>3</v>
      </c>
      <c r="E125" s="120">
        <v>1</v>
      </c>
      <c r="F125" s="120">
        <v>1</v>
      </c>
      <c r="G125" s="120">
        <v>5</v>
      </c>
      <c r="H125" s="120">
        <v>5</v>
      </c>
      <c r="I125" s="120">
        <v>5</v>
      </c>
      <c r="J125" s="120">
        <v>1</v>
      </c>
      <c r="K125" s="120">
        <v>1</v>
      </c>
      <c r="L125" s="120">
        <v>1</v>
      </c>
      <c r="M125" s="120">
        <v>3</v>
      </c>
      <c r="N125" s="120">
        <v>3</v>
      </c>
      <c r="O125" s="120">
        <v>1</v>
      </c>
      <c r="P125" s="120">
        <v>1</v>
      </c>
      <c r="Q125" s="120">
        <v>5</v>
      </c>
      <c r="R125" s="120">
        <v>1</v>
      </c>
      <c r="S125" s="120">
        <v>2</v>
      </c>
      <c r="T125" s="120">
        <v>1</v>
      </c>
      <c r="U125" s="120">
        <v>4</v>
      </c>
      <c r="V125" s="120">
        <v>3</v>
      </c>
      <c r="W125" s="120">
        <v>5</v>
      </c>
      <c r="X125" s="120" t="s">
        <v>2638</v>
      </c>
      <c r="Z125" s="120">
        <v>4</v>
      </c>
      <c r="AA125" s="120">
        <v>1</v>
      </c>
      <c r="AB125" s="120">
        <v>4</v>
      </c>
      <c r="AC125" s="120">
        <v>4</v>
      </c>
      <c r="AD125" s="120">
        <v>3</v>
      </c>
      <c r="AE125" s="120">
        <v>1</v>
      </c>
      <c r="AF125" s="120">
        <v>4</v>
      </c>
      <c r="AG125" s="120">
        <v>1</v>
      </c>
      <c r="AH125" s="120">
        <v>1</v>
      </c>
      <c r="AI125" s="120">
        <v>4</v>
      </c>
      <c r="AJ125" s="120">
        <v>2</v>
      </c>
      <c r="AK125" s="120">
        <v>5</v>
      </c>
      <c r="AL125" s="120">
        <v>5</v>
      </c>
      <c r="AM125" s="120">
        <v>2</v>
      </c>
      <c r="AN125" s="120">
        <v>4</v>
      </c>
      <c r="AO125" s="120">
        <v>3</v>
      </c>
      <c r="AP125" s="120">
        <v>1</v>
      </c>
      <c r="AQ125" s="120">
        <v>1</v>
      </c>
      <c r="AR125" s="120">
        <v>5</v>
      </c>
      <c r="AS125" s="120">
        <v>4</v>
      </c>
      <c r="AT125" s="120">
        <v>3</v>
      </c>
      <c r="AU125" s="120">
        <v>1</v>
      </c>
      <c r="AV125" s="120">
        <v>2</v>
      </c>
      <c r="AW125" s="120">
        <v>1</v>
      </c>
      <c r="AX125" s="120">
        <v>5</v>
      </c>
      <c r="AY125" s="120">
        <v>4</v>
      </c>
      <c r="AZ125" s="120">
        <v>1</v>
      </c>
      <c r="BA125" s="120">
        <v>1</v>
      </c>
      <c r="BB125" s="120">
        <v>5</v>
      </c>
      <c r="BC125" s="120">
        <v>1</v>
      </c>
      <c r="BD125" s="120">
        <v>3</v>
      </c>
      <c r="BE125" s="120">
        <v>1</v>
      </c>
      <c r="BF125" s="120">
        <v>1</v>
      </c>
      <c r="BG125" s="120">
        <v>3</v>
      </c>
      <c r="BH125" s="120">
        <v>5</v>
      </c>
      <c r="BI125" s="120" t="s">
        <v>3659</v>
      </c>
      <c r="BJ125" s="120" t="s">
        <v>3587</v>
      </c>
      <c r="BK125" s="120" t="s">
        <v>3588</v>
      </c>
      <c r="BL125" s="120" t="s">
        <v>151</v>
      </c>
      <c r="BM125" s="120" t="s">
        <v>5</v>
      </c>
      <c r="BN125" s="120" t="s">
        <v>3602</v>
      </c>
      <c r="BQ125" s="120">
        <v>4</v>
      </c>
      <c r="BR125" s="120">
        <v>3</v>
      </c>
      <c r="BS125" s="120">
        <v>4</v>
      </c>
      <c r="BT125" s="120">
        <v>3</v>
      </c>
      <c r="BU125" s="120">
        <v>4</v>
      </c>
      <c r="BV125" s="120">
        <f>SUM(Table7[[#This Row],[7. Please indicate for each of the five statements which is the closest to how you have been feeling over the last 6 months '[I have felt cheerful and in good spirits']]:[7. Please indicate for each of the five statements which is the closest to how you have been feeling over the last 6 months '[My daily life has been filled with things that interest me']]])*4</f>
        <v>72</v>
      </c>
      <c r="BW125" s="120" t="s">
        <v>2052</v>
      </c>
      <c r="BX125" s="120" t="s">
        <v>2615</v>
      </c>
      <c r="BZ125" s="120" t="s">
        <v>163</v>
      </c>
      <c r="CA125" s="120" t="s">
        <v>171</v>
      </c>
      <c r="CB125" s="120" t="s">
        <v>176</v>
      </c>
      <c r="CC125" s="120" t="s">
        <v>183</v>
      </c>
      <c r="CD125" s="120" t="s">
        <v>4127</v>
      </c>
      <c r="CE125" s="120" t="s">
        <v>204</v>
      </c>
      <c r="CF125" s="120" t="s">
        <v>3713</v>
      </c>
      <c r="CG125" s="120" t="s">
        <v>208</v>
      </c>
      <c r="CH125" s="120" t="s">
        <v>214</v>
      </c>
      <c r="CI125" s="120" t="s">
        <v>2031</v>
      </c>
    </row>
    <row r="126" spans="1:87" x14ac:dyDescent="0.25">
      <c r="A126" s="120" t="s">
        <v>4128</v>
      </c>
      <c r="B126" s="120">
        <v>4</v>
      </c>
      <c r="C126" s="120">
        <v>4</v>
      </c>
      <c r="D126" s="120">
        <v>4</v>
      </c>
      <c r="E126" s="120">
        <v>3</v>
      </c>
      <c r="F126" s="120">
        <v>1</v>
      </c>
      <c r="G126" s="120">
        <v>5</v>
      </c>
      <c r="H126" s="120">
        <v>5</v>
      </c>
      <c r="I126" s="120">
        <v>5</v>
      </c>
      <c r="J126" s="120">
        <v>3</v>
      </c>
      <c r="K126" s="120">
        <v>5</v>
      </c>
      <c r="L126" s="120">
        <v>5</v>
      </c>
      <c r="M126" s="120">
        <v>5</v>
      </c>
      <c r="N126" s="120">
        <v>2</v>
      </c>
      <c r="O126" s="120">
        <v>3</v>
      </c>
      <c r="P126" s="120">
        <v>5</v>
      </c>
      <c r="Q126" s="120" t="s">
        <v>5</v>
      </c>
      <c r="R126" s="120">
        <v>5</v>
      </c>
      <c r="S126" s="120">
        <v>2</v>
      </c>
      <c r="T126" s="120">
        <v>2</v>
      </c>
      <c r="U126" s="120">
        <v>2</v>
      </c>
      <c r="V126" s="120">
        <v>2</v>
      </c>
      <c r="W126" s="120">
        <v>3</v>
      </c>
      <c r="X126" s="120" t="s">
        <v>4129</v>
      </c>
      <c r="Z126" s="120">
        <v>2</v>
      </c>
      <c r="AA126" s="120">
        <v>2</v>
      </c>
      <c r="AB126" s="120">
        <v>1</v>
      </c>
      <c r="AC126" s="120">
        <v>2</v>
      </c>
      <c r="AD126" s="120">
        <v>2</v>
      </c>
      <c r="AE126" s="120">
        <v>2</v>
      </c>
      <c r="AF126" s="120">
        <v>2</v>
      </c>
      <c r="AG126" s="120">
        <v>2</v>
      </c>
      <c r="AH126" s="120">
        <v>2</v>
      </c>
      <c r="AI126" s="120">
        <v>2</v>
      </c>
      <c r="AJ126" s="120">
        <v>2</v>
      </c>
      <c r="AK126" s="120">
        <v>2</v>
      </c>
      <c r="AL126" s="120">
        <v>2</v>
      </c>
      <c r="AM126" s="120">
        <v>5</v>
      </c>
      <c r="AN126" s="120">
        <v>5</v>
      </c>
      <c r="AO126" s="120">
        <v>5</v>
      </c>
      <c r="AP126" s="120">
        <v>5</v>
      </c>
      <c r="AQ126" s="120">
        <v>5</v>
      </c>
      <c r="AR126" s="120">
        <v>5</v>
      </c>
      <c r="AS126" s="120">
        <v>5</v>
      </c>
      <c r="AT126" s="120">
        <v>5</v>
      </c>
      <c r="AU126" s="120">
        <v>5</v>
      </c>
      <c r="AV126" s="120">
        <v>5</v>
      </c>
      <c r="AW126" s="120">
        <v>5</v>
      </c>
      <c r="AX126" s="120">
        <v>5</v>
      </c>
      <c r="AY126" s="120">
        <v>5</v>
      </c>
      <c r="AZ126" s="120">
        <v>5</v>
      </c>
      <c r="BA126" s="120">
        <v>5</v>
      </c>
      <c r="BB126" s="120">
        <v>5</v>
      </c>
      <c r="BC126" s="120">
        <v>5</v>
      </c>
      <c r="BD126" s="120">
        <v>5</v>
      </c>
      <c r="BE126" s="120">
        <v>5</v>
      </c>
      <c r="BF126" s="120">
        <v>5</v>
      </c>
      <c r="BG126" s="120">
        <v>5</v>
      </c>
      <c r="BH126" s="120">
        <v>5</v>
      </c>
      <c r="BI126" s="120" t="s">
        <v>3659</v>
      </c>
      <c r="BJ126" s="120" t="s">
        <v>3623</v>
      </c>
      <c r="BK126" s="120" t="s">
        <v>3588</v>
      </c>
      <c r="BL126" s="120" t="s">
        <v>151</v>
      </c>
      <c r="BM126" s="120" t="s">
        <v>931</v>
      </c>
      <c r="BN126" s="120" t="s">
        <v>3594</v>
      </c>
      <c r="BQ126" s="120">
        <v>0</v>
      </c>
      <c r="BR126" s="120">
        <v>0</v>
      </c>
      <c r="BS126" s="120">
        <v>5</v>
      </c>
      <c r="BT126" s="120">
        <v>0</v>
      </c>
      <c r="BU126" s="120">
        <v>0</v>
      </c>
      <c r="BV126" s="120">
        <f>SUM(Table7[[#This Row],[7. Please indicate for each of the five statements which is the closest to how you have been feeling over the last 6 months '[I have felt cheerful and in good spirits']]:[7. Please indicate for each of the five statements which is the closest to how you have been feeling over the last 6 months '[My daily life has been filled with things that interest me']]])*4</f>
        <v>20</v>
      </c>
      <c r="BW126" s="120" t="s">
        <v>147</v>
      </c>
      <c r="BX126" s="120" t="s">
        <v>3846</v>
      </c>
      <c r="BY126" s="120" t="s">
        <v>4130</v>
      </c>
      <c r="BZ126" s="120" t="s">
        <v>163</v>
      </c>
      <c r="CA126" s="120" t="s">
        <v>170</v>
      </c>
      <c r="CB126" s="120" t="s">
        <v>181</v>
      </c>
      <c r="CC126" s="120" t="s">
        <v>183</v>
      </c>
      <c r="CD126" s="120" t="s">
        <v>4131</v>
      </c>
      <c r="CE126" s="120" t="s">
        <v>202</v>
      </c>
      <c r="CF126" s="120" t="s">
        <v>3897</v>
      </c>
      <c r="CG126" s="120" t="s">
        <v>208</v>
      </c>
      <c r="CH126" s="120" t="s">
        <v>218</v>
      </c>
      <c r="CI126" s="120" t="s">
        <v>2031</v>
      </c>
    </row>
    <row r="127" spans="1:87" x14ac:dyDescent="0.25">
      <c r="A127" s="120" t="s">
        <v>4132</v>
      </c>
      <c r="B127" s="120">
        <v>4</v>
      </c>
      <c r="C127" s="120">
        <v>5</v>
      </c>
      <c r="D127" s="120">
        <v>5</v>
      </c>
      <c r="E127" s="120">
        <v>2</v>
      </c>
      <c r="F127" s="120">
        <v>4</v>
      </c>
      <c r="G127" s="120">
        <v>5</v>
      </c>
      <c r="H127" s="120">
        <v>5</v>
      </c>
      <c r="I127" s="120">
        <v>5</v>
      </c>
      <c r="J127" s="120">
        <v>3</v>
      </c>
      <c r="K127" s="120">
        <v>3</v>
      </c>
      <c r="L127" s="120">
        <v>3</v>
      </c>
      <c r="M127" s="120">
        <v>4</v>
      </c>
      <c r="N127" s="120">
        <v>3</v>
      </c>
      <c r="O127" s="120">
        <v>3</v>
      </c>
      <c r="P127" s="120">
        <v>5</v>
      </c>
      <c r="Q127" s="120">
        <v>5</v>
      </c>
      <c r="R127" s="120">
        <v>3</v>
      </c>
      <c r="S127" s="120">
        <v>3</v>
      </c>
      <c r="T127" s="120">
        <v>4</v>
      </c>
      <c r="U127" s="120">
        <v>5</v>
      </c>
      <c r="V127" s="120">
        <v>3</v>
      </c>
      <c r="W127" s="120">
        <v>5</v>
      </c>
      <c r="X127" s="120" t="s">
        <v>2951</v>
      </c>
      <c r="Z127" s="120">
        <v>5</v>
      </c>
      <c r="AA127" s="120">
        <v>2</v>
      </c>
      <c r="AB127" s="120">
        <v>3</v>
      </c>
      <c r="AC127" s="120">
        <v>3</v>
      </c>
      <c r="AD127" s="120">
        <v>5</v>
      </c>
      <c r="AE127" s="120">
        <v>2</v>
      </c>
      <c r="AF127" s="120">
        <v>5</v>
      </c>
      <c r="AG127" s="120">
        <v>1</v>
      </c>
      <c r="AH127" s="120">
        <v>2</v>
      </c>
      <c r="AI127" s="120">
        <v>4</v>
      </c>
      <c r="AJ127" s="120">
        <v>2</v>
      </c>
      <c r="AK127" s="120">
        <v>1</v>
      </c>
      <c r="AL127" s="120">
        <v>2</v>
      </c>
      <c r="AM127" s="120">
        <v>3</v>
      </c>
      <c r="AN127" s="120">
        <v>5</v>
      </c>
      <c r="AO127" s="120">
        <v>5</v>
      </c>
      <c r="AP127" s="120">
        <v>2</v>
      </c>
      <c r="AQ127" s="120">
        <v>3</v>
      </c>
      <c r="AR127" s="120">
        <v>5</v>
      </c>
      <c r="AS127" s="120">
        <v>5</v>
      </c>
      <c r="AT127" s="120">
        <v>5</v>
      </c>
      <c r="AU127" s="120">
        <v>3</v>
      </c>
      <c r="AV127" s="120">
        <v>1</v>
      </c>
      <c r="AW127" s="120">
        <v>1</v>
      </c>
      <c r="AX127" s="120">
        <v>5</v>
      </c>
      <c r="AY127" s="120">
        <v>5</v>
      </c>
      <c r="AZ127" s="120">
        <v>3</v>
      </c>
      <c r="BA127" s="120">
        <v>5</v>
      </c>
      <c r="BB127" s="120">
        <v>5</v>
      </c>
      <c r="BC127" s="120">
        <v>2</v>
      </c>
      <c r="BD127" s="120">
        <v>3</v>
      </c>
      <c r="BE127" s="120">
        <v>5</v>
      </c>
      <c r="BF127" s="120">
        <v>5</v>
      </c>
      <c r="BG127" s="120">
        <v>5</v>
      </c>
      <c r="BH127" s="120">
        <v>5</v>
      </c>
      <c r="BI127" s="120" t="s">
        <v>3586</v>
      </c>
      <c r="BJ127" s="120" t="s">
        <v>3608</v>
      </c>
      <c r="BK127" s="120" t="s">
        <v>3588</v>
      </c>
      <c r="BL127" s="120" t="s">
        <v>151</v>
      </c>
      <c r="BM127" s="120" t="s">
        <v>151</v>
      </c>
      <c r="BN127" s="120" t="s">
        <v>3609</v>
      </c>
      <c r="BO127" s="120" t="s">
        <v>4133</v>
      </c>
      <c r="BP127" s="120" t="s">
        <v>3632</v>
      </c>
      <c r="BQ127" s="120">
        <v>3</v>
      </c>
      <c r="BR127" s="120">
        <v>3</v>
      </c>
      <c r="BS127" s="120">
        <v>2</v>
      </c>
      <c r="BT127" s="120">
        <v>3</v>
      </c>
      <c r="BU127" s="120">
        <v>4</v>
      </c>
      <c r="BV127" s="120">
        <f>SUM(Table7[[#This Row],[7. Please indicate for each of the five statements which is the closest to how you have been feeling over the last 6 months '[I have felt cheerful and in good spirits']]:[7. Please indicate for each of the five statements which is the closest to how you have been feeling over the last 6 months '[My daily life has been filled with things that interest me']]])*4</f>
        <v>60</v>
      </c>
      <c r="BW127" s="120" t="s">
        <v>147</v>
      </c>
      <c r="BX127" s="120" t="s">
        <v>3612</v>
      </c>
      <c r="BY127" s="120" t="s">
        <v>4134</v>
      </c>
      <c r="BZ127" s="120" t="s">
        <v>162</v>
      </c>
      <c r="CA127" s="120" t="s">
        <v>171</v>
      </c>
      <c r="CB127" s="120" t="s">
        <v>176</v>
      </c>
      <c r="CC127" s="120" t="s">
        <v>4135</v>
      </c>
      <c r="CE127" s="120" t="s">
        <v>204</v>
      </c>
      <c r="CF127" s="120" t="s">
        <v>4136</v>
      </c>
      <c r="CG127" s="120" t="s">
        <v>208</v>
      </c>
      <c r="CH127" s="120" t="s">
        <v>4137</v>
      </c>
      <c r="CI127" s="120" t="s">
        <v>2031</v>
      </c>
    </row>
    <row r="128" spans="1:87" x14ac:dyDescent="0.25">
      <c r="A128" s="120" t="s">
        <v>4138</v>
      </c>
      <c r="B128" s="120">
        <v>1</v>
      </c>
      <c r="C128" s="120">
        <v>2</v>
      </c>
      <c r="D128" s="120" t="s">
        <v>5</v>
      </c>
      <c r="E128" s="120">
        <v>1</v>
      </c>
      <c r="F128" s="120">
        <v>1</v>
      </c>
      <c r="G128" s="120">
        <v>5</v>
      </c>
      <c r="H128" s="120">
        <v>5</v>
      </c>
      <c r="I128" s="120">
        <v>3</v>
      </c>
      <c r="J128" s="120">
        <v>1</v>
      </c>
      <c r="K128" s="120">
        <v>4</v>
      </c>
      <c r="L128" s="120">
        <v>1</v>
      </c>
      <c r="M128" s="120">
        <v>3</v>
      </c>
      <c r="N128" s="120">
        <v>2</v>
      </c>
      <c r="O128" s="120">
        <v>3</v>
      </c>
      <c r="P128" s="120">
        <v>2</v>
      </c>
      <c r="Q128" s="120">
        <v>5</v>
      </c>
      <c r="R128" s="120">
        <v>2</v>
      </c>
      <c r="S128" s="120">
        <v>1</v>
      </c>
      <c r="T128" s="120">
        <v>1</v>
      </c>
      <c r="U128" s="120">
        <v>1</v>
      </c>
      <c r="V128" s="120">
        <v>1</v>
      </c>
      <c r="W128" s="120">
        <v>4</v>
      </c>
      <c r="X128" s="120" t="s">
        <v>4139</v>
      </c>
      <c r="Z128" s="120">
        <v>3</v>
      </c>
      <c r="AA128" s="120">
        <v>5</v>
      </c>
      <c r="AB128" s="120">
        <v>2</v>
      </c>
      <c r="AC128" s="120">
        <v>5</v>
      </c>
      <c r="AD128" s="120">
        <v>2</v>
      </c>
      <c r="AE128" s="120">
        <v>3</v>
      </c>
      <c r="AF128" s="120">
        <v>3</v>
      </c>
      <c r="AG128" s="120">
        <v>2</v>
      </c>
      <c r="AH128" s="120">
        <v>2</v>
      </c>
      <c r="AI128" s="120">
        <v>3</v>
      </c>
      <c r="AJ128" s="120">
        <v>3</v>
      </c>
      <c r="AK128" s="120">
        <v>5</v>
      </c>
      <c r="AL128" s="120">
        <v>2</v>
      </c>
      <c r="AM128" s="120">
        <v>2</v>
      </c>
      <c r="AN128" s="120">
        <v>4</v>
      </c>
      <c r="AO128" s="120">
        <v>3</v>
      </c>
      <c r="AP128" s="120">
        <v>2</v>
      </c>
      <c r="AQ128" s="120">
        <v>1</v>
      </c>
      <c r="AR128" s="120">
        <v>5</v>
      </c>
      <c r="AS128" s="120">
        <v>5</v>
      </c>
      <c r="AT128" s="120">
        <v>3</v>
      </c>
      <c r="AU128" s="120">
        <v>1</v>
      </c>
      <c r="AV128" s="120">
        <v>3</v>
      </c>
      <c r="AW128" s="120">
        <v>1</v>
      </c>
      <c r="AX128" s="120">
        <v>3</v>
      </c>
      <c r="AY128" s="120">
        <v>1</v>
      </c>
      <c r="AZ128" s="120">
        <v>1</v>
      </c>
      <c r="BA128" s="120">
        <v>2</v>
      </c>
      <c r="BB128" s="120">
        <v>5</v>
      </c>
      <c r="BC128" s="120">
        <v>2</v>
      </c>
      <c r="BD128" s="120">
        <v>1</v>
      </c>
      <c r="BE128" s="120">
        <v>1</v>
      </c>
      <c r="BF128" s="120">
        <v>3</v>
      </c>
      <c r="BG128" s="120">
        <v>1</v>
      </c>
      <c r="BH128" s="120">
        <v>4</v>
      </c>
      <c r="BI128" s="120" t="s">
        <v>3659</v>
      </c>
      <c r="BJ128" s="120" t="s">
        <v>3623</v>
      </c>
      <c r="BK128" s="120" t="s">
        <v>3594</v>
      </c>
      <c r="BL128" s="120" t="s">
        <v>5</v>
      </c>
      <c r="BM128" s="120" t="s">
        <v>151</v>
      </c>
      <c r="BN128" s="120" t="s">
        <v>3594</v>
      </c>
      <c r="BQ128" s="120">
        <v>2</v>
      </c>
      <c r="BR128" s="120">
        <v>2</v>
      </c>
      <c r="BS128" s="120">
        <v>2</v>
      </c>
      <c r="BT128" s="120">
        <v>1</v>
      </c>
      <c r="BU128" s="120">
        <v>1</v>
      </c>
      <c r="BV128" s="120">
        <f>SUM(Table7[[#This Row],[7. Please indicate for each of the five statements which is the closest to how you have been feeling over the last 6 months '[I have felt cheerful and in good spirits']]:[7. Please indicate for each of the five statements which is the closest to how you have been feeling over the last 6 months '[My daily life has been filled with things that interest me']]])*4</f>
        <v>32</v>
      </c>
      <c r="BW128" s="120" t="s">
        <v>2052</v>
      </c>
      <c r="BX128" s="120" t="s">
        <v>3966</v>
      </c>
      <c r="BY128" s="120" t="s">
        <v>4140</v>
      </c>
      <c r="BZ128" s="120" t="s">
        <v>162</v>
      </c>
      <c r="CA128" s="120" t="s">
        <v>170</v>
      </c>
      <c r="CB128" s="120" t="s">
        <v>176</v>
      </c>
      <c r="CC128" s="120" t="s">
        <v>184</v>
      </c>
      <c r="CD128" s="120" t="s">
        <v>455</v>
      </c>
      <c r="CE128" s="120" t="s">
        <v>192</v>
      </c>
      <c r="CF128" s="120" t="s">
        <v>4122</v>
      </c>
      <c r="CG128" s="120" t="s">
        <v>208</v>
      </c>
      <c r="CH128" s="120" t="s">
        <v>214</v>
      </c>
      <c r="CI128" s="120" t="s">
        <v>2031</v>
      </c>
    </row>
    <row r="129" spans="1:87" x14ac:dyDescent="0.25">
      <c r="A129" s="120" t="s">
        <v>4141</v>
      </c>
      <c r="B129" s="120">
        <v>4</v>
      </c>
      <c r="C129" s="120">
        <v>4</v>
      </c>
      <c r="D129" s="120">
        <v>4</v>
      </c>
      <c r="E129" s="120">
        <v>4</v>
      </c>
      <c r="F129" s="120">
        <v>1</v>
      </c>
      <c r="G129" s="120">
        <v>5</v>
      </c>
      <c r="H129" s="120">
        <v>5</v>
      </c>
      <c r="I129" s="120">
        <v>2</v>
      </c>
      <c r="J129" s="120">
        <v>1</v>
      </c>
      <c r="K129" s="120">
        <v>2</v>
      </c>
      <c r="L129" s="120">
        <v>2</v>
      </c>
      <c r="M129" s="120">
        <v>5</v>
      </c>
      <c r="N129" s="120">
        <v>2</v>
      </c>
      <c r="O129" s="120">
        <v>3</v>
      </c>
      <c r="P129" s="120">
        <v>4</v>
      </c>
      <c r="Q129" s="120">
        <v>4</v>
      </c>
      <c r="R129" s="120">
        <v>4</v>
      </c>
      <c r="S129" s="120">
        <v>1</v>
      </c>
      <c r="T129" s="120">
        <v>1</v>
      </c>
      <c r="U129" s="120">
        <v>1</v>
      </c>
      <c r="V129" s="120">
        <v>1</v>
      </c>
      <c r="W129" s="120">
        <v>5</v>
      </c>
      <c r="X129" s="120" t="s">
        <v>2662</v>
      </c>
      <c r="Z129" s="120">
        <v>2</v>
      </c>
      <c r="AA129" s="120">
        <v>2</v>
      </c>
      <c r="AB129" s="120">
        <v>5</v>
      </c>
      <c r="AC129" s="120">
        <v>5</v>
      </c>
      <c r="AD129" s="120">
        <v>2</v>
      </c>
      <c r="AE129" s="120">
        <v>5</v>
      </c>
      <c r="AF129" s="120">
        <v>5</v>
      </c>
      <c r="AG129" s="120">
        <v>5</v>
      </c>
      <c r="AH129" s="120">
        <v>4</v>
      </c>
      <c r="AI129" s="120">
        <v>5</v>
      </c>
      <c r="AJ129" s="120">
        <v>2</v>
      </c>
      <c r="AK129" s="120">
        <v>4</v>
      </c>
      <c r="AL129" s="120">
        <v>4</v>
      </c>
      <c r="AM129" s="120">
        <v>3</v>
      </c>
      <c r="AN129" s="120">
        <v>4</v>
      </c>
      <c r="AO129" s="120">
        <v>4</v>
      </c>
      <c r="AP129" s="120">
        <v>4</v>
      </c>
      <c r="AQ129" s="120">
        <v>1</v>
      </c>
      <c r="AR129" s="120">
        <v>5</v>
      </c>
      <c r="AS129" s="120">
        <v>5</v>
      </c>
      <c r="AT129" s="120">
        <v>1</v>
      </c>
      <c r="AU129" s="120">
        <v>1</v>
      </c>
      <c r="AV129" s="120">
        <v>1</v>
      </c>
      <c r="AW129" s="120">
        <v>1</v>
      </c>
      <c r="AX129" s="120">
        <v>5</v>
      </c>
      <c r="AY129" s="120">
        <v>4</v>
      </c>
      <c r="AZ129" s="120">
        <v>4</v>
      </c>
      <c r="BA129" s="120">
        <v>5</v>
      </c>
      <c r="BB129" s="120">
        <v>5</v>
      </c>
      <c r="BC129" s="120">
        <v>4</v>
      </c>
      <c r="BD129" s="120">
        <v>1</v>
      </c>
      <c r="BE129" s="120">
        <v>1</v>
      </c>
      <c r="BF129" s="120">
        <v>1</v>
      </c>
      <c r="BG129" s="120">
        <v>1</v>
      </c>
      <c r="BH129" s="120">
        <v>5</v>
      </c>
      <c r="BI129" s="120" t="s">
        <v>3659</v>
      </c>
      <c r="BJ129" s="120" t="s">
        <v>3587</v>
      </c>
      <c r="BK129" s="120" t="s">
        <v>3588</v>
      </c>
      <c r="BL129" s="120" t="s">
        <v>151</v>
      </c>
      <c r="BM129" s="120" t="s">
        <v>151</v>
      </c>
      <c r="BN129" s="120" t="s">
        <v>3594</v>
      </c>
      <c r="BO129" s="120" t="s">
        <v>3628</v>
      </c>
      <c r="BQ129" s="120">
        <v>2</v>
      </c>
      <c r="BR129" s="120">
        <v>2</v>
      </c>
      <c r="BS129" s="120">
        <v>3</v>
      </c>
      <c r="BT129" s="120">
        <v>1</v>
      </c>
      <c r="BU129" s="120">
        <v>2</v>
      </c>
      <c r="BV129" s="120">
        <f>SUM(Table7[[#This Row],[7. Please indicate for each of the five statements which is the closest to how you have been feeling over the last 6 months '[I have felt cheerful and in good spirits']]:[7. Please indicate for each of the five statements which is the closest to how you have been feeling over the last 6 months '[My daily life has been filled with things that interest me']]])*4</f>
        <v>40</v>
      </c>
      <c r="BW129" s="120" t="s">
        <v>147</v>
      </c>
      <c r="BX129" s="120" t="s">
        <v>4142</v>
      </c>
      <c r="BZ129" s="120" t="s">
        <v>163</v>
      </c>
      <c r="CA129" s="120" t="s">
        <v>169</v>
      </c>
      <c r="CB129" s="120" t="s">
        <v>176</v>
      </c>
      <c r="CC129" s="120" t="s">
        <v>183</v>
      </c>
      <c r="CD129" s="120" t="s">
        <v>1234</v>
      </c>
      <c r="CE129" s="120" t="s">
        <v>153</v>
      </c>
      <c r="CF129" s="120" t="s">
        <v>3861</v>
      </c>
      <c r="CG129" s="120" t="s">
        <v>208</v>
      </c>
      <c r="CH129" s="120" t="s">
        <v>214</v>
      </c>
      <c r="CI129" s="120" t="s">
        <v>2031</v>
      </c>
    </row>
    <row r="130" spans="1:87" x14ac:dyDescent="0.25">
      <c r="A130" s="120" t="s">
        <v>4143</v>
      </c>
      <c r="B130" s="120">
        <v>5</v>
      </c>
      <c r="C130" s="120">
        <v>5</v>
      </c>
      <c r="D130" s="120">
        <v>5</v>
      </c>
      <c r="E130" s="120">
        <v>1</v>
      </c>
      <c r="F130" s="120">
        <v>1</v>
      </c>
      <c r="G130" s="120">
        <v>5</v>
      </c>
      <c r="H130" s="120">
        <v>5</v>
      </c>
      <c r="I130" s="120">
        <v>4</v>
      </c>
      <c r="J130" s="120">
        <v>4</v>
      </c>
      <c r="K130" s="120">
        <v>3</v>
      </c>
      <c r="L130" s="120">
        <v>5</v>
      </c>
      <c r="M130" s="120">
        <v>4</v>
      </c>
      <c r="N130" s="120">
        <v>3</v>
      </c>
      <c r="O130" s="120">
        <v>4</v>
      </c>
      <c r="P130" s="120">
        <v>5</v>
      </c>
      <c r="Q130" s="120">
        <v>4</v>
      </c>
      <c r="R130" s="120">
        <v>4</v>
      </c>
      <c r="S130" s="120">
        <v>3</v>
      </c>
      <c r="T130" s="120">
        <v>3</v>
      </c>
      <c r="U130" s="120">
        <v>5</v>
      </c>
      <c r="V130" s="120">
        <v>4</v>
      </c>
      <c r="W130" s="120">
        <v>5</v>
      </c>
      <c r="X130" s="120" t="s">
        <v>2701</v>
      </c>
      <c r="Z130" s="120">
        <v>5</v>
      </c>
      <c r="AA130" s="120">
        <v>4</v>
      </c>
      <c r="AB130" s="120">
        <v>4</v>
      </c>
      <c r="AC130" s="120">
        <v>5</v>
      </c>
      <c r="AD130" s="120">
        <v>4</v>
      </c>
      <c r="AE130" s="120">
        <v>4</v>
      </c>
      <c r="AF130" s="120">
        <v>5</v>
      </c>
      <c r="AG130" s="120">
        <v>4</v>
      </c>
      <c r="AH130" s="120">
        <v>4</v>
      </c>
      <c r="AI130" s="120">
        <v>5</v>
      </c>
      <c r="AJ130" s="120">
        <v>4</v>
      </c>
      <c r="AK130" s="120">
        <v>4</v>
      </c>
      <c r="AL130" s="120">
        <v>4</v>
      </c>
      <c r="AM130" s="120">
        <v>5</v>
      </c>
      <c r="AN130" s="120">
        <v>5</v>
      </c>
      <c r="AO130" s="120">
        <v>5</v>
      </c>
      <c r="AP130" s="120">
        <v>1</v>
      </c>
      <c r="AQ130" s="120">
        <v>1</v>
      </c>
      <c r="AR130" s="120">
        <v>5</v>
      </c>
      <c r="AS130" s="120">
        <v>5</v>
      </c>
      <c r="AT130" s="120">
        <v>3</v>
      </c>
      <c r="AU130" s="120">
        <v>2</v>
      </c>
      <c r="AV130" s="120">
        <v>2</v>
      </c>
      <c r="AW130" s="120">
        <v>5</v>
      </c>
      <c r="AX130" s="120">
        <v>3</v>
      </c>
      <c r="AY130" s="120">
        <v>4</v>
      </c>
      <c r="AZ130" s="120">
        <v>2</v>
      </c>
      <c r="BA130" s="120">
        <v>4</v>
      </c>
      <c r="BB130" s="120">
        <v>4</v>
      </c>
      <c r="BC130" s="120">
        <v>2</v>
      </c>
      <c r="BD130" s="120">
        <v>1</v>
      </c>
      <c r="BE130" s="120">
        <v>2</v>
      </c>
      <c r="BF130" s="120">
        <v>4</v>
      </c>
      <c r="BG130" s="120">
        <v>3</v>
      </c>
      <c r="BH130" s="120">
        <v>5</v>
      </c>
      <c r="BI130" s="120" t="s">
        <v>3586</v>
      </c>
      <c r="BJ130" s="120" t="s">
        <v>3587</v>
      </c>
      <c r="BK130" s="120" t="s">
        <v>3588</v>
      </c>
      <c r="BL130" s="120" t="s">
        <v>151</v>
      </c>
      <c r="BM130" s="120" t="s">
        <v>151</v>
      </c>
      <c r="BN130" s="120" t="s">
        <v>3594</v>
      </c>
      <c r="BQ130" s="120">
        <v>4</v>
      </c>
      <c r="BR130" s="120">
        <v>4</v>
      </c>
      <c r="BS130" s="120">
        <v>4</v>
      </c>
      <c r="BT130" s="120">
        <v>2</v>
      </c>
      <c r="BU130" s="120">
        <v>4</v>
      </c>
      <c r="BV130" s="120">
        <f>SUM(Table7[[#This Row],[7. Please indicate for each of the five statements which is the closest to how you have been feeling over the last 6 months '[I have felt cheerful and in good spirits']]:[7. Please indicate for each of the five statements which is the closest to how you have been feeling over the last 6 months '[My daily life has been filled with things that interest me']]])*4</f>
        <v>72</v>
      </c>
      <c r="BW130" s="120" t="s">
        <v>147</v>
      </c>
      <c r="BX130" s="120" t="s">
        <v>2578</v>
      </c>
      <c r="BY130" s="120" t="s">
        <v>4144</v>
      </c>
      <c r="BZ130" s="120" t="s">
        <v>162</v>
      </c>
      <c r="CA130" s="120" t="s">
        <v>172</v>
      </c>
      <c r="CB130" s="120" t="s">
        <v>176</v>
      </c>
      <c r="CC130" s="120" t="s">
        <v>184</v>
      </c>
      <c r="CD130" s="120" t="s">
        <v>4145</v>
      </c>
      <c r="CE130" s="120" t="s">
        <v>192</v>
      </c>
      <c r="CF130" s="120" t="s">
        <v>4146</v>
      </c>
      <c r="CG130" s="120" t="s">
        <v>208</v>
      </c>
      <c r="CH130" s="120" t="s">
        <v>214</v>
      </c>
      <c r="CI130" s="120" t="s">
        <v>2031</v>
      </c>
    </row>
    <row r="131" spans="1:87" x14ac:dyDescent="0.25">
      <c r="A131" s="120" t="s">
        <v>4147</v>
      </c>
      <c r="B131" s="120">
        <v>3</v>
      </c>
      <c r="C131" s="120">
        <v>5</v>
      </c>
      <c r="D131" s="120">
        <v>4</v>
      </c>
      <c r="E131" s="120">
        <v>1</v>
      </c>
      <c r="F131" s="120">
        <v>1</v>
      </c>
      <c r="G131" s="120">
        <v>4</v>
      </c>
      <c r="H131" s="120">
        <v>5</v>
      </c>
      <c r="I131" s="120">
        <v>5</v>
      </c>
      <c r="J131" s="120">
        <v>3</v>
      </c>
      <c r="K131" s="120">
        <v>1</v>
      </c>
      <c r="L131" s="120">
        <v>1</v>
      </c>
      <c r="M131" s="120">
        <v>3</v>
      </c>
      <c r="N131" s="120">
        <v>1</v>
      </c>
      <c r="O131" s="120">
        <v>1</v>
      </c>
      <c r="P131" s="120">
        <v>5</v>
      </c>
      <c r="Q131" s="120">
        <v>5</v>
      </c>
      <c r="R131" s="120">
        <v>1</v>
      </c>
      <c r="S131" s="120">
        <v>1</v>
      </c>
      <c r="T131" s="120">
        <v>5</v>
      </c>
      <c r="U131" s="120">
        <v>5</v>
      </c>
      <c r="V131" s="120">
        <v>1</v>
      </c>
      <c r="W131" s="120">
        <v>5</v>
      </c>
      <c r="X131" s="120" t="s">
        <v>4148</v>
      </c>
      <c r="Z131" s="120">
        <v>5</v>
      </c>
      <c r="AA131" s="120">
        <v>2</v>
      </c>
      <c r="AB131" s="120">
        <v>3</v>
      </c>
      <c r="AC131" s="120">
        <v>3</v>
      </c>
      <c r="AD131" s="120">
        <v>1</v>
      </c>
      <c r="AE131" s="120">
        <v>1</v>
      </c>
      <c r="AF131" s="120">
        <v>5</v>
      </c>
      <c r="AG131" s="120">
        <v>2</v>
      </c>
      <c r="AH131" s="120">
        <v>2</v>
      </c>
      <c r="AI131" s="120">
        <v>5</v>
      </c>
      <c r="AJ131" s="120">
        <v>3</v>
      </c>
      <c r="AK131" s="120">
        <v>5</v>
      </c>
      <c r="AL131" s="120">
        <v>5</v>
      </c>
      <c r="AM131" s="120">
        <v>4</v>
      </c>
      <c r="AN131" s="120">
        <v>5</v>
      </c>
      <c r="AO131" s="120">
        <v>5</v>
      </c>
      <c r="AP131" s="120">
        <v>1</v>
      </c>
      <c r="AQ131" s="120">
        <v>1</v>
      </c>
      <c r="AR131" s="120">
        <v>4</v>
      </c>
      <c r="AS131" s="120">
        <v>5</v>
      </c>
      <c r="AT131" s="120">
        <v>5</v>
      </c>
      <c r="AU131" s="120">
        <v>5</v>
      </c>
      <c r="AV131" s="120">
        <v>3</v>
      </c>
      <c r="AW131" s="120">
        <v>2</v>
      </c>
      <c r="AX131" s="120">
        <v>3</v>
      </c>
      <c r="AY131" s="120">
        <v>4</v>
      </c>
      <c r="AZ131" s="120">
        <v>1</v>
      </c>
      <c r="BA131" s="120">
        <v>4</v>
      </c>
      <c r="BB131" s="120">
        <v>5</v>
      </c>
      <c r="BC131" s="120">
        <v>1</v>
      </c>
      <c r="BD131" s="120">
        <v>1</v>
      </c>
      <c r="BE131" s="120">
        <v>5</v>
      </c>
      <c r="BF131" s="120">
        <v>5</v>
      </c>
      <c r="BG131" s="120">
        <v>1</v>
      </c>
      <c r="BH131" s="120">
        <v>5</v>
      </c>
      <c r="BI131" s="120" t="s">
        <v>3659</v>
      </c>
      <c r="BJ131" s="120" t="s">
        <v>3608</v>
      </c>
      <c r="BK131" s="120" t="s">
        <v>3678</v>
      </c>
      <c r="BL131" s="120" t="s">
        <v>931</v>
      </c>
      <c r="BM131" s="120" t="s">
        <v>931</v>
      </c>
      <c r="BN131" s="120" t="s">
        <v>3602</v>
      </c>
      <c r="BO131" s="120" t="s">
        <v>4149</v>
      </c>
      <c r="BP131" s="120" t="s">
        <v>3814</v>
      </c>
      <c r="BQ131" s="120">
        <v>1</v>
      </c>
      <c r="BR131" s="120">
        <v>1</v>
      </c>
      <c r="BS131" s="120">
        <v>2</v>
      </c>
      <c r="BT131" s="120">
        <v>1</v>
      </c>
      <c r="BU131" s="120">
        <v>5</v>
      </c>
      <c r="BV131" s="120">
        <f>SUM(Table7[[#This Row],[7. Please indicate for each of the five statements which is the closest to how you have been feeling over the last 6 months '[I have felt cheerful and in good spirits']]:[7. Please indicate for each of the five statements which is the closest to how you have been feeling over the last 6 months '[My daily life has been filled with things that interest me']]])*4</f>
        <v>40</v>
      </c>
      <c r="BW131" s="120" t="s">
        <v>148</v>
      </c>
      <c r="BX131" s="120" t="s">
        <v>3797</v>
      </c>
      <c r="BY131" s="120" t="s">
        <v>4150</v>
      </c>
      <c r="BZ131" s="120" t="s">
        <v>163</v>
      </c>
      <c r="CA131" s="120" t="s">
        <v>169</v>
      </c>
      <c r="CB131" s="120" t="s">
        <v>176</v>
      </c>
      <c r="CC131" s="120" t="s">
        <v>183</v>
      </c>
      <c r="CD131" s="120" t="s">
        <v>4151</v>
      </c>
      <c r="CE131" s="120" t="s">
        <v>202</v>
      </c>
      <c r="CF131" s="120" t="s">
        <v>3904</v>
      </c>
      <c r="CG131" s="120" t="s">
        <v>208</v>
      </c>
      <c r="CH131" s="120" t="s">
        <v>214</v>
      </c>
      <c r="CI131" s="120" t="s">
        <v>2031</v>
      </c>
    </row>
    <row r="132" spans="1:87" x14ac:dyDescent="0.25">
      <c r="A132" s="120" t="s">
        <v>4152</v>
      </c>
      <c r="B132" s="120">
        <v>5</v>
      </c>
      <c r="C132" s="120">
        <v>2</v>
      </c>
      <c r="D132" s="120">
        <v>1</v>
      </c>
      <c r="E132" s="120">
        <v>1</v>
      </c>
      <c r="F132" s="120">
        <v>1</v>
      </c>
      <c r="G132" s="120">
        <v>5</v>
      </c>
      <c r="H132" s="120">
        <v>1</v>
      </c>
      <c r="I132" s="120">
        <v>2</v>
      </c>
      <c r="J132" s="120">
        <v>5</v>
      </c>
      <c r="K132" s="120">
        <v>4</v>
      </c>
      <c r="L132" s="120">
        <v>1</v>
      </c>
      <c r="M132" s="120">
        <v>4</v>
      </c>
      <c r="N132" s="120">
        <v>1</v>
      </c>
      <c r="O132" s="120">
        <v>3</v>
      </c>
      <c r="P132" s="120">
        <v>5</v>
      </c>
      <c r="Q132" s="120">
        <v>5</v>
      </c>
      <c r="R132" s="120">
        <v>1</v>
      </c>
      <c r="S132" s="120">
        <v>1</v>
      </c>
      <c r="T132" s="120">
        <v>1</v>
      </c>
      <c r="U132" s="120">
        <v>2</v>
      </c>
      <c r="V132" s="120">
        <v>1</v>
      </c>
      <c r="W132" s="120">
        <v>1</v>
      </c>
      <c r="X132" s="120" t="s">
        <v>4153</v>
      </c>
      <c r="Z132" s="120">
        <v>1</v>
      </c>
      <c r="AA132" s="120">
        <v>2</v>
      </c>
      <c r="AB132" s="120">
        <v>1</v>
      </c>
      <c r="AC132" s="120">
        <v>5</v>
      </c>
      <c r="AD132" s="120">
        <v>4</v>
      </c>
      <c r="AE132" s="120">
        <v>5</v>
      </c>
      <c r="AF132" s="120">
        <v>2</v>
      </c>
      <c r="AG132" s="120">
        <v>3</v>
      </c>
      <c r="AH132" s="120">
        <v>1</v>
      </c>
      <c r="AI132" s="120">
        <v>1</v>
      </c>
      <c r="AJ132" s="120">
        <v>4</v>
      </c>
      <c r="AK132" s="120">
        <v>2</v>
      </c>
      <c r="AL132" s="120">
        <v>1</v>
      </c>
      <c r="AM132" s="120">
        <v>3</v>
      </c>
      <c r="AN132" s="120">
        <v>1</v>
      </c>
      <c r="AO132" s="120">
        <v>1</v>
      </c>
      <c r="AP132" s="120">
        <v>5</v>
      </c>
      <c r="AQ132" s="120">
        <v>1</v>
      </c>
      <c r="AR132" s="120">
        <v>5</v>
      </c>
      <c r="AS132" s="120">
        <v>1</v>
      </c>
      <c r="AT132" s="120">
        <v>3</v>
      </c>
      <c r="AU132" s="120">
        <v>5</v>
      </c>
      <c r="AV132" s="120">
        <v>4</v>
      </c>
      <c r="AW132" s="120">
        <v>1</v>
      </c>
      <c r="AX132" s="120">
        <v>3</v>
      </c>
      <c r="AY132" s="120" t="s">
        <v>5</v>
      </c>
      <c r="AZ132" s="120">
        <v>2</v>
      </c>
      <c r="BA132" s="120">
        <v>5</v>
      </c>
      <c r="BB132" s="120">
        <v>5</v>
      </c>
      <c r="BC132" s="120">
        <v>1</v>
      </c>
      <c r="BD132" s="120" t="s">
        <v>5</v>
      </c>
      <c r="BE132" s="120">
        <v>2</v>
      </c>
      <c r="BF132" s="120" t="s">
        <v>5</v>
      </c>
      <c r="BG132" s="120" t="s">
        <v>5</v>
      </c>
      <c r="BH132" s="120" t="s">
        <v>5</v>
      </c>
      <c r="BI132" s="120" t="s">
        <v>3586</v>
      </c>
      <c r="BJ132" s="120" t="s">
        <v>3608</v>
      </c>
      <c r="BK132" s="120" t="s">
        <v>3588</v>
      </c>
      <c r="BL132" s="120" t="s">
        <v>931</v>
      </c>
      <c r="BM132" s="120" t="s">
        <v>931</v>
      </c>
      <c r="BN132" s="120" t="s">
        <v>3594</v>
      </c>
      <c r="BQ132" s="120">
        <v>1</v>
      </c>
      <c r="BR132" s="120">
        <v>1</v>
      </c>
      <c r="BS132" s="120">
        <v>1</v>
      </c>
      <c r="BT132" s="120">
        <v>0</v>
      </c>
      <c r="BU132" s="120">
        <v>0</v>
      </c>
      <c r="BV132" s="120">
        <f>SUM(Table7[[#This Row],[7. Please indicate for each of the five statements which is the closest to how you have been feeling over the last 6 months '[I have felt cheerful and in good spirits']]:[7. Please indicate for each of the five statements which is the closest to how you have been feeling over the last 6 months '[My daily life has been filled with things that interest me']]])*4</f>
        <v>12</v>
      </c>
      <c r="BW132" s="120" t="s">
        <v>147</v>
      </c>
      <c r="BX132" s="120" t="s">
        <v>2615</v>
      </c>
      <c r="BY132" s="120" t="s">
        <v>4154</v>
      </c>
      <c r="BZ132" s="120" t="s">
        <v>163</v>
      </c>
      <c r="CA132" s="120" t="s">
        <v>170</v>
      </c>
      <c r="CB132" s="120" t="s">
        <v>176</v>
      </c>
      <c r="CC132" s="120" t="s">
        <v>183</v>
      </c>
      <c r="CD132" s="120" t="s">
        <v>2420</v>
      </c>
      <c r="CE132" s="120" t="s">
        <v>4155</v>
      </c>
      <c r="CF132" s="120" t="s">
        <v>4156</v>
      </c>
      <c r="CG132" s="120" t="s">
        <v>208</v>
      </c>
      <c r="CH132" s="120" t="s">
        <v>214</v>
      </c>
      <c r="CI132" s="120" t="s">
        <v>2031</v>
      </c>
    </row>
    <row r="133" spans="1:87" x14ac:dyDescent="0.25">
      <c r="A133" s="120" t="s">
        <v>4157</v>
      </c>
      <c r="B133" s="120">
        <v>1</v>
      </c>
      <c r="C133" s="120">
        <v>1</v>
      </c>
      <c r="D133" s="120">
        <v>1</v>
      </c>
      <c r="E133" s="120">
        <v>1</v>
      </c>
      <c r="F133" s="120">
        <v>1</v>
      </c>
      <c r="G133" s="120">
        <v>1</v>
      </c>
      <c r="H133" s="120">
        <v>1</v>
      </c>
      <c r="I133" s="120">
        <v>1</v>
      </c>
      <c r="J133" s="120">
        <v>1</v>
      </c>
      <c r="K133" s="120">
        <v>1</v>
      </c>
      <c r="L133" s="120">
        <v>3</v>
      </c>
      <c r="M133" s="120">
        <v>1</v>
      </c>
      <c r="N133" s="120">
        <v>1</v>
      </c>
      <c r="O133" s="120">
        <v>4</v>
      </c>
      <c r="P133" s="120">
        <v>1</v>
      </c>
      <c r="Q133" s="120">
        <v>3</v>
      </c>
      <c r="R133" s="120">
        <v>1</v>
      </c>
      <c r="S133" s="120">
        <v>3</v>
      </c>
      <c r="T133" s="120">
        <v>1</v>
      </c>
      <c r="U133" s="120">
        <v>1</v>
      </c>
      <c r="V133" s="120">
        <v>1</v>
      </c>
      <c r="W133" s="120">
        <v>1</v>
      </c>
      <c r="Z133" s="120" t="s">
        <v>5</v>
      </c>
      <c r="AA133" s="120" t="s">
        <v>5</v>
      </c>
      <c r="AB133" s="120" t="s">
        <v>5</v>
      </c>
      <c r="AC133" s="120" t="s">
        <v>5</v>
      </c>
      <c r="AD133" s="120" t="s">
        <v>5</v>
      </c>
      <c r="AE133" s="120" t="s">
        <v>5</v>
      </c>
      <c r="AF133" s="120" t="s">
        <v>5</v>
      </c>
      <c r="AG133" s="120" t="s">
        <v>5</v>
      </c>
      <c r="AH133" s="120" t="s">
        <v>5</v>
      </c>
      <c r="AI133" s="120" t="s">
        <v>5</v>
      </c>
      <c r="AJ133" s="120" t="s">
        <v>5</v>
      </c>
      <c r="AK133" s="120" t="s">
        <v>5</v>
      </c>
      <c r="AL133" s="120" t="s">
        <v>5</v>
      </c>
      <c r="AM133" s="120">
        <v>1</v>
      </c>
      <c r="AN133" s="120">
        <v>1</v>
      </c>
      <c r="AO133" s="120">
        <v>1</v>
      </c>
      <c r="AP133" s="120">
        <v>1</v>
      </c>
      <c r="AQ133" s="120">
        <v>2</v>
      </c>
      <c r="AR133" s="120">
        <v>1</v>
      </c>
      <c r="AS133" s="120">
        <v>1</v>
      </c>
      <c r="AT133" s="120">
        <v>1</v>
      </c>
      <c r="AU133" s="120">
        <v>1</v>
      </c>
      <c r="AV133" s="120">
        <v>1</v>
      </c>
      <c r="AW133" s="120">
        <v>3</v>
      </c>
      <c r="AX133" s="120">
        <v>1</v>
      </c>
      <c r="AY133" s="120">
        <v>1</v>
      </c>
      <c r="AZ133" s="120">
        <v>4</v>
      </c>
      <c r="BA133" s="120">
        <v>1</v>
      </c>
      <c r="BB133" s="120">
        <v>3</v>
      </c>
      <c r="BC133" s="120">
        <v>2</v>
      </c>
      <c r="BD133" s="120">
        <v>3</v>
      </c>
      <c r="BE133" s="120">
        <v>3</v>
      </c>
      <c r="BF133" s="120">
        <v>1</v>
      </c>
      <c r="BG133" s="120">
        <v>1</v>
      </c>
      <c r="BH133" s="120">
        <v>1</v>
      </c>
      <c r="BI133" s="120" t="s">
        <v>3594</v>
      </c>
      <c r="BK133" s="120" t="s">
        <v>3588</v>
      </c>
      <c r="BL133" s="120" t="s">
        <v>931</v>
      </c>
      <c r="BM133" s="120" t="s">
        <v>931</v>
      </c>
      <c r="BN133" s="120" t="s">
        <v>3594</v>
      </c>
      <c r="BQ133" s="120">
        <v>2</v>
      </c>
      <c r="BR133" s="120">
        <v>2</v>
      </c>
      <c r="BS133" s="120">
        <v>0</v>
      </c>
      <c r="BT133" s="120">
        <v>1</v>
      </c>
      <c r="BU133" s="120">
        <v>1</v>
      </c>
      <c r="BV133" s="120">
        <f>SUM(Table7[[#This Row],[7. Please indicate for each of the five statements which is the closest to how you have been feeling over the last 6 months '[I have felt cheerful and in good spirits']]:[7. Please indicate for each of the five statements which is the closest to how you have been feeling over the last 6 months '[My daily life has been filled with things that interest me']]])*4</f>
        <v>24</v>
      </c>
      <c r="BW133" s="120" t="s">
        <v>148</v>
      </c>
      <c r="BX133" s="120" t="s">
        <v>2615</v>
      </c>
      <c r="BZ133" s="120" t="s">
        <v>2992</v>
      </c>
      <c r="CB133" s="120" t="s">
        <v>176</v>
      </c>
      <c r="CI133" s="120" t="s">
        <v>2031</v>
      </c>
    </row>
    <row r="134" spans="1:87" x14ac:dyDescent="0.25">
      <c r="A134" s="120" t="s">
        <v>4158</v>
      </c>
      <c r="B134" s="120">
        <v>3</v>
      </c>
      <c r="C134" s="120">
        <v>5</v>
      </c>
      <c r="D134" s="120">
        <v>1</v>
      </c>
      <c r="E134" s="120">
        <v>5</v>
      </c>
      <c r="F134" s="120">
        <v>4</v>
      </c>
      <c r="G134" s="120">
        <v>4</v>
      </c>
      <c r="H134" s="120">
        <v>1</v>
      </c>
      <c r="I134" s="120">
        <v>3</v>
      </c>
      <c r="J134" s="120">
        <v>2</v>
      </c>
      <c r="K134" s="120">
        <v>2</v>
      </c>
      <c r="L134" s="120">
        <v>5</v>
      </c>
      <c r="M134" s="120">
        <v>3</v>
      </c>
      <c r="N134" s="120">
        <v>4</v>
      </c>
      <c r="O134" s="120">
        <v>5</v>
      </c>
      <c r="P134" s="120">
        <v>5</v>
      </c>
      <c r="Q134" s="120">
        <v>4</v>
      </c>
      <c r="R134" s="120">
        <v>4</v>
      </c>
      <c r="S134" s="120">
        <v>4</v>
      </c>
      <c r="T134" s="120">
        <v>4</v>
      </c>
      <c r="U134" s="120">
        <v>5</v>
      </c>
      <c r="V134" s="120">
        <v>2</v>
      </c>
      <c r="W134" s="120">
        <v>5</v>
      </c>
      <c r="X134" s="120" t="s">
        <v>2947</v>
      </c>
      <c r="Z134" s="120">
        <v>3</v>
      </c>
      <c r="AA134" s="120">
        <v>2</v>
      </c>
      <c r="AB134" s="120">
        <v>1</v>
      </c>
      <c r="AC134" s="120">
        <v>1</v>
      </c>
      <c r="AD134" s="120">
        <v>1</v>
      </c>
      <c r="AE134" s="120">
        <v>1</v>
      </c>
      <c r="AF134" s="120">
        <v>5</v>
      </c>
      <c r="AG134" s="120">
        <v>1</v>
      </c>
      <c r="AH134" s="120">
        <v>2</v>
      </c>
      <c r="AI134" s="120">
        <v>4</v>
      </c>
      <c r="AJ134" s="120">
        <v>1</v>
      </c>
      <c r="AK134" s="120">
        <v>3</v>
      </c>
      <c r="AL134" s="120">
        <v>1</v>
      </c>
      <c r="AM134" s="120">
        <v>3</v>
      </c>
      <c r="AN134" s="120">
        <v>2</v>
      </c>
      <c r="AO134" s="120">
        <v>1</v>
      </c>
      <c r="AP134" s="120">
        <v>5</v>
      </c>
      <c r="AQ134" s="120">
        <v>5</v>
      </c>
      <c r="AR134" s="120">
        <v>4</v>
      </c>
      <c r="AS134" s="120">
        <v>3</v>
      </c>
      <c r="AT134" s="120">
        <v>3</v>
      </c>
      <c r="AU134" s="120">
        <v>3</v>
      </c>
      <c r="AV134" s="120">
        <v>2</v>
      </c>
      <c r="AW134" s="120">
        <v>5</v>
      </c>
      <c r="AX134" s="120">
        <v>3</v>
      </c>
      <c r="AY134" s="120">
        <v>4</v>
      </c>
      <c r="AZ134" s="120">
        <v>5</v>
      </c>
      <c r="BA134" s="120">
        <v>5</v>
      </c>
      <c r="BB134" s="120">
        <v>4</v>
      </c>
      <c r="BC134" s="120">
        <v>5</v>
      </c>
      <c r="BD134" s="120">
        <v>4</v>
      </c>
      <c r="BE134" s="120">
        <v>4</v>
      </c>
      <c r="BF134" s="120">
        <v>4</v>
      </c>
      <c r="BG134" s="120">
        <v>2</v>
      </c>
      <c r="BH134" s="120">
        <v>5</v>
      </c>
      <c r="BI134" s="120" t="s">
        <v>3586</v>
      </c>
      <c r="BJ134" s="120" t="s">
        <v>931</v>
      </c>
      <c r="BK134" s="120" t="s">
        <v>3588</v>
      </c>
      <c r="BL134" s="120" t="s">
        <v>151</v>
      </c>
      <c r="BM134" s="120" t="s">
        <v>151</v>
      </c>
      <c r="BN134" s="120" t="s">
        <v>3594</v>
      </c>
      <c r="BO134" s="120" t="s">
        <v>3840</v>
      </c>
      <c r="BP134" s="120" t="s">
        <v>3778</v>
      </c>
      <c r="BQ134" s="120">
        <v>3</v>
      </c>
      <c r="BR134" s="120">
        <v>3</v>
      </c>
      <c r="BS134" s="120">
        <v>3</v>
      </c>
      <c r="BT134" s="120">
        <v>0</v>
      </c>
      <c r="BU134" s="120">
        <v>1</v>
      </c>
      <c r="BV134" s="120">
        <f>SUM(Table7[[#This Row],[7. Please indicate for each of the five statements which is the closest to how you have been feeling over the last 6 months '[I have felt cheerful and in good spirits']]:[7. Please indicate for each of the five statements which is the closest to how you have been feeling over the last 6 months '[My daily life has been filled with things that interest me']]])*4</f>
        <v>40</v>
      </c>
      <c r="BW134" s="120" t="s">
        <v>143</v>
      </c>
      <c r="BX134" s="120" t="s">
        <v>4159</v>
      </c>
      <c r="BY134" s="120" t="s">
        <v>4160</v>
      </c>
      <c r="BZ134" s="120" t="s">
        <v>162</v>
      </c>
      <c r="CA134" s="120" t="s">
        <v>172</v>
      </c>
      <c r="CB134" s="120" t="s">
        <v>176</v>
      </c>
      <c r="CC134" s="120" t="s">
        <v>183</v>
      </c>
      <c r="CD134" s="120" t="s">
        <v>1352</v>
      </c>
      <c r="CE134" s="120" t="s">
        <v>192</v>
      </c>
      <c r="CF134" s="120" t="s">
        <v>4122</v>
      </c>
      <c r="CG134" s="120" t="s">
        <v>208</v>
      </c>
      <c r="CH134" s="120" t="s">
        <v>214</v>
      </c>
      <c r="CI134" s="120" t="s">
        <v>2031</v>
      </c>
    </row>
    <row r="135" spans="1:87" x14ac:dyDescent="0.25">
      <c r="A135" s="120" t="s">
        <v>4161</v>
      </c>
      <c r="B135" s="120">
        <v>5</v>
      </c>
      <c r="C135" s="120">
        <v>5</v>
      </c>
      <c r="D135" s="120">
        <v>3</v>
      </c>
      <c r="E135" s="120">
        <v>3</v>
      </c>
      <c r="F135" s="120">
        <v>1</v>
      </c>
      <c r="G135" s="120">
        <v>5</v>
      </c>
      <c r="H135" s="120">
        <v>5</v>
      </c>
      <c r="I135" s="120">
        <v>5</v>
      </c>
      <c r="J135" s="120">
        <v>1</v>
      </c>
      <c r="K135" s="120">
        <v>3</v>
      </c>
      <c r="L135" s="120">
        <v>5</v>
      </c>
      <c r="M135" s="120">
        <v>2</v>
      </c>
      <c r="N135" s="120">
        <v>2</v>
      </c>
      <c r="O135" s="120">
        <v>4</v>
      </c>
      <c r="P135" s="120">
        <v>4</v>
      </c>
      <c r="Q135" s="120">
        <v>3</v>
      </c>
      <c r="R135" s="120">
        <v>1</v>
      </c>
      <c r="S135" s="120">
        <v>1</v>
      </c>
      <c r="T135" s="120">
        <v>1</v>
      </c>
      <c r="U135" s="120">
        <v>1</v>
      </c>
      <c r="V135" s="120">
        <v>1</v>
      </c>
      <c r="W135" s="120" t="s">
        <v>5</v>
      </c>
      <c r="X135" s="120" t="s">
        <v>2726</v>
      </c>
      <c r="Z135" s="120">
        <v>5</v>
      </c>
      <c r="AA135" s="120">
        <v>3</v>
      </c>
      <c r="AB135" s="120">
        <v>2</v>
      </c>
      <c r="AC135" s="120">
        <v>5</v>
      </c>
      <c r="AD135" s="120">
        <v>5</v>
      </c>
      <c r="AE135" s="120">
        <v>2</v>
      </c>
      <c r="AF135" s="120">
        <v>5</v>
      </c>
      <c r="AG135" s="120">
        <v>2</v>
      </c>
      <c r="AH135" s="120">
        <v>2</v>
      </c>
      <c r="AI135" s="120">
        <v>5</v>
      </c>
      <c r="AJ135" s="120">
        <v>4</v>
      </c>
      <c r="AK135" s="120">
        <v>2</v>
      </c>
      <c r="AL135" s="120">
        <v>2</v>
      </c>
      <c r="AM135" s="120">
        <v>5</v>
      </c>
      <c r="AN135" s="120">
        <v>5</v>
      </c>
      <c r="AO135" s="120">
        <v>3</v>
      </c>
      <c r="AP135" s="120">
        <v>4</v>
      </c>
      <c r="AQ135" s="120">
        <v>1</v>
      </c>
      <c r="AR135" s="120">
        <v>5</v>
      </c>
      <c r="AS135" s="120">
        <v>5</v>
      </c>
      <c r="AT135" s="120">
        <v>5</v>
      </c>
      <c r="AU135" s="120">
        <v>1</v>
      </c>
      <c r="AV135" s="120">
        <v>3</v>
      </c>
      <c r="AW135" s="120">
        <v>5</v>
      </c>
      <c r="AX135" s="120">
        <v>3</v>
      </c>
      <c r="AY135" s="120">
        <v>2</v>
      </c>
      <c r="AZ135" s="120">
        <v>3</v>
      </c>
      <c r="BA135" s="120">
        <v>5</v>
      </c>
      <c r="BB135" s="120">
        <v>5</v>
      </c>
      <c r="BC135" s="120">
        <v>4</v>
      </c>
      <c r="BD135" s="120">
        <v>4</v>
      </c>
      <c r="BE135" s="120">
        <v>1</v>
      </c>
      <c r="BF135" s="120">
        <v>1</v>
      </c>
      <c r="BG135" s="120">
        <v>1</v>
      </c>
      <c r="BH135" s="120">
        <v>5</v>
      </c>
      <c r="BI135" s="120" t="s">
        <v>4162</v>
      </c>
      <c r="BJ135" s="120" t="s">
        <v>931</v>
      </c>
      <c r="BK135" s="120" t="s">
        <v>3588</v>
      </c>
      <c r="BL135" s="120" t="s">
        <v>151</v>
      </c>
      <c r="BM135" s="120" t="s">
        <v>151</v>
      </c>
      <c r="BN135" s="120" t="s">
        <v>3609</v>
      </c>
      <c r="BO135" s="120" t="s">
        <v>3766</v>
      </c>
      <c r="BQ135" s="120">
        <v>4</v>
      </c>
      <c r="BR135" s="120">
        <v>3</v>
      </c>
      <c r="BS135" s="120">
        <v>3</v>
      </c>
      <c r="BT135" s="120">
        <v>4</v>
      </c>
      <c r="BU135" s="120">
        <v>3</v>
      </c>
      <c r="BV135" s="120">
        <f>SUM(Table7[[#This Row],[7. Please indicate for each of the five statements which is the closest to how you have been feeling over the last 6 months '[I have felt cheerful and in good spirits']]:[7. Please indicate for each of the five statements which is the closest to how you have been feeling over the last 6 months '[My daily life has been filled with things that interest me']]])*4</f>
        <v>68</v>
      </c>
      <c r="BW135" s="120" t="s">
        <v>144</v>
      </c>
      <c r="BX135" s="120" t="s">
        <v>4163</v>
      </c>
      <c r="BY135" s="120" t="s">
        <v>4164</v>
      </c>
      <c r="BZ135" s="120" t="s">
        <v>162</v>
      </c>
      <c r="CA135" s="120" t="s">
        <v>171</v>
      </c>
      <c r="CB135" s="120" t="s">
        <v>181</v>
      </c>
      <c r="CC135" s="120" t="s">
        <v>183</v>
      </c>
      <c r="CD135" s="120" t="s">
        <v>401</v>
      </c>
      <c r="CE135" s="120" t="s">
        <v>153</v>
      </c>
      <c r="CF135" s="120" t="s">
        <v>4165</v>
      </c>
      <c r="CG135" s="120" t="s">
        <v>208</v>
      </c>
      <c r="CH135" s="120" t="s">
        <v>214</v>
      </c>
      <c r="CI135" s="120" t="s">
        <v>2031</v>
      </c>
    </row>
    <row r="136" spans="1:87" x14ac:dyDescent="0.25">
      <c r="A136" s="120" t="s">
        <v>4166</v>
      </c>
      <c r="B136" s="120">
        <v>4</v>
      </c>
      <c r="C136" s="120">
        <v>5</v>
      </c>
      <c r="D136" s="120">
        <v>4</v>
      </c>
      <c r="E136" s="120">
        <v>4</v>
      </c>
      <c r="F136" s="120">
        <v>5</v>
      </c>
      <c r="G136" s="120">
        <v>5</v>
      </c>
      <c r="H136" s="120">
        <v>5</v>
      </c>
      <c r="I136" s="120">
        <v>4</v>
      </c>
      <c r="J136" s="120">
        <v>2</v>
      </c>
      <c r="K136" s="120">
        <v>4</v>
      </c>
      <c r="L136" s="120">
        <v>4</v>
      </c>
      <c r="M136" s="120">
        <v>3</v>
      </c>
      <c r="N136" s="120">
        <v>2</v>
      </c>
      <c r="O136" s="120">
        <v>4</v>
      </c>
      <c r="P136" s="120">
        <v>5</v>
      </c>
      <c r="Q136" s="120">
        <v>5</v>
      </c>
      <c r="R136" s="120">
        <v>5</v>
      </c>
      <c r="S136" s="120">
        <v>3</v>
      </c>
      <c r="T136" s="120">
        <v>5</v>
      </c>
      <c r="U136" s="120">
        <v>4</v>
      </c>
      <c r="V136" s="120">
        <v>3</v>
      </c>
      <c r="W136" s="120">
        <v>5</v>
      </c>
      <c r="Z136" s="120">
        <v>5</v>
      </c>
      <c r="AA136" s="120">
        <v>4</v>
      </c>
      <c r="AB136" s="120">
        <v>5</v>
      </c>
      <c r="AC136" s="120">
        <v>5</v>
      </c>
      <c r="AD136" s="120">
        <v>5</v>
      </c>
      <c r="AE136" s="120">
        <v>5</v>
      </c>
      <c r="AF136" s="120">
        <v>5</v>
      </c>
      <c r="AG136" s="120">
        <v>4</v>
      </c>
      <c r="AH136" s="120">
        <v>4</v>
      </c>
      <c r="AI136" s="120">
        <v>5</v>
      </c>
      <c r="AJ136" s="120">
        <v>4</v>
      </c>
      <c r="AK136" s="120">
        <v>3</v>
      </c>
      <c r="AL136" s="120">
        <v>5</v>
      </c>
      <c r="AM136" s="120">
        <v>5</v>
      </c>
      <c r="AN136" s="120">
        <v>5</v>
      </c>
      <c r="AO136" s="120">
        <v>5</v>
      </c>
      <c r="AP136" s="120">
        <v>5</v>
      </c>
      <c r="AQ136" s="120">
        <v>5</v>
      </c>
      <c r="AR136" s="120">
        <v>5</v>
      </c>
      <c r="AS136" s="120">
        <v>5</v>
      </c>
      <c r="AT136" s="120">
        <v>5</v>
      </c>
      <c r="AU136" s="120">
        <v>4</v>
      </c>
      <c r="AV136" s="120">
        <v>5</v>
      </c>
      <c r="AW136" s="120">
        <v>5</v>
      </c>
      <c r="AX136" s="120">
        <v>4</v>
      </c>
      <c r="AY136" s="120">
        <v>2</v>
      </c>
      <c r="AZ136" s="120">
        <v>4</v>
      </c>
      <c r="BA136" s="120">
        <v>5</v>
      </c>
      <c r="BB136" s="120">
        <v>5</v>
      </c>
      <c r="BC136" s="120">
        <v>5</v>
      </c>
      <c r="BD136" s="120">
        <v>4</v>
      </c>
      <c r="BE136" s="120">
        <v>5</v>
      </c>
      <c r="BF136" s="120">
        <v>5</v>
      </c>
      <c r="BG136" s="120">
        <v>3</v>
      </c>
      <c r="BH136" s="120">
        <v>4</v>
      </c>
      <c r="BI136" s="120" t="s">
        <v>3586</v>
      </c>
      <c r="BJ136" s="120" t="s">
        <v>3587</v>
      </c>
      <c r="BK136" s="120" t="s">
        <v>3588</v>
      </c>
      <c r="BL136" s="120" t="s">
        <v>151</v>
      </c>
      <c r="BM136" s="120" t="s">
        <v>151</v>
      </c>
      <c r="BN136" s="120" t="s">
        <v>3609</v>
      </c>
      <c r="BO136" s="120" t="s">
        <v>3684</v>
      </c>
      <c r="BP136" s="120" t="s">
        <v>3778</v>
      </c>
      <c r="BQ136" s="120">
        <v>2</v>
      </c>
      <c r="BR136" s="120">
        <v>1</v>
      </c>
      <c r="BS136" s="120">
        <v>1</v>
      </c>
      <c r="BT136" s="120">
        <v>0</v>
      </c>
      <c r="BU136" s="120">
        <v>2</v>
      </c>
      <c r="BV136" s="120">
        <f>SUM(Table7[[#This Row],[7. Please indicate for each of the five statements which is the closest to how you have been feeling over the last 6 months '[I have felt cheerful and in good spirits']]:[7. Please indicate for each of the five statements which is the closest to how you have been feeling over the last 6 months '[My daily life has been filled with things that interest me']]])*4</f>
        <v>24</v>
      </c>
      <c r="BW136" s="120" t="s">
        <v>4167</v>
      </c>
      <c r="BX136" s="120" t="s">
        <v>3846</v>
      </c>
      <c r="BY136" s="120" t="s">
        <v>4168</v>
      </c>
      <c r="BZ136" s="120" t="s">
        <v>163</v>
      </c>
      <c r="CA136" s="120" t="s">
        <v>171</v>
      </c>
      <c r="CB136" s="120" t="s">
        <v>176</v>
      </c>
      <c r="CC136" s="120" t="s">
        <v>183</v>
      </c>
      <c r="CD136" s="120" t="s">
        <v>4169</v>
      </c>
      <c r="CE136" s="120" t="s">
        <v>153</v>
      </c>
      <c r="CF136" s="120" t="s">
        <v>3897</v>
      </c>
      <c r="CG136" s="120" t="s">
        <v>208</v>
      </c>
      <c r="CH136" s="120" t="s">
        <v>214</v>
      </c>
      <c r="CI136" s="120" t="s">
        <v>2031</v>
      </c>
    </row>
    <row r="137" spans="1:87" x14ac:dyDescent="0.25">
      <c r="A137" s="120" t="s">
        <v>4170</v>
      </c>
      <c r="B137" s="120">
        <v>1</v>
      </c>
      <c r="C137" s="120">
        <v>5</v>
      </c>
      <c r="D137" s="120">
        <v>1</v>
      </c>
      <c r="E137" s="120">
        <v>5</v>
      </c>
      <c r="F137" s="120">
        <v>1</v>
      </c>
      <c r="G137" s="120">
        <v>5</v>
      </c>
      <c r="H137" s="120">
        <v>5</v>
      </c>
      <c r="I137" s="120">
        <v>1</v>
      </c>
      <c r="J137" s="120">
        <v>1</v>
      </c>
      <c r="K137" s="120">
        <v>1</v>
      </c>
      <c r="L137" s="120">
        <v>1</v>
      </c>
      <c r="M137" s="120">
        <v>1</v>
      </c>
      <c r="N137" s="120">
        <v>1</v>
      </c>
      <c r="O137" s="120">
        <v>1</v>
      </c>
      <c r="P137" s="120">
        <v>5</v>
      </c>
      <c r="Q137" s="120">
        <v>5</v>
      </c>
      <c r="R137" s="120">
        <v>1</v>
      </c>
      <c r="S137" s="120">
        <v>1</v>
      </c>
      <c r="T137" s="120">
        <v>1</v>
      </c>
      <c r="U137" s="120">
        <v>1</v>
      </c>
      <c r="V137" s="120">
        <v>1</v>
      </c>
      <c r="W137" s="120">
        <v>1</v>
      </c>
      <c r="X137" s="120" t="s">
        <v>2954</v>
      </c>
      <c r="Z137" s="120">
        <v>5</v>
      </c>
      <c r="AA137" s="120">
        <v>5</v>
      </c>
      <c r="AB137" s="120">
        <v>5</v>
      </c>
      <c r="AC137" s="120">
        <v>5</v>
      </c>
      <c r="AD137" s="120">
        <v>5</v>
      </c>
      <c r="AE137" s="120">
        <v>5</v>
      </c>
      <c r="AF137" s="120">
        <v>5</v>
      </c>
      <c r="AG137" s="120">
        <v>5</v>
      </c>
      <c r="AH137" s="120">
        <v>5</v>
      </c>
      <c r="AI137" s="120">
        <v>5</v>
      </c>
      <c r="AJ137" s="120">
        <v>5</v>
      </c>
      <c r="AK137" s="120">
        <v>5</v>
      </c>
      <c r="AL137" s="120">
        <v>5</v>
      </c>
      <c r="AM137" s="120">
        <v>3</v>
      </c>
      <c r="AN137" s="120">
        <v>5</v>
      </c>
      <c r="AO137" s="120">
        <v>1</v>
      </c>
      <c r="AP137" s="120">
        <v>3</v>
      </c>
      <c r="AQ137" s="120">
        <v>1</v>
      </c>
      <c r="AR137" s="120">
        <v>5</v>
      </c>
      <c r="AS137" s="120">
        <v>5</v>
      </c>
      <c r="AT137" s="120">
        <v>1</v>
      </c>
      <c r="AU137" s="120">
        <v>1</v>
      </c>
      <c r="AV137" s="120">
        <v>1</v>
      </c>
      <c r="AW137" s="120">
        <v>1</v>
      </c>
      <c r="AX137" s="120">
        <v>1</v>
      </c>
      <c r="AY137" s="120">
        <v>1</v>
      </c>
      <c r="AZ137" s="120">
        <v>1</v>
      </c>
      <c r="BA137" s="120">
        <v>1</v>
      </c>
      <c r="BB137" s="120">
        <v>5</v>
      </c>
      <c r="BC137" s="120">
        <v>1</v>
      </c>
      <c r="BD137" s="120">
        <v>1</v>
      </c>
      <c r="BE137" s="120">
        <v>1</v>
      </c>
      <c r="BF137" s="120">
        <v>1</v>
      </c>
      <c r="BG137" s="120">
        <v>1</v>
      </c>
      <c r="BH137" s="120">
        <v>3</v>
      </c>
      <c r="BI137" s="120" t="s">
        <v>3586</v>
      </c>
      <c r="BJ137" s="120" t="s">
        <v>931</v>
      </c>
      <c r="BK137" s="120" t="s">
        <v>3594</v>
      </c>
      <c r="BL137" s="120" t="s">
        <v>5</v>
      </c>
      <c r="BM137" s="120" t="s">
        <v>5</v>
      </c>
      <c r="BN137" s="120" t="s">
        <v>3594</v>
      </c>
      <c r="BQ137" s="120">
        <v>1</v>
      </c>
      <c r="BR137" s="120">
        <v>1</v>
      </c>
      <c r="BS137" s="120">
        <v>1</v>
      </c>
      <c r="BT137" s="120">
        <v>1</v>
      </c>
      <c r="BU137" s="120">
        <v>1</v>
      </c>
      <c r="BV137" s="120">
        <f>SUM(Table7[[#This Row],[7. Please indicate for each of the five statements which is the closest to how you have been feeling over the last 6 months '[I have felt cheerful and in good spirits']]:[7. Please indicate for each of the five statements which is the closest to how you have been feeling over the last 6 months '[My daily life has been filled with things that interest me']]])*4</f>
        <v>20</v>
      </c>
      <c r="BW137" s="120" t="s">
        <v>148</v>
      </c>
      <c r="BX137" s="120" t="s">
        <v>2615</v>
      </c>
      <c r="BY137" s="120" t="s">
        <v>4171</v>
      </c>
      <c r="BZ137" s="120" t="s">
        <v>162</v>
      </c>
      <c r="CA137" s="120" t="s">
        <v>170</v>
      </c>
      <c r="CB137" s="120" t="s">
        <v>176</v>
      </c>
      <c r="CC137" s="120" t="s">
        <v>183</v>
      </c>
      <c r="CD137" s="120" t="s">
        <v>345</v>
      </c>
      <c r="CE137" s="120" t="s">
        <v>203</v>
      </c>
      <c r="CF137" s="120" t="s">
        <v>203</v>
      </c>
      <c r="CG137" s="120" t="s">
        <v>208</v>
      </c>
      <c r="CH137" s="120" t="s">
        <v>214</v>
      </c>
      <c r="CI137" s="120" t="s">
        <v>2031</v>
      </c>
    </row>
    <row r="138" spans="1:87" x14ac:dyDescent="0.25">
      <c r="A138" s="120" t="s">
        <v>4172</v>
      </c>
      <c r="B138" s="120">
        <v>4</v>
      </c>
      <c r="C138" s="120">
        <v>5</v>
      </c>
      <c r="D138" s="120">
        <v>5</v>
      </c>
      <c r="E138" s="120">
        <v>1</v>
      </c>
      <c r="F138" s="120">
        <v>1</v>
      </c>
      <c r="G138" s="120">
        <v>5</v>
      </c>
      <c r="H138" s="120">
        <v>3</v>
      </c>
      <c r="I138" s="120">
        <v>3</v>
      </c>
      <c r="J138" s="120">
        <v>1</v>
      </c>
      <c r="K138" s="120">
        <v>4</v>
      </c>
      <c r="L138" s="120">
        <v>3</v>
      </c>
      <c r="M138" s="120">
        <v>4</v>
      </c>
      <c r="N138" s="120">
        <v>1</v>
      </c>
      <c r="O138" s="120">
        <v>3</v>
      </c>
      <c r="P138" s="120">
        <v>5</v>
      </c>
      <c r="Q138" s="120">
        <v>5</v>
      </c>
      <c r="R138" s="120">
        <v>3</v>
      </c>
      <c r="S138" s="120">
        <v>3</v>
      </c>
      <c r="T138" s="120">
        <v>1</v>
      </c>
      <c r="U138" s="120">
        <v>4</v>
      </c>
      <c r="V138" s="120" t="s">
        <v>5</v>
      </c>
      <c r="W138" s="120">
        <v>5</v>
      </c>
      <c r="X138" s="120" t="s">
        <v>2978</v>
      </c>
      <c r="Z138" s="120">
        <v>3</v>
      </c>
      <c r="AA138" s="120">
        <v>3</v>
      </c>
      <c r="AB138" s="120">
        <v>3</v>
      </c>
      <c r="AC138" s="120">
        <v>3</v>
      </c>
      <c r="AD138" s="120">
        <v>4</v>
      </c>
      <c r="AE138" s="120">
        <v>3</v>
      </c>
      <c r="AF138" s="120">
        <v>5</v>
      </c>
      <c r="AG138" s="120">
        <v>3</v>
      </c>
      <c r="AH138" s="120">
        <v>3</v>
      </c>
      <c r="AI138" s="120">
        <v>3</v>
      </c>
      <c r="AJ138" s="120">
        <v>4</v>
      </c>
      <c r="AK138" s="120">
        <v>3</v>
      </c>
      <c r="AL138" s="120">
        <v>3</v>
      </c>
      <c r="AM138" s="120">
        <v>4</v>
      </c>
      <c r="AN138" s="120">
        <v>5</v>
      </c>
      <c r="AO138" s="120">
        <v>5</v>
      </c>
      <c r="AP138" s="120">
        <v>1</v>
      </c>
      <c r="AQ138" s="120">
        <v>1</v>
      </c>
      <c r="AR138" s="120">
        <v>5</v>
      </c>
      <c r="AS138" s="120">
        <v>4</v>
      </c>
      <c r="AT138" s="120">
        <v>1</v>
      </c>
      <c r="AU138" s="120">
        <v>1</v>
      </c>
      <c r="AV138" s="120">
        <v>4</v>
      </c>
      <c r="AW138" s="120">
        <v>2</v>
      </c>
      <c r="AX138" s="120">
        <v>5</v>
      </c>
      <c r="AY138" s="120">
        <v>5</v>
      </c>
      <c r="AZ138" s="120">
        <v>4</v>
      </c>
      <c r="BA138" s="120">
        <v>5</v>
      </c>
      <c r="BB138" s="120">
        <v>5</v>
      </c>
      <c r="BC138" s="120">
        <v>4</v>
      </c>
      <c r="BD138" s="120">
        <v>3</v>
      </c>
      <c r="BE138" s="120">
        <v>1</v>
      </c>
      <c r="BF138" s="120">
        <v>5</v>
      </c>
      <c r="BG138" s="120">
        <v>1</v>
      </c>
      <c r="BH138" s="120">
        <v>5</v>
      </c>
      <c r="BI138" s="120" t="s">
        <v>3586</v>
      </c>
      <c r="BJ138" s="120" t="s">
        <v>3608</v>
      </c>
      <c r="BK138" s="120" t="s">
        <v>3678</v>
      </c>
      <c r="BL138" s="120" t="s">
        <v>151</v>
      </c>
      <c r="BM138" s="120" t="s">
        <v>151</v>
      </c>
      <c r="BQ138" s="120">
        <v>2</v>
      </c>
      <c r="BR138" s="120">
        <v>2</v>
      </c>
      <c r="BS138" s="120">
        <v>1</v>
      </c>
      <c r="BT138" s="120">
        <v>1</v>
      </c>
      <c r="BU138" s="120">
        <v>3</v>
      </c>
      <c r="BV138" s="120">
        <f>SUM(Table7[[#This Row],[7. Please indicate for each of the five statements which is the closest to how you have been feeling over the last 6 months '[I have felt cheerful and in good spirits']]:[7. Please indicate for each of the five statements which is the closest to how you have been feeling over the last 6 months '[My daily life has been filled with things that interest me']]])*4</f>
        <v>36</v>
      </c>
      <c r="BW138" s="120" t="s">
        <v>148</v>
      </c>
      <c r="BX138" s="120" t="s">
        <v>3271</v>
      </c>
      <c r="BZ138" s="120" t="s">
        <v>162</v>
      </c>
      <c r="CA138" s="120" t="s">
        <v>171</v>
      </c>
      <c r="CB138" s="120" t="s">
        <v>176</v>
      </c>
      <c r="CC138" s="120" t="s">
        <v>183</v>
      </c>
      <c r="CD138" s="120" t="s">
        <v>1352</v>
      </c>
      <c r="CE138" s="120" t="s">
        <v>192</v>
      </c>
      <c r="CF138" s="120" t="s">
        <v>4173</v>
      </c>
      <c r="CG138" s="120" t="s">
        <v>208</v>
      </c>
      <c r="CH138" s="120" t="s">
        <v>214</v>
      </c>
      <c r="CI138" s="120" t="s">
        <v>2031</v>
      </c>
    </row>
    <row r="139" spans="1:87" x14ac:dyDescent="0.25">
      <c r="A139" s="120" t="s">
        <v>4174</v>
      </c>
      <c r="B139" s="120">
        <v>1</v>
      </c>
      <c r="C139" s="120">
        <v>3</v>
      </c>
      <c r="D139" s="120">
        <v>1</v>
      </c>
      <c r="E139" s="120">
        <v>1</v>
      </c>
      <c r="F139" s="120">
        <v>1</v>
      </c>
      <c r="G139" s="120">
        <v>2</v>
      </c>
      <c r="H139" s="120">
        <v>3</v>
      </c>
      <c r="I139" s="120">
        <v>3</v>
      </c>
      <c r="J139" s="120">
        <v>1</v>
      </c>
      <c r="K139" s="120">
        <v>2</v>
      </c>
      <c r="L139" s="120">
        <v>5</v>
      </c>
      <c r="M139" s="120">
        <v>2</v>
      </c>
      <c r="N139" s="120">
        <v>2</v>
      </c>
      <c r="O139" s="120">
        <v>4</v>
      </c>
      <c r="P139" s="120">
        <v>5</v>
      </c>
      <c r="Q139" s="120">
        <v>5</v>
      </c>
      <c r="R139" s="120">
        <v>3</v>
      </c>
      <c r="S139" s="120">
        <v>2</v>
      </c>
      <c r="T139" s="120">
        <v>2</v>
      </c>
      <c r="U139" s="120">
        <v>1</v>
      </c>
      <c r="V139" s="120">
        <v>1</v>
      </c>
      <c r="W139" s="120">
        <v>1</v>
      </c>
      <c r="X139" s="120" t="s">
        <v>4175</v>
      </c>
      <c r="Z139" s="120">
        <v>2</v>
      </c>
      <c r="AA139" s="120">
        <v>4</v>
      </c>
      <c r="AB139" s="120">
        <v>4</v>
      </c>
      <c r="AC139" s="120">
        <v>3</v>
      </c>
      <c r="AD139" s="120">
        <v>1</v>
      </c>
      <c r="AE139" s="120">
        <v>1</v>
      </c>
      <c r="AF139" s="120">
        <v>3</v>
      </c>
      <c r="AG139" s="120">
        <v>5</v>
      </c>
      <c r="AH139" s="120">
        <v>1</v>
      </c>
      <c r="AI139" s="120">
        <v>4</v>
      </c>
      <c r="AJ139" s="120">
        <v>1</v>
      </c>
      <c r="AK139" s="120">
        <v>2</v>
      </c>
      <c r="AL139" s="120">
        <v>1</v>
      </c>
      <c r="AM139" s="120">
        <v>1</v>
      </c>
      <c r="AN139" s="120">
        <v>4</v>
      </c>
      <c r="AO139" s="120">
        <v>1</v>
      </c>
      <c r="AP139" s="120">
        <v>2</v>
      </c>
      <c r="AQ139" s="120">
        <v>2</v>
      </c>
      <c r="AR139" s="120">
        <v>5</v>
      </c>
      <c r="AS139" s="120">
        <v>4</v>
      </c>
      <c r="AT139" s="120">
        <v>3</v>
      </c>
      <c r="AU139" s="120">
        <v>1</v>
      </c>
      <c r="AV139" s="120">
        <v>5</v>
      </c>
      <c r="AW139" s="120">
        <v>5</v>
      </c>
      <c r="AX139" s="120">
        <v>3</v>
      </c>
      <c r="AY139" s="120">
        <v>2</v>
      </c>
      <c r="AZ139" s="120">
        <v>3</v>
      </c>
      <c r="BA139" s="120">
        <v>5</v>
      </c>
      <c r="BB139" s="120">
        <v>5</v>
      </c>
      <c r="BC139" s="120">
        <v>3</v>
      </c>
      <c r="BD139" s="120">
        <v>2</v>
      </c>
      <c r="BE139" s="120">
        <v>5</v>
      </c>
      <c r="BF139" s="120">
        <v>1</v>
      </c>
      <c r="BG139" s="120">
        <v>1</v>
      </c>
      <c r="BH139" s="120">
        <v>1</v>
      </c>
      <c r="BI139" s="120" t="s">
        <v>3594</v>
      </c>
      <c r="BJ139" s="120" t="s">
        <v>3587</v>
      </c>
      <c r="BK139" s="120" t="s">
        <v>3588</v>
      </c>
      <c r="BL139" s="120" t="s">
        <v>931</v>
      </c>
      <c r="BM139" s="120" t="s">
        <v>931</v>
      </c>
      <c r="BN139" s="120" t="s">
        <v>3594</v>
      </c>
      <c r="BQ139" s="120">
        <v>3</v>
      </c>
      <c r="BR139" s="120">
        <v>2</v>
      </c>
      <c r="BS139" s="120">
        <v>3</v>
      </c>
      <c r="BT139" s="120">
        <v>1</v>
      </c>
      <c r="BU139" s="120">
        <v>5</v>
      </c>
      <c r="BV139" s="120">
        <f>SUM(Table7[[#This Row],[7. Please indicate for each of the five statements which is the closest to how you have been feeling over the last 6 months '[I have felt cheerful and in good spirits']]:[7. Please indicate for each of the five statements which is the closest to how you have been feeling over the last 6 months '[My daily life has been filled with things that interest me']]])*4</f>
        <v>56</v>
      </c>
      <c r="BW139" s="120" t="s">
        <v>148</v>
      </c>
      <c r="BX139" s="120" t="s">
        <v>4176</v>
      </c>
      <c r="BY139" s="120" t="s">
        <v>4177</v>
      </c>
      <c r="BZ139" s="120" t="s">
        <v>162</v>
      </c>
      <c r="CA139" s="120" t="s">
        <v>170</v>
      </c>
      <c r="CB139" s="120" t="s">
        <v>181</v>
      </c>
      <c r="CC139" s="120" t="s">
        <v>185</v>
      </c>
      <c r="CD139" s="120" t="s">
        <v>4178</v>
      </c>
      <c r="CE139" s="120" t="s">
        <v>192</v>
      </c>
      <c r="CF139" s="120" t="s">
        <v>3696</v>
      </c>
      <c r="CG139" s="120" t="s">
        <v>4179</v>
      </c>
      <c r="CH139" s="120" t="s">
        <v>216</v>
      </c>
      <c r="CI139" s="120" t="s">
        <v>2031</v>
      </c>
    </row>
    <row r="140" spans="1:87" x14ac:dyDescent="0.25">
      <c r="A140" s="120" t="s">
        <v>4180</v>
      </c>
      <c r="B140" s="120">
        <v>5</v>
      </c>
      <c r="C140" s="120">
        <v>5</v>
      </c>
      <c r="D140" s="120">
        <v>5</v>
      </c>
      <c r="E140" s="120">
        <v>5</v>
      </c>
      <c r="F140" s="120">
        <v>2</v>
      </c>
      <c r="G140" s="120">
        <v>5</v>
      </c>
      <c r="H140" s="120">
        <v>4</v>
      </c>
      <c r="I140" s="120">
        <v>3</v>
      </c>
      <c r="J140" s="120">
        <v>2</v>
      </c>
      <c r="K140" s="120">
        <v>2</v>
      </c>
      <c r="L140" s="120">
        <v>3</v>
      </c>
      <c r="M140" s="120">
        <v>2</v>
      </c>
      <c r="N140" s="120">
        <v>5</v>
      </c>
      <c r="O140" s="120">
        <v>3</v>
      </c>
      <c r="P140" s="120">
        <v>5</v>
      </c>
      <c r="Q140" s="120">
        <v>5</v>
      </c>
      <c r="R140" s="120">
        <v>4</v>
      </c>
      <c r="S140" s="120">
        <v>3</v>
      </c>
      <c r="T140" s="120">
        <v>2</v>
      </c>
      <c r="U140" s="120">
        <v>5</v>
      </c>
      <c r="V140" s="120" t="s">
        <v>5</v>
      </c>
      <c r="W140" s="120">
        <v>5</v>
      </c>
      <c r="X140" s="120" t="s">
        <v>4181</v>
      </c>
      <c r="Z140" s="120">
        <v>4</v>
      </c>
      <c r="AA140" s="120">
        <v>3</v>
      </c>
      <c r="AB140" s="120">
        <v>4</v>
      </c>
      <c r="AC140" s="120">
        <v>3</v>
      </c>
      <c r="AD140" s="120">
        <v>5</v>
      </c>
      <c r="AE140" s="120">
        <v>3</v>
      </c>
      <c r="AF140" s="120">
        <v>5</v>
      </c>
      <c r="AG140" s="120">
        <v>4</v>
      </c>
      <c r="AH140" s="120">
        <v>5</v>
      </c>
      <c r="AI140" s="120">
        <v>3</v>
      </c>
      <c r="AJ140" s="120">
        <v>5</v>
      </c>
      <c r="AK140" s="120">
        <v>5</v>
      </c>
      <c r="AL140" s="120">
        <v>4</v>
      </c>
      <c r="AM140" s="120">
        <v>5</v>
      </c>
      <c r="AN140" s="120">
        <v>5</v>
      </c>
      <c r="AO140" s="120">
        <v>5</v>
      </c>
      <c r="AP140" s="120">
        <v>5</v>
      </c>
      <c r="AQ140" s="120">
        <v>2</v>
      </c>
      <c r="AR140" s="120">
        <v>5</v>
      </c>
      <c r="AS140" s="120">
        <v>5</v>
      </c>
      <c r="AT140" s="120">
        <v>4</v>
      </c>
      <c r="AU140" s="120">
        <v>2</v>
      </c>
      <c r="AV140" s="120">
        <v>2</v>
      </c>
      <c r="AW140" s="120">
        <v>3</v>
      </c>
      <c r="AX140" s="120">
        <v>4</v>
      </c>
      <c r="AY140" s="120">
        <v>5</v>
      </c>
      <c r="AZ140" s="120">
        <v>3</v>
      </c>
      <c r="BA140" s="120">
        <v>5</v>
      </c>
      <c r="BB140" s="120">
        <v>5</v>
      </c>
      <c r="BC140" s="120">
        <v>4</v>
      </c>
      <c r="BD140" s="120">
        <v>3</v>
      </c>
      <c r="BE140" s="120">
        <v>2</v>
      </c>
      <c r="BF140" s="120">
        <v>5</v>
      </c>
      <c r="BG140" s="120" t="s">
        <v>5</v>
      </c>
      <c r="BH140" s="120">
        <v>5</v>
      </c>
      <c r="BI140" s="120" t="s">
        <v>3659</v>
      </c>
      <c r="BJ140" s="120" t="s">
        <v>3623</v>
      </c>
      <c r="BK140" s="120" t="s">
        <v>3588</v>
      </c>
      <c r="BL140" s="120" t="s">
        <v>151</v>
      </c>
      <c r="BM140" s="120" t="s">
        <v>151</v>
      </c>
      <c r="BN140" s="120" t="s">
        <v>3602</v>
      </c>
      <c r="BO140" s="120" t="s">
        <v>3840</v>
      </c>
      <c r="BP140" s="120" t="s">
        <v>3710</v>
      </c>
      <c r="BQ140" s="120">
        <v>3</v>
      </c>
      <c r="BR140" s="120">
        <v>2</v>
      </c>
      <c r="BS140" s="120">
        <v>2</v>
      </c>
      <c r="BT140" s="120">
        <v>3</v>
      </c>
      <c r="BU140" s="120">
        <v>4</v>
      </c>
      <c r="BV140" s="120">
        <f>SUM(Table7[[#This Row],[7. Please indicate for each of the five statements which is the closest to how you have been feeling over the last 6 months '[I have felt cheerful and in good spirits']]:[7. Please indicate for each of the five statements which is the closest to how you have been feeling over the last 6 months '[My daily life has been filled with things that interest me']]])*4</f>
        <v>56</v>
      </c>
      <c r="BW140" s="120" t="s">
        <v>148</v>
      </c>
      <c r="BX140" s="120" t="s">
        <v>4008</v>
      </c>
      <c r="BY140" s="120" t="s">
        <v>4182</v>
      </c>
      <c r="BZ140" s="120" t="s">
        <v>162</v>
      </c>
      <c r="CA140" s="120" t="s">
        <v>171</v>
      </c>
      <c r="CB140" s="120" t="s">
        <v>176</v>
      </c>
      <c r="CC140" s="120" t="s">
        <v>183</v>
      </c>
      <c r="CD140" s="120" t="s">
        <v>2398</v>
      </c>
      <c r="CE140" s="120" t="s">
        <v>202</v>
      </c>
      <c r="CF140" s="120" t="s">
        <v>4136</v>
      </c>
      <c r="CG140" s="120" t="s">
        <v>208</v>
      </c>
      <c r="CH140" s="120" t="s">
        <v>214</v>
      </c>
      <c r="CI140" s="120" t="s">
        <v>2031</v>
      </c>
    </row>
    <row r="141" spans="1:87" x14ac:dyDescent="0.25">
      <c r="A141" s="120" t="s">
        <v>4183</v>
      </c>
      <c r="B141" s="120">
        <v>3</v>
      </c>
      <c r="C141" s="120">
        <v>3</v>
      </c>
      <c r="D141" s="120">
        <v>3</v>
      </c>
      <c r="E141" s="120">
        <v>3</v>
      </c>
      <c r="F141" s="120">
        <v>3</v>
      </c>
      <c r="G141" s="120">
        <v>5</v>
      </c>
      <c r="H141" s="120">
        <v>5</v>
      </c>
      <c r="I141" s="120">
        <v>5</v>
      </c>
      <c r="J141" s="120">
        <v>3</v>
      </c>
      <c r="K141" s="120">
        <v>4</v>
      </c>
      <c r="L141" s="120">
        <v>3</v>
      </c>
      <c r="M141" s="120">
        <v>5</v>
      </c>
      <c r="N141" s="120">
        <v>4</v>
      </c>
      <c r="O141" s="120">
        <v>5</v>
      </c>
      <c r="P141" s="120">
        <v>5</v>
      </c>
      <c r="Q141" s="120">
        <v>5</v>
      </c>
      <c r="R141" s="120">
        <v>5</v>
      </c>
      <c r="S141" s="120">
        <v>3</v>
      </c>
      <c r="T141" s="120">
        <v>3</v>
      </c>
      <c r="U141" s="120">
        <v>4</v>
      </c>
      <c r="V141" s="120">
        <v>3</v>
      </c>
      <c r="W141" s="120">
        <v>4</v>
      </c>
      <c r="X141" s="120" t="s">
        <v>4184</v>
      </c>
      <c r="Z141" s="120">
        <v>4</v>
      </c>
      <c r="AA141" s="120">
        <v>4</v>
      </c>
      <c r="AB141" s="120">
        <v>3</v>
      </c>
      <c r="AC141" s="120">
        <v>5</v>
      </c>
      <c r="AD141" s="120">
        <v>4</v>
      </c>
      <c r="AE141" s="120">
        <v>3</v>
      </c>
      <c r="AF141" s="120">
        <v>5</v>
      </c>
      <c r="AG141" s="120">
        <v>3</v>
      </c>
      <c r="AH141" s="120">
        <v>4</v>
      </c>
      <c r="AI141" s="120">
        <v>4</v>
      </c>
      <c r="AJ141" s="120">
        <v>4</v>
      </c>
      <c r="AK141" s="120">
        <v>4</v>
      </c>
      <c r="AL141" s="120">
        <v>4</v>
      </c>
      <c r="AM141" s="120">
        <v>5</v>
      </c>
      <c r="AN141" s="120">
        <v>3</v>
      </c>
      <c r="AO141" s="120">
        <v>3</v>
      </c>
      <c r="AP141" s="120">
        <v>4</v>
      </c>
      <c r="AQ141" s="120">
        <v>4</v>
      </c>
      <c r="AR141" s="120">
        <v>5</v>
      </c>
      <c r="AS141" s="120">
        <v>5</v>
      </c>
      <c r="AT141" s="120">
        <v>4</v>
      </c>
      <c r="AU141" s="120">
        <v>3</v>
      </c>
      <c r="AV141" s="120">
        <v>3</v>
      </c>
      <c r="AW141" s="120">
        <v>3</v>
      </c>
      <c r="AX141" s="120">
        <v>3</v>
      </c>
      <c r="AY141" s="120">
        <v>3</v>
      </c>
      <c r="AZ141" s="120">
        <v>3</v>
      </c>
      <c r="BA141" s="120">
        <v>4</v>
      </c>
      <c r="BB141" s="120">
        <v>5</v>
      </c>
      <c r="BC141" s="120">
        <v>4</v>
      </c>
      <c r="BD141" s="120">
        <v>3</v>
      </c>
      <c r="BE141" s="120">
        <v>3</v>
      </c>
      <c r="BF141" s="120">
        <v>3</v>
      </c>
      <c r="BG141" s="120">
        <v>3</v>
      </c>
      <c r="BH141" s="120">
        <v>5</v>
      </c>
      <c r="BI141" s="120" t="s">
        <v>3659</v>
      </c>
      <c r="BJ141" s="120" t="s">
        <v>3587</v>
      </c>
      <c r="BK141" s="120" t="s">
        <v>3588</v>
      </c>
      <c r="BL141" s="120" t="s">
        <v>151</v>
      </c>
      <c r="BM141" s="120" t="s">
        <v>931</v>
      </c>
      <c r="BN141" s="120" t="s">
        <v>3602</v>
      </c>
      <c r="BP141" s="120" t="s">
        <v>3628</v>
      </c>
      <c r="BQ141" s="120">
        <v>3</v>
      </c>
      <c r="BR141" s="120">
        <v>2</v>
      </c>
      <c r="BS141" s="120">
        <v>2</v>
      </c>
      <c r="BT141" s="120">
        <v>2</v>
      </c>
      <c r="BU141" s="120">
        <v>2</v>
      </c>
      <c r="BV141" s="120">
        <f>SUM(Table7[[#This Row],[7. Please indicate for each of the five statements which is the closest to how you have been feeling over the last 6 months '[I have felt cheerful and in good spirits']]:[7. Please indicate for each of the five statements which is the closest to how you have been feeling over the last 6 months '[My daily life has been filled with things that interest me']]])*4</f>
        <v>44</v>
      </c>
      <c r="BW141" s="120" t="s">
        <v>144</v>
      </c>
      <c r="BX141" s="120" t="s">
        <v>4185</v>
      </c>
      <c r="BY141" s="120" t="s">
        <v>4186</v>
      </c>
      <c r="BZ141" s="120" t="s">
        <v>162</v>
      </c>
      <c r="CA141" s="120" t="s">
        <v>171</v>
      </c>
      <c r="CB141" s="120" t="s">
        <v>176</v>
      </c>
      <c r="CC141" s="120" t="s">
        <v>183</v>
      </c>
      <c r="CD141" s="120" t="s">
        <v>1873</v>
      </c>
      <c r="CE141" s="120" t="s">
        <v>204</v>
      </c>
      <c r="CF141" s="120" t="s">
        <v>4187</v>
      </c>
      <c r="CG141" s="120" t="s">
        <v>209</v>
      </c>
      <c r="CH141" s="120" t="s">
        <v>215</v>
      </c>
      <c r="CI141" s="120" t="s">
        <v>2031</v>
      </c>
    </row>
    <row r="142" spans="1:87" x14ac:dyDescent="0.25">
      <c r="A142" s="120" t="s">
        <v>4188</v>
      </c>
      <c r="B142" s="120">
        <v>3</v>
      </c>
      <c r="C142" s="120">
        <v>5</v>
      </c>
      <c r="D142" s="120">
        <v>5</v>
      </c>
      <c r="E142" s="120">
        <v>4</v>
      </c>
      <c r="F142" s="120">
        <v>3</v>
      </c>
      <c r="G142" s="120">
        <v>5</v>
      </c>
      <c r="H142" s="120">
        <v>5</v>
      </c>
      <c r="I142" s="120">
        <v>3</v>
      </c>
      <c r="J142" s="120">
        <v>3</v>
      </c>
      <c r="K142" s="120">
        <v>3</v>
      </c>
      <c r="L142" s="120">
        <v>3</v>
      </c>
      <c r="M142" s="120">
        <v>5</v>
      </c>
      <c r="N142" s="120">
        <v>5</v>
      </c>
      <c r="O142" s="120">
        <v>4</v>
      </c>
      <c r="P142" s="120">
        <v>5</v>
      </c>
      <c r="Q142" s="120">
        <v>5</v>
      </c>
      <c r="R142" s="120">
        <v>4</v>
      </c>
      <c r="S142" s="120">
        <v>5</v>
      </c>
      <c r="T142" s="120">
        <v>4</v>
      </c>
      <c r="U142" s="120">
        <v>5</v>
      </c>
      <c r="V142" s="120">
        <v>5</v>
      </c>
      <c r="W142" s="120">
        <v>5</v>
      </c>
      <c r="X142" s="120" t="s">
        <v>2692</v>
      </c>
      <c r="Z142" s="120">
        <v>5</v>
      </c>
      <c r="AA142" s="120">
        <v>4</v>
      </c>
      <c r="AB142" s="120">
        <v>4</v>
      </c>
      <c r="AC142" s="120">
        <v>5</v>
      </c>
      <c r="AD142" s="120">
        <v>4</v>
      </c>
      <c r="AE142" s="120">
        <v>5</v>
      </c>
      <c r="AF142" s="120">
        <v>5</v>
      </c>
      <c r="AG142" s="120">
        <v>4</v>
      </c>
      <c r="AH142" s="120">
        <v>3</v>
      </c>
      <c r="AI142" s="120">
        <v>5</v>
      </c>
      <c r="AJ142" s="120">
        <v>4</v>
      </c>
      <c r="AK142" s="120">
        <v>4</v>
      </c>
      <c r="AL142" s="120">
        <v>5</v>
      </c>
      <c r="AM142" s="120">
        <v>4</v>
      </c>
      <c r="AN142" s="120">
        <v>5</v>
      </c>
      <c r="AO142" s="120">
        <v>5</v>
      </c>
      <c r="AP142" s="120">
        <v>5</v>
      </c>
      <c r="AQ142" s="120">
        <v>3</v>
      </c>
      <c r="AR142" s="120">
        <v>5</v>
      </c>
      <c r="AS142" s="120">
        <v>5</v>
      </c>
      <c r="AT142" s="120">
        <v>5</v>
      </c>
      <c r="AU142" s="120">
        <v>5</v>
      </c>
      <c r="AV142" s="120">
        <v>4</v>
      </c>
      <c r="AW142" s="120">
        <v>4</v>
      </c>
      <c r="AX142" s="120">
        <v>4</v>
      </c>
      <c r="AY142" s="120">
        <v>5</v>
      </c>
      <c r="AZ142" s="120">
        <v>4</v>
      </c>
      <c r="BA142" s="120">
        <v>5</v>
      </c>
      <c r="BB142" s="120">
        <v>5</v>
      </c>
      <c r="BC142" s="120">
        <v>4</v>
      </c>
      <c r="BD142" s="120">
        <v>5</v>
      </c>
      <c r="BE142" s="120">
        <v>4</v>
      </c>
      <c r="BF142" s="120">
        <v>5</v>
      </c>
      <c r="BG142" s="120">
        <v>5</v>
      </c>
      <c r="BH142" s="120">
        <v>5</v>
      </c>
      <c r="BI142" s="120" t="s">
        <v>4189</v>
      </c>
      <c r="BJ142" s="120" t="s">
        <v>3587</v>
      </c>
      <c r="BK142" s="120" t="s">
        <v>3588</v>
      </c>
      <c r="BL142" s="120" t="s">
        <v>151</v>
      </c>
      <c r="BM142" s="120" t="s">
        <v>151</v>
      </c>
      <c r="BN142" s="120" t="s">
        <v>3602</v>
      </c>
      <c r="BO142" s="120" t="s">
        <v>4190</v>
      </c>
      <c r="BP142" s="120" t="s">
        <v>4191</v>
      </c>
      <c r="BQ142" s="120">
        <v>5</v>
      </c>
      <c r="BR142" s="120">
        <v>4</v>
      </c>
      <c r="BS142" s="120">
        <v>4</v>
      </c>
      <c r="BT142" s="120">
        <v>4</v>
      </c>
      <c r="BU142" s="120">
        <v>5</v>
      </c>
      <c r="BV142" s="120">
        <f>SUM(Table7[[#This Row],[7. Please indicate for each of the five statements which is the closest to how you have been feeling over the last 6 months '[I have felt cheerful and in good spirits']]:[7. Please indicate for each of the five statements which is the closest to how you have been feeling over the last 6 months '[My daily life has been filled with things that interest me']]])*4</f>
        <v>88</v>
      </c>
      <c r="BW142" s="120" t="s">
        <v>2052</v>
      </c>
      <c r="BX142" s="120" t="s">
        <v>3612</v>
      </c>
      <c r="BY142" s="120" t="s">
        <v>4192</v>
      </c>
      <c r="BZ142" s="120" t="s">
        <v>162</v>
      </c>
      <c r="CA142" s="120" t="s">
        <v>172</v>
      </c>
      <c r="CB142" s="120" t="s">
        <v>176</v>
      </c>
      <c r="CC142" s="120" t="s">
        <v>183</v>
      </c>
      <c r="CD142" s="120" t="s">
        <v>4193</v>
      </c>
      <c r="CE142" s="120" t="s">
        <v>4194</v>
      </c>
      <c r="CF142" s="120" t="s">
        <v>3880</v>
      </c>
      <c r="CG142" s="120" t="s">
        <v>208</v>
      </c>
      <c r="CH142" s="120" t="s">
        <v>214</v>
      </c>
      <c r="CI142" s="120" t="s">
        <v>2031</v>
      </c>
    </row>
    <row r="143" spans="1:87" x14ac:dyDescent="0.25">
      <c r="A143" s="120" t="s">
        <v>4195</v>
      </c>
      <c r="B143" s="120">
        <v>4</v>
      </c>
      <c r="C143" s="120">
        <v>5</v>
      </c>
      <c r="D143" s="120">
        <v>2</v>
      </c>
      <c r="E143" s="120">
        <v>4</v>
      </c>
      <c r="F143" s="120">
        <v>1</v>
      </c>
      <c r="G143" s="120">
        <v>5</v>
      </c>
      <c r="H143" s="120">
        <v>5</v>
      </c>
      <c r="I143" s="120">
        <v>5</v>
      </c>
      <c r="J143" s="120">
        <v>1</v>
      </c>
      <c r="K143" s="120">
        <v>1</v>
      </c>
      <c r="L143" s="120">
        <v>5</v>
      </c>
      <c r="M143" s="120">
        <v>4</v>
      </c>
      <c r="N143" s="120" t="s">
        <v>5</v>
      </c>
      <c r="O143" s="120">
        <v>5</v>
      </c>
      <c r="P143" s="120">
        <v>5</v>
      </c>
      <c r="Q143" s="120">
        <v>5</v>
      </c>
      <c r="R143" s="120">
        <v>4</v>
      </c>
      <c r="S143" s="120">
        <v>5</v>
      </c>
      <c r="T143" s="120">
        <v>1</v>
      </c>
      <c r="U143" s="120">
        <v>4</v>
      </c>
      <c r="V143" s="120">
        <v>3</v>
      </c>
      <c r="W143" s="120">
        <v>3</v>
      </c>
      <c r="X143" s="120" t="s">
        <v>2747</v>
      </c>
      <c r="Z143" s="120">
        <v>3</v>
      </c>
      <c r="AA143" s="120">
        <v>1</v>
      </c>
      <c r="AB143" s="120">
        <v>4</v>
      </c>
      <c r="AC143" s="120">
        <v>4</v>
      </c>
      <c r="AD143" s="120">
        <v>4</v>
      </c>
      <c r="AE143" s="120">
        <v>3</v>
      </c>
      <c r="AF143" s="120">
        <v>4</v>
      </c>
      <c r="AG143" s="120">
        <v>3</v>
      </c>
      <c r="AH143" s="120">
        <v>4</v>
      </c>
      <c r="AI143" s="120">
        <v>3</v>
      </c>
      <c r="AJ143" s="120">
        <v>3</v>
      </c>
      <c r="AK143" s="120">
        <v>4</v>
      </c>
      <c r="AL143" s="120">
        <v>4</v>
      </c>
      <c r="AM143" s="120">
        <v>4</v>
      </c>
      <c r="AN143" s="120">
        <v>4</v>
      </c>
      <c r="AO143" s="120">
        <v>2</v>
      </c>
      <c r="AP143" s="120">
        <v>4</v>
      </c>
      <c r="AQ143" s="120">
        <v>1</v>
      </c>
      <c r="AR143" s="120">
        <v>5</v>
      </c>
      <c r="AS143" s="120">
        <v>5</v>
      </c>
      <c r="AT143" s="120">
        <v>4</v>
      </c>
      <c r="AU143" s="120">
        <v>1</v>
      </c>
      <c r="AV143" s="120">
        <v>1</v>
      </c>
      <c r="AW143" s="120">
        <v>5</v>
      </c>
      <c r="AX143" s="120">
        <v>4</v>
      </c>
      <c r="AY143" s="120">
        <v>5</v>
      </c>
      <c r="AZ143" s="120">
        <v>5</v>
      </c>
      <c r="BA143" s="120">
        <v>5</v>
      </c>
      <c r="BB143" s="120">
        <v>5</v>
      </c>
      <c r="BC143" s="120">
        <v>4</v>
      </c>
      <c r="BD143" s="120">
        <v>5</v>
      </c>
      <c r="BE143" s="120">
        <v>1</v>
      </c>
      <c r="BF143" s="120">
        <v>3</v>
      </c>
      <c r="BG143" s="120">
        <v>3</v>
      </c>
      <c r="BH143" s="120">
        <v>4</v>
      </c>
      <c r="BI143" s="120" t="s">
        <v>3586</v>
      </c>
      <c r="BJ143" s="120" t="s">
        <v>931</v>
      </c>
      <c r="BK143" s="120" t="s">
        <v>3588</v>
      </c>
      <c r="BL143" s="120" t="s">
        <v>151</v>
      </c>
      <c r="BM143" s="120" t="s">
        <v>151</v>
      </c>
      <c r="BN143" s="120" t="s">
        <v>3609</v>
      </c>
      <c r="BO143" s="120" t="s">
        <v>4196</v>
      </c>
      <c r="BP143" s="120" t="s">
        <v>3736</v>
      </c>
      <c r="BQ143" s="120">
        <v>4</v>
      </c>
      <c r="BR143" s="120">
        <v>3</v>
      </c>
      <c r="BS143" s="120">
        <v>3</v>
      </c>
      <c r="BT143" s="120">
        <v>1</v>
      </c>
      <c r="BU143" s="120">
        <v>3</v>
      </c>
      <c r="BV143" s="120">
        <f>SUM(Table7[[#This Row],[7. Please indicate for each of the five statements which is the closest to how you have been feeling over the last 6 months '[I have felt cheerful and in good spirits']]:[7. Please indicate for each of the five statements which is the closest to how you have been feeling over the last 6 months '[My daily life has been filled with things that interest me']]])*4</f>
        <v>56</v>
      </c>
      <c r="BW143" s="120" t="s">
        <v>3936</v>
      </c>
      <c r="BX143" s="120" t="s">
        <v>4197</v>
      </c>
      <c r="BY143" s="120" t="s">
        <v>4198</v>
      </c>
      <c r="BZ143" s="120" t="s">
        <v>162</v>
      </c>
      <c r="CA143" s="120" t="s">
        <v>171</v>
      </c>
      <c r="CB143" s="120" t="s">
        <v>181</v>
      </c>
      <c r="CC143" s="120" t="s">
        <v>183</v>
      </c>
      <c r="CD143" s="120" t="s">
        <v>4199</v>
      </c>
      <c r="CE143" s="120" t="s">
        <v>153</v>
      </c>
      <c r="CF143" s="120" t="s">
        <v>4122</v>
      </c>
      <c r="CG143" s="120" t="s">
        <v>208</v>
      </c>
      <c r="CH143" s="120" t="s">
        <v>214</v>
      </c>
      <c r="CI143" s="120" t="s">
        <v>2031</v>
      </c>
    </row>
    <row r="144" spans="1:87" x14ac:dyDescent="0.25">
      <c r="A144" s="120" t="s">
        <v>4200</v>
      </c>
      <c r="B144" s="120">
        <v>3</v>
      </c>
      <c r="C144" s="120">
        <v>4</v>
      </c>
      <c r="D144" s="120">
        <v>3</v>
      </c>
      <c r="E144" s="120">
        <v>2</v>
      </c>
      <c r="F144" s="120">
        <v>3</v>
      </c>
      <c r="G144" s="120">
        <v>5</v>
      </c>
      <c r="H144" s="120">
        <v>4</v>
      </c>
      <c r="I144" s="120">
        <v>5</v>
      </c>
      <c r="J144" s="120">
        <v>4</v>
      </c>
      <c r="K144" s="120">
        <v>3</v>
      </c>
      <c r="L144" s="120">
        <v>2</v>
      </c>
      <c r="M144" s="120">
        <v>3</v>
      </c>
      <c r="N144" s="120">
        <v>4</v>
      </c>
      <c r="O144" s="120">
        <v>2</v>
      </c>
      <c r="P144" s="120">
        <v>5</v>
      </c>
      <c r="Q144" s="120">
        <v>5</v>
      </c>
      <c r="R144" s="120">
        <v>3</v>
      </c>
      <c r="S144" s="120">
        <v>3</v>
      </c>
      <c r="T144" s="120">
        <v>3</v>
      </c>
      <c r="U144" s="120">
        <v>2</v>
      </c>
      <c r="V144" s="120">
        <v>2</v>
      </c>
      <c r="W144" s="120">
        <v>5</v>
      </c>
      <c r="X144" s="120" t="s">
        <v>2692</v>
      </c>
      <c r="Z144" s="120">
        <v>5</v>
      </c>
      <c r="AA144" s="120">
        <v>5</v>
      </c>
      <c r="AB144" s="120">
        <v>5</v>
      </c>
      <c r="AC144" s="120">
        <v>5</v>
      </c>
      <c r="AD144" s="120">
        <v>5</v>
      </c>
      <c r="AE144" s="120">
        <v>5</v>
      </c>
      <c r="AF144" s="120">
        <v>5</v>
      </c>
      <c r="AG144" s="120">
        <v>5</v>
      </c>
      <c r="AH144" s="120">
        <v>5</v>
      </c>
      <c r="AI144" s="120">
        <v>5</v>
      </c>
      <c r="AJ144" s="120">
        <v>5</v>
      </c>
      <c r="AK144" s="120">
        <v>5</v>
      </c>
      <c r="AL144" s="120">
        <v>5</v>
      </c>
      <c r="AM144" s="120">
        <v>4</v>
      </c>
      <c r="AN144" s="120">
        <v>5</v>
      </c>
      <c r="AO144" s="120">
        <v>4</v>
      </c>
      <c r="AP144" s="120">
        <v>2</v>
      </c>
      <c r="AQ144" s="120">
        <v>2</v>
      </c>
      <c r="AR144" s="120">
        <v>5</v>
      </c>
      <c r="AS144" s="120">
        <v>2</v>
      </c>
      <c r="AT144" s="120">
        <v>5</v>
      </c>
      <c r="AU144" s="120">
        <v>4</v>
      </c>
      <c r="AV144" s="120">
        <v>4</v>
      </c>
      <c r="AW144" s="120">
        <v>3</v>
      </c>
      <c r="AX144" s="120">
        <v>4</v>
      </c>
      <c r="AY144" s="120">
        <v>5</v>
      </c>
      <c r="AZ144" s="120">
        <v>3</v>
      </c>
      <c r="BA144" s="120">
        <v>5</v>
      </c>
      <c r="BB144" s="120">
        <v>5</v>
      </c>
      <c r="BC144" s="120">
        <v>2</v>
      </c>
      <c r="BD144" s="120">
        <v>2</v>
      </c>
      <c r="BE144" s="120">
        <v>2</v>
      </c>
      <c r="BF144" s="120">
        <v>1</v>
      </c>
      <c r="BG144" s="120">
        <v>1</v>
      </c>
      <c r="BH144" s="120">
        <v>5</v>
      </c>
      <c r="BI144" s="120" t="s">
        <v>4201</v>
      </c>
      <c r="BJ144" s="120" t="s">
        <v>3587</v>
      </c>
      <c r="BK144" s="120" t="s">
        <v>3588</v>
      </c>
      <c r="BL144" s="120" t="s">
        <v>5</v>
      </c>
      <c r="BM144" s="120" t="s">
        <v>151</v>
      </c>
      <c r="BN144" s="120" t="s">
        <v>3602</v>
      </c>
      <c r="BO144" s="120" t="s">
        <v>3840</v>
      </c>
      <c r="BP144" s="120" t="s">
        <v>3754</v>
      </c>
      <c r="BQ144" s="120">
        <v>4</v>
      </c>
      <c r="BR144" s="120">
        <v>3</v>
      </c>
      <c r="BS144" s="120">
        <v>3</v>
      </c>
      <c r="BT144" s="120">
        <v>4</v>
      </c>
      <c r="BU144" s="120">
        <v>5</v>
      </c>
      <c r="BV144" s="120">
        <f>SUM(Table7[[#This Row],[7. Please indicate for each of the five statements which is the closest to how you have been feeling over the last 6 months '[I have felt cheerful and in good spirits']]:[7. Please indicate for each of the five statements which is the closest to how you have been feeling over the last 6 months '[My daily life has been filled with things that interest me']]])*4</f>
        <v>76</v>
      </c>
      <c r="BW144" s="120" t="s">
        <v>2052</v>
      </c>
      <c r="BX144" s="120" t="s">
        <v>3846</v>
      </c>
      <c r="BZ144" s="120" t="s">
        <v>162</v>
      </c>
      <c r="CA144" s="120" t="s">
        <v>170</v>
      </c>
      <c r="CB144" s="120" t="s">
        <v>176</v>
      </c>
      <c r="CC144" s="120" t="s">
        <v>183</v>
      </c>
      <c r="CD144" s="120" t="s">
        <v>476</v>
      </c>
      <c r="CE144" s="120" t="s">
        <v>203</v>
      </c>
      <c r="CF144" s="120" t="s">
        <v>204</v>
      </c>
      <c r="CG144" s="120" t="s">
        <v>208</v>
      </c>
      <c r="CH144" s="120" t="s">
        <v>214</v>
      </c>
      <c r="CI144" s="120" t="s">
        <v>2031</v>
      </c>
    </row>
    <row r="145" spans="1:87" x14ac:dyDescent="0.25">
      <c r="A145" s="120" t="s">
        <v>4202</v>
      </c>
      <c r="B145" s="120">
        <v>4</v>
      </c>
      <c r="C145" s="120">
        <v>3</v>
      </c>
      <c r="D145" s="120">
        <v>1</v>
      </c>
      <c r="E145" s="120">
        <v>1</v>
      </c>
      <c r="F145" s="120">
        <v>2</v>
      </c>
      <c r="G145" s="120">
        <v>5</v>
      </c>
      <c r="H145" s="120">
        <v>1</v>
      </c>
      <c r="I145" s="120">
        <v>5</v>
      </c>
      <c r="J145" s="120">
        <v>3</v>
      </c>
      <c r="K145" s="120">
        <v>2</v>
      </c>
      <c r="L145" s="120">
        <v>1</v>
      </c>
      <c r="M145" s="120">
        <v>5</v>
      </c>
      <c r="N145" s="120">
        <v>3</v>
      </c>
      <c r="O145" s="120">
        <v>4</v>
      </c>
      <c r="P145" s="120">
        <v>5</v>
      </c>
      <c r="Q145" s="120">
        <v>5</v>
      </c>
      <c r="R145" s="120">
        <v>1</v>
      </c>
      <c r="S145" s="120">
        <v>1</v>
      </c>
      <c r="T145" s="120">
        <v>1</v>
      </c>
      <c r="U145" s="120">
        <v>1</v>
      </c>
      <c r="V145" s="120">
        <v>1</v>
      </c>
      <c r="W145" s="120">
        <v>5</v>
      </c>
      <c r="X145" s="120" t="s">
        <v>3048</v>
      </c>
      <c r="Z145" s="120">
        <v>5</v>
      </c>
      <c r="AA145" s="120">
        <v>1</v>
      </c>
      <c r="AB145" s="120">
        <v>4</v>
      </c>
      <c r="AC145" s="120">
        <v>5</v>
      </c>
      <c r="AD145" s="120">
        <v>2</v>
      </c>
      <c r="AE145" s="120">
        <v>5</v>
      </c>
      <c r="AF145" s="120">
        <v>5</v>
      </c>
      <c r="AG145" s="120">
        <v>1</v>
      </c>
      <c r="AH145" s="120">
        <v>1</v>
      </c>
      <c r="AI145" s="120">
        <v>2</v>
      </c>
      <c r="AJ145" s="120">
        <v>2</v>
      </c>
      <c r="AK145" s="120">
        <v>5</v>
      </c>
      <c r="AL145" s="120">
        <v>5</v>
      </c>
      <c r="AM145" s="120">
        <v>4</v>
      </c>
      <c r="AN145" s="120">
        <v>3</v>
      </c>
      <c r="AO145" s="120">
        <v>1</v>
      </c>
      <c r="AP145" s="120">
        <v>1</v>
      </c>
      <c r="AQ145" s="120">
        <v>2</v>
      </c>
      <c r="AR145" s="120">
        <v>5</v>
      </c>
      <c r="AS145" s="120">
        <v>1</v>
      </c>
      <c r="AT145" s="120">
        <v>5</v>
      </c>
      <c r="AU145" s="120">
        <v>4</v>
      </c>
      <c r="AV145" s="120">
        <v>2</v>
      </c>
      <c r="AW145" s="120">
        <v>1</v>
      </c>
      <c r="AX145" s="120">
        <v>5</v>
      </c>
      <c r="AY145" s="120">
        <v>3</v>
      </c>
      <c r="AZ145" s="120">
        <v>4</v>
      </c>
      <c r="BA145" s="120">
        <v>5</v>
      </c>
      <c r="BB145" s="120">
        <v>5</v>
      </c>
      <c r="BC145" s="120">
        <v>1</v>
      </c>
      <c r="BD145" s="120">
        <v>1</v>
      </c>
      <c r="BE145" s="120">
        <v>1</v>
      </c>
      <c r="BF145" s="120">
        <v>3</v>
      </c>
      <c r="BG145" s="120">
        <v>1</v>
      </c>
      <c r="BH145" s="120">
        <v>5</v>
      </c>
      <c r="BI145" s="120" t="s">
        <v>3586</v>
      </c>
      <c r="BJ145" s="120" t="s">
        <v>3587</v>
      </c>
      <c r="BK145" s="120" t="s">
        <v>3588</v>
      </c>
      <c r="BL145" s="120" t="s">
        <v>151</v>
      </c>
      <c r="BM145" s="120" t="s">
        <v>151</v>
      </c>
      <c r="BN145" s="120" t="s">
        <v>3602</v>
      </c>
      <c r="BP145" s="120" t="s">
        <v>4203</v>
      </c>
      <c r="BQ145" s="120">
        <v>4</v>
      </c>
      <c r="BR145" s="120">
        <v>2</v>
      </c>
      <c r="BS145" s="120">
        <v>2</v>
      </c>
      <c r="BT145" s="120">
        <v>2</v>
      </c>
      <c r="BU145" s="120">
        <v>4</v>
      </c>
      <c r="BV145" s="120">
        <f>SUM(Table7[[#This Row],[7. Please indicate for each of the five statements which is the closest to how you have been feeling over the last 6 months '[I have felt cheerful and in good spirits']]:[7. Please indicate for each of the five statements which is the closest to how you have been feeling over the last 6 months '[My daily life has been filled with things that interest me']]])*4</f>
        <v>56</v>
      </c>
      <c r="BW145" s="120" t="s">
        <v>144</v>
      </c>
      <c r="BX145" s="120" t="s">
        <v>4204</v>
      </c>
      <c r="BY145" s="120" t="s">
        <v>4205</v>
      </c>
      <c r="BZ145" s="120" t="s">
        <v>163</v>
      </c>
      <c r="CA145" s="120" t="s">
        <v>172</v>
      </c>
      <c r="CB145" s="120" t="s">
        <v>176</v>
      </c>
      <c r="CC145" s="120" t="s">
        <v>183</v>
      </c>
      <c r="CD145" s="120" t="s">
        <v>345</v>
      </c>
      <c r="CE145" s="120" t="s">
        <v>204</v>
      </c>
      <c r="CG145" s="120" t="s">
        <v>212</v>
      </c>
      <c r="CH145" s="120" t="s">
        <v>218</v>
      </c>
      <c r="CI145" s="120" t="s">
        <v>2031</v>
      </c>
    </row>
    <row r="146" spans="1:87" x14ac:dyDescent="0.25">
      <c r="A146" s="120" t="s">
        <v>4206</v>
      </c>
      <c r="B146" s="120">
        <v>5</v>
      </c>
      <c r="C146" s="120">
        <v>5</v>
      </c>
      <c r="D146" s="120">
        <v>5</v>
      </c>
      <c r="E146" s="120">
        <v>1</v>
      </c>
      <c r="F146" s="120">
        <v>1</v>
      </c>
      <c r="G146" s="120">
        <v>5</v>
      </c>
      <c r="H146" s="120">
        <v>5</v>
      </c>
      <c r="I146" s="120">
        <v>3</v>
      </c>
      <c r="J146" s="120">
        <v>2</v>
      </c>
      <c r="K146" s="120">
        <v>5</v>
      </c>
      <c r="L146" s="120">
        <v>5</v>
      </c>
      <c r="M146" s="120">
        <v>5</v>
      </c>
      <c r="N146" s="120">
        <v>5</v>
      </c>
      <c r="O146" s="120">
        <v>5</v>
      </c>
      <c r="P146" s="120">
        <v>5</v>
      </c>
      <c r="Q146" s="120">
        <v>5</v>
      </c>
      <c r="R146" s="120">
        <v>4</v>
      </c>
      <c r="S146" s="120">
        <v>3</v>
      </c>
      <c r="T146" s="120">
        <v>2</v>
      </c>
      <c r="U146" s="120">
        <v>5</v>
      </c>
      <c r="V146" s="120">
        <v>4</v>
      </c>
      <c r="W146" s="120">
        <v>5</v>
      </c>
      <c r="X146" s="120" t="s">
        <v>4207</v>
      </c>
      <c r="Z146" s="120">
        <v>5</v>
      </c>
      <c r="AA146" s="120">
        <v>5</v>
      </c>
      <c r="AB146" s="120">
        <v>2</v>
      </c>
      <c r="AC146" s="120">
        <v>5</v>
      </c>
      <c r="AD146" s="120">
        <v>5</v>
      </c>
      <c r="AE146" s="120">
        <v>5</v>
      </c>
      <c r="AF146" s="120">
        <v>5</v>
      </c>
      <c r="AG146" s="120">
        <v>5</v>
      </c>
      <c r="AH146" s="120">
        <v>4</v>
      </c>
      <c r="AI146" s="120">
        <v>5</v>
      </c>
      <c r="AJ146" s="120">
        <v>5</v>
      </c>
      <c r="AK146" s="120">
        <v>5</v>
      </c>
      <c r="AL146" s="120">
        <v>5</v>
      </c>
      <c r="AM146" s="120">
        <v>5</v>
      </c>
      <c r="AN146" s="120">
        <v>5</v>
      </c>
      <c r="AO146" s="120">
        <v>5</v>
      </c>
      <c r="AP146" s="120">
        <v>1</v>
      </c>
      <c r="AQ146" s="120">
        <v>1</v>
      </c>
      <c r="AR146" s="120">
        <v>5</v>
      </c>
      <c r="AS146" s="120">
        <v>5</v>
      </c>
      <c r="AT146" s="120">
        <v>5</v>
      </c>
      <c r="AU146" s="120">
        <v>3</v>
      </c>
      <c r="AV146" s="120">
        <v>5</v>
      </c>
      <c r="AW146" s="120">
        <v>5</v>
      </c>
      <c r="AX146" s="120">
        <v>5</v>
      </c>
      <c r="AY146" s="120">
        <v>5</v>
      </c>
      <c r="AZ146" s="120">
        <v>5</v>
      </c>
      <c r="BA146" s="120">
        <v>5</v>
      </c>
      <c r="BB146" s="120">
        <v>5</v>
      </c>
      <c r="BC146" s="120">
        <v>3</v>
      </c>
      <c r="BD146" s="120">
        <v>4</v>
      </c>
      <c r="BE146" s="120">
        <v>2</v>
      </c>
      <c r="BF146" s="120">
        <v>5</v>
      </c>
      <c r="BG146" s="120">
        <v>5</v>
      </c>
      <c r="BH146" s="120">
        <v>5</v>
      </c>
      <c r="BI146" s="120" t="s">
        <v>3586</v>
      </c>
      <c r="BJ146" s="120" t="s">
        <v>3587</v>
      </c>
      <c r="BK146" s="120" t="s">
        <v>3594</v>
      </c>
      <c r="BL146" s="120" t="s">
        <v>151</v>
      </c>
      <c r="BM146" s="120" t="s">
        <v>5</v>
      </c>
      <c r="BN146" s="120" t="s">
        <v>3602</v>
      </c>
      <c r="BO146" s="120" t="s">
        <v>3645</v>
      </c>
      <c r="BP146" s="120" t="s">
        <v>3640</v>
      </c>
      <c r="BQ146" s="120">
        <v>3</v>
      </c>
      <c r="BR146" s="120">
        <v>2</v>
      </c>
      <c r="BS146" s="120">
        <v>4</v>
      </c>
      <c r="BT146" s="120">
        <v>4</v>
      </c>
      <c r="BU146" s="120">
        <v>5</v>
      </c>
      <c r="BV146" s="120">
        <f>SUM(Table7[[#This Row],[7. Please indicate for each of the five statements which is the closest to how you have been feeling over the last 6 months '[I have felt cheerful and in good spirits']]:[7. Please indicate for each of the five statements which is the closest to how you have been feeling over the last 6 months '[My daily life has been filled with things that interest me']]])*4</f>
        <v>72</v>
      </c>
      <c r="BW146" s="120" t="s">
        <v>2052</v>
      </c>
      <c r="BX146" s="120" t="s">
        <v>3605</v>
      </c>
      <c r="BY146" s="120" t="s">
        <v>4208</v>
      </c>
      <c r="BZ146" s="120" t="s">
        <v>162</v>
      </c>
      <c r="CA146" s="120" t="s">
        <v>171</v>
      </c>
      <c r="CB146" s="120" t="s">
        <v>176</v>
      </c>
      <c r="CC146" s="120" t="s">
        <v>183</v>
      </c>
      <c r="CD146" s="120" t="s">
        <v>4209</v>
      </c>
      <c r="CE146" s="120" t="s">
        <v>203</v>
      </c>
      <c r="CF146" s="120" t="s">
        <v>4210</v>
      </c>
      <c r="CG146" s="120" t="s">
        <v>208</v>
      </c>
      <c r="CH146" s="120" t="s">
        <v>214</v>
      </c>
      <c r="CI146" s="120" t="s">
        <v>2031</v>
      </c>
    </row>
    <row r="147" spans="1:87" x14ac:dyDescent="0.25">
      <c r="A147" s="120" t="s">
        <v>4211</v>
      </c>
      <c r="B147" s="120">
        <v>1</v>
      </c>
      <c r="C147" s="120">
        <v>5</v>
      </c>
      <c r="D147" s="120">
        <v>5</v>
      </c>
      <c r="E147" s="120">
        <v>1</v>
      </c>
      <c r="F147" s="120">
        <v>1</v>
      </c>
      <c r="G147" s="120">
        <v>5</v>
      </c>
      <c r="H147" s="120">
        <v>5</v>
      </c>
      <c r="I147" s="120">
        <v>1</v>
      </c>
      <c r="J147" s="120">
        <v>1</v>
      </c>
      <c r="K147" s="120">
        <v>1</v>
      </c>
      <c r="L147" s="120">
        <v>1</v>
      </c>
      <c r="M147" s="120">
        <v>5</v>
      </c>
      <c r="N147" s="120">
        <v>1</v>
      </c>
      <c r="O147" s="120">
        <v>1</v>
      </c>
      <c r="P147" s="120">
        <v>5</v>
      </c>
      <c r="Q147" s="120">
        <v>5</v>
      </c>
      <c r="R147" s="120">
        <v>1</v>
      </c>
      <c r="S147" s="120">
        <v>1</v>
      </c>
      <c r="T147" s="120">
        <v>1</v>
      </c>
      <c r="U147" s="120">
        <v>5</v>
      </c>
      <c r="V147" s="120">
        <v>1</v>
      </c>
      <c r="W147" s="120">
        <v>5</v>
      </c>
      <c r="X147" s="120" t="s">
        <v>2662</v>
      </c>
      <c r="Z147" s="120">
        <v>5</v>
      </c>
      <c r="AA147" s="120">
        <v>5</v>
      </c>
      <c r="AB147" s="120">
        <v>5</v>
      </c>
      <c r="AC147" s="120">
        <v>5</v>
      </c>
      <c r="AD147" s="120">
        <v>5</v>
      </c>
      <c r="AE147" s="120">
        <v>5</v>
      </c>
      <c r="AF147" s="120">
        <v>5</v>
      </c>
      <c r="AG147" s="120">
        <v>5</v>
      </c>
      <c r="AH147" s="120">
        <v>5</v>
      </c>
      <c r="AI147" s="120">
        <v>5</v>
      </c>
      <c r="AJ147" s="120">
        <v>5</v>
      </c>
      <c r="AK147" s="120">
        <v>5</v>
      </c>
      <c r="AL147" s="120">
        <v>5</v>
      </c>
      <c r="AM147" s="120">
        <v>1</v>
      </c>
      <c r="AN147" s="120">
        <v>5</v>
      </c>
      <c r="AO147" s="120">
        <v>5</v>
      </c>
      <c r="AP147" s="120">
        <v>1</v>
      </c>
      <c r="AQ147" s="120">
        <v>1</v>
      </c>
      <c r="AR147" s="120">
        <v>5</v>
      </c>
      <c r="AS147" s="120">
        <v>5</v>
      </c>
      <c r="AT147" s="120">
        <v>1</v>
      </c>
      <c r="AU147" s="120">
        <v>1</v>
      </c>
      <c r="AV147" s="120">
        <v>1</v>
      </c>
      <c r="AW147" s="120">
        <v>1</v>
      </c>
      <c r="AX147" s="120">
        <v>5</v>
      </c>
      <c r="AY147" s="120">
        <v>1</v>
      </c>
      <c r="AZ147" s="120">
        <v>1</v>
      </c>
      <c r="BA147" s="120">
        <v>5</v>
      </c>
      <c r="BB147" s="120">
        <v>5</v>
      </c>
      <c r="BC147" s="120">
        <v>1</v>
      </c>
      <c r="BD147" s="120">
        <v>1</v>
      </c>
      <c r="BE147" s="120">
        <v>1</v>
      </c>
      <c r="BF147" s="120">
        <v>5</v>
      </c>
      <c r="BG147" s="120">
        <v>1</v>
      </c>
      <c r="BH147" s="120">
        <v>5</v>
      </c>
      <c r="BI147" s="120" t="s">
        <v>3586</v>
      </c>
      <c r="BJ147" s="120" t="s">
        <v>3623</v>
      </c>
      <c r="BK147" s="120" t="s">
        <v>3588</v>
      </c>
      <c r="BL147" s="120" t="s">
        <v>151</v>
      </c>
      <c r="BM147" s="120" t="s">
        <v>151</v>
      </c>
      <c r="BN147" s="120" t="s">
        <v>3594</v>
      </c>
      <c r="BO147" s="120" t="s">
        <v>3603</v>
      </c>
      <c r="BP147" s="120" t="s">
        <v>3778</v>
      </c>
      <c r="BQ147" s="120">
        <v>0</v>
      </c>
      <c r="BR147" s="120">
        <v>0</v>
      </c>
      <c r="BS147" s="120">
        <v>0</v>
      </c>
      <c r="BT147" s="120">
        <v>0</v>
      </c>
      <c r="BU147" s="120">
        <v>0</v>
      </c>
      <c r="BV147" s="120">
        <f>SUM(Table7[[#This Row],[7. Please indicate for each of the five statements which is the closest to how you have been feeling over the last 6 months '[I have felt cheerful and in good spirits']]:[7. Please indicate for each of the five statements which is the closest to how you have been feeling over the last 6 months '[My daily life has been filled with things that interest me']]])*4</f>
        <v>0</v>
      </c>
      <c r="BW147" s="120" t="s">
        <v>4212</v>
      </c>
      <c r="BX147" s="120" t="s">
        <v>4213</v>
      </c>
      <c r="BY147" s="120" t="s">
        <v>4214</v>
      </c>
      <c r="BZ147" s="120" t="s">
        <v>163</v>
      </c>
      <c r="CA147" s="120" t="s">
        <v>171</v>
      </c>
      <c r="CB147" s="120" t="s">
        <v>176</v>
      </c>
      <c r="CC147" s="120" t="s">
        <v>183</v>
      </c>
      <c r="CD147" s="120" t="s">
        <v>319</v>
      </c>
      <c r="CE147" s="120" t="s">
        <v>202</v>
      </c>
      <c r="CF147" s="120" t="s">
        <v>3833</v>
      </c>
      <c r="CG147" s="120" t="s">
        <v>208</v>
      </c>
      <c r="CH147" s="120" t="s">
        <v>214</v>
      </c>
      <c r="CI147" s="120" t="s">
        <v>2031</v>
      </c>
    </row>
    <row r="148" spans="1:87" x14ac:dyDescent="0.25">
      <c r="A148" s="120" t="s">
        <v>4215</v>
      </c>
      <c r="B148" s="120" t="s">
        <v>5</v>
      </c>
      <c r="C148" s="120">
        <v>5</v>
      </c>
      <c r="D148" s="120">
        <v>5</v>
      </c>
      <c r="E148" s="120">
        <v>4</v>
      </c>
      <c r="F148" s="120" t="s">
        <v>5</v>
      </c>
      <c r="G148" s="120">
        <v>5</v>
      </c>
      <c r="H148" s="120">
        <v>5</v>
      </c>
      <c r="I148" s="120" t="s">
        <v>5</v>
      </c>
      <c r="J148" s="120" t="s">
        <v>5</v>
      </c>
      <c r="K148" s="120" t="s">
        <v>5</v>
      </c>
      <c r="L148" s="120" t="s">
        <v>5</v>
      </c>
      <c r="M148" s="120" t="s">
        <v>5</v>
      </c>
      <c r="N148" s="120">
        <v>5</v>
      </c>
      <c r="O148" s="120">
        <v>5</v>
      </c>
      <c r="P148" s="120">
        <v>5</v>
      </c>
      <c r="Q148" s="120">
        <v>5</v>
      </c>
      <c r="R148" s="120">
        <v>4</v>
      </c>
      <c r="S148" s="120" t="s">
        <v>5</v>
      </c>
      <c r="T148" s="120" t="s">
        <v>5</v>
      </c>
      <c r="U148" s="120">
        <v>5</v>
      </c>
      <c r="V148" s="120" t="s">
        <v>5</v>
      </c>
      <c r="W148" s="120">
        <v>5</v>
      </c>
      <c r="X148" s="120" t="s">
        <v>2692</v>
      </c>
      <c r="Z148" s="120">
        <v>5</v>
      </c>
      <c r="AA148" s="120">
        <v>5</v>
      </c>
      <c r="AB148" s="120">
        <v>5</v>
      </c>
      <c r="AC148" s="120">
        <v>5</v>
      </c>
      <c r="AD148" s="120">
        <v>5</v>
      </c>
      <c r="AE148" s="120" t="s">
        <v>5</v>
      </c>
      <c r="AF148" s="120">
        <v>5</v>
      </c>
      <c r="AG148" s="120">
        <v>5</v>
      </c>
      <c r="AH148" s="120">
        <v>5</v>
      </c>
      <c r="AI148" s="120">
        <v>5</v>
      </c>
      <c r="AJ148" s="120">
        <v>5</v>
      </c>
      <c r="AK148" s="120">
        <v>5</v>
      </c>
      <c r="AL148" s="120">
        <v>5</v>
      </c>
      <c r="AM148" s="120" t="s">
        <v>5</v>
      </c>
      <c r="AN148" s="120">
        <v>5</v>
      </c>
      <c r="AO148" s="120">
        <v>5</v>
      </c>
      <c r="AP148" s="120">
        <v>5</v>
      </c>
      <c r="AQ148" s="120" t="s">
        <v>5</v>
      </c>
      <c r="AR148" s="120">
        <v>5</v>
      </c>
      <c r="AS148" s="120">
        <v>5</v>
      </c>
      <c r="AT148" s="120">
        <v>4</v>
      </c>
      <c r="AU148" s="120" t="s">
        <v>5</v>
      </c>
      <c r="AV148" s="120" t="s">
        <v>5</v>
      </c>
      <c r="AW148" s="120" t="s">
        <v>5</v>
      </c>
      <c r="AX148" s="120">
        <v>4</v>
      </c>
      <c r="AY148" s="120">
        <v>5</v>
      </c>
      <c r="AZ148" s="120" t="s">
        <v>5</v>
      </c>
      <c r="BA148" s="120">
        <v>5</v>
      </c>
      <c r="BB148" s="120">
        <v>5</v>
      </c>
      <c r="BC148" s="120">
        <v>4</v>
      </c>
      <c r="BD148" s="120">
        <v>4</v>
      </c>
      <c r="BE148" s="120">
        <v>5</v>
      </c>
      <c r="BF148" s="120">
        <v>5</v>
      </c>
      <c r="BG148" s="120" t="s">
        <v>5</v>
      </c>
      <c r="BH148" s="120">
        <v>5</v>
      </c>
      <c r="BI148" s="120" t="s">
        <v>3586</v>
      </c>
      <c r="BJ148" s="120" t="s">
        <v>3587</v>
      </c>
      <c r="BK148" s="120" t="s">
        <v>3588</v>
      </c>
      <c r="BL148" s="120" t="s">
        <v>151</v>
      </c>
      <c r="BM148" s="120" t="s">
        <v>151</v>
      </c>
      <c r="BN148" s="120" t="s">
        <v>3602</v>
      </c>
      <c r="BO148" s="120" t="s">
        <v>3645</v>
      </c>
      <c r="BP148" s="120" t="s">
        <v>3640</v>
      </c>
      <c r="BQ148" s="120">
        <v>4</v>
      </c>
      <c r="BR148" s="120">
        <v>5</v>
      </c>
      <c r="BS148" s="120">
        <v>3</v>
      </c>
      <c r="BT148" s="120">
        <v>2</v>
      </c>
      <c r="BU148" s="120">
        <v>2</v>
      </c>
      <c r="BV148" s="120">
        <f>SUM(Table7[[#This Row],[7. Please indicate for each of the five statements which is the closest to how you have been feeling over the last 6 months '[I have felt cheerful and in good spirits']]:[7. Please indicate for each of the five statements which is the closest to how you have been feeling over the last 6 months '[My daily life has been filled with things that interest me']]])*4</f>
        <v>64</v>
      </c>
      <c r="BW148" s="120" t="s">
        <v>2603</v>
      </c>
      <c r="BX148" s="120" t="s">
        <v>4216</v>
      </c>
      <c r="BY148" s="120" t="s">
        <v>4217</v>
      </c>
      <c r="BZ148" s="120" t="s">
        <v>163</v>
      </c>
      <c r="CA148" s="120" t="s">
        <v>170</v>
      </c>
      <c r="CB148" s="120" t="s">
        <v>179</v>
      </c>
      <c r="CC148" s="120" t="s">
        <v>183</v>
      </c>
      <c r="CD148" s="120" t="s">
        <v>500</v>
      </c>
      <c r="CE148" s="120" t="s">
        <v>204</v>
      </c>
      <c r="CF148" s="120" t="s">
        <v>3833</v>
      </c>
      <c r="CG148" s="120" t="s">
        <v>208</v>
      </c>
      <c r="CH148" s="120" t="s">
        <v>214</v>
      </c>
      <c r="CI148" s="120" t="s">
        <v>2031</v>
      </c>
    </row>
    <row r="149" spans="1:87" x14ac:dyDescent="0.25">
      <c r="A149" s="120" t="s">
        <v>4218</v>
      </c>
      <c r="B149" s="120">
        <v>3</v>
      </c>
      <c r="C149" s="120">
        <v>5</v>
      </c>
      <c r="D149" s="120">
        <v>2</v>
      </c>
      <c r="E149" s="120">
        <v>3</v>
      </c>
      <c r="F149" s="120">
        <v>1</v>
      </c>
      <c r="G149" s="120">
        <v>5</v>
      </c>
      <c r="H149" s="120">
        <v>3</v>
      </c>
      <c r="I149" s="120">
        <v>4</v>
      </c>
      <c r="J149" s="120">
        <v>1</v>
      </c>
      <c r="K149" s="120">
        <v>2</v>
      </c>
      <c r="L149" s="120">
        <v>2</v>
      </c>
      <c r="M149" s="120">
        <v>5</v>
      </c>
      <c r="N149" s="120">
        <v>3</v>
      </c>
      <c r="O149" s="120">
        <v>1</v>
      </c>
      <c r="P149" s="120">
        <v>5</v>
      </c>
      <c r="Q149" s="120">
        <v>4</v>
      </c>
      <c r="R149" s="120">
        <v>4</v>
      </c>
      <c r="S149" s="120">
        <v>3</v>
      </c>
      <c r="T149" s="120">
        <v>2</v>
      </c>
      <c r="U149" s="120">
        <v>1</v>
      </c>
      <c r="V149" s="120">
        <v>1</v>
      </c>
      <c r="W149" s="120">
        <v>5</v>
      </c>
      <c r="X149" s="120" t="s">
        <v>4219</v>
      </c>
      <c r="Z149" s="120">
        <v>5</v>
      </c>
      <c r="AA149" s="120">
        <v>4</v>
      </c>
      <c r="AB149" s="120">
        <v>4</v>
      </c>
      <c r="AC149" s="120">
        <v>5</v>
      </c>
      <c r="AD149" s="120">
        <v>4</v>
      </c>
      <c r="AE149" s="120">
        <v>4</v>
      </c>
      <c r="AF149" s="120">
        <v>5</v>
      </c>
      <c r="AG149" s="120">
        <v>4</v>
      </c>
      <c r="AH149" s="120">
        <v>3</v>
      </c>
      <c r="AI149" s="120">
        <v>4</v>
      </c>
      <c r="AJ149" s="120">
        <v>4</v>
      </c>
      <c r="AK149" s="120">
        <v>3</v>
      </c>
      <c r="AL149" s="120">
        <v>1</v>
      </c>
      <c r="AM149" s="120">
        <v>3</v>
      </c>
      <c r="AN149" s="120">
        <v>5</v>
      </c>
      <c r="AO149" s="120">
        <v>3</v>
      </c>
      <c r="AP149" s="120">
        <v>3</v>
      </c>
      <c r="AQ149" s="120">
        <v>1</v>
      </c>
      <c r="AR149" s="120">
        <v>5</v>
      </c>
      <c r="AS149" s="120">
        <v>5</v>
      </c>
      <c r="AT149" s="120">
        <v>5</v>
      </c>
      <c r="AU149" s="120">
        <v>2</v>
      </c>
      <c r="AV149" s="120">
        <v>2</v>
      </c>
      <c r="AW149" s="120">
        <v>2</v>
      </c>
      <c r="AX149" s="120">
        <v>4</v>
      </c>
      <c r="AY149" s="120">
        <v>2</v>
      </c>
      <c r="AZ149" s="120">
        <v>2</v>
      </c>
      <c r="BA149" s="120">
        <v>4</v>
      </c>
      <c r="BB149" s="120">
        <v>4</v>
      </c>
      <c r="BC149" s="120">
        <v>3</v>
      </c>
      <c r="BD149" s="120">
        <v>1</v>
      </c>
      <c r="BE149" s="120">
        <v>1</v>
      </c>
      <c r="BF149" s="120">
        <v>1</v>
      </c>
      <c r="BG149" s="120">
        <v>1</v>
      </c>
      <c r="BH149" s="120">
        <v>5</v>
      </c>
      <c r="BI149" s="120" t="s">
        <v>3659</v>
      </c>
      <c r="BJ149" s="120" t="s">
        <v>3608</v>
      </c>
      <c r="BK149" s="120" t="s">
        <v>3588</v>
      </c>
      <c r="BL149" s="120" t="s">
        <v>151</v>
      </c>
      <c r="BM149" s="120" t="s">
        <v>151</v>
      </c>
      <c r="BN149" s="120" t="s">
        <v>3594</v>
      </c>
      <c r="BQ149" s="120">
        <v>1</v>
      </c>
      <c r="BR149" s="120">
        <v>0</v>
      </c>
      <c r="BS149" s="120">
        <v>1</v>
      </c>
      <c r="BT149" s="120">
        <v>0</v>
      </c>
      <c r="BU149" s="120">
        <v>0</v>
      </c>
      <c r="BV149" s="120">
        <f>SUM(Table7[[#This Row],[7. Please indicate for each of the five statements which is the closest to how you have been feeling over the last 6 months '[I have felt cheerful and in good spirits']]:[7. Please indicate for each of the five statements which is the closest to how you have been feeling over the last 6 months '[My daily life has been filled with things that interest me']]])*4</f>
        <v>8</v>
      </c>
      <c r="BW149" s="120" t="s">
        <v>3647</v>
      </c>
      <c r="BX149" s="120" t="s">
        <v>3937</v>
      </c>
      <c r="BY149" s="120" t="s">
        <v>4220</v>
      </c>
      <c r="BZ149" s="120" t="s">
        <v>162</v>
      </c>
      <c r="CA149" s="120" t="s">
        <v>169</v>
      </c>
      <c r="CB149" s="120" t="s">
        <v>176</v>
      </c>
      <c r="CC149" s="120" t="s">
        <v>183</v>
      </c>
      <c r="CD149" s="120" t="s">
        <v>533</v>
      </c>
      <c r="CE149" s="120" t="s">
        <v>202</v>
      </c>
      <c r="CF149" s="120" t="s">
        <v>4070</v>
      </c>
      <c r="CG149" s="120" t="s">
        <v>208</v>
      </c>
      <c r="CH149" s="120" t="s">
        <v>214</v>
      </c>
      <c r="CI149" s="120" t="s">
        <v>2031</v>
      </c>
    </row>
    <row r="150" spans="1:87" x14ac:dyDescent="0.25">
      <c r="A150" s="120" t="s">
        <v>4221</v>
      </c>
      <c r="B150" s="120">
        <v>4</v>
      </c>
      <c r="C150" s="120">
        <v>5</v>
      </c>
      <c r="D150" s="120">
        <v>3</v>
      </c>
      <c r="E150" s="120">
        <v>2</v>
      </c>
      <c r="F150" s="120">
        <v>1</v>
      </c>
      <c r="G150" s="120">
        <v>5</v>
      </c>
      <c r="H150" s="120">
        <v>5</v>
      </c>
      <c r="I150" s="120">
        <v>4</v>
      </c>
      <c r="J150" s="120">
        <v>1</v>
      </c>
      <c r="K150" s="120">
        <v>3</v>
      </c>
      <c r="L150" s="120">
        <v>3</v>
      </c>
      <c r="M150" s="120">
        <v>3</v>
      </c>
      <c r="N150" s="120">
        <v>1</v>
      </c>
      <c r="O150" s="120">
        <v>2</v>
      </c>
      <c r="P150" s="120" t="s">
        <v>5</v>
      </c>
      <c r="Q150" s="120" t="s">
        <v>5</v>
      </c>
      <c r="R150" s="120">
        <v>4</v>
      </c>
      <c r="S150" s="120">
        <v>2</v>
      </c>
      <c r="T150" s="120">
        <v>2</v>
      </c>
      <c r="U150" s="120">
        <v>3</v>
      </c>
      <c r="V150" s="120">
        <v>3</v>
      </c>
      <c r="W150" s="120" t="s">
        <v>5</v>
      </c>
      <c r="X150" s="120" t="s">
        <v>4222</v>
      </c>
      <c r="Z150" s="120">
        <v>4</v>
      </c>
      <c r="AA150" s="120">
        <v>4</v>
      </c>
      <c r="AB150" s="120">
        <v>5</v>
      </c>
      <c r="AC150" s="120">
        <v>5</v>
      </c>
      <c r="AD150" s="120">
        <v>5</v>
      </c>
      <c r="AE150" s="120">
        <v>4</v>
      </c>
      <c r="AF150" s="120">
        <v>5</v>
      </c>
      <c r="AG150" s="120">
        <v>3</v>
      </c>
      <c r="AH150" s="120">
        <v>5</v>
      </c>
      <c r="AI150" s="120">
        <v>3</v>
      </c>
      <c r="AJ150" s="120">
        <v>4</v>
      </c>
      <c r="AK150" s="120" t="s">
        <v>5</v>
      </c>
      <c r="AL150" s="120">
        <v>5</v>
      </c>
      <c r="AM150" s="120">
        <v>5</v>
      </c>
      <c r="AN150" s="120">
        <v>5</v>
      </c>
      <c r="AO150" s="120">
        <v>4</v>
      </c>
      <c r="AP150" s="120">
        <v>2</v>
      </c>
      <c r="AQ150" s="120">
        <v>1</v>
      </c>
      <c r="AR150" s="120">
        <v>5</v>
      </c>
      <c r="AS150" s="120">
        <v>5</v>
      </c>
      <c r="AT150" s="120">
        <v>4</v>
      </c>
      <c r="AU150" s="120">
        <v>1</v>
      </c>
      <c r="AV150" s="120">
        <v>2</v>
      </c>
      <c r="AW150" s="120">
        <v>2</v>
      </c>
      <c r="AX150" s="120">
        <v>3</v>
      </c>
      <c r="AY150" s="120">
        <v>1</v>
      </c>
      <c r="AZ150" s="120">
        <v>1</v>
      </c>
      <c r="BA150" s="120">
        <v>5</v>
      </c>
      <c r="BB150" s="120">
        <v>5</v>
      </c>
      <c r="BC150" s="120">
        <v>3</v>
      </c>
      <c r="BD150" s="120">
        <v>2</v>
      </c>
      <c r="BE150" s="120">
        <v>1</v>
      </c>
      <c r="BF150" s="120">
        <v>2</v>
      </c>
      <c r="BG150" s="120">
        <v>2</v>
      </c>
      <c r="BH150" s="120">
        <v>5</v>
      </c>
      <c r="BI150" s="120" t="s">
        <v>3659</v>
      </c>
      <c r="BJ150" s="120" t="s">
        <v>3587</v>
      </c>
      <c r="BK150" s="120" t="s">
        <v>3588</v>
      </c>
      <c r="BL150" s="120" t="s">
        <v>931</v>
      </c>
      <c r="BM150" s="120" t="s">
        <v>151</v>
      </c>
      <c r="BN150" s="120" t="s">
        <v>3602</v>
      </c>
      <c r="BO150" s="120" t="s">
        <v>3840</v>
      </c>
      <c r="BP150" s="120" t="s">
        <v>3604</v>
      </c>
      <c r="BQ150" s="120">
        <v>4</v>
      </c>
      <c r="BR150" s="120">
        <v>3</v>
      </c>
      <c r="BS150" s="120">
        <v>3</v>
      </c>
      <c r="BT150" s="120">
        <v>2</v>
      </c>
      <c r="BU150" s="120">
        <v>5</v>
      </c>
      <c r="BV150" s="120">
        <f>SUM(Table7[[#This Row],[7. Please indicate for each of the five statements which is the closest to how you have been feeling over the last 6 months '[I have felt cheerful and in good spirits']]:[7. Please indicate for each of the five statements which is the closest to how you have been feeling over the last 6 months '[My daily life has been filled with things that interest me']]])*4</f>
        <v>68</v>
      </c>
      <c r="BW150" s="120" t="s">
        <v>4223</v>
      </c>
      <c r="BX150" s="120" t="s">
        <v>3702</v>
      </c>
      <c r="BY150" s="120" t="s">
        <v>4224</v>
      </c>
      <c r="BZ150" s="120" t="s">
        <v>163</v>
      </c>
      <c r="CA150" s="120" t="s">
        <v>171</v>
      </c>
      <c r="CB150" s="120" t="s">
        <v>176</v>
      </c>
      <c r="CC150" s="120" t="s">
        <v>183</v>
      </c>
      <c r="CD150" s="120" t="s">
        <v>595</v>
      </c>
      <c r="CE150" s="120" t="s">
        <v>202</v>
      </c>
      <c r="CF150" s="120" t="s">
        <v>3897</v>
      </c>
      <c r="CG150" s="120" t="s">
        <v>208</v>
      </c>
      <c r="CH150" s="120" t="s">
        <v>214</v>
      </c>
      <c r="CI150" s="120" t="s">
        <v>2031</v>
      </c>
    </row>
    <row r="151" spans="1:87" x14ac:dyDescent="0.25">
      <c r="A151" s="120" t="s">
        <v>4225</v>
      </c>
      <c r="B151" s="120">
        <v>4</v>
      </c>
      <c r="C151" s="120">
        <v>5</v>
      </c>
      <c r="D151" s="120">
        <v>2</v>
      </c>
      <c r="E151" s="120">
        <v>3</v>
      </c>
      <c r="F151" s="120">
        <v>1</v>
      </c>
      <c r="G151" s="120">
        <v>5</v>
      </c>
      <c r="H151" s="120">
        <v>3</v>
      </c>
      <c r="I151" s="120">
        <v>2</v>
      </c>
      <c r="J151" s="120">
        <v>1</v>
      </c>
      <c r="K151" s="120">
        <v>3</v>
      </c>
      <c r="L151" s="120">
        <v>2</v>
      </c>
      <c r="M151" s="120">
        <v>5</v>
      </c>
      <c r="N151" s="120">
        <v>2</v>
      </c>
      <c r="O151" s="120">
        <v>3</v>
      </c>
      <c r="P151" s="120">
        <v>5</v>
      </c>
      <c r="Q151" s="120">
        <v>5</v>
      </c>
      <c r="R151" s="120">
        <v>1</v>
      </c>
      <c r="S151" s="120">
        <v>1</v>
      </c>
      <c r="T151" s="120">
        <v>1</v>
      </c>
      <c r="U151" s="120">
        <v>5</v>
      </c>
      <c r="V151" s="120">
        <v>1</v>
      </c>
      <c r="W151" s="120">
        <v>4</v>
      </c>
      <c r="X151" s="120" t="s">
        <v>4226</v>
      </c>
      <c r="Z151" s="120">
        <v>3</v>
      </c>
      <c r="AA151" s="120">
        <v>3</v>
      </c>
      <c r="AB151" s="120">
        <v>4</v>
      </c>
      <c r="AC151" s="120">
        <v>4</v>
      </c>
      <c r="AD151" s="120">
        <v>3</v>
      </c>
      <c r="AE151" s="120">
        <v>4</v>
      </c>
      <c r="AF151" s="120">
        <v>5</v>
      </c>
      <c r="AG151" s="120">
        <v>2</v>
      </c>
      <c r="AH151" s="120">
        <v>4</v>
      </c>
      <c r="AI151" s="120">
        <v>4</v>
      </c>
      <c r="AJ151" s="120">
        <v>4</v>
      </c>
      <c r="AK151" s="120">
        <v>4</v>
      </c>
      <c r="AL151" s="120">
        <v>2</v>
      </c>
      <c r="AM151" s="120">
        <v>3</v>
      </c>
      <c r="AN151" s="120">
        <v>5</v>
      </c>
      <c r="AO151" s="120">
        <v>3</v>
      </c>
      <c r="AP151" s="120">
        <v>3</v>
      </c>
      <c r="AQ151" s="120">
        <v>1</v>
      </c>
      <c r="AR151" s="120">
        <v>5</v>
      </c>
      <c r="AS151" s="120">
        <v>3</v>
      </c>
      <c r="AT151" s="120">
        <v>1</v>
      </c>
      <c r="AU151" s="120">
        <v>1</v>
      </c>
      <c r="AV151" s="120">
        <v>2</v>
      </c>
      <c r="AW151" s="120">
        <v>2</v>
      </c>
      <c r="AX151" s="120">
        <v>2</v>
      </c>
      <c r="AY151" s="120">
        <v>2</v>
      </c>
      <c r="AZ151" s="120">
        <v>2</v>
      </c>
      <c r="BA151" s="120">
        <v>5</v>
      </c>
      <c r="BB151" s="120">
        <v>5</v>
      </c>
      <c r="BC151" s="120">
        <v>1</v>
      </c>
      <c r="BD151" s="120">
        <v>1</v>
      </c>
      <c r="BE151" s="120">
        <v>1</v>
      </c>
      <c r="BF151" s="120">
        <v>5</v>
      </c>
      <c r="BG151" s="120">
        <v>1</v>
      </c>
      <c r="BH151" s="120">
        <v>4</v>
      </c>
      <c r="BI151" s="120" t="s">
        <v>3586</v>
      </c>
      <c r="BJ151" s="120" t="s">
        <v>3587</v>
      </c>
      <c r="BK151" s="120" t="s">
        <v>3588</v>
      </c>
      <c r="BL151" s="120" t="s">
        <v>151</v>
      </c>
      <c r="BM151" s="120" t="s">
        <v>5</v>
      </c>
      <c r="BN151" s="120" t="s">
        <v>3594</v>
      </c>
      <c r="BQ151" s="120">
        <v>4</v>
      </c>
      <c r="BR151" s="120">
        <v>3</v>
      </c>
      <c r="BS151" s="120">
        <v>4</v>
      </c>
      <c r="BT151" s="120">
        <v>4</v>
      </c>
      <c r="BU151" s="120">
        <v>4</v>
      </c>
      <c r="BV151" s="120">
        <f>SUM(Table7[[#This Row],[7. Please indicate for each of the five statements which is the closest to how you have been feeling over the last 6 months '[I have felt cheerful and in good spirits']]:[7. Please indicate for each of the five statements which is the closest to how you have been feeling over the last 6 months '[My daily life has been filled with things that interest me']]])*4</f>
        <v>76</v>
      </c>
      <c r="BW151" s="120" t="s">
        <v>147</v>
      </c>
      <c r="BX151" s="120" t="s">
        <v>2615</v>
      </c>
      <c r="BZ151" s="120" t="s">
        <v>163</v>
      </c>
      <c r="CA151" s="120" t="s">
        <v>170</v>
      </c>
      <c r="CB151" s="120" t="s">
        <v>176</v>
      </c>
      <c r="CC151" s="120" t="s">
        <v>183</v>
      </c>
      <c r="CD151" s="120" t="s">
        <v>4227</v>
      </c>
      <c r="CE151" s="120" t="s">
        <v>202</v>
      </c>
      <c r="CF151" s="120" t="s">
        <v>192</v>
      </c>
      <c r="CG151" s="120" t="s">
        <v>209</v>
      </c>
      <c r="CH151" s="120" t="s">
        <v>215</v>
      </c>
      <c r="CI151" s="120" t="s">
        <v>2031</v>
      </c>
    </row>
    <row r="152" spans="1:87" x14ac:dyDescent="0.25">
      <c r="A152" s="120" t="s">
        <v>4228</v>
      </c>
      <c r="B152" s="120" t="s">
        <v>5</v>
      </c>
      <c r="C152" s="120">
        <v>1</v>
      </c>
      <c r="D152" s="120">
        <v>1</v>
      </c>
      <c r="E152" s="120">
        <v>1</v>
      </c>
      <c r="F152" s="120">
        <v>5</v>
      </c>
      <c r="G152" s="120">
        <v>1</v>
      </c>
      <c r="H152" s="120">
        <v>1</v>
      </c>
      <c r="I152" s="120">
        <v>1</v>
      </c>
      <c r="J152" s="120">
        <v>2</v>
      </c>
      <c r="K152" s="120">
        <v>2</v>
      </c>
      <c r="L152" s="120">
        <v>4</v>
      </c>
      <c r="M152" s="120">
        <v>1</v>
      </c>
      <c r="N152" s="120">
        <v>4</v>
      </c>
      <c r="O152" s="120">
        <v>1</v>
      </c>
      <c r="P152" s="120">
        <v>1</v>
      </c>
      <c r="Q152" s="120">
        <v>1</v>
      </c>
      <c r="R152" s="120">
        <v>1</v>
      </c>
      <c r="S152" s="120">
        <v>1</v>
      </c>
      <c r="T152" s="120">
        <v>1</v>
      </c>
      <c r="U152" s="120">
        <v>1</v>
      </c>
      <c r="V152" s="120">
        <v>1</v>
      </c>
      <c r="W152" s="120">
        <v>1</v>
      </c>
      <c r="X152" s="120" t="s">
        <v>4229</v>
      </c>
      <c r="Z152" s="120">
        <v>1</v>
      </c>
      <c r="AA152" s="120">
        <v>1</v>
      </c>
      <c r="AB152" s="120">
        <v>1</v>
      </c>
      <c r="AC152" s="120">
        <v>1</v>
      </c>
      <c r="AD152" s="120">
        <v>1</v>
      </c>
      <c r="AE152" s="120">
        <v>1</v>
      </c>
      <c r="AF152" s="120">
        <v>1</v>
      </c>
      <c r="AG152" s="120">
        <v>1</v>
      </c>
      <c r="AH152" s="120">
        <v>1</v>
      </c>
      <c r="AI152" s="120">
        <v>1</v>
      </c>
      <c r="AJ152" s="120">
        <v>1</v>
      </c>
      <c r="AK152" s="120">
        <v>1</v>
      </c>
      <c r="AL152" s="120">
        <v>1</v>
      </c>
      <c r="AM152" s="120">
        <v>4</v>
      </c>
      <c r="AN152" s="120">
        <v>2</v>
      </c>
      <c r="AO152" s="120">
        <v>2</v>
      </c>
      <c r="AP152" s="120">
        <v>1</v>
      </c>
      <c r="AQ152" s="120">
        <v>3</v>
      </c>
      <c r="AR152" s="120">
        <v>1</v>
      </c>
      <c r="AS152" s="120">
        <v>1</v>
      </c>
      <c r="AT152" s="120">
        <v>1</v>
      </c>
      <c r="AU152" s="120">
        <v>2</v>
      </c>
      <c r="AV152" s="120">
        <v>1</v>
      </c>
      <c r="AW152" s="120">
        <v>1</v>
      </c>
      <c r="AX152" s="120">
        <v>1</v>
      </c>
      <c r="AY152" s="120">
        <v>1</v>
      </c>
      <c r="AZ152" s="120">
        <v>1</v>
      </c>
      <c r="BA152" s="120">
        <v>1</v>
      </c>
      <c r="BB152" s="120">
        <v>1</v>
      </c>
      <c r="BC152" s="120">
        <v>1</v>
      </c>
      <c r="BD152" s="120">
        <v>3</v>
      </c>
      <c r="BE152" s="120">
        <v>1</v>
      </c>
      <c r="BF152" s="120">
        <v>1</v>
      </c>
      <c r="BG152" s="120">
        <v>1</v>
      </c>
      <c r="BH152" s="120">
        <v>1</v>
      </c>
      <c r="BI152" s="120" t="s">
        <v>3586</v>
      </c>
      <c r="BJ152" s="120" t="s">
        <v>3587</v>
      </c>
      <c r="BK152" s="120" t="s">
        <v>3588</v>
      </c>
      <c r="BL152" s="120" t="s">
        <v>151</v>
      </c>
      <c r="BM152" s="120" t="s">
        <v>151</v>
      </c>
      <c r="BN152" s="120" t="s">
        <v>3602</v>
      </c>
      <c r="BO152" s="120" t="s">
        <v>3965</v>
      </c>
      <c r="BP152" s="120" t="s">
        <v>3716</v>
      </c>
      <c r="BQ152" s="120">
        <v>0</v>
      </c>
      <c r="BR152" s="120">
        <v>0</v>
      </c>
      <c r="BS152" s="120">
        <v>0</v>
      </c>
      <c r="BT152" s="120">
        <v>0</v>
      </c>
      <c r="BU152" s="120">
        <v>0</v>
      </c>
      <c r="BV152" s="120">
        <f>SUM(Table7[[#This Row],[7. Please indicate for each of the five statements which is the closest to how you have been feeling over the last 6 months '[I have felt cheerful and in good spirits']]:[7. Please indicate for each of the five statements which is the closest to how you have been feeling over the last 6 months '[My daily life has been filled with things that interest me']]])*4</f>
        <v>0</v>
      </c>
      <c r="BW152" s="120" t="s">
        <v>3878</v>
      </c>
      <c r="BX152" s="120" t="s">
        <v>3846</v>
      </c>
      <c r="BZ152" s="120" t="s">
        <v>163</v>
      </c>
      <c r="CA152" s="120" t="s">
        <v>172</v>
      </c>
      <c r="CB152" s="120" t="s">
        <v>176</v>
      </c>
      <c r="CC152" s="120" t="s">
        <v>184</v>
      </c>
      <c r="CD152" s="120" t="s">
        <v>4230</v>
      </c>
      <c r="CE152" s="120" t="s">
        <v>204</v>
      </c>
      <c r="CF152" s="120" t="s">
        <v>3600</v>
      </c>
      <c r="CG152" s="120" t="s">
        <v>4231</v>
      </c>
      <c r="CH152" s="120" t="s">
        <v>214</v>
      </c>
      <c r="CI152" s="120" t="s">
        <v>2031</v>
      </c>
    </row>
    <row r="153" spans="1:87" x14ac:dyDescent="0.25">
      <c r="A153" s="120" t="s">
        <v>4232</v>
      </c>
      <c r="B153" s="120">
        <v>4</v>
      </c>
      <c r="C153" s="120">
        <v>5</v>
      </c>
      <c r="D153" s="120">
        <v>4</v>
      </c>
      <c r="E153" s="120">
        <v>3</v>
      </c>
      <c r="F153" s="120">
        <v>3</v>
      </c>
      <c r="G153" s="120">
        <v>5</v>
      </c>
      <c r="H153" s="120">
        <v>5</v>
      </c>
      <c r="I153" s="120">
        <v>4</v>
      </c>
      <c r="J153" s="120">
        <v>1</v>
      </c>
      <c r="K153" s="120">
        <v>5</v>
      </c>
      <c r="L153" s="120">
        <v>4</v>
      </c>
      <c r="M153" s="120">
        <v>4</v>
      </c>
      <c r="N153" s="120">
        <v>4</v>
      </c>
      <c r="O153" s="120">
        <v>3</v>
      </c>
      <c r="P153" s="120">
        <v>3</v>
      </c>
      <c r="Q153" s="120">
        <v>5</v>
      </c>
      <c r="R153" s="120">
        <v>3</v>
      </c>
      <c r="S153" s="120">
        <v>1</v>
      </c>
      <c r="T153" s="120">
        <v>2</v>
      </c>
      <c r="U153" s="120">
        <v>3</v>
      </c>
      <c r="V153" s="120">
        <v>2</v>
      </c>
      <c r="W153" s="120">
        <v>5</v>
      </c>
      <c r="X153" s="120" t="s">
        <v>2638</v>
      </c>
      <c r="Z153" s="120">
        <v>5</v>
      </c>
      <c r="AA153" s="120">
        <v>5</v>
      </c>
      <c r="AB153" s="120">
        <v>5</v>
      </c>
      <c r="AC153" s="120">
        <v>5</v>
      </c>
      <c r="AD153" s="120">
        <v>5</v>
      </c>
      <c r="AE153" s="120">
        <v>5</v>
      </c>
      <c r="AF153" s="120">
        <v>5</v>
      </c>
      <c r="AG153" s="120">
        <v>5</v>
      </c>
      <c r="AH153" s="120">
        <v>5</v>
      </c>
      <c r="AI153" s="120">
        <v>5</v>
      </c>
      <c r="AJ153" s="120">
        <v>5</v>
      </c>
      <c r="AK153" s="120">
        <v>5</v>
      </c>
      <c r="AL153" s="120">
        <v>5</v>
      </c>
      <c r="AM153" s="120">
        <v>4</v>
      </c>
      <c r="AN153" s="120">
        <v>5</v>
      </c>
      <c r="AO153" s="120">
        <v>4</v>
      </c>
      <c r="AP153" s="120">
        <v>3</v>
      </c>
      <c r="AQ153" s="120">
        <v>3</v>
      </c>
      <c r="AR153" s="120">
        <v>4</v>
      </c>
      <c r="AS153" s="120">
        <v>5</v>
      </c>
      <c r="AT153" s="120">
        <v>5</v>
      </c>
      <c r="AU153" s="120">
        <v>2</v>
      </c>
      <c r="AV153" s="120">
        <v>5</v>
      </c>
      <c r="AW153" s="120">
        <v>5</v>
      </c>
      <c r="AX153" s="120">
        <v>5</v>
      </c>
      <c r="AY153" s="120">
        <v>5</v>
      </c>
      <c r="AZ153" s="120">
        <v>3</v>
      </c>
      <c r="BA153" s="120">
        <v>3</v>
      </c>
      <c r="BB153" s="120">
        <v>5</v>
      </c>
      <c r="BC153" s="120">
        <v>3</v>
      </c>
      <c r="BD153" s="120">
        <v>1</v>
      </c>
      <c r="BE153" s="120">
        <v>3</v>
      </c>
      <c r="BF153" s="120">
        <v>3</v>
      </c>
      <c r="BG153" s="120">
        <v>3</v>
      </c>
      <c r="BH153" s="120">
        <v>5</v>
      </c>
      <c r="BI153" s="120" t="s">
        <v>3586</v>
      </c>
      <c r="BJ153" s="120" t="s">
        <v>3587</v>
      </c>
      <c r="BK153" s="120" t="s">
        <v>3588</v>
      </c>
      <c r="BL153" s="120" t="s">
        <v>151</v>
      </c>
      <c r="BM153" s="120" t="s">
        <v>5</v>
      </c>
      <c r="BQ153" s="120">
        <v>4</v>
      </c>
      <c r="BR153" s="120">
        <v>3</v>
      </c>
      <c r="BS153" s="120">
        <v>5</v>
      </c>
      <c r="BT153" s="120">
        <v>2</v>
      </c>
      <c r="BU153" s="120">
        <v>3</v>
      </c>
      <c r="BV153" s="120">
        <f>SUM(Table7[[#This Row],[7. Please indicate for each of the five statements which is the closest to how you have been feeling over the last 6 months '[I have felt cheerful and in good spirits']]:[7. Please indicate for each of the five statements which is the closest to how you have been feeling over the last 6 months '[My daily life has been filled with things that interest me']]])*4</f>
        <v>68</v>
      </c>
      <c r="BW153" s="120" t="s">
        <v>147</v>
      </c>
      <c r="BX153" s="120" t="s">
        <v>3595</v>
      </c>
      <c r="BZ153" s="120" t="s">
        <v>162</v>
      </c>
      <c r="CA153" s="120" t="s">
        <v>169</v>
      </c>
      <c r="CB153" s="120" t="s">
        <v>179</v>
      </c>
      <c r="CC153" s="120" t="s">
        <v>184</v>
      </c>
      <c r="CD153" s="120" t="s">
        <v>4233</v>
      </c>
      <c r="CE153" s="120" t="s">
        <v>153</v>
      </c>
      <c r="CF153" s="120" t="s">
        <v>3833</v>
      </c>
      <c r="CG153" s="120" t="s">
        <v>208</v>
      </c>
      <c r="CH153" s="120" t="s">
        <v>214</v>
      </c>
      <c r="CI153" s="120" t="s">
        <v>2031</v>
      </c>
    </row>
    <row r="154" spans="1:87" x14ac:dyDescent="0.25">
      <c r="A154" s="120" t="s">
        <v>4234</v>
      </c>
      <c r="B154" s="120">
        <v>3</v>
      </c>
      <c r="C154" s="120">
        <v>1</v>
      </c>
      <c r="D154" s="120">
        <v>1</v>
      </c>
      <c r="E154" s="120">
        <v>1</v>
      </c>
      <c r="F154" s="120">
        <v>1</v>
      </c>
      <c r="G154" s="120">
        <v>3</v>
      </c>
      <c r="H154" s="120">
        <v>1</v>
      </c>
      <c r="I154" s="120">
        <v>1</v>
      </c>
      <c r="J154" s="120">
        <v>1</v>
      </c>
      <c r="K154" s="120">
        <v>3</v>
      </c>
      <c r="L154" s="120">
        <v>3</v>
      </c>
      <c r="M154" s="120">
        <v>1</v>
      </c>
      <c r="N154" s="120">
        <v>1</v>
      </c>
      <c r="O154" s="120">
        <v>1</v>
      </c>
      <c r="P154" s="120">
        <v>5</v>
      </c>
      <c r="Q154" s="120">
        <v>5</v>
      </c>
      <c r="R154" s="120">
        <v>1</v>
      </c>
      <c r="S154" s="120">
        <v>1</v>
      </c>
      <c r="T154" s="120">
        <v>1</v>
      </c>
      <c r="U154" s="120">
        <v>1</v>
      </c>
      <c r="V154" s="120">
        <v>1</v>
      </c>
      <c r="W154" s="120">
        <v>1</v>
      </c>
      <c r="X154" s="120" t="s">
        <v>2785</v>
      </c>
      <c r="Z154" s="120">
        <v>1</v>
      </c>
      <c r="AA154" s="120">
        <v>3</v>
      </c>
      <c r="AB154" s="120">
        <v>3</v>
      </c>
      <c r="AC154" s="120">
        <v>1</v>
      </c>
      <c r="AD154" s="120">
        <v>1</v>
      </c>
      <c r="AE154" s="120">
        <v>1</v>
      </c>
      <c r="AF154" s="120" t="s">
        <v>5</v>
      </c>
      <c r="AG154" s="120">
        <v>3</v>
      </c>
      <c r="AH154" s="120">
        <v>3</v>
      </c>
      <c r="AI154" s="120">
        <v>3</v>
      </c>
      <c r="AJ154" s="120">
        <v>3</v>
      </c>
      <c r="AK154" s="120">
        <v>4</v>
      </c>
      <c r="AL154" s="120">
        <v>1</v>
      </c>
      <c r="AM154" s="120">
        <v>4</v>
      </c>
      <c r="AN154" s="120">
        <v>1</v>
      </c>
      <c r="AO154" s="120">
        <v>1</v>
      </c>
      <c r="AP154" s="120">
        <v>1</v>
      </c>
      <c r="AQ154" s="120">
        <v>1</v>
      </c>
      <c r="AR154" s="120">
        <v>3</v>
      </c>
      <c r="AS154" s="120">
        <v>1</v>
      </c>
      <c r="AT154" s="120">
        <v>1</v>
      </c>
      <c r="AU154" s="120">
        <v>1</v>
      </c>
      <c r="AV154" s="120">
        <v>3</v>
      </c>
      <c r="AW154" s="120">
        <v>3</v>
      </c>
      <c r="AX154" s="120">
        <v>1</v>
      </c>
      <c r="AY154" s="120">
        <v>1</v>
      </c>
      <c r="AZ154" s="120">
        <v>1</v>
      </c>
      <c r="BA154" s="120">
        <v>5</v>
      </c>
      <c r="BB154" s="120">
        <v>5</v>
      </c>
      <c r="BC154" s="120">
        <v>1</v>
      </c>
      <c r="BD154" s="120">
        <v>1</v>
      </c>
      <c r="BE154" s="120">
        <v>1</v>
      </c>
      <c r="BF154" s="120">
        <v>1</v>
      </c>
      <c r="BG154" s="120">
        <v>1</v>
      </c>
      <c r="BH154" s="120">
        <v>1</v>
      </c>
      <c r="BI154" s="120" t="s">
        <v>3594</v>
      </c>
      <c r="BK154" s="120" t="s">
        <v>3594</v>
      </c>
      <c r="BL154" s="120" t="s">
        <v>151</v>
      </c>
      <c r="BM154" s="120" t="s">
        <v>151</v>
      </c>
      <c r="BQ154" s="120">
        <v>1</v>
      </c>
      <c r="BR154" s="120">
        <v>1</v>
      </c>
      <c r="BS154" s="120">
        <v>1</v>
      </c>
      <c r="BT154" s="120">
        <v>0</v>
      </c>
      <c r="BU154" s="120">
        <v>1</v>
      </c>
      <c r="BV154" s="120">
        <f>SUM(Table7[[#This Row],[7. Please indicate for each of the five statements which is the closest to how you have been feeling over the last 6 months '[I have felt cheerful and in good spirits']]:[7. Please indicate for each of the five statements which is the closest to how you have been feeling over the last 6 months '[My daily life has been filled with things that interest me']]])*4</f>
        <v>16</v>
      </c>
      <c r="BW154" s="120" t="s">
        <v>2603</v>
      </c>
      <c r="BX154" s="120" t="s">
        <v>3605</v>
      </c>
      <c r="BZ154" s="120" t="s">
        <v>162</v>
      </c>
      <c r="CA154" s="120" t="s">
        <v>171</v>
      </c>
      <c r="CB154" s="120" t="s">
        <v>176</v>
      </c>
      <c r="CC154" s="120" t="s">
        <v>183</v>
      </c>
      <c r="CD154" s="120" t="s">
        <v>4235</v>
      </c>
      <c r="CE154" s="120" t="s">
        <v>153</v>
      </c>
      <c r="CG154" s="120" t="s">
        <v>208</v>
      </c>
      <c r="CH154" s="120" t="s">
        <v>214</v>
      </c>
      <c r="CI154" s="120" t="s">
        <v>2031</v>
      </c>
    </row>
    <row r="155" spans="1:87" x14ac:dyDescent="0.25">
      <c r="A155" s="120" t="s">
        <v>4236</v>
      </c>
      <c r="B155" s="120">
        <v>3</v>
      </c>
      <c r="C155" s="120">
        <v>5</v>
      </c>
      <c r="D155" s="120">
        <v>2</v>
      </c>
      <c r="E155" s="120">
        <v>2</v>
      </c>
      <c r="F155" s="120">
        <v>1</v>
      </c>
      <c r="G155" s="120">
        <v>5</v>
      </c>
      <c r="H155" s="120">
        <v>4</v>
      </c>
      <c r="I155" s="120">
        <v>5</v>
      </c>
      <c r="J155" s="120">
        <v>4</v>
      </c>
      <c r="K155" s="120">
        <v>1</v>
      </c>
      <c r="L155" s="120">
        <v>1</v>
      </c>
      <c r="M155" s="120">
        <v>4</v>
      </c>
      <c r="N155" s="120">
        <v>2</v>
      </c>
      <c r="O155" s="120">
        <v>3</v>
      </c>
      <c r="P155" s="120">
        <v>5</v>
      </c>
      <c r="Q155" s="120">
        <v>5</v>
      </c>
      <c r="R155" s="120">
        <v>4</v>
      </c>
      <c r="S155" s="120">
        <v>2</v>
      </c>
      <c r="T155" s="120">
        <v>1</v>
      </c>
      <c r="U155" s="120">
        <v>1</v>
      </c>
      <c r="V155" s="120">
        <v>1</v>
      </c>
      <c r="W155" s="120">
        <v>4</v>
      </c>
      <c r="X155" s="120" t="s">
        <v>2638</v>
      </c>
      <c r="Z155" s="120">
        <v>1</v>
      </c>
      <c r="AA155" s="120">
        <v>1</v>
      </c>
      <c r="AB155" s="120">
        <v>4</v>
      </c>
      <c r="AC155" s="120">
        <v>3</v>
      </c>
      <c r="AD155" s="120">
        <v>2</v>
      </c>
      <c r="AE155" s="120">
        <v>3</v>
      </c>
      <c r="AF155" s="120">
        <v>4</v>
      </c>
      <c r="AG155" s="120">
        <v>2</v>
      </c>
      <c r="AH155" s="120">
        <v>2</v>
      </c>
      <c r="AI155" s="120">
        <v>1</v>
      </c>
      <c r="AJ155" s="120">
        <v>2</v>
      </c>
      <c r="AK155" s="120">
        <v>3</v>
      </c>
      <c r="AL155" s="120">
        <v>2</v>
      </c>
      <c r="AM155" s="120">
        <v>2</v>
      </c>
      <c r="AN155" s="120">
        <v>5</v>
      </c>
      <c r="AO155" s="120">
        <v>3</v>
      </c>
      <c r="AP155" s="120">
        <v>3</v>
      </c>
      <c r="AQ155" s="120">
        <v>1</v>
      </c>
      <c r="AR155" s="120">
        <v>5</v>
      </c>
      <c r="AS155" s="120">
        <v>5</v>
      </c>
      <c r="AT155" s="120">
        <v>5</v>
      </c>
      <c r="AU155" s="120">
        <v>5</v>
      </c>
      <c r="AV155" s="120">
        <v>1</v>
      </c>
      <c r="AW155" s="120">
        <v>1</v>
      </c>
      <c r="AX155" s="120">
        <v>1</v>
      </c>
      <c r="AY155" s="120">
        <v>1</v>
      </c>
      <c r="AZ155" s="120">
        <v>1</v>
      </c>
      <c r="BA155" s="120">
        <v>5</v>
      </c>
      <c r="BB155" s="120">
        <v>4</v>
      </c>
      <c r="BC155" s="120">
        <v>3</v>
      </c>
      <c r="BD155" s="120">
        <v>2</v>
      </c>
      <c r="BE155" s="120">
        <v>1</v>
      </c>
      <c r="BF155" s="120">
        <v>1</v>
      </c>
      <c r="BG155" s="120">
        <v>1</v>
      </c>
      <c r="BH155" s="120">
        <v>4</v>
      </c>
      <c r="BI155" s="120" t="s">
        <v>3586</v>
      </c>
      <c r="BJ155" s="120" t="s">
        <v>3587</v>
      </c>
      <c r="BK155" s="120" t="s">
        <v>3588</v>
      </c>
      <c r="BL155" s="120" t="s">
        <v>151</v>
      </c>
      <c r="BM155" s="120" t="s">
        <v>151</v>
      </c>
      <c r="BN155" s="120" t="s">
        <v>3602</v>
      </c>
      <c r="BP155" s="120" t="s">
        <v>3710</v>
      </c>
      <c r="BQ155" s="120">
        <v>2</v>
      </c>
      <c r="BR155" s="120">
        <v>2</v>
      </c>
      <c r="BS155" s="120">
        <v>2</v>
      </c>
      <c r="BT155" s="120">
        <v>2</v>
      </c>
      <c r="BU155" s="120">
        <v>4</v>
      </c>
      <c r="BV155" s="120">
        <f>SUM(Table7[[#This Row],[7. Please indicate for each of the five statements which is the closest to how you have been feeling over the last 6 months '[I have felt cheerful and in good spirits']]:[7. Please indicate for each of the five statements which is the closest to how you have been feeling over the last 6 months '[My daily life has been filled with things that interest me']]])*4</f>
        <v>48</v>
      </c>
      <c r="BW155" s="120" t="s">
        <v>147</v>
      </c>
      <c r="BX155" s="120" t="s">
        <v>4237</v>
      </c>
      <c r="BZ155" s="120" t="s">
        <v>163</v>
      </c>
      <c r="CA155" s="120" t="s">
        <v>170</v>
      </c>
      <c r="CB155" s="120" t="s">
        <v>177</v>
      </c>
      <c r="CC155" s="120" t="s">
        <v>183</v>
      </c>
      <c r="CD155" s="120" t="s">
        <v>464</v>
      </c>
      <c r="CE155" s="120" t="s">
        <v>153</v>
      </c>
      <c r="CF155" s="120" t="s">
        <v>3800</v>
      </c>
      <c r="CG155" s="120" t="s">
        <v>208</v>
      </c>
      <c r="CH155" s="120" t="s">
        <v>214</v>
      </c>
      <c r="CI155" s="120" t="s">
        <v>2031</v>
      </c>
    </row>
    <row r="156" spans="1:87" x14ac:dyDescent="0.25">
      <c r="A156" s="120" t="s">
        <v>4238</v>
      </c>
      <c r="B156" s="120">
        <v>1</v>
      </c>
      <c r="C156" s="120">
        <v>5</v>
      </c>
      <c r="D156" s="120">
        <v>2</v>
      </c>
      <c r="E156" s="120">
        <v>3</v>
      </c>
      <c r="F156" s="120">
        <v>1</v>
      </c>
      <c r="G156" s="120">
        <v>5</v>
      </c>
      <c r="H156" s="120">
        <v>5</v>
      </c>
      <c r="I156" s="120">
        <v>5</v>
      </c>
      <c r="J156" s="120">
        <v>1</v>
      </c>
      <c r="K156" s="120">
        <v>3</v>
      </c>
      <c r="L156" s="120">
        <v>5</v>
      </c>
      <c r="M156" s="120">
        <v>4</v>
      </c>
      <c r="N156" s="120">
        <v>5</v>
      </c>
      <c r="O156" s="120">
        <v>1</v>
      </c>
      <c r="P156" s="120">
        <v>5</v>
      </c>
      <c r="Q156" s="120">
        <v>5</v>
      </c>
      <c r="R156" s="120">
        <v>3</v>
      </c>
      <c r="S156" s="120">
        <v>3</v>
      </c>
      <c r="T156" s="120">
        <v>1</v>
      </c>
      <c r="U156" s="120">
        <v>1</v>
      </c>
      <c r="V156" s="120">
        <v>1</v>
      </c>
      <c r="W156" s="120">
        <v>5</v>
      </c>
      <c r="X156" s="120" t="s">
        <v>2954</v>
      </c>
      <c r="Z156" s="120">
        <v>2</v>
      </c>
      <c r="AA156" s="120">
        <v>1</v>
      </c>
      <c r="AB156" s="120">
        <v>4</v>
      </c>
      <c r="AC156" s="120">
        <v>1</v>
      </c>
      <c r="AD156" s="120">
        <v>1</v>
      </c>
      <c r="AE156" s="120">
        <v>1</v>
      </c>
      <c r="AF156" s="120">
        <v>5</v>
      </c>
      <c r="AG156" s="120">
        <v>1</v>
      </c>
      <c r="AH156" s="120">
        <v>2</v>
      </c>
      <c r="AI156" s="120">
        <v>4</v>
      </c>
      <c r="AJ156" s="120">
        <v>1</v>
      </c>
      <c r="AK156" s="120">
        <v>4</v>
      </c>
      <c r="AL156" s="120">
        <v>1</v>
      </c>
      <c r="AM156" s="120">
        <v>1</v>
      </c>
      <c r="AN156" s="120">
        <v>5</v>
      </c>
      <c r="AO156" s="120">
        <v>1</v>
      </c>
      <c r="AP156" s="120">
        <v>3</v>
      </c>
      <c r="AQ156" s="120">
        <v>2</v>
      </c>
      <c r="AR156" s="120">
        <v>5</v>
      </c>
      <c r="AS156" s="120">
        <v>5</v>
      </c>
      <c r="AT156" s="120">
        <v>5</v>
      </c>
      <c r="AU156" s="120">
        <v>3</v>
      </c>
      <c r="AV156" s="120">
        <v>4</v>
      </c>
      <c r="AW156" s="120">
        <v>4</v>
      </c>
      <c r="AX156" s="120">
        <v>4</v>
      </c>
      <c r="AY156" s="120">
        <v>5</v>
      </c>
      <c r="AZ156" s="120">
        <v>1</v>
      </c>
      <c r="BA156" s="120">
        <v>3</v>
      </c>
      <c r="BB156" s="120">
        <v>4</v>
      </c>
      <c r="BC156" s="120">
        <v>1</v>
      </c>
      <c r="BD156" s="120">
        <v>4</v>
      </c>
      <c r="BE156" s="120">
        <v>1</v>
      </c>
      <c r="BF156" s="120">
        <v>1</v>
      </c>
      <c r="BG156" s="120">
        <v>1</v>
      </c>
      <c r="BH156" s="120">
        <v>5</v>
      </c>
      <c r="BI156" s="120" t="s">
        <v>3593</v>
      </c>
      <c r="BJ156" s="120" t="s">
        <v>3587</v>
      </c>
      <c r="BK156" s="120" t="s">
        <v>3588</v>
      </c>
      <c r="BL156" s="120" t="s">
        <v>931</v>
      </c>
      <c r="BM156" s="120" t="s">
        <v>151</v>
      </c>
      <c r="BN156" s="120" t="s">
        <v>3602</v>
      </c>
      <c r="BP156" s="120" t="s">
        <v>3710</v>
      </c>
      <c r="BQ156" s="120">
        <v>2</v>
      </c>
      <c r="BR156" s="120">
        <v>1</v>
      </c>
      <c r="BS156" s="120">
        <v>4</v>
      </c>
      <c r="BT156" s="120">
        <v>1</v>
      </c>
      <c r="BU156" s="120">
        <v>3</v>
      </c>
      <c r="BV156" s="120">
        <f>SUM(Table7[[#This Row],[7. Please indicate for each of the five statements which is the closest to how you have been feeling over the last 6 months '[I have felt cheerful and in good spirits']]:[7. Please indicate for each of the five statements which is the closest to how you have been feeling over the last 6 months '[My daily life has been filled with things that interest me']]])*4</f>
        <v>44</v>
      </c>
      <c r="BW156" s="120" t="s">
        <v>147</v>
      </c>
      <c r="BX156" s="120" t="s">
        <v>2578</v>
      </c>
      <c r="BY156" s="120" t="s">
        <v>4239</v>
      </c>
      <c r="BZ156" s="120" t="s">
        <v>162</v>
      </c>
      <c r="CA156" s="120" t="s">
        <v>170</v>
      </c>
      <c r="CB156" s="120" t="s">
        <v>176</v>
      </c>
      <c r="CC156" s="120" t="s">
        <v>183</v>
      </c>
      <c r="CD156" s="120" t="s">
        <v>4240</v>
      </c>
      <c r="CE156" s="120" t="s">
        <v>202</v>
      </c>
      <c r="CF156" s="120" t="s">
        <v>204</v>
      </c>
      <c r="CG156" s="120" t="s">
        <v>208</v>
      </c>
      <c r="CH156" s="120" t="s">
        <v>214</v>
      </c>
      <c r="CI156" s="120" t="s">
        <v>2031</v>
      </c>
    </row>
    <row r="157" spans="1:87" x14ac:dyDescent="0.25">
      <c r="A157" s="120" t="s">
        <v>4241</v>
      </c>
      <c r="B157" s="120">
        <v>1</v>
      </c>
      <c r="C157" s="120">
        <v>3</v>
      </c>
      <c r="D157" s="120">
        <v>1</v>
      </c>
      <c r="E157" s="120">
        <v>1</v>
      </c>
      <c r="F157" s="120">
        <v>1</v>
      </c>
      <c r="G157" s="120">
        <v>5</v>
      </c>
      <c r="H157" s="120">
        <v>3</v>
      </c>
      <c r="I157" s="120">
        <v>4</v>
      </c>
      <c r="J157" s="120">
        <v>1</v>
      </c>
      <c r="K157" s="120">
        <v>5</v>
      </c>
      <c r="L157" s="120">
        <v>3</v>
      </c>
      <c r="M157" s="120">
        <v>5</v>
      </c>
      <c r="N157" s="120">
        <v>4</v>
      </c>
      <c r="O157" s="120">
        <v>5</v>
      </c>
      <c r="P157" s="120">
        <v>5</v>
      </c>
      <c r="Q157" s="120">
        <v>5</v>
      </c>
      <c r="R157" s="120">
        <v>4</v>
      </c>
      <c r="S157" s="120">
        <v>3</v>
      </c>
      <c r="T157" s="120">
        <v>3</v>
      </c>
      <c r="U157" s="120">
        <v>4</v>
      </c>
      <c r="V157" s="120">
        <v>1</v>
      </c>
      <c r="W157" s="120">
        <v>1</v>
      </c>
      <c r="X157" s="120" t="s">
        <v>3789</v>
      </c>
      <c r="Z157" s="120">
        <v>5</v>
      </c>
      <c r="AA157" s="120">
        <v>1</v>
      </c>
      <c r="AB157" s="120">
        <v>5</v>
      </c>
      <c r="AC157" s="120">
        <v>2</v>
      </c>
      <c r="AD157" s="120">
        <v>4</v>
      </c>
      <c r="AE157" s="120">
        <v>3</v>
      </c>
      <c r="AF157" s="120">
        <v>5</v>
      </c>
      <c r="AG157" s="120">
        <v>1</v>
      </c>
      <c r="AH157" s="120">
        <v>2</v>
      </c>
      <c r="AI157" s="120">
        <v>5</v>
      </c>
      <c r="AJ157" s="120">
        <v>3</v>
      </c>
      <c r="AK157" s="120">
        <v>5</v>
      </c>
      <c r="AL157" s="120">
        <v>1</v>
      </c>
      <c r="AM157" s="120">
        <v>3</v>
      </c>
      <c r="AN157" s="120">
        <v>1</v>
      </c>
      <c r="AO157" s="120">
        <v>1</v>
      </c>
      <c r="AP157" s="120">
        <v>1</v>
      </c>
      <c r="AQ157" s="120">
        <v>1</v>
      </c>
      <c r="AR157" s="120">
        <v>1</v>
      </c>
      <c r="AS157" s="120">
        <v>1</v>
      </c>
      <c r="AT157" s="120">
        <v>1</v>
      </c>
      <c r="AU157" s="120">
        <v>1</v>
      </c>
      <c r="AV157" s="120">
        <v>5</v>
      </c>
      <c r="AW157" s="120">
        <v>3</v>
      </c>
      <c r="AX157" s="120">
        <v>5</v>
      </c>
      <c r="AY157" s="120">
        <v>1</v>
      </c>
      <c r="AZ157" s="120">
        <v>4</v>
      </c>
      <c r="BA157" s="120">
        <v>4</v>
      </c>
      <c r="BB157" s="120">
        <v>5</v>
      </c>
      <c r="BC157" s="120">
        <v>4</v>
      </c>
      <c r="BD157" s="120">
        <v>4</v>
      </c>
      <c r="BE157" s="120">
        <v>3</v>
      </c>
      <c r="BF157" s="120">
        <v>3</v>
      </c>
      <c r="BG157" s="120">
        <v>3</v>
      </c>
      <c r="BH157" s="120">
        <v>3</v>
      </c>
      <c r="BI157" s="120" t="s">
        <v>3586</v>
      </c>
      <c r="BJ157" s="120" t="s">
        <v>3587</v>
      </c>
      <c r="BK157" s="120" t="s">
        <v>3588</v>
      </c>
      <c r="BL157" s="120" t="s">
        <v>151</v>
      </c>
      <c r="BM157" s="120" t="s">
        <v>931</v>
      </c>
      <c r="BN157" s="120" t="s">
        <v>3602</v>
      </c>
      <c r="BO157" s="120" t="s">
        <v>3692</v>
      </c>
      <c r="BP157" s="120" t="s">
        <v>3616</v>
      </c>
      <c r="BQ157" s="120">
        <v>4</v>
      </c>
      <c r="BR157" s="120">
        <v>4</v>
      </c>
      <c r="BS157" s="120">
        <v>4</v>
      </c>
      <c r="BT157" s="120">
        <v>4</v>
      </c>
      <c r="BU157" s="120">
        <v>4</v>
      </c>
      <c r="BV157" s="120">
        <f>SUM(Table7[[#This Row],[7. Please indicate for each of the five statements which is the closest to how you have been feeling over the last 6 months '[I have felt cheerful and in good spirits']]:[7. Please indicate for each of the five statements which is the closest to how you have been feeling over the last 6 months '[My daily life has been filled with things that interest me']]])*4</f>
        <v>80</v>
      </c>
      <c r="BW157" s="120" t="s">
        <v>147</v>
      </c>
      <c r="BX157" s="120" t="s">
        <v>3846</v>
      </c>
      <c r="BY157" s="120" t="s">
        <v>4242</v>
      </c>
      <c r="BZ157" s="120" t="s">
        <v>162</v>
      </c>
      <c r="CA157" s="120" t="s">
        <v>171</v>
      </c>
      <c r="CB157" s="120" t="s">
        <v>177</v>
      </c>
      <c r="CC157" s="120" t="s">
        <v>183</v>
      </c>
      <c r="CD157" s="120" t="s">
        <v>1715</v>
      </c>
      <c r="CE157" s="120" t="s">
        <v>4243</v>
      </c>
      <c r="CF157" s="120" t="s">
        <v>202</v>
      </c>
      <c r="CG157" s="120" t="s">
        <v>208</v>
      </c>
      <c r="CH157" s="120" t="s">
        <v>214</v>
      </c>
      <c r="CI157" s="120" t="s">
        <v>2031</v>
      </c>
    </row>
    <row r="158" spans="1:87" x14ac:dyDescent="0.25">
      <c r="A158" s="120" t="s">
        <v>4244</v>
      </c>
      <c r="B158" s="120">
        <v>4</v>
      </c>
      <c r="C158" s="120">
        <v>5</v>
      </c>
      <c r="D158" s="120">
        <v>3</v>
      </c>
      <c r="E158" s="120">
        <v>3</v>
      </c>
      <c r="F158" s="120">
        <v>1</v>
      </c>
      <c r="G158" s="120">
        <v>5</v>
      </c>
      <c r="H158" s="120">
        <v>5</v>
      </c>
      <c r="I158" s="120">
        <v>4</v>
      </c>
      <c r="J158" s="120">
        <v>1</v>
      </c>
      <c r="K158" s="120">
        <v>1</v>
      </c>
      <c r="L158" s="120">
        <v>1</v>
      </c>
      <c r="M158" s="120">
        <v>3</v>
      </c>
      <c r="N158" s="120">
        <v>2</v>
      </c>
      <c r="O158" s="120">
        <v>1</v>
      </c>
      <c r="P158" s="120">
        <v>5</v>
      </c>
      <c r="Q158" s="120">
        <v>5</v>
      </c>
      <c r="R158" s="120">
        <v>2</v>
      </c>
      <c r="S158" s="120">
        <v>1</v>
      </c>
      <c r="T158" s="120">
        <v>1</v>
      </c>
      <c r="U158" s="120">
        <v>1</v>
      </c>
      <c r="V158" s="120">
        <v>1</v>
      </c>
      <c r="W158" s="120">
        <v>5</v>
      </c>
      <c r="X158" s="120" t="s">
        <v>4245</v>
      </c>
      <c r="Z158" s="120">
        <v>4</v>
      </c>
      <c r="AA158" s="120">
        <v>2</v>
      </c>
      <c r="AB158" s="120">
        <v>3</v>
      </c>
      <c r="AC158" s="120">
        <v>1</v>
      </c>
      <c r="AD158" s="120">
        <v>5</v>
      </c>
      <c r="AE158" s="120">
        <v>2</v>
      </c>
      <c r="AF158" s="120">
        <v>4</v>
      </c>
      <c r="AG158" s="120">
        <v>2</v>
      </c>
      <c r="AH158" s="120">
        <v>3</v>
      </c>
      <c r="AI158" s="120">
        <v>5</v>
      </c>
      <c r="AJ158" s="120">
        <v>4</v>
      </c>
      <c r="AK158" s="120">
        <v>3</v>
      </c>
      <c r="AL158" s="120">
        <v>3</v>
      </c>
      <c r="AM158" s="120">
        <v>5</v>
      </c>
      <c r="AN158" s="120">
        <v>5</v>
      </c>
      <c r="AO158" s="120">
        <v>2</v>
      </c>
      <c r="AP158" s="120">
        <v>3</v>
      </c>
      <c r="AQ158" s="120">
        <v>1</v>
      </c>
      <c r="AR158" s="120">
        <v>5</v>
      </c>
      <c r="AS158" s="120">
        <v>4</v>
      </c>
      <c r="AT158" s="120">
        <v>4</v>
      </c>
      <c r="AU158" s="120">
        <v>1</v>
      </c>
      <c r="AV158" s="120">
        <v>1</v>
      </c>
      <c r="AW158" s="120">
        <v>3</v>
      </c>
      <c r="AX158" s="120">
        <v>4</v>
      </c>
      <c r="AY158" s="120">
        <v>2</v>
      </c>
      <c r="AZ158" s="120">
        <v>2</v>
      </c>
      <c r="BA158" s="120">
        <v>5</v>
      </c>
      <c r="BB158" s="120">
        <v>5</v>
      </c>
      <c r="BC158" s="120">
        <v>2</v>
      </c>
      <c r="BD158" s="120">
        <v>1</v>
      </c>
      <c r="BE158" s="120">
        <v>1</v>
      </c>
      <c r="BF158" s="120">
        <v>1</v>
      </c>
      <c r="BG158" s="120">
        <v>1</v>
      </c>
      <c r="BH158" s="120">
        <v>5</v>
      </c>
      <c r="BI158" s="120" t="s">
        <v>3586</v>
      </c>
      <c r="BJ158" s="120" t="s">
        <v>3608</v>
      </c>
      <c r="BK158" s="120" t="s">
        <v>3588</v>
      </c>
      <c r="BL158" s="120" t="s">
        <v>151</v>
      </c>
      <c r="BM158" s="120" t="s">
        <v>151</v>
      </c>
      <c r="BN158" s="120" t="s">
        <v>3602</v>
      </c>
      <c r="BO158" s="120" t="s">
        <v>3882</v>
      </c>
      <c r="BP158" s="120" t="s">
        <v>3890</v>
      </c>
      <c r="BQ158" s="120">
        <v>1</v>
      </c>
      <c r="BR158" s="120">
        <v>1</v>
      </c>
      <c r="BS158" s="120">
        <v>1</v>
      </c>
      <c r="BT158" s="120">
        <v>1</v>
      </c>
      <c r="BU158" s="120">
        <v>2</v>
      </c>
      <c r="BV158" s="120">
        <f>SUM(Table7[[#This Row],[7. Please indicate for each of the five statements which is the closest to how you have been feeling over the last 6 months '[I have felt cheerful and in good spirits']]:[7. Please indicate for each of the five statements which is the closest to how you have been feeling over the last 6 months '[My daily life has been filled with things that interest me']]])*4</f>
        <v>24</v>
      </c>
      <c r="BW158" s="120" t="s">
        <v>147</v>
      </c>
      <c r="BZ158" s="120" t="s">
        <v>163</v>
      </c>
      <c r="CA158" s="120" t="s">
        <v>170</v>
      </c>
      <c r="CB158" s="120" t="s">
        <v>176</v>
      </c>
      <c r="CC158" s="120" t="s">
        <v>183</v>
      </c>
      <c r="CE158" s="120" t="s">
        <v>345</v>
      </c>
      <c r="CF158" s="120" t="s">
        <v>3707</v>
      </c>
      <c r="CG158" s="120" t="s">
        <v>208</v>
      </c>
      <c r="CH158" s="120" t="s">
        <v>214</v>
      </c>
      <c r="CI158" s="120" t="s">
        <v>2031</v>
      </c>
    </row>
    <row r="159" spans="1:87" x14ac:dyDescent="0.25">
      <c r="A159" s="120" t="s">
        <v>4246</v>
      </c>
      <c r="B159" s="120">
        <v>4</v>
      </c>
      <c r="C159" s="120">
        <v>5</v>
      </c>
      <c r="D159" s="120">
        <v>5</v>
      </c>
      <c r="E159" s="120">
        <v>5</v>
      </c>
      <c r="F159" s="120">
        <v>4</v>
      </c>
      <c r="G159" s="120">
        <v>5</v>
      </c>
      <c r="H159" s="120">
        <v>5</v>
      </c>
      <c r="I159" s="120">
        <v>5</v>
      </c>
      <c r="J159" s="120">
        <v>3</v>
      </c>
      <c r="K159" s="120">
        <v>5</v>
      </c>
      <c r="L159" s="120">
        <v>5</v>
      </c>
      <c r="M159" s="120">
        <v>4</v>
      </c>
      <c r="N159" s="120">
        <v>5</v>
      </c>
      <c r="O159" s="120">
        <v>5</v>
      </c>
      <c r="P159" s="120">
        <v>5</v>
      </c>
      <c r="Q159" s="120">
        <v>5</v>
      </c>
      <c r="R159" s="120">
        <v>3</v>
      </c>
      <c r="S159" s="120">
        <v>4</v>
      </c>
      <c r="T159" s="120">
        <v>5</v>
      </c>
      <c r="U159" s="120">
        <v>3</v>
      </c>
      <c r="V159" s="120">
        <v>3</v>
      </c>
      <c r="W159" s="120">
        <v>5</v>
      </c>
      <c r="X159" s="120" t="s">
        <v>3992</v>
      </c>
      <c r="Z159" s="120">
        <v>5</v>
      </c>
      <c r="AA159" s="120">
        <v>4</v>
      </c>
      <c r="AB159" s="120">
        <v>5</v>
      </c>
      <c r="AC159" s="120">
        <v>4</v>
      </c>
      <c r="AD159" s="120">
        <v>4</v>
      </c>
      <c r="AE159" s="120">
        <v>4</v>
      </c>
      <c r="AF159" s="120">
        <v>5</v>
      </c>
      <c r="AG159" s="120">
        <v>4</v>
      </c>
      <c r="AH159" s="120">
        <v>4</v>
      </c>
      <c r="AI159" s="120">
        <v>5</v>
      </c>
      <c r="AJ159" s="120">
        <v>4</v>
      </c>
      <c r="AK159" s="120">
        <v>5</v>
      </c>
      <c r="AL159" s="120">
        <v>4</v>
      </c>
      <c r="AM159" s="120">
        <v>4</v>
      </c>
      <c r="AN159" s="120">
        <v>4</v>
      </c>
      <c r="AO159" s="120">
        <v>4</v>
      </c>
      <c r="AP159" s="120">
        <v>4</v>
      </c>
      <c r="AQ159" s="120">
        <v>4</v>
      </c>
      <c r="AR159" s="120">
        <v>5</v>
      </c>
      <c r="AS159" s="120">
        <v>4</v>
      </c>
      <c r="AT159" s="120">
        <v>4</v>
      </c>
      <c r="AU159" s="120">
        <v>4</v>
      </c>
      <c r="AV159" s="120">
        <v>4</v>
      </c>
      <c r="AW159" s="120">
        <v>4</v>
      </c>
      <c r="AX159" s="120">
        <v>4</v>
      </c>
      <c r="AY159" s="120">
        <v>4</v>
      </c>
      <c r="AZ159" s="120">
        <v>4</v>
      </c>
      <c r="BA159" s="120">
        <v>4</v>
      </c>
      <c r="BB159" s="120">
        <v>4</v>
      </c>
      <c r="BC159" s="120">
        <v>4</v>
      </c>
      <c r="BD159" s="120">
        <v>4</v>
      </c>
      <c r="BE159" s="120">
        <v>5</v>
      </c>
      <c r="BF159" s="120">
        <v>3</v>
      </c>
      <c r="BG159" s="120">
        <v>3</v>
      </c>
      <c r="BH159" s="120">
        <v>5</v>
      </c>
      <c r="BI159" s="120" t="s">
        <v>3593</v>
      </c>
      <c r="BJ159" s="120" t="s">
        <v>3587</v>
      </c>
      <c r="BK159" s="120" t="s">
        <v>3588</v>
      </c>
      <c r="BL159" s="120" t="s">
        <v>151</v>
      </c>
      <c r="BM159" s="120" t="s">
        <v>151</v>
      </c>
      <c r="BN159" s="120" t="s">
        <v>3602</v>
      </c>
      <c r="BO159" s="120" t="s">
        <v>4247</v>
      </c>
      <c r="BP159" s="120" t="s">
        <v>4248</v>
      </c>
      <c r="BQ159" s="120">
        <v>3</v>
      </c>
      <c r="BR159" s="120">
        <v>3</v>
      </c>
      <c r="BS159" s="120">
        <v>3</v>
      </c>
      <c r="BT159" s="120">
        <v>3</v>
      </c>
      <c r="BU159" s="120">
        <v>4</v>
      </c>
      <c r="BV159" s="120">
        <f>SUM(Table7[[#This Row],[7. Please indicate for each of the five statements which is the closest to how you have been feeling over the last 6 months '[I have felt cheerful and in good spirits']]:[7. Please indicate for each of the five statements which is the closest to how you have been feeling over the last 6 months '[My daily life has been filled with things that interest me']]])*4</f>
        <v>64</v>
      </c>
      <c r="BW159" s="120" t="s">
        <v>2603</v>
      </c>
      <c r="BX159" s="120" t="s">
        <v>3773</v>
      </c>
      <c r="BY159" s="120" t="s">
        <v>4249</v>
      </c>
      <c r="BZ159" s="120" t="s">
        <v>162</v>
      </c>
      <c r="CA159" s="120" t="s">
        <v>169</v>
      </c>
      <c r="CB159" s="120" t="s">
        <v>180</v>
      </c>
      <c r="CC159" s="120" t="s">
        <v>183</v>
      </c>
      <c r="CD159" s="120" t="s">
        <v>4250</v>
      </c>
      <c r="CE159" s="120" t="s">
        <v>203</v>
      </c>
      <c r="CF159" s="120" t="s">
        <v>3591</v>
      </c>
      <c r="CG159" s="120" t="s">
        <v>208</v>
      </c>
      <c r="CH159" s="120" t="s">
        <v>214</v>
      </c>
      <c r="CI159" s="120" t="s">
        <v>2031</v>
      </c>
    </row>
    <row r="160" spans="1:87" x14ac:dyDescent="0.25">
      <c r="A160" s="120" t="s">
        <v>4251</v>
      </c>
      <c r="B160" s="120">
        <v>2</v>
      </c>
      <c r="C160" s="120">
        <v>5</v>
      </c>
      <c r="D160" s="120">
        <v>5</v>
      </c>
      <c r="E160" s="120" t="s">
        <v>5</v>
      </c>
      <c r="F160" s="120">
        <v>1</v>
      </c>
      <c r="G160" s="120">
        <v>5</v>
      </c>
      <c r="H160" s="120">
        <v>3</v>
      </c>
      <c r="I160" s="120">
        <v>5</v>
      </c>
      <c r="J160" s="120">
        <v>3</v>
      </c>
      <c r="K160" s="120">
        <v>5</v>
      </c>
      <c r="L160" s="120">
        <v>4</v>
      </c>
      <c r="M160" s="120">
        <v>5</v>
      </c>
      <c r="N160" s="120">
        <v>3</v>
      </c>
      <c r="O160" s="120">
        <v>4</v>
      </c>
      <c r="P160" s="120">
        <v>5</v>
      </c>
      <c r="Q160" s="120">
        <v>5</v>
      </c>
      <c r="R160" s="120">
        <v>4</v>
      </c>
      <c r="S160" s="120">
        <v>2</v>
      </c>
      <c r="T160" s="120">
        <v>2</v>
      </c>
      <c r="U160" s="120">
        <v>3</v>
      </c>
      <c r="V160" s="120" t="s">
        <v>5</v>
      </c>
      <c r="W160" s="120">
        <v>5</v>
      </c>
      <c r="X160" s="120" t="s">
        <v>3789</v>
      </c>
      <c r="Z160" s="120">
        <v>4</v>
      </c>
      <c r="AA160" s="120">
        <v>4</v>
      </c>
      <c r="AB160" s="120">
        <v>3</v>
      </c>
      <c r="AC160" s="120">
        <v>5</v>
      </c>
      <c r="AD160" s="120">
        <v>5</v>
      </c>
      <c r="AE160" s="120">
        <v>4</v>
      </c>
      <c r="AF160" s="120">
        <v>5</v>
      </c>
      <c r="AG160" s="120">
        <v>5</v>
      </c>
      <c r="AH160" s="120">
        <v>4</v>
      </c>
      <c r="AI160" s="120">
        <v>5</v>
      </c>
      <c r="AJ160" s="120">
        <v>5</v>
      </c>
      <c r="AK160" s="120">
        <v>5</v>
      </c>
      <c r="AL160" s="120">
        <v>5</v>
      </c>
      <c r="AM160" s="120">
        <v>3</v>
      </c>
      <c r="AN160" s="120">
        <v>5</v>
      </c>
      <c r="AO160" s="120">
        <v>5</v>
      </c>
      <c r="AP160" s="120">
        <v>4</v>
      </c>
      <c r="AQ160" s="120" t="s">
        <v>5</v>
      </c>
      <c r="AR160" s="120">
        <v>5</v>
      </c>
      <c r="AS160" s="120">
        <v>3</v>
      </c>
      <c r="AT160" s="120">
        <v>5</v>
      </c>
      <c r="AU160" s="120">
        <v>4</v>
      </c>
      <c r="AV160" s="120">
        <v>5</v>
      </c>
      <c r="AW160" s="120">
        <v>4</v>
      </c>
      <c r="AX160" s="120">
        <v>5</v>
      </c>
      <c r="AY160" s="120">
        <v>5</v>
      </c>
      <c r="AZ160" s="120">
        <v>4</v>
      </c>
      <c r="BA160" s="120">
        <v>5</v>
      </c>
      <c r="BB160" s="120">
        <v>5</v>
      </c>
      <c r="BC160" s="120">
        <v>4</v>
      </c>
      <c r="BD160" s="120" t="s">
        <v>5</v>
      </c>
      <c r="BE160" s="120">
        <v>3</v>
      </c>
      <c r="BF160" s="120">
        <v>4</v>
      </c>
      <c r="BG160" s="120" t="s">
        <v>5</v>
      </c>
      <c r="BH160" s="120">
        <v>5</v>
      </c>
      <c r="BI160" s="120" t="s">
        <v>3586</v>
      </c>
      <c r="BJ160" s="120" t="s">
        <v>3623</v>
      </c>
      <c r="BK160" s="120" t="s">
        <v>3588</v>
      </c>
      <c r="BL160" s="120" t="s">
        <v>151</v>
      </c>
      <c r="BM160" s="120" t="s">
        <v>151</v>
      </c>
      <c r="BN160" s="120" t="s">
        <v>3602</v>
      </c>
      <c r="BO160" s="120" t="s">
        <v>3840</v>
      </c>
      <c r="BP160" s="120" t="s">
        <v>3616</v>
      </c>
      <c r="BQ160" s="120">
        <v>3</v>
      </c>
      <c r="BR160" s="120">
        <v>2</v>
      </c>
      <c r="BS160" s="120" t="s">
        <v>5</v>
      </c>
      <c r="BT160" s="120">
        <v>3</v>
      </c>
      <c r="BU160" s="120">
        <v>3</v>
      </c>
      <c r="BV160" s="120">
        <f>SUM(Table7[[#This Row],[7. Please indicate for each of the five statements which is the closest to how you have been feeling over the last 6 months '[I have felt cheerful and in good spirits']]:[7. Please indicate for each of the five statements which is the closest to how you have been feeling over the last 6 months '[My daily life has been filled with things that interest me']]])*4</f>
        <v>44</v>
      </c>
      <c r="BW160" s="120" t="s">
        <v>2052</v>
      </c>
      <c r="BX160" s="120" t="s">
        <v>4252</v>
      </c>
      <c r="BY160" s="120" t="s">
        <v>4253</v>
      </c>
      <c r="BZ160" s="120" t="s">
        <v>163</v>
      </c>
      <c r="CA160" s="120" t="s">
        <v>171</v>
      </c>
      <c r="CB160" s="120" t="s">
        <v>176</v>
      </c>
      <c r="CC160" s="120" t="s">
        <v>183</v>
      </c>
      <c r="CD160" s="120" t="s">
        <v>1434</v>
      </c>
      <c r="CE160" s="120" t="s">
        <v>202</v>
      </c>
      <c r="CF160" s="120" t="s">
        <v>3880</v>
      </c>
      <c r="CG160" s="120" t="s">
        <v>208</v>
      </c>
      <c r="CH160" s="120" t="s">
        <v>214</v>
      </c>
      <c r="CI160" s="120" t="s">
        <v>2031</v>
      </c>
    </row>
    <row r="161" spans="1:87" x14ac:dyDescent="0.25">
      <c r="A161" s="120" t="s">
        <v>4254</v>
      </c>
      <c r="B161" s="120">
        <v>2</v>
      </c>
      <c r="C161" s="120">
        <v>3</v>
      </c>
      <c r="D161" s="120">
        <v>1</v>
      </c>
      <c r="E161" s="120">
        <v>1</v>
      </c>
      <c r="F161" s="120">
        <v>2</v>
      </c>
      <c r="G161" s="120">
        <v>5</v>
      </c>
      <c r="H161" s="120">
        <v>1</v>
      </c>
      <c r="I161" s="120">
        <v>4</v>
      </c>
      <c r="J161" s="120">
        <v>1</v>
      </c>
      <c r="K161" s="120">
        <v>2</v>
      </c>
      <c r="L161" s="120">
        <v>3</v>
      </c>
      <c r="M161" s="120">
        <v>3</v>
      </c>
      <c r="N161" s="120">
        <v>4</v>
      </c>
      <c r="O161" s="120">
        <v>3</v>
      </c>
      <c r="P161" s="120">
        <v>5</v>
      </c>
      <c r="Q161" s="120">
        <v>5</v>
      </c>
      <c r="R161" s="120">
        <v>2</v>
      </c>
      <c r="S161" s="120">
        <v>2</v>
      </c>
      <c r="T161" s="120">
        <v>3</v>
      </c>
      <c r="U161" s="120">
        <v>4</v>
      </c>
      <c r="V161" s="120">
        <v>1</v>
      </c>
      <c r="W161" s="120">
        <v>3</v>
      </c>
      <c r="X161" s="120" t="s">
        <v>4255</v>
      </c>
      <c r="Z161" s="120">
        <v>5</v>
      </c>
      <c r="AA161" s="120">
        <v>2</v>
      </c>
      <c r="AB161" s="120">
        <v>2</v>
      </c>
      <c r="AC161" s="120" t="s">
        <v>5</v>
      </c>
      <c r="AD161" s="120">
        <v>4</v>
      </c>
      <c r="AE161" s="120">
        <v>4</v>
      </c>
      <c r="AF161" s="120">
        <v>3</v>
      </c>
      <c r="AG161" s="120">
        <v>4</v>
      </c>
      <c r="AH161" s="120">
        <v>3</v>
      </c>
      <c r="AI161" s="120">
        <v>5</v>
      </c>
      <c r="AJ161" s="120">
        <v>3</v>
      </c>
      <c r="AK161" s="120">
        <v>3</v>
      </c>
      <c r="AL161" s="120">
        <v>2</v>
      </c>
      <c r="AM161" s="120">
        <v>2</v>
      </c>
      <c r="AN161" s="120">
        <v>4</v>
      </c>
      <c r="AO161" s="120">
        <v>1</v>
      </c>
      <c r="AP161" s="120">
        <v>2</v>
      </c>
      <c r="AQ161" s="120">
        <v>3</v>
      </c>
      <c r="AR161" s="120">
        <v>5</v>
      </c>
      <c r="AS161" s="120">
        <v>1</v>
      </c>
      <c r="AT161" s="120">
        <v>5</v>
      </c>
      <c r="AU161" s="120">
        <v>1</v>
      </c>
      <c r="AV161" s="120">
        <v>4</v>
      </c>
      <c r="AW161" s="120">
        <v>4</v>
      </c>
      <c r="AX161" s="120">
        <v>3</v>
      </c>
      <c r="AY161" s="120">
        <v>5</v>
      </c>
      <c r="AZ161" s="120">
        <v>3</v>
      </c>
      <c r="BA161" s="120">
        <v>5</v>
      </c>
      <c r="BB161" s="120">
        <v>5</v>
      </c>
      <c r="BC161" s="120">
        <v>3</v>
      </c>
      <c r="BD161" s="120">
        <v>2</v>
      </c>
      <c r="BE161" s="120">
        <v>4</v>
      </c>
      <c r="BF161" s="120">
        <v>5</v>
      </c>
      <c r="BG161" s="120" t="s">
        <v>5</v>
      </c>
      <c r="BH161" s="120">
        <v>4</v>
      </c>
      <c r="BI161" s="120" t="s">
        <v>3586</v>
      </c>
      <c r="BJ161" s="120" t="s">
        <v>3587</v>
      </c>
      <c r="BK161" s="120" t="s">
        <v>3588</v>
      </c>
      <c r="BL161" s="120" t="s">
        <v>151</v>
      </c>
      <c r="BM161" s="120" t="s">
        <v>151</v>
      </c>
      <c r="BN161" s="120" t="s">
        <v>3602</v>
      </c>
      <c r="BP161" s="120" t="s">
        <v>4256</v>
      </c>
      <c r="BQ161" s="120">
        <v>3</v>
      </c>
      <c r="BR161" s="120">
        <v>4</v>
      </c>
      <c r="BS161" s="120">
        <v>2</v>
      </c>
      <c r="BT161" s="120">
        <v>1</v>
      </c>
      <c r="BU161" s="120" t="s">
        <v>5</v>
      </c>
      <c r="BV161" s="120">
        <f>SUM(Table7[[#This Row],[7. Please indicate for each of the five statements which is the closest to how you have been feeling over the last 6 months '[I have felt cheerful and in good spirits']]:[7. Please indicate for each of the five statements which is the closest to how you have been feeling over the last 6 months '[My daily life has been filled with things that interest me']]])*4</f>
        <v>40</v>
      </c>
      <c r="BW161" s="120" t="s">
        <v>2052</v>
      </c>
      <c r="BX161" s="120" t="s">
        <v>4257</v>
      </c>
      <c r="BY161" s="120" t="s">
        <v>4257</v>
      </c>
      <c r="BZ161" s="120" t="s">
        <v>163</v>
      </c>
      <c r="CA161" s="120" t="s">
        <v>171</v>
      </c>
      <c r="CB161" s="120" t="s">
        <v>176</v>
      </c>
      <c r="CC161" s="120" t="s">
        <v>185</v>
      </c>
      <c r="CD161" s="120" t="s">
        <v>4258</v>
      </c>
      <c r="CE161" s="120" t="s">
        <v>4259</v>
      </c>
      <c r="CF161" s="120" t="s">
        <v>4260</v>
      </c>
      <c r="CG161" s="120" t="s">
        <v>210</v>
      </c>
      <c r="CH161" s="120" t="s">
        <v>4261</v>
      </c>
      <c r="CI161" s="120" t="s">
        <v>2031</v>
      </c>
    </row>
    <row r="162" spans="1:87" x14ac:dyDescent="0.25">
      <c r="A162" s="120" t="s">
        <v>4262</v>
      </c>
      <c r="B162" s="120">
        <v>4</v>
      </c>
      <c r="C162" s="120">
        <v>5</v>
      </c>
      <c r="D162" s="120">
        <v>4</v>
      </c>
      <c r="E162" s="120">
        <v>3</v>
      </c>
      <c r="F162" s="120">
        <v>1</v>
      </c>
      <c r="G162" s="120">
        <v>5</v>
      </c>
      <c r="H162" s="120">
        <v>2</v>
      </c>
      <c r="I162" s="120">
        <v>3</v>
      </c>
      <c r="J162" s="120">
        <v>1</v>
      </c>
      <c r="K162" s="120">
        <v>3</v>
      </c>
      <c r="L162" s="120">
        <v>1</v>
      </c>
      <c r="M162" s="120">
        <v>3</v>
      </c>
      <c r="N162" s="120">
        <v>3</v>
      </c>
      <c r="O162" s="120">
        <v>2</v>
      </c>
      <c r="P162" s="120">
        <v>5</v>
      </c>
      <c r="Q162" s="120">
        <v>4</v>
      </c>
      <c r="R162" s="120">
        <v>3</v>
      </c>
      <c r="S162" s="120">
        <v>1</v>
      </c>
      <c r="T162" s="120">
        <v>1</v>
      </c>
      <c r="U162" s="120">
        <v>5</v>
      </c>
      <c r="V162" s="120" t="s">
        <v>5</v>
      </c>
      <c r="W162" s="120">
        <v>5</v>
      </c>
      <c r="X162" s="120" t="s">
        <v>2538</v>
      </c>
      <c r="Z162" s="120">
        <v>3</v>
      </c>
      <c r="AA162" s="120">
        <v>4</v>
      </c>
      <c r="AB162" s="120">
        <v>4</v>
      </c>
      <c r="AC162" s="120">
        <v>4</v>
      </c>
      <c r="AD162" s="120">
        <v>5</v>
      </c>
      <c r="AE162" s="120">
        <v>3</v>
      </c>
      <c r="AF162" s="120">
        <v>4</v>
      </c>
      <c r="AG162" s="120">
        <v>4</v>
      </c>
      <c r="AH162" s="120">
        <v>4</v>
      </c>
      <c r="AI162" s="120">
        <v>5</v>
      </c>
      <c r="AJ162" s="120">
        <v>4</v>
      </c>
      <c r="AK162" s="120">
        <v>4</v>
      </c>
      <c r="AL162" s="120">
        <v>3</v>
      </c>
      <c r="AM162" s="120">
        <v>5</v>
      </c>
      <c r="AN162" s="120">
        <v>5</v>
      </c>
      <c r="AO162" s="120">
        <v>4</v>
      </c>
      <c r="AP162" s="120">
        <v>3</v>
      </c>
      <c r="AQ162" s="120">
        <v>1</v>
      </c>
      <c r="AR162" s="120">
        <v>5</v>
      </c>
      <c r="AS162" s="120">
        <v>2</v>
      </c>
      <c r="AT162" s="120">
        <v>3</v>
      </c>
      <c r="AU162" s="120">
        <v>3</v>
      </c>
      <c r="AV162" s="120">
        <v>4</v>
      </c>
      <c r="AW162" s="120">
        <v>1</v>
      </c>
      <c r="AX162" s="120">
        <v>3</v>
      </c>
      <c r="AY162" s="120">
        <v>3</v>
      </c>
      <c r="AZ162" s="120">
        <v>1</v>
      </c>
      <c r="BA162" s="120">
        <v>5</v>
      </c>
      <c r="BB162" s="120">
        <v>4</v>
      </c>
      <c r="BC162" s="120">
        <v>3</v>
      </c>
      <c r="BD162" s="120">
        <v>2</v>
      </c>
      <c r="BE162" s="120">
        <v>1</v>
      </c>
      <c r="BF162" s="120">
        <v>5</v>
      </c>
      <c r="BG162" s="120" t="s">
        <v>5</v>
      </c>
      <c r="BH162" s="120">
        <v>5</v>
      </c>
      <c r="BI162" s="120" t="s">
        <v>3593</v>
      </c>
      <c r="BJ162" s="120" t="s">
        <v>3608</v>
      </c>
      <c r="BK162" s="120" t="s">
        <v>3588</v>
      </c>
      <c r="BL162" s="120" t="s">
        <v>151</v>
      </c>
      <c r="BM162" s="120" t="s">
        <v>151</v>
      </c>
      <c r="BN162" s="120" t="s">
        <v>3602</v>
      </c>
      <c r="BP162" s="120" t="s">
        <v>3778</v>
      </c>
      <c r="BQ162" s="120">
        <v>3</v>
      </c>
      <c r="BR162" s="120">
        <v>2</v>
      </c>
      <c r="BS162" s="120">
        <v>2</v>
      </c>
      <c r="BT162" s="120">
        <v>1</v>
      </c>
      <c r="BU162" s="120">
        <v>1</v>
      </c>
      <c r="BV162" s="120">
        <f>SUM(Table7[[#This Row],[7. Please indicate for each of the five statements which is the closest to how you have been feeling over the last 6 months '[I have felt cheerful and in good spirits']]:[7. Please indicate for each of the five statements which is the closest to how you have been feeling over the last 6 months '[My daily life has been filled with things that interest me']]])*4</f>
        <v>36</v>
      </c>
      <c r="BW162" s="120" t="s">
        <v>2052</v>
      </c>
      <c r="BX162" s="120" t="s">
        <v>3702</v>
      </c>
      <c r="BY162" s="120" t="s">
        <v>4263</v>
      </c>
      <c r="BZ162" s="120" t="s">
        <v>163</v>
      </c>
      <c r="CA162" s="120" t="s">
        <v>171</v>
      </c>
      <c r="CB162" s="120" t="s">
        <v>176</v>
      </c>
      <c r="CC162" s="120" t="s">
        <v>183</v>
      </c>
      <c r="CD162" s="120" t="s">
        <v>399</v>
      </c>
      <c r="CE162" s="120" t="s">
        <v>202</v>
      </c>
      <c r="CF162" s="120" t="s">
        <v>3827</v>
      </c>
      <c r="CG162" s="120" t="s">
        <v>208</v>
      </c>
      <c r="CH162" s="120" t="s">
        <v>214</v>
      </c>
      <c r="CI162" s="120" t="s">
        <v>2031</v>
      </c>
    </row>
    <row r="163" spans="1:87" x14ac:dyDescent="0.25">
      <c r="A163" s="120" t="s">
        <v>4264</v>
      </c>
      <c r="B163" s="120">
        <v>4</v>
      </c>
      <c r="C163" s="120">
        <v>5</v>
      </c>
      <c r="D163" s="120">
        <v>3</v>
      </c>
      <c r="E163" s="120">
        <v>2</v>
      </c>
      <c r="F163" s="120">
        <v>1</v>
      </c>
      <c r="G163" s="120">
        <v>5</v>
      </c>
      <c r="H163" s="120">
        <v>4</v>
      </c>
      <c r="I163" s="120">
        <v>5</v>
      </c>
      <c r="J163" s="120">
        <v>2</v>
      </c>
      <c r="K163" s="120">
        <v>1</v>
      </c>
      <c r="L163" s="120">
        <v>1</v>
      </c>
      <c r="M163" s="120">
        <v>3</v>
      </c>
      <c r="N163" s="120">
        <v>3</v>
      </c>
      <c r="O163" s="120">
        <v>2</v>
      </c>
      <c r="P163" s="120">
        <v>5</v>
      </c>
      <c r="Q163" s="120">
        <v>4</v>
      </c>
      <c r="R163" s="120">
        <v>2</v>
      </c>
      <c r="S163" s="120">
        <v>1</v>
      </c>
      <c r="T163" s="120">
        <v>1</v>
      </c>
      <c r="U163" s="120">
        <v>2</v>
      </c>
      <c r="V163" s="120">
        <v>2</v>
      </c>
      <c r="W163" s="120">
        <v>4</v>
      </c>
      <c r="X163" s="120" t="s">
        <v>2954</v>
      </c>
      <c r="Z163" s="120">
        <v>4</v>
      </c>
      <c r="AA163" s="120">
        <v>3</v>
      </c>
      <c r="AB163" s="120">
        <v>4</v>
      </c>
      <c r="AC163" s="120">
        <v>3</v>
      </c>
      <c r="AD163" s="120">
        <v>3</v>
      </c>
      <c r="AE163" s="120">
        <v>2</v>
      </c>
      <c r="AF163" s="120">
        <v>4</v>
      </c>
      <c r="AG163" s="120">
        <v>2</v>
      </c>
      <c r="AH163" s="120">
        <v>3</v>
      </c>
      <c r="AI163" s="120">
        <v>4</v>
      </c>
      <c r="AJ163" s="120">
        <v>4</v>
      </c>
      <c r="AK163" s="120">
        <v>5</v>
      </c>
      <c r="AL163" s="120">
        <v>3</v>
      </c>
      <c r="AM163" s="120">
        <v>4</v>
      </c>
      <c r="AN163" s="120">
        <v>5</v>
      </c>
      <c r="AO163" s="120">
        <v>3</v>
      </c>
      <c r="AP163" s="120">
        <v>2</v>
      </c>
      <c r="AQ163" s="120">
        <v>1</v>
      </c>
      <c r="AR163" s="120">
        <v>5</v>
      </c>
      <c r="AS163" s="120">
        <v>5</v>
      </c>
      <c r="AT163" s="120">
        <v>4</v>
      </c>
      <c r="AU163" s="120">
        <v>2</v>
      </c>
      <c r="AV163" s="120">
        <v>1</v>
      </c>
      <c r="AW163" s="120">
        <v>1</v>
      </c>
      <c r="AX163" s="120">
        <v>4</v>
      </c>
      <c r="AY163" s="120">
        <v>5</v>
      </c>
      <c r="AZ163" s="120">
        <v>2</v>
      </c>
      <c r="BA163" s="120">
        <v>3</v>
      </c>
      <c r="BB163" s="120">
        <v>4</v>
      </c>
      <c r="BC163" s="120">
        <v>2</v>
      </c>
      <c r="BD163" s="120">
        <v>1</v>
      </c>
      <c r="BE163" s="120">
        <v>1</v>
      </c>
      <c r="BF163" s="120">
        <v>1</v>
      </c>
      <c r="BG163" s="120">
        <v>2</v>
      </c>
      <c r="BH163" s="120">
        <v>5</v>
      </c>
      <c r="BI163" s="120" t="s">
        <v>3586</v>
      </c>
      <c r="BJ163" s="120" t="s">
        <v>3608</v>
      </c>
      <c r="BK163" s="120" t="s">
        <v>3588</v>
      </c>
      <c r="BL163" s="120" t="s">
        <v>151</v>
      </c>
      <c r="BM163" s="120" t="s">
        <v>151</v>
      </c>
      <c r="BN163" s="120" t="s">
        <v>3602</v>
      </c>
      <c r="BO163" s="120" t="s">
        <v>3840</v>
      </c>
      <c r="BP163" s="120" t="s">
        <v>3754</v>
      </c>
      <c r="BQ163" s="120">
        <v>3</v>
      </c>
      <c r="BR163" s="120">
        <v>4</v>
      </c>
      <c r="BS163" s="120">
        <v>4</v>
      </c>
      <c r="BT163" s="120">
        <v>1</v>
      </c>
      <c r="BU163" s="120">
        <v>3</v>
      </c>
      <c r="BV163" s="120">
        <f>SUM(Table7[[#This Row],[7. Please indicate for each of the five statements which is the closest to how you have been feeling over the last 6 months '[I have felt cheerful and in good spirits']]:[7. Please indicate for each of the five statements which is the closest to how you have been feeling over the last 6 months '[My daily life has been filled with things that interest me']]])*4</f>
        <v>60</v>
      </c>
      <c r="BW163" s="120" t="s">
        <v>147</v>
      </c>
      <c r="BX163" s="120" t="s">
        <v>3605</v>
      </c>
      <c r="BY163" s="120" t="s">
        <v>4265</v>
      </c>
      <c r="BZ163" s="120" t="s">
        <v>163</v>
      </c>
      <c r="CA163" s="120" t="s">
        <v>171</v>
      </c>
      <c r="CB163" s="120" t="s">
        <v>177</v>
      </c>
      <c r="CC163" s="120" t="s">
        <v>183</v>
      </c>
      <c r="CD163" s="120" t="s">
        <v>4266</v>
      </c>
      <c r="CE163" s="120" t="s">
        <v>202</v>
      </c>
      <c r="CF163" s="120" t="s">
        <v>3833</v>
      </c>
      <c r="CG163" s="120" t="s">
        <v>208</v>
      </c>
      <c r="CH163" s="120" t="s">
        <v>214</v>
      </c>
      <c r="CI163" s="120" t="s">
        <v>2031</v>
      </c>
    </row>
    <row r="164" spans="1:87" ht="45" x14ac:dyDescent="0.25">
      <c r="A164" s="120" t="s">
        <v>4267</v>
      </c>
      <c r="B164" s="120">
        <v>2</v>
      </c>
      <c r="C164" s="120">
        <v>5</v>
      </c>
      <c r="D164" s="120">
        <v>2</v>
      </c>
      <c r="E164" s="120">
        <v>4</v>
      </c>
      <c r="F164" s="120">
        <v>4</v>
      </c>
      <c r="G164" s="120" t="s">
        <v>5</v>
      </c>
      <c r="H164" s="120">
        <v>5</v>
      </c>
      <c r="I164" s="120" t="s">
        <v>5</v>
      </c>
      <c r="J164" s="120">
        <v>5</v>
      </c>
      <c r="K164" s="120" t="s">
        <v>5</v>
      </c>
      <c r="L164" s="120">
        <v>4</v>
      </c>
      <c r="M164" s="120" t="s">
        <v>5</v>
      </c>
      <c r="N164" s="120">
        <v>5</v>
      </c>
      <c r="O164" s="120">
        <v>4</v>
      </c>
      <c r="P164" s="120" t="s">
        <v>5</v>
      </c>
      <c r="Q164" s="120" t="s">
        <v>5</v>
      </c>
      <c r="R164" s="120">
        <v>4</v>
      </c>
      <c r="S164" s="120">
        <v>5</v>
      </c>
      <c r="T164" s="120">
        <v>4</v>
      </c>
      <c r="U164" s="120">
        <v>5</v>
      </c>
      <c r="V164" s="120">
        <v>3</v>
      </c>
      <c r="W164" s="120" t="s">
        <v>5</v>
      </c>
      <c r="X164" s="120" t="s">
        <v>4268</v>
      </c>
      <c r="Z164" s="120">
        <v>4</v>
      </c>
      <c r="AA164" s="120">
        <v>4</v>
      </c>
      <c r="AB164" s="120">
        <v>3</v>
      </c>
      <c r="AC164" s="120">
        <v>4</v>
      </c>
      <c r="AD164" s="120">
        <v>4</v>
      </c>
      <c r="AE164" s="120">
        <v>4</v>
      </c>
      <c r="AF164" s="120">
        <v>4</v>
      </c>
      <c r="AG164" s="120">
        <v>3</v>
      </c>
      <c r="AH164" s="120">
        <v>3</v>
      </c>
      <c r="AI164" s="120">
        <v>4</v>
      </c>
      <c r="AJ164" s="120">
        <v>4</v>
      </c>
      <c r="AK164" s="120">
        <v>3</v>
      </c>
      <c r="AL164" s="120">
        <v>3</v>
      </c>
      <c r="AM164" s="120">
        <v>3</v>
      </c>
      <c r="AN164" s="120">
        <v>4</v>
      </c>
      <c r="AO164" s="120">
        <v>3</v>
      </c>
      <c r="AP164" s="120">
        <v>4</v>
      </c>
      <c r="AQ164" s="120">
        <v>3</v>
      </c>
      <c r="AR164" s="120">
        <v>5</v>
      </c>
      <c r="AS164" s="120">
        <v>4</v>
      </c>
      <c r="AT164" s="120">
        <v>4</v>
      </c>
      <c r="AU164" s="120">
        <v>3</v>
      </c>
      <c r="AV164" s="120">
        <v>4</v>
      </c>
      <c r="AW164" s="120">
        <v>3</v>
      </c>
      <c r="AX164" s="120">
        <v>4</v>
      </c>
      <c r="AY164" s="120">
        <v>4</v>
      </c>
      <c r="AZ164" s="120">
        <v>3</v>
      </c>
      <c r="BA164" s="120">
        <v>3</v>
      </c>
      <c r="BB164" s="120">
        <v>5</v>
      </c>
      <c r="BC164" s="120">
        <v>4</v>
      </c>
      <c r="BD164" s="120">
        <v>4</v>
      </c>
      <c r="BE164" s="120">
        <v>3</v>
      </c>
      <c r="BF164" s="120">
        <v>3</v>
      </c>
      <c r="BG164" s="120">
        <v>3</v>
      </c>
      <c r="BH164" s="120">
        <v>5</v>
      </c>
      <c r="BI164" s="120" t="s">
        <v>3586</v>
      </c>
      <c r="BJ164" s="120" t="s">
        <v>3587</v>
      </c>
      <c r="BK164" s="120" t="s">
        <v>3588</v>
      </c>
      <c r="BL164" s="120" t="s">
        <v>151</v>
      </c>
      <c r="BO164" s="120" t="s">
        <v>4269</v>
      </c>
      <c r="BP164" s="120" t="s">
        <v>3655</v>
      </c>
      <c r="BQ164" s="120">
        <v>3</v>
      </c>
      <c r="BR164" s="120">
        <v>3</v>
      </c>
      <c r="BS164" s="120">
        <v>3</v>
      </c>
      <c r="BT164" s="120">
        <v>3</v>
      </c>
      <c r="BU164" s="120">
        <v>3</v>
      </c>
      <c r="BV164" s="120">
        <f>SUM(Table7[[#This Row],[7. Please indicate for each of the five statements which is the closest to how you have been feeling over the last 6 months '[I have felt cheerful and in good spirits']]:[7. Please indicate for each of the five statements which is the closest to how you have been feeling over the last 6 months '[My daily life has been filled with things that interest me']]])*4</f>
        <v>60</v>
      </c>
      <c r="BW164" s="120" t="s">
        <v>145</v>
      </c>
      <c r="BX164" s="120" t="s">
        <v>3846</v>
      </c>
      <c r="BY164" s="121" t="s">
        <v>4270</v>
      </c>
      <c r="BZ164" s="120" t="s">
        <v>162</v>
      </c>
      <c r="CA164" s="120" t="s">
        <v>172</v>
      </c>
      <c r="CB164" s="120" t="s">
        <v>176</v>
      </c>
      <c r="CC164" s="120" t="s">
        <v>183</v>
      </c>
      <c r="CD164" s="120" t="s">
        <v>4271</v>
      </c>
      <c r="CE164" s="120" t="s">
        <v>203</v>
      </c>
      <c r="CF164" s="120" t="s">
        <v>4272</v>
      </c>
      <c r="CG164" s="120" t="s">
        <v>4273</v>
      </c>
      <c r="CH164" s="120" t="s">
        <v>216</v>
      </c>
      <c r="CI164" s="120" t="s">
        <v>2031</v>
      </c>
    </row>
    <row r="165" spans="1:87" x14ac:dyDescent="0.25">
      <c r="A165" s="120" t="s">
        <v>4274</v>
      </c>
      <c r="B165" s="120">
        <v>4</v>
      </c>
      <c r="C165" s="120">
        <v>4</v>
      </c>
      <c r="D165" s="120">
        <v>5</v>
      </c>
      <c r="E165" s="120">
        <v>2</v>
      </c>
      <c r="F165" s="120">
        <v>2</v>
      </c>
      <c r="G165" s="120">
        <v>4</v>
      </c>
      <c r="H165" s="120">
        <v>3</v>
      </c>
      <c r="I165" s="120">
        <v>2</v>
      </c>
      <c r="J165" s="120">
        <v>2</v>
      </c>
      <c r="K165" s="120">
        <v>3</v>
      </c>
      <c r="L165" s="120">
        <v>4</v>
      </c>
      <c r="M165" s="120">
        <v>2</v>
      </c>
      <c r="N165" s="120">
        <v>3</v>
      </c>
      <c r="O165" s="120">
        <v>4</v>
      </c>
      <c r="P165" s="120">
        <v>5</v>
      </c>
      <c r="Q165" s="120">
        <v>4</v>
      </c>
      <c r="R165" s="120">
        <v>1</v>
      </c>
      <c r="S165" s="120">
        <v>1</v>
      </c>
      <c r="T165" s="120">
        <v>4</v>
      </c>
      <c r="U165" s="120">
        <v>3</v>
      </c>
      <c r="V165" s="120">
        <v>2</v>
      </c>
      <c r="W165" s="120">
        <v>5</v>
      </c>
      <c r="X165" s="120" t="s">
        <v>3721</v>
      </c>
      <c r="Z165" s="120">
        <v>4</v>
      </c>
      <c r="AA165" s="120">
        <v>4</v>
      </c>
      <c r="AB165" s="120">
        <v>5</v>
      </c>
      <c r="AC165" s="120">
        <v>4</v>
      </c>
      <c r="AD165" s="120">
        <v>4</v>
      </c>
      <c r="AE165" s="120">
        <v>4</v>
      </c>
      <c r="AF165" s="120">
        <v>5</v>
      </c>
      <c r="AG165" s="120">
        <v>4</v>
      </c>
      <c r="AH165" s="120">
        <v>5</v>
      </c>
      <c r="AI165" s="120">
        <v>4</v>
      </c>
      <c r="AJ165" s="120">
        <v>4</v>
      </c>
      <c r="AK165" s="120">
        <v>4</v>
      </c>
      <c r="AL165" s="120">
        <v>3</v>
      </c>
      <c r="AM165" s="120">
        <v>4</v>
      </c>
      <c r="AN165" s="120">
        <v>4</v>
      </c>
      <c r="AO165" s="120">
        <v>5</v>
      </c>
      <c r="AP165" s="120">
        <v>4</v>
      </c>
      <c r="AQ165" s="120">
        <v>3</v>
      </c>
      <c r="AR165" s="120">
        <v>4</v>
      </c>
      <c r="AS165" s="120">
        <v>3</v>
      </c>
      <c r="AT165" s="120">
        <v>2</v>
      </c>
      <c r="AU165" s="120">
        <v>3</v>
      </c>
      <c r="AV165" s="120">
        <v>4</v>
      </c>
      <c r="AW165" s="120">
        <v>4</v>
      </c>
      <c r="AX165" s="120">
        <v>4</v>
      </c>
      <c r="AY165" s="120">
        <v>3</v>
      </c>
      <c r="AZ165" s="120">
        <v>5</v>
      </c>
      <c r="BA165" s="120">
        <v>4</v>
      </c>
      <c r="BB165" s="120">
        <v>4</v>
      </c>
      <c r="BC165" s="120">
        <v>2</v>
      </c>
      <c r="BD165" s="120">
        <v>3</v>
      </c>
      <c r="BE165" s="120">
        <v>4</v>
      </c>
      <c r="BF165" s="120">
        <v>4</v>
      </c>
      <c r="BG165" s="120">
        <v>3</v>
      </c>
      <c r="BH165" s="120">
        <v>5</v>
      </c>
      <c r="BI165" s="120" t="s">
        <v>3586</v>
      </c>
      <c r="BJ165" s="120" t="s">
        <v>3608</v>
      </c>
      <c r="BK165" s="120" t="s">
        <v>3588</v>
      </c>
      <c r="BL165" s="120" t="s">
        <v>5</v>
      </c>
      <c r="BM165" s="120" t="s">
        <v>5</v>
      </c>
      <c r="BN165" s="120" t="s">
        <v>3594</v>
      </c>
      <c r="BO165" s="120" t="s">
        <v>3627</v>
      </c>
      <c r="BP165" s="120" t="s">
        <v>3655</v>
      </c>
      <c r="BQ165" s="120">
        <v>4</v>
      </c>
      <c r="BR165" s="120">
        <v>4</v>
      </c>
      <c r="BS165" s="120">
        <v>4</v>
      </c>
      <c r="BT165" s="120">
        <v>4</v>
      </c>
      <c r="BU165" s="120">
        <v>4</v>
      </c>
      <c r="BV165" s="120">
        <f>SUM(Table7[[#This Row],[7. Please indicate for each of the five statements which is the closest to how you have been feeling over the last 6 months '[I have felt cheerful and in good spirits']]:[7. Please indicate for each of the five statements which is the closest to how you have been feeling over the last 6 months '[My daily life has been filled with things that interest me']]])*4</f>
        <v>80</v>
      </c>
      <c r="BW165" s="120" t="s">
        <v>147</v>
      </c>
      <c r="BX165" s="120" t="s">
        <v>2578</v>
      </c>
      <c r="BY165" s="120" t="s">
        <v>4275</v>
      </c>
      <c r="BZ165" s="120" t="s">
        <v>163</v>
      </c>
      <c r="CA165" s="120" t="s">
        <v>171</v>
      </c>
      <c r="CB165" s="120" t="s">
        <v>178</v>
      </c>
      <c r="CC165" s="120" t="s">
        <v>183</v>
      </c>
      <c r="CD165" s="120" t="s">
        <v>1352</v>
      </c>
      <c r="CE165" s="120" t="s">
        <v>192</v>
      </c>
      <c r="CF165" s="120" t="s">
        <v>155</v>
      </c>
      <c r="CG165" s="120" t="s">
        <v>208</v>
      </c>
      <c r="CH165" s="120" t="s">
        <v>214</v>
      </c>
      <c r="CI165" s="120" t="s">
        <v>2031</v>
      </c>
    </row>
    <row r="166" spans="1:87" x14ac:dyDescent="0.25">
      <c r="A166" s="120" t="s">
        <v>4276</v>
      </c>
      <c r="B166" s="120">
        <v>2</v>
      </c>
      <c r="C166" s="120">
        <v>3</v>
      </c>
      <c r="D166" s="120">
        <v>3</v>
      </c>
      <c r="E166" s="120">
        <v>1</v>
      </c>
      <c r="F166" s="120">
        <v>1</v>
      </c>
      <c r="G166" s="120">
        <v>5</v>
      </c>
      <c r="H166" s="120">
        <v>2</v>
      </c>
      <c r="I166" s="120">
        <v>3</v>
      </c>
      <c r="J166" s="120">
        <v>1</v>
      </c>
      <c r="K166" s="120">
        <v>1</v>
      </c>
      <c r="L166" s="120">
        <v>1</v>
      </c>
      <c r="M166" s="120">
        <v>2</v>
      </c>
      <c r="N166" s="120">
        <v>3</v>
      </c>
      <c r="O166" s="120">
        <v>2</v>
      </c>
      <c r="P166" s="120">
        <v>3</v>
      </c>
      <c r="Q166" s="120">
        <v>5</v>
      </c>
      <c r="R166" s="120">
        <v>3</v>
      </c>
      <c r="S166" s="120">
        <v>2</v>
      </c>
      <c r="T166" s="120">
        <v>2</v>
      </c>
      <c r="U166" s="120">
        <v>2</v>
      </c>
      <c r="V166" s="120">
        <v>2</v>
      </c>
      <c r="W166" s="120">
        <v>4</v>
      </c>
      <c r="X166" s="120" t="s">
        <v>3219</v>
      </c>
      <c r="Z166" s="120">
        <v>4</v>
      </c>
      <c r="AA166" s="120">
        <v>4</v>
      </c>
      <c r="AB166" s="120">
        <v>4</v>
      </c>
      <c r="AC166" s="120">
        <v>4</v>
      </c>
      <c r="AD166" s="120">
        <v>3</v>
      </c>
      <c r="AE166" s="120">
        <v>3</v>
      </c>
      <c r="AF166" s="120">
        <v>4</v>
      </c>
      <c r="AG166" s="120">
        <v>4</v>
      </c>
      <c r="AH166" s="120">
        <v>4</v>
      </c>
      <c r="AI166" s="120">
        <v>4</v>
      </c>
      <c r="AJ166" s="120">
        <v>4</v>
      </c>
      <c r="AK166" s="120">
        <v>4</v>
      </c>
      <c r="AL166" s="120">
        <v>3</v>
      </c>
      <c r="AM166" s="120" t="s">
        <v>5</v>
      </c>
      <c r="AN166" s="120">
        <v>4</v>
      </c>
      <c r="AO166" s="120">
        <v>4</v>
      </c>
      <c r="AP166" s="120">
        <v>4</v>
      </c>
      <c r="AQ166" s="120" t="s">
        <v>5</v>
      </c>
      <c r="AR166" s="120">
        <v>5</v>
      </c>
      <c r="AS166" s="120">
        <v>4</v>
      </c>
      <c r="AT166" s="120">
        <v>4</v>
      </c>
      <c r="AU166" s="120" t="s">
        <v>5</v>
      </c>
      <c r="AV166" s="120" t="s">
        <v>5</v>
      </c>
      <c r="AW166" s="120">
        <v>3</v>
      </c>
      <c r="AX166" s="120">
        <v>4</v>
      </c>
      <c r="AY166" s="120">
        <v>4</v>
      </c>
      <c r="AZ166" s="120">
        <v>3</v>
      </c>
      <c r="BA166" s="120">
        <v>4</v>
      </c>
      <c r="BB166" s="120">
        <v>5</v>
      </c>
      <c r="BC166" s="120">
        <v>3</v>
      </c>
      <c r="BD166" s="120">
        <v>2</v>
      </c>
      <c r="BE166" s="120">
        <v>2</v>
      </c>
      <c r="BF166" s="120">
        <v>2</v>
      </c>
      <c r="BG166" s="120">
        <v>2</v>
      </c>
      <c r="BH166" s="120">
        <v>4</v>
      </c>
      <c r="BI166" s="120" t="s">
        <v>3659</v>
      </c>
      <c r="BJ166" s="120" t="s">
        <v>3623</v>
      </c>
      <c r="BK166" s="120" t="s">
        <v>3588</v>
      </c>
      <c r="BL166" s="120" t="s">
        <v>5</v>
      </c>
      <c r="BM166" s="120" t="s">
        <v>5</v>
      </c>
      <c r="BQ166" s="120">
        <v>4</v>
      </c>
      <c r="BR166" s="120">
        <v>4</v>
      </c>
      <c r="BS166" s="120">
        <v>3</v>
      </c>
      <c r="BT166" s="120">
        <v>3</v>
      </c>
      <c r="BU166" s="120">
        <v>3</v>
      </c>
      <c r="BV166" s="120">
        <f>SUM(Table7[[#This Row],[7. Please indicate for each of the five statements which is the closest to how you have been feeling over the last 6 months '[I have felt cheerful and in good spirits']]:[7. Please indicate for each of the five statements which is the closest to how you have been feeling over the last 6 months '[My daily life has been filled with things that interest me']]])*4</f>
        <v>68</v>
      </c>
      <c r="BW166" s="120" t="s">
        <v>147</v>
      </c>
      <c r="BX166" s="120" t="s">
        <v>3605</v>
      </c>
      <c r="BY166" s="120" t="s">
        <v>4277</v>
      </c>
      <c r="BZ166" s="120" t="s">
        <v>162</v>
      </c>
      <c r="CA166" s="120" t="s">
        <v>171</v>
      </c>
      <c r="CB166" s="120" t="s">
        <v>176</v>
      </c>
      <c r="CC166" s="120" t="s">
        <v>183</v>
      </c>
      <c r="CD166" s="120" t="s">
        <v>4278</v>
      </c>
      <c r="CE166" s="120" t="s">
        <v>204</v>
      </c>
      <c r="CF166" s="120" t="s">
        <v>204</v>
      </c>
      <c r="CG166" s="120" t="s">
        <v>208</v>
      </c>
      <c r="CH166" s="120" t="s">
        <v>214</v>
      </c>
      <c r="CI166" s="120" t="s">
        <v>2031</v>
      </c>
    </row>
    <row r="167" spans="1:87" x14ac:dyDescent="0.25">
      <c r="A167" s="120" t="s">
        <v>4279</v>
      </c>
      <c r="B167" s="120">
        <v>2</v>
      </c>
      <c r="C167" s="120">
        <v>5</v>
      </c>
      <c r="D167" s="120">
        <v>1</v>
      </c>
      <c r="E167" s="120">
        <v>4</v>
      </c>
      <c r="F167" s="120">
        <v>1</v>
      </c>
      <c r="G167" s="120">
        <v>4</v>
      </c>
      <c r="H167" s="120">
        <v>4</v>
      </c>
      <c r="I167" s="120">
        <v>3</v>
      </c>
      <c r="J167" s="120">
        <v>1</v>
      </c>
      <c r="K167" s="120">
        <v>2</v>
      </c>
      <c r="L167" s="120">
        <v>3</v>
      </c>
      <c r="M167" s="120">
        <v>2</v>
      </c>
      <c r="N167" s="120">
        <v>1</v>
      </c>
      <c r="O167" s="120">
        <v>1</v>
      </c>
      <c r="P167" s="120">
        <v>5</v>
      </c>
      <c r="Q167" s="120">
        <v>5</v>
      </c>
      <c r="R167" s="120">
        <v>1</v>
      </c>
      <c r="S167" s="120">
        <v>1</v>
      </c>
      <c r="T167" s="120">
        <v>1</v>
      </c>
      <c r="U167" s="120">
        <v>3</v>
      </c>
      <c r="V167" s="120" t="s">
        <v>5</v>
      </c>
      <c r="W167" s="120">
        <v>4</v>
      </c>
      <c r="X167" s="120" t="s">
        <v>2662</v>
      </c>
      <c r="Z167" s="120">
        <v>4</v>
      </c>
      <c r="AA167" s="120">
        <v>2</v>
      </c>
      <c r="AB167" s="120">
        <v>4</v>
      </c>
      <c r="AC167" s="120">
        <v>3</v>
      </c>
      <c r="AD167" s="120">
        <v>4</v>
      </c>
      <c r="AE167" s="120">
        <v>4</v>
      </c>
      <c r="AF167" s="120">
        <v>3</v>
      </c>
      <c r="AG167" s="120">
        <v>3</v>
      </c>
      <c r="AH167" s="120">
        <v>3</v>
      </c>
      <c r="AI167" s="120">
        <v>4</v>
      </c>
      <c r="AJ167" s="120">
        <v>3</v>
      </c>
      <c r="AK167" s="120">
        <v>4</v>
      </c>
      <c r="AL167" s="120">
        <v>3</v>
      </c>
      <c r="AM167" s="120">
        <v>4</v>
      </c>
      <c r="AN167" s="120">
        <v>4</v>
      </c>
      <c r="AO167" s="120">
        <v>1</v>
      </c>
      <c r="AP167" s="120">
        <v>4</v>
      </c>
      <c r="AQ167" s="120">
        <v>1</v>
      </c>
      <c r="AR167" s="120">
        <v>4</v>
      </c>
      <c r="AS167" s="120">
        <v>5</v>
      </c>
      <c r="AT167" s="120">
        <v>4</v>
      </c>
      <c r="AU167" s="120">
        <v>1</v>
      </c>
      <c r="AV167" s="120">
        <v>3</v>
      </c>
      <c r="AW167" s="120">
        <v>3</v>
      </c>
      <c r="AX167" s="120">
        <v>2</v>
      </c>
      <c r="AY167" s="120">
        <v>1</v>
      </c>
      <c r="AZ167" s="120">
        <v>1</v>
      </c>
      <c r="BA167" s="120">
        <v>5</v>
      </c>
      <c r="BB167" s="120">
        <v>4</v>
      </c>
      <c r="BC167" s="120">
        <v>1</v>
      </c>
      <c r="BD167" s="120">
        <v>1</v>
      </c>
      <c r="BE167" s="120">
        <v>1</v>
      </c>
      <c r="BF167" s="120">
        <v>3</v>
      </c>
      <c r="BG167" s="120">
        <v>2</v>
      </c>
      <c r="BH167" s="120">
        <v>4</v>
      </c>
      <c r="BI167" s="120" t="s">
        <v>3586</v>
      </c>
      <c r="BJ167" s="120" t="s">
        <v>3587</v>
      </c>
      <c r="BK167" s="120" t="s">
        <v>3588</v>
      </c>
      <c r="BL167" s="120" t="s">
        <v>931</v>
      </c>
      <c r="BM167" s="120" t="s">
        <v>931</v>
      </c>
      <c r="BN167" s="120" t="s">
        <v>3602</v>
      </c>
      <c r="BP167" s="120" t="s">
        <v>3655</v>
      </c>
      <c r="BQ167" s="120">
        <v>2</v>
      </c>
      <c r="BR167" s="120">
        <v>2</v>
      </c>
      <c r="BS167" s="120">
        <v>2</v>
      </c>
      <c r="BT167" s="120">
        <v>3</v>
      </c>
      <c r="BU167" s="120">
        <v>1</v>
      </c>
      <c r="BV167" s="120">
        <f>SUM(Table7[[#This Row],[7. Please indicate for each of the five statements which is the closest to how you have been feeling over the last 6 months '[I have felt cheerful and in good spirits']]:[7. Please indicate for each of the five statements which is the closest to how you have been feeling over the last 6 months '[My daily life has been filled with things that interest me']]])*4</f>
        <v>40</v>
      </c>
      <c r="BW167" s="120" t="s">
        <v>147</v>
      </c>
      <c r="BX167" s="120" t="s">
        <v>4204</v>
      </c>
      <c r="BY167" s="120" t="s">
        <v>4280</v>
      </c>
      <c r="BZ167" s="120" t="s">
        <v>163</v>
      </c>
      <c r="CA167" s="120" t="s">
        <v>170</v>
      </c>
      <c r="CB167" s="120" t="s">
        <v>176</v>
      </c>
      <c r="CC167" s="120" t="s">
        <v>183</v>
      </c>
      <c r="CD167" s="120" t="s">
        <v>1053</v>
      </c>
      <c r="CE167" s="120" t="s">
        <v>153</v>
      </c>
      <c r="CF167" s="120" t="s">
        <v>3713</v>
      </c>
      <c r="CG167" s="120" t="s">
        <v>208</v>
      </c>
      <c r="CH167" s="120" t="s">
        <v>214</v>
      </c>
      <c r="CI167" s="120" t="s">
        <v>2031</v>
      </c>
    </row>
    <row r="168" spans="1:87" x14ac:dyDescent="0.25">
      <c r="A168" s="120" t="s">
        <v>4281</v>
      </c>
      <c r="B168" s="120">
        <v>5</v>
      </c>
      <c r="C168" s="120">
        <v>3</v>
      </c>
      <c r="D168" s="120">
        <v>2</v>
      </c>
      <c r="E168" s="120">
        <v>5</v>
      </c>
      <c r="F168" s="120">
        <v>1</v>
      </c>
      <c r="G168" s="120">
        <v>5</v>
      </c>
      <c r="H168" s="120">
        <v>5</v>
      </c>
      <c r="I168" s="120">
        <v>3</v>
      </c>
      <c r="J168" s="120">
        <v>1</v>
      </c>
      <c r="K168" s="120">
        <v>2</v>
      </c>
      <c r="L168" s="120">
        <v>2</v>
      </c>
      <c r="M168" s="120">
        <v>3</v>
      </c>
      <c r="N168" s="120">
        <v>3</v>
      </c>
      <c r="O168" s="120">
        <v>3</v>
      </c>
      <c r="P168" s="120">
        <v>5</v>
      </c>
      <c r="Q168" s="120">
        <v>5</v>
      </c>
      <c r="R168" s="120">
        <v>2</v>
      </c>
      <c r="S168" s="120">
        <v>3</v>
      </c>
      <c r="T168" s="120">
        <v>3</v>
      </c>
      <c r="U168" s="120">
        <v>1</v>
      </c>
      <c r="V168" s="120">
        <v>1</v>
      </c>
      <c r="W168" s="120">
        <v>5</v>
      </c>
      <c r="X168" s="120" t="s">
        <v>2566</v>
      </c>
      <c r="Z168" s="120">
        <v>5</v>
      </c>
      <c r="AA168" s="120">
        <v>5</v>
      </c>
      <c r="AB168" s="120">
        <v>5</v>
      </c>
      <c r="AC168" s="120">
        <v>5</v>
      </c>
      <c r="AD168" s="120">
        <v>5</v>
      </c>
      <c r="AE168" s="120">
        <v>3</v>
      </c>
      <c r="AF168" s="120">
        <v>5</v>
      </c>
      <c r="AG168" s="120">
        <v>3</v>
      </c>
      <c r="AH168" s="120">
        <v>4</v>
      </c>
      <c r="AI168" s="120">
        <v>5</v>
      </c>
      <c r="AJ168" s="120">
        <v>5</v>
      </c>
      <c r="AK168" s="120">
        <v>5</v>
      </c>
      <c r="AL168" s="120">
        <v>3</v>
      </c>
      <c r="AM168" s="120">
        <v>5</v>
      </c>
      <c r="AN168" s="120">
        <v>4</v>
      </c>
      <c r="AO168" s="120">
        <v>3</v>
      </c>
      <c r="AP168" s="120">
        <v>5</v>
      </c>
      <c r="AQ168" s="120">
        <v>2</v>
      </c>
      <c r="AR168" s="120">
        <v>5</v>
      </c>
      <c r="AS168" s="120">
        <v>5</v>
      </c>
      <c r="AT168" s="120">
        <v>5</v>
      </c>
      <c r="AU168" s="120">
        <v>2</v>
      </c>
      <c r="AV168" s="120">
        <v>3</v>
      </c>
      <c r="AW168" s="120">
        <v>3</v>
      </c>
      <c r="AX168" s="120">
        <v>3</v>
      </c>
      <c r="AY168" s="120">
        <v>3</v>
      </c>
      <c r="AZ168" s="120">
        <v>3</v>
      </c>
      <c r="BA168" s="120">
        <v>5</v>
      </c>
      <c r="BB168" s="120">
        <v>5</v>
      </c>
      <c r="BC168" s="120">
        <v>3</v>
      </c>
      <c r="BD168" s="120">
        <v>4</v>
      </c>
      <c r="BE168" s="120">
        <v>4</v>
      </c>
      <c r="BF168" s="120">
        <v>4</v>
      </c>
      <c r="BG168" s="120">
        <v>3</v>
      </c>
      <c r="BH168" s="120">
        <v>5</v>
      </c>
      <c r="BI168" s="120" t="s">
        <v>3659</v>
      </c>
      <c r="BJ168" s="120" t="s">
        <v>3623</v>
      </c>
      <c r="BK168" s="120" t="s">
        <v>3588</v>
      </c>
      <c r="BL168" s="120" t="s">
        <v>5</v>
      </c>
      <c r="BM168" s="120" t="s">
        <v>151</v>
      </c>
      <c r="BN168" s="120" t="s">
        <v>3594</v>
      </c>
      <c r="BQ168" s="120">
        <v>3</v>
      </c>
      <c r="BR168" s="120">
        <v>1</v>
      </c>
      <c r="BS168" s="120">
        <v>2</v>
      </c>
      <c r="BT168" s="120">
        <v>2</v>
      </c>
      <c r="BU168" s="120">
        <v>2</v>
      </c>
      <c r="BV168" s="120">
        <f>SUM(Table7[[#This Row],[7. Please indicate for each of the five statements which is the closest to how you have been feeling over the last 6 months '[I have felt cheerful and in good spirits']]:[7. Please indicate for each of the five statements which is the closest to how you have been feeling over the last 6 months '[My daily life has been filled with things that interest me']]])*4</f>
        <v>40</v>
      </c>
      <c r="BW168" s="120" t="s">
        <v>2603</v>
      </c>
      <c r="BX168" s="120" t="s">
        <v>4204</v>
      </c>
      <c r="BY168" s="120" t="s">
        <v>4282</v>
      </c>
      <c r="BZ168" s="120" t="s">
        <v>162</v>
      </c>
      <c r="CA168" s="120" t="s">
        <v>171</v>
      </c>
      <c r="CB168" s="120" t="s">
        <v>177</v>
      </c>
      <c r="CC168" s="120" t="s">
        <v>183</v>
      </c>
      <c r="CE168" s="120" t="s">
        <v>204</v>
      </c>
      <c r="CF168" s="120" t="s">
        <v>4187</v>
      </c>
      <c r="CG168" s="120" t="s">
        <v>4283</v>
      </c>
      <c r="CH168" s="120" t="s">
        <v>218</v>
      </c>
      <c r="CI168" s="120" t="s">
        <v>2031</v>
      </c>
    </row>
    <row r="169" spans="1:87" x14ac:dyDescent="0.25">
      <c r="A169" s="120" t="s">
        <v>4284</v>
      </c>
      <c r="B169" s="120">
        <v>5</v>
      </c>
      <c r="C169" s="120">
        <v>5</v>
      </c>
      <c r="D169" s="120">
        <v>4</v>
      </c>
      <c r="E169" s="120">
        <v>1</v>
      </c>
      <c r="F169" s="120">
        <v>1</v>
      </c>
      <c r="G169" s="120">
        <v>5</v>
      </c>
      <c r="H169" s="120">
        <v>5</v>
      </c>
      <c r="I169" s="120">
        <v>5</v>
      </c>
      <c r="J169" s="120">
        <v>1</v>
      </c>
      <c r="K169" s="120">
        <v>3</v>
      </c>
      <c r="L169" s="120">
        <v>2</v>
      </c>
      <c r="M169" s="120">
        <v>3</v>
      </c>
      <c r="N169" s="120">
        <v>1</v>
      </c>
      <c r="O169" s="120">
        <v>3</v>
      </c>
      <c r="P169" s="120">
        <v>5</v>
      </c>
      <c r="Q169" s="120">
        <v>5</v>
      </c>
      <c r="R169" s="120">
        <v>3</v>
      </c>
      <c r="S169" s="120">
        <v>3</v>
      </c>
      <c r="T169" s="120">
        <v>1</v>
      </c>
      <c r="U169" s="120">
        <v>5</v>
      </c>
      <c r="V169" s="120">
        <v>1</v>
      </c>
      <c r="W169" s="120">
        <v>5</v>
      </c>
      <c r="X169" s="120" t="s">
        <v>2554</v>
      </c>
      <c r="Z169" s="120">
        <v>4</v>
      </c>
      <c r="AA169" s="120">
        <v>3</v>
      </c>
      <c r="AB169" s="120">
        <v>4</v>
      </c>
      <c r="AC169" s="120">
        <v>4</v>
      </c>
      <c r="AD169" s="120">
        <v>5</v>
      </c>
      <c r="AE169" s="120">
        <v>4</v>
      </c>
      <c r="AF169" s="120">
        <v>4</v>
      </c>
      <c r="AG169" s="120">
        <v>3</v>
      </c>
      <c r="AH169" s="120">
        <v>4</v>
      </c>
      <c r="AI169" s="120">
        <v>4</v>
      </c>
      <c r="AJ169" s="120">
        <v>4</v>
      </c>
      <c r="AK169" s="120">
        <v>4</v>
      </c>
      <c r="AL169" s="120">
        <v>4</v>
      </c>
      <c r="AM169" s="120">
        <v>4</v>
      </c>
      <c r="AN169" s="120">
        <v>5</v>
      </c>
      <c r="AO169" s="120">
        <v>4</v>
      </c>
      <c r="AP169" s="120">
        <v>2</v>
      </c>
      <c r="AQ169" s="120">
        <v>1</v>
      </c>
      <c r="AR169" s="120">
        <v>5</v>
      </c>
      <c r="AS169" s="120">
        <v>5</v>
      </c>
      <c r="AT169" s="120">
        <v>5</v>
      </c>
      <c r="AU169" s="120">
        <v>1</v>
      </c>
      <c r="AV169" s="120">
        <v>3</v>
      </c>
      <c r="AW169" s="120">
        <v>2</v>
      </c>
      <c r="AX169" s="120">
        <v>4</v>
      </c>
      <c r="AY169" s="120">
        <v>3</v>
      </c>
      <c r="AZ169" s="120">
        <v>3</v>
      </c>
      <c r="BA169" s="120">
        <v>5</v>
      </c>
      <c r="BB169" s="120">
        <v>5</v>
      </c>
      <c r="BC169" s="120">
        <v>3</v>
      </c>
      <c r="BD169" s="120">
        <v>4</v>
      </c>
      <c r="BE169" s="120">
        <v>1</v>
      </c>
      <c r="BF169" s="120">
        <v>5</v>
      </c>
      <c r="BG169" s="120">
        <v>1</v>
      </c>
      <c r="BH169" s="120">
        <v>5</v>
      </c>
      <c r="BI169" s="120" t="s">
        <v>3659</v>
      </c>
      <c r="BJ169" s="120" t="s">
        <v>3608</v>
      </c>
      <c r="BK169" s="120" t="s">
        <v>3588</v>
      </c>
      <c r="BL169" s="120" t="s">
        <v>151</v>
      </c>
      <c r="BM169" s="120" t="s">
        <v>151</v>
      </c>
      <c r="BN169" s="120" t="s">
        <v>3602</v>
      </c>
      <c r="BO169" s="120" t="s">
        <v>4075</v>
      </c>
      <c r="BP169" s="120" t="s">
        <v>3754</v>
      </c>
      <c r="BQ169" s="120">
        <v>4</v>
      </c>
      <c r="BR169" s="120">
        <v>3</v>
      </c>
      <c r="BS169" s="120">
        <v>4</v>
      </c>
      <c r="BT169" s="120">
        <v>4</v>
      </c>
      <c r="BU169" s="120">
        <v>4</v>
      </c>
      <c r="BV169" s="120">
        <f>SUM(Table7[[#This Row],[7. Please indicate for each of the five statements which is the closest to how you have been feeling over the last 6 months '[I have felt cheerful and in good spirits']]:[7. Please indicate for each of the five statements which is the closest to how you have been feeling over the last 6 months '[My daily life has been filled with things that interest me']]])*4</f>
        <v>76</v>
      </c>
      <c r="BW169" s="120" t="s">
        <v>2603</v>
      </c>
      <c r="BX169" s="120" t="s">
        <v>4285</v>
      </c>
      <c r="BY169" s="120" t="s">
        <v>4286</v>
      </c>
      <c r="BZ169" s="120" t="s">
        <v>163</v>
      </c>
      <c r="CA169" s="120" t="s">
        <v>171</v>
      </c>
      <c r="CB169" s="120" t="s">
        <v>176</v>
      </c>
      <c r="CC169" s="120" t="s">
        <v>183</v>
      </c>
      <c r="CD169" s="120" t="s">
        <v>379</v>
      </c>
      <c r="CE169" s="120" t="s">
        <v>202</v>
      </c>
      <c r="CF169" s="120" t="s">
        <v>3707</v>
      </c>
      <c r="CG169" s="120" t="s">
        <v>208</v>
      </c>
      <c r="CH169" s="120" t="s">
        <v>214</v>
      </c>
      <c r="CI169" s="120" t="s">
        <v>2031</v>
      </c>
    </row>
    <row r="170" spans="1:87" x14ac:dyDescent="0.25">
      <c r="A170" s="120" t="s">
        <v>4287</v>
      </c>
      <c r="B170" s="120">
        <v>5</v>
      </c>
      <c r="C170" s="120">
        <v>5</v>
      </c>
      <c r="D170" s="120">
        <v>1</v>
      </c>
      <c r="E170" s="120">
        <v>5</v>
      </c>
      <c r="F170" s="120">
        <v>2</v>
      </c>
      <c r="G170" s="120">
        <v>5</v>
      </c>
      <c r="H170" s="120">
        <v>5</v>
      </c>
      <c r="I170" s="120">
        <v>5</v>
      </c>
      <c r="J170" s="120">
        <v>1</v>
      </c>
      <c r="K170" s="120">
        <v>5</v>
      </c>
      <c r="L170" s="120">
        <v>3</v>
      </c>
      <c r="M170" s="120">
        <v>3</v>
      </c>
      <c r="N170" s="120" t="s">
        <v>5</v>
      </c>
      <c r="O170" s="120">
        <v>1</v>
      </c>
      <c r="P170" s="120">
        <v>5</v>
      </c>
      <c r="Q170" s="120">
        <v>5</v>
      </c>
      <c r="R170" s="120">
        <v>2</v>
      </c>
      <c r="S170" s="120">
        <v>3</v>
      </c>
      <c r="T170" s="120">
        <v>1</v>
      </c>
      <c r="U170" s="120">
        <v>1</v>
      </c>
      <c r="V170" s="120" t="s">
        <v>5</v>
      </c>
      <c r="W170" s="120">
        <v>5</v>
      </c>
      <c r="X170" s="120" t="s">
        <v>2954</v>
      </c>
      <c r="Z170" s="120">
        <v>5</v>
      </c>
      <c r="AA170" s="120">
        <v>3</v>
      </c>
      <c r="AB170" s="120">
        <v>5</v>
      </c>
      <c r="AC170" s="120">
        <v>5</v>
      </c>
      <c r="AD170" s="120">
        <v>5</v>
      </c>
      <c r="AE170" s="120">
        <v>3</v>
      </c>
      <c r="AF170" s="120">
        <v>1</v>
      </c>
      <c r="AG170" s="120">
        <v>5</v>
      </c>
      <c r="AH170" s="120">
        <v>5</v>
      </c>
      <c r="AI170" s="120">
        <v>5</v>
      </c>
      <c r="AJ170" s="120">
        <v>5</v>
      </c>
      <c r="AK170" s="120">
        <v>3</v>
      </c>
      <c r="AL170" s="120">
        <v>5</v>
      </c>
      <c r="AM170" s="120">
        <v>5</v>
      </c>
      <c r="AN170" s="120">
        <v>5</v>
      </c>
      <c r="AO170" s="120">
        <v>3</v>
      </c>
      <c r="AP170" s="120">
        <v>5</v>
      </c>
      <c r="AQ170" s="120">
        <v>4</v>
      </c>
      <c r="AR170" s="120">
        <v>5</v>
      </c>
      <c r="AS170" s="120">
        <v>5</v>
      </c>
      <c r="AT170" s="120">
        <v>5</v>
      </c>
      <c r="AU170" s="120">
        <v>1</v>
      </c>
      <c r="AV170" s="120">
        <v>5</v>
      </c>
      <c r="AW170" s="120">
        <v>4</v>
      </c>
      <c r="AX170" s="120">
        <v>4</v>
      </c>
      <c r="AY170" s="120">
        <v>4</v>
      </c>
      <c r="AZ170" s="120">
        <v>2</v>
      </c>
      <c r="BA170" s="120">
        <v>5</v>
      </c>
      <c r="BB170" s="120">
        <v>5</v>
      </c>
      <c r="BC170" s="120">
        <v>3</v>
      </c>
      <c r="BD170" s="120">
        <v>4</v>
      </c>
      <c r="BE170" s="120">
        <v>1</v>
      </c>
      <c r="BF170" s="120">
        <v>2</v>
      </c>
      <c r="BG170" s="120">
        <v>3</v>
      </c>
      <c r="BH170" s="120">
        <v>5</v>
      </c>
      <c r="BI170" s="120" t="s">
        <v>4288</v>
      </c>
      <c r="BJ170" s="120" t="s">
        <v>3587</v>
      </c>
      <c r="BL170" s="120" t="s">
        <v>151</v>
      </c>
      <c r="BM170" s="120" t="s">
        <v>151</v>
      </c>
      <c r="BN170" s="120" t="s">
        <v>3602</v>
      </c>
      <c r="BP170" s="120" t="s">
        <v>3655</v>
      </c>
      <c r="BQ170" s="120">
        <v>2</v>
      </c>
      <c r="BR170" s="120">
        <v>2</v>
      </c>
      <c r="BS170" s="120">
        <v>3</v>
      </c>
      <c r="BT170" s="120">
        <v>3</v>
      </c>
      <c r="BU170" s="120">
        <v>3</v>
      </c>
      <c r="BV170" s="120">
        <f>SUM(Table7[[#This Row],[7. Please indicate for each of the five statements which is the closest to how you have been feeling over the last 6 months '[I have felt cheerful and in good spirits']]:[7. Please indicate for each of the five statements which is the closest to how you have been feeling over the last 6 months '[My daily life has been filled with things that interest me']]])*4</f>
        <v>52</v>
      </c>
      <c r="BW170" s="120" t="s">
        <v>145</v>
      </c>
      <c r="BX170" s="120" t="s">
        <v>4289</v>
      </c>
      <c r="BZ170" s="120" t="s">
        <v>163</v>
      </c>
      <c r="CA170" s="120" t="s">
        <v>170</v>
      </c>
      <c r="CB170" s="120" t="s">
        <v>176</v>
      </c>
      <c r="CC170" s="120" t="s">
        <v>183</v>
      </c>
      <c r="CD170" s="120" t="s">
        <v>4290</v>
      </c>
      <c r="CE170" s="120" t="s">
        <v>203</v>
      </c>
      <c r="CF170" s="120" t="s">
        <v>4136</v>
      </c>
      <c r="CG170" s="120" t="s">
        <v>208</v>
      </c>
      <c r="CH170" s="120" t="s">
        <v>214</v>
      </c>
      <c r="CI170" s="120" t="s">
        <v>2031</v>
      </c>
    </row>
    <row r="171" spans="1:87" x14ac:dyDescent="0.25">
      <c r="A171" s="120" t="s">
        <v>4291</v>
      </c>
      <c r="B171" s="120">
        <v>3</v>
      </c>
      <c r="C171" s="120">
        <v>3</v>
      </c>
      <c r="D171" s="120">
        <v>3</v>
      </c>
      <c r="E171" s="120">
        <v>3</v>
      </c>
      <c r="F171" s="120">
        <v>1</v>
      </c>
      <c r="G171" s="120">
        <v>5</v>
      </c>
      <c r="H171" s="120">
        <v>5</v>
      </c>
      <c r="I171" s="120">
        <v>4</v>
      </c>
      <c r="J171" s="120">
        <v>1</v>
      </c>
      <c r="K171" s="120">
        <v>3</v>
      </c>
      <c r="L171" s="120">
        <v>4</v>
      </c>
      <c r="M171" s="120">
        <v>4</v>
      </c>
      <c r="N171" s="120">
        <v>2</v>
      </c>
      <c r="O171" s="120">
        <v>4</v>
      </c>
      <c r="P171" s="120">
        <v>5</v>
      </c>
      <c r="Q171" s="120">
        <v>5</v>
      </c>
      <c r="R171" s="120">
        <v>4</v>
      </c>
      <c r="S171" s="120">
        <v>3</v>
      </c>
      <c r="T171" s="120">
        <v>3</v>
      </c>
      <c r="U171" s="120">
        <v>3</v>
      </c>
      <c r="V171" s="120">
        <v>2</v>
      </c>
      <c r="W171" s="120">
        <v>5</v>
      </c>
      <c r="X171" s="120" t="s">
        <v>2692</v>
      </c>
      <c r="Z171" s="120">
        <v>5</v>
      </c>
      <c r="AA171" s="120">
        <v>3</v>
      </c>
      <c r="AB171" s="120">
        <v>5</v>
      </c>
      <c r="AC171" s="120">
        <v>5</v>
      </c>
      <c r="AD171" s="120">
        <v>4</v>
      </c>
      <c r="AE171" s="120">
        <v>3</v>
      </c>
      <c r="AF171" s="120">
        <v>4</v>
      </c>
      <c r="AG171" s="120">
        <v>3</v>
      </c>
      <c r="AH171" s="120">
        <v>5</v>
      </c>
      <c r="AI171" s="120">
        <v>5</v>
      </c>
      <c r="AJ171" s="120">
        <v>4</v>
      </c>
      <c r="AK171" s="120">
        <v>4</v>
      </c>
      <c r="AL171" s="120">
        <v>4</v>
      </c>
      <c r="AM171" s="120">
        <v>3</v>
      </c>
      <c r="AN171" s="120">
        <v>5</v>
      </c>
      <c r="AO171" s="120">
        <v>4</v>
      </c>
      <c r="AP171" s="120">
        <v>4</v>
      </c>
      <c r="AQ171" s="120">
        <v>3</v>
      </c>
      <c r="AR171" s="120">
        <v>5</v>
      </c>
      <c r="AS171" s="120">
        <v>5</v>
      </c>
      <c r="AT171" s="120">
        <v>5</v>
      </c>
      <c r="AU171" s="120">
        <v>3</v>
      </c>
      <c r="AV171" s="120">
        <v>4</v>
      </c>
      <c r="AW171" s="120">
        <v>4</v>
      </c>
      <c r="AX171" s="120">
        <v>4</v>
      </c>
      <c r="AY171" s="120">
        <v>4</v>
      </c>
      <c r="AZ171" s="120">
        <v>3</v>
      </c>
      <c r="BA171" s="120">
        <v>5</v>
      </c>
      <c r="BB171" s="120">
        <v>5</v>
      </c>
      <c r="BC171" s="120">
        <v>4</v>
      </c>
      <c r="BD171" s="120">
        <v>3</v>
      </c>
      <c r="BE171" s="120">
        <v>3</v>
      </c>
      <c r="BF171" s="120">
        <v>4</v>
      </c>
      <c r="BG171" s="120">
        <v>4</v>
      </c>
      <c r="BH171" s="120">
        <v>5</v>
      </c>
      <c r="BI171" s="120" t="s">
        <v>4292</v>
      </c>
      <c r="BJ171" s="120" t="s">
        <v>3587</v>
      </c>
      <c r="BK171" s="120" t="s">
        <v>3588</v>
      </c>
      <c r="BL171" s="120" t="s">
        <v>5</v>
      </c>
      <c r="BM171" s="120" t="s">
        <v>5</v>
      </c>
      <c r="BN171" s="120" t="s">
        <v>3602</v>
      </c>
      <c r="BP171" s="120" t="s">
        <v>4293</v>
      </c>
      <c r="BQ171" s="120">
        <v>4</v>
      </c>
      <c r="BR171" s="120">
        <v>3</v>
      </c>
      <c r="BS171" s="120">
        <v>3</v>
      </c>
      <c r="BT171" s="120">
        <v>2</v>
      </c>
      <c r="BU171" s="120">
        <v>3</v>
      </c>
      <c r="BV171" s="120">
        <f>SUM(Table7[[#This Row],[7. Please indicate for each of the five statements which is the closest to how you have been feeling over the last 6 months '[I have felt cheerful and in good spirits']]:[7. Please indicate for each of the five statements which is the closest to how you have been feeling over the last 6 months '[My daily life has been filled with things that interest me']]])*4</f>
        <v>60</v>
      </c>
      <c r="BW171" s="120" t="s">
        <v>2052</v>
      </c>
      <c r="BX171" s="120" t="s">
        <v>4294</v>
      </c>
      <c r="BY171" s="120" t="s">
        <v>4295</v>
      </c>
      <c r="BZ171" s="120" t="s">
        <v>162</v>
      </c>
      <c r="CA171" s="120" t="s">
        <v>170</v>
      </c>
      <c r="CB171" s="120" t="s">
        <v>176</v>
      </c>
      <c r="CC171" s="120" t="s">
        <v>183</v>
      </c>
      <c r="CD171" s="120" t="s">
        <v>4296</v>
      </c>
      <c r="CE171" s="120" t="s">
        <v>203</v>
      </c>
      <c r="CF171" s="120" t="s">
        <v>3591</v>
      </c>
      <c r="CG171" s="120" t="s">
        <v>208</v>
      </c>
      <c r="CH171" s="120" t="s">
        <v>214</v>
      </c>
      <c r="CI171" s="120" t="s">
        <v>2031</v>
      </c>
    </row>
    <row r="172" spans="1:87" ht="45" x14ac:dyDescent="0.25">
      <c r="A172" s="120" t="s">
        <v>4297</v>
      </c>
      <c r="B172" s="120">
        <v>2</v>
      </c>
      <c r="C172" s="120">
        <v>5</v>
      </c>
      <c r="D172" s="120">
        <v>2</v>
      </c>
      <c r="E172" s="120">
        <v>4</v>
      </c>
      <c r="F172" s="120">
        <v>4</v>
      </c>
      <c r="G172" s="120" t="s">
        <v>5</v>
      </c>
      <c r="H172" s="120">
        <v>5</v>
      </c>
      <c r="I172" s="120" t="s">
        <v>5</v>
      </c>
      <c r="J172" s="120">
        <v>5</v>
      </c>
      <c r="K172" s="120" t="s">
        <v>5</v>
      </c>
      <c r="L172" s="120">
        <v>4</v>
      </c>
      <c r="M172" s="120" t="s">
        <v>5</v>
      </c>
      <c r="N172" s="120">
        <v>5</v>
      </c>
      <c r="O172" s="120">
        <v>4</v>
      </c>
      <c r="P172" s="120" t="s">
        <v>5</v>
      </c>
      <c r="Q172" s="120" t="s">
        <v>5</v>
      </c>
      <c r="R172" s="120">
        <v>4</v>
      </c>
      <c r="S172" s="120">
        <v>5</v>
      </c>
      <c r="T172" s="120">
        <v>4</v>
      </c>
      <c r="U172" s="120">
        <v>5</v>
      </c>
      <c r="V172" s="120">
        <v>3</v>
      </c>
      <c r="W172" s="120" t="s">
        <v>5</v>
      </c>
      <c r="X172" s="120" t="s">
        <v>4268</v>
      </c>
      <c r="Z172" s="120">
        <v>4</v>
      </c>
      <c r="AA172" s="120">
        <v>4</v>
      </c>
      <c r="AB172" s="120">
        <v>3</v>
      </c>
      <c r="AC172" s="120">
        <v>4</v>
      </c>
      <c r="AD172" s="120">
        <v>4</v>
      </c>
      <c r="AE172" s="120">
        <v>4</v>
      </c>
      <c r="AF172" s="120">
        <v>4</v>
      </c>
      <c r="AG172" s="120">
        <v>3</v>
      </c>
      <c r="AH172" s="120">
        <v>3</v>
      </c>
      <c r="AI172" s="120">
        <v>4</v>
      </c>
      <c r="AJ172" s="120">
        <v>4</v>
      </c>
      <c r="AK172" s="120">
        <v>3</v>
      </c>
      <c r="AL172" s="120">
        <v>3</v>
      </c>
      <c r="AM172" s="120">
        <v>3</v>
      </c>
      <c r="AN172" s="120">
        <v>4</v>
      </c>
      <c r="AO172" s="120">
        <v>3</v>
      </c>
      <c r="AP172" s="120">
        <v>4</v>
      </c>
      <c r="AQ172" s="120">
        <v>3</v>
      </c>
      <c r="AR172" s="120">
        <v>5</v>
      </c>
      <c r="AS172" s="120">
        <v>4</v>
      </c>
      <c r="AT172" s="120">
        <v>4</v>
      </c>
      <c r="AU172" s="120">
        <v>3</v>
      </c>
      <c r="AV172" s="120">
        <v>4</v>
      </c>
      <c r="AW172" s="120">
        <v>3</v>
      </c>
      <c r="AX172" s="120">
        <v>4</v>
      </c>
      <c r="AY172" s="120">
        <v>4</v>
      </c>
      <c r="AZ172" s="120">
        <v>3</v>
      </c>
      <c r="BA172" s="120">
        <v>3</v>
      </c>
      <c r="BB172" s="120">
        <v>5</v>
      </c>
      <c r="BC172" s="120">
        <v>4</v>
      </c>
      <c r="BD172" s="120">
        <v>4</v>
      </c>
      <c r="BE172" s="120">
        <v>3</v>
      </c>
      <c r="BF172" s="120">
        <v>3</v>
      </c>
      <c r="BG172" s="120">
        <v>3</v>
      </c>
      <c r="BH172" s="120">
        <v>5</v>
      </c>
      <c r="BI172" s="120" t="s">
        <v>3586</v>
      </c>
      <c r="BJ172" s="120" t="s">
        <v>3587</v>
      </c>
      <c r="BK172" s="120" t="s">
        <v>3588</v>
      </c>
      <c r="BL172" s="120" t="s">
        <v>151</v>
      </c>
      <c r="BO172" s="120" t="s">
        <v>4269</v>
      </c>
      <c r="BP172" s="120" t="s">
        <v>3655</v>
      </c>
      <c r="BQ172" s="120">
        <v>3</v>
      </c>
      <c r="BR172" s="120">
        <v>3</v>
      </c>
      <c r="BS172" s="120">
        <v>3</v>
      </c>
      <c r="BT172" s="120">
        <v>3</v>
      </c>
      <c r="BU172" s="120">
        <v>3</v>
      </c>
      <c r="BV172" s="120">
        <f>SUM(Table7[[#This Row],[7. Please indicate for each of the five statements which is the closest to how you have been feeling over the last 6 months '[I have felt cheerful and in good spirits']]:[7. Please indicate for each of the five statements which is the closest to how you have been feeling over the last 6 months '[My daily life has been filled with things that interest me']]])*4</f>
        <v>60</v>
      </c>
      <c r="BW172" s="120" t="s">
        <v>145</v>
      </c>
      <c r="BX172" s="120" t="s">
        <v>3846</v>
      </c>
      <c r="BY172" s="121" t="s">
        <v>4270</v>
      </c>
      <c r="BZ172" s="120" t="s">
        <v>162</v>
      </c>
      <c r="CA172" s="120" t="s">
        <v>172</v>
      </c>
      <c r="CB172" s="120" t="s">
        <v>176</v>
      </c>
      <c r="CC172" s="120" t="s">
        <v>183</v>
      </c>
      <c r="CD172" s="120" t="s">
        <v>4271</v>
      </c>
      <c r="CE172" s="120" t="s">
        <v>203</v>
      </c>
      <c r="CF172" s="120" t="s">
        <v>4272</v>
      </c>
      <c r="CG172" s="120" t="s">
        <v>4273</v>
      </c>
      <c r="CH172" s="120" t="s">
        <v>216</v>
      </c>
      <c r="CI172" s="120" t="s">
        <v>2031</v>
      </c>
    </row>
    <row r="173" spans="1:87" x14ac:dyDescent="0.25">
      <c r="A173" s="120" t="s">
        <v>4298</v>
      </c>
      <c r="B173" s="120">
        <v>3</v>
      </c>
      <c r="C173" s="120">
        <v>2</v>
      </c>
      <c r="D173" s="120">
        <v>1</v>
      </c>
      <c r="E173" s="120">
        <v>1</v>
      </c>
      <c r="F173" s="120">
        <v>3</v>
      </c>
      <c r="G173" s="120">
        <v>5</v>
      </c>
      <c r="H173" s="120">
        <v>4</v>
      </c>
      <c r="I173" s="120">
        <v>5</v>
      </c>
      <c r="J173" s="120">
        <v>5</v>
      </c>
      <c r="K173" s="120">
        <v>3</v>
      </c>
      <c r="L173" s="120">
        <v>3</v>
      </c>
      <c r="M173" s="120">
        <v>4</v>
      </c>
      <c r="N173" s="120">
        <v>2</v>
      </c>
      <c r="O173" s="120">
        <v>5</v>
      </c>
      <c r="P173" s="120">
        <v>5</v>
      </c>
      <c r="Q173" s="120">
        <v>3</v>
      </c>
      <c r="R173" s="120">
        <v>1</v>
      </c>
      <c r="S173" s="120">
        <v>4</v>
      </c>
      <c r="T173" s="120">
        <v>3</v>
      </c>
      <c r="U173" s="120">
        <v>5</v>
      </c>
      <c r="V173" s="120" t="s">
        <v>5</v>
      </c>
      <c r="W173" s="120">
        <v>5</v>
      </c>
      <c r="X173" s="120" t="s">
        <v>2566</v>
      </c>
      <c r="Z173" s="120">
        <v>3</v>
      </c>
      <c r="AA173" s="120">
        <v>4</v>
      </c>
      <c r="AB173" s="120">
        <v>4</v>
      </c>
      <c r="AC173" s="120">
        <v>4</v>
      </c>
      <c r="AD173" s="120">
        <v>3</v>
      </c>
      <c r="AE173" s="120">
        <v>2</v>
      </c>
      <c r="AF173" s="120">
        <v>5</v>
      </c>
      <c r="AG173" s="120">
        <v>3</v>
      </c>
      <c r="AH173" s="120">
        <v>3</v>
      </c>
      <c r="AI173" s="120">
        <v>4</v>
      </c>
      <c r="AJ173" s="120">
        <v>5</v>
      </c>
      <c r="AK173" s="120">
        <v>4</v>
      </c>
      <c r="AL173" s="120">
        <v>3</v>
      </c>
      <c r="AM173" s="120">
        <v>5</v>
      </c>
      <c r="AN173" s="120">
        <v>1</v>
      </c>
      <c r="AO173" s="120">
        <v>1</v>
      </c>
      <c r="AP173" s="120">
        <v>1</v>
      </c>
      <c r="AQ173" s="120">
        <v>1</v>
      </c>
      <c r="AR173" s="120">
        <v>5</v>
      </c>
      <c r="AS173" s="120">
        <v>2</v>
      </c>
      <c r="AT173" s="120">
        <v>5</v>
      </c>
      <c r="AU173" s="120">
        <v>5</v>
      </c>
      <c r="AV173" s="120">
        <v>3</v>
      </c>
      <c r="AW173" s="120">
        <v>3</v>
      </c>
      <c r="AX173" s="120">
        <v>5</v>
      </c>
      <c r="AY173" s="120">
        <v>1</v>
      </c>
      <c r="AZ173" s="120">
        <v>5</v>
      </c>
      <c r="BA173" s="120">
        <v>5</v>
      </c>
      <c r="BB173" s="120">
        <v>4</v>
      </c>
      <c r="BC173" s="120">
        <v>1</v>
      </c>
      <c r="BD173" s="120">
        <v>4</v>
      </c>
      <c r="BE173" s="120">
        <v>4</v>
      </c>
      <c r="BF173" s="120">
        <v>5</v>
      </c>
      <c r="BG173" s="120" t="s">
        <v>5</v>
      </c>
      <c r="BH173" s="120">
        <v>4</v>
      </c>
      <c r="BI173" s="120" t="s">
        <v>3659</v>
      </c>
      <c r="BJ173" s="120" t="s">
        <v>3587</v>
      </c>
      <c r="BK173" s="120" t="s">
        <v>3588</v>
      </c>
      <c r="BL173" s="120" t="s">
        <v>151</v>
      </c>
      <c r="BM173" s="120" t="s">
        <v>151</v>
      </c>
      <c r="BN173" s="120" t="s">
        <v>3594</v>
      </c>
      <c r="BO173" s="120" t="s">
        <v>4299</v>
      </c>
      <c r="BP173" s="120" t="s">
        <v>3603</v>
      </c>
      <c r="BQ173" s="120">
        <v>4</v>
      </c>
      <c r="BR173" s="120">
        <v>3</v>
      </c>
      <c r="BS173" s="120">
        <v>2</v>
      </c>
      <c r="BT173" s="120">
        <v>1</v>
      </c>
      <c r="BU173" s="120">
        <v>3</v>
      </c>
      <c r="BV173" s="120">
        <f>SUM(Table7[[#This Row],[7. Please indicate for each of the five statements which is the closest to how you have been feeling over the last 6 months '[I have felt cheerful and in good spirits']]:[7. Please indicate for each of the five statements which is the closest to how you have been feeling over the last 6 months '[My daily life has been filled with things that interest me']]])*4</f>
        <v>52</v>
      </c>
      <c r="BW173" s="120" t="s">
        <v>148</v>
      </c>
      <c r="BX173" s="120" t="s">
        <v>3887</v>
      </c>
      <c r="BY173" s="120" t="s">
        <v>4300</v>
      </c>
      <c r="BZ173" s="120" t="s">
        <v>162</v>
      </c>
      <c r="CA173" s="120" t="s">
        <v>169</v>
      </c>
      <c r="CB173" s="120" t="s">
        <v>177</v>
      </c>
      <c r="CC173" s="120" t="s">
        <v>183</v>
      </c>
      <c r="CD173" s="120" t="s">
        <v>345</v>
      </c>
      <c r="CE173" s="120" t="s">
        <v>204</v>
      </c>
      <c r="CF173" s="120" t="s">
        <v>3880</v>
      </c>
      <c r="CG173" s="120" t="s">
        <v>4301</v>
      </c>
      <c r="CH173" s="120" t="s">
        <v>218</v>
      </c>
      <c r="CI173" s="120" t="s">
        <v>2031</v>
      </c>
    </row>
    <row r="174" spans="1:87" x14ac:dyDescent="0.25">
      <c r="A174" s="120" t="s">
        <v>4302</v>
      </c>
      <c r="B174" s="120">
        <v>4</v>
      </c>
      <c r="C174" s="120">
        <v>5</v>
      </c>
      <c r="D174" s="120">
        <v>5</v>
      </c>
      <c r="E174" s="120">
        <v>3</v>
      </c>
      <c r="F174" s="120">
        <v>1</v>
      </c>
      <c r="G174" s="120">
        <v>5</v>
      </c>
      <c r="H174" s="120">
        <v>5</v>
      </c>
      <c r="I174" s="120">
        <v>5</v>
      </c>
      <c r="J174" s="120">
        <v>1</v>
      </c>
      <c r="K174" s="120">
        <v>5</v>
      </c>
      <c r="L174" s="120">
        <v>1</v>
      </c>
      <c r="M174" s="120">
        <v>5</v>
      </c>
      <c r="N174" s="120">
        <v>1</v>
      </c>
      <c r="O174" s="120">
        <v>1</v>
      </c>
      <c r="P174" s="120">
        <v>5</v>
      </c>
      <c r="Q174" s="120">
        <v>4</v>
      </c>
      <c r="R174" s="120">
        <v>3</v>
      </c>
      <c r="S174" s="120">
        <v>1</v>
      </c>
      <c r="T174" s="120">
        <v>1</v>
      </c>
      <c r="U174" s="120">
        <v>5</v>
      </c>
      <c r="V174" s="120">
        <v>1</v>
      </c>
      <c r="W174" s="120">
        <v>5</v>
      </c>
      <c r="X174" s="120" t="s">
        <v>4090</v>
      </c>
      <c r="Z174" s="120">
        <v>5</v>
      </c>
      <c r="AA174" s="120">
        <v>2</v>
      </c>
      <c r="AB174" s="120">
        <v>5</v>
      </c>
      <c r="AC174" s="120">
        <v>5</v>
      </c>
      <c r="AD174" s="120">
        <v>5</v>
      </c>
      <c r="AE174" s="120">
        <v>5</v>
      </c>
      <c r="AF174" s="120">
        <v>5</v>
      </c>
      <c r="AG174" s="120">
        <v>3</v>
      </c>
      <c r="AH174" s="120">
        <v>5</v>
      </c>
      <c r="AI174" s="120">
        <v>5</v>
      </c>
      <c r="AJ174" s="120">
        <v>5</v>
      </c>
      <c r="AK174" s="120">
        <v>5</v>
      </c>
      <c r="AL174" s="120">
        <v>5</v>
      </c>
      <c r="AM174" s="120">
        <v>4</v>
      </c>
      <c r="AN174" s="120">
        <v>5</v>
      </c>
      <c r="AO174" s="120">
        <v>5</v>
      </c>
      <c r="AP174" s="120">
        <v>3</v>
      </c>
      <c r="AQ174" s="120">
        <v>1</v>
      </c>
      <c r="AR174" s="120">
        <v>5</v>
      </c>
      <c r="AS174" s="120">
        <v>5</v>
      </c>
      <c r="AT174" s="120">
        <v>5</v>
      </c>
      <c r="AU174" s="120">
        <v>1</v>
      </c>
      <c r="AV174" s="120">
        <v>5</v>
      </c>
      <c r="AW174" s="120">
        <v>1</v>
      </c>
      <c r="AX174" s="120">
        <v>5</v>
      </c>
      <c r="AY174" s="120">
        <v>1</v>
      </c>
      <c r="AZ174" s="120">
        <v>1</v>
      </c>
      <c r="BA174" s="120">
        <v>5</v>
      </c>
      <c r="BB174" s="120">
        <v>4</v>
      </c>
      <c r="BC174" s="120">
        <v>3</v>
      </c>
      <c r="BD174" s="120">
        <v>1</v>
      </c>
      <c r="BE174" s="120">
        <v>1</v>
      </c>
      <c r="BF174" s="120">
        <v>5</v>
      </c>
      <c r="BG174" s="120">
        <v>1</v>
      </c>
      <c r="BH174" s="120">
        <v>5</v>
      </c>
      <c r="BI174" s="120" t="s">
        <v>3586</v>
      </c>
      <c r="BJ174" s="120" t="s">
        <v>3623</v>
      </c>
      <c r="BK174" s="120" t="s">
        <v>3588</v>
      </c>
      <c r="BL174" s="120" t="s">
        <v>151</v>
      </c>
      <c r="BM174" s="120" t="s">
        <v>931</v>
      </c>
      <c r="BN174" s="120" t="s">
        <v>3602</v>
      </c>
      <c r="BO174" s="120" t="s">
        <v>3814</v>
      </c>
      <c r="BP174" s="120" t="s">
        <v>3603</v>
      </c>
      <c r="BQ174" s="120">
        <v>3</v>
      </c>
      <c r="BR174" s="120">
        <v>1</v>
      </c>
      <c r="BS174" s="120">
        <v>3</v>
      </c>
      <c r="BT174" s="120">
        <v>1</v>
      </c>
      <c r="BU174" s="120">
        <v>5</v>
      </c>
      <c r="BV174" s="120">
        <f>SUM(Table7[[#This Row],[7. Please indicate for each of the five statements which is the closest to how you have been feeling over the last 6 months '[I have felt cheerful and in good spirits']]:[7. Please indicate for each of the five statements which is the closest to how you have been feeling over the last 6 months '[My daily life has been filled with things that interest me']]])*4</f>
        <v>52</v>
      </c>
      <c r="BW174" s="120" t="s">
        <v>148</v>
      </c>
      <c r="BX174" s="120" t="s">
        <v>4303</v>
      </c>
      <c r="BY174" s="120" t="s">
        <v>4304</v>
      </c>
      <c r="BZ174" s="120" t="s">
        <v>163</v>
      </c>
      <c r="CA174" s="120" t="s">
        <v>171</v>
      </c>
      <c r="CB174" s="120" t="s">
        <v>176</v>
      </c>
      <c r="CC174" s="120" t="s">
        <v>183</v>
      </c>
      <c r="CD174" s="120" t="s">
        <v>345</v>
      </c>
      <c r="CE174" s="120" t="s">
        <v>204</v>
      </c>
      <c r="CF174" s="120" t="s">
        <v>3660</v>
      </c>
      <c r="CG174" s="120" t="s">
        <v>208</v>
      </c>
      <c r="CH174" s="120" t="s">
        <v>214</v>
      </c>
      <c r="CI174" s="120" t="s">
        <v>2031</v>
      </c>
    </row>
    <row r="175" spans="1:87" x14ac:dyDescent="0.25">
      <c r="A175" s="120" t="s">
        <v>4305</v>
      </c>
      <c r="B175" s="120" t="s">
        <v>5</v>
      </c>
      <c r="C175" s="120">
        <v>5</v>
      </c>
      <c r="D175" s="120">
        <v>5</v>
      </c>
      <c r="E175" s="120">
        <v>3</v>
      </c>
      <c r="F175" s="120">
        <v>1</v>
      </c>
      <c r="G175" s="120">
        <v>5</v>
      </c>
      <c r="H175" s="120">
        <v>5</v>
      </c>
      <c r="I175" s="120">
        <v>5</v>
      </c>
      <c r="J175" s="120">
        <v>1</v>
      </c>
      <c r="K175" s="120">
        <v>4</v>
      </c>
      <c r="L175" s="120">
        <v>4</v>
      </c>
      <c r="M175" s="120">
        <v>5</v>
      </c>
      <c r="N175" s="120">
        <v>3</v>
      </c>
      <c r="O175" s="120">
        <v>4</v>
      </c>
      <c r="P175" s="120">
        <v>5</v>
      </c>
      <c r="Q175" s="120">
        <v>5</v>
      </c>
      <c r="R175" s="120">
        <v>2</v>
      </c>
      <c r="S175" s="120">
        <v>1</v>
      </c>
      <c r="T175" s="120">
        <v>1</v>
      </c>
      <c r="U175" s="120">
        <v>4</v>
      </c>
      <c r="V175" s="120">
        <v>5</v>
      </c>
      <c r="W175" s="120">
        <v>5</v>
      </c>
      <c r="X175" s="120" t="s">
        <v>4306</v>
      </c>
      <c r="Z175" s="120">
        <v>5</v>
      </c>
      <c r="AA175" s="120">
        <v>5</v>
      </c>
      <c r="AB175" s="120">
        <v>4</v>
      </c>
      <c r="AC175" s="120">
        <v>5</v>
      </c>
      <c r="AD175" s="120">
        <v>5</v>
      </c>
      <c r="AE175" s="120">
        <v>3</v>
      </c>
      <c r="AF175" s="120">
        <v>5</v>
      </c>
      <c r="AG175" s="120">
        <v>4</v>
      </c>
      <c r="AH175" s="120">
        <v>4</v>
      </c>
      <c r="AI175" s="120">
        <v>3</v>
      </c>
      <c r="AJ175" s="120">
        <v>4</v>
      </c>
      <c r="AK175" s="120">
        <v>4</v>
      </c>
      <c r="AL175" s="120">
        <v>5</v>
      </c>
      <c r="AM175" s="120" t="s">
        <v>5</v>
      </c>
      <c r="AN175" s="120">
        <v>5</v>
      </c>
      <c r="AO175" s="120">
        <v>5</v>
      </c>
      <c r="AP175" s="120">
        <v>3</v>
      </c>
      <c r="AQ175" s="120">
        <v>2</v>
      </c>
      <c r="AR175" s="120">
        <v>5</v>
      </c>
      <c r="AS175" s="120">
        <v>5</v>
      </c>
      <c r="AT175" s="120">
        <v>5</v>
      </c>
      <c r="AU175" s="120">
        <v>2</v>
      </c>
      <c r="AV175" s="120">
        <v>4</v>
      </c>
      <c r="AW175" s="120">
        <v>5</v>
      </c>
      <c r="AX175" s="120">
        <v>5</v>
      </c>
      <c r="AY175" s="120">
        <v>4</v>
      </c>
      <c r="AZ175" s="120">
        <v>4</v>
      </c>
      <c r="BA175" s="120">
        <v>5</v>
      </c>
      <c r="BB175" s="120">
        <v>5</v>
      </c>
      <c r="BC175" s="120">
        <v>3</v>
      </c>
      <c r="BD175" s="120">
        <v>2</v>
      </c>
      <c r="BE175" s="120">
        <v>1</v>
      </c>
      <c r="BF175" s="120">
        <v>5</v>
      </c>
      <c r="BG175" s="120">
        <v>5</v>
      </c>
      <c r="BH175" s="120">
        <v>5</v>
      </c>
      <c r="BI175" s="120" t="s">
        <v>3659</v>
      </c>
      <c r="BJ175" s="120" t="s">
        <v>3608</v>
      </c>
      <c r="BK175" s="120" t="s">
        <v>3588</v>
      </c>
      <c r="BL175" s="120" t="s">
        <v>151</v>
      </c>
      <c r="BM175" s="120" t="s">
        <v>151</v>
      </c>
      <c r="BN175" s="120" t="s">
        <v>3594</v>
      </c>
      <c r="BO175" s="120" t="s">
        <v>4307</v>
      </c>
      <c r="BP175" s="120" t="s">
        <v>3778</v>
      </c>
      <c r="BQ175" s="120">
        <v>3</v>
      </c>
      <c r="BR175" s="120">
        <v>3</v>
      </c>
      <c r="BS175" s="120">
        <v>4</v>
      </c>
      <c r="BT175" s="120">
        <v>3</v>
      </c>
      <c r="BU175" s="120">
        <v>3</v>
      </c>
      <c r="BV175" s="120">
        <f>SUM(Table7[[#This Row],[7. Please indicate for each of the five statements which is the closest to how you have been feeling over the last 6 months '[I have felt cheerful and in good spirits']]:[7. Please indicate for each of the five statements which is the closest to how you have been feeling over the last 6 months '[My daily life has been filled with things that interest me']]])*4</f>
        <v>64</v>
      </c>
      <c r="BW175" s="120" t="s">
        <v>144</v>
      </c>
      <c r="BX175" s="120" t="s">
        <v>4308</v>
      </c>
      <c r="BY175" s="120" t="s">
        <v>4309</v>
      </c>
      <c r="BZ175" s="120" t="s">
        <v>162</v>
      </c>
      <c r="CA175" s="120" t="s">
        <v>169</v>
      </c>
      <c r="CB175" s="120" t="s">
        <v>176</v>
      </c>
      <c r="CC175" s="120" t="s">
        <v>183</v>
      </c>
      <c r="CD175" s="120" t="s">
        <v>4310</v>
      </c>
      <c r="CE175" s="120" t="s">
        <v>204</v>
      </c>
      <c r="CF175" s="120" t="s">
        <v>4042</v>
      </c>
      <c r="CG175" s="120" t="s">
        <v>208</v>
      </c>
      <c r="CH175" s="120" t="s">
        <v>214</v>
      </c>
      <c r="CI175" s="120" t="s">
        <v>2031</v>
      </c>
    </row>
    <row r="176" spans="1:87" x14ac:dyDescent="0.25">
      <c r="A176" s="120" t="s">
        <v>4311</v>
      </c>
      <c r="B176" s="120">
        <v>5</v>
      </c>
      <c r="C176" s="120">
        <v>5</v>
      </c>
      <c r="D176" s="120">
        <v>2</v>
      </c>
      <c r="E176" s="120">
        <v>5</v>
      </c>
      <c r="F176" s="120">
        <v>1</v>
      </c>
      <c r="G176" s="120">
        <v>5</v>
      </c>
      <c r="H176" s="120">
        <v>5</v>
      </c>
      <c r="I176" s="120">
        <v>4</v>
      </c>
      <c r="J176" s="120">
        <v>1</v>
      </c>
      <c r="K176" s="120">
        <v>4</v>
      </c>
      <c r="L176" s="120">
        <v>5</v>
      </c>
      <c r="M176" s="120">
        <v>2</v>
      </c>
      <c r="N176" s="120">
        <v>1</v>
      </c>
      <c r="O176" s="120">
        <v>5</v>
      </c>
      <c r="P176" s="120">
        <v>5</v>
      </c>
      <c r="Q176" s="120">
        <v>5</v>
      </c>
      <c r="R176" s="120">
        <v>4</v>
      </c>
      <c r="S176" s="120">
        <v>4</v>
      </c>
      <c r="T176" s="120">
        <v>3</v>
      </c>
      <c r="U176" s="120">
        <v>5</v>
      </c>
      <c r="V176" s="120">
        <v>4</v>
      </c>
      <c r="W176" s="120">
        <v>4</v>
      </c>
      <c r="X176" s="120" t="s">
        <v>4312</v>
      </c>
      <c r="Z176" s="120">
        <v>5</v>
      </c>
      <c r="AA176" s="120">
        <v>3</v>
      </c>
      <c r="AB176" s="120">
        <v>4</v>
      </c>
      <c r="AC176" s="120">
        <v>5</v>
      </c>
      <c r="AD176" s="120">
        <v>3</v>
      </c>
      <c r="AE176" s="120">
        <v>5</v>
      </c>
      <c r="AF176" s="120">
        <v>5</v>
      </c>
      <c r="AG176" s="120">
        <v>4</v>
      </c>
      <c r="AH176" s="120">
        <v>5</v>
      </c>
      <c r="AI176" s="120">
        <v>4</v>
      </c>
      <c r="AJ176" s="120">
        <v>3</v>
      </c>
      <c r="AK176" s="120">
        <v>3</v>
      </c>
      <c r="AL176" s="120">
        <v>4</v>
      </c>
      <c r="AM176" s="120">
        <v>5</v>
      </c>
      <c r="AN176" s="120">
        <v>5</v>
      </c>
      <c r="AO176" s="120">
        <v>2</v>
      </c>
      <c r="AP176" s="120">
        <v>3</v>
      </c>
      <c r="AQ176" s="120">
        <v>1</v>
      </c>
      <c r="AR176" s="120">
        <v>5</v>
      </c>
      <c r="AS176" s="120">
        <v>5</v>
      </c>
      <c r="AT176" s="120">
        <v>5</v>
      </c>
      <c r="AU176" s="120">
        <v>2</v>
      </c>
      <c r="AV176" s="120">
        <v>4</v>
      </c>
      <c r="AW176" s="120">
        <v>5</v>
      </c>
      <c r="AX176" s="120">
        <v>3</v>
      </c>
      <c r="AY176" s="120">
        <v>1</v>
      </c>
      <c r="AZ176" s="120">
        <v>5</v>
      </c>
      <c r="BA176" s="120">
        <v>5</v>
      </c>
      <c r="BB176" s="120">
        <v>5</v>
      </c>
      <c r="BC176" s="120">
        <v>4</v>
      </c>
      <c r="BD176" s="120">
        <v>4</v>
      </c>
      <c r="BE176" s="120">
        <v>2</v>
      </c>
      <c r="BF176" s="120">
        <v>5</v>
      </c>
      <c r="BG176" s="120">
        <v>4</v>
      </c>
      <c r="BH176" s="120">
        <v>4</v>
      </c>
      <c r="BI176" s="120" t="s">
        <v>3586</v>
      </c>
      <c r="BJ176" s="120" t="s">
        <v>3608</v>
      </c>
      <c r="BK176" s="120" t="s">
        <v>3588</v>
      </c>
      <c r="BL176" s="120" t="s">
        <v>151</v>
      </c>
      <c r="BM176" s="120" t="s">
        <v>151</v>
      </c>
      <c r="BN176" s="120" t="s">
        <v>3609</v>
      </c>
      <c r="BO176" s="120" t="s">
        <v>4313</v>
      </c>
      <c r="BQ176" s="120">
        <v>0</v>
      </c>
      <c r="BR176" s="120">
        <v>0</v>
      </c>
      <c r="BS176" s="120">
        <v>0</v>
      </c>
      <c r="BT176" s="120">
        <v>0</v>
      </c>
      <c r="BU176" s="120">
        <v>0</v>
      </c>
      <c r="BV176" s="120">
        <f>SUM(Table7[[#This Row],[7. Please indicate for each of the five statements which is the closest to how you have been feeling over the last 6 months '[I have felt cheerful and in good spirits']]:[7. Please indicate for each of the five statements which is the closest to how you have been feeling over the last 6 months '[My daily life has been filled with things that interest me']]])*4</f>
        <v>0</v>
      </c>
      <c r="BW176" s="120" t="s">
        <v>147</v>
      </c>
      <c r="BX176" s="120" t="s">
        <v>3605</v>
      </c>
      <c r="BY176" s="120" t="s">
        <v>4314</v>
      </c>
      <c r="BZ176" s="120" t="s">
        <v>162</v>
      </c>
      <c r="CA176" s="120" t="s">
        <v>169</v>
      </c>
      <c r="CB176" s="120" t="s">
        <v>176</v>
      </c>
      <c r="CC176" s="120" t="s">
        <v>183</v>
      </c>
      <c r="CD176" s="120" t="s">
        <v>4315</v>
      </c>
      <c r="CE176" s="120" t="s">
        <v>204</v>
      </c>
      <c r="CF176" s="120" t="s">
        <v>3904</v>
      </c>
      <c r="CG176" s="120" t="s">
        <v>208</v>
      </c>
      <c r="CH176" s="120" t="s">
        <v>214</v>
      </c>
      <c r="CI176" s="120" t="s">
        <v>2031</v>
      </c>
    </row>
    <row r="177" spans="1:87" x14ac:dyDescent="0.25">
      <c r="A177" s="120" t="s">
        <v>4316</v>
      </c>
      <c r="B177" s="120">
        <v>2</v>
      </c>
      <c r="C177" s="120">
        <v>2</v>
      </c>
      <c r="D177" s="120">
        <v>1</v>
      </c>
      <c r="E177" s="120">
        <v>4</v>
      </c>
      <c r="F177" s="120">
        <v>3</v>
      </c>
      <c r="G177" s="120">
        <v>5</v>
      </c>
      <c r="H177" s="120">
        <v>4</v>
      </c>
      <c r="I177" s="120">
        <v>5</v>
      </c>
      <c r="J177" s="120">
        <v>5</v>
      </c>
      <c r="K177" s="120">
        <v>5</v>
      </c>
      <c r="L177" s="120">
        <v>2</v>
      </c>
      <c r="M177" s="120">
        <v>3</v>
      </c>
      <c r="N177" s="120">
        <v>1</v>
      </c>
      <c r="O177" s="120">
        <v>5</v>
      </c>
      <c r="P177" s="120">
        <v>5</v>
      </c>
      <c r="Q177" s="120">
        <v>5</v>
      </c>
      <c r="R177" s="120">
        <v>3</v>
      </c>
      <c r="S177" s="120">
        <v>3</v>
      </c>
      <c r="T177" s="120">
        <v>4</v>
      </c>
      <c r="U177" s="120">
        <v>5</v>
      </c>
      <c r="V177" s="120" t="s">
        <v>5</v>
      </c>
      <c r="W177" s="120">
        <v>4</v>
      </c>
      <c r="X177" s="120" t="s">
        <v>4317</v>
      </c>
      <c r="Z177" s="120">
        <v>5</v>
      </c>
      <c r="AA177" s="120">
        <v>3</v>
      </c>
      <c r="AB177" s="120">
        <v>3</v>
      </c>
      <c r="AC177" s="120">
        <v>5</v>
      </c>
      <c r="AD177" s="120">
        <v>3</v>
      </c>
      <c r="AE177" s="120">
        <v>4</v>
      </c>
      <c r="AF177" s="120">
        <v>4</v>
      </c>
      <c r="AG177" s="120">
        <v>2</v>
      </c>
      <c r="AH177" s="120">
        <v>3</v>
      </c>
      <c r="AI177" s="120">
        <v>3</v>
      </c>
      <c r="AJ177" s="120">
        <v>4</v>
      </c>
      <c r="AK177" s="120">
        <v>3</v>
      </c>
      <c r="AL177" s="120">
        <v>3</v>
      </c>
      <c r="AM177" s="120" t="s">
        <v>5</v>
      </c>
      <c r="AN177" s="120">
        <v>1</v>
      </c>
      <c r="AO177" s="120">
        <v>1</v>
      </c>
      <c r="AP177" s="120">
        <v>5</v>
      </c>
      <c r="AQ177" s="120">
        <v>5</v>
      </c>
      <c r="AR177" s="120">
        <v>5</v>
      </c>
      <c r="AS177" s="120">
        <v>3</v>
      </c>
      <c r="AT177" s="120">
        <v>5</v>
      </c>
      <c r="AU177" s="120">
        <v>5</v>
      </c>
      <c r="AV177" s="120">
        <v>4</v>
      </c>
      <c r="AW177" s="120">
        <v>4</v>
      </c>
      <c r="AX177" s="120">
        <v>5</v>
      </c>
      <c r="AY177" s="120">
        <v>1</v>
      </c>
      <c r="AZ177" s="120">
        <v>5</v>
      </c>
      <c r="BA177" s="120">
        <v>5</v>
      </c>
      <c r="BB177" s="120">
        <v>5</v>
      </c>
      <c r="BC177" s="120">
        <v>4</v>
      </c>
      <c r="BD177" s="120">
        <v>4</v>
      </c>
      <c r="BE177" s="120">
        <v>4</v>
      </c>
      <c r="BF177" s="120">
        <v>5</v>
      </c>
      <c r="BG177" s="120">
        <v>4</v>
      </c>
      <c r="BH177" s="120">
        <v>3</v>
      </c>
      <c r="BI177" s="120" t="s">
        <v>3586</v>
      </c>
      <c r="BJ177" s="120" t="s">
        <v>3587</v>
      </c>
      <c r="BK177" s="120" t="s">
        <v>3588</v>
      </c>
      <c r="BL177" s="120" t="s">
        <v>931</v>
      </c>
      <c r="BM177" s="120" t="s">
        <v>151</v>
      </c>
      <c r="BN177" s="120" t="s">
        <v>3602</v>
      </c>
      <c r="BP177" s="120" t="s">
        <v>3699</v>
      </c>
      <c r="BQ177" s="120">
        <v>2</v>
      </c>
      <c r="BR177" s="120">
        <v>2</v>
      </c>
      <c r="BS177" s="120">
        <v>3</v>
      </c>
      <c r="BT177" s="120">
        <v>3</v>
      </c>
      <c r="BU177" s="120">
        <v>4</v>
      </c>
      <c r="BV177" s="120">
        <f>SUM(Table7[[#This Row],[7. Please indicate for each of the five statements which is the closest to how you have been feeling over the last 6 months '[I have felt cheerful and in good spirits']]:[7. Please indicate for each of the five statements which is the closest to how you have been feeling over the last 6 months '[My daily life has been filled with things that interest me']]])*4</f>
        <v>56</v>
      </c>
      <c r="BW177" s="120" t="s">
        <v>2052</v>
      </c>
      <c r="BX177" s="120" t="s">
        <v>4318</v>
      </c>
      <c r="BY177" s="120" t="s">
        <v>4319</v>
      </c>
      <c r="BZ177" s="120" t="s">
        <v>163</v>
      </c>
      <c r="CA177" s="120" t="s">
        <v>170</v>
      </c>
      <c r="CB177" s="120" t="s">
        <v>176</v>
      </c>
      <c r="CC177" s="120" t="s">
        <v>183</v>
      </c>
      <c r="CD177" s="120" t="s">
        <v>2190</v>
      </c>
      <c r="CE177" s="120" t="s">
        <v>203</v>
      </c>
      <c r="CF177" s="120" t="s">
        <v>4210</v>
      </c>
      <c r="CG177" s="120" t="s">
        <v>210</v>
      </c>
      <c r="CH177" s="120" t="s">
        <v>217</v>
      </c>
      <c r="CI177" s="120" t="s">
        <v>2031</v>
      </c>
    </row>
    <row r="178" spans="1:87" x14ac:dyDescent="0.25">
      <c r="A178" s="120" t="s">
        <v>4320</v>
      </c>
      <c r="B178" s="120">
        <v>2</v>
      </c>
      <c r="C178" s="120">
        <v>1</v>
      </c>
      <c r="D178" s="120">
        <v>1</v>
      </c>
      <c r="E178" s="120">
        <v>3</v>
      </c>
      <c r="F178" s="120">
        <v>1</v>
      </c>
      <c r="G178" s="120">
        <v>5</v>
      </c>
      <c r="H178" s="120">
        <v>1</v>
      </c>
      <c r="I178" s="120">
        <v>5</v>
      </c>
      <c r="J178" s="120">
        <v>4</v>
      </c>
      <c r="K178" s="120">
        <v>1</v>
      </c>
      <c r="L178" s="120">
        <v>1</v>
      </c>
      <c r="M178" s="120">
        <v>5</v>
      </c>
      <c r="N178" s="120">
        <v>1</v>
      </c>
      <c r="O178" s="120">
        <v>5</v>
      </c>
      <c r="P178" s="120">
        <v>5</v>
      </c>
      <c r="Q178" s="120">
        <v>5</v>
      </c>
      <c r="R178" s="120">
        <v>5</v>
      </c>
      <c r="S178" s="120">
        <v>4</v>
      </c>
      <c r="T178" s="120">
        <v>3</v>
      </c>
      <c r="U178" s="120">
        <v>5</v>
      </c>
      <c r="V178" s="120">
        <v>2</v>
      </c>
      <c r="W178" s="120">
        <v>5</v>
      </c>
      <c r="X178" s="120" t="s">
        <v>4321</v>
      </c>
      <c r="Z178" s="120">
        <v>3</v>
      </c>
      <c r="AA178" s="120">
        <v>4</v>
      </c>
      <c r="AB178" s="120">
        <v>4</v>
      </c>
      <c r="AC178" s="120">
        <v>5</v>
      </c>
      <c r="AD178" s="120">
        <v>2</v>
      </c>
      <c r="AE178" s="120">
        <v>1</v>
      </c>
      <c r="AF178" s="120">
        <v>4</v>
      </c>
      <c r="AG178" s="120">
        <v>2</v>
      </c>
      <c r="AH178" s="120">
        <v>4</v>
      </c>
      <c r="AI178" s="120">
        <v>4</v>
      </c>
      <c r="AJ178" s="120">
        <v>4</v>
      </c>
      <c r="AK178" s="120">
        <v>5</v>
      </c>
      <c r="AL178" s="120">
        <v>2</v>
      </c>
      <c r="AM178" s="120">
        <v>3</v>
      </c>
      <c r="AN178" s="120">
        <v>1</v>
      </c>
      <c r="AO178" s="120">
        <v>1</v>
      </c>
      <c r="AP178" s="120">
        <v>4</v>
      </c>
      <c r="AQ178" s="120">
        <v>2</v>
      </c>
      <c r="AR178" s="120">
        <v>5</v>
      </c>
      <c r="AS178" s="120">
        <v>1</v>
      </c>
      <c r="AT178" s="120">
        <v>5</v>
      </c>
      <c r="AU178" s="120">
        <v>4</v>
      </c>
      <c r="AV178" s="120">
        <v>1</v>
      </c>
      <c r="AW178" s="120">
        <v>1</v>
      </c>
      <c r="AX178" s="120">
        <v>5</v>
      </c>
      <c r="AY178" s="120">
        <v>1</v>
      </c>
      <c r="AZ178" s="120">
        <v>5</v>
      </c>
      <c r="BA178" s="120">
        <v>5</v>
      </c>
      <c r="BB178" s="120">
        <v>5</v>
      </c>
      <c r="BC178" s="120">
        <v>5</v>
      </c>
      <c r="BD178" s="120">
        <v>5</v>
      </c>
      <c r="BE178" s="120">
        <v>1</v>
      </c>
      <c r="BF178" s="120">
        <v>5</v>
      </c>
      <c r="BG178" s="120">
        <v>1</v>
      </c>
      <c r="BH178" s="120">
        <v>5</v>
      </c>
      <c r="BI178" s="120" t="s">
        <v>3586</v>
      </c>
      <c r="BJ178" s="120" t="s">
        <v>3587</v>
      </c>
      <c r="BK178" s="120" t="s">
        <v>3588</v>
      </c>
      <c r="BL178" s="120" t="s">
        <v>151</v>
      </c>
      <c r="BM178" s="120" t="s">
        <v>151</v>
      </c>
      <c r="BN178" s="120" t="s">
        <v>3609</v>
      </c>
      <c r="BO178" s="120" t="s">
        <v>3699</v>
      </c>
      <c r="BQ178" s="120">
        <v>2</v>
      </c>
      <c r="BR178" s="120">
        <v>1</v>
      </c>
      <c r="BS178" s="120">
        <v>2</v>
      </c>
      <c r="BT178" s="120">
        <v>2</v>
      </c>
      <c r="BU178" s="120">
        <v>1</v>
      </c>
      <c r="BV178" s="120">
        <f>SUM(Table7[[#This Row],[7. Please indicate for each of the five statements which is the closest to how you have been feeling over the last 6 months '[I have felt cheerful and in good spirits']]:[7. Please indicate for each of the five statements which is the closest to how you have been feeling over the last 6 months '[My daily life has been filled with things that interest me']]])*4</f>
        <v>32</v>
      </c>
      <c r="BW178" s="120" t="s">
        <v>148</v>
      </c>
      <c r="BX178" s="120" t="s">
        <v>4322</v>
      </c>
      <c r="BY178" s="120" t="s">
        <v>4323</v>
      </c>
      <c r="BZ178" s="120" t="s">
        <v>163</v>
      </c>
      <c r="CA178" s="120" t="s">
        <v>171</v>
      </c>
      <c r="CB178" s="120" t="s">
        <v>176</v>
      </c>
      <c r="CC178" s="120" t="s">
        <v>183</v>
      </c>
      <c r="CD178" s="120" t="s">
        <v>4324</v>
      </c>
      <c r="CE178" s="120" t="s">
        <v>202</v>
      </c>
      <c r="CF178" s="120" t="s">
        <v>3833</v>
      </c>
      <c r="CG178" s="120" t="s">
        <v>4273</v>
      </c>
      <c r="CH178" s="120" t="s">
        <v>4325</v>
      </c>
      <c r="CI178" s="120" t="s">
        <v>2031</v>
      </c>
    </row>
    <row r="179" spans="1:87" x14ac:dyDescent="0.25">
      <c r="A179" s="120" t="s">
        <v>4326</v>
      </c>
      <c r="B179" s="120">
        <v>5</v>
      </c>
      <c r="C179" s="120">
        <v>5</v>
      </c>
      <c r="D179" s="120">
        <v>1</v>
      </c>
      <c r="E179" s="120">
        <v>1</v>
      </c>
      <c r="F179" s="120">
        <v>5</v>
      </c>
      <c r="G179" s="120">
        <v>5</v>
      </c>
      <c r="H179" s="120">
        <v>3</v>
      </c>
      <c r="I179" s="120">
        <v>1</v>
      </c>
      <c r="J179" s="120">
        <v>5</v>
      </c>
      <c r="K179" s="120">
        <v>5</v>
      </c>
      <c r="L179" s="120">
        <v>5</v>
      </c>
      <c r="M179" s="120">
        <v>4</v>
      </c>
      <c r="N179" s="120">
        <v>5</v>
      </c>
      <c r="O179" s="120">
        <v>5</v>
      </c>
      <c r="P179" s="120">
        <v>5</v>
      </c>
      <c r="Q179" s="120">
        <v>5</v>
      </c>
      <c r="R179" s="120">
        <v>5</v>
      </c>
      <c r="S179" s="120">
        <v>4</v>
      </c>
      <c r="T179" s="120">
        <v>5</v>
      </c>
      <c r="U179" s="120">
        <v>2</v>
      </c>
      <c r="V179" s="120">
        <v>1</v>
      </c>
      <c r="W179" s="120">
        <v>5</v>
      </c>
      <c r="X179" s="120" t="s">
        <v>2554</v>
      </c>
      <c r="Z179" s="120">
        <v>1</v>
      </c>
      <c r="AA179" s="120">
        <v>1</v>
      </c>
      <c r="AB179" s="120">
        <v>4</v>
      </c>
      <c r="AC179" s="120">
        <v>1</v>
      </c>
      <c r="AD179" s="120">
        <v>1</v>
      </c>
      <c r="AE179" s="120">
        <v>2</v>
      </c>
      <c r="AF179" s="120">
        <v>5</v>
      </c>
      <c r="AG179" s="120">
        <v>2</v>
      </c>
      <c r="AH179" s="120">
        <v>1</v>
      </c>
      <c r="AI179" s="120">
        <v>1</v>
      </c>
      <c r="AJ179" s="120">
        <v>1</v>
      </c>
      <c r="AK179" s="120">
        <v>1</v>
      </c>
      <c r="AL179" s="120">
        <v>1</v>
      </c>
      <c r="AM179" s="120">
        <v>5</v>
      </c>
      <c r="AN179" s="120">
        <v>5</v>
      </c>
      <c r="AO179" s="120">
        <v>1</v>
      </c>
      <c r="AP179" s="120">
        <v>1</v>
      </c>
      <c r="AQ179" s="120">
        <v>1</v>
      </c>
      <c r="AR179" s="120">
        <v>5</v>
      </c>
      <c r="AS179" s="120">
        <v>1</v>
      </c>
      <c r="AT179" s="120">
        <v>3</v>
      </c>
      <c r="AU179" s="120">
        <v>5</v>
      </c>
      <c r="AV179" s="120">
        <v>5</v>
      </c>
      <c r="AW179" s="120">
        <v>5</v>
      </c>
      <c r="AX179" s="120">
        <v>3</v>
      </c>
      <c r="AY179" s="120">
        <v>3</v>
      </c>
      <c r="AZ179" s="120">
        <v>3</v>
      </c>
      <c r="BA179" s="120">
        <v>5</v>
      </c>
      <c r="BB179" s="120">
        <v>5</v>
      </c>
      <c r="BC179" s="120">
        <v>3</v>
      </c>
      <c r="BD179" s="120">
        <v>3</v>
      </c>
      <c r="BE179" s="120">
        <v>5</v>
      </c>
      <c r="BF179" s="120">
        <v>1</v>
      </c>
      <c r="BG179" s="120">
        <v>1</v>
      </c>
      <c r="BH179" s="120">
        <v>3</v>
      </c>
      <c r="BI179" s="120" t="s">
        <v>4327</v>
      </c>
      <c r="BJ179" s="120" t="s">
        <v>3587</v>
      </c>
      <c r="BK179" s="120" t="s">
        <v>3594</v>
      </c>
      <c r="BL179" s="120" t="s">
        <v>151</v>
      </c>
      <c r="BM179" s="120" t="s">
        <v>151</v>
      </c>
      <c r="BN179" s="120" t="s">
        <v>3594</v>
      </c>
      <c r="BO179" s="120" t="s">
        <v>3603</v>
      </c>
      <c r="BP179" s="120" t="s">
        <v>3840</v>
      </c>
      <c r="BQ179" s="120">
        <v>2</v>
      </c>
      <c r="BR179" s="120">
        <v>2</v>
      </c>
      <c r="BS179" s="120">
        <v>2</v>
      </c>
      <c r="BT179" s="120">
        <v>2</v>
      </c>
      <c r="BU179" s="120">
        <v>3</v>
      </c>
      <c r="BV179" s="120">
        <f>SUM(Table7[[#This Row],[7. Please indicate for each of the five statements which is the closest to how you have been feeling over the last 6 months '[I have felt cheerful and in good spirits']]:[7. Please indicate for each of the five statements which is the closest to how you have been feeling over the last 6 months '[My daily life has been filled with things that interest me']]])*4</f>
        <v>44</v>
      </c>
      <c r="BW179" s="120" t="s">
        <v>148</v>
      </c>
      <c r="BX179" s="120" t="s">
        <v>4328</v>
      </c>
      <c r="BY179" s="120" t="s">
        <v>4329</v>
      </c>
      <c r="BZ179" s="120" t="s">
        <v>162</v>
      </c>
      <c r="CA179" s="120" t="s">
        <v>172</v>
      </c>
      <c r="CB179" s="120" t="s">
        <v>177</v>
      </c>
      <c r="CC179" s="120" t="s">
        <v>184</v>
      </c>
      <c r="CD179" s="120" t="s">
        <v>191</v>
      </c>
      <c r="CE179" s="120" t="s">
        <v>192</v>
      </c>
      <c r="CF179" s="120" t="s">
        <v>3872</v>
      </c>
      <c r="CG179" s="120" t="s">
        <v>208</v>
      </c>
      <c r="CH179" s="120" t="s">
        <v>214</v>
      </c>
      <c r="CI179" s="120" t="s">
        <v>2031</v>
      </c>
    </row>
    <row r="180" spans="1:87" x14ac:dyDescent="0.25">
      <c r="A180" s="120" t="s">
        <v>4330</v>
      </c>
      <c r="B180" s="120">
        <v>4</v>
      </c>
      <c r="C180" s="120">
        <v>5</v>
      </c>
      <c r="D180" s="120">
        <v>5</v>
      </c>
      <c r="E180" s="120">
        <v>2</v>
      </c>
      <c r="F180" s="120">
        <v>3</v>
      </c>
      <c r="G180" s="120">
        <v>5</v>
      </c>
      <c r="H180" s="120">
        <v>5</v>
      </c>
      <c r="I180" s="120">
        <v>4</v>
      </c>
      <c r="J180" s="120">
        <v>1</v>
      </c>
      <c r="K180" s="120">
        <v>4</v>
      </c>
      <c r="L180" s="120">
        <v>4</v>
      </c>
      <c r="M180" s="120">
        <v>4</v>
      </c>
      <c r="N180" s="120">
        <v>5</v>
      </c>
      <c r="O180" s="120">
        <v>3</v>
      </c>
      <c r="P180" s="120">
        <v>5</v>
      </c>
      <c r="Q180" s="120">
        <v>5</v>
      </c>
      <c r="R180" s="120">
        <v>3</v>
      </c>
      <c r="S180" s="120">
        <v>4</v>
      </c>
      <c r="T180" s="120">
        <v>1</v>
      </c>
      <c r="U180" s="120">
        <v>3</v>
      </c>
      <c r="V180" s="120">
        <v>4</v>
      </c>
      <c r="W180" s="120">
        <v>5</v>
      </c>
      <c r="X180" s="120" t="s">
        <v>2638</v>
      </c>
      <c r="Z180" s="120">
        <v>4</v>
      </c>
      <c r="AA180" s="120">
        <v>5</v>
      </c>
      <c r="AB180" s="120">
        <v>5</v>
      </c>
      <c r="AC180" s="120">
        <v>4</v>
      </c>
      <c r="AD180" s="120">
        <v>5</v>
      </c>
      <c r="AE180" s="120">
        <v>4</v>
      </c>
      <c r="AF180" s="120">
        <v>5</v>
      </c>
      <c r="AG180" s="120">
        <v>4</v>
      </c>
      <c r="AH180" s="120">
        <v>5</v>
      </c>
      <c r="AI180" s="120">
        <v>4</v>
      </c>
      <c r="AJ180" s="120">
        <v>5</v>
      </c>
      <c r="AK180" s="120">
        <v>5</v>
      </c>
      <c r="AL180" s="120">
        <v>4</v>
      </c>
      <c r="AM180" s="120">
        <v>4</v>
      </c>
      <c r="AN180" s="120">
        <v>5</v>
      </c>
      <c r="AO180" s="120">
        <v>5</v>
      </c>
      <c r="AP180" s="120">
        <v>2</v>
      </c>
      <c r="AQ180" s="120">
        <v>3</v>
      </c>
      <c r="AR180" s="120">
        <v>5</v>
      </c>
      <c r="AS180" s="120">
        <v>5</v>
      </c>
      <c r="AT180" s="120">
        <v>3</v>
      </c>
      <c r="AU180" s="120">
        <v>2</v>
      </c>
      <c r="AV180" s="120">
        <v>4</v>
      </c>
      <c r="AW180" s="120">
        <v>4</v>
      </c>
      <c r="AX180" s="120">
        <v>5</v>
      </c>
      <c r="AY180" s="120">
        <v>5</v>
      </c>
      <c r="AZ180" s="120">
        <v>4</v>
      </c>
      <c r="BA180" s="120">
        <v>5</v>
      </c>
      <c r="BB180" s="120">
        <v>5</v>
      </c>
      <c r="BC180" s="120">
        <v>3</v>
      </c>
      <c r="BD180" s="120">
        <v>3</v>
      </c>
      <c r="BE180" s="120">
        <v>1</v>
      </c>
      <c r="BF180" s="120">
        <v>3</v>
      </c>
      <c r="BG180" s="120">
        <v>5</v>
      </c>
      <c r="BH180" s="120">
        <v>5</v>
      </c>
      <c r="BI180" s="120" t="s">
        <v>3659</v>
      </c>
      <c r="BJ180" s="120" t="s">
        <v>3587</v>
      </c>
      <c r="BK180" s="120" t="s">
        <v>3588</v>
      </c>
      <c r="BL180" s="120" t="s">
        <v>931</v>
      </c>
      <c r="BM180" s="120" t="s">
        <v>151</v>
      </c>
      <c r="BN180" s="120" t="s">
        <v>3602</v>
      </c>
      <c r="BP180" s="120" t="s">
        <v>3766</v>
      </c>
      <c r="BQ180" s="120">
        <v>2</v>
      </c>
      <c r="BR180" s="120">
        <v>2</v>
      </c>
      <c r="BS180" s="120">
        <v>2</v>
      </c>
      <c r="BT180" s="120">
        <v>2</v>
      </c>
      <c r="BU180" s="120">
        <v>3</v>
      </c>
      <c r="BV180" s="120">
        <f>SUM(Table7[[#This Row],[7. Please indicate for each of the five statements which is the closest to how you have been feeling over the last 6 months '[I have felt cheerful and in good spirits']]:[7. Please indicate for each of the five statements which is the closest to how you have been feeling over the last 6 months '[My daily life has been filled with things that interest me']]])*4</f>
        <v>44</v>
      </c>
      <c r="BW180" s="120" t="s">
        <v>147</v>
      </c>
      <c r="BX180" s="120" t="s">
        <v>3648</v>
      </c>
      <c r="BZ180" s="120" t="s">
        <v>162</v>
      </c>
      <c r="CA180" s="120" t="s">
        <v>171</v>
      </c>
      <c r="CB180" s="120" t="s">
        <v>176</v>
      </c>
      <c r="CC180" s="120" t="s">
        <v>183</v>
      </c>
      <c r="CD180" s="120" t="s">
        <v>4331</v>
      </c>
      <c r="CE180" s="120" t="s">
        <v>204</v>
      </c>
      <c r="CF180" s="120" t="s">
        <v>4332</v>
      </c>
      <c r="CG180" s="120" t="s">
        <v>208</v>
      </c>
      <c r="CH180" s="120" t="s">
        <v>214</v>
      </c>
      <c r="CI180" s="120" t="s">
        <v>2031</v>
      </c>
    </row>
    <row r="181" spans="1:87" x14ac:dyDescent="0.25">
      <c r="A181" s="120" t="s">
        <v>4333</v>
      </c>
      <c r="B181" s="120">
        <v>4</v>
      </c>
      <c r="C181" s="120">
        <v>5</v>
      </c>
      <c r="D181" s="120">
        <v>3</v>
      </c>
      <c r="E181" s="120">
        <v>1</v>
      </c>
      <c r="F181" s="120">
        <v>1</v>
      </c>
      <c r="G181" s="120">
        <v>5</v>
      </c>
      <c r="H181" s="120">
        <v>3</v>
      </c>
      <c r="I181" s="120">
        <v>5</v>
      </c>
      <c r="J181" s="120">
        <v>1</v>
      </c>
      <c r="K181" s="120">
        <v>4</v>
      </c>
      <c r="L181" s="120">
        <v>2</v>
      </c>
      <c r="M181" s="120">
        <v>4</v>
      </c>
      <c r="N181" s="120">
        <v>1</v>
      </c>
      <c r="O181" s="120">
        <v>1</v>
      </c>
      <c r="P181" s="120">
        <v>5</v>
      </c>
      <c r="Q181" s="120">
        <v>5</v>
      </c>
      <c r="R181" s="120">
        <v>1</v>
      </c>
      <c r="S181" s="120">
        <v>2</v>
      </c>
      <c r="T181" s="120">
        <v>3</v>
      </c>
      <c r="U181" s="120">
        <v>5</v>
      </c>
      <c r="V181" s="120" t="s">
        <v>5</v>
      </c>
      <c r="W181" s="120">
        <v>5</v>
      </c>
      <c r="X181" s="120" t="s">
        <v>2566</v>
      </c>
      <c r="Z181" s="120">
        <v>5</v>
      </c>
      <c r="AA181" s="120">
        <v>3</v>
      </c>
      <c r="AB181" s="120">
        <v>5</v>
      </c>
      <c r="AC181" s="120">
        <v>5</v>
      </c>
      <c r="AD181" s="120">
        <v>5</v>
      </c>
      <c r="AE181" s="120">
        <v>4</v>
      </c>
      <c r="AF181" s="120">
        <v>5</v>
      </c>
      <c r="AG181" s="120">
        <v>4</v>
      </c>
      <c r="AH181" s="120">
        <v>5</v>
      </c>
      <c r="AI181" s="120">
        <v>5</v>
      </c>
      <c r="AJ181" s="120">
        <v>5</v>
      </c>
      <c r="AK181" s="120">
        <v>5</v>
      </c>
      <c r="AL181" s="120">
        <v>2</v>
      </c>
      <c r="AM181" s="120">
        <v>4</v>
      </c>
      <c r="AN181" s="120">
        <v>5</v>
      </c>
      <c r="AO181" s="120">
        <v>3</v>
      </c>
      <c r="AP181" s="120">
        <v>2</v>
      </c>
      <c r="AQ181" s="120">
        <v>1</v>
      </c>
      <c r="AR181" s="120">
        <v>5</v>
      </c>
      <c r="AS181" s="120">
        <v>3</v>
      </c>
      <c r="AT181" s="120">
        <v>5</v>
      </c>
      <c r="AU181" s="120">
        <v>1</v>
      </c>
      <c r="AV181" s="120">
        <v>5</v>
      </c>
      <c r="AW181" s="120">
        <v>2</v>
      </c>
      <c r="AX181" s="120">
        <v>5</v>
      </c>
      <c r="AY181" s="120">
        <v>1</v>
      </c>
      <c r="AZ181" s="120">
        <v>1</v>
      </c>
      <c r="BA181" s="120">
        <v>5</v>
      </c>
      <c r="BB181" s="120">
        <v>5</v>
      </c>
      <c r="BC181" s="120">
        <v>1</v>
      </c>
      <c r="BD181" s="120">
        <v>3</v>
      </c>
      <c r="BE181" s="120">
        <v>2</v>
      </c>
      <c r="BF181" s="120">
        <v>5</v>
      </c>
      <c r="BG181" s="120" t="s">
        <v>5</v>
      </c>
      <c r="BH181" s="120">
        <v>5</v>
      </c>
      <c r="BI181" s="120" t="s">
        <v>3586</v>
      </c>
      <c r="BJ181" s="120" t="s">
        <v>3587</v>
      </c>
      <c r="BK181" s="120" t="s">
        <v>3588</v>
      </c>
      <c r="BL181" s="120" t="s">
        <v>151</v>
      </c>
      <c r="BM181" s="120" t="s">
        <v>151</v>
      </c>
      <c r="BN181" s="120" t="s">
        <v>3602</v>
      </c>
      <c r="BP181" s="120" t="s">
        <v>4133</v>
      </c>
      <c r="BQ181" s="120">
        <v>4</v>
      </c>
      <c r="BR181" s="120">
        <v>2</v>
      </c>
      <c r="BS181" s="120">
        <v>5</v>
      </c>
      <c r="BT181" s="120">
        <v>2</v>
      </c>
      <c r="BU181" s="120">
        <v>4</v>
      </c>
      <c r="BV181" s="120">
        <f>SUM(Table7[[#This Row],[7. Please indicate for each of the five statements which is the closest to how you have been feeling over the last 6 months '[I have felt cheerful and in good spirits']]:[7. Please indicate for each of the five statements which is the closest to how you have been feeling over the last 6 months '[My daily life has been filled with things that interest me']]])*4</f>
        <v>68</v>
      </c>
      <c r="BW181" s="120" t="s">
        <v>147</v>
      </c>
      <c r="BX181" s="120" t="s">
        <v>3846</v>
      </c>
      <c r="BY181" s="120" t="s">
        <v>3479</v>
      </c>
      <c r="BZ181" s="120" t="s">
        <v>162</v>
      </c>
      <c r="CA181" s="120" t="s">
        <v>169</v>
      </c>
      <c r="CB181" s="120" t="s">
        <v>176</v>
      </c>
      <c r="CC181" s="120" t="s">
        <v>183</v>
      </c>
      <c r="CD181" s="120" t="s">
        <v>1941</v>
      </c>
      <c r="CE181" s="120" t="s">
        <v>4334</v>
      </c>
      <c r="CF181" s="120" t="s">
        <v>3787</v>
      </c>
      <c r="CG181" s="120" t="s">
        <v>208</v>
      </c>
      <c r="CH181" s="120" t="s">
        <v>214</v>
      </c>
      <c r="CI181" s="120" t="s">
        <v>2031</v>
      </c>
    </row>
    <row r="182" spans="1:87" x14ac:dyDescent="0.25">
      <c r="A182" s="120" t="s">
        <v>4335</v>
      </c>
      <c r="B182" s="120">
        <v>3</v>
      </c>
      <c r="C182" s="120">
        <v>5</v>
      </c>
      <c r="D182" s="120">
        <v>4</v>
      </c>
      <c r="E182" s="120">
        <v>2</v>
      </c>
      <c r="F182" s="120">
        <v>2</v>
      </c>
      <c r="G182" s="120">
        <v>3</v>
      </c>
      <c r="H182" s="120">
        <v>2</v>
      </c>
      <c r="I182" s="120">
        <v>4</v>
      </c>
      <c r="J182" s="120">
        <v>3</v>
      </c>
      <c r="K182" s="120">
        <v>4</v>
      </c>
      <c r="L182" s="120">
        <v>2</v>
      </c>
      <c r="M182" s="120">
        <v>3</v>
      </c>
      <c r="N182" s="120">
        <v>2</v>
      </c>
      <c r="O182" s="120">
        <v>2</v>
      </c>
      <c r="P182" s="120">
        <v>5</v>
      </c>
      <c r="Q182" s="120">
        <v>5</v>
      </c>
      <c r="R182" s="120">
        <v>2</v>
      </c>
      <c r="S182" s="120">
        <v>2</v>
      </c>
      <c r="T182" s="120">
        <v>3</v>
      </c>
      <c r="U182" s="120">
        <v>2</v>
      </c>
      <c r="V182" s="120">
        <v>2</v>
      </c>
      <c r="W182" s="120">
        <v>5</v>
      </c>
      <c r="X182" s="120" t="s">
        <v>2954</v>
      </c>
      <c r="Z182" s="120">
        <v>4</v>
      </c>
      <c r="AA182" s="120">
        <v>2</v>
      </c>
      <c r="AB182" s="120">
        <v>4</v>
      </c>
      <c r="AC182" s="120">
        <v>2</v>
      </c>
      <c r="AD182" s="120">
        <v>4</v>
      </c>
      <c r="AE182" s="120">
        <v>4</v>
      </c>
      <c r="AF182" s="120">
        <v>3</v>
      </c>
      <c r="AG182" s="120">
        <v>2</v>
      </c>
      <c r="AH182" s="120">
        <v>5</v>
      </c>
      <c r="AI182" s="120">
        <v>4</v>
      </c>
      <c r="AJ182" s="120">
        <v>3</v>
      </c>
      <c r="AK182" s="120">
        <v>4</v>
      </c>
      <c r="AL182" s="120">
        <v>3</v>
      </c>
      <c r="AM182" s="120">
        <v>4</v>
      </c>
      <c r="AN182" s="120">
        <v>5</v>
      </c>
      <c r="AO182" s="120">
        <v>4</v>
      </c>
      <c r="AP182" s="120">
        <v>2</v>
      </c>
      <c r="AQ182" s="120">
        <v>2</v>
      </c>
      <c r="AR182" s="120">
        <v>4</v>
      </c>
      <c r="AS182" s="120">
        <v>2</v>
      </c>
      <c r="AT182" s="120">
        <v>5</v>
      </c>
      <c r="AU182" s="120">
        <v>3</v>
      </c>
      <c r="AV182" s="120">
        <v>4</v>
      </c>
      <c r="AW182" s="120">
        <v>3</v>
      </c>
      <c r="AX182" s="120">
        <v>4</v>
      </c>
      <c r="AY182" s="120">
        <v>2</v>
      </c>
      <c r="AZ182" s="120">
        <v>2</v>
      </c>
      <c r="BA182" s="120">
        <v>5</v>
      </c>
      <c r="BB182" s="120">
        <v>5</v>
      </c>
      <c r="BC182" s="120">
        <v>3</v>
      </c>
      <c r="BD182" s="120">
        <v>3</v>
      </c>
      <c r="BE182" s="120">
        <v>3</v>
      </c>
      <c r="BF182" s="120">
        <v>3</v>
      </c>
      <c r="BG182" s="120">
        <v>3</v>
      </c>
      <c r="BH182" s="120">
        <v>5</v>
      </c>
      <c r="BI182" s="120" t="s">
        <v>3586</v>
      </c>
      <c r="BJ182" s="120" t="s">
        <v>3587</v>
      </c>
      <c r="BK182" s="120" t="s">
        <v>3588</v>
      </c>
      <c r="BL182" s="120" t="s">
        <v>5</v>
      </c>
      <c r="BM182" s="120" t="s">
        <v>151</v>
      </c>
      <c r="BN182" s="120" t="s">
        <v>3602</v>
      </c>
      <c r="BO182" s="120" t="s">
        <v>3603</v>
      </c>
      <c r="BP182" s="120" t="s">
        <v>3778</v>
      </c>
      <c r="BQ182" s="120">
        <v>4</v>
      </c>
      <c r="BR182" s="120">
        <v>2</v>
      </c>
      <c r="BS182" s="120">
        <v>3</v>
      </c>
      <c r="BT182" s="120">
        <v>1</v>
      </c>
      <c r="BU182" s="120">
        <v>2</v>
      </c>
      <c r="BV182" s="120">
        <f>SUM(Table7[[#This Row],[7. Please indicate for each of the five statements which is the closest to how you have been feeling over the last 6 months '[I have felt cheerful and in good spirits']]:[7. Please indicate for each of the five statements which is the closest to how you have been feeling over the last 6 months '[My daily life has been filled with things that interest me']]])*4</f>
        <v>48</v>
      </c>
      <c r="BW182" s="120" t="s">
        <v>147</v>
      </c>
      <c r="BX182" s="120" t="s">
        <v>3605</v>
      </c>
      <c r="BY182" s="120" t="s">
        <v>4336</v>
      </c>
      <c r="BZ182" s="120" t="s">
        <v>162</v>
      </c>
      <c r="CA182" s="120" t="s">
        <v>171</v>
      </c>
      <c r="CB182" s="120" t="s">
        <v>176</v>
      </c>
      <c r="CC182" s="120" t="s">
        <v>183</v>
      </c>
      <c r="CD182" s="120" t="s">
        <v>515</v>
      </c>
      <c r="CE182" s="120" t="s">
        <v>202</v>
      </c>
      <c r="CF182" s="120" t="s">
        <v>3787</v>
      </c>
      <c r="CG182" s="120" t="s">
        <v>208</v>
      </c>
      <c r="CH182" s="120" t="s">
        <v>214</v>
      </c>
      <c r="CI182" s="120" t="s">
        <v>2031</v>
      </c>
    </row>
    <row r="183" spans="1:87" x14ac:dyDescent="0.25">
      <c r="A183" s="120" t="s">
        <v>4337</v>
      </c>
      <c r="B183" s="120">
        <v>4</v>
      </c>
      <c r="C183" s="120">
        <v>5</v>
      </c>
      <c r="D183" s="120">
        <v>4</v>
      </c>
      <c r="E183" s="120">
        <v>3</v>
      </c>
      <c r="F183" s="120">
        <v>1</v>
      </c>
      <c r="G183" s="120">
        <v>5</v>
      </c>
      <c r="H183" s="120">
        <v>4</v>
      </c>
      <c r="I183" s="120">
        <v>4</v>
      </c>
      <c r="J183" s="120">
        <v>2</v>
      </c>
      <c r="K183" s="120">
        <v>2</v>
      </c>
      <c r="L183" s="120">
        <v>2</v>
      </c>
      <c r="M183" s="120">
        <v>3</v>
      </c>
      <c r="N183" s="120">
        <v>5</v>
      </c>
      <c r="O183" s="120">
        <v>3</v>
      </c>
      <c r="P183" s="120">
        <v>5</v>
      </c>
      <c r="Q183" s="120">
        <v>5</v>
      </c>
      <c r="R183" s="120">
        <v>4</v>
      </c>
      <c r="S183" s="120">
        <v>2</v>
      </c>
      <c r="T183" s="120">
        <v>2</v>
      </c>
      <c r="U183" s="120">
        <v>2</v>
      </c>
      <c r="V183" s="120">
        <v>1</v>
      </c>
      <c r="W183" s="120">
        <v>4</v>
      </c>
      <c r="X183" s="120" t="s">
        <v>2692</v>
      </c>
      <c r="Z183" s="120">
        <v>5</v>
      </c>
      <c r="AA183" s="120">
        <v>2</v>
      </c>
      <c r="AB183" s="120">
        <v>3</v>
      </c>
      <c r="AC183" s="120">
        <v>2</v>
      </c>
      <c r="AD183" s="120">
        <v>5</v>
      </c>
      <c r="AE183" s="120">
        <v>2</v>
      </c>
      <c r="AF183" s="120">
        <v>5</v>
      </c>
      <c r="AG183" s="120">
        <v>1</v>
      </c>
      <c r="AH183" s="120">
        <v>4</v>
      </c>
      <c r="AI183" s="120">
        <v>4</v>
      </c>
      <c r="AJ183" s="120">
        <v>4</v>
      </c>
      <c r="AK183" s="120">
        <v>3</v>
      </c>
      <c r="AL183" s="120">
        <v>2</v>
      </c>
      <c r="AM183" s="120">
        <v>4</v>
      </c>
      <c r="AN183" s="120">
        <v>5</v>
      </c>
      <c r="AO183" s="120">
        <v>4</v>
      </c>
      <c r="AP183" s="120">
        <v>4</v>
      </c>
      <c r="AQ183" s="120">
        <v>2</v>
      </c>
      <c r="AR183" s="120">
        <v>5</v>
      </c>
      <c r="AS183" s="120">
        <v>5</v>
      </c>
      <c r="AT183" s="120">
        <v>5</v>
      </c>
      <c r="AU183" s="120">
        <v>3</v>
      </c>
      <c r="AV183" s="120">
        <v>4</v>
      </c>
      <c r="AW183" s="120">
        <v>2</v>
      </c>
      <c r="AX183" s="120">
        <v>5</v>
      </c>
      <c r="AY183" s="120">
        <v>5</v>
      </c>
      <c r="AZ183" s="120">
        <v>3</v>
      </c>
      <c r="BA183" s="120">
        <v>5</v>
      </c>
      <c r="BB183" s="120">
        <v>5</v>
      </c>
      <c r="BC183" s="120">
        <v>4</v>
      </c>
      <c r="BD183" s="120">
        <v>3</v>
      </c>
      <c r="BE183" s="120">
        <v>2</v>
      </c>
      <c r="BF183" s="120">
        <v>2</v>
      </c>
      <c r="BG183" s="120">
        <v>1</v>
      </c>
      <c r="BH183" s="120">
        <v>5</v>
      </c>
      <c r="BI183" s="120" t="s">
        <v>3586</v>
      </c>
      <c r="BJ183" s="120" t="s">
        <v>3608</v>
      </c>
      <c r="BK183" s="120" t="s">
        <v>3588</v>
      </c>
      <c r="BL183" s="120" t="s">
        <v>5</v>
      </c>
      <c r="BM183" s="120" t="s">
        <v>931</v>
      </c>
      <c r="BN183" s="120" t="s">
        <v>3602</v>
      </c>
      <c r="BO183" s="120" t="s">
        <v>3632</v>
      </c>
      <c r="BP183" s="120" t="s">
        <v>3778</v>
      </c>
      <c r="BQ183" s="120">
        <v>3</v>
      </c>
      <c r="BR183" s="120">
        <v>2</v>
      </c>
      <c r="BS183" s="120">
        <v>3</v>
      </c>
      <c r="BT183" s="120">
        <v>2</v>
      </c>
      <c r="BU183" s="120">
        <v>2</v>
      </c>
      <c r="BV183" s="120">
        <f>SUM(Table7[[#This Row],[7. Please indicate for each of the five statements which is the closest to how you have been feeling over the last 6 months '[I have felt cheerful and in good spirits']]:[7. Please indicate for each of the five statements which is the closest to how you have been feeling over the last 6 months '[My daily life has been filled with things that interest me']]])*4</f>
        <v>48</v>
      </c>
      <c r="BW183" s="120" t="s">
        <v>148</v>
      </c>
      <c r="BX183" s="120" t="s">
        <v>4099</v>
      </c>
      <c r="BZ183" s="120" t="s">
        <v>162</v>
      </c>
      <c r="CA183" s="120" t="s">
        <v>172</v>
      </c>
      <c r="CB183" s="120" t="s">
        <v>177</v>
      </c>
      <c r="CC183" s="120" t="s">
        <v>183</v>
      </c>
      <c r="CD183" s="120" t="s">
        <v>4338</v>
      </c>
      <c r="CE183" s="120" t="s">
        <v>202</v>
      </c>
      <c r="CF183" s="120" t="s">
        <v>4339</v>
      </c>
      <c r="CG183" s="120" t="s">
        <v>4340</v>
      </c>
      <c r="CH183" s="120" t="s">
        <v>217</v>
      </c>
      <c r="CI183" s="120" t="s">
        <v>2031</v>
      </c>
    </row>
    <row r="184" spans="1:87" x14ac:dyDescent="0.25">
      <c r="A184" s="120" t="s">
        <v>4341</v>
      </c>
      <c r="B184" s="120">
        <v>5</v>
      </c>
      <c r="C184" s="120">
        <v>3</v>
      </c>
      <c r="D184" s="120">
        <v>2</v>
      </c>
      <c r="E184" s="120">
        <v>1</v>
      </c>
      <c r="F184" s="120">
        <v>1</v>
      </c>
      <c r="G184" s="120">
        <v>4</v>
      </c>
      <c r="H184" s="120">
        <v>2</v>
      </c>
      <c r="I184" s="120">
        <v>3</v>
      </c>
      <c r="J184" s="120">
        <v>1</v>
      </c>
      <c r="K184" s="120">
        <v>3</v>
      </c>
      <c r="L184" s="120">
        <v>1</v>
      </c>
      <c r="M184" s="120">
        <v>4</v>
      </c>
      <c r="N184" s="120">
        <v>1</v>
      </c>
      <c r="O184" s="120">
        <v>3</v>
      </c>
      <c r="P184" s="120">
        <v>5</v>
      </c>
      <c r="Q184" s="120">
        <v>5</v>
      </c>
      <c r="R184" s="120">
        <v>3</v>
      </c>
      <c r="S184" s="120">
        <v>3</v>
      </c>
      <c r="T184" s="120">
        <v>2</v>
      </c>
      <c r="U184" s="120">
        <v>1</v>
      </c>
      <c r="V184" s="120" t="s">
        <v>5</v>
      </c>
      <c r="W184" s="120">
        <v>1</v>
      </c>
      <c r="X184" s="120" t="s">
        <v>2638</v>
      </c>
      <c r="Z184" s="120">
        <v>5</v>
      </c>
      <c r="AA184" s="120">
        <v>4</v>
      </c>
      <c r="AB184" s="120">
        <v>5</v>
      </c>
      <c r="AC184" s="120">
        <v>3</v>
      </c>
      <c r="AD184" s="120">
        <v>5</v>
      </c>
      <c r="AE184" s="120">
        <v>4</v>
      </c>
      <c r="AF184" s="120">
        <v>5</v>
      </c>
      <c r="AG184" s="120">
        <v>4</v>
      </c>
      <c r="AH184" s="120">
        <v>5</v>
      </c>
      <c r="AI184" s="120">
        <v>5</v>
      </c>
      <c r="AJ184" s="120">
        <v>5</v>
      </c>
      <c r="AK184" s="120">
        <v>5</v>
      </c>
      <c r="AL184" s="120">
        <v>5</v>
      </c>
      <c r="AM184" s="120">
        <v>5</v>
      </c>
      <c r="AN184" s="120">
        <v>4</v>
      </c>
      <c r="AO184" s="120">
        <v>2</v>
      </c>
      <c r="AP184" s="120">
        <v>1</v>
      </c>
      <c r="AQ184" s="120">
        <v>3</v>
      </c>
      <c r="AR184" s="120">
        <v>5</v>
      </c>
      <c r="AS184" s="120">
        <v>2</v>
      </c>
      <c r="AT184" s="120">
        <v>4</v>
      </c>
      <c r="AU184" s="120">
        <v>1</v>
      </c>
      <c r="AV184" s="120">
        <v>4</v>
      </c>
      <c r="AW184" s="120">
        <v>2</v>
      </c>
      <c r="AX184" s="120">
        <v>5</v>
      </c>
      <c r="AY184" s="120">
        <v>2</v>
      </c>
      <c r="AZ184" s="120">
        <v>5</v>
      </c>
      <c r="BA184" s="120">
        <v>5</v>
      </c>
      <c r="BB184" s="120">
        <v>5</v>
      </c>
      <c r="BC184" s="120">
        <v>4</v>
      </c>
      <c r="BD184" s="120">
        <v>4</v>
      </c>
      <c r="BE184" s="120">
        <v>3</v>
      </c>
      <c r="BF184" s="120">
        <v>1</v>
      </c>
      <c r="BG184" s="120" t="s">
        <v>5</v>
      </c>
      <c r="BH184" s="120">
        <v>2</v>
      </c>
      <c r="BI184" s="120" t="s">
        <v>3586</v>
      </c>
      <c r="BJ184" s="120" t="s">
        <v>931</v>
      </c>
      <c r="BK184" s="120" t="s">
        <v>3588</v>
      </c>
      <c r="BL184" s="120" t="s">
        <v>151</v>
      </c>
      <c r="BM184" s="120" t="s">
        <v>931</v>
      </c>
      <c r="BN184" s="120" t="s">
        <v>3602</v>
      </c>
      <c r="BO184" s="120" t="s">
        <v>4190</v>
      </c>
      <c r="BP184" s="120" t="s">
        <v>4191</v>
      </c>
      <c r="BQ184" s="120">
        <v>2</v>
      </c>
      <c r="BR184" s="120">
        <v>2</v>
      </c>
      <c r="BS184" s="120">
        <v>4</v>
      </c>
      <c r="BT184" s="120">
        <v>4</v>
      </c>
      <c r="BU184" s="120">
        <v>3</v>
      </c>
      <c r="BV184" s="120">
        <f>SUM(Table7[[#This Row],[7. Please indicate for each of the five statements which is the closest to how you have been feeling over the last 6 months '[I have felt cheerful and in good spirits']]:[7. Please indicate for each of the five statements which is the closest to how you have been feeling over the last 6 months '[My daily life has been filled with things that interest me']]])*4</f>
        <v>60</v>
      </c>
      <c r="BW184" s="120" t="s">
        <v>2603</v>
      </c>
      <c r="BX184" s="120" t="s">
        <v>2578</v>
      </c>
      <c r="BY184" s="120" t="s">
        <v>4342</v>
      </c>
      <c r="BZ184" s="120" t="s">
        <v>162</v>
      </c>
      <c r="CA184" s="120" t="s">
        <v>170</v>
      </c>
      <c r="CB184" s="120" t="s">
        <v>176</v>
      </c>
      <c r="CC184" s="120" t="s">
        <v>183</v>
      </c>
      <c r="CD184" s="120" t="s">
        <v>1053</v>
      </c>
      <c r="CE184" s="120" t="s">
        <v>203</v>
      </c>
      <c r="CF184" s="120" t="s">
        <v>3897</v>
      </c>
      <c r="CG184" s="120" t="s">
        <v>208</v>
      </c>
      <c r="CH184" s="120" t="s">
        <v>214</v>
      </c>
      <c r="CI184" s="120" t="s">
        <v>2031</v>
      </c>
    </row>
    <row r="185" spans="1:87" x14ac:dyDescent="0.25">
      <c r="A185" s="120" t="s">
        <v>4343</v>
      </c>
      <c r="B185" s="120">
        <v>5</v>
      </c>
      <c r="C185" s="120">
        <v>5</v>
      </c>
      <c r="D185" s="120">
        <v>2</v>
      </c>
      <c r="E185" s="120">
        <v>3</v>
      </c>
      <c r="F185" s="120">
        <v>1</v>
      </c>
      <c r="G185" s="120">
        <v>3</v>
      </c>
      <c r="H185" s="120">
        <v>4</v>
      </c>
      <c r="I185" s="120">
        <v>4</v>
      </c>
      <c r="J185" s="120">
        <v>1</v>
      </c>
      <c r="K185" s="120">
        <v>2</v>
      </c>
      <c r="L185" s="120">
        <v>2</v>
      </c>
      <c r="M185" s="120">
        <v>2</v>
      </c>
      <c r="N185" s="120">
        <v>3</v>
      </c>
      <c r="O185" s="120">
        <v>2</v>
      </c>
      <c r="P185" s="120">
        <v>2</v>
      </c>
      <c r="Q185" s="120" t="s">
        <v>5</v>
      </c>
      <c r="R185" s="120">
        <v>1</v>
      </c>
      <c r="S185" s="120">
        <v>2</v>
      </c>
      <c r="T185" s="120">
        <v>1</v>
      </c>
      <c r="U185" s="120">
        <v>1</v>
      </c>
      <c r="V185" s="120">
        <v>1</v>
      </c>
      <c r="W185" s="120" t="s">
        <v>5</v>
      </c>
      <c r="X185" s="120" t="s">
        <v>2662</v>
      </c>
      <c r="Z185" s="120">
        <v>4</v>
      </c>
      <c r="AA185" s="120">
        <v>3</v>
      </c>
      <c r="AB185" s="120">
        <v>5</v>
      </c>
      <c r="AC185" s="120">
        <v>5</v>
      </c>
      <c r="AD185" s="120">
        <v>5</v>
      </c>
      <c r="AE185" s="120">
        <v>4</v>
      </c>
      <c r="AF185" s="120">
        <v>5</v>
      </c>
      <c r="AG185" s="120">
        <v>3</v>
      </c>
      <c r="AH185" s="120">
        <v>4</v>
      </c>
      <c r="AI185" s="120">
        <v>4</v>
      </c>
      <c r="AJ185" s="120">
        <v>4</v>
      </c>
      <c r="AK185" s="120">
        <v>4</v>
      </c>
      <c r="AL185" s="120">
        <v>4</v>
      </c>
      <c r="AM185" s="120">
        <v>5</v>
      </c>
      <c r="AN185" s="120">
        <v>5</v>
      </c>
      <c r="AO185" s="120">
        <v>2</v>
      </c>
      <c r="AP185" s="120">
        <v>4</v>
      </c>
      <c r="AQ185" s="120">
        <v>1</v>
      </c>
      <c r="AR185" s="120">
        <v>4</v>
      </c>
      <c r="AS185" s="120">
        <v>5</v>
      </c>
      <c r="AT185" s="120">
        <v>4</v>
      </c>
      <c r="AU185" s="120">
        <v>1</v>
      </c>
      <c r="AV185" s="120">
        <v>3</v>
      </c>
      <c r="AW185" s="120">
        <v>3</v>
      </c>
      <c r="AX185" s="120">
        <v>3</v>
      </c>
      <c r="AY185" s="120">
        <v>3</v>
      </c>
      <c r="AZ185" s="120">
        <v>2</v>
      </c>
      <c r="BA185" s="120">
        <v>4</v>
      </c>
      <c r="BB185" s="120">
        <v>5</v>
      </c>
      <c r="BC185" s="120">
        <v>1</v>
      </c>
      <c r="BD185" s="120">
        <v>2</v>
      </c>
      <c r="BE185" s="120">
        <v>1</v>
      </c>
      <c r="BF185" s="120">
        <v>1</v>
      </c>
      <c r="BG185" s="120">
        <v>1</v>
      </c>
      <c r="BH185" s="120">
        <v>5</v>
      </c>
      <c r="BI185" s="120" t="s">
        <v>3659</v>
      </c>
      <c r="BJ185" s="120" t="s">
        <v>3587</v>
      </c>
      <c r="BK185" s="120" t="s">
        <v>3594</v>
      </c>
      <c r="BL185" s="120" t="s">
        <v>5</v>
      </c>
      <c r="BM185" s="120" t="s">
        <v>151</v>
      </c>
      <c r="BN185" s="120" t="s">
        <v>3594</v>
      </c>
      <c r="BQ185" s="120">
        <v>2</v>
      </c>
      <c r="BR185" s="120">
        <v>2</v>
      </c>
      <c r="BS185" s="120">
        <v>2</v>
      </c>
      <c r="BT185" s="120">
        <v>2</v>
      </c>
      <c r="BU185" s="120">
        <v>2</v>
      </c>
      <c r="BV185" s="120">
        <f>SUM(Table7[[#This Row],[7. Please indicate for each of the five statements which is the closest to how you have been feeling over the last 6 months '[I have felt cheerful and in good spirits']]:[7. Please indicate for each of the five statements which is the closest to how you have been feeling over the last 6 months '[My daily life has been filled with things that interest me']]])*4</f>
        <v>40</v>
      </c>
      <c r="BW185" s="120" t="s">
        <v>148</v>
      </c>
      <c r="BX185" s="120" t="s">
        <v>4344</v>
      </c>
      <c r="BZ185" s="120" t="s">
        <v>163</v>
      </c>
      <c r="CA185" s="120" t="s">
        <v>169</v>
      </c>
      <c r="CB185" s="120" t="s">
        <v>176</v>
      </c>
      <c r="CC185" s="120" t="s">
        <v>183</v>
      </c>
      <c r="CD185" s="120" t="s">
        <v>4345</v>
      </c>
      <c r="CE185" s="120" t="s">
        <v>192</v>
      </c>
      <c r="CF185" s="120" t="s">
        <v>4346</v>
      </c>
      <c r="CG185" s="120" t="s">
        <v>208</v>
      </c>
      <c r="CH185" s="120" t="s">
        <v>214</v>
      </c>
      <c r="CI185" s="120" t="s">
        <v>2031</v>
      </c>
    </row>
    <row r="186" spans="1:87" x14ac:dyDescent="0.25">
      <c r="A186" s="120" t="s">
        <v>4347</v>
      </c>
      <c r="B186" s="120">
        <v>2</v>
      </c>
      <c r="C186" s="120">
        <v>3</v>
      </c>
      <c r="D186" s="120">
        <v>3</v>
      </c>
      <c r="E186" s="120">
        <v>4</v>
      </c>
      <c r="F186" s="120">
        <v>2</v>
      </c>
      <c r="G186" s="120">
        <v>5</v>
      </c>
      <c r="H186" s="120">
        <v>5</v>
      </c>
      <c r="I186" s="120">
        <v>5</v>
      </c>
      <c r="J186" s="120">
        <v>3</v>
      </c>
      <c r="K186" s="120">
        <v>5</v>
      </c>
      <c r="L186" s="120">
        <v>5</v>
      </c>
      <c r="M186" s="120">
        <v>5</v>
      </c>
      <c r="N186" s="120">
        <v>3</v>
      </c>
      <c r="O186" s="120">
        <v>4</v>
      </c>
      <c r="P186" s="120">
        <v>5</v>
      </c>
      <c r="Q186" s="120">
        <v>5</v>
      </c>
      <c r="R186" s="120">
        <v>2</v>
      </c>
      <c r="S186" s="120">
        <v>3</v>
      </c>
      <c r="T186" s="120">
        <v>4</v>
      </c>
      <c r="U186" s="120">
        <v>2</v>
      </c>
      <c r="V186" s="120">
        <v>2</v>
      </c>
      <c r="W186" s="120">
        <v>5</v>
      </c>
      <c r="X186" s="120" t="s">
        <v>2954</v>
      </c>
      <c r="Z186" s="120">
        <v>4</v>
      </c>
      <c r="AA186" s="120">
        <v>3</v>
      </c>
      <c r="AB186" s="120">
        <v>5</v>
      </c>
      <c r="AC186" s="120">
        <v>3</v>
      </c>
      <c r="AD186" s="120">
        <v>4</v>
      </c>
      <c r="AE186" s="120">
        <v>3</v>
      </c>
      <c r="AF186" s="120">
        <v>4</v>
      </c>
      <c r="AG186" s="120">
        <v>3</v>
      </c>
      <c r="AH186" s="120">
        <v>3</v>
      </c>
      <c r="AI186" s="120">
        <v>4</v>
      </c>
      <c r="AJ186" s="120">
        <v>5</v>
      </c>
      <c r="AK186" s="120">
        <v>5</v>
      </c>
      <c r="AL186" s="120">
        <v>4</v>
      </c>
      <c r="AM186" s="120">
        <v>2</v>
      </c>
      <c r="AN186" s="120">
        <v>4</v>
      </c>
      <c r="AO186" s="120">
        <v>4</v>
      </c>
      <c r="AP186" s="120">
        <v>4</v>
      </c>
      <c r="AQ186" s="120">
        <v>3</v>
      </c>
      <c r="AR186" s="120">
        <v>5</v>
      </c>
      <c r="AS186" s="120">
        <v>4</v>
      </c>
      <c r="AT186" s="120">
        <v>5</v>
      </c>
      <c r="AU186" s="120">
        <v>3</v>
      </c>
      <c r="AV186" s="120">
        <v>4</v>
      </c>
      <c r="AW186" s="120">
        <v>4</v>
      </c>
      <c r="AX186" s="120">
        <v>5</v>
      </c>
      <c r="AY186" s="120">
        <v>4</v>
      </c>
      <c r="AZ186" s="120">
        <v>3</v>
      </c>
      <c r="BA186" s="120">
        <v>5</v>
      </c>
      <c r="BB186" s="120">
        <v>5</v>
      </c>
      <c r="BC186" s="120">
        <v>2</v>
      </c>
      <c r="BD186" s="120">
        <v>3</v>
      </c>
      <c r="BE186" s="120">
        <v>3</v>
      </c>
      <c r="BF186" s="120">
        <v>2</v>
      </c>
      <c r="BG186" s="120">
        <v>2</v>
      </c>
      <c r="BH186" s="120">
        <v>5</v>
      </c>
      <c r="BI186" s="120" t="s">
        <v>3586</v>
      </c>
      <c r="BJ186" s="120" t="s">
        <v>3587</v>
      </c>
      <c r="BK186" s="120" t="s">
        <v>3588</v>
      </c>
      <c r="BL186" s="120" t="s">
        <v>151</v>
      </c>
      <c r="BM186" s="120" t="s">
        <v>151</v>
      </c>
      <c r="BN186" s="120" t="s">
        <v>3594</v>
      </c>
      <c r="BO186" s="120" t="s">
        <v>3603</v>
      </c>
      <c r="BP186" s="120" t="s">
        <v>3611</v>
      </c>
      <c r="BQ186" s="120">
        <v>3</v>
      </c>
      <c r="BR186" s="120">
        <v>3</v>
      </c>
      <c r="BS186" s="120">
        <v>4</v>
      </c>
      <c r="BT186" s="120">
        <v>2</v>
      </c>
      <c r="BU186" s="120">
        <v>4</v>
      </c>
      <c r="BV186" s="120">
        <f>SUM(Table7[[#This Row],[7. Please indicate for each of the five statements which is the closest to how you have been feeling over the last 6 months '[I have felt cheerful and in good spirits']]:[7. Please indicate for each of the five statements which is the closest to how you have been feeling over the last 6 months '[My daily life has been filled with things that interest me']]])*4</f>
        <v>64</v>
      </c>
      <c r="BW186" s="120" t="s">
        <v>148</v>
      </c>
      <c r="BX186" s="120" t="s">
        <v>3617</v>
      </c>
      <c r="BY186" s="120" t="s">
        <v>4348</v>
      </c>
      <c r="BZ186" s="120" t="s">
        <v>162</v>
      </c>
      <c r="CA186" s="120" t="s">
        <v>171</v>
      </c>
      <c r="CB186" s="120" t="s">
        <v>176</v>
      </c>
      <c r="CC186" s="120" t="s">
        <v>183</v>
      </c>
      <c r="CD186" s="120" t="s">
        <v>4349</v>
      </c>
      <c r="CE186" s="120" t="s">
        <v>203</v>
      </c>
      <c r="CF186" s="120" t="s">
        <v>3643</v>
      </c>
      <c r="CG186" s="120" t="s">
        <v>208</v>
      </c>
      <c r="CH186" s="120" t="s">
        <v>214</v>
      </c>
      <c r="CI186" s="120" t="s">
        <v>2031</v>
      </c>
    </row>
    <row r="187" spans="1:87" x14ac:dyDescent="0.25">
      <c r="A187" s="120" t="s">
        <v>4350</v>
      </c>
      <c r="B187" s="120">
        <v>5</v>
      </c>
      <c r="C187" s="120">
        <v>4</v>
      </c>
      <c r="D187" s="120">
        <v>4</v>
      </c>
      <c r="E187" s="120">
        <v>1</v>
      </c>
      <c r="F187" s="120">
        <v>1</v>
      </c>
      <c r="G187" s="120">
        <v>5</v>
      </c>
      <c r="H187" s="120">
        <v>3</v>
      </c>
      <c r="I187" s="120">
        <v>5</v>
      </c>
      <c r="J187" s="120">
        <v>1</v>
      </c>
      <c r="K187" s="120">
        <v>1</v>
      </c>
      <c r="L187" s="120">
        <v>1</v>
      </c>
      <c r="M187" s="120">
        <v>4</v>
      </c>
      <c r="N187" s="120">
        <v>5</v>
      </c>
      <c r="O187" s="120">
        <v>1</v>
      </c>
      <c r="P187" s="120">
        <v>5</v>
      </c>
      <c r="Q187" s="120">
        <v>5</v>
      </c>
      <c r="R187" s="120">
        <v>1</v>
      </c>
      <c r="S187" s="120">
        <v>1</v>
      </c>
      <c r="T187" s="120">
        <v>1</v>
      </c>
      <c r="U187" s="120">
        <v>4</v>
      </c>
      <c r="V187" s="120">
        <v>1</v>
      </c>
      <c r="W187" s="120">
        <v>5</v>
      </c>
      <c r="X187" s="120" t="s">
        <v>4351</v>
      </c>
      <c r="Z187" s="120">
        <v>2</v>
      </c>
      <c r="AA187" s="120">
        <v>3</v>
      </c>
      <c r="AB187" s="120">
        <v>4</v>
      </c>
      <c r="AC187" s="120">
        <v>5</v>
      </c>
      <c r="AD187" s="120">
        <v>4</v>
      </c>
      <c r="AE187" s="120">
        <v>1</v>
      </c>
      <c r="AF187" s="120">
        <v>4</v>
      </c>
      <c r="AG187" s="120">
        <v>1</v>
      </c>
      <c r="AH187" s="120">
        <v>5</v>
      </c>
      <c r="AI187" s="120">
        <v>4</v>
      </c>
      <c r="AJ187" s="120">
        <v>4</v>
      </c>
      <c r="AK187" s="120">
        <v>1</v>
      </c>
      <c r="AL187" s="120">
        <v>1</v>
      </c>
      <c r="AM187" s="120">
        <v>5</v>
      </c>
      <c r="AN187" s="120">
        <v>4</v>
      </c>
      <c r="AO187" s="120">
        <v>4</v>
      </c>
      <c r="AP187" s="120">
        <v>2</v>
      </c>
      <c r="AQ187" s="120">
        <v>1</v>
      </c>
      <c r="AR187" s="120">
        <v>5</v>
      </c>
      <c r="AS187" s="120">
        <v>3</v>
      </c>
      <c r="AT187" s="120">
        <v>5</v>
      </c>
      <c r="AU187" s="120">
        <v>1</v>
      </c>
      <c r="AV187" s="120">
        <v>1</v>
      </c>
      <c r="AW187" s="120">
        <v>1</v>
      </c>
      <c r="AX187" s="120">
        <v>4</v>
      </c>
      <c r="AY187" s="120">
        <v>5</v>
      </c>
      <c r="AZ187" s="120">
        <v>1</v>
      </c>
      <c r="BA187" s="120">
        <v>5</v>
      </c>
      <c r="BB187" s="120">
        <v>5</v>
      </c>
      <c r="BC187" s="120">
        <v>1</v>
      </c>
      <c r="BD187" s="120">
        <v>1</v>
      </c>
      <c r="BE187" s="120">
        <v>1</v>
      </c>
      <c r="BF187" s="120">
        <v>3</v>
      </c>
      <c r="BG187" s="120">
        <v>1</v>
      </c>
      <c r="BH187" s="120">
        <v>5</v>
      </c>
      <c r="BI187" s="120" t="s">
        <v>3586</v>
      </c>
      <c r="BJ187" s="120" t="s">
        <v>931</v>
      </c>
      <c r="BK187" s="120" t="s">
        <v>3588</v>
      </c>
      <c r="BL187" s="120" t="s">
        <v>5</v>
      </c>
      <c r="BM187" s="120" t="s">
        <v>151</v>
      </c>
      <c r="BN187" s="120" t="s">
        <v>3594</v>
      </c>
      <c r="BQ187" s="120">
        <v>2</v>
      </c>
      <c r="BR187" s="120">
        <v>3</v>
      </c>
      <c r="BS187" s="120">
        <v>1</v>
      </c>
      <c r="BT187" s="120">
        <v>3</v>
      </c>
      <c r="BU187" s="120">
        <v>3</v>
      </c>
      <c r="BV187" s="120">
        <f>SUM(Table7[[#This Row],[7. Please indicate for each of the five statements which is the closest to how you have been feeling over the last 6 months '[I have felt cheerful and in good spirits']]:[7. Please indicate for each of the five statements which is the closest to how you have been feeling over the last 6 months '[My daily life has been filled with things that interest me']]])*4</f>
        <v>48</v>
      </c>
      <c r="BW187" s="120" t="s">
        <v>148</v>
      </c>
      <c r="BX187" s="120" t="s">
        <v>2564</v>
      </c>
      <c r="BZ187" s="120" t="s">
        <v>163</v>
      </c>
      <c r="CA187" s="120" t="s">
        <v>170</v>
      </c>
      <c r="CB187" s="120" t="s">
        <v>176</v>
      </c>
      <c r="CC187" s="120" t="s">
        <v>183</v>
      </c>
      <c r="CD187" s="120" t="s">
        <v>483</v>
      </c>
      <c r="CE187" s="120" t="s">
        <v>204</v>
      </c>
      <c r="CF187" s="120" t="s">
        <v>3600</v>
      </c>
      <c r="CG187" s="120" t="s">
        <v>208</v>
      </c>
      <c r="CH187" s="120" t="s">
        <v>214</v>
      </c>
      <c r="CI187" s="120" t="s">
        <v>2031</v>
      </c>
    </row>
    <row r="188" spans="1:87" x14ac:dyDescent="0.25">
      <c r="A188" s="120" t="s">
        <v>4352</v>
      </c>
      <c r="B188" s="120">
        <v>2</v>
      </c>
      <c r="C188" s="120">
        <v>2</v>
      </c>
      <c r="D188" s="120">
        <v>1</v>
      </c>
      <c r="E188" s="120">
        <v>1</v>
      </c>
      <c r="F188" s="120">
        <v>1</v>
      </c>
      <c r="G188" s="120">
        <v>5</v>
      </c>
      <c r="H188" s="120">
        <v>2</v>
      </c>
      <c r="I188" s="120">
        <v>5</v>
      </c>
      <c r="J188" s="120">
        <v>3</v>
      </c>
      <c r="K188" s="120">
        <v>2</v>
      </c>
      <c r="L188" s="120">
        <v>1</v>
      </c>
      <c r="M188" s="120">
        <v>1</v>
      </c>
      <c r="N188" s="120">
        <v>4</v>
      </c>
      <c r="O188" s="120">
        <v>4</v>
      </c>
      <c r="P188" s="120">
        <v>5</v>
      </c>
      <c r="Q188" s="120">
        <v>5</v>
      </c>
      <c r="R188" s="120">
        <v>4</v>
      </c>
      <c r="S188" s="120">
        <v>3</v>
      </c>
      <c r="T188" s="120">
        <v>2</v>
      </c>
      <c r="U188" s="120">
        <v>5</v>
      </c>
      <c r="V188" s="120">
        <v>1</v>
      </c>
      <c r="W188" s="120">
        <v>3</v>
      </c>
      <c r="X188" s="120" t="s">
        <v>2692</v>
      </c>
      <c r="Z188" s="120">
        <v>5</v>
      </c>
      <c r="AA188" s="120">
        <v>5</v>
      </c>
      <c r="AB188" s="120">
        <v>5</v>
      </c>
      <c r="AC188" s="120">
        <v>5</v>
      </c>
      <c r="AD188" s="120">
        <v>5</v>
      </c>
      <c r="AE188" s="120" t="s">
        <v>5</v>
      </c>
      <c r="AF188" s="120">
        <v>3</v>
      </c>
      <c r="AG188" s="120" t="s">
        <v>5</v>
      </c>
      <c r="AH188" s="120" t="s">
        <v>5</v>
      </c>
      <c r="AI188" s="120">
        <v>5</v>
      </c>
      <c r="AJ188" s="120">
        <v>5</v>
      </c>
      <c r="AK188" s="120">
        <v>3</v>
      </c>
      <c r="AL188" s="120" t="s">
        <v>5</v>
      </c>
      <c r="AM188" s="120">
        <v>4</v>
      </c>
      <c r="AN188" s="120">
        <v>2</v>
      </c>
      <c r="AO188" s="120">
        <v>1</v>
      </c>
      <c r="AP188" s="120">
        <v>3</v>
      </c>
      <c r="AQ188" s="120" t="s">
        <v>5</v>
      </c>
      <c r="AR188" s="120">
        <v>4</v>
      </c>
      <c r="AS188" s="120">
        <v>1</v>
      </c>
      <c r="AT188" s="120">
        <v>3</v>
      </c>
      <c r="AU188" s="120">
        <v>4</v>
      </c>
      <c r="AV188" s="120">
        <v>4</v>
      </c>
      <c r="AW188" s="120">
        <v>3</v>
      </c>
      <c r="AX188" s="120" t="s">
        <v>5</v>
      </c>
      <c r="AY188" s="120">
        <v>3</v>
      </c>
      <c r="AZ188" s="120">
        <v>4</v>
      </c>
      <c r="BA188" s="120">
        <v>5</v>
      </c>
      <c r="BB188" s="120">
        <v>5</v>
      </c>
      <c r="BC188" s="120">
        <v>5</v>
      </c>
      <c r="BD188" s="120">
        <v>5</v>
      </c>
      <c r="BE188" s="120">
        <v>2</v>
      </c>
      <c r="BF188" s="120">
        <v>5</v>
      </c>
      <c r="BG188" s="120" t="s">
        <v>5</v>
      </c>
      <c r="BH188" s="120">
        <v>4</v>
      </c>
      <c r="BI188" s="120" t="s">
        <v>3586</v>
      </c>
      <c r="BJ188" s="120" t="s">
        <v>3587</v>
      </c>
      <c r="BK188" s="120" t="s">
        <v>3588</v>
      </c>
      <c r="BL188" s="120" t="s">
        <v>151</v>
      </c>
      <c r="BM188" s="120" t="s">
        <v>151</v>
      </c>
      <c r="BN188" s="120" t="s">
        <v>3602</v>
      </c>
      <c r="BO188" s="120" t="s">
        <v>3840</v>
      </c>
      <c r="BP188" s="120" t="s">
        <v>4191</v>
      </c>
      <c r="BQ188" s="120">
        <v>2</v>
      </c>
      <c r="BR188" s="120">
        <v>3</v>
      </c>
      <c r="BS188" s="120">
        <v>1</v>
      </c>
      <c r="BT188" s="120">
        <v>2</v>
      </c>
      <c r="BU188" s="120">
        <v>3</v>
      </c>
      <c r="BV188" s="120">
        <f>SUM(Table7[[#This Row],[7. Please indicate for each of the five statements which is the closest to how you have been feeling over the last 6 months '[I have felt cheerful and in good spirits']]:[7. Please indicate for each of the five statements which is the closest to how you have been feeling over the last 6 months '[My daily life has been filled with things that interest me']]])*4</f>
        <v>44</v>
      </c>
      <c r="BW188" s="120" t="s">
        <v>4113</v>
      </c>
      <c r="BX188" s="120" t="s">
        <v>3598</v>
      </c>
      <c r="BY188" s="120" t="s">
        <v>4353</v>
      </c>
      <c r="BZ188" s="120" t="s">
        <v>162</v>
      </c>
      <c r="CA188" s="120" t="s">
        <v>170</v>
      </c>
      <c r="CB188" s="120" t="s">
        <v>176</v>
      </c>
      <c r="CC188" s="120" t="s">
        <v>183</v>
      </c>
      <c r="CD188" s="120" t="s">
        <v>944</v>
      </c>
      <c r="CE188" s="120" t="s">
        <v>204</v>
      </c>
      <c r="CF188" s="120" t="s">
        <v>203</v>
      </c>
      <c r="CG188" s="120" t="s">
        <v>208</v>
      </c>
      <c r="CH188" s="120" t="s">
        <v>214</v>
      </c>
      <c r="CI188" s="120" t="s">
        <v>2031</v>
      </c>
    </row>
    <row r="189" spans="1:87" x14ac:dyDescent="0.25">
      <c r="A189" s="120" t="s">
        <v>4354</v>
      </c>
      <c r="B189" s="120">
        <v>3</v>
      </c>
      <c r="C189" s="120">
        <v>5</v>
      </c>
      <c r="D189" s="120">
        <v>5</v>
      </c>
      <c r="E189" s="120">
        <v>5</v>
      </c>
      <c r="F189" s="120">
        <v>2</v>
      </c>
      <c r="G189" s="120">
        <v>5</v>
      </c>
      <c r="H189" s="120">
        <v>5</v>
      </c>
      <c r="I189" s="120">
        <v>5</v>
      </c>
      <c r="J189" s="120">
        <v>4</v>
      </c>
      <c r="K189" s="120">
        <v>3</v>
      </c>
      <c r="L189" s="120">
        <v>5</v>
      </c>
      <c r="M189" s="120">
        <v>5</v>
      </c>
      <c r="N189" s="120">
        <v>4</v>
      </c>
      <c r="O189" s="120">
        <v>4</v>
      </c>
      <c r="P189" s="120">
        <v>5</v>
      </c>
      <c r="Q189" s="120">
        <v>5</v>
      </c>
      <c r="R189" s="120">
        <v>3</v>
      </c>
      <c r="S189" s="120">
        <v>3</v>
      </c>
      <c r="T189" s="120">
        <v>1</v>
      </c>
      <c r="U189" s="120">
        <v>3</v>
      </c>
      <c r="V189" s="120" t="s">
        <v>5</v>
      </c>
      <c r="W189" s="120">
        <v>5</v>
      </c>
      <c r="X189" s="120" t="s">
        <v>2538</v>
      </c>
      <c r="Z189" s="120">
        <v>3</v>
      </c>
      <c r="AA189" s="120">
        <v>3</v>
      </c>
      <c r="AB189" s="120">
        <v>3</v>
      </c>
      <c r="AC189" s="120">
        <v>5</v>
      </c>
      <c r="AD189" s="120">
        <v>5</v>
      </c>
      <c r="AE189" s="120">
        <v>5</v>
      </c>
      <c r="AF189" s="120">
        <v>4</v>
      </c>
      <c r="AG189" s="120">
        <v>1</v>
      </c>
      <c r="AH189" s="120">
        <v>5</v>
      </c>
      <c r="AI189" s="120">
        <v>3</v>
      </c>
      <c r="AJ189" s="120">
        <v>3</v>
      </c>
      <c r="AK189" s="120">
        <v>5</v>
      </c>
      <c r="AL189" s="120">
        <v>5</v>
      </c>
      <c r="AM189" s="120">
        <v>3</v>
      </c>
      <c r="AN189" s="120">
        <v>5</v>
      </c>
      <c r="AO189" s="120">
        <v>5</v>
      </c>
      <c r="AP189" s="120">
        <v>5</v>
      </c>
      <c r="AQ189" s="120">
        <v>1</v>
      </c>
      <c r="AR189" s="120">
        <v>5</v>
      </c>
      <c r="AS189" s="120">
        <v>5</v>
      </c>
      <c r="AT189" s="120">
        <v>5</v>
      </c>
      <c r="AU189" s="120">
        <v>5</v>
      </c>
      <c r="AV189" s="120">
        <v>4</v>
      </c>
      <c r="AW189" s="120">
        <v>5</v>
      </c>
      <c r="AX189" s="120">
        <v>5</v>
      </c>
      <c r="AY189" s="120">
        <v>4</v>
      </c>
      <c r="AZ189" s="120">
        <v>4</v>
      </c>
      <c r="BA189" s="120">
        <v>5</v>
      </c>
      <c r="BB189" s="120">
        <v>5</v>
      </c>
      <c r="BC189" s="120">
        <v>3</v>
      </c>
      <c r="BD189" s="120">
        <v>4</v>
      </c>
      <c r="BE189" s="120">
        <v>1</v>
      </c>
      <c r="BF189" s="120">
        <v>3</v>
      </c>
      <c r="BG189" s="120" t="s">
        <v>5</v>
      </c>
      <c r="BH189" s="120">
        <v>5</v>
      </c>
      <c r="BI189" s="120" t="s">
        <v>3586</v>
      </c>
      <c r="BJ189" s="120" t="s">
        <v>931</v>
      </c>
      <c r="BK189" s="120" t="s">
        <v>3588</v>
      </c>
      <c r="BL189" s="120" t="s">
        <v>151</v>
      </c>
      <c r="BM189" s="120" t="s">
        <v>151</v>
      </c>
      <c r="BN189" s="120" t="s">
        <v>3594</v>
      </c>
      <c r="BO189" s="120" t="s">
        <v>3710</v>
      </c>
      <c r="BP189" s="120" t="s">
        <v>3840</v>
      </c>
      <c r="BQ189" s="120" t="s">
        <v>5</v>
      </c>
      <c r="BR189" s="120" t="s">
        <v>5</v>
      </c>
      <c r="BS189" s="120" t="s">
        <v>5</v>
      </c>
      <c r="BT189" s="120" t="s">
        <v>5</v>
      </c>
      <c r="BU189" s="120" t="s">
        <v>5</v>
      </c>
      <c r="BV189" s="120">
        <f>SUM(Table7[[#This Row],[7. Please indicate for each of the five statements which is the closest to how you have been feeling over the last 6 months '[I have felt cheerful and in good spirits']]:[7. Please indicate for each of the five statements which is the closest to how you have been feeling over the last 6 months '[My daily life has been filled with things that interest me']]])*4</f>
        <v>0</v>
      </c>
      <c r="BW189" s="120" t="s">
        <v>147</v>
      </c>
      <c r="BX189" s="120" t="s">
        <v>2806</v>
      </c>
      <c r="BY189" s="120" t="s">
        <v>4355</v>
      </c>
      <c r="BZ189" s="120" t="s">
        <v>162</v>
      </c>
      <c r="CA189" s="120" t="s">
        <v>170</v>
      </c>
      <c r="CB189" s="120" t="s">
        <v>176</v>
      </c>
      <c r="CC189" s="120" t="s">
        <v>183</v>
      </c>
      <c r="CD189" s="120" t="s">
        <v>301</v>
      </c>
      <c r="CE189" s="120" t="s">
        <v>202</v>
      </c>
      <c r="CF189" s="120" t="s">
        <v>4356</v>
      </c>
      <c r="CG189" s="120" t="s">
        <v>208</v>
      </c>
      <c r="CH189" s="120" t="s">
        <v>214</v>
      </c>
      <c r="CI189" s="120" t="s">
        <v>2031</v>
      </c>
    </row>
    <row r="190" spans="1:87" x14ac:dyDescent="0.25">
      <c r="A190" s="120" t="s">
        <v>4357</v>
      </c>
      <c r="B190" s="120">
        <v>3</v>
      </c>
      <c r="C190" s="120">
        <v>3</v>
      </c>
      <c r="D190" s="120">
        <v>3</v>
      </c>
      <c r="E190" s="120">
        <v>3</v>
      </c>
      <c r="F190" s="120">
        <v>3</v>
      </c>
      <c r="G190" s="120">
        <v>3</v>
      </c>
      <c r="H190" s="120">
        <v>3</v>
      </c>
      <c r="I190" s="120">
        <v>3</v>
      </c>
      <c r="J190" s="120">
        <v>3</v>
      </c>
      <c r="K190" s="120">
        <v>3</v>
      </c>
      <c r="L190" s="120">
        <v>3</v>
      </c>
      <c r="M190" s="120">
        <v>3</v>
      </c>
      <c r="N190" s="120">
        <v>3</v>
      </c>
      <c r="O190" s="120">
        <v>3</v>
      </c>
      <c r="P190" s="120">
        <v>3</v>
      </c>
      <c r="Q190" s="120">
        <v>3</v>
      </c>
      <c r="R190" s="120">
        <v>3</v>
      </c>
      <c r="S190" s="120">
        <v>1</v>
      </c>
      <c r="T190" s="120">
        <v>1</v>
      </c>
      <c r="U190" s="120">
        <v>1</v>
      </c>
      <c r="V190" s="120">
        <v>3</v>
      </c>
      <c r="W190" s="120">
        <v>4</v>
      </c>
      <c r="X190" s="120" t="s">
        <v>4358</v>
      </c>
      <c r="Z190" s="120">
        <v>3</v>
      </c>
      <c r="AA190" s="120">
        <v>3</v>
      </c>
      <c r="AB190" s="120">
        <v>3</v>
      </c>
      <c r="AC190" s="120">
        <v>5</v>
      </c>
      <c r="AD190" s="120">
        <v>3</v>
      </c>
      <c r="AE190" s="120">
        <v>3</v>
      </c>
      <c r="AF190" s="120">
        <v>3</v>
      </c>
      <c r="AG190" s="120">
        <v>3</v>
      </c>
      <c r="AH190" s="120">
        <v>3</v>
      </c>
      <c r="AI190" s="120">
        <v>3</v>
      </c>
      <c r="AJ190" s="120">
        <v>3</v>
      </c>
      <c r="AK190" s="120">
        <v>3</v>
      </c>
      <c r="AL190" s="120">
        <v>3</v>
      </c>
      <c r="AM190" s="120" t="s">
        <v>5</v>
      </c>
      <c r="AN190" s="120">
        <v>3</v>
      </c>
      <c r="AO190" s="120">
        <v>3</v>
      </c>
      <c r="AP190" s="120">
        <v>3</v>
      </c>
      <c r="AQ190" s="120">
        <v>3</v>
      </c>
      <c r="AR190" s="120">
        <v>3</v>
      </c>
      <c r="AS190" s="120">
        <v>3</v>
      </c>
      <c r="AT190" s="120">
        <v>3</v>
      </c>
      <c r="AU190" s="120">
        <v>3</v>
      </c>
      <c r="AV190" s="120">
        <v>3</v>
      </c>
      <c r="AW190" s="120">
        <v>3</v>
      </c>
      <c r="AX190" s="120">
        <v>3</v>
      </c>
      <c r="AY190" s="120">
        <v>3</v>
      </c>
      <c r="AZ190" s="120" t="s">
        <v>5</v>
      </c>
      <c r="BA190" s="120">
        <v>3</v>
      </c>
      <c r="BB190" s="120">
        <v>3</v>
      </c>
      <c r="BC190" s="120">
        <v>3</v>
      </c>
      <c r="BD190" s="120">
        <v>1</v>
      </c>
      <c r="BE190" s="120">
        <v>1</v>
      </c>
      <c r="BF190" s="120">
        <v>1</v>
      </c>
      <c r="BG190" s="120">
        <v>1</v>
      </c>
      <c r="BH190" s="120">
        <v>5</v>
      </c>
      <c r="BI190" s="120" t="s">
        <v>3594</v>
      </c>
      <c r="BJ190" s="120" t="s">
        <v>3587</v>
      </c>
      <c r="BK190" s="120" t="s">
        <v>3594</v>
      </c>
      <c r="BL190" s="120" t="s">
        <v>5</v>
      </c>
      <c r="BM190" s="120" t="s">
        <v>5</v>
      </c>
      <c r="BN190" s="120" t="s">
        <v>3594</v>
      </c>
      <c r="BQ190" s="120">
        <v>3</v>
      </c>
      <c r="BR190" s="120">
        <v>1</v>
      </c>
      <c r="BS190" s="120">
        <v>0</v>
      </c>
      <c r="BT190" s="120">
        <v>0</v>
      </c>
      <c r="BU190" s="120">
        <v>1</v>
      </c>
      <c r="BV190" s="120">
        <f>SUM(Table7[[#This Row],[7. Please indicate for each of the five statements which is the closest to how you have been feeling over the last 6 months '[I have felt cheerful and in good spirits']]:[7. Please indicate for each of the five statements which is the closest to how you have been feeling over the last 6 months '[My daily life has been filled with things that interest me']]])*4</f>
        <v>20</v>
      </c>
      <c r="BW190" s="120" t="s">
        <v>145</v>
      </c>
      <c r="BZ190" s="120" t="s">
        <v>162</v>
      </c>
      <c r="CA190" s="120" t="s">
        <v>170</v>
      </c>
      <c r="CB190" s="120" t="s">
        <v>176</v>
      </c>
      <c r="CC190" s="120" t="s">
        <v>184</v>
      </c>
      <c r="CD190" s="120" t="s">
        <v>345</v>
      </c>
      <c r="CE190" s="120" t="s">
        <v>203</v>
      </c>
      <c r="CF190" s="120" t="s">
        <v>204</v>
      </c>
      <c r="CG190" s="120" t="s">
        <v>208</v>
      </c>
      <c r="CH190" s="120" t="s">
        <v>214</v>
      </c>
      <c r="CI190" s="120" t="s">
        <v>2031</v>
      </c>
    </row>
    <row r="191" spans="1:87" x14ac:dyDescent="0.25">
      <c r="A191" s="120" t="s">
        <v>4359</v>
      </c>
      <c r="B191" s="120">
        <v>4</v>
      </c>
      <c r="C191" s="120">
        <v>4</v>
      </c>
      <c r="D191" s="120">
        <v>3</v>
      </c>
      <c r="E191" s="120">
        <v>4</v>
      </c>
      <c r="F191" s="120">
        <v>1</v>
      </c>
      <c r="G191" s="120">
        <v>4</v>
      </c>
      <c r="H191" s="120">
        <v>4</v>
      </c>
      <c r="I191" s="120">
        <v>3</v>
      </c>
      <c r="J191" s="120">
        <v>1</v>
      </c>
      <c r="K191" s="120">
        <v>3</v>
      </c>
      <c r="L191" s="120">
        <v>3</v>
      </c>
      <c r="M191" s="120">
        <v>3</v>
      </c>
      <c r="N191" s="120">
        <v>3</v>
      </c>
      <c r="O191" s="120">
        <v>5</v>
      </c>
      <c r="P191" s="120">
        <v>3</v>
      </c>
      <c r="Q191" s="120">
        <v>5</v>
      </c>
      <c r="R191" s="120">
        <v>3</v>
      </c>
      <c r="S191" s="120">
        <v>2</v>
      </c>
      <c r="T191" s="120">
        <v>3</v>
      </c>
      <c r="U191" s="120">
        <v>3</v>
      </c>
      <c r="V191" s="120">
        <v>2</v>
      </c>
      <c r="W191" s="120">
        <v>4</v>
      </c>
      <c r="X191" s="120" t="s">
        <v>2538</v>
      </c>
      <c r="Z191" s="120">
        <v>4</v>
      </c>
      <c r="AA191" s="120">
        <v>4</v>
      </c>
      <c r="AB191" s="120">
        <v>3</v>
      </c>
      <c r="AC191" s="120">
        <v>4</v>
      </c>
      <c r="AD191" s="120">
        <v>3</v>
      </c>
      <c r="AE191" s="120">
        <v>3</v>
      </c>
      <c r="AF191" s="120">
        <v>4</v>
      </c>
      <c r="AG191" s="120">
        <v>4</v>
      </c>
      <c r="AH191" s="120">
        <v>4</v>
      </c>
      <c r="AI191" s="120">
        <v>4</v>
      </c>
      <c r="AJ191" s="120">
        <v>4</v>
      </c>
      <c r="AK191" s="120">
        <v>4</v>
      </c>
      <c r="AL191" s="120">
        <v>3</v>
      </c>
      <c r="AM191" s="120">
        <v>4</v>
      </c>
      <c r="AN191" s="120">
        <v>4</v>
      </c>
      <c r="AO191" s="120">
        <v>3</v>
      </c>
      <c r="AP191" s="120">
        <v>4</v>
      </c>
      <c r="AQ191" s="120">
        <v>1</v>
      </c>
      <c r="AR191" s="120">
        <v>4</v>
      </c>
      <c r="AS191" s="120">
        <v>3</v>
      </c>
      <c r="AT191" s="120">
        <v>3</v>
      </c>
      <c r="AU191" s="120">
        <v>3</v>
      </c>
      <c r="AV191" s="120">
        <v>3</v>
      </c>
      <c r="AW191" s="120">
        <v>4</v>
      </c>
      <c r="AX191" s="120">
        <v>4</v>
      </c>
      <c r="AY191" s="120">
        <v>4</v>
      </c>
      <c r="AZ191" s="120">
        <v>5</v>
      </c>
      <c r="BA191" s="120">
        <v>3</v>
      </c>
      <c r="BB191" s="120">
        <v>5</v>
      </c>
      <c r="BC191" s="120">
        <v>3</v>
      </c>
      <c r="BD191" s="120">
        <v>3</v>
      </c>
      <c r="BE191" s="120">
        <v>3</v>
      </c>
      <c r="BF191" s="120">
        <v>3</v>
      </c>
      <c r="BG191" s="120">
        <v>3</v>
      </c>
      <c r="BH191" s="120">
        <v>4</v>
      </c>
      <c r="BI191" s="120" t="s">
        <v>3593</v>
      </c>
      <c r="BJ191" s="120" t="s">
        <v>3623</v>
      </c>
      <c r="BK191" s="120" t="s">
        <v>3588</v>
      </c>
      <c r="BL191" s="120" t="s">
        <v>151</v>
      </c>
      <c r="BM191" s="120" t="s">
        <v>151</v>
      </c>
      <c r="BN191" s="120" t="s">
        <v>3594</v>
      </c>
      <c r="BQ191" s="120">
        <v>4</v>
      </c>
      <c r="BR191" s="120">
        <v>3</v>
      </c>
      <c r="BS191" s="120">
        <v>3</v>
      </c>
      <c r="BT191" s="120">
        <v>2</v>
      </c>
      <c r="BU191" s="120">
        <v>4</v>
      </c>
      <c r="BV191" s="120">
        <f>SUM(Table7[[#This Row],[7. Please indicate for each of the five statements which is the closest to how you have been feeling over the last 6 months '[I have felt cheerful and in good spirits']]:[7. Please indicate for each of the five statements which is the closest to how you have been feeling over the last 6 months '[My daily life has been filled with things that interest me']]])*4</f>
        <v>64</v>
      </c>
      <c r="BW191" s="120" t="s">
        <v>148</v>
      </c>
      <c r="BX191" s="120" t="s">
        <v>4204</v>
      </c>
      <c r="BZ191" s="120" t="s">
        <v>162</v>
      </c>
      <c r="CA191" s="120" t="s">
        <v>171</v>
      </c>
      <c r="CB191" s="120" t="s">
        <v>176</v>
      </c>
      <c r="CC191" s="120" t="s">
        <v>183</v>
      </c>
      <c r="CE191" s="120" t="s">
        <v>192</v>
      </c>
      <c r="CF191" s="120" t="s">
        <v>3861</v>
      </c>
      <c r="CG191" s="120" t="s">
        <v>208</v>
      </c>
      <c r="CH191" s="120" t="s">
        <v>214</v>
      </c>
      <c r="CI191" s="120" t="s">
        <v>2031</v>
      </c>
    </row>
    <row r="192" spans="1:87" x14ac:dyDescent="0.25">
      <c r="A192" s="120" t="s">
        <v>4360</v>
      </c>
      <c r="B192" s="120">
        <v>2</v>
      </c>
      <c r="C192" s="120">
        <v>1</v>
      </c>
      <c r="D192" s="120">
        <v>1</v>
      </c>
      <c r="E192" s="120">
        <v>1</v>
      </c>
      <c r="F192" s="120">
        <v>1</v>
      </c>
      <c r="G192" s="120">
        <v>3</v>
      </c>
      <c r="H192" s="120">
        <v>1</v>
      </c>
      <c r="I192" s="120">
        <v>1</v>
      </c>
      <c r="J192" s="120">
        <v>1</v>
      </c>
      <c r="K192" s="120">
        <v>1</v>
      </c>
      <c r="L192" s="120">
        <v>1</v>
      </c>
      <c r="M192" s="120">
        <v>2</v>
      </c>
      <c r="N192" s="120">
        <v>1</v>
      </c>
      <c r="O192" s="120">
        <v>1</v>
      </c>
      <c r="P192" s="120">
        <v>3</v>
      </c>
      <c r="Q192" s="120">
        <v>4</v>
      </c>
      <c r="R192" s="120">
        <v>1</v>
      </c>
      <c r="S192" s="120">
        <v>1</v>
      </c>
      <c r="T192" s="120">
        <v>1</v>
      </c>
      <c r="U192" s="120">
        <v>1</v>
      </c>
      <c r="V192" s="120">
        <v>1</v>
      </c>
      <c r="W192" s="120">
        <v>2</v>
      </c>
      <c r="X192" s="120" t="s">
        <v>2554</v>
      </c>
      <c r="Z192" s="120">
        <v>2</v>
      </c>
      <c r="AA192" s="120">
        <v>2</v>
      </c>
      <c r="AB192" s="120">
        <v>3</v>
      </c>
      <c r="AC192" s="120">
        <v>2</v>
      </c>
      <c r="AD192" s="120">
        <v>2</v>
      </c>
      <c r="AE192" s="120">
        <v>3</v>
      </c>
      <c r="AF192" s="120">
        <v>3</v>
      </c>
      <c r="AG192" s="120">
        <v>3</v>
      </c>
      <c r="AH192" s="120">
        <v>3</v>
      </c>
      <c r="AI192" s="120">
        <v>3</v>
      </c>
      <c r="AJ192" s="120">
        <v>2</v>
      </c>
      <c r="AK192" s="120">
        <v>4</v>
      </c>
      <c r="AL192" s="120">
        <v>3</v>
      </c>
      <c r="AM192" s="120">
        <v>1</v>
      </c>
      <c r="AN192" s="120">
        <v>1</v>
      </c>
      <c r="AO192" s="120">
        <v>1</v>
      </c>
      <c r="AP192" s="120">
        <v>2</v>
      </c>
      <c r="AQ192" s="120">
        <v>1</v>
      </c>
      <c r="AR192" s="120">
        <v>3</v>
      </c>
      <c r="AS192" s="120">
        <v>2</v>
      </c>
      <c r="AT192" s="120">
        <v>2</v>
      </c>
      <c r="AU192" s="120">
        <v>1</v>
      </c>
      <c r="AV192" s="120">
        <v>1</v>
      </c>
      <c r="AW192" s="120">
        <v>1</v>
      </c>
      <c r="AX192" s="120">
        <v>2</v>
      </c>
      <c r="AY192" s="120">
        <v>1</v>
      </c>
      <c r="AZ192" s="120">
        <v>1</v>
      </c>
      <c r="BA192" s="120">
        <v>2</v>
      </c>
      <c r="BB192" s="120">
        <v>3</v>
      </c>
      <c r="BC192" s="120">
        <v>2</v>
      </c>
      <c r="BD192" s="120">
        <v>2</v>
      </c>
      <c r="BE192" s="120">
        <v>1</v>
      </c>
      <c r="BF192" s="120">
        <v>1</v>
      </c>
      <c r="BG192" s="120">
        <v>1</v>
      </c>
      <c r="BH192" s="120">
        <v>4</v>
      </c>
      <c r="BI192" s="120" t="s">
        <v>3586</v>
      </c>
      <c r="BJ192" s="120" t="s">
        <v>3587</v>
      </c>
      <c r="BK192" s="120" t="s">
        <v>3588</v>
      </c>
      <c r="BL192" s="120" t="s">
        <v>151</v>
      </c>
      <c r="BM192" s="120" t="s">
        <v>151</v>
      </c>
      <c r="BN192" s="120" t="s">
        <v>3602</v>
      </c>
      <c r="BQ192" s="120">
        <v>4</v>
      </c>
      <c r="BR192" s="120">
        <v>4</v>
      </c>
      <c r="BS192" s="120">
        <v>3</v>
      </c>
      <c r="BT192" s="120">
        <v>2</v>
      </c>
      <c r="BU192" s="120">
        <v>3</v>
      </c>
      <c r="BV192" s="120">
        <f>SUM(Table7[[#This Row],[7. Please indicate for each of the five statements which is the closest to how you have been feeling over the last 6 months '[I have felt cheerful and in good spirits']]:[7. Please indicate for each of the five statements which is the closest to how you have been feeling over the last 6 months '[My daily life has been filled with things that interest me']]])*4</f>
        <v>64</v>
      </c>
      <c r="BW192" s="120" t="s">
        <v>2052</v>
      </c>
      <c r="BX192" s="120" t="s">
        <v>2564</v>
      </c>
      <c r="BZ192" s="120" t="s">
        <v>162</v>
      </c>
      <c r="CA192" s="120" t="s">
        <v>172</v>
      </c>
      <c r="CB192" s="120" t="s">
        <v>178</v>
      </c>
      <c r="CC192" s="120" t="s">
        <v>183</v>
      </c>
      <c r="CE192" s="120" t="s">
        <v>203</v>
      </c>
      <c r="CG192" s="120" t="s">
        <v>208</v>
      </c>
      <c r="CH192" s="120" t="s">
        <v>216</v>
      </c>
      <c r="CI192" s="120" t="s">
        <v>2031</v>
      </c>
    </row>
    <row r="193" spans="1:87" x14ac:dyDescent="0.25">
      <c r="A193" s="120" t="s">
        <v>4361</v>
      </c>
      <c r="B193" s="120">
        <v>3</v>
      </c>
      <c r="C193" s="120">
        <v>5</v>
      </c>
      <c r="D193" s="120">
        <v>5</v>
      </c>
      <c r="E193" s="120">
        <v>5</v>
      </c>
      <c r="F193" s="120">
        <v>2</v>
      </c>
      <c r="G193" s="120">
        <v>5</v>
      </c>
      <c r="H193" s="120">
        <v>5</v>
      </c>
      <c r="I193" s="120">
        <v>5</v>
      </c>
      <c r="J193" s="120">
        <v>3</v>
      </c>
      <c r="K193" s="120">
        <v>5</v>
      </c>
      <c r="L193" s="120">
        <v>3</v>
      </c>
      <c r="M193" s="120">
        <v>2</v>
      </c>
      <c r="N193" s="120">
        <v>2</v>
      </c>
      <c r="O193" s="120">
        <v>2</v>
      </c>
      <c r="P193" s="120">
        <v>5</v>
      </c>
      <c r="Q193" s="120">
        <v>5</v>
      </c>
      <c r="R193" s="120">
        <v>3</v>
      </c>
      <c r="S193" s="120">
        <v>3</v>
      </c>
      <c r="T193" s="120">
        <v>1</v>
      </c>
      <c r="U193" s="120">
        <v>5</v>
      </c>
      <c r="V193" s="120">
        <v>5</v>
      </c>
      <c r="W193" s="120">
        <v>5</v>
      </c>
      <c r="X193" s="120" t="s">
        <v>4362</v>
      </c>
      <c r="Z193" s="120">
        <v>4</v>
      </c>
      <c r="AA193" s="120">
        <v>5</v>
      </c>
      <c r="AB193" s="120">
        <v>4</v>
      </c>
      <c r="AC193" s="120">
        <v>4</v>
      </c>
      <c r="AD193" s="120">
        <v>5</v>
      </c>
      <c r="AE193" s="120">
        <v>5</v>
      </c>
      <c r="AF193" s="120">
        <v>5</v>
      </c>
      <c r="AG193" s="120">
        <v>2</v>
      </c>
      <c r="AH193" s="120">
        <v>4</v>
      </c>
      <c r="AI193" s="120">
        <v>5</v>
      </c>
      <c r="AJ193" s="120">
        <v>3</v>
      </c>
      <c r="AK193" s="120">
        <v>4</v>
      </c>
      <c r="AL193" s="120">
        <v>2</v>
      </c>
      <c r="AM193" s="120">
        <v>3</v>
      </c>
      <c r="AN193" s="120">
        <v>5</v>
      </c>
      <c r="AO193" s="120">
        <v>5</v>
      </c>
      <c r="AP193" s="120">
        <v>5</v>
      </c>
      <c r="AQ193" s="120">
        <v>4</v>
      </c>
      <c r="AR193" s="120">
        <v>5</v>
      </c>
      <c r="AS193" s="120">
        <v>5</v>
      </c>
      <c r="AT193" s="120">
        <v>5</v>
      </c>
      <c r="AU193" s="120">
        <v>4</v>
      </c>
      <c r="AV193" s="120">
        <v>5</v>
      </c>
      <c r="AW193" s="120">
        <v>2</v>
      </c>
      <c r="AX193" s="120">
        <v>1</v>
      </c>
      <c r="AY193" s="120">
        <v>1</v>
      </c>
      <c r="AZ193" s="120">
        <v>1</v>
      </c>
      <c r="BA193" s="120">
        <v>5</v>
      </c>
      <c r="BB193" s="120">
        <v>5</v>
      </c>
      <c r="BC193" s="120">
        <v>2</v>
      </c>
      <c r="BD193" s="120">
        <v>3</v>
      </c>
      <c r="BE193" s="120">
        <v>2</v>
      </c>
      <c r="BF193" s="120">
        <v>5</v>
      </c>
      <c r="BG193" s="120">
        <v>5</v>
      </c>
      <c r="BH193" s="120">
        <v>5</v>
      </c>
      <c r="BI193" s="120" t="s">
        <v>3659</v>
      </c>
      <c r="BJ193" s="120" t="s">
        <v>3587</v>
      </c>
      <c r="BK193" s="120" t="s">
        <v>3588</v>
      </c>
      <c r="BL193" s="120" t="s">
        <v>151</v>
      </c>
      <c r="BM193" s="120" t="s">
        <v>151</v>
      </c>
      <c r="BN193" s="120" t="s">
        <v>3602</v>
      </c>
      <c r="BO193" s="120" t="s">
        <v>3627</v>
      </c>
      <c r="BP193" s="120" t="s">
        <v>4044</v>
      </c>
      <c r="BQ193" s="120">
        <v>5</v>
      </c>
      <c r="BR193" s="120">
        <v>4</v>
      </c>
      <c r="BS193" s="120">
        <v>5</v>
      </c>
      <c r="BT193" s="120">
        <v>3</v>
      </c>
      <c r="BU193" s="120">
        <v>5</v>
      </c>
      <c r="BV193" s="120">
        <f>SUM(Table7[[#This Row],[7. Please indicate for each of the five statements which is the closest to how you have been feeling over the last 6 months '[I have felt cheerful and in good spirits']]:[7. Please indicate for each of the five statements which is the closest to how you have been feeling over the last 6 months '[My daily life has been filled with things that interest me']]])*4</f>
        <v>88</v>
      </c>
      <c r="BW193" s="120" t="s">
        <v>147</v>
      </c>
      <c r="BX193" s="120" t="s">
        <v>2615</v>
      </c>
      <c r="BZ193" s="120" t="s">
        <v>163</v>
      </c>
      <c r="CA193" s="120" t="s">
        <v>170</v>
      </c>
      <c r="CB193" s="120" t="s">
        <v>176</v>
      </c>
      <c r="CC193" s="120" t="s">
        <v>183</v>
      </c>
      <c r="CD193" s="120" t="s">
        <v>4363</v>
      </c>
      <c r="CE193" s="120" t="s">
        <v>202</v>
      </c>
      <c r="CF193" s="120" t="s">
        <v>3897</v>
      </c>
      <c r="CG193" s="120" t="s">
        <v>208</v>
      </c>
      <c r="CH193" s="120" t="s">
        <v>214</v>
      </c>
      <c r="CI193" s="120" t="s">
        <v>2031</v>
      </c>
    </row>
    <row r="194" spans="1:87" x14ac:dyDescent="0.25">
      <c r="A194" s="120" t="s">
        <v>4364</v>
      </c>
      <c r="B194" s="120">
        <v>4</v>
      </c>
      <c r="C194" s="120">
        <v>5</v>
      </c>
      <c r="D194" s="120">
        <v>4</v>
      </c>
      <c r="E194" s="120">
        <v>2</v>
      </c>
      <c r="F194" s="120">
        <v>2</v>
      </c>
      <c r="G194" s="120">
        <v>5</v>
      </c>
      <c r="H194" s="120">
        <v>5</v>
      </c>
      <c r="I194" s="120">
        <v>3</v>
      </c>
      <c r="J194" s="120">
        <v>3</v>
      </c>
      <c r="K194" s="120">
        <v>4</v>
      </c>
      <c r="L194" s="120">
        <v>4</v>
      </c>
      <c r="M194" s="120">
        <v>4</v>
      </c>
      <c r="N194" s="120">
        <v>4</v>
      </c>
      <c r="O194" s="120">
        <v>4</v>
      </c>
      <c r="P194" s="120">
        <v>5</v>
      </c>
      <c r="Q194" s="120">
        <v>5</v>
      </c>
      <c r="R194" s="120">
        <v>3</v>
      </c>
      <c r="S194" s="120">
        <v>3</v>
      </c>
      <c r="T194" s="120">
        <v>3</v>
      </c>
      <c r="U194" s="120">
        <v>4</v>
      </c>
      <c r="V194" s="120">
        <v>3</v>
      </c>
      <c r="W194" s="120">
        <v>5</v>
      </c>
      <c r="Z194" s="120">
        <v>3</v>
      </c>
      <c r="AA194" s="120">
        <v>3</v>
      </c>
      <c r="AB194" s="120">
        <v>3</v>
      </c>
      <c r="AC194" s="120">
        <v>3</v>
      </c>
      <c r="AD194" s="120">
        <v>4</v>
      </c>
      <c r="AE194" s="120">
        <v>3</v>
      </c>
      <c r="AF194" s="120">
        <v>4</v>
      </c>
      <c r="AG194" s="120">
        <v>4</v>
      </c>
      <c r="AH194" s="120">
        <v>2</v>
      </c>
      <c r="AI194" s="120">
        <v>3</v>
      </c>
      <c r="AJ194" s="120">
        <v>3</v>
      </c>
      <c r="AK194" s="120">
        <v>4</v>
      </c>
      <c r="AL194" s="120">
        <v>3</v>
      </c>
      <c r="AM194" s="120">
        <v>4</v>
      </c>
      <c r="AN194" s="120">
        <v>5</v>
      </c>
      <c r="AO194" s="120">
        <v>4</v>
      </c>
      <c r="AP194" s="120">
        <v>4</v>
      </c>
      <c r="AQ194" s="120">
        <v>3</v>
      </c>
      <c r="AR194" s="120">
        <v>5</v>
      </c>
      <c r="AS194" s="120">
        <v>5</v>
      </c>
      <c r="AT194" s="120">
        <v>4</v>
      </c>
      <c r="AU194" s="120">
        <v>3</v>
      </c>
      <c r="AV194" s="120">
        <v>3</v>
      </c>
      <c r="AW194" s="120">
        <v>4</v>
      </c>
      <c r="AX194" s="120">
        <v>4</v>
      </c>
      <c r="AY194" s="120">
        <v>4</v>
      </c>
      <c r="AZ194" s="120">
        <v>4</v>
      </c>
      <c r="BA194" s="120">
        <v>4</v>
      </c>
      <c r="BB194" s="120">
        <v>5</v>
      </c>
      <c r="BC194" s="120">
        <v>4</v>
      </c>
      <c r="BD194" s="120">
        <v>3</v>
      </c>
      <c r="BE194" s="120">
        <v>3</v>
      </c>
      <c r="BF194" s="120">
        <v>4</v>
      </c>
      <c r="BG194" s="120" t="s">
        <v>5</v>
      </c>
      <c r="BH194" s="120">
        <v>5</v>
      </c>
      <c r="BI194" s="120" t="s">
        <v>4365</v>
      </c>
      <c r="BJ194" s="120" t="s">
        <v>3623</v>
      </c>
      <c r="BK194" s="120" t="s">
        <v>3678</v>
      </c>
      <c r="BL194" s="120" t="s">
        <v>151</v>
      </c>
      <c r="BM194" s="120" t="s">
        <v>151</v>
      </c>
      <c r="BQ194" s="120">
        <v>1</v>
      </c>
      <c r="BR194" s="120">
        <v>0</v>
      </c>
      <c r="BS194" s="120">
        <v>3</v>
      </c>
      <c r="BT194" s="120">
        <v>3</v>
      </c>
      <c r="BU194" s="120">
        <v>2</v>
      </c>
      <c r="BV194" s="120">
        <f>SUM(Table7[[#This Row],[7. Please indicate for each of the five statements which is the closest to how you have been feeling over the last 6 months '[I have felt cheerful and in good spirits']]:[7. Please indicate for each of the five statements which is the closest to how you have been feeling over the last 6 months '[My daily life has been filled with things that interest me']]])*4</f>
        <v>36</v>
      </c>
      <c r="BW194" s="120" t="s">
        <v>147</v>
      </c>
      <c r="BX194" s="120" t="s">
        <v>3612</v>
      </c>
      <c r="BY194" s="120" t="s">
        <v>4366</v>
      </c>
      <c r="BZ194" s="120" t="s">
        <v>162</v>
      </c>
      <c r="CA194" s="120" t="s">
        <v>172</v>
      </c>
      <c r="CB194" s="120" t="s">
        <v>179</v>
      </c>
      <c r="CC194" s="120" t="s">
        <v>183</v>
      </c>
      <c r="CD194" s="120" t="s">
        <v>301</v>
      </c>
      <c r="CE194" s="120" t="s">
        <v>192</v>
      </c>
      <c r="CF194" s="120" t="s">
        <v>4367</v>
      </c>
      <c r="CG194" s="120" t="s">
        <v>208</v>
      </c>
      <c r="CH194" s="120" t="s">
        <v>214</v>
      </c>
      <c r="CI194" s="120" t="s">
        <v>2031</v>
      </c>
    </row>
    <row r="195" spans="1:87" x14ac:dyDescent="0.25">
      <c r="A195" s="120" t="s">
        <v>4368</v>
      </c>
      <c r="B195" s="120">
        <v>4</v>
      </c>
      <c r="C195" s="120">
        <v>5</v>
      </c>
      <c r="D195" s="120">
        <v>4</v>
      </c>
      <c r="E195" s="120">
        <v>4</v>
      </c>
      <c r="F195" s="120">
        <v>1</v>
      </c>
      <c r="G195" s="120">
        <v>5</v>
      </c>
      <c r="H195" s="120">
        <v>5</v>
      </c>
      <c r="I195" s="120">
        <v>3</v>
      </c>
      <c r="J195" s="120" t="s">
        <v>5</v>
      </c>
      <c r="K195" s="120">
        <v>3</v>
      </c>
      <c r="L195" s="120">
        <v>3</v>
      </c>
      <c r="M195" s="120">
        <v>4</v>
      </c>
      <c r="N195" s="120">
        <v>2</v>
      </c>
      <c r="O195" s="120">
        <v>4</v>
      </c>
      <c r="P195" s="120">
        <v>5</v>
      </c>
      <c r="Q195" s="120">
        <v>5</v>
      </c>
      <c r="R195" s="120">
        <v>1</v>
      </c>
      <c r="S195" s="120" t="s">
        <v>5</v>
      </c>
      <c r="T195" s="120">
        <v>2</v>
      </c>
      <c r="U195" s="120" t="s">
        <v>5</v>
      </c>
      <c r="V195" s="120" t="s">
        <v>5</v>
      </c>
      <c r="W195" s="120">
        <v>5</v>
      </c>
      <c r="X195" s="120" t="s">
        <v>4369</v>
      </c>
      <c r="Z195" s="120">
        <v>4</v>
      </c>
      <c r="AA195" s="120">
        <v>4</v>
      </c>
      <c r="AB195" s="120">
        <v>5</v>
      </c>
      <c r="AC195" s="120">
        <v>5</v>
      </c>
      <c r="AD195" s="120">
        <v>4</v>
      </c>
      <c r="AE195" s="120">
        <v>4</v>
      </c>
      <c r="AF195" s="120">
        <v>5</v>
      </c>
      <c r="AG195" s="120">
        <v>3</v>
      </c>
      <c r="AH195" s="120">
        <v>5</v>
      </c>
      <c r="AI195" s="120">
        <v>5</v>
      </c>
      <c r="AJ195" s="120">
        <v>4</v>
      </c>
      <c r="AK195" s="120">
        <v>4</v>
      </c>
      <c r="AL195" s="120">
        <v>4</v>
      </c>
      <c r="AM195" s="120">
        <v>4</v>
      </c>
      <c r="AN195" s="120">
        <v>5</v>
      </c>
      <c r="AO195" s="120">
        <v>4</v>
      </c>
      <c r="AP195" s="120">
        <v>4</v>
      </c>
      <c r="AQ195" s="120">
        <v>3</v>
      </c>
      <c r="AR195" s="120">
        <v>5</v>
      </c>
      <c r="AS195" s="120">
        <v>5</v>
      </c>
      <c r="AT195" s="120">
        <v>4</v>
      </c>
      <c r="AU195" s="120">
        <v>3</v>
      </c>
      <c r="AV195" s="120">
        <v>5</v>
      </c>
      <c r="AW195" s="120">
        <v>3</v>
      </c>
      <c r="AX195" s="120">
        <v>4</v>
      </c>
      <c r="AY195" s="120">
        <v>2</v>
      </c>
      <c r="AZ195" s="120">
        <v>3</v>
      </c>
      <c r="BA195" s="120">
        <v>5</v>
      </c>
      <c r="BB195" s="120">
        <v>5</v>
      </c>
      <c r="BC195" s="120">
        <v>2</v>
      </c>
      <c r="BD195" s="120">
        <v>3</v>
      </c>
      <c r="BE195" s="120">
        <v>1</v>
      </c>
      <c r="BF195" s="120">
        <v>1</v>
      </c>
      <c r="BG195" s="120">
        <v>1</v>
      </c>
      <c r="BH195" s="120">
        <v>5</v>
      </c>
      <c r="BI195" s="120" t="s">
        <v>3586</v>
      </c>
      <c r="BJ195" s="120" t="s">
        <v>3587</v>
      </c>
      <c r="BK195" s="120" t="s">
        <v>3588</v>
      </c>
      <c r="BL195" s="120" t="s">
        <v>151</v>
      </c>
      <c r="BM195" s="120" t="s">
        <v>5</v>
      </c>
      <c r="BN195" s="120" t="s">
        <v>3602</v>
      </c>
      <c r="BP195" s="120" t="s">
        <v>3662</v>
      </c>
      <c r="BQ195" s="120">
        <v>3</v>
      </c>
      <c r="BR195" s="120">
        <v>2</v>
      </c>
      <c r="BS195" s="120">
        <v>3</v>
      </c>
      <c r="BT195" s="120">
        <v>2</v>
      </c>
      <c r="BU195" s="120">
        <v>3</v>
      </c>
      <c r="BV195" s="120">
        <f>SUM(Table7[[#This Row],[7. Please indicate for each of the five statements which is the closest to how you have been feeling over the last 6 months '[I have felt cheerful and in good spirits']]:[7. Please indicate for each of the five statements which is the closest to how you have been feeling over the last 6 months '[My daily life has been filled with things that interest me']]])*4</f>
        <v>52</v>
      </c>
      <c r="BW195" s="120" t="s">
        <v>147</v>
      </c>
      <c r="BX195" s="120" t="s">
        <v>3702</v>
      </c>
      <c r="BY195" s="120" t="s">
        <v>4370</v>
      </c>
      <c r="BZ195" s="120" t="s">
        <v>162</v>
      </c>
      <c r="CA195" s="120" t="s">
        <v>170</v>
      </c>
      <c r="CB195" s="120" t="s">
        <v>179</v>
      </c>
      <c r="CC195" s="120" t="s">
        <v>183</v>
      </c>
      <c r="CD195" s="120" t="s">
        <v>609</v>
      </c>
      <c r="CE195" s="120" t="s">
        <v>203</v>
      </c>
      <c r="CF195" s="120" t="s">
        <v>4371</v>
      </c>
      <c r="CG195" s="120" t="s">
        <v>208</v>
      </c>
      <c r="CH195" s="120" t="s">
        <v>214</v>
      </c>
      <c r="CI195" s="120" t="s">
        <v>2031</v>
      </c>
    </row>
    <row r="196" spans="1:87" x14ac:dyDescent="0.25">
      <c r="A196" s="120" t="s">
        <v>4372</v>
      </c>
      <c r="B196" s="120">
        <v>5</v>
      </c>
      <c r="C196" s="120">
        <v>5</v>
      </c>
      <c r="D196" s="120">
        <v>5</v>
      </c>
      <c r="E196" s="120">
        <v>1</v>
      </c>
      <c r="F196" s="120" t="s">
        <v>5</v>
      </c>
      <c r="G196" s="120">
        <v>5</v>
      </c>
      <c r="H196" s="120">
        <v>5</v>
      </c>
      <c r="I196" s="120">
        <v>5</v>
      </c>
      <c r="J196" s="120">
        <v>1</v>
      </c>
      <c r="K196" s="120" t="s">
        <v>5</v>
      </c>
      <c r="L196" s="120" t="s">
        <v>5</v>
      </c>
      <c r="M196" s="120">
        <v>1</v>
      </c>
      <c r="N196" s="120">
        <v>1</v>
      </c>
      <c r="O196" s="120">
        <v>1</v>
      </c>
      <c r="P196" s="120">
        <v>5</v>
      </c>
      <c r="Q196" s="120">
        <v>4</v>
      </c>
      <c r="R196" s="120">
        <v>1</v>
      </c>
      <c r="S196" s="120">
        <v>1</v>
      </c>
      <c r="T196" s="120">
        <v>1</v>
      </c>
      <c r="U196" s="120">
        <v>4</v>
      </c>
      <c r="V196" s="120" t="s">
        <v>5</v>
      </c>
      <c r="W196" s="120">
        <v>1</v>
      </c>
      <c r="X196" s="120" t="s">
        <v>2554</v>
      </c>
      <c r="Z196" s="120">
        <v>4</v>
      </c>
      <c r="AA196" s="120">
        <v>4</v>
      </c>
      <c r="AB196" s="120">
        <v>4</v>
      </c>
      <c r="AC196" s="120">
        <v>4</v>
      </c>
      <c r="AD196" s="120">
        <v>4</v>
      </c>
      <c r="AE196" s="120">
        <v>4</v>
      </c>
      <c r="AF196" s="120">
        <v>4</v>
      </c>
      <c r="AG196" s="120">
        <v>1</v>
      </c>
      <c r="AH196" s="120">
        <v>4</v>
      </c>
      <c r="AI196" s="120">
        <v>4</v>
      </c>
      <c r="AJ196" s="120">
        <v>4</v>
      </c>
      <c r="AK196" s="120">
        <v>4</v>
      </c>
      <c r="AL196" s="120">
        <v>4</v>
      </c>
      <c r="AM196" s="120">
        <v>5</v>
      </c>
      <c r="AN196" s="120">
        <v>5</v>
      </c>
      <c r="AO196" s="120">
        <v>5</v>
      </c>
      <c r="AP196" s="120">
        <v>1</v>
      </c>
      <c r="AQ196" s="120" t="s">
        <v>5</v>
      </c>
      <c r="AR196" s="120">
        <v>5</v>
      </c>
      <c r="AS196" s="120">
        <v>5</v>
      </c>
      <c r="AT196" s="120">
        <v>4</v>
      </c>
      <c r="AU196" s="120">
        <v>1</v>
      </c>
      <c r="AV196" s="120" t="s">
        <v>5</v>
      </c>
      <c r="AW196" s="120" t="s">
        <v>5</v>
      </c>
      <c r="AX196" s="120" t="s">
        <v>5</v>
      </c>
      <c r="AY196" s="120">
        <v>1</v>
      </c>
      <c r="AZ196" s="120">
        <v>1</v>
      </c>
      <c r="BA196" s="120">
        <v>5</v>
      </c>
      <c r="BB196" s="120">
        <v>5</v>
      </c>
      <c r="BC196" s="120">
        <v>1</v>
      </c>
      <c r="BD196" s="120">
        <v>1</v>
      </c>
      <c r="BE196" s="120">
        <v>1</v>
      </c>
      <c r="BF196" s="120">
        <v>5</v>
      </c>
      <c r="BG196" s="120" t="s">
        <v>5</v>
      </c>
      <c r="BH196" s="120" t="s">
        <v>5</v>
      </c>
      <c r="BI196" s="120" t="s">
        <v>3586</v>
      </c>
      <c r="BJ196" s="120" t="s">
        <v>3587</v>
      </c>
      <c r="BK196" s="120" t="s">
        <v>3588</v>
      </c>
      <c r="BL196" s="120" t="s">
        <v>151</v>
      </c>
      <c r="BM196" s="120" t="s">
        <v>151</v>
      </c>
      <c r="BQ196" s="120">
        <v>4</v>
      </c>
      <c r="BR196" s="120">
        <v>4</v>
      </c>
      <c r="BS196" s="120">
        <v>4</v>
      </c>
      <c r="BT196" s="120">
        <v>4</v>
      </c>
      <c r="BU196" s="120">
        <v>4</v>
      </c>
      <c r="BV196" s="120">
        <f>SUM(Table7[[#This Row],[7. Please indicate for each of the five statements which is the closest to how you have been feeling over the last 6 months '[I have felt cheerful and in good spirits']]:[7. Please indicate for each of the five statements which is the closest to how you have been feeling over the last 6 months '[My daily life has been filled with things that interest me']]])*4</f>
        <v>80</v>
      </c>
      <c r="BW196" s="120" t="s">
        <v>148</v>
      </c>
      <c r="BX196" s="120" t="s">
        <v>3702</v>
      </c>
      <c r="BZ196" s="120" t="s">
        <v>162</v>
      </c>
      <c r="CA196" s="120" t="s">
        <v>172</v>
      </c>
      <c r="CB196" s="120" t="s">
        <v>177</v>
      </c>
      <c r="CC196" s="120" t="s">
        <v>184</v>
      </c>
      <c r="CD196" s="120" t="s">
        <v>191</v>
      </c>
      <c r="CE196" s="120" t="s">
        <v>192</v>
      </c>
      <c r="CF196" s="120" t="s">
        <v>3751</v>
      </c>
      <c r="CG196" s="120" t="s">
        <v>208</v>
      </c>
      <c r="CH196" s="120" t="s">
        <v>214</v>
      </c>
      <c r="CI196" s="120" t="s">
        <v>2031</v>
      </c>
    </row>
    <row r="197" spans="1:87" x14ac:dyDescent="0.25">
      <c r="A197" s="120" t="s">
        <v>4373</v>
      </c>
      <c r="B197" s="120">
        <v>1</v>
      </c>
      <c r="C197" s="120">
        <v>5</v>
      </c>
      <c r="D197" s="120">
        <v>1</v>
      </c>
      <c r="E197" s="120">
        <v>3</v>
      </c>
      <c r="F197" s="120">
        <v>1</v>
      </c>
      <c r="G197" s="120">
        <v>5</v>
      </c>
      <c r="H197" s="120">
        <v>1</v>
      </c>
      <c r="I197" s="120">
        <v>3</v>
      </c>
      <c r="J197" s="120">
        <v>1</v>
      </c>
      <c r="K197" s="120">
        <v>5</v>
      </c>
      <c r="L197" s="120">
        <v>4</v>
      </c>
      <c r="M197" s="120">
        <v>1</v>
      </c>
      <c r="N197" s="120">
        <v>4</v>
      </c>
      <c r="O197" s="120">
        <v>5</v>
      </c>
      <c r="P197" s="120">
        <v>5</v>
      </c>
      <c r="Q197" s="120">
        <v>5</v>
      </c>
      <c r="R197" s="120">
        <v>5</v>
      </c>
      <c r="S197" s="120">
        <v>5</v>
      </c>
      <c r="T197" s="120">
        <v>2</v>
      </c>
      <c r="U197" s="120">
        <v>2</v>
      </c>
      <c r="V197" s="120">
        <v>1</v>
      </c>
      <c r="W197" s="120">
        <v>3</v>
      </c>
      <c r="X197" s="120" t="s">
        <v>4374</v>
      </c>
      <c r="Z197" s="120">
        <v>4</v>
      </c>
      <c r="AA197" s="120">
        <v>1</v>
      </c>
      <c r="AB197" s="120">
        <v>1</v>
      </c>
      <c r="AC197" s="120">
        <v>5</v>
      </c>
      <c r="AD197" s="120">
        <v>4</v>
      </c>
      <c r="AE197" s="120" t="s">
        <v>5</v>
      </c>
      <c r="AF197" s="120">
        <v>4</v>
      </c>
      <c r="AG197" s="120">
        <v>1</v>
      </c>
      <c r="AH197" s="120">
        <v>1</v>
      </c>
      <c r="AI197" s="120">
        <v>5</v>
      </c>
      <c r="AJ197" s="120">
        <v>5</v>
      </c>
      <c r="AK197" s="120">
        <v>1</v>
      </c>
      <c r="AL197" s="120">
        <v>1</v>
      </c>
      <c r="AM197" s="120" t="s">
        <v>5</v>
      </c>
      <c r="AN197" s="120">
        <v>5</v>
      </c>
      <c r="AO197" s="120">
        <v>1</v>
      </c>
      <c r="AP197" s="120">
        <v>4</v>
      </c>
      <c r="AQ197" s="120">
        <v>1</v>
      </c>
      <c r="AR197" s="120">
        <v>5</v>
      </c>
      <c r="AS197" s="120" t="s">
        <v>5</v>
      </c>
      <c r="AT197" s="120">
        <v>5</v>
      </c>
      <c r="AU197" s="120">
        <v>1</v>
      </c>
      <c r="AV197" s="120">
        <v>5</v>
      </c>
      <c r="AW197" s="120">
        <v>5</v>
      </c>
      <c r="AX197" s="120">
        <v>1</v>
      </c>
      <c r="AY197" s="120">
        <v>4</v>
      </c>
      <c r="AZ197" s="120">
        <v>5</v>
      </c>
      <c r="BA197" s="120">
        <v>5</v>
      </c>
      <c r="BB197" s="120">
        <v>5</v>
      </c>
      <c r="BC197" s="120">
        <v>5</v>
      </c>
      <c r="BD197" s="120">
        <v>5</v>
      </c>
      <c r="BE197" s="120">
        <v>4</v>
      </c>
      <c r="BF197" s="120" t="s">
        <v>5</v>
      </c>
      <c r="BG197" s="120" t="s">
        <v>5</v>
      </c>
      <c r="BH197" s="120" t="s">
        <v>5</v>
      </c>
      <c r="BI197" s="120" t="s">
        <v>3586</v>
      </c>
      <c r="BJ197" s="120" t="s">
        <v>3587</v>
      </c>
      <c r="BK197" s="120" t="s">
        <v>3588</v>
      </c>
      <c r="BL197" s="120" t="s">
        <v>5</v>
      </c>
      <c r="BM197" s="120" t="s">
        <v>5</v>
      </c>
      <c r="BN197" s="120" t="s">
        <v>3594</v>
      </c>
      <c r="BQ197" s="120">
        <v>3</v>
      </c>
      <c r="BR197" s="120">
        <v>1</v>
      </c>
      <c r="BS197" s="120">
        <v>3</v>
      </c>
      <c r="BT197" s="120">
        <v>0</v>
      </c>
      <c r="BU197" s="120">
        <v>1</v>
      </c>
      <c r="BV197" s="120">
        <f>SUM(Table7[[#This Row],[7. Please indicate for each of the five statements which is the closest to how you have been feeling over the last 6 months '[I have felt cheerful and in good spirits']]:[7. Please indicate for each of the five statements which is the closest to how you have been feeling over the last 6 months '[My daily life has been filled with things that interest me']]])*4</f>
        <v>32</v>
      </c>
      <c r="BW197" s="120" t="s">
        <v>4375</v>
      </c>
      <c r="BX197" s="120" t="s">
        <v>4376</v>
      </c>
      <c r="BY197" s="120" t="s">
        <v>4377</v>
      </c>
      <c r="BZ197" s="120" t="s">
        <v>162</v>
      </c>
      <c r="CA197" s="120" t="s">
        <v>173</v>
      </c>
      <c r="CB197" s="120" t="s">
        <v>176</v>
      </c>
      <c r="CC197" s="120" t="s">
        <v>184</v>
      </c>
      <c r="CD197" s="120" t="s">
        <v>4378</v>
      </c>
      <c r="CE197" s="120" t="s">
        <v>203</v>
      </c>
      <c r="CF197" s="120" t="s">
        <v>4379</v>
      </c>
      <c r="CG197" s="120" t="s">
        <v>208</v>
      </c>
      <c r="CH197" s="120" t="s">
        <v>214</v>
      </c>
      <c r="CI197" s="120" t="s">
        <v>2031</v>
      </c>
    </row>
    <row r="198" spans="1:87" x14ac:dyDescent="0.25">
      <c r="A198" s="120" t="s">
        <v>4380</v>
      </c>
      <c r="B198" s="120">
        <v>3</v>
      </c>
      <c r="C198" s="120">
        <v>5</v>
      </c>
      <c r="D198" s="120">
        <v>2</v>
      </c>
      <c r="E198" s="120">
        <v>4</v>
      </c>
      <c r="F198" s="120">
        <v>2</v>
      </c>
      <c r="G198" s="120">
        <v>3</v>
      </c>
      <c r="H198" s="120">
        <v>5</v>
      </c>
      <c r="I198" s="120">
        <v>4</v>
      </c>
      <c r="J198" s="120">
        <v>1</v>
      </c>
      <c r="K198" s="120">
        <v>1</v>
      </c>
      <c r="L198" s="120">
        <v>2</v>
      </c>
      <c r="M198" s="120">
        <v>3</v>
      </c>
      <c r="N198" s="120">
        <v>5</v>
      </c>
      <c r="O198" s="120">
        <v>2</v>
      </c>
      <c r="P198" s="120">
        <v>5</v>
      </c>
      <c r="Q198" s="120">
        <v>5</v>
      </c>
      <c r="R198" s="120">
        <v>2</v>
      </c>
      <c r="S198" s="120">
        <v>2</v>
      </c>
      <c r="T198" s="120">
        <v>1</v>
      </c>
      <c r="U198" s="120">
        <v>1</v>
      </c>
      <c r="V198" s="120">
        <v>1</v>
      </c>
      <c r="W198" s="120">
        <v>5</v>
      </c>
      <c r="X198" s="120" t="s">
        <v>2954</v>
      </c>
      <c r="Z198" s="120">
        <v>5</v>
      </c>
      <c r="AA198" s="120">
        <v>5</v>
      </c>
      <c r="AB198" s="120">
        <v>4</v>
      </c>
      <c r="AC198" s="120">
        <v>4</v>
      </c>
      <c r="AD198" s="120">
        <v>5</v>
      </c>
      <c r="AE198" s="120">
        <v>3</v>
      </c>
      <c r="AF198" s="120">
        <v>5</v>
      </c>
      <c r="AG198" s="120">
        <v>3</v>
      </c>
      <c r="AH198" s="120">
        <v>5</v>
      </c>
      <c r="AI198" s="120">
        <v>5</v>
      </c>
      <c r="AJ198" s="120">
        <v>5</v>
      </c>
      <c r="AK198" s="120">
        <v>4</v>
      </c>
      <c r="AL198" s="120">
        <v>4</v>
      </c>
      <c r="AM198" s="120">
        <v>2</v>
      </c>
      <c r="AN198" s="120">
        <v>5</v>
      </c>
      <c r="AO198" s="120">
        <v>2</v>
      </c>
      <c r="AP198" s="120">
        <v>4</v>
      </c>
      <c r="AQ198" s="120">
        <v>2</v>
      </c>
      <c r="AR198" s="120">
        <v>4</v>
      </c>
      <c r="AS198" s="120">
        <v>5</v>
      </c>
      <c r="AT198" s="120">
        <v>4</v>
      </c>
      <c r="AU198" s="120">
        <v>1</v>
      </c>
      <c r="AV198" s="120">
        <v>1</v>
      </c>
      <c r="AW198" s="120">
        <v>2</v>
      </c>
      <c r="AX198" s="120">
        <v>3</v>
      </c>
      <c r="AY198" s="120">
        <v>4</v>
      </c>
      <c r="AZ198" s="120">
        <v>2</v>
      </c>
      <c r="BA198" s="120">
        <v>5</v>
      </c>
      <c r="BB198" s="120">
        <v>5</v>
      </c>
      <c r="BC198" s="120">
        <v>2</v>
      </c>
      <c r="BD198" s="120">
        <v>2</v>
      </c>
      <c r="BE198" s="120">
        <v>1</v>
      </c>
      <c r="BF198" s="120">
        <v>1</v>
      </c>
      <c r="BG198" s="120">
        <v>1</v>
      </c>
      <c r="BH198" s="120">
        <v>5</v>
      </c>
      <c r="BI198" s="120" t="s">
        <v>3593</v>
      </c>
      <c r="BK198" s="120" t="s">
        <v>3588</v>
      </c>
      <c r="BL198" s="120" t="s">
        <v>151</v>
      </c>
      <c r="BM198" s="120" t="s">
        <v>151</v>
      </c>
      <c r="BQ198" s="120">
        <v>4</v>
      </c>
      <c r="BR198" s="120">
        <v>4</v>
      </c>
      <c r="BS198" s="120">
        <v>5</v>
      </c>
      <c r="BT198" s="120">
        <v>1</v>
      </c>
      <c r="BU198" s="120">
        <v>5</v>
      </c>
      <c r="BV198" s="120">
        <f>SUM(Table7[[#This Row],[7. Please indicate for each of the five statements which is the closest to how you have been feeling over the last 6 months '[I have felt cheerful and in good spirits']]:[7. Please indicate for each of the five statements which is the closest to how you have been feeling over the last 6 months '[My daily life has been filled with things that interest me']]])*4</f>
        <v>76</v>
      </c>
      <c r="BW198" s="120" t="s">
        <v>2052</v>
      </c>
      <c r="BX198" s="120" t="s">
        <v>4303</v>
      </c>
      <c r="BZ198" s="120" t="s">
        <v>162</v>
      </c>
      <c r="CA198" s="120" t="s">
        <v>170</v>
      </c>
      <c r="CB198" s="120" t="s">
        <v>176</v>
      </c>
      <c r="CC198" s="120" t="s">
        <v>183</v>
      </c>
      <c r="CD198" s="120" t="s">
        <v>190</v>
      </c>
      <c r="CE198" s="120" t="s">
        <v>202</v>
      </c>
      <c r="CF198" s="120" t="s">
        <v>3780</v>
      </c>
      <c r="CG198" s="120" t="s">
        <v>208</v>
      </c>
      <c r="CH198" s="120" t="s">
        <v>214</v>
      </c>
      <c r="CI198" s="120" t="s">
        <v>2031</v>
      </c>
    </row>
    <row r="199" spans="1:87" x14ac:dyDescent="0.25">
      <c r="A199" s="120" t="s">
        <v>4381</v>
      </c>
      <c r="B199" s="120">
        <v>3</v>
      </c>
      <c r="C199" s="120">
        <v>5</v>
      </c>
      <c r="D199" s="120">
        <v>5</v>
      </c>
      <c r="E199" s="120">
        <v>2</v>
      </c>
      <c r="F199" s="120">
        <v>1</v>
      </c>
      <c r="G199" s="120">
        <v>5</v>
      </c>
      <c r="H199" s="120">
        <v>5</v>
      </c>
      <c r="I199" s="120">
        <v>5</v>
      </c>
      <c r="J199" s="120">
        <v>1</v>
      </c>
      <c r="K199" s="120">
        <v>4</v>
      </c>
      <c r="L199" s="120">
        <v>3</v>
      </c>
      <c r="M199" s="120">
        <v>3</v>
      </c>
      <c r="N199" s="120">
        <v>4</v>
      </c>
      <c r="O199" s="120">
        <v>4</v>
      </c>
      <c r="P199" s="120">
        <v>5</v>
      </c>
      <c r="Q199" s="120">
        <v>5</v>
      </c>
      <c r="R199" s="120">
        <v>2</v>
      </c>
      <c r="S199" s="120">
        <v>2</v>
      </c>
      <c r="T199" s="120">
        <v>1</v>
      </c>
      <c r="U199" s="120">
        <v>4</v>
      </c>
      <c r="V199" s="120">
        <v>4</v>
      </c>
      <c r="W199" s="120">
        <v>5</v>
      </c>
      <c r="X199" s="120" t="s">
        <v>2566</v>
      </c>
      <c r="Z199" s="120">
        <v>3</v>
      </c>
      <c r="AA199" s="120">
        <v>2</v>
      </c>
      <c r="AB199" s="120">
        <v>3</v>
      </c>
      <c r="AC199" s="120">
        <v>2</v>
      </c>
      <c r="AD199" s="120">
        <v>4</v>
      </c>
      <c r="AE199" s="120">
        <v>2</v>
      </c>
      <c r="AF199" s="120">
        <v>4</v>
      </c>
      <c r="AG199" s="120">
        <v>2</v>
      </c>
      <c r="AH199" s="120">
        <v>3</v>
      </c>
      <c r="AI199" s="120">
        <v>3</v>
      </c>
      <c r="AJ199" s="120">
        <v>3</v>
      </c>
      <c r="AK199" s="120">
        <v>2</v>
      </c>
      <c r="AL199" s="120">
        <v>3</v>
      </c>
      <c r="AM199" s="120">
        <v>4</v>
      </c>
      <c r="AN199" s="120">
        <v>5</v>
      </c>
      <c r="AO199" s="120">
        <v>5</v>
      </c>
      <c r="AP199" s="120">
        <v>3</v>
      </c>
      <c r="AQ199" s="120">
        <v>1</v>
      </c>
      <c r="AR199" s="120">
        <v>5</v>
      </c>
      <c r="AS199" s="120">
        <v>5</v>
      </c>
      <c r="AT199" s="120">
        <v>4</v>
      </c>
      <c r="AU199" s="120">
        <v>1</v>
      </c>
      <c r="AV199" s="120">
        <v>3</v>
      </c>
      <c r="AW199" s="120">
        <v>4</v>
      </c>
      <c r="AX199" s="120">
        <v>4</v>
      </c>
      <c r="AY199" s="120">
        <v>4</v>
      </c>
      <c r="AZ199" s="120">
        <v>3</v>
      </c>
      <c r="BA199" s="120">
        <v>5</v>
      </c>
      <c r="BB199" s="120">
        <v>5</v>
      </c>
      <c r="BC199" s="120">
        <v>2</v>
      </c>
      <c r="BD199" s="120">
        <v>2</v>
      </c>
      <c r="BE199" s="120">
        <v>1</v>
      </c>
      <c r="BF199" s="120">
        <v>3</v>
      </c>
      <c r="BG199" s="120">
        <v>3</v>
      </c>
      <c r="BH199" s="120">
        <v>5</v>
      </c>
      <c r="BI199" s="120" t="s">
        <v>3659</v>
      </c>
      <c r="BJ199" s="120" t="s">
        <v>3587</v>
      </c>
      <c r="BK199" s="120" t="s">
        <v>3588</v>
      </c>
      <c r="BL199" s="120" t="s">
        <v>151</v>
      </c>
      <c r="BM199" s="120" t="s">
        <v>151</v>
      </c>
      <c r="BN199" s="120" t="s">
        <v>3594</v>
      </c>
      <c r="BO199" s="120" t="s">
        <v>3603</v>
      </c>
      <c r="BP199" s="120" t="s">
        <v>3611</v>
      </c>
      <c r="BQ199" s="120">
        <v>3</v>
      </c>
      <c r="BR199" s="120">
        <v>3</v>
      </c>
      <c r="BS199" s="120">
        <v>2</v>
      </c>
      <c r="BT199" s="120">
        <v>0</v>
      </c>
      <c r="BU199" s="120">
        <v>1</v>
      </c>
      <c r="BV199" s="120">
        <f>SUM(Table7[[#This Row],[7. Please indicate for each of the five statements which is the closest to how you have been feeling over the last 6 months '[I have felt cheerful and in good spirits']]:[7. Please indicate for each of the five statements which is the closest to how you have been feeling over the last 6 months '[My daily life has been filled with things that interest me']]])*4</f>
        <v>36</v>
      </c>
      <c r="BW199" s="120" t="s">
        <v>147</v>
      </c>
      <c r="BX199" s="120" t="s">
        <v>3605</v>
      </c>
      <c r="BY199" s="120" t="s">
        <v>4382</v>
      </c>
      <c r="CB199" s="120" t="s">
        <v>177</v>
      </c>
      <c r="CC199" s="120" t="s">
        <v>183</v>
      </c>
      <c r="CE199" s="120" t="s">
        <v>204</v>
      </c>
      <c r="CF199" s="120" t="s">
        <v>3613</v>
      </c>
      <c r="CG199" s="120" t="s">
        <v>208</v>
      </c>
      <c r="CH199" s="120" t="s">
        <v>214</v>
      </c>
      <c r="CI199" s="120" t="s">
        <v>2031</v>
      </c>
    </row>
    <row r="200" spans="1:87" x14ac:dyDescent="0.25">
      <c r="A200" s="120" t="s">
        <v>4383</v>
      </c>
      <c r="B200" s="120">
        <v>5</v>
      </c>
      <c r="C200" s="120">
        <v>5</v>
      </c>
      <c r="D200" s="120">
        <v>4</v>
      </c>
      <c r="E200" s="120">
        <v>4</v>
      </c>
      <c r="F200" s="120">
        <v>3</v>
      </c>
      <c r="G200" s="120">
        <v>5</v>
      </c>
      <c r="H200" s="120">
        <v>5</v>
      </c>
      <c r="I200" s="120">
        <v>5</v>
      </c>
      <c r="J200" s="120">
        <v>2</v>
      </c>
      <c r="K200" s="120">
        <v>4</v>
      </c>
      <c r="L200" s="120">
        <v>5</v>
      </c>
      <c r="M200" s="120">
        <v>5</v>
      </c>
      <c r="N200" s="120">
        <v>5</v>
      </c>
      <c r="O200" s="120">
        <v>5</v>
      </c>
      <c r="P200" s="120">
        <v>5</v>
      </c>
      <c r="Q200" s="120">
        <v>5</v>
      </c>
      <c r="R200" s="120">
        <v>4</v>
      </c>
      <c r="S200" s="120">
        <v>4</v>
      </c>
      <c r="T200" s="120">
        <v>3</v>
      </c>
      <c r="U200" s="120">
        <v>4</v>
      </c>
      <c r="V200" s="120" t="s">
        <v>5</v>
      </c>
      <c r="W200" s="120">
        <v>4</v>
      </c>
      <c r="X200" s="120" t="s">
        <v>2692</v>
      </c>
      <c r="Z200" s="120">
        <v>4</v>
      </c>
      <c r="AA200" s="120">
        <v>3</v>
      </c>
      <c r="AB200" s="120">
        <v>5</v>
      </c>
      <c r="AC200" s="120">
        <v>4</v>
      </c>
      <c r="AD200" s="120">
        <v>4</v>
      </c>
      <c r="AE200" s="120">
        <v>3</v>
      </c>
      <c r="AF200" s="120">
        <v>5</v>
      </c>
      <c r="AG200" s="120">
        <v>4</v>
      </c>
      <c r="AH200" s="120">
        <v>5</v>
      </c>
      <c r="AI200" s="120">
        <v>4</v>
      </c>
      <c r="AJ200" s="120">
        <v>5</v>
      </c>
      <c r="AK200" s="120">
        <v>5</v>
      </c>
      <c r="AL200" s="120">
        <v>3</v>
      </c>
      <c r="AM200" s="120">
        <v>4</v>
      </c>
      <c r="AN200" s="120">
        <v>5</v>
      </c>
      <c r="AO200" s="120">
        <v>4</v>
      </c>
      <c r="AP200" s="120">
        <v>5</v>
      </c>
      <c r="AQ200" s="120">
        <v>4</v>
      </c>
      <c r="AR200" s="120">
        <v>5</v>
      </c>
      <c r="AS200" s="120">
        <v>5</v>
      </c>
      <c r="AT200" s="120">
        <v>4</v>
      </c>
      <c r="AU200" s="120">
        <v>3</v>
      </c>
      <c r="AV200" s="120">
        <v>5</v>
      </c>
      <c r="AW200" s="120">
        <v>5</v>
      </c>
      <c r="AX200" s="120">
        <v>5</v>
      </c>
      <c r="AY200" s="120">
        <v>5</v>
      </c>
      <c r="AZ200" s="120">
        <v>5</v>
      </c>
      <c r="BA200" s="120">
        <v>5</v>
      </c>
      <c r="BB200" s="120">
        <v>5</v>
      </c>
      <c r="BC200" s="120">
        <v>4</v>
      </c>
      <c r="BD200" s="120">
        <v>5</v>
      </c>
      <c r="BE200" s="120">
        <v>4</v>
      </c>
      <c r="BF200" s="120" t="s">
        <v>5</v>
      </c>
      <c r="BG200" s="120" t="s">
        <v>5</v>
      </c>
      <c r="BH200" s="120">
        <v>4</v>
      </c>
      <c r="BI200" s="120" t="s">
        <v>3586</v>
      </c>
      <c r="BJ200" s="120" t="s">
        <v>3587</v>
      </c>
      <c r="BK200" s="120" t="s">
        <v>3588</v>
      </c>
      <c r="BL200" s="120" t="s">
        <v>5</v>
      </c>
      <c r="BM200" s="120" t="s">
        <v>151</v>
      </c>
      <c r="BQ200" s="120">
        <v>4</v>
      </c>
      <c r="BR200" s="120">
        <v>4</v>
      </c>
      <c r="BS200" s="120">
        <v>4</v>
      </c>
      <c r="BT200" s="120">
        <v>2</v>
      </c>
      <c r="BU200" s="120">
        <v>4</v>
      </c>
      <c r="BV200" s="120">
        <f>SUM(Table7[[#This Row],[7. Please indicate for each of the five statements which is the closest to how you have been feeling over the last 6 months '[I have felt cheerful and in good spirits']]:[7. Please indicate for each of the five statements which is the closest to how you have been feeling over the last 6 months '[My daily life has been filled with things that interest me']]])*4</f>
        <v>72</v>
      </c>
      <c r="BW200" s="120" t="s">
        <v>147</v>
      </c>
      <c r="BX200" s="120" t="s">
        <v>3598</v>
      </c>
      <c r="BY200" s="120" t="s">
        <v>4384</v>
      </c>
      <c r="BZ200" s="120" t="s">
        <v>162</v>
      </c>
      <c r="CA200" s="120" t="s">
        <v>169</v>
      </c>
      <c r="CB200" s="120" t="s">
        <v>177</v>
      </c>
      <c r="CC200" s="120" t="s">
        <v>183</v>
      </c>
      <c r="CD200" s="120" t="s">
        <v>4385</v>
      </c>
      <c r="CE200" s="120" t="s">
        <v>203</v>
      </c>
      <c r="CF200" s="120" t="s">
        <v>3591</v>
      </c>
      <c r="CG200" s="120" t="s">
        <v>4386</v>
      </c>
      <c r="CH200" s="120" t="s">
        <v>214</v>
      </c>
      <c r="CI200" s="120" t="s">
        <v>2031</v>
      </c>
    </row>
    <row r="201" spans="1:87" x14ac:dyDescent="0.25">
      <c r="A201" s="120" t="s">
        <v>4387</v>
      </c>
      <c r="B201" s="120">
        <v>4</v>
      </c>
      <c r="C201" s="120">
        <v>5</v>
      </c>
      <c r="D201" s="120">
        <v>4</v>
      </c>
      <c r="E201" s="120">
        <v>4</v>
      </c>
      <c r="F201" s="120" t="s">
        <v>5</v>
      </c>
      <c r="G201" s="120">
        <v>4</v>
      </c>
      <c r="H201" s="120">
        <v>5</v>
      </c>
      <c r="I201" s="120">
        <v>5</v>
      </c>
      <c r="J201" s="120">
        <v>4</v>
      </c>
      <c r="K201" s="120">
        <v>5</v>
      </c>
      <c r="L201" s="120">
        <v>5</v>
      </c>
      <c r="M201" s="120">
        <v>5</v>
      </c>
      <c r="N201" s="120">
        <v>4</v>
      </c>
      <c r="O201" s="120">
        <v>4</v>
      </c>
      <c r="P201" s="120">
        <v>5</v>
      </c>
      <c r="Q201" s="120">
        <v>5</v>
      </c>
      <c r="R201" s="120">
        <v>3</v>
      </c>
      <c r="S201" s="120">
        <v>4</v>
      </c>
      <c r="T201" s="120">
        <v>4</v>
      </c>
      <c r="U201" s="120" t="s">
        <v>5</v>
      </c>
      <c r="V201" s="120" t="s">
        <v>5</v>
      </c>
      <c r="W201" s="120">
        <v>4</v>
      </c>
      <c r="X201" s="120" t="s">
        <v>4388</v>
      </c>
      <c r="Z201" s="120">
        <v>2</v>
      </c>
      <c r="AA201" s="120">
        <v>3</v>
      </c>
      <c r="AB201" s="120">
        <v>4</v>
      </c>
      <c r="AC201" s="120">
        <v>4</v>
      </c>
      <c r="AD201" s="120">
        <v>3</v>
      </c>
      <c r="AE201" s="120">
        <v>4</v>
      </c>
      <c r="AF201" s="120">
        <v>4</v>
      </c>
      <c r="AG201" s="120">
        <v>3</v>
      </c>
      <c r="AH201" s="120">
        <v>4</v>
      </c>
      <c r="AI201" s="120">
        <v>2</v>
      </c>
      <c r="AJ201" s="120">
        <v>4</v>
      </c>
      <c r="AK201" s="120">
        <v>5</v>
      </c>
      <c r="AL201" s="120">
        <v>4</v>
      </c>
      <c r="AM201" s="120">
        <v>5</v>
      </c>
      <c r="AN201" s="120">
        <v>5</v>
      </c>
      <c r="AO201" s="120">
        <v>5</v>
      </c>
      <c r="AP201" s="120">
        <v>4</v>
      </c>
      <c r="AQ201" s="120" t="s">
        <v>5</v>
      </c>
      <c r="AR201" s="120">
        <v>5</v>
      </c>
      <c r="AS201" s="120">
        <v>5</v>
      </c>
      <c r="AT201" s="120">
        <v>5</v>
      </c>
      <c r="AU201" s="120">
        <v>5</v>
      </c>
      <c r="AV201" s="120">
        <v>5</v>
      </c>
      <c r="AW201" s="120">
        <v>5</v>
      </c>
      <c r="AX201" s="120">
        <v>5</v>
      </c>
      <c r="AY201" s="120">
        <v>5</v>
      </c>
      <c r="AZ201" s="120">
        <v>4</v>
      </c>
      <c r="BA201" s="120">
        <v>5</v>
      </c>
      <c r="BB201" s="120">
        <v>5</v>
      </c>
      <c r="BC201" s="120">
        <v>4</v>
      </c>
      <c r="BD201" s="120">
        <v>5</v>
      </c>
      <c r="BE201" s="120">
        <v>5</v>
      </c>
      <c r="BF201" s="120" t="s">
        <v>5</v>
      </c>
      <c r="BG201" s="120">
        <v>5</v>
      </c>
      <c r="BH201" s="120">
        <v>5</v>
      </c>
      <c r="BI201" s="120" t="s">
        <v>3586</v>
      </c>
      <c r="BJ201" s="120" t="s">
        <v>3623</v>
      </c>
      <c r="BK201" s="120" t="s">
        <v>3588</v>
      </c>
      <c r="BL201" s="120" t="s">
        <v>151</v>
      </c>
      <c r="BM201" s="120" t="s">
        <v>151</v>
      </c>
      <c r="BN201" s="120" t="s">
        <v>3602</v>
      </c>
      <c r="BO201" s="120" t="s">
        <v>3716</v>
      </c>
      <c r="BP201" s="120" t="s">
        <v>3628</v>
      </c>
      <c r="BQ201" s="120">
        <v>4</v>
      </c>
      <c r="BR201" s="120">
        <v>4</v>
      </c>
      <c r="BS201" s="120">
        <v>4</v>
      </c>
      <c r="BT201" s="120">
        <v>4</v>
      </c>
      <c r="BU201" s="120">
        <v>5</v>
      </c>
      <c r="BV201" s="120">
        <f>SUM(Table7[[#This Row],[7. Please indicate for each of the five statements which is the closest to how you have been feeling over the last 6 months '[I have felt cheerful and in good spirits']]:[7. Please indicate for each of the five statements which is the closest to how you have been feeling over the last 6 months '[My daily life has been filled with things that interest me']]])*4</f>
        <v>84</v>
      </c>
      <c r="BW201" s="120" t="s">
        <v>147</v>
      </c>
      <c r="BX201" s="120" t="s">
        <v>4389</v>
      </c>
      <c r="BY201" s="120" t="s">
        <v>4390</v>
      </c>
      <c r="BZ201" s="120" t="s">
        <v>163</v>
      </c>
      <c r="CA201" s="120" t="s">
        <v>171</v>
      </c>
      <c r="CB201" s="120" t="s">
        <v>178</v>
      </c>
      <c r="CC201" s="120" t="s">
        <v>185</v>
      </c>
      <c r="CE201" s="120" t="s">
        <v>155</v>
      </c>
      <c r="CF201" s="120" t="s">
        <v>4391</v>
      </c>
      <c r="CG201" s="120" t="s">
        <v>4392</v>
      </c>
      <c r="CH201" s="120" t="s">
        <v>217</v>
      </c>
      <c r="CI201" s="120" t="s">
        <v>2031</v>
      </c>
    </row>
    <row r="202" spans="1:87" x14ac:dyDescent="0.25">
      <c r="A202" s="120" t="s">
        <v>4393</v>
      </c>
      <c r="B202" s="120">
        <v>3</v>
      </c>
      <c r="C202" s="120">
        <v>5</v>
      </c>
      <c r="D202" s="120">
        <v>2</v>
      </c>
      <c r="E202" s="120">
        <v>3</v>
      </c>
      <c r="F202" s="120">
        <v>2</v>
      </c>
      <c r="G202" s="120" t="s">
        <v>5</v>
      </c>
      <c r="H202" s="120">
        <v>4</v>
      </c>
      <c r="I202" s="120">
        <v>3</v>
      </c>
      <c r="J202" s="120">
        <v>2</v>
      </c>
      <c r="K202" s="120">
        <v>3</v>
      </c>
      <c r="L202" s="120">
        <v>3</v>
      </c>
      <c r="M202" s="120">
        <v>3</v>
      </c>
      <c r="N202" s="120">
        <v>3</v>
      </c>
      <c r="O202" s="120" t="s">
        <v>5</v>
      </c>
      <c r="P202" s="120">
        <v>3</v>
      </c>
      <c r="Q202" s="120">
        <v>3</v>
      </c>
      <c r="R202" s="120">
        <v>5</v>
      </c>
      <c r="S202" s="120">
        <v>3</v>
      </c>
      <c r="T202" s="120">
        <v>3</v>
      </c>
      <c r="U202" s="120">
        <v>5</v>
      </c>
      <c r="V202" s="120">
        <v>3</v>
      </c>
      <c r="W202" s="120">
        <v>2</v>
      </c>
      <c r="X202" s="120" t="s">
        <v>4394</v>
      </c>
      <c r="Z202" s="120">
        <v>5</v>
      </c>
      <c r="AA202" s="120">
        <v>5</v>
      </c>
      <c r="AB202" s="120">
        <v>4</v>
      </c>
      <c r="AC202" s="120">
        <v>3</v>
      </c>
      <c r="AD202" s="120">
        <v>4</v>
      </c>
      <c r="AE202" s="120">
        <v>3</v>
      </c>
      <c r="AF202" s="120">
        <v>5</v>
      </c>
      <c r="AG202" s="120">
        <v>3</v>
      </c>
      <c r="AH202" s="120">
        <v>3</v>
      </c>
      <c r="AI202" s="120">
        <v>5</v>
      </c>
      <c r="AJ202" s="120">
        <v>5</v>
      </c>
      <c r="AK202" s="120">
        <v>4</v>
      </c>
      <c r="AL202" s="120">
        <v>3</v>
      </c>
      <c r="AM202" s="120">
        <v>4</v>
      </c>
      <c r="AN202" s="120">
        <v>5</v>
      </c>
      <c r="AO202" s="120">
        <v>4</v>
      </c>
      <c r="AP202" s="120">
        <v>5</v>
      </c>
      <c r="AQ202" s="120">
        <v>3</v>
      </c>
      <c r="AR202" s="120">
        <v>5</v>
      </c>
      <c r="AS202" s="120">
        <v>4</v>
      </c>
      <c r="AT202" s="120">
        <v>4</v>
      </c>
      <c r="AU202" s="120">
        <v>2</v>
      </c>
      <c r="AV202" s="120">
        <v>3</v>
      </c>
      <c r="AW202" s="120">
        <v>5</v>
      </c>
      <c r="AX202" s="120">
        <v>4</v>
      </c>
      <c r="AY202" s="120">
        <v>3</v>
      </c>
      <c r="AZ202" s="120">
        <v>4</v>
      </c>
      <c r="BA202" s="120">
        <v>4</v>
      </c>
      <c r="BB202" s="120">
        <v>3</v>
      </c>
      <c r="BC202" s="120">
        <v>4</v>
      </c>
      <c r="BD202" s="120">
        <v>3</v>
      </c>
      <c r="BE202" s="120">
        <v>4</v>
      </c>
      <c r="BF202" s="120">
        <v>4</v>
      </c>
      <c r="BG202" s="120">
        <v>4</v>
      </c>
      <c r="BH202" s="120">
        <v>5</v>
      </c>
      <c r="BI202" s="120" t="s">
        <v>3659</v>
      </c>
      <c r="BJ202" s="120" t="s">
        <v>3587</v>
      </c>
      <c r="BK202" s="120" t="s">
        <v>3588</v>
      </c>
      <c r="BL202" s="120" t="s">
        <v>931</v>
      </c>
      <c r="BM202" s="120" t="s">
        <v>931</v>
      </c>
      <c r="BN202" s="120" t="s">
        <v>3602</v>
      </c>
      <c r="BP202" s="120" t="s">
        <v>3778</v>
      </c>
      <c r="BQ202" s="120">
        <v>3</v>
      </c>
      <c r="BR202" s="120">
        <v>4</v>
      </c>
      <c r="BS202" s="120">
        <v>4</v>
      </c>
      <c r="BT202" s="120">
        <v>4</v>
      </c>
      <c r="BU202" s="120">
        <v>4</v>
      </c>
      <c r="BV202" s="120">
        <f>SUM(Table7[[#This Row],[7. Please indicate for each of the five statements which is the closest to how you have been feeling over the last 6 months '[I have felt cheerful and in good spirits']]:[7. Please indicate for each of the five statements which is the closest to how you have been feeling over the last 6 months '[My daily life has been filled with things that interest me']]])*4</f>
        <v>76</v>
      </c>
      <c r="BW202" s="120" t="s">
        <v>147</v>
      </c>
      <c r="BX202" s="120" t="s">
        <v>4395</v>
      </c>
      <c r="BY202" s="120" t="s">
        <v>4396</v>
      </c>
      <c r="BZ202" s="120" t="s">
        <v>163</v>
      </c>
      <c r="CA202" s="120" t="s">
        <v>170</v>
      </c>
      <c r="CB202" s="120" t="s">
        <v>178</v>
      </c>
      <c r="CC202" s="120" t="s">
        <v>184</v>
      </c>
      <c r="CD202" s="120" t="s">
        <v>4397</v>
      </c>
      <c r="CE202" s="120" t="s">
        <v>153</v>
      </c>
      <c r="CF202" s="120" t="s">
        <v>192</v>
      </c>
      <c r="CG202" s="120" t="s">
        <v>208</v>
      </c>
      <c r="CH202" s="120" t="s">
        <v>4398</v>
      </c>
      <c r="CI202" s="120" t="s">
        <v>2031</v>
      </c>
    </row>
    <row r="203" spans="1:87" x14ac:dyDescent="0.25">
      <c r="A203" s="120" t="s">
        <v>4399</v>
      </c>
      <c r="B203" s="120">
        <v>5</v>
      </c>
      <c r="C203" s="120">
        <v>4</v>
      </c>
      <c r="D203" s="120">
        <v>2</v>
      </c>
      <c r="E203" s="120">
        <v>1</v>
      </c>
      <c r="F203" s="120">
        <v>1</v>
      </c>
      <c r="G203" s="120">
        <v>5</v>
      </c>
      <c r="H203" s="120">
        <v>2</v>
      </c>
      <c r="I203" s="120">
        <v>4</v>
      </c>
      <c r="J203" s="120">
        <v>2</v>
      </c>
      <c r="K203" s="120">
        <v>2</v>
      </c>
      <c r="L203" s="120">
        <v>1</v>
      </c>
      <c r="M203" s="120">
        <v>2</v>
      </c>
      <c r="N203" s="120">
        <v>1</v>
      </c>
      <c r="O203" s="120">
        <v>1</v>
      </c>
      <c r="P203" s="120">
        <v>5</v>
      </c>
      <c r="Q203" s="120">
        <v>5</v>
      </c>
      <c r="R203" s="120">
        <v>2</v>
      </c>
      <c r="S203" s="120">
        <v>1</v>
      </c>
      <c r="T203" s="120">
        <v>1</v>
      </c>
      <c r="U203" s="120">
        <v>1</v>
      </c>
      <c r="V203" s="120">
        <v>1</v>
      </c>
      <c r="W203" s="120">
        <v>5</v>
      </c>
      <c r="X203" s="120" t="s">
        <v>4400</v>
      </c>
      <c r="Z203" s="120">
        <v>4</v>
      </c>
      <c r="AA203" s="120">
        <v>1</v>
      </c>
      <c r="AB203" s="120">
        <v>2</v>
      </c>
      <c r="AC203" s="120">
        <v>2</v>
      </c>
      <c r="AD203" s="120">
        <v>5</v>
      </c>
      <c r="AE203" s="120">
        <v>3</v>
      </c>
      <c r="AF203" s="120">
        <v>4</v>
      </c>
      <c r="AG203" s="120">
        <v>1</v>
      </c>
      <c r="AH203" s="120">
        <v>4</v>
      </c>
      <c r="AI203" s="120">
        <v>5</v>
      </c>
      <c r="AJ203" s="120">
        <v>3</v>
      </c>
      <c r="AK203" s="120">
        <v>3</v>
      </c>
      <c r="AL203" s="120">
        <v>1</v>
      </c>
      <c r="AM203" s="120">
        <v>4</v>
      </c>
      <c r="AN203" s="120">
        <v>3</v>
      </c>
      <c r="AO203" s="120">
        <v>2</v>
      </c>
      <c r="AP203" s="120">
        <v>1</v>
      </c>
      <c r="AQ203" s="120">
        <v>1</v>
      </c>
      <c r="AR203" s="120">
        <v>5</v>
      </c>
      <c r="AS203" s="120">
        <v>1</v>
      </c>
      <c r="AT203" s="120">
        <v>3</v>
      </c>
      <c r="AU203" s="120">
        <v>1</v>
      </c>
      <c r="AV203" s="120">
        <v>1</v>
      </c>
      <c r="AW203" s="120">
        <v>1</v>
      </c>
      <c r="AX203" s="120">
        <v>1</v>
      </c>
      <c r="AY203" s="120">
        <v>1</v>
      </c>
      <c r="AZ203" s="120">
        <v>1</v>
      </c>
      <c r="BA203" s="120">
        <v>5</v>
      </c>
      <c r="BB203" s="120">
        <v>5</v>
      </c>
      <c r="BC203" s="120">
        <v>1</v>
      </c>
      <c r="BD203" s="120">
        <v>1</v>
      </c>
      <c r="BE203" s="120">
        <v>1</v>
      </c>
      <c r="BF203" s="120">
        <v>2</v>
      </c>
      <c r="BG203" s="120">
        <v>1</v>
      </c>
      <c r="BH203" s="120">
        <v>5</v>
      </c>
      <c r="BI203" s="120" t="s">
        <v>3659</v>
      </c>
      <c r="BJ203" s="120" t="s">
        <v>3623</v>
      </c>
      <c r="BK203" s="120" t="s">
        <v>3588</v>
      </c>
      <c r="BL203" s="120" t="s">
        <v>931</v>
      </c>
      <c r="BM203" s="120" t="s">
        <v>931</v>
      </c>
      <c r="BN203" s="120" t="s">
        <v>3602</v>
      </c>
      <c r="BO203" s="120" t="s">
        <v>3840</v>
      </c>
      <c r="BP203" s="120" t="s">
        <v>3890</v>
      </c>
      <c r="BQ203" s="120">
        <v>4</v>
      </c>
      <c r="BR203" s="120">
        <v>1</v>
      </c>
      <c r="BS203" s="120">
        <v>3</v>
      </c>
      <c r="BT203" s="120">
        <v>0</v>
      </c>
      <c r="BU203" s="120">
        <v>1</v>
      </c>
      <c r="BV203" s="120">
        <f>SUM(Table7[[#This Row],[7. Please indicate for each of the five statements which is the closest to how you have been feeling over the last 6 months '[I have felt cheerful and in good spirits']]:[7. Please indicate for each of the five statements which is the closest to how you have been feeling over the last 6 months '[My daily life has been filled with things that interest me']]])*4</f>
        <v>36</v>
      </c>
      <c r="BW203" s="120" t="s">
        <v>147</v>
      </c>
      <c r="BX203" s="120" t="s">
        <v>3612</v>
      </c>
      <c r="BZ203" s="120" t="s">
        <v>163</v>
      </c>
      <c r="CA203" s="120" t="s">
        <v>169</v>
      </c>
      <c r="CB203" s="120" t="s">
        <v>176</v>
      </c>
      <c r="CC203" s="120" t="s">
        <v>183</v>
      </c>
      <c r="CD203" s="120" t="s">
        <v>2988</v>
      </c>
      <c r="CE203" s="120" t="s">
        <v>203</v>
      </c>
      <c r="CF203" s="120" t="s">
        <v>4070</v>
      </c>
      <c r="CG203" s="120" t="s">
        <v>208</v>
      </c>
      <c r="CH203" s="120" t="s">
        <v>214</v>
      </c>
      <c r="CI203" s="120" t="s">
        <v>2031</v>
      </c>
    </row>
    <row r="204" spans="1:87" x14ac:dyDescent="0.25">
      <c r="A204" s="120" t="s">
        <v>4401</v>
      </c>
      <c r="B204" s="120" t="s">
        <v>5</v>
      </c>
      <c r="C204" s="120">
        <v>5</v>
      </c>
      <c r="D204" s="120">
        <v>1</v>
      </c>
      <c r="E204" s="120">
        <v>2</v>
      </c>
      <c r="F204" s="120">
        <v>1</v>
      </c>
      <c r="G204" s="120">
        <v>5</v>
      </c>
      <c r="H204" s="120">
        <v>2</v>
      </c>
      <c r="I204" s="120">
        <v>5</v>
      </c>
      <c r="J204" s="120">
        <v>1</v>
      </c>
      <c r="K204" s="120">
        <v>4</v>
      </c>
      <c r="L204" s="120">
        <v>1</v>
      </c>
      <c r="M204" s="120">
        <v>1</v>
      </c>
      <c r="N204" s="120">
        <v>2</v>
      </c>
      <c r="O204" s="120">
        <v>2</v>
      </c>
      <c r="P204" s="120">
        <v>5</v>
      </c>
      <c r="Q204" s="120">
        <v>5</v>
      </c>
      <c r="R204" s="120">
        <v>4</v>
      </c>
      <c r="S204" s="120">
        <v>2</v>
      </c>
      <c r="T204" s="120">
        <v>1</v>
      </c>
      <c r="U204" s="120">
        <v>1</v>
      </c>
      <c r="V204" s="120">
        <v>1</v>
      </c>
      <c r="W204" s="120">
        <v>5</v>
      </c>
      <c r="X204" s="120" t="s">
        <v>4402</v>
      </c>
      <c r="Z204" s="120">
        <v>4</v>
      </c>
      <c r="AA204" s="120">
        <v>4</v>
      </c>
      <c r="AB204" s="120">
        <v>3</v>
      </c>
      <c r="AC204" s="120">
        <v>5</v>
      </c>
      <c r="AD204" s="120">
        <v>2</v>
      </c>
      <c r="AE204" s="120">
        <v>5</v>
      </c>
      <c r="AF204" s="120">
        <v>5</v>
      </c>
      <c r="AG204" s="120" t="s">
        <v>5</v>
      </c>
      <c r="AH204" s="120">
        <v>2</v>
      </c>
      <c r="AI204" s="120">
        <v>4</v>
      </c>
      <c r="AJ204" s="120">
        <v>5</v>
      </c>
      <c r="AK204" s="120">
        <v>4</v>
      </c>
      <c r="AL204" s="120">
        <v>2</v>
      </c>
      <c r="AM204" s="120">
        <v>3</v>
      </c>
      <c r="AN204" s="120">
        <v>5</v>
      </c>
      <c r="AO204" s="120">
        <v>2</v>
      </c>
      <c r="AP204" s="120">
        <v>3</v>
      </c>
      <c r="AQ204" s="120">
        <v>3</v>
      </c>
      <c r="AR204" s="120">
        <v>5</v>
      </c>
      <c r="AS204" s="120">
        <v>3</v>
      </c>
      <c r="AT204" s="120">
        <v>4</v>
      </c>
      <c r="AU204" s="120">
        <v>1</v>
      </c>
      <c r="AV204" s="120">
        <v>4</v>
      </c>
      <c r="AW204" s="120">
        <v>1</v>
      </c>
      <c r="AX204" s="120">
        <v>1</v>
      </c>
      <c r="AY204" s="120">
        <v>3</v>
      </c>
      <c r="AZ204" s="120">
        <v>2</v>
      </c>
      <c r="BA204" s="120">
        <v>5</v>
      </c>
      <c r="BB204" s="120">
        <v>5</v>
      </c>
      <c r="BC204" s="120">
        <v>3</v>
      </c>
      <c r="BD204" s="120">
        <v>2</v>
      </c>
      <c r="BE204" s="120">
        <v>1</v>
      </c>
      <c r="BF204" s="120">
        <v>1</v>
      </c>
      <c r="BG204" s="120">
        <v>1</v>
      </c>
      <c r="BH204" s="120">
        <v>5</v>
      </c>
      <c r="BI204" s="120" t="s">
        <v>3593</v>
      </c>
      <c r="BJ204" s="120" t="s">
        <v>3651</v>
      </c>
      <c r="BK204" s="120" t="s">
        <v>3588</v>
      </c>
      <c r="BL204" s="120" t="s">
        <v>151</v>
      </c>
      <c r="BM204" s="120" t="s">
        <v>151</v>
      </c>
      <c r="BN204" s="120" t="s">
        <v>3594</v>
      </c>
      <c r="BQ204" s="120">
        <v>4</v>
      </c>
      <c r="BR204" s="120">
        <v>4</v>
      </c>
      <c r="BS204" s="120">
        <v>3</v>
      </c>
      <c r="BT204" s="120">
        <v>2</v>
      </c>
      <c r="BU204" s="120">
        <v>2</v>
      </c>
      <c r="BV204" s="120">
        <f>SUM(Table7[[#This Row],[7. Please indicate for each of the five statements which is the closest to how you have been feeling over the last 6 months '[I have felt cheerful and in good spirits']]:[7. Please indicate for each of the five statements which is the closest to how you have been feeling over the last 6 months '[My daily life has been filled with things that interest me']]])*4</f>
        <v>60</v>
      </c>
      <c r="BW204" s="120" t="s">
        <v>148</v>
      </c>
      <c r="BX204" s="120" t="s">
        <v>3605</v>
      </c>
      <c r="BY204" s="120" t="s">
        <v>4403</v>
      </c>
      <c r="BZ204" s="120" t="s">
        <v>163</v>
      </c>
      <c r="CA204" s="120" t="s">
        <v>170</v>
      </c>
      <c r="CB204" s="120" t="s">
        <v>176</v>
      </c>
      <c r="CC204" s="120" t="s">
        <v>183</v>
      </c>
      <c r="CD204" s="120" t="s">
        <v>4404</v>
      </c>
      <c r="CE204" s="120" t="s">
        <v>192</v>
      </c>
      <c r="CF204" s="120" t="s">
        <v>3827</v>
      </c>
      <c r="CG204" s="120" t="s">
        <v>160</v>
      </c>
      <c r="CH204" s="120" t="s">
        <v>198</v>
      </c>
      <c r="CI204" s="120" t="s">
        <v>2031</v>
      </c>
    </row>
    <row r="205" spans="1:87" x14ac:dyDescent="0.25">
      <c r="A205" s="120" t="s">
        <v>4405</v>
      </c>
      <c r="B205" s="120" t="s">
        <v>5</v>
      </c>
      <c r="C205" s="120">
        <v>4</v>
      </c>
      <c r="D205" s="120">
        <v>3</v>
      </c>
      <c r="E205" s="120">
        <v>2</v>
      </c>
      <c r="F205" s="120">
        <v>1</v>
      </c>
      <c r="G205" s="120">
        <v>5</v>
      </c>
      <c r="H205" s="120">
        <v>2</v>
      </c>
      <c r="I205" s="120">
        <v>3</v>
      </c>
      <c r="J205" s="120">
        <v>3</v>
      </c>
      <c r="K205" s="120">
        <v>2</v>
      </c>
      <c r="L205" s="120">
        <v>1</v>
      </c>
      <c r="M205" s="120">
        <v>2</v>
      </c>
      <c r="N205" s="120">
        <v>1</v>
      </c>
      <c r="O205" s="120">
        <v>2</v>
      </c>
      <c r="P205" s="120">
        <v>5</v>
      </c>
      <c r="Q205" s="120">
        <v>5</v>
      </c>
      <c r="R205" s="120">
        <v>3</v>
      </c>
      <c r="S205" s="120">
        <v>3</v>
      </c>
      <c r="T205" s="120">
        <v>1</v>
      </c>
      <c r="U205" s="120">
        <v>5</v>
      </c>
      <c r="V205" s="120">
        <v>5</v>
      </c>
      <c r="W205" s="120">
        <v>4</v>
      </c>
      <c r="X205" s="120" t="s">
        <v>2554</v>
      </c>
      <c r="Z205" s="120">
        <v>2</v>
      </c>
      <c r="AA205" s="120">
        <v>1</v>
      </c>
      <c r="AB205" s="120">
        <v>5</v>
      </c>
      <c r="AC205" s="120">
        <v>1</v>
      </c>
      <c r="AD205" s="120">
        <v>3</v>
      </c>
      <c r="AE205" s="120">
        <v>4</v>
      </c>
      <c r="AF205" s="120">
        <v>5</v>
      </c>
      <c r="AG205" s="120">
        <v>2</v>
      </c>
      <c r="AH205" s="120">
        <v>5</v>
      </c>
      <c r="AI205" s="120">
        <v>2</v>
      </c>
      <c r="AJ205" s="120">
        <v>1</v>
      </c>
      <c r="AK205" s="120">
        <v>4</v>
      </c>
      <c r="AL205" s="120">
        <v>4</v>
      </c>
      <c r="AM205" s="120">
        <v>2</v>
      </c>
      <c r="AN205" s="120">
        <v>3</v>
      </c>
      <c r="AO205" s="120">
        <v>3</v>
      </c>
      <c r="AP205" s="120">
        <v>2</v>
      </c>
      <c r="AQ205" s="120">
        <v>1</v>
      </c>
      <c r="AR205" s="120">
        <v>5</v>
      </c>
      <c r="AS205" s="120">
        <v>2</v>
      </c>
      <c r="AT205" s="120">
        <v>3</v>
      </c>
      <c r="AU205" s="120">
        <v>3</v>
      </c>
      <c r="AV205" s="120">
        <v>3</v>
      </c>
      <c r="AW205" s="120">
        <v>1</v>
      </c>
      <c r="AX205" s="120">
        <v>3</v>
      </c>
      <c r="AY205" s="120">
        <v>2</v>
      </c>
      <c r="AZ205" s="120">
        <v>2</v>
      </c>
      <c r="BA205" s="120">
        <v>5</v>
      </c>
      <c r="BB205" s="120">
        <v>5</v>
      </c>
      <c r="BC205" s="120">
        <v>3</v>
      </c>
      <c r="BD205" s="120">
        <v>3</v>
      </c>
      <c r="BE205" s="120">
        <v>1</v>
      </c>
      <c r="BF205" s="120">
        <v>5</v>
      </c>
      <c r="BG205" s="120">
        <v>4</v>
      </c>
      <c r="BH205" s="120">
        <v>5</v>
      </c>
      <c r="BI205" s="120" t="s">
        <v>3586</v>
      </c>
      <c r="BJ205" s="120" t="s">
        <v>3587</v>
      </c>
      <c r="BK205" s="120" t="s">
        <v>3594</v>
      </c>
      <c r="BL205" s="120" t="s">
        <v>931</v>
      </c>
      <c r="BM205" s="120" t="s">
        <v>931</v>
      </c>
      <c r="BN205" s="120" t="s">
        <v>3594</v>
      </c>
      <c r="BO205" s="120" t="s">
        <v>3603</v>
      </c>
      <c r="BQ205" s="120">
        <v>5</v>
      </c>
      <c r="BR205" s="120">
        <v>4</v>
      </c>
      <c r="BS205" s="120">
        <v>4</v>
      </c>
      <c r="BT205" s="120">
        <v>3</v>
      </c>
      <c r="BU205" s="120">
        <v>4</v>
      </c>
      <c r="BV205" s="120">
        <f>SUM(Table7[[#This Row],[7. Please indicate for each of the five statements which is the closest to how you have been feeling over the last 6 months '[I have felt cheerful and in good spirits']]:[7. Please indicate for each of the five statements which is the closest to how you have been feeling over the last 6 months '[My daily life has been filled with things that interest me']]])*4</f>
        <v>80</v>
      </c>
      <c r="BW205" s="120" t="s">
        <v>2052</v>
      </c>
      <c r="BX205" s="120" t="s">
        <v>4406</v>
      </c>
      <c r="BY205" s="120" t="s">
        <v>4407</v>
      </c>
      <c r="BZ205" s="120" t="s">
        <v>163</v>
      </c>
      <c r="CA205" s="120" t="s">
        <v>172</v>
      </c>
      <c r="CB205" s="120" t="s">
        <v>178</v>
      </c>
      <c r="CC205" s="120" t="s">
        <v>183</v>
      </c>
      <c r="CD205" s="120" t="s">
        <v>4408</v>
      </c>
      <c r="CE205" s="120" t="s">
        <v>202</v>
      </c>
      <c r="CF205" s="120" t="s">
        <v>4409</v>
      </c>
      <c r="CG205" s="120" t="s">
        <v>208</v>
      </c>
      <c r="CH205" s="120" t="s">
        <v>4325</v>
      </c>
      <c r="CI205" s="120" t="s">
        <v>2031</v>
      </c>
    </row>
    <row r="206" spans="1:87" x14ac:dyDescent="0.25">
      <c r="A206" s="120" t="s">
        <v>4410</v>
      </c>
      <c r="B206" s="120">
        <v>4</v>
      </c>
      <c r="C206" s="120">
        <v>4</v>
      </c>
      <c r="D206" s="120">
        <v>2</v>
      </c>
      <c r="E206" s="120">
        <v>4</v>
      </c>
      <c r="F206" s="120">
        <v>3</v>
      </c>
      <c r="G206" s="120">
        <v>5</v>
      </c>
      <c r="H206" s="120">
        <v>5</v>
      </c>
      <c r="I206" s="120">
        <v>5</v>
      </c>
      <c r="J206" s="120">
        <v>3</v>
      </c>
      <c r="K206" s="120">
        <v>3</v>
      </c>
      <c r="L206" s="120">
        <v>3</v>
      </c>
      <c r="M206" s="120">
        <v>4</v>
      </c>
      <c r="N206" s="120">
        <v>5</v>
      </c>
      <c r="O206" s="120">
        <v>4</v>
      </c>
      <c r="P206" s="120">
        <v>5</v>
      </c>
      <c r="Q206" s="120">
        <v>5</v>
      </c>
      <c r="R206" s="120">
        <v>4</v>
      </c>
      <c r="S206" s="120">
        <v>4</v>
      </c>
      <c r="T206" s="120">
        <v>3</v>
      </c>
      <c r="U206" s="120">
        <v>4</v>
      </c>
      <c r="V206" s="120">
        <v>3</v>
      </c>
      <c r="W206" s="120">
        <v>4</v>
      </c>
      <c r="X206" s="120" t="s">
        <v>4411</v>
      </c>
      <c r="Z206" s="120">
        <v>3</v>
      </c>
      <c r="AA206" s="120">
        <v>3</v>
      </c>
      <c r="AB206" s="120">
        <v>4</v>
      </c>
      <c r="AC206" s="120">
        <v>2</v>
      </c>
      <c r="AD206" s="120">
        <v>3</v>
      </c>
      <c r="AE206" s="120">
        <v>3</v>
      </c>
      <c r="AF206" s="120">
        <v>5</v>
      </c>
      <c r="AG206" s="120">
        <v>3</v>
      </c>
      <c r="AH206" s="120">
        <v>3</v>
      </c>
      <c r="AI206" s="120">
        <v>4</v>
      </c>
      <c r="AJ206" s="120">
        <v>3</v>
      </c>
      <c r="AK206" s="120">
        <v>3</v>
      </c>
      <c r="AL206" s="120">
        <v>3</v>
      </c>
      <c r="AM206" s="120">
        <v>4</v>
      </c>
      <c r="AN206" s="120">
        <v>4</v>
      </c>
      <c r="AO206" s="120">
        <v>2</v>
      </c>
      <c r="AP206" s="120">
        <v>4</v>
      </c>
      <c r="AQ206" s="120">
        <v>3</v>
      </c>
      <c r="AR206" s="120">
        <v>5</v>
      </c>
      <c r="AS206" s="120">
        <v>5</v>
      </c>
      <c r="AT206" s="120">
        <v>5</v>
      </c>
      <c r="AU206" s="120">
        <v>3</v>
      </c>
      <c r="AV206" s="120">
        <v>4</v>
      </c>
      <c r="AW206" s="120">
        <v>3</v>
      </c>
      <c r="AX206" s="120">
        <v>4</v>
      </c>
      <c r="AY206" s="120">
        <v>5</v>
      </c>
      <c r="AZ206" s="120">
        <v>4</v>
      </c>
      <c r="BA206" s="120">
        <v>5</v>
      </c>
      <c r="BB206" s="120">
        <v>5</v>
      </c>
      <c r="BC206" s="120">
        <v>4</v>
      </c>
      <c r="BD206" s="120">
        <v>4</v>
      </c>
      <c r="BE206" s="120">
        <v>3</v>
      </c>
      <c r="BF206" s="120">
        <v>5</v>
      </c>
      <c r="BG206" s="120">
        <v>3</v>
      </c>
      <c r="BH206" s="120">
        <v>5</v>
      </c>
      <c r="BI206" s="120" t="s">
        <v>4412</v>
      </c>
      <c r="BL206" s="120" t="s">
        <v>151</v>
      </c>
      <c r="BM206" s="120" t="s">
        <v>151</v>
      </c>
      <c r="BN206" s="120" t="s">
        <v>3594</v>
      </c>
      <c r="BQ206" s="120">
        <v>3</v>
      </c>
      <c r="BR206" s="120">
        <v>3</v>
      </c>
      <c r="BS206" s="120">
        <v>3</v>
      </c>
      <c r="BT206" s="120">
        <v>3</v>
      </c>
      <c r="BU206" s="120">
        <v>3</v>
      </c>
      <c r="BV206" s="120">
        <f>SUM(Table7[[#This Row],[7. Please indicate for each of the five statements which is the closest to how you have been feeling over the last 6 months '[I have felt cheerful and in good spirits']]:[7. Please indicate for each of the five statements which is the closest to how you have been feeling over the last 6 months '[My daily life has been filled with things that interest me']]])*4</f>
        <v>60</v>
      </c>
      <c r="BW206" s="120" t="s">
        <v>2052</v>
      </c>
      <c r="BX206" s="120" t="s">
        <v>4413</v>
      </c>
      <c r="BY206" s="120" t="s">
        <v>4414</v>
      </c>
      <c r="BZ206" s="120" t="s">
        <v>162</v>
      </c>
      <c r="CA206" s="120" t="s">
        <v>171</v>
      </c>
      <c r="CB206" s="120" t="s">
        <v>176</v>
      </c>
      <c r="CC206" s="120" t="s">
        <v>183</v>
      </c>
      <c r="CD206" s="120" t="s">
        <v>483</v>
      </c>
      <c r="CE206" s="120" t="s">
        <v>203</v>
      </c>
      <c r="CF206" s="120" t="s">
        <v>204</v>
      </c>
      <c r="CG206" s="120" t="s">
        <v>208</v>
      </c>
      <c r="CH206" s="120" t="s">
        <v>214</v>
      </c>
      <c r="CI206" s="120" t="s">
        <v>2031</v>
      </c>
    </row>
    <row r="207" spans="1:87" x14ac:dyDescent="0.25">
      <c r="A207" s="120" t="s">
        <v>4415</v>
      </c>
      <c r="B207" s="120">
        <v>3</v>
      </c>
      <c r="C207" s="120">
        <v>5</v>
      </c>
      <c r="D207" s="120">
        <v>3</v>
      </c>
      <c r="E207" s="120">
        <v>2</v>
      </c>
      <c r="F207" s="120">
        <v>1</v>
      </c>
      <c r="G207" s="120">
        <v>5</v>
      </c>
      <c r="H207" s="120">
        <v>3</v>
      </c>
      <c r="I207" s="120">
        <v>5</v>
      </c>
      <c r="J207" s="120">
        <v>2</v>
      </c>
      <c r="K207" s="120">
        <v>4</v>
      </c>
      <c r="L207" s="120">
        <v>3</v>
      </c>
      <c r="M207" s="120">
        <v>4</v>
      </c>
      <c r="N207" s="120">
        <v>4</v>
      </c>
      <c r="O207" s="120">
        <v>4</v>
      </c>
      <c r="P207" s="120">
        <v>4</v>
      </c>
      <c r="Q207" s="120">
        <v>5</v>
      </c>
      <c r="R207" s="120">
        <v>4</v>
      </c>
      <c r="S207" s="120">
        <v>4</v>
      </c>
      <c r="T207" s="120">
        <v>3</v>
      </c>
      <c r="U207" s="120">
        <v>5</v>
      </c>
      <c r="V207" s="120">
        <v>3</v>
      </c>
      <c r="W207" s="120" t="s">
        <v>5</v>
      </c>
      <c r="X207" s="120" t="s">
        <v>3753</v>
      </c>
      <c r="Z207" s="120">
        <v>3</v>
      </c>
      <c r="AA207" s="120">
        <v>2</v>
      </c>
      <c r="AB207" s="120">
        <v>2</v>
      </c>
      <c r="AC207" s="120">
        <v>2</v>
      </c>
      <c r="AD207" s="120">
        <v>3</v>
      </c>
      <c r="AE207" s="120">
        <v>1</v>
      </c>
      <c r="AF207" s="120">
        <v>2</v>
      </c>
      <c r="AG207" s="120">
        <v>2</v>
      </c>
      <c r="AH207" s="120">
        <v>2</v>
      </c>
      <c r="AI207" s="120">
        <v>1</v>
      </c>
      <c r="AJ207" s="120">
        <v>2</v>
      </c>
      <c r="AK207" s="120">
        <v>1</v>
      </c>
      <c r="AL207" s="120">
        <v>1</v>
      </c>
      <c r="AM207" s="120">
        <v>3</v>
      </c>
      <c r="AN207" s="120">
        <v>4</v>
      </c>
      <c r="AO207" s="120">
        <v>4</v>
      </c>
      <c r="AP207" s="120">
        <v>2</v>
      </c>
      <c r="AQ207" s="120">
        <v>1</v>
      </c>
      <c r="AR207" s="120">
        <v>4</v>
      </c>
      <c r="AS207" s="120">
        <v>3</v>
      </c>
      <c r="AT207" s="120">
        <v>2</v>
      </c>
      <c r="AU207" s="120">
        <v>1</v>
      </c>
      <c r="AV207" s="120">
        <v>2</v>
      </c>
      <c r="AW207" s="120">
        <v>2</v>
      </c>
      <c r="AX207" s="120">
        <v>2</v>
      </c>
      <c r="AY207" s="120">
        <v>2</v>
      </c>
      <c r="AZ207" s="120">
        <v>3</v>
      </c>
      <c r="BA207" s="120">
        <v>2</v>
      </c>
      <c r="BB207" s="120">
        <v>2</v>
      </c>
      <c r="BC207" s="120">
        <v>2</v>
      </c>
      <c r="BD207" s="120">
        <v>2</v>
      </c>
      <c r="BE207" s="120">
        <v>2</v>
      </c>
      <c r="BF207" s="120">
        <v>2</v>
      </c>
      <c r="BG207" s="120">
        <v>3</v>
      </c>
      <c r="BH207" s="120">
        <v>3</v>
      </c>
      <c r="BI207" s="120" t="s">
        <v>3586</v>
      </c>
      <c r="BJ207" s="120" t="s">
        <v>3623</v>
      </c>
      <c r="BK207" s="120" t="s">
        <v>3588</v>
      </c>
      <c r="BL207" s="120" t="s">
        <v>5</v>
      </c>
      <c r="BM207" s="120" t="s">
        <v>5</v>
      </c>
      <c r="BN207" s="120" t="s">
        <v>3602</v>
      </c>
      <c r="BO207" s="120" t="s">
        <v>3691</v>
      </c>
      <c r="BP207" s="120" t="s">
        <v>3675</v>
      </c>
      <c r="BQ207" s="120">
        <v>2</v>
      </c>
      <c r="BR207" s="120">
        <v>2</v>
      </c>
      <c r="BS207" s="120">
        <v>1</v>
      </c>
      <c r="BT207" s="120">
        <v>2</v>
      </c>
      <c r="BU207" s="120">
        <v>3</v>
      </c>
      <c r="BV207" s="120">
        <f>SUM(Table7[[#This Row],[7. Please indicate for each of the five statements which is the closest to how you have been feeling over the last 6 months '[I have felt cheerful and in good spirits']]:[7. Please indicate for each of the five statements which is the closest to how you have been feeling over the last 6 months '[My daily life has been filled with things that interest me']]])*4</f>
        <v>40</v>
      </c>
      <c r="BW207" s="120" t="s">
        <v>148</v>
      </c>
      <c r="BX207" s="120" t="s">
        <v>4289</v>
      </c>
      <c r="BY207" s="120" t="s">
        <v>4416</v>
      </c>
      <c r="BZ207" s="120" t="s">
        <v>162</v>
      </c>
      <c r="CA207" s="120" t="s">
        <v>170</v>
      </c>
      <c r="CB207" s="120" t="s">
        <v>180</v>
      </c>
      <c r="CC207" s="120" t="s">
        <v>184</v>
      </c>
      <c r="CD207" s="120" t="s">
        <v>3920</v>
      </c>
      <c r="CE207" s="120" t="s">
        <v>192</v>
      </c>
      <c r="CF207" s="120" t="s">
        <v>205</v>
      </c>
      <c r="CG207" s="120" t="s">
        <v>208</v>
      </c>
      <c r="CH207" s="120" t="s">
        <v>4417</v>
      </c>
      <c r="CI207" s="120" t="s">
        <v>2031</v>
      </c>
    </row>
    <row r="208" spans="1:87" x14ac:dyDescent="0.25">
      <c r="A208" s="120" t="s">
        <v>4418</v>
      </c>
      <c r="B208" s="120" t="s">
        <v>5</v>
      </c>
      <c r="C208" s="120">
        <v>5</v>
      </c>
      <c r="D208" s="120">
        <v>1</v>
      </c>
      <c r="E208" s="120">
        <v>2</v>
      </c>
      <c r="F208" s="120">
        <v>1</v>
      </c>
      <c r="G208" s="120">
        <v>5</v>
      </c>
      <c r="H208" s="120">
        <v>2</v>
      </c>
      <c r="I208" s="120">
        <v>5</v>
      </c>
      <c r="J208" s="120">
        <v>1</v>
      </c>
      <c r="K208" s="120">
        <v>4</v>
      </c>
      <c r="L208" s="120">
        <v>1</v>
      </c>
      <c r="M208" s="120">
        <v>1</v>
      </c>
      <c r="N208" s="120">
        <v>2</v>
      </c>
      <c r="O208" s="120">
        <v>2</v>
      </c>
      <c r="P208" s="120">
        <v>5</v>
      </c>
      <c r="Q208" s="120">
        <v>5</v>
      </c>
      <c r="R208" s="120">
        <v>4</v>
      </c>
      <c r="S208" s="120">
        <v>2</v>
      </c>
      <c r="T208" s="120">
        <v>1</v>
      </c>
      <c r="U208" s="120">
        <v>1</v>
      </c>
      <c r="V208" s="120">
        <v>1</v>
      </c>
      <c r="W208" s="120">
        <v>5</v>
      </c>
      <c r="X208" s="120" t="s">
        <v>4402</v>
      </c>
      <c r="Z208" s="120">
        <v>4</v>
      </c>
      <c r="AA208" s="120">
        <v>4</v>
      </c>
      <c r="AB208" s="120">
        <v>3</v>
      </c>
      <c r="AC208" s="120">
        <v>5</v>
      </c>
      <c r="AD208" s="120">
        <v>2</v>
      </c>
      <c r="AE208" s="120">
        <v>5</v>
      </c>
      <c r="AF208" s="120">
        <v>5</v>
      </c>
      <c r="AG208" s="120" t="s">
        <v>5</v>
      </c>
      <c r="AH208" s="120">
        <v>2</v>
      </c>
      <c r="AI208" s="120">
        <v>4</v>
      </c>
      <c r="AJ208" s="120">
        <v>5</v>
      </c>
      <c r="AK208" s="120">
        <v>4</v>
      </c>
      <c r="AL208" s="120">
        <v>2</v>
      </c>
      <c r="AM208" s="120">
        <v>3</v>
      </c>
      <c r="AN208" s="120">
        <v>5</v>
      </c>
      <c r="AO208" s="120">
        <v>2</v>
      </c>
      <c r="AP208" s="120">
        <v>3</v>
      </c>
      <c r="AQ208" s="120">
        <v>3</v>
      </c>
      <c r="AR208" s="120">
        <v>5</v>
      </c>
      <c r="AS208" s="120">
        <v>3</v>
      </c>
      <c r="AT208" s="120">
        <v>4</v>
      </c>
      <c r="AU208" s="120">
        <v>1</v>
      </c>
      <c r="AV208" s="120">
        <v>4</v>
      </c>
      <c r="AW208" s="120">
        <v>1</v>
      </c>
      <c r="AX208" s="120">
        <v>1</v>
      </c>
      <c r="AY208" s="120">
        <v>3</v>
      </c>
      <c r="AZ208" s="120">
        <v>2</v>
      </c>
      <c r="BA208" s="120">
        <v>5</v>
      </c>
      <c r="BB208" s="120">
        <v>5</v>
      </c>
      <c r="BC208" s="120">
        <v>3</v>
      </c>
      <c r="BD208" s="120">
        <v>2</v>
      </c>
      <c r="BE208" s="120">
        <v>1</v>
      </c>
      <c r="BF208" s="120">
        <v>1</v>
      </c>
      <c r="BG208" s="120">
        <v>1</v>
      </c>
      <c r="BH208" s="120">
        <v>5</v>
      </c>
      <c r="BI208" s="120" t="s">
        <v>3593</v>
      </c>
      <c r="BJ208" s="120" t="s">
        <v>3651</v>
      </c>
      <c r="BK208" s="120" t="s">
        <v>3588</v>
      </c>
      <c r="BL208" s="120" t="s">
        <v>151</v>
      </c>
      <c r="BM208" s="120" t="s">
        <v>151</v>
      </c>
      <c r="BN208" s="120" t="s">
        <v>3594</v>
      </c>
      <c r="BQ208" s="120">
        <v>4</v>
      </c>
      <c r="BR208" s="120">
        <v>4</v>
      </c>
      <c r="BS208" s="120">
        <v>3</v>
      </c>
      <c r="BT208" s="120">
        <v>2</v>
      </c>
      <c r="BU208" s="120">
        <v>2</v>
      </c>
      <c r="BV208" s="120">
        <f>SUM(Table7[[#This Row],[7. Please indicate for each of the five statements which is the closest to how you have been feeling over the last 6 months '[I have felt cheerful and in good spirits']]:[7. Please indicate for each of the five statements which is the closest to how you have been feeling over the last 6 months '[My daily life has been filled with things that interest me']]])*4</f>
        <v>60</v>
      </c>
      <c r="BW208" s="120" t="s">
        <v>148</v>
      </c>
      <c r="BX208" s="120" t="s">
        <v>3605</v>
      </c>
      <c r="BY208" s="120" t="s">
        <v>4403</v>
      </c>
      <c r="BZ208" s="120" t="s">
        <v>163</v>
      </c>
      <c r="CA208" s="120" t="s">
        <v>170</v>
      </c>
      <c r="CB208" s="120" t="s">
        <v>176</v>
      </c>
      <c r="CC208" s="120" t="s">
        <v>183</v>
      </c>
      <c r="CD208" s="120" t="s">
        <v>4404</v>
      </c>
      <c r="CE208" s="120" t="s">
        <v>192</v>
      </c>
      <c r="CF208" s="120" t="s">
        <v>3827</v>
      </c>
      <c r="CG208" s="120" t="s">
        <v>160</v>
      </c>
      <c r="CH208" s="120" t="s">
        <v>198</v>
      </c>
      <c r="CI208" s="120" t="s">
        <v>2031</v>
      </c>
    </row>
    <row r="209" spans="1:87" x14ac:dyDescent="0.25">
      <c r="A209" s="120" t="s">
        <v>4419</v>
      </c>
      <c r="B209" s="120">
        <v>2</v>
      </c>
      <c r="C209" s="120">
        <v>5</v>
      </c>
      <c r="D209" s="120" t="s">
        <v>5</v>
      </c>
      <c r="E209" s="120" t="s">
        <v>5</v>
      </c>
      <c r="F209" s="120">
        <v>1</v>
      </c>
      <c r="G209" s="120">
        <v>5</v>
      </c>
      <c r="H209" s="120">
        <v>1</v>
      </c>
      <c r="I209" s="120">
        <v>3</v>
      </c>
      <c r="J209" s="120">
        <v>1</v>
      </c>
      <c r="K209" s="120">
        <v>5</v>
      </c>
      <c r="L209" s="120">
        <v>3</v>
      </c>
      <c r="M209" s="120">
        <v>2</v>
      </c>
      <c r="N209" s="120" t="s">
        <v>5</v>
      </c>
      <c r="O209" s="120">
        <v>5</v>
      </c>
      <c r="P209" s="120">
        <v>5</v>
      </c>
      <c r="Q209" s="120">
        <v>5</v>
      </c>
      <c r="R209" s="120">
        <v>3</v>
      </c>
      <c r="S209" s="120">
        <v>1</v>
      </c>
      <c r="T209" s="120">
        <v>1</v>
      </c>
      <c r="U209" s="120">
        <v>1</v>
      </c>
      <c r="V209" s="120" t="s">
        <v>5</v>
      </c>
      <c r="W209" s="120">
        <v>5</v>
      </c>
      <c r="X209" s="120" t="s">
        <v>2638</v>
      </c>
      <c r="Z209" s="120">
        <v>4</v>
      </c>
      <c r="AA209" s="120">
        <v>4</v>
      </c>
      <c r="AB209" s="120">
        <v>4</v>
      </c>
      <c r="AC209" s="120">
        <v>5</v>
      </c>
      <c r="AD209" s="120">
        <v>1</v>
      </c>
      <c r="AE209" s="120">
        <v>4</v>
      </c>
      <c r="AF209" s="120">
        <v>4</v>
      </c>
      <c r="AG209" s="120">
        <v>4</v>
      </c>
      <c r="AH209" s="120">
        <v>4</v>
      </c>
      <c r="AI209" s="120">
        <v>4</v>
      </c>
      <c r="AJ209" s="120">
        <v>3</v>
      </c>
      <c r="AK209" s="120">
        <v>4</v>
      </c>
      <c r="AL209" s="120">
        <v>3</v>
      </c>
      <c r="AM209" s="120" t="s">
        <v>5</v>
      </c>
      <c r="AN209" s="120">
        <v>5</v>
      </c>
      <c r="AO209" s="120" t="s">
        <v>5</v>
      </c>
      <c r="AP209" s="120">
        <v>3</v>
      </c>
      <c r="AQ209" s="120">
        <v>1</v>
      </c>
      <c r="AR209" s="120">
        <v>5</v>
      </c>
      <c r="AS209" s="120">
        <v>1</v>
      </c>
      <c r="AT209" s="120">
        <v>3</v>
      </c>
      <c r="AU209" s="120">
        <v>2</v>
      </c>
      <c r="AV209" s="120">
        <v>5</v>
      </c>
      <c r="AW209" s="120">
        <v>4</v>
      </c>
      <c r="AX209" s="120" t="s">
        <v>5</v>
      </c>
      <c r="AY209" s="120" t="s">
        <v>5</v>
      </c>
      <c r="AZ209" s="120">
        <v>5</v>
      </c>
      <c r="BA209" s="120">
        <v>5</v>
      </c>
      <c r="BB209" s="120">
        <v>5</v>
      </c>
      <c r="BC209" s="120">
        <v>3</v>
      </c>
      <c r="BD209" s="120" t="s">
        <v>5</v>
      </c>
      <c r="BE209" s="120" t="s">
        <v>5</v>
      </c>
      <c r="BF209" s="120">
        <v>1</v>
      </c>
      <c r="BG209" s="120" t="s">
        <v>5</v>
      </c>
      <c r="BH209" s="120">
        <v>5</v>
      </c>
      <c r="BI209" s="120" t="s">
        <v>3586</v>
      </c>
      <c r="BJ209" s="120" t="s">
        <v>3587</v>
      </c>
      <c r="BK209" s="120" t="s">
        <v>3588</v>
      </c>
      <c r="BL209" s="120" t="s">
        <v>151</v>
      </c>
      <c r="BM209" s="120" t="s">
        <v>151</v>
      </c>
      <c r="BN209" s="120" t="s">
        <v>3602</v>
      </c>
      <c r="BO209" s="120" t="s">
        <v>3882</v>
      </c>
      <c r="BP209" s="120" t="s">
        <v>4420</v>
      </c>
      <c r="BQ209" s="120">
        <v>2</v>
      </c>
      <c r="BR209" s="120">
        <v>4</v>
      </c>
      <c r="BS209" s="120">
        <v>2</v>
      </c>
      <c r="BT209" s="120">
        <v>1</v>
      </c>
      <c r="BU209" s="120">
        <v>2</v>
      </c>
      <c r="BV209" s="120">
        <f>SUM(Table7[[#This Row],[7. Please indicate for each of the five statements which is the closest to how you have been feeling over the last 6 months '[I have felt cheerful and in good spirits']]:[7. Please indicate for each of the five statements which is the closest to how you have been feeling over the last 6 months '[My daily life has been filled with things that interest me']]])*4</f>
        <v>44</v>
      </c>
      <c r="BW209" s="120" t="s">
        <v>3878</v>
      </c>
      <c r="BX209" s="120" t="s">
        <v>3937</v>
      </c>
      <c r="BY209" s="120" t="s">
        <v>4421</v>
      </c>
      <c r="BZ209" s="120" t="s">
        <v>163</v>
      </c>
      <c r="CA209" s="120" t="s">
        <v>171</v>
      </c>
      <c r="CB209" s="120" t="s">
        <v>177</v>
      </c>
      <c r="CC209" s="120" t="s">
        <v>183</v>
      </c>
      <c r="CD209" s="120" t="s">
        <v>345</v>
      </c>
      <c r="CE209" s="120" t="s">
        <v>204</v>
      </c>
      <c r="CF209" s="120" t="s">
        <v>3600</v>
      </c>
      <c r="CG209" s="120" t="s">
        <v>208</v>
      </c>
      <c r="CH209" s="120" t="s">
        <v>214</v>
      </c>
      <c r="CI209" s="120" t="s">
        <v>2031</v>
      </c>
    </row>
    <row r="210" spans="1:87" x14ac:dyDescent="0.25">
      <c r="A210" s="120" t="s">
        <v>4422</v>
      </c>
      <c r="B210" s="120">
        <v>5</v>
      </c>
      <c r="C210" s="120">
        <v>4</v>
      </c>
      <c r="D210" s="120">
        <v>2</v>
      </c>
      <c r="E210" s="120">
        <v>4</v>
      </c>
      <c r="F210" s="120">
        <v>2</v>
      </c>
      <c r="G210" s="120">
        <v>4</v>
      </c>
      <c r="H210" s="120">
        <v>2</v>
      </c>
      <c r="I210" s="120">
        <v>5</v>
      </c>
      <c r="J210" s="120">
        <v>5</v>
      </c>
      <c r="K210" s="120">
        <v>5</v>
      </c>
      <c r="L210" s="120">
        <v>5</v>
      </c>
      <c r="M210" s="120">
        <v>5</v>
      </c>
      <c r="N210" s="120">
        <v>3</v>
      </c>
      <c r="O210" s="120">
        <v>3</v>
      </c>
      <c r="P210" s="120">
        <v>3</v>
      </c>
      <c r="Q210" s="120">
        <v>5</v>
      </c>
      <c r="R210" s="120">
        <v>5</v>
      </c>
      <c r="S210" s="120">
        <v>5</v>
      </c>
      <c r="T210" s="120">
        <v>5</v>
      </c>
      <c r="U210" s="120">
        <v>5</v>
      </c>
      <c r="V210" s="120">
        <v>2</v>
      </c>
      <c r="W210" s="120">
        <v>5</v>
      </c>
      <c r="Z210" s="120">
        <v>5</v>
      </c>
      <c r="AA210" s="120">
        <v>4</v>
      </c>
      <c r="AB210" s="120">
        <v>5</v>
      </c>
      <c r="AC210" s="120">
        <v>5</v>
      </c>
      <c r="AD210" s="120">
        <v>5</v>
      </c>
      <c r="AE210" s="120">
        <v>3</v>
      </c>
      <c r="AF210" s="120">
        <v>5</v>
      </c>
      <c r="AG210" s="120">
        <v>4</v>
      </c>
      <c r="AH210" s="120">
        <v>5</v>
      </c>
      <c r="AI210" s="120">
        <v>5</v>
      </c>
      <c r="AJ210" s="120">
        <v>5</v>
      </c>
      <c r="AK210" s="120">
        <v>5</v>
      </c>
      <c r="AL210" s="120">
        <v>2</v>
      </c>
      <c r="AM210" s="120">
        <v>5</v>
      </c>
      <c r="AN210" s="120">
        <v>4</v>
      </c>
      <c r="AO210" s="120">
        <v>2</v>
      </c>
      <c r="AP210" s="120">
        <v>4</v>
      </c>
      <c r="AQ210" s="120">
        <v>2</v>
      </c>
      <c r="AR210" s="120">
        <v>4</v>
      </c>
      <c r="AS210" s="120">
        <v>3</v>
      </c>
      <c r="AT210" s="120">
        <v>5</v>
      </c>
      <c r="AU210" s="120">
        <v>5</v>
      </c>
      <c r="AV210" s="120">
        <v>4</v>
      </c>
      <c r="AW210" s="120">
        <v>4</v>
      </c>
      <c r="AX210" s="120">
        <v>5</v>
      </c>
      <c r="AY210" s="120">
        <v>2</v>
      </c>
      <c r="AZ210" s="120">
        <v>2</v>
      </c>
      <c r="BA210" s="120">
        <v>2</v>
      </c>
      <c r="BB210" s="120">
        <v>5</v>
      </c>
      <c r="BC210" s="120">
        <v>2</v>
      </c>
      <c r="BD210" s="120">
        <v>5</v>
      </c>
      <c r="BE210" s="120">
        <v>5</v>
      </c>
      <c r="BF210" s="120">
        <v>4</v>
      </c>
      <c r="BG210" s="120">
        <v>2</v>
      </c>
      <c r="BH210" s="120">
        <v>5</v>
      </c>
      <c r="BI210" s="120" t="s">
        <v>3586</v>
      </c>
      <c r="BJ210" s="120" t="s">
        <v>3587</v>
      </c>
      <c r="BK210" s="120" t="s">
        <v>3588</v>
      </c>
      <c r="BL210" s="120" t="s">
        <v>151</v>
      </c>
      <c r="BM210" s="120" t="s">
        <v>5</v>
      </c>
      <c r="BN210" s="120" t="s">
        <v>3602</v>
      </c>
      <c r="BO210" s="120" t="s">
        <v>3716</v>
      </c>
      <c r="BP210" s="120" t="s">
        <v>3628</v>
      </c>
      <c r="BQ210" s="120">
        <v>4</v>
      </c>
      <c r="BR210" s="120">
        <v>4</v>
      </c>
      <c r="BS210" s="120">
        <v>4</v>
      </c>
      <c r="BT210" s="120">
        <v>3</v>
      </c>
      <c r="BU210" s="120">
        <v>4</v>
      </c>
      <c r="BV210" s="120">
        <f>SUM(Table7[[#This Row],[7. Please indicate for each of the five statements which is the closest to how you have been feeling over the last 6 months '[I have felt cheerful and in good spirits']]:[7. Please indicate for each of the five statements which is the closest to how you have been feeling over the last 6 months '[My daily life has been filled with things that interest me']]])*4</f>
        <v>76</v>
      </c>
      <c r="BW210" s="120" t="s">
        <v>147</v>
      </c>
      <c r="BX210" s="120" t="s">
        <v>2564</v>
      </c>
      <c r="BY210" s="120" t="s">
        <v>4423</v>
      </c>
      <c r="BZ210" s="120" t="s">
        <v>162</v>
      </c>
      <c r="CA210" s="120" t="s">
        <v>170</v>
      </c>
      <c r="CB210" s="120" t="s">
        <v>178</v>
      </c>
      <c r="CC210" s="120" t="s">
        <v>183</v>
      </c>
      <c r="CD210" s="120" t="s">
        <v>4424</v>
      </c>
      <c r="CE210" s="120" t="s">
        <v>153</v>
      </c>
      <c r="CF210" s="120" t="s">
        <v>155</v>
      </c>
      <c r="CG210" s="120" t="s">
        <v>208</v>
      </c>
      <c r="CH210" s="120" t="s">
        <v>214</v>
      </c>
      <c r="CI210" s="120" t="s">
        <v>2031</v>
      </c>
    </row>
    <row r="211" spans="1:87" x14ac:dyDescent="0.25">
      <c r="A211" s="120" t="s">
        <v>4425</v>
      </c>
      <c r="B211" s="120">
        <v>5</v>
      </c>
      <c r="C211" s="120">
        <v>1</v>
      </c>
      <c r="D211" s="120">
        <v>1</v>
      </c>
      <c r="E211" s="120" t="s">
        <v>5</v>
      </c>
      <c r="F211" s="120">
        <v>1</v>
      </c>
      <c r="G211" s="120">
        <v>3</v>
      </c>
      <c r="H211" s="120">
        <v>1</v>
      </c>
      <c r="I211" s="120">
        <v>5</v>
      </c>
      <c r="J211" s="120">
        <v>1</v>
      </c>
      <c r="K211" s="120" t="s">
        <v>5</v>
      </c>
      <c r="L211" s="120">
        <v>5</v>
      </c>
      <c r="M211" s="120">
        <v>5</v>
      </c>
      <c r="N211" s="120">
        <v>4</v>
      </c>
      <c r="O211" s="120" t="s">
        <v>5</v>
      </c>
      <c r="P211" s="120">
        <v>4</v>
      </c>
      <c r="Q211" s="120" t="s">
        <v>5</v>
      </c>
      <c r="R211" s="120">
        <v>5</v>
      </c>
      <c r="S211" s="120">
        <v>1</v>
      </c>
      <c r="T211" s="120">
        <v>4</v>
      </c>
      <c r="U211" s="120">
        <v>4</v>
      </c>
      <c r="V211" s="120">
        <v>4</v>
      </c>
      <c r="W211" s="120" t="s">
        <v>5</v>
      </c>
      <c r="X211" s="120" t="s">
        <v>4426</v>
      </c>
      <c r="Z211" s="120">
        <v>4</v>
      </c>
      <c r="AA211" s="120">
        <v>3</v>
      </c>
      <c r="AB211" s="120">
        <v>3</v>
      </c>
      <c r="AC211" s="120">
        <v>4</v>
      </c>
      <c r="AD211" s="120">
        <v>4</v>
      </c>
      <c r="AE211" s="120">
        <v>3</v>
      </c>
      <c r="AF211" s="120">
        <v>3</v>
      </c>
      <c r="AG211" s="120">
        <v>3</v>
      </c>
      <c r="AH211" s="120">
        <v>4</v>
      </c>
      <c r="AI211" s="120">
        <v>3</v>
      </c>
      <c r="AJ211" s="120">
        <v>3</v>
      </c>
      <c r="AK211" s="120">
        <v>4</v>
      </c>
      <c r="AL211" s="120">
        <v>4</v>
      </c>
      <c r="AM211" s="120">
        <v>5</v>
      </c>
      <c r="AN211" s="120">
        <v>4</v>
      </c>
      <c r="AO211" s="120">
        <v>5</v>
      </c>
      <c r="AP211" s="120">
        <v>5</v>
      </c>
      <c r="AQ211" s="120">
        <v>3</v>
      </c>
      <c r="AR211" s="120">
        <v>5</v>
      </c>
      <c r="AS211" s="120">
        <v>5</v>
      </c>
      <c r="AT211" s="120">
        <v>5</v>
      </c>
      <c r="AU211" s="120">
        <v>1</v>
      </c>
      <c r="AV211" s="120">
        <v>5</v>
      </c>
      <c r="AW211" s="120">
        <v>4</v>
      </c>
      <c r="AX211" s="120">
        <v>5</v>
      </c>
      <c r="AY211" s="120">
        <v>5</v>
      </c>
      <c r="AZ211" s="120">
        <v>5</v>
      </c>
      <c r="BA211" s="120">
        <v>5</v>
      </c>
      <c r="BB211" s="120">
        <v>5</v>
      </c>
      <c r="BC211" s="120">
        <v>4</v>
      </c>
      <c r="BD211" s="120">
        <v>1</v>
      </c>
      <c r="BE211" s="120">
        <v>4</v>
      </c>
      <c r="BF211" s="120">
        <v>4</v>
      </c>
      <c r="BG211" s="120">
        <v>4</v>
      </c>
      <c r="BH211" s="120">
        <v>4</v>
      </c>
      <c r="BI211" s="120" t="s">
        <v>3586</v>
      </c>
      <c r="BJ211" s="120" t="s">
        <v>3587</v>
      </c>
      <c r="BK211" s="120" t="s">
        <v>3588</v>
      </c>
      <c r="BL211" s="120" t="s">
        <v>151</v>
      </c>
      <c r="BM211" s="120" t="s">
        <v>151</v>
      </c>
      <c r="BN211" s="120" t="s">
        <v>3602</v>
      </c>
      <c r="BO211" s="120" t="s">
        <v>3603</v>
      </c>
      <c r="BP211" s="120" t="s">
        <v>3632</v>
      </c>
      <c r="BQ211" s="120">
        <v>3</v>
      </c>
      <c r="BR211" s="120">
        <v>3</v>
      </c>
      <c r="BS211" s="120">
        <v>3</v>
      </c>
      <c r="BT211" s="120">
        <v>3</v>
      </c>
      <c r="BU211" s="120">
        <v>5</v>
      </c>
      <c r="BV211" s="120">
        <f>SUM(Table7[[#This Row],[7. Please indicate for each of the five statements which is the closest to how you have been feeling over the last 6 months '[I have felt cheerful and in good spirits']]:[7. Please indicate for each of the five statements which is the closest to how you have been feeling over the last 6 months '[My daily life has been filled with things that interest me']]])*4</f>
        <v>68</v>
      </c>
      <c r="BW211" s="120" t="s">
        <v>2052</v>
      </c>
      <c r="BX211" s="120" t="s">
        <v>3784</v>
      </c>
      <c r="BY211" s="120" t="s">
        <v>4427</v>
      </c>
      <c r="BZ211" s="120" t="s">
        <v>162</v>
      </c>
      <c r="CA211" s="120" t="s">
        <v>172</v>
      </c>
      <c r="CB211" s="120" t="s">
        <v>176</v>
      </c>
      <c r="CC211" s="120" t="s">
        <v>183</v>
      </c>
      <c r="CD211" s="120" t="s">
        <v>571</v>
      </c>
      <c r="CE211" s="120" t="s">
        <v>203</v>
      </c>
      <c r="CF211" s="120" t="s">
        <v>204</v>
      </c>
      <c r="CG211" s="120" t="s">
        <v>208</v>
      </c>
      <c r="CH211" s="120" t="s">
        <v>214</v>
      </c>
      <c r="CI211" s="120" t="s">
        <v>2031</v>
      </c>
    </row>
    <row r="212" spans="1:87" x14ac:dyDescent="0.25">
      <c r="A212" s="120" t="s">
        <v>4428</v>
      </c>
      <c r="B212" s="120">
        <v>5</v>
      </c>
      <c r="C212" s="120">
        <v>1</v>
      </c>
      <c r="D212" s="120">
        <v>1</v>
      </c>
      <c r="E212" s="120">
        <v>1</v>
      </c>
      <c r="F212" s="120">
        <v>1</v>
      </c>
      <c r="G212" s="120">
        <v>4</v>
      </c>
      <c r="H212" s="120">
        <v>1</v>
      </c>
      <c r="I212" s="120">
        <v>3</v>
      </c>
      <c r="J212" s="120">
        <v>1</v>
      </c>
      <c r="K212" s="120">
        <v>3</v>
      </c>
      <c r="L212" s="120">
        <v>2</v>
      </c>
      <c r="M212" s="120">
        <v>2</v>
      </c>
      <c r="N212" s="120">
        <v>2</v>
      </c>
      <c r="O212" s="120">
        <v>3</v>
      </c>
      <c r="P212" s="120">
        <v>4</v>
      </c>
      <c r="Q212" s="120">
        <v>5</v>
      </c>
      <c r="R212" s="120">
        <v>2</v>
      </c>
      <c r="S212" s="120">
        <v>1</v>
      </c>
      <c r="T212" s="120">
        <v>2</v>
      </c>
      <c r="U212" s="120">
        <v>2</v>
      </c>
      <c r="V212" s="120">
        <v>1</v>
      </c>
      <c r="W212" s="120">
        <v>4</v>
      </c>
      <c r="X212" s="120" t="s">
        <v>4429</v>
      </c>
      <c r="Z212" s="120">
        <v>3</v>
      </c>
      <c r="AA212" s="120">
        <v>3</v>
      </c>
      <c r="AB212" s="120">
        <v>4</v>
      </c>
      <c r="AC212" s="120">
        <v>4</v>
      </c>
      <c r="AD212" s="120">
        <v>1</v>
      </c>
      <c r="AE212" s="120">
        <v>1</v>
      </c>
      <c r="AF212" s="120">
        <v>2</v>
      </c>
      <c r="AG212" s="120">
        <v>1</v>
      </c>
      <c r="AH212" s="120">
        <v>2</v>
      </c>
      <c r="AI212" s="120">
        <v>2</v>
      </c>
      <c r="AJ212" s="120">
        <v>4</v>
      </c>
      <c r="AK212" s="120">
        <v>3</v>
      </c>
      <c r="AL212" s="120">
        <v>5</v>
      </c>
      <c r="AM212" s="120">
        <v>4</v>
      </c>
      <c r="AN212" s="120">
        <v>1</v>
      </c>
      <c r="AO212" s="120">
        <v>1</v>
      </c>
      <c r="AP212" s="120">
        <v>1</v>
      </c>
      <c r="AQ212" s="120">
        <v>1</v>
      </c>
      <c r="AR212" s="120">
        <v>5</v>
      </c>
      <c r="AS212" s="120">
        <v>1</v>
      </c>
      <c r="AT212" s="120">
        <v>3</v>
      </c>
      <c r="AU212" s="120">
        <v>1</v>
      </c>
      <c r="AV212" s="120">
        <v>3</v>
      </c>
      <c r="AW212" s="120">
        <v>2</v>
      </c>
      <c r="AX212" s="120">
        <v>2</v>
      </c>
      <c r="AY212" s="120">
        <v>2</v>
      </c>
      <c r="AZ212" s="120">
        <v>4</v>
      </c>
      <c r="BA212" s="120">
        <v>4</v>
      </c>
      <c r="BB212" s="120">
        <v>4</v>
      </c>
      <c r="BC212" s="120">
        <v>3</v>
      </c>
      <c r="BD212" s="120">
        <v>1</v>
      </c>
      <c r="BE212" s="120">
        <v>2</v>
      </c>
      <c r="BF212" s="120">
        <v>2</v>
      </c>
      <c r="BG212" s="120">
        <v>1</v>
      </c>
      <c r="BH212" s="120">
        <v>5</v>
      </c>
      <c r="BI212" s="120" t="s">
        <v>3586</v>
      </c>
      <c r="BJ212" s="120" t="s">
        <v>3587</v>
      </c>
      <c r="BK212" s="120" t="s">
        <v>3588</v>
      </c>
      <c r="BL212" s="120" t="s">
        <v>151</v>
      </c>
      <c r="BM212" s="120" t="s">
        <v>151</v>
      </c>
      <c r="BN212" s="120" t="s">
        <v>3594</v>
      </c>
      <c r="BQ212" s="120">
        <v>5</v>
      </c>
      <c r="BR212" s="120">
        <v>4</v>
      </c>
      <c r="BS212" s="120">
        <v>3</v>
      </c>
      <c r="BT212" s="120">
        <v>2</v>
      </c>
      <c r="BU212" s="120">
        <v>5</v>
      </c>
      <c r="BV212" s="120">
        <f>SUM(Table7[[#This Row],[7. Please indicate for each of the five statements which is the closest to how you have been feeling over the last 6 months '[I have felt cheerful and in good spirits']]:[7. Please indicate for each of the five statements which is the closest to how you have been feeling over the last 6 months '[My daily life has been filled with things that interest me']]])*4</f>
        <v>76</v>
      </c>
      <c r="BW212" s="120" t="s">
        <v>147</v>
      </c>
      <c r="BX212" s="120" t="s">
        <v>2615</v>
      </c>
      <c r="BY212" s="120" t="s">
        <v>4430</v>
      </c>
      <c r="BZ212" s="120" t="s">
        <v>163</v>
      </c>
      <c r="CA212" s="120" t="s">
        <v>170</v>
      </c>
      <c r="CB212" s="120" t="s">
        <v>176</v>
      </c>
      <c r="CC212" s="120" t="s">
        <v>4431</v>
      </c>
      <c r="CD212" s="120" t="s">
        <v>4432</v>
      </c>
      <c r="CE212" s="120" t="s">
        <v>204</v>
      </c>
      <c r="CF212" s="120" t="s">
        <v>3600</v>
      </c>
      <c r="CG212" s="120" t="s">
        <v>208</v>
      </c>
      <c r="CH212" s="120" t="s">
        <v>214</v>
      </c>
      <c r="CI212" s="120" t="s">
        <v>2031</v>
      </c>
    </row>
    <row r="213" spans="1:87" x14ac:dyDescent="0.25">
      <c r="A213" s="120" t="s">
        <v>4433</v>
      </c>
      <c r="B213" s="120">
        <v>4</v>
      </c>
      <c r="C213" s="120">
        <v>1</v>
      </c>
      <c r="D213" s="120">
        <v>1</v>
      </c>
      <c r="E213" s="120">
        <v>1</v>
      </c>
      <c r="F213" s="120">
        <v>1</v>
      </c>
      <c r="G213" s="120">
        <v>5</v>
      </c>
      <c r="H213" s="120">
        <v>1</v>
      </c>
      <c r="I213" s="120">
        <v>5</v>
      </c>
      <c r="J213" s="120">
        <v>1</v>
      </c>
      <c r="K213" s="120">
        <v>2</v>
      </c>
      <c r="L213" s="120">
        <v>5</v>
      </c>
      <c r="M213" s="120">
        <v>4</v>
      </c>
      <c r="N213" s="120">
        <v>1</v>
      </c>
      <c r="O213" s="120">
        <v>5</v>
      </c>
      <c r="P213" s="120">
        <v>5</v>
      </c>
      <c r="Q213" s="120">
        <v>5</v>
      </c>
      <c r="R213" s="120">
        <v>5</v>
      </c>
      <c r="S213" s="120">
        <v>5</v>
      </c>
      <c r="T213" s="120">
        <v>1</v>
      </c>
      <c r="U213" s="120">
        <v>1</v>
      </c>
      <c r="V213" s="120">
        <v>1</v>
      </c>
      <c r="W213" s="120">
        <v>3</v>
      </c>
      <c r="Z213" s="120">
        <v>5</v>
      </c>
      <c r="AA213" s="120">
        <v>5</v>
      </c>
      <c r="AB213" s="120">
        <v>5</v>
      </c>
      <c r="AC213" s="120">
        <v>2</v>
      </c>
      <c r="AD213" s="120">
        <v>1</v>
      </c>
      <c r="AE213" s="120">
        <v>3</v>
      </c>
      <c r="AF213" s="120">
        <v>3</v>
      </c>
      <c r="AG213" s="120">
        <v>4</v>
      </c>
      <c r="AH213" s="120">
        <v>3</v>
      </c>
      <c r="AI213" s="120">
        <v>5</v>
      </c>
      <c r="AJ213" s="120">
        <v>4</v>
      </c>
      <c r="AK213" s="120">
        <v>5</v>
      </c>
      <c r="AL213" s="120">
        <v>5</v>
      </c>
      <c r="AM213" s="120">
        <v>3</v>
      </c>
      <c r="AN213" s="120">
        <v>3</v>
      </c>
      <c r="AO213" s="120">
        <v>3</v>
      </c>
      <c r="AP213" s="120">
        <v>1</v>
      </c>
      <c r="AQ213" s="120">
        <v>2</v>
      </c>
      <c r="AR213" s="120">
        <v>4</v>
      </c>
      <c r="AS213" s="120">
        <v>2</v>
      </c>
      <c r="AT213" s="120">
        <v>5</v>
      </c>
      <c r="AU213" s="120">
        <v>4</v>
      </c>
      <c r="AV213" s="120">
        <v>4</v>
      </c>
      <c r="AW213" s="120">
        <v>5</v>
      </c>
      <c r="AX213" s="120">
        <v>5</v>
      </c>
      <c r="AY213" s="120">
        <v>1</v>
      </c>
      <c r="AZ213" s="120">
        <v>4</v>
      </c>
      <c r="BA213" s="120">
        <v>5</v>
      </c>
      <c r="BB213" s="120">
        <v>5</v>
      </c>
      <c r="BC213" s="120">
        <v>4</v>
      </c>
      <c r="BD213" s="120">
        <v>5</v>
      </c>
      <c r="BE213" s="120">
        <v>2</v>
      </c>
      <c r="BF213" s="120">
        <v>2</v>
      </c>
      <c r="BG213" s="120">
        <v>2</v>
      </c>
      <c r="BH213" s="120">
        <v>5</v>
      </c>
      <c r="BI213" s="120" t="s">
        <v>3586</v>
      </c>
      <c r="BJ213" s="120" t="s">
        <v>931</v>
      </c>
      <c r="BK213" s="120" t="s">
        <v>3588</v>
      </c>
      <c r="BL213" s="120" t="s">
        <v>151</v>
      </c>
      <c r="BM213" s="120" t="s">
        <v>151</v>
      </c>
      <c r="BN213" s="120" t="s">
        <v>3602</v>
      </c>
      <c r="BP213" s="120" t="s">
        <v>3640</v>
      </c>
      <c r="BQ213" s="120">
        <v>3</v>
      </c>
      <c r="BR213" s="120">
        <v>1</v>
      </c>
      <c r="BS213" s="120">
        <v>2</v>
      </c>
      <c r="BT213" s="120">
        <v>1</v>
      </c>
      <c r="BU213" s="120">
        <v>4</v>
      </c>
      <c r="BV213" s="120">
        <f>SUM(Table7[[#This Row],[7. Please indicate for each of the five statements which is the closest to how you have been feeling over the last 6 months '[I have felt cheerful and in good spirits']]:[7. Please indicate for each of the five statements which is the closest to how you have been feeling over the last 6 months '[My daily life has been filled with things that interest me']]])*4</f>
        <v>44</v>
      </c>
      <c r="BW213" s="120" t="s">
        <v>148</v>
      </c>
      <c r="BX213" s="120" t="s">
        <v>4434</v>
      </c>
      <c r="BY213" s="120" t="s">
        <v>4435</v>
      </c>
      <c r="BZ213" s="120" t="s">
        <v>162</v>
      </c>
      <c r="CA213" s="120" t="s">
        <v>171</v>
      </c>
      <c r="CB213" s="120" t="s">
        <v>176</v>
      </c>
      <c r="CC213" s="120" t="s">
        <v>183</v>
      </c>
      <c r="CD213" s="120" t="s">
        <v>301</v>
      </c>
      <c r="CE213" s="120" t="s">
        <v>4436</v>
      </c>
      <c r="CF213" s="120" t="s">
        <v>3803</v>
      </c>
      <c r="CG213" s="120" t="s">
        <v>208</v>
      </c>
      <c r="CH213" s="120" t="s">
        <v>214</v>
      </c>
      <c r="CI213" s="120" t="s">
        <v>2031</v>
      </c>
    </row>
    <row r="214" spans="1:87" ht="90" x14ac:dyDescent="0.25">
      <c r="A214" s="120" t="s">
        <v>4437</v>
      </c>
      <c r="B214" s="120">
        <v>4</v>
      </c>
      <c r="C214" s="120">
        <v>3</v>
      </c>
      <c r="D214" s="120">
        <v>3</v>
      </c>
      <c r="E214" s="120">
        <v>1</v>
      </c>
      <c r="F214" s="120">
        <v>1</v>
      </c>
      <c r="G214" s="120" t="s">
        <v>5</v>
      </c>
      <c r="H214" s="120" t="s">
        <v>5</v>
      </c>
      <c r="I214" s="120" t="s">
        <v>5</v>
      </c>
      <c r="J214" s="120">
        <v>2</v>
      </c>
      <c r="K214" s="120">
        <v>3</v>
      </c>
      <c r="L214" s="120">
        <v>3</v>
      </c>
      <c r="M214" s="120">
        <v>2</v>
      </c>
      <c r="N214" s="120">
        <v>1</v>
      </c>
      <c r="O214" s="120">
        <v>3</v>
      </c>
      <c r="P214" s="120">
        <v>5</v>
      </c>
      <c r="Q214" s="120" t="s">
        <v>5</v>
      </c>
      <c r="R214" s="120">
        <v>4</v>
      </c>
      <c r="S214" s="120">
        <v>2</v>
      </c>
      <c r="T214" s="120">
        <v>2</v>
      </c>
      <c r="U214" s="120">
        <v>1</v>
      </c>
      <c r="V214" s="120">
        <v>1</v>
      </c>
      <c r="W214" s="120">
        <v>5</v>
      </c>
      <c r="X214" s="120" t="s">
        <v>2692</v>
      </c>
      <c r="Z214" s="120">
        <v>5</v>
      </c>
      <c r="AA214" s="120">
        <v>2</v>
      </c>
      <c r="AB214" s="120">
        <v>4</v>
      </c>
      <c r="AC214" s="120">
        <v>5</v>
      </c>
      <c r="AD214" s="120">
        <v>5</v>
      </c>
      <c r="AE214" s="120">
        <v>3</v>
      </c>
      <c r="AF214" s="120">
        <v>4</v>
      </c>
      <c r="AG214" s="120">
        <v>1</v>
      </c>
      <c r="AH214" s="120">
        <v>4</v>
      </c>
      <c r="AI214" s="120">
        <v>4</v>
      </c>
      <c r="AJ214" s="120">
        <v>4</v>
      </c>
      <c r="AK214" s="120">
        <v>4</v>
      </c>
      <c r="AL214" s="120">
        <v>3</v>
      </c>
      <c r="AM214" s="120">
        <v>3</v>
      </c>
      <c r="AN214" s="120">
        <v>3</v>
      </c>
      <c r="AO214" s="120">
        <v>2</v>
      </c>
      <c r="AP214" s="120">
        <v>2</v>
      </c>
      <c r="AQ214" s="120">
        <v>1</v>
      </c>
      <c r="AR214" s="120" t="s">
        <v>5</v>
      </c>
      <c r="AS214" s="120" t="s">
        <v>5</v>
      </c>
      <c r="AT214" s="120" t="s">
        <v>5</v>
      </c>
      <c r="AU214" s="120">
        <v>2</v>
      </c>
      <c r="AV214" s="120">
        <v>3</v>
      </c>
      <c r="AW214" s="120">
        <v>3</v>
      </c>
      <c r="AX214" s="120">
        <v>2</v>
      </c>
      <c r="AY214" s="120">
        <v>1</v>
      </c>
      <c r="AZ214" s="120">
        <v>4</v>
      </c>
      <c r="BA214" s="120" t="s">
        <v>5</v>
      </c>
      <c r="BB214" s="120" t="s">
        <v>5</v>
      </c>
      <c r="BC214" s="120">
        <v>3</v>
      </c>
      <c r="BD214" s="120">
        <v>1</v>
      </c>
      <c r="BE214" s="120">
        <v>2</v>
      </c>
      <c r="BF214" s="120">
        <v>2</v>
      </c>
      <c r="BG214" s="120">
        <v>1</v>
      </c>
      <c r="BH214" s="120" t="s">
        <v>5</v>
      </c>
      <c r="BI214" s="120" t="s">
        <v>3586</v>
      </c>
      <c r="BJ214" s="120" t="s">
        <v>3608</v>
      </c>
      <c r="BK214" s="120" t="s">
        <v>3588</v>
      </c>
      <c r="BL214" s="120" t="s">
        <v>151</v>
      </c>
      <c r="BM214" s="120" t="s">
        <v>151</v>
      </c>
      <c r="BN214" s="120" t="s">
        <v>3602</v>
      </c>
      <c r="BP214" s="120" t="s">
        <v>3754</v>
      </c>
      <c r="BQ214" s="120">
        <v>4</v>
      </c>
      <c r="BR214" s="120">
        <v>2</v>
      </c>
      <c r="BS214" s="120">
        <v>4</v>
      </c>
      <c r="BT214" s="120">
        <v>4</v>
      </c>
      <c r="BU214" s="120">
        <v>5</v>
      </c>
      <c r="BV214" s="120">
        <f>SUM(Table7[[#This Row],[7. Please indicate for each of the five statements which is the closest to how you have been feeling over the last 6 months '[I have felt cheerful and in good spirits']]:[7. Please indicate for each of the five statements which is the closest to how you have been feeling over the last 6 months '[My daily life has been filled with things that interest me']]])*4</f>
        <v>76</v>
      </c>
      <c r="BW214" s="120" t="s">
        <v>148</v>
      </c>
      <c r="BX214" s="120" t="s">
        <v>4438</v>
      </c>
      <c r="BY214" s="121" t="s">
        <v>4439</v>
      </c>
      <c r="BZ214" s="120" t="s">
        <v>163</v>
      </c>
      <c r="CA214" s="120" t="s">
        <v>172</v>
      </c>
      <c r="CB214" s="120" t="s">
        <v>176</v>
      </c>
      <c r="CC214" s="120" t="s">
        <v>183</v>
      </c>
      <c r="CD214" s="120" t="s">
        <v>4440</v>
      </c>
      <c r="CE214" s="120" t="s">
        <v>202</v>
      </c>
      <c r="CF214" s="120" t="s">
        <v>4441</v>
      </c>
      <c r="CG214" s="120" t="s">
        <v>208</v>
      </c>
      <c r="CH214" s="120" t="s">
        <v>214</v>
      </c>
      <c r="CI214" s="120" t="s">
        <v>2031</v>
      </c>
    </row>
    <row r="215" spans="1:87" x14ac:dyDescent="0.25">
      <c r="A215" s="120" t="s">
        <v>4442</v>
      </c>
      <c r="B215" s="120" t="s">
        <v>5</v>
      </c>
      <c r="C215" s="120">
        <v>5</v>
      </c>
      <c r="D215" s="120">
        <v>1</v>
      </c>
      <c r="E215" s="120">
        <v>2</v>
      </c>
      <c r="F215" s="120">
        <v>1</v>
      </c>
      <c r="G215" s="120">
        <v>5</v>
      </c>
      <c r="H215" s="120">
        <v>2</v>
      </c>
      <c r="I215" s="120">
        <v>5</v>
      </c>
      <c r="J215" s="120">
        <v>1</v>
      </c>
      <c r="K215" s="120">
        <v>4</v>
      </c>
      <c r="L215" s="120">
        <v>1</v>
      </c>
      <c r="M215" s="120">
        <v>1</v>
      </c>
      <c r="N215" s="120">
        <v>2</v>
      </c>
      <c r="O215" s="120">
        <v>2</v>
      </c>
      <c r="P215" s="120">
        <v>5</v>
      </c>
      <c r="Q215" s="120">
        <v>5</v>
      </c>
      <c r="R215" s="120">
        <v>4</v>
      </c>
      <c r="S215" s="120">
        <v>2</v>
      </c>
      <c r="T215" s="120">
        <v>1</v>
      </c>
      <c r="U215" s="120">
        <v>1</v>
      </c>
      <c r="V215" s="120">
        <v>1</v>
      </c>
      <c r="W215" s="120">
        <v>5</v>
      </c>
      <c r="X215" s="120" t="s">
        <v>4402</v>
      </c>
      <c r="Z215" s="120">
        <v>4</v>
      </c>
      <c r="AA215" s="120">
        <v>4</v>
      </c>
      <c r="AB215" s="120">
        <v>3</v>
      </c>
      <c r="AC215" s="120">
        <v>5</v>
      </c>
      <c r="AD215" s="120">
        <v>2</v>
      </c>
      <c r="AE215" s="120">
        <v>5</v>
      </c>
      <c r="AF215" s="120">
        <v>5</v>
      </c>
      <c r="AG215" s="120" t="s">
        <v>5</v>
      </c>
      <c r="AH215" s="120">
        <v>2</v>
      </c>
      <c r="AI215" s="120">
        <v>4</v>
      </c>
      <c r="AJ215" s="120">
        <v>5</v>
      </c>
      <c r="AK215" s="120">
        <v>4</v>
      </c>
      <c r="AL215" s="120">
        <v>2</v>
      </c>
      <c r="AM215" s="120">
        <v>3</v>
      </c>
      <c r="AN215" s="120">
        <v>5</v>
      </c>
      <c r="AO215" s="120">
        <v>2</v>
      </c>
      <c r="AP215" s="120">
        <v>3</v>
      </c>
      <c r="AQ215" s="120">
        <v>3</v>
      </c>
      <c r="AR215" s="120">
        <v>5</v>
      </c>
      <c r="AS215" s="120">
        <v>3</v>
      </c>
      <c r="AT215" s="120">
        <v>4</v>
      </c>
      <c r="AU215" s="120">
        <v>1</v>
      </c>
      <c r="AV215" s="120">
        <v>4</v>
      </c>
      <c r="AW215" s="120">
        <v>1</v>
      </c>
      <c r="AX215" s="120">
        <v>1</v>
      </c>
      <c r="AY215" s="120">
        <v>3</v>
      </c>
      <c r="AZ215" s="120">
        <v>2</v>
      </c>
      <c r="BA215" s="120">
        <v>5</v>
      </c>
      <c r="BB215" s="120">
        <v>5</v>
      </c>
      <c r="BC215" s="120">
        <v>3</v>
      </c>
      <c r="BD215" s="120">
        <v>2</v>
      </c>
      <c r="BE215" s="120">
        <v>1</v>
      </c>
      <c r="BF215" s="120">
        <v>1</v>
      </c>
      <c r="BG215" s="120">
        <v>1</v>
      </c>
      <c r="BH215" s="120">
        <v>5</v>
      </c>
      <c r="BI215" s="120" t="s">
        <v>3593</v>
      </c>
      <c r="BJ215" s="120" t="s">
        <v>3651</v>
      </c>
      <c r="BK215" s="120" t="s">
        <v>3588</v>
      </c>
      <c r="BL215" s="120" t="s">
        <v>151</v>
      </c>
      <c r="BM215" s="120" t="s">
        <v>151</v>
      </c>
      <c r="BN215" s="120" t="s">
        <v>3594</v>
      </c>
      <c r="BQ215" s="120">
        <v>4</v>
      </c>
      <c r="BR215" s="120">
        <v>4</v>
      </c>
      <c r="BS215" s="120">
        <v>3</v>
      </c>
      <c r="BT215" s="120">
        <v>2</v>
      </c>
      <c r="BU215" s="120">
        <v>2</v>
      </c>
      <c r="BV215" s="120">
        <f>SUM(Table7[[#This Row],[7. Please indicate for each of the five statements which is the closest to how you have been feeling over the last 6 months '[I have felt cheerful and in good spirits']]:[7. Please indicate for each of the five statements which is the closest to how you have been feeling over the last 6 months '[My daily life has been filled with things that interest me']]])*4</f>
        <v>60</v>
      </c>
      <c r="BW215" s="120" t="s">
        <v>148</v>
      </c>
      <c r="BX215" s="120" t="s">
        <v>3605</v>
      </c>
      <c r="BY215" s="120" t="s">
        <v>4403</v>
      </c>
      <c r="BZ215" s="120" t="s">
        <v>163</v>
      </c>
      <c r="CA215" s="120" t="s">
        <v>170</v>
      </c>
      <c r="CB215" s="120" t="s">
        <v>176</v>
      </c>
      <c r="CC215" s="120" t="s">
        <v>183</v>
      </c>
      <c r="CD215" s="120" t="s">
        <v>4404</v>
      </c>
      <c r="CE215" s="120" t="s">
        <v>192</v>
      </c>
      <c r="CF215" s="120" t="s">
        <v>3827</v>
      </c>
      <c r="CG215" s="120" t="s">
        <v>160</v>
      </c>
      <c r="CH215" s="120" t="s">
        <v>198</v>
      </c>
      <c r="CI215" s="120" t="s">
        <v>2031</v>
      </c>
    </row>
    <row r="216" spans="1:87" x14ac:dyDescent="0.25">
      <c r="A216" s="120" t="s">
        <v>4443</v>
      </c>
      <c r="B216" s="120">
        <v>3</v>
      </c>
      <c r="C216" s="120">
        <v>3</v>
      </c>
      <c r="D216" s="120">
        <v>3</v>
      </c>
      <c r="E216" s="120">
        <v>3</v>
      </c>
      <c r="F216" s="120">
        <v>4</v>
      </c>
      <c r="G216" s="120">
        <v>5</v>
      </c>
      <c r="H216" s="120">
        <v>4</v>
      </c>
      <c r="I216" s="120">
        <v>5</v>
      </c>
      <c r="J216" s="120">
        <v>2</v>
      </c>
      <c r="K216" s="120">
        <v>3</v>
      </c>
      <c r="L216" s="120">
        <v>5</v>
      </c>
      <c r="M216" s="120">
        <v>4</v>
      </c>
      <c r="N216" s="120">
        <v>5</v>
      </c>
      <c r="O216" s="120" t="s">
        <v>5</v>
      </c>
      <c r="P216" s="120">
        <v>5</v>
      </c>
      <c r="Q216" s="120" t="s">
        <v>5</v>
      </c>
      <c r="R216" s="120">
        <v>5</v>
      </c>
      <c r="S216" s="120">
        <v>2</v>
      </c>
      <c r="T216" s="120">
        <v>5</v>
      </c>
      <c r="U216" s="120">
        <v>2</v>
      </c>
      <c r="V216" s="120">
        <v>3</v>
      </c>
      <c r="W216" s="120">
        <v>5</v>
      </c>
      <c r="Z216" s="120">
        <v>3</v>
      </c>
      <c r="AA216" s="120">
        <v>4</v>
      </c>
      <c r="AB216" s="120">
        <v>3</v>
      </c>
      <c r="AC216" s="120">
        <v>4</v>
      </c>
      <c r="AD216" s="120">
        <v>3</v>
      </c>
      <c r="AE216" s="120">
        <v>3</v>
      </c>
      <c r="AF216" s="120">
        <v>5</v>
      </c>
      <c r="AG216" s="120">
        <v>2</v>
      </c>
      <c r="AH216" s="120">
        <v>3</v>
      </c>
      <c r="AI216" s="120">
        <v>3</v>
      </c>
      <c r="AJ216" s="120">
        <v>4</v>
      </c>
      <c r="AK216" s="120">
        <v>4</v>
      </c>
      <c r="AL216" s="120">
        <v>2</v>
      </c>
      <c r="AM216" s="120" t="s">
        <v>5</v>
      </c>
      <c r="AN216" s="120" t="s">
        <v>5</v>
      </c>
      <c r="AO216" s="120" t="s">
        <v>5</v>
      </c>
      <c r="AP216" s="120" t="s">
        <v>5</v>
      </c>
      <c r="AQ216" s="120" t="s">
        <v>5</v>
      </c>
      <c r="AR216" s="120" t="s">
        <v>5</v>
      </c>
      <c r="AS216" s="120" t="s">
        <v>5</v>
      </c>
      <c r="AT216" s="120" t="s">
        <v>5</v>
      </c>
      <c r="AU216" s="120" t="s">
        <v>5</v>
      </c>
      <c r="AV216" s="120" t="s">
        <v>5</v>
      </c>
      <c r="AW216" s="120">
        <v>5</v>
      </c>
      <c r="AX216" s="120">
        <v>5</v>
      </c>
      <c r="AY216" s="120">
        <v>5</v>
      </c>
      <c r="AZ216" s="120">
        <v>5</v>
      </c>
      <c r="BA216" s="120">
        <v>4</v>
      </c>
      <c r="BB216" s="120">
        <v>4</v>
      </c>
      <c r="BC216" s="120">
        <v>4</v>
      </c>
      <c r="BD216" s="120">
        <v>2</v>
      </c>
      <c r="BE216" s="120" t="s">
        <v>5</v>
      </c>
      <c r="BF216" s="120" t="s">
        <v>5</v>
      </c>
      <c r="BG216" s="120">
        <v>4</v>
      </c>
      <c r="BH216" s="120">
        <v>5</v>
      </c>
      <c r="BI216" s="120" t="s">
        <v>3586</v>
      </c>
      <c r="BJ216" s="120" t="s">
        <v>3587</v>
      </c>
      <c r="BK216" s="120" t="s">
        <v>3588</v>
      </c>
      <c r="BL216" s="120" t="s">
        <v>151</v>
      </c>
      <c r="BM216" s="120" t="s">
        <v>151</v>
      </c>
      <c r="BN216" s="120" t="s">
        <v>3609</v>
      </c>
      <c r="BO216" s="120" t="s">
        <v>3813</v>
      </c>
      <c r="BP216" s="120" t="s">
        <v>3778</v>
      </c>
      <c r="BQ216" s="120">
        <v>1</v>
      </c>
      <c r="BR216" s="120">
        <v>1</v>
      </c>
      <c r="BS216" s="120">
        <v>1</v>
      </c>
      <c r="BT216" s="120">
        <v>2</v>
      </c>
      <c r="BU216" s="120">
        <v>2</v>
      </c>
      <c r="BV216" s="120">
        <f>SUM(Table7[[#This Row],[7. Please indicate for each of the five statements which is the closest to how you have been feeling over the last 6 months '[I have felt cheerful and in good spirits']]:[7. Please indicate for each of the five statements which is the closest to how you have been feeling over the last 6 months '[My daily life has been filled with things that interest me']]])*4</f>
        <v>28</v>
      </c>
      <c r="BW216" s="120" t="s">
        <v>148</v>
      </c>
      <c r="BX216" s="120" t="s">
        <v>3617</v>
      </c>
      <c r="BY216" s="120" t="s">
        <v>4444</v>
      </c>
      <c r="BZ216" s="120" t="s">
        <v>162</v>
      </c>
      <c r="CA216" s="120" t="s">
        <v>171</v>
      </c>
      <c r="CB216" s="120" t="s">
        <v>176</v>
      </c>
      <c r="CC216" s="120" t="s">
        <v>185</v>
      </c>
      <c r="CE216" s="120" t="s">
        <v>4445</v>
      </c>
      <c r="CF216" s="120" t="s">
        <v>4446</v>
      </c>
      <c r="CG216" s="120" t="s">
        <v>4447</v>
      </c>
      <c r="CH216" s="120" t="s">
        <v>217</v>
      </c>
      <c r="CI216" s="120" t="s">
        <v>2031</v>
      </c>
    </row>
  </sheetData>
  <pageMargins left="0.7" right="0.7" top="0.75" bottom="0.75" header="0.3" footer="0.3"/>
  <tableParts count="1">
    <tablePart r:id="rId1"/>
  </tableParts>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89760E-1141-405D-B625-EAA6AAEF4A8A}">
  <sheetPr>
    <outlinePr summaryBelow="0" summaryRight="0"/>
  </sheetPr>
  <dimension ref="A1:DC228"/>
  <sheetViews>
    <sheetView topLeftCell="AZ1" workbookViewId="0">
      <pane ySplit="1" topLeftCell="A2" activePane="bottomLeft" state="frozen"/>
      <selection pane="bottomLeft" activeCell="BC15" sqref="BC15"/>
    </sheetView>
  </sheetViews>
  <sheetFormatPr defaultColWidth="14.42578125" defaultRowHeight="15.75" customHeight="1" x14ac:dyDescent="0.2"/>
  <cols>
    <col min="1" max="1" width="21.5703125" style="77" customWidth="1"/>
    <col min="2" max="94" width="73.42578125" style="52" customWidth="1"/>
    <col min="95" max="95" width="23.28515625" style="52" customWidth="1"/>
    <col min="96" max="96" width="34.140625" style="52" customWidth="1"/>
    <col min="97" max="97" width="36.7109375" style="52" customWidth="1"/>
    <col min="98" max="99" width="21.5703125" style="52" customWidth="1"/>
    <col min="100" max="100" width="37.28515625" style="52" customWidth="1"/>
    <col min="101" max="101" width="53.140625" style="52" customWidth="1"/>
    <col min="102" max="102" width="26.140625" style="52" customWidth="1"/>
    <col min="103" max="103" width="44" style="52" customWidth="1"/>
    <col min="104" max="104" width="40.7109375" style="52" customWidth="1"/>
    <col min="105" max="105" width="36.85546875" style="52" customWidth="1"/>
    <col min="106" max="106" width="56" style="52" customWidth="1"/>
    <col min="107" max="113" width="21.5703125" style="52" customWidth="1"/>
    <col min="114" max="16384" width="14.42578125" style="52"/>
  </cols>
  <sheetData>
    <row r="1" spans="1:107" ht="12.75" x14ac:dyDescent="0.2">
      <c r="A1" s="75" t="s">
        <v>219</v>
      </c>
      <c r="B1" s="72" t="s">
        <v>220</v>
      </c>
      <c r="C1" s="72" t="s">
        <v>221</v>
      </c>
      <c r="D1" s="78" t="s">
        <v>222</v>
      </c>
      <c r="E1" s="72" t="s">
        <v>223</v>
      </c>
      <c r="F1" s="72" t="s">
        <v>224</v>
      </c>
      <c r="G1" s="72" t="s">
        <v>225</v>
      </c>
      <c r="H1" s="72" t="s">
        <v>226</v>
      </c>
      <c r="I1" s="72" t="s">
        <v>227</v>
      </c>
      <c r="J1" s="72" t="s">
        <v>228</v>
      </c>
      <c r="K1" s="72" t="s">
        <v>229</v>
      </c>
      <c r="L1" s="72" t="s">
        <v>230</v>
      </c>
      <c r="M1" s="72" t="s">
        <v>231</v>
      </c>
      <c r="N1" s="72" t="s">
        <v>232</v>
      </c>
      <c r="O1" s="72" t="s">
        <v>3540</v>
      </c>
      <c r="P1" s="72" t="s">
        <v>234</v>
      </c>
      <c r="Q1" s="72" t="s">
        <v>3542</v>
      </c>
      <c r="R1" s="72" t="s">
        <v>236</v>
      </c>
      <c r="S1" s="72" t="s">
        <v>237</v>
      </c>
      <c r="T1" s="72" t="s">
        <v>238</v>
      </c>
      <c r="U1" s="72" t="s">
        <v>3248</v>
      </c>
      <c r="V1" s="72" t="s">
        <v>239</v>
      </c>
      <c r="W1" s="72" t="s">
        <v>240</v>
      </c>
      <c r="X1" s="72" t="s">
        <v>2500</v>
      </c>
      <c r="Y1" s="72" t="s">
        <v>2501</v>
      </c>
      <c r="Z1" s="72" t="s">
        <v>241</v>
      </c>
      <c r="AA1" s="72" t="s">
        <v>242</v>
      </c>
      <c r="AB1" s="72" t="s">
        <v>243</v>
      </c>
      <c r="AC1" s="72" t="s">
        <v>244</v>
      </c>
      <c r="AD1" s="72" t="s">
        <v>245</v>
      </c>
      <c r="AE1" s="72" t="s">
        <v>246</v>
      </c>
      <c r="AF1" s="72" t="s">
        <v>247</v>
      </c>
      <c r="AG1" s="72" t="s">
        <v>248</v>
      </c>
      <c r="AH1" s="72" t="s">
        <v>249</v>
      </c>
      <c r="AI1" s="72" t="s">
        <v>250</v>
      </c>
      <c r="AJ1" s="72" t="s">
        <v>251</v>
      </c>
      <c r="AK1" s="72" t="s">
        <v>252</v>
      </c>
      <c r="AL1" s="72" t="s">
        <v>253</v>
      </c>
      <c r="AM1" s="72" t="s">
        <v>254</v>
      </c>
      <c r="AN1" s="72" t="s">
        <v>255</v>
      </c>
      <c r="AO1" s="72" t="s">
        <v>256</v>
      </c>
      <c r="AP1" s="72" t="s">
        <v>257</v>
      </c>
      <c r="AQ1" s="72" t="s">
        <v>258</v>
      </c>
      <c r="AR1" s="72" t="s">
        <v>259</v>
      </c>
      <c r="AS1" s="72" t="s">
        <v>260</v>
      </c>
      <c r="AT1" s="72" t="s">
        <v>261</v>
      </c>
      <c r="AU1" s="72" t="s">
        <v>262</v>
      </c>
      <c r="AV1" s="72" t="s">
        <v>263</v>
      </c>
      <c r="AW1" s="72" t="s">
        <v>264</v>
      </c>
      <c r="AX1" s="72" t="s">
        <v>265</v>
      </c>
      <c r="AY1" s="72" t="s">
        <v>266</v>
      </c>
      <c r="AZ1" s="78" t="s">
        <v>4457</v>
      </c>
      <c r="BA1" s="72" t="s">
        <v>268</v>
      </c>
      <c r="BB1" s="78" t="s">
        <v>4458</v>
      </c>
      <c r="BC1" s="72" t="s">
        <v>270</v>
      </c>
      <c r="BD1" s="72" t="s">
        <v>271</v>
      </c>
      <c r="BE1" s="72" t="s">
        <v>272</v>
      </c>
      <c r="BF1" s="72" t="s">
        <v>273</v>
      </c>
      <c r="BG1" s="72" t="s">
        <v>274</v>
      </c>
      <c r="BH1" s="72" t="s">
        <v>275</v>
      </c>
      <c r="BI1" s="72" t="s">
        <v>2502</v>
      </c>
      <c r="BJ1" s="72" t="s">
        <v>2503</v>
      </c>
      <c r="BK1" s="72" t="s">
        <v>2504</v>
      </c>
      <c r="BL1" s="72" t="s">
        <v>2505</v>
      </c>
      <c r="BM1" s="72" t="s">
        <v>2506</v>
      </c>
      <c r="BN1" s="72" t="s">
        <v>2507</v>
      </c>
      <c r="BO1" s="72" t="s">
        <v>2508</v>
      </c>
      <c r="BP1" s="72" t="s">
        <v>2509</v>
      </c>
      <c r="BQ1" s="72" t="s">
        <v>2510</v>
      </c>
      <c r="BR1" s="72" t="s">
        <v>2511</v>
      </c>
      <c r="BS1" s="72" t="s">
        <v>2512</v>
      </c>
      <c r="BT1" s="72" t="s">
        <v>2513</v>
      </c>
      <c r="BU1" s="72" t="s">
        <v>2514</v>
      </c>
      <c r="BV1" s="72" t="s">
        <v>2515</v>
      </c>
      <c r="BW1" s="72" t="s">
        <v>2516</v>
      </c>
      <c r="BX1" s="72" t="s">
        <v>2517</v>
      </c>
      <c r="BY1" s="72" t="s">
        <v>2518</v>
      </c>
      <c r="BZ1" s="72" t="s">
        <v>2519</v>
      </c>
      <c r="CA1" s="72" t="s">
        <v>2520</v>
      </c>
      <c r="CB1" s="72" t="s">
        <v>2521</v>
      </c>
      <c r="CC1" s="72" t="s">
        <v>2522</v>
      </c>
      <c r="CD1" s="72" t="s">
        <v>2523</v>
      </c>
      <c r="CE1" s="72" t="s">
        <v>2524</v>
      </c>
      <c r="CF1" s="72" t="s">
        <v>2525</v>
      </c>
      <c r="CG1" s="72" t="s">
        <v>2526</v>
      </c>
      <c r="CH1" s="72" t="s">
        <v>2527</v>
      </c>
      <c r="CI1" s="72" t="s">
        <v>2528</v>
      </c>
      <c r="CJ1" s="72" t="s">
        <v>2529</v>
      </c>
      <c r="CK1" s="72" t="s">
        <v>2530</v>
      </c>
      <c r="CL1" s="72" t="s">
        <v>2531</v>
      </c>
      <c r="CM1" s="72" t="s">
        <v>2532</v>
      </c>
      <c r="CN1" s="72" t="s">
        <v>2533</v>
      </c>
      <c r="CO1" s="72" t="s">
        <v>2534</v>
      </c>
      <c r="CP1" s="72" t="s">
        <v>2535</v>
      </c>
      <c r="CQ1" s="72" t="s">
        <v>2024</v>
      </c>
      <c r="CR1" s="78" t="s">
        <v>2536</v>
      </c>
      <c r="CS1" s="72" t="s">
        <v>2537</v>
      </c>
      <c r="CT1" s="72" t="s">
        <v>161</v>
      </c>
      <c r="CU1" s="72" t="s">
        <v>166</v>
      </c>
      <c r="CV1" s="72" t="s">
        <v>174</v>
      </c>
      <c r="CW1" s="72" t="s">
        <v>182</v>
      </c>
      <c r="CX1" s="72" t="s">
        <v>293</v>
      </c>
      <c r="CY1" s="72" t="s">
        <v>201</v>
      </c>
      <c r="CZ1" s="72" t="s">
        <v>206</v>
      </c>
      <c r="DA1" s="72" t="s">
        <v>207</v>
      </c>
      <c r="DB1" s="72" t="s">
        <v>213</v>
      </c>
      <c r="DC1" s="72" t="s">
        <v>2026</v>
      </c>
    </row>
    <row r="2" spans="1:107" ht="12.75" x14ac:dyDescent="0.2">
      <c r="A2" s="75">
        <v>43810.378570219909</v>
      </c>
      <c r="B2" s="72">
        <v>2</v>
      </c>
      <c r="C2" s="72">
        <v>5</v>
      </c>
      <c r="D2" s="72">
        <v>2</v>
      </c>
      <c r="E2" s="72">
        <v>5</v>
      </c>
      <c r="F2" s="72">
        <v>1</v>
      </c>
      <c r="G2" s="72">
        <v>4</v>
      </c>
      <c r="H2" s="72">
        <v>3</v>
      </c>
      <c r="I2" s="72">
        <v>2</v>
      </c>
      <c r="J2" s="72">
        <v>3</v>
      </c>
      <c r="K2" s="72">
        <v>1</v>
      </c>
      <c r="L2" s="72">
        <v>1</v>
      </c>
      <c r="M2" s="72">
        <v>2</v>
      </c>
      <c r="N2" s="72">
        <v>2</v>
      </c>
      <c r="O2" s="72">
        <v>3</v>
      </c>
      <c r="P2" s="72">
        <v>2</v>
      </c>
      <c r="Q2" s="72">
        <v>5</v>
      </c>
      <c r="R2" s="72">
        <v>2</v>
      </c>
      <c r="S2" s="72">
        <v>2</v>
      </c>
      <c r="T2" s="72">
        <v>1</v>
      </c>
      <c r="U2" s="72">
        <v>1</v>
      </c>
      <c r="V2" s="72" t="s">
        <v>5</v>
      </c>
      <c r="W2" s="72">
        <v>3</v>
      </c>
      <c r="X2" s="72" t="s">
        <v>2538</v>
      </c>
      <c r="Y2" s="72" t="s">
        <v>2539</v>
      </c>
      <c r="Z2" s="72">
        <v>5</v>
      </c>
      <c r="AA2" s="72">
        <v>4</v>
      </c>
      <c r="AB2" s="72">
        <v>5</v>
      </c>
      <c r="AC2" s="72">
        <v>4</v>
      </c>
      <c r="AD2" s="72">
        <v>5</v>
      </c>
      <c r="AE2" s="72">
        <v>5</v>
      </c>
      <c r="AF2" s="72">
        <v>2</v>
      </c>
      <c r="AG2" s="72">
        <v>3</v>
      </c>
      <c r="AH2" s="72">
        <v>3</v>
      </c>
      <c r="AI2" s="72">
        <v>4</v>
      </c>
      <c r="AJ2" s="72">
        <v>3</v>
      </c>
      <c r="AK2" s="72">
        <v>4</v>
      </c>
      <c r="AL2" s="72">
        <v>5</v>
      </c>
      <c r="AM2" s="72">
        <v>2</v>
      </c>
      <c r="AN2" s="72">
        <v>2</v>
      </c>
      <c r="AO2" s="72">
        <v>1</v>
      </c>
      <c r="AP2" s="72">
        <v>4</v>
      </c>
      <c r="AQ2" s="72">
        <v>1</v>
      </c>
      <c r="AR2" s="72">
        <v>1</v>
      </c>
      <c r="AS2" s="72">
        <v>3</v>
      </c>
      <c r="AT2" s="72">
        <v>2</v>
      </c>
      <c r="AU2" s="72">
        <v>3</v>
      </c>
      <c r="AV2" s="72">
        <v>1</v>
      </c>
      <c r="AW2" s="72">
        <v>1</v>
      </c>
      <c r="AX2" s="72">
        <v>2</v>
      </c>
      <c r="AY2" s="72">
        <v>1</v>
      </c>
      <c r="AZ2" s="72">
        <v>2</v>
      </c>
      <c r="BA2" s="72">
        <v>2</v>
      </c>
      <c r="BB2" s="72">
        <v>5</v>
      </c>
      <c r="BC2" s="72">
        <v>2</v>
      </c>
      <c r="BD2" s="72">
        <v>3</v>
      </c>
      <c r="BE2" s="72">
        <v>1</v>
      </c>
      <c r="BF2" s="72">
        <v>1</v>
      </c>
      <c r="BG2" s="72" t="s">
        <v>5</v>
      </c>
      <c r="BH2" s="72">
        <v>4</v>
      </c>
      <c r="BI2" s="72">
        <v>1</v>
      </c>
      <c r="BJ2" s="72">
        <v>5</v>
      </c>
      <c r="BK2" s="72">
        <v>5</v>
      </c>
      <c r="BL2" s="72">
        <v>5</v>
      </c>
      <c r="BM2" s="72">
        <v>5</v>
      </c>
      <c r="BN2" s="72">
        <v>5</v>
      </c>
      <c r="BO2" s="72">
        <v>3</v>
      </c>
      <c r="BP2" s="72">
        <v>5</v>
      </c>
      <c r="BQ2" s="72">
        <v>2</v>
      </c>
      <c r="BR2" s="72">
        <v>1</v>
      </c>
      <c r="BS2" s="72">
        <v>5</v>
      </c>
      <c r="BT2" s="72">
        <v>1</v>
      </c>
      <c r="BU2" s="72">
        <v>3</v>
      </c>
      <c r="BV2" s="72">
        <v>4</v>
      </c>
      <c r="BW2" s="72">
        <v>1</v>
      </c>
      <c r="BX2" s="72">
        <v>5</v>
      </c>
      <c r="BY2" s="72">
        <v>3</v>
      </c>
      <c r="BZ2" s="72">
        <v>5</v>
      </c>
      <c r="CA2" s="72">
        <v>5</v>
      </c>
      <c r="CB2" s="72">
        <v>3</v>
      </c>
      <c r="CC2" s="72">
        <v>1</v>
      </c>
      <c r="CD2" s="72">
        <v>5</v>
      </c>
      <c r="CE2" s="72">
        <v>5</v>
      </c>
      <c r="CF2" s="72">
        <v>5</v>
      </c>
      <c r="CG2" s="72">
        <v>1</v>
      </c>
      <c r="CH2" s="72">
        <v>1</v>
      </c>
      <c r="CI2" s="72">
        <v>1</v>
      </c>
      <c r="CJ2" s="72">
        <v>3</v>
      </c>
      <c r="CK2" s="72">
        <v>4</v>
      </c>
      <c r="CL2" s="72">
        <v>4</v>
      </c>
      <c r="CM2" s="72">
        <v>2</v>
      </c>
      <c r="CN2" s="72">
        <v>1</v>
      </c>
      <c r="CO2" s="72">
        <v>5</v>
      </c>
      <c r="CP2" s="72">
        <v>5</v>
      </c>
      <c r="CQ2" s="72" t="s">
        <v>2052</v>
      </c>
      <c r="CR2" s="72" t="s">
        <v>2540</v>
      </c>
      <c r="CS2" s="72" t="s">
        <v>2541</v>
      </c>
      <c r="CT2" s="72" t="s">
        <v>162</v>
      </c>
      <c r="CU2" s="72" t="s">
        <v>170</v>
      </c>
      <c r="CV2" s="72" t="s">
        <v>176</v>
      </c>
      <c r="CW2" s="72" t="s">
        <v>183</v>
      </c>
      <c r="CX2" s="72" t="s">
        <v>2542</v>
      </c>
      <c r="CY2" s="72" t="s">
        <v>203</v>
      </c>
      <c r="CZ2" s="72" t="s">
        <v>1161</v>
      </c>
      <c r="DA2" s="72" t="s">
        <v>208</v>
      </c>
      <c r="DB2" s="72" t="s">
        <v>214</v>
      </c>
      <c r="DC2" s="72" t="s">
        <v>2031</v>
      </c>
    </row>
    <row r="3" spans="1:107" ht="12.75" x14ac:dyDescent="0.2">
      <c r="A3" s="75">
        <v>43810.394101666665</v>
      </c>
      <c r="B3" s="72">
        <v>2</v>
      </c>
      <c r="C3" s="72">
        <v>5</v>
      </c>
      <c r="D3" s="72">
        <v>3</v>
      </c>
      <c r="E3" s="72">
        <v>5</v>
      </c>
      <c r="F3" s="72">
        <v>2</v>
      </c>
      <c r="G3" s="72">
        <v>5</v>
      </c>
      <c r="H3" s="72">
        <v>1</v>
      </c>
      <c r="I3" s="72">
        <v>1</v>
      </c>
      <c r="J3" s="72">
        <v>1</v>
      </c>
      <c r="K3" s="72">
        <v>5</v>
      </c>
      <c r="L3" s="72">
        <v>3</v>
      </c>
      <c r="M3" s="72">
        <v>2</v>
      </c>
      <c r="N3" s="72">
        <v>1</v>
      </c>
      <c r="O3" s="72">
        <v>3</v>
      </c>
      <c r="P3" s="72">
        <v>5</v>
      </c>
      <c r="Q3" s="72">
        <v>4</v>
      </c>
      <c r="R3" s="72">
        <v>1</v>
      </c>
      <c r="S3" s="72">
        <v>3</v>
      </c>
      <c r="T3" s="72">
        <v>2</v>
      </c>
      <c r="U3" s="72">
        <v>4</v>
      </c>
      <c r="V3" s="72">
        <v>5</v>
      </c>
      <c r="W3" s="72">
        <v>5</v>
      </c>
      <c r="X3" s="72" t="s">
        <v>2543</v>
      </c>
      <c r="Y3" s="72" t="s">
        <v>2544</v>
      </c>
      <c r="Z3" s="72">
        <v>5</v>
      </c>
      <c r="AA3" s="72">
        <v>5</v>
      </c>
      <c r="AB3" s="72">
        <v>5</v>
      </c>
      <c r="AC3" s="72">
        <v>3</v>
      </c>
      <c r="AD3" s="72">
        <v>4</v>
      </c>
      <c r="AE3" s="72">
        <v>2</v>
      </c>
      <c r="AF3" s="72">
        <v>2</v>
      </c>
      <c r="AG3" s="72">
        <v>1</v>
      </c>
      <c r="AH3" s="72">
        <v>5</v>
      </c>
      <c r="AI3" s="72">
        <v>5</v>
      </c>
      <c r="AJ3" s="72">
        <v>3</v>
      </c>
      <c r="AK3" s="72">
        <v>4</v>
      </c>
      <c r="AL3" s="72">
        <v>5</v>
      </c>
      <c r="AM3" s="72">
        <v>1</v>
      </c>
      <c r="AN3" s="72">
        <v>5</v>
      </c>
      <c r="AO3" s="72">
        <v>2</v>
      </c>
      <c r="AP3" s="72">
        <v>5</v>
      </c>
      <c r="AQ3" s="72">
        <v>3</v>
      </c>
      <c r="AR3" s="72">
        <v>5</v>
      </c>
      <c r="AS3" s="72">
        <v>5</v>
      </c>
      <c r="AT3" s="72">
        <v>5</v>
      </c>
      <c r="AU3" s="72">
        <v>4</v>
      </c>
      <c r="AV3" s="72">
        <v>5</v>
      </c>
      <c r="AW3" s="72">
        <v>3</v>
      </c>
      <c r="AX3" s="72">
        <v>5</v>
      </c>
      <c r="AY3" s="72">
        <v>1</v>
      </c>
      <c r="AZ3" s="72">
        <v>3</v>
      </c>
      <c r="BA3" s="72">
        <v>5</v>
      </c>
      <c r="BB3" s="72">
        <v>5</v>
      </c>
      <c r="BC3" s="72">
        <v>2</v>
      </c>
      <c r="BD3" s="72">
        <v>5</v>
      </c>
      <c r="BE3" s="72">
        <v>5</v>
      </c>
      <c r="BF3" s="72">
        <v>2</v>
      </c>
      <c r="BG3" s="72">
        <v>1</v>
      </c>
      <c r="BH3" s="72">
        <v>1</v>
      </c>
      <c r="BI3" s="72">
        <v>4</v>
      </c>
      <c r="BJ3" s="72">
        <v>5</v>
      </c>
      <c r="BK3" s="72">
        <v>3</v>
      </c>
      <c r="BL3" s="72">
        <v>5</v>
      </c>
      <c r="BM3" s="72">
        <v>4</v>
      </c>
      <c r="BN3" s="72">
        <v>4</v>
      </c>
      <c r="BO3" s="72">
        <v>1</v>
      </c>
      <c r="BP3" s="72">
        <v>1</v>
      </c>
      <c r="BQ3" s="72">
        <v>5</v>
      </c>
      <c r="BR3" s="72">
        <v>3</v>
      </c>
      <c r="BS3" s="72">
        <v>4</v>
      </c>
      <c r="BT3" s="72">
        <v>4</v>
      </c>
      <c r="BU3" s="72" t="s">
        <v>5</v>
      </c>
      <c r="BV3" s="72">
        <v>3</v>
      </c>
      <c r="BW3" s="72">
        <v>5</v>
      </c>
      <c r="BX3" s="72">
        <v>5</v>
      </c>
      <c r="BY3" s="72">
        <v>5</v>
      </c>
      <c r="BZ3" s="72">
        <v>4</v>
      </c>
      <c r="CA3" s="72">
        <v>3</v>
      </c>
      <c r="CB3" s="72">
        <v>5</v>
      </c>
      <c r="CC3" s="72">
        <v>5</v>
      </c>
      <c r="CD3" s="72">
        <v>3</v>
      </c>
      <c r="CE3" s="72">
        <v>5</v>
      </c>
      <c r="CF3" s="72">
        <v>5</v>
      </c>
      <c r="CG3" s="72">
        <v>5</v>
      </c>
      <c r="CH3" s="72">
        <v>4</v>
      </c>
      <c r="CI3" s="72">
        <v>1</v>
      </c>
      <c r="CJ3" s="72">
        <v>3</v>
      </c>
      <c r="CK3" s="72">
        <v>4</v>
      </c>
      <c r="CL3" s="72" t="s">
        <v>5</v>
      </c>
      <c r="CM3" s="72">
        <v>1</v>
      </c>
      <c r="CN3" s="72">
        <v>5</v>
      </c>
      <c r="CO3" s="72">
        <v>5</v>
      </c>
      <c r="CP3" s="72">
        <v>4</v>
      </c>
      <c r="CQ3" s="72" t="s">
        <v>2052</v>
      </c>
      <c r="CR3" s="72" t="s">
        <v>2545</v>
      </c>
      <c r="CS3" s="72" t="s">
        <v>2546</v>
      </c>
      <c r="CT3" s="72" t="s">
        <v>162</v>
      </c>
      <c r="CU3" s="72" t="s">
        <v>169</v>
      </c>
      <c r="CV3" s="72" t="s">
        <v>176</v>
      </c>
      <c r="CW3" s="72" t="s">
        <v>183</v>
      </c>
      <c r="CX3" s="72" t="s">
        <v>379</v>
      </c>
      <c r="CY3" s="72" t="s">
        <v>203</v>
      </c>
      <c r="CZ3" s="72" t="s">
        <v>680</v>
      </c>
      <c r="DA3" s="72" t="s">
        <v>208</v>
      </c>
      <c r="DB3" s="72" t="s">
        <v>214</v>
      </c>
      <c r="DC3" s="72" t="s">
        <v>2031</v>
      </c>
    </row>
    <row r="4" spans="1:107" ht="12.75" x14ac:dyDescent="0.2">
      <c r="A4" s="75">
        <v>43810.410588541665</v>
      </c>
      <c r="B4" s="72">
        <v>4</v>
      </c>
      <c r="C4" s="72">
        <v>3</v>
      </c>
      <c r="D4" s="72">
        <v>4</v>
      </c>
      <c r="E4" s="72">
        <v>2</v>
      </c>
      <c r="F4" s="72">
        <v>3</v>
      </c>
      <c r="G4" s="72">
        <v>4</v>
      </c>
      <c r="H4" s="72">
        <v>3</v>
      </c>
      <c r="I4" s="72">
        <v>4</v>
      </c>
      <c r="J4" s="72">
        <v>4</v>
      </c>
      <c r="K4" s="72">
        <v>4</v>
      </c>
      <c r="L4" s="72">
        <v>5</v>
      </c>
      <c r="M4" s="72">
        <v>3</v>
      </c>
      <c r="N4" s="72">
        <v>4</v>
      </c>
      <c r="O4" s="72">
        <v>4</v>
      </c>
      <c r="P4" s="72">
        <v>4</v>
      </c>
      <c r="Q4" s="72">
        <v>5</v>
      </c>
      <c r="R4" s="72">
        <v>3</v>
      </c>
      <c r="S4" s="72">
        <v>4</v>
      </c>
      <c r="T4" s="72">
        <v>3</v>
      </c>
      <c r="U4" s="72">
        <v>4</v>
      </c>
      <c r="V4" s="72">
        <v>2</v>
      </c>
      <c r="W4" s="72">
        <v>4</v>
      </c>
      <c r="X4" s="72" t="s">
        <v>2538</v>
      </c>
      <c r="Y4" s="72" t="s">
        <v>2547</v>
      </c>
      <c r="Z4" s="72">
        <v>5</v>
      </c>
      <c r="AA4" s="72">
        <v>3</v>
      </c>
      <c r="AB4" s="72">
        <v>4</v>
      </c>
      <c r="AC4" s="72">
        <v>3</v>
      </c>
      <c r="AD4" s="72">
        <v>4</v>
      </c>
      <c r="AE4" s="72">
        <v>4</v>
      </c>
      <c r="AF4" s="72">
        <v>3</v>
      </c>
      <c r="AG4" s="72">
        <v>3</v>
      </c>
      <c r="AH4" s="72">
        <v>4</v>
      </c>
      <c r="AI4" s="72">
        <v>4</v>
      </c>
      <c r="AJ4" s="72">
        <v>4</v>
      </c>
      <c r="AK4" s="72">
        <v>4</v>
      </c>
      <c r="AL4" s="72">
        <v>5</v>
      </c>
      <c r="AM4" s="72">
        <v>4</v>
      </c>
      <c r="AN4" s="72">
        <v>3</v>
      </c>
      <c r="AO4" s="72">
        <v>5</v>
      </c>
      <c r="AP4" s="72">
        <v>4</v>
      </c>
      <c r="AQ4" s="72">
        <v>4</v>
      </c>
      <c r="AR4" s="72">
        <v>5</v>
      </c>
      <c r="AS4" s="72">
        <v>3</v>
      </c>
      <c r="AT4" s="72">
        <v>4</v>
      </c>
      <c r="AU4" s="72">
        <v>5</v>
      </c>
      <c r="AV4" s="72">
        <v>4</v>
      </c>
      <c r="AW4" s="72">
        <v>4</v>
      </c>
      <c r="AX4" s="72">
        <v>5</v>
      </c>
      <c r="AY4" s="72">
        <v>4</v>
      </c>
      <c r="AZ4" s="72">
        <v>4</v>
      </c>
      <c r="BA4" s="72">
        <v>5</v>
      </c>
      <c r="BB4" s="72">
        <v>5</v>
      </c>
      <c r="BC4" s="72">
        <v>3</v>
      </c>
      <c r="BD4" s="72">
        <v>4</v>
      </c>
      <c r="BE4" s="72">
        <v>4</v>
      </c>
      <c r="BF4" s="72">
        <v>4</v>
      </c>
      <c r="BG4" s="72">
        <v>3</v>
      </c>
      <c r="BH4" s="72">
        <v>4</v>
      </c>
      <c r="BI4" s="72">
        <v>4</v>
      </c>
      <c r="BJ4" s="72">
        <v>4</v>
      </c>
      <c r="BK4" s="72">
        <v>3</v>
      </c>
      <c r="BL4" s="72">
        <v>4</v>
      </c>
      <c r="BM4" s="72">
        <v>4</v>
      </c>
      <c r="BN4" s="72">
        <v>5</v>
      </c>
      <c r="BO4" s="72">
        <v>4</v>
      </c>
      <c r="BP4" s="72">
        <v>4</v>
      </c>
      <c r="BQ4" s="72">
        <v>3</v>
      </c>
      <c r="BR4" s="72">
        <v>4</v>
      </c>
      <c r="BS4" s="72">
        <v>5</v>
      </c>
      <c r="BT4" s="72">
        <v>4</v>
      </c>
      <c r="BU4" s="72">
        <v>4</v>
      </c>
      <c r="BV4" s="72">
        <v>4</v>
      </c>
      <c r="BW4" s="72">
        <v>4</v>
      </c>
      <c r="BX4" s="72">
        <v>4</v>
      </c>
      <c r="BY4" s="72">
        <v>3</v>
      </c>
      <c r="BZ4" s="72">
        <v>5</v>
      </c>
      <c r="CA4" s="72">
        <v>5</v>
      </c>
      <c r="CB4" s="72">
        <v>4</v>
      </c>
      <c r="CC4" s="72">
        <v>5</v>
      </c>
      <c r="CD4" s="72">
        <v>5</v>
      </c>
      <c r="CE4" s="72">
        <v>4</v>
      </c>
      <c r="CF4" s="72">
        <v>5</v>
      </c>
      <c r="CG4" s="72">
        <v>3</v>
      </c>
      <c r="CH4" s="72">
        <v>4</v>
      </c>
      <c r="CI4" s="72">
        <v>4</v>
      </c>
      <c r="CJ4" s="72">
        <v>4</v>
      </c>
      <c r="CK4" s="72">
        <v>5</v>
      </c>
      <c r="CL4" s="72">
        <v>5</v>
      </c>
      <c r="CM4" s="72">
        <v>3</v>
      </c>
      <c r="CN4" s="72">
        <v>4</v>
      </c>
      <c r="CO4" s="72">
        <v>4</v>
      </c>
      <c r="CP4" s="72">
        <v>4</v>
      </c>
      <c r="CQ4" s="72" t="s">
        <v>148</v>
      </c>
      <c r="CR4" s="72" t="s">
        <v>2548</v>
      </c>
      <c r="CS4" s="72" t="s">
        <v>2549</v>
      </c>
      <c r="CT4" s="72" t="s">
        <v>163</v>
      </c>
      <c r="CU4" s="72" t="s">
        <v>172</v>
      </c>
      <c r="CV4" s="72" t="s">
        <v>176</v>
      </c>
      <c r="CW4" s="72" t="s">
        <v>183</v>
      </c>
      <c r="CX4" s="72" t="s">
        <v>1194</v>
      </c>
      <c r="CY4" s="72" t="s">
        <v>153</v>
      </c>
      <c r="CZ4" s="72" t="s">
        <v>203</v>
      </c>
      <c r="DA4" s="72" t="s">
        <v>307</v>
      </c>
      <c r="DB4" s="72" t="s">
        <v>215</v>
      </c>
      <c r="DC4" s="72" t="s">
        <v>2031</v>
      </c>
    </row>
    <row r="5" spans="1:107" ht="12.75" x14ac:dyDescent="0.2">
      <c r="A5" s="75">
        <v>43810.417232685184</v>
      </c>
      <c r="B5" s="72">
        <v>2</v>
      </c>
      <c r="C5" s="72">
        <v>1</v>
      </c>
      <c r="D5" s="72">
        <v>1</v>
      </c>
      <c r="E5" s="72">
        <v>4</v>
      </c>
      <c r="F5" s="72">
        <v>1</v>
      </c>
      <c r="G5" s="72">
        <v>4</v>
      </c>
      <c r="H5" s="72">
        <v>1</v>
      </c>
      <c r="I5" s="72">
        <v>4</v>
      </c>
      <c r="J5" s="72">
        <v>5</v>
      </c>
      <c r="K5" s="72">
        <v>4</v>
      </c>
      <c r="L5" s="72">
        <v>3</v>
      </c>
      <c r="M5" s="72">
        <v>5</v>
      </c>
      <c r="N5" s="72">
        <v>1</v>
      </c>
      <c r="O5" s="72">
        <v>5</v>
      </c>
      <c r="P5" s="72">
        <v>4</v>
      </c>
      <c r="Q5" s="72">
        <v>5</v>
      </c>
      <c r="R5" s="72">
        <v>4</v>
      </c>
      <c r="S5" s="72">
        <v>2</v>
      </c>
      <c r="T5" s="72">
        <v>4</v>
      </c>
      <c r="U5" s="72">
        <v>4</v>
      </c>
      <c r="V5" s="72">
        <v>2</v>
      </c>
      <c r="W5" s="72">
        <v>2</v>
      </c>
      <c r="X5" s="72" t="s">
        <v>2550</v>
      </c>
      <c r="Y5" s="72" t="s">
        <v>2551</v>
      </c>
      <c r="Z5" s="72">
        <v>3</v>
      </c>
      <c r="AA5" s="72">
        <v>4</v>
      </c>
      <c r="AB5" s="72">
        <v>3</v>
      </c>
      <c r="AC5" s="72">
        <v>5</v>
      </c>
      <c r="AD5" s="72">
        <v>5</v>
      </c>
      <c r="AE5" s="72">
        <v>4</v>
      </c>
      <c r="AF5" s="72" t="s">
        <v>5</v>
      </c>
      <c r="AG5" s="72">
        <v>2</v>
      </c>
      <c r="AH5" s="72">
        <v>2</v>
      </c>
      <c r="AI5" s="72">
        <v>4</v>
      </c>
      <c r="AJ5" s="72">
        <v>3</v>
      </c>
      <c r="AK5" s="72">
        <v>5</v>
      </c>
      <c r="AL5" s="72">
        <v>2</v>
      </c>
      <c r="AM5" s="72">
        <v>5</v>
      </c>
      <c r="AN5" s="72">
        <v>1</v>
      </c>
      <c r="AO5" s="72">
        <v>1</v>
      </c>
      <c r="AP5" s="72">
        <v>5</v>
      </c>
      <c r="AQ5" s="72">
        <v>3</v>
      </c>
      <c r="AR5" s="72">
        <v>4</v>
      </c>
      <c r="AS5" s="72">
        <v>2</v>
      </c>
      <c r="AT5" s="72">
        <v>5</v>
      </c>
      <c r="AU5" s="72">
        <v>4</v>
      </c>
      <c r="AV5" s="72">
        <v>5</v>
      </c>
      <c r="AW5" s="72">
        <v>4</v>
      </c>
      <c r="AX5" s="72">
        <v>5</v>
      </c>
      <c r="AY5" s="72">
        <v>1</v>
      </c>
      <c r="AZ5" s="72">
        <v>5</v>
      </c>
      <c r="BA5" s="72">
        <v>3</v>
      </c>
      <c r="BB5" s="72">
        <v>5</v>
      </c>
      <c r="BC5" s="72">
        <v>4</v>
      </c>
      <c r="BD5" s="72">
        <v>3</v>
      </c>
      <c r="BE5" s="72">
        <v>4</v>
      </c>
      <c r="BF5" s="72">
        <v>5</v>
      </c>
      <c r="BG5" s="72">
        <v>3</v>
      </c>
      <c r="BH5" s="72">
        <v>2</v>
      </c>
      <c r="BI5" s="72">
        <v>3</v>
      </c>
      <c r="BJ5" s="72">
        <v>5</v>
      </c>
      <c r="BK5" s="72">
        <v>2</v>
      </c>
      <c r="BL5" s="72">
        <v>5</v>
      </c>
      <c r="BM5" s="72">
        <v>5</v>
      </c>
      <c r="BN5" s="72">
        <v>5</v>
      </c>
      <c r="BO5" s="72">
        <v>5</v>
      </c>
      <c r="BP5" s="72">
        <v>5</v>
      </c>
      <c r="BQ5" s="72">
        <v>5</v>
      </c>
      <c r="BR5" s="72">
        <v>3</v>
      </c>
      <c r="BS5" s="72">
        <v>3</v>
      </c>
      <c r="BT5" s="72">
        <v>5</v>
      </c>
      <c r="BU5" s="72">
        <v>4</v>
      </c>
      <c r="BV5" s="72">
        <v>3</v>
      </c>
      <c r="BW5" s="72">
        <v>5</v>
      </c>
      <c r="BX5" s="72">
        <v>5</v>
      </c>
      <c r="BY5" s="72">
        <v>5</v>
      </c>
      <c r="BZ5" s="72">
        <v>5</v>
      </c>
      <c r="CA5" s="72">
        <v>5</v>
      </c>
      <c r="CB5" s="72">
        <v>5</v>
      </c>
      <c r="CC5" s="72">
        <v>3</v>
      </c>
      <c r="CD5" s="72">
        <v>3</v>
      </c>
      <c r="CE5" s="72">
        <v>4</v>
      </c>
      <c r="CF5" s="72">
        <v>5</v>
      </c>
      <c r="CG5" s="72">
        <v>5</v>
      </c>
      <c r="CH5" s="72">
        <v>3</v>
      </c>
      <c r="CI5" s="72">
        <v>3</v>
      </c>
      <c r="CJ5" s="72">
        <v>4</v>
      </c>
      <c r="CK5" s="72">
        <v>4</v>
      </c>
      <c r="CL5" s="72">
        <v>4</v>
      </c>
      <c r="CM5" s="72">
        <v>3</v>
      </c>
      <c r="CN5" s="72">
        <v>4</v>
      </c>
      <c r="CO5" s="72">
        <v>5</v>
      </c>
      <c r="CP5" s="72">
        <v>5</v>
      </c>
      <c r="CQ5" s="72" t="s">
        <v>2052</v>
      </c>
      <c r="CR5" s="72" t="s">
        <v>2552</v>
      </c>
      <c r="CS5" s="72" t="s">
        <v>2553</v>
      </c>
      <c r="CT5" s="72" t="s">
        <v>163</v>
      </c>
      <c r="CU5" s="72" t="s">
        <v>170</v>
      </c>
      <c r="CV5" s="72" t="s">
        <v>176</v>
      </c>
      <c r="CW5" s="72" t="s">
        <v>183</v>
      </c>
      <c r="CX5" s="72" t="s">
        <v>2190</v>
      </c>
      <c r="CY5" s="72" t="s">
        <v>204</v>
      </c>
      <c r="CZ5" s="72" t="s">
        <v>675</v>
      </c>
      <c r="DA5" s="72" t="s">
        <v>210</v>
      </c>
      <c r="DB5" s="72" t="s">
        <v>217</v>
      </c>
      <c r="DC5" s="72" t="s">
        <v>2031</v>
      </c>
    </row>
    <row r="6" spans="1:107" ht="12.75" x14ac:dyDescent="0.2">
      <c r="A6" s="75">
        <v>43810.428408113425</v>
      </c>
      <c r="B6" s="72">
        <v>4</v>
      </c>
      <c r="C6" s="72">
        <v>5</v>
      </c>
      <c r="D6" s="72">
        <v>3</v>
      </c>
      <c r="E6" s="72">
        <v>1</v>
      </c>
      <c r="F6" s="72">
        <v>1</v>
      </c>
      <c r="G6" s="72">
        <v>4</v>
      </c>
      <c r="H6" s="72">
        <v>4</v>
      </c>
      <c r="I6" s="72">
        <v>5</v>
      </c>
      <c r="J6" s="72">
        <v>2</v>
      </c>
      <c r="K6" s="72">
        <v>2</v>
      </c>
      <c r="L6" s="72">
        <v>3</v>
      </c>
      <c r="M6" s="72">
        <v>4</v>
      </c>
      <c r="N6" s="72">
        <v>3</v>
      </c>
      <c r="O6" s="72">
        <v>3</v>
      </c>
      <c r="P6" s="72">
        <v>4</v>
      </c>
      <c r="Q6" s="72">
        <v>4</v>
      </c>
      <c r="R6" s="72">
        <v>2</v>
      </c>
      <c r="S6" s="72">
        <v>1</v>
      </c>
      <c r="T6" s="72">
        <v>4</v>
      </c>
      <c r="U6" s="72">
        <v>4</v>
      </c>
      <c r="V6" s="72">
        <v>3</v>
      </c>
      <c r="W6" s="72">
        <v>4</v>
      </c>
      <c r="X6" s="72" t="s">
        <v>2554</v>
      </c>
      <c r="Y6" s="72" t="s">
        <v>2555</v>
      </c>
      <c r="Z6" s="72">
        <v>4</v>
      </c>
      <c r="AA6" s="72">
        <v>3</v>
      </c>
      <c r="AB6" s="72">
        <v>3</v>
      </c>
      <c r="AC6" s="72">
        <v>3</v>
      </c>
      <c r="AD6" s="72">
        <v>3</v>
      </c>
      <c r="AE6" s="72">
        <v>3</v>
      </c>
      <c r="AF6" s="72">
        <v>4</v>
      </c>
      <c r="AG6" s="72">
        <v>4</v>
      </c>
      <c r="AH6" s="72">
        <v>3</v>
      </c>
      <c r="AI6" s="72">
        <v>3</v>
      </c>
      <c r="AJ6" s="72">
        <v>3</v>
      </c>
      <c r="AK6" s="72">
        <v>3</v>
      </c>
      <c r="AL6" s="72">
        <v>3</v>
      </c>
      <c r="AM6" s="72">
        <v>4</v>
      </c>
      <c r="AN6" s="72">
        <v>5</v>
      </c>
      <c r="AO6" s="72">
        <v>4</v>
      </c>
      <c r="AP6" s="72">
        <v>1</v>
      </c>
      <c r="AQ6" s="72">
        <v>1</v>
      </c>
      <c r="AR6" s="72">
        <v>4</v>
      </c>
      <c r="AS6" s="72">
        <v>3</v>
      </c>
      <c r="AT6" s="72">
        <v>5</v>
      </c>
      <c r="AU6" s="72">
        <v>1</v>
      </c>
      <c r="AV6" s="72">
        <v>3</v>
      </c>
      <c r="AW6" s="72">
        <v>3</v>
      </c>
      <c r="AX6" s="72">
        <v>4</v>
      </c>
      <c r="AY6" s="72">
        <v>3</v>
      </c>
      <c r="AZ6" s="72">
        <v>3</v>
      </c>
      <c r="BA6" s="72">
        <v>4</v>
      </c>
      <c r="BB6" s="72">
        <v>4</v>
      </c>
      <c r="BC6" s="72">
        <v>3</v>
      </c>
      <c r="BD6" s="72">
        <v>1</v>
      </c>
      <c r="BE6" s="72">
        <v>5</v>
      </c>
      <c r="BF6" s="72">
        <v>3</v>
      </c>
      <c r="BG6" s="72">
        <v>3</v>
      </c>
      <c r="BH6" s="72">
        <v>4</v>
      </c>
      <c r="BI6" s="72">
        <v>3</v>
      </c>
      <c r="BJ6" s="72">
        <v>3</v>
      </c>
      <c r="BK6" s="72">
        <v>1</v>
      </c>
      <c r="BL6" s="72">
        <v>3</v>
      </c>
      <c r="BM6" s="72">
        <v>4</v>
      </c>
      <c r="BN6" s="72">
        <v>3</v>
      </c>
      <c r="BO6" s="72">
        <v>4</v>
      </c>
      <c r="BP6" s="72">
        <v>4</v>
      </c>
      <c r="BQ6" s="72">
        <v>4</v>
      </c>
      <c r="BR6" s="72">
        <v>3</v>
      </c>
      <c r="BS6" s="72">
        <v>3</v>
      </c>
      <c r="BT6" s="72">
        <v>5</v>
      </c>
      <c r="BU6" s="72">
        <v>4</v>
      </c>
      <c r="BV6" s="72">
        <v>3</v>
      </c>
      <c r="BW6" s="72">
        <v>1</v>
      </c>
      <c r="BX6" s="72">
        <v>4</v>
      </c>
      <c r="BY6" s="72">
        <v>4</v>
      </c>
      <c r="BZ6" s="72">
        <v>4</v>
      </c>
      <c r="CA6" s="72">
        <v>3</v>
      </c>
      <c r="CB6" s="72">
        <v>3</v>
      </c>
      <c r="CC6" s="72">
        <v>2</v>
      </c>
      <c r="CD6" s="72">
        <v>3</v>
      </c>
      <c r="CE6" s="72">
        <v>2</v>
      </c>
      <c r="CF6" s="72">
        <v>3</v>
      </c>
      <c r="CG6" s="72">
        <v>1</v>
      </c>
      <c r="CH6" s="72">
        <v>3</v>
      </c>
      <c r="CI6" s="72">
        <v>1</v>
      </c>
      <c r="CJ6" s="72">
        <v>3</v>
      </c>
      <c r="CK6" s="72">
        <v>4</v>
      </c>
      <c r="CL6" s="72">
        <v>3</v>
      </c>
      <c r="CM6" s="72">
        <v>3</v>
      </c>
      <c r="CN6" s="72">
        <v>3</v>
      </c>
      <c r="CO6" s="72">
        <v>3</v>
      </c>
      <c r="CP6" s="72">
        <v>3</v>
      </c>
      <c r="CQ6" s="72" t="s">
        <v>144</v>
      </c>
      <c r="CR6" s="72" t="s">
        <v>2556</v>
      </c>
      <c r="CT6" s="72" t="s">
        <v>163</v>
      </c>
      <c r="CU6" s="72" t="s">
        <v>169</v>
      </c>
      <c r="CV6" s="72" t="s">
        <v>176</v>
      </c>
      <c r="CW6" s="72" t="s">
        <v>183</v>
      </c>
      <c r="CX6" s="72" t="s">
        <v>345</v>
      </c>
      <c r="CY6" s="72" t="s">
        <v>204</v>
      </c>
      <c r="CZ6" s="72" t="s">
        <v>623</v>
      </c>
      <c r="DA6" s="72" t="s">
        <v>208</v>
      </c>
      <c r="DB6" s="72" t="s">
        <v>214</v>
      </c>
      <c r="DC6" s="72" t="s">
        <v>2031</v>
      </c>
    </row>
    <row r="7" spans="1:107" ht="12.75" x14ac:dyDescent="0.2">
      <c r="A7" s="75">
        <v>43810.467440243054</v>
      </c>
      <c r="B7" s="72">
        <v>1</v>
      </c>
      <c r="C7" s="72">
        <v>2</v>
      </c>
      <c r="D7" s="72">
        <v>1</v>
      </c>
      <c r="E7" s="72">
        <v>1</v>
      </c>
      <c r="F7" s="72">
        <v>1</v>
      </c>
      <c r="G7" s="72">
        <v>4</v>
      </c>
      <c r="H7" s="72">
        <v>1</v>
      </c>
      <c r="I7" s="72">
        <v>5</v>
      </c>
      <c r="J7" s="72">
        <v>4</v>
      </c>
      <c r="K7" s="72">
        <v>2</v>
      </c>
      <c r="L7" s="72">
        <v>1</v>
      </c>
      <c r="M7" s="72">
        <v>3</v>
      </c>
      <c r="N7" s="72">
        <v>2</v>
      </c>
      <c r="O7" s="72">
        <v>1</v>
      </c>
      <c r="P7" s="72">
        <v>1</v>
      </c>
      <c r="Q7" s="72">
        <v>4</v>
      </c>
      <c r="R7" s="72">
        <v>1</v>
      </c>
      <c r="S7" s="72">
        <v>1</v>
      </c>
      <c r="T7" s="72">
        <v>1</v>
      </c>
      <c r="U7" s="72">
        <v>1</v>
      </c>
      <c r="V7" s="72">
        <v>1</v>
      </c>
      <c r="W7" s="72">
        <v>5</v>
      </c>
      <c r="X7" s="72" t="s">
        <v>2557</v>
      </c>
      <c r="Y7" s="72" t="s">
        <v>2558</v>
      </c>
      <c r="Z7" s="72">
        <v>3</v>
      </c>
      <c r="AA7" s="72">
        <v>2</v>
      </c>
      <c r="AB7" s="72">
        <v>4</v>
      </c>
      <c r="AC7" s="72">
        <v>2</v>
      </c>
      <c r="AD7" s="72">
        <v>2</v>
      </c>
      <c r="AE7" s="72">
        <v>2</v>
      </c>
      <c r="AF7" s="72">
        <v>4</v>
      </c>
      <c r="AG7" s="72">
        <v>2</v>
      </c>
      <c r="AH7" s="72">
        <v>5</v>
      </c>
      <c r="AI7" s="72">
        <v>3</v>
      </c>
      <c r="AJ7" s="72">
        <v>5</v>
      </c>
      <c r="AK7" s="72">
        <v>5</v>
      </c>
      <c r="AL7" s="72">
        <v>4</v>
      </c>
      <c r="AM7" s="72">
        <v>1</v>
      </c>
      <c r="AN7" s="72">
        <v>1</v>
      </c>
      <c r="AO7" s="72">
        <v>1</v>
      </c>
      <c r="AP7" s="72">
        <v>1</v>
      </c>
      <c r="AQ7" s="72">
        <v>2</v>
      </c>
      <c r="AR7" s="72">
        <v>4</v>
      </c>
      <c r="AS7" s="72">
        <v>1</v>
      </c>
      <c r="AT7" s="72">
        <v>4</v>
      </c>
      <c r="AU7" s="72">
        <v>3</v>
      </c>
      <c r="AV7" s="72">
        <v>2</v>
      </c>
      <c r="AW7" s="72">
        <v>1</v>
      </c>
      <c r="AX7" s="72">
        <v>4</v>
      </c>
      <c r="AY7" s="72">
        <v>2</v>
      </c>
      <c r="AZ7" s="72">
        <v>1</v>
      </c>
      <c r="BA7" s="72">
        <v>1</v>
      </c>
      <c r="BB7" s="72">
        <v>3</v>
      </c>
      <c r="BC7" s="72">
        <v>1</v>
      </c>
      <c r="BD7" s="72">
        <v>1</v>
      </c>
      <c r="BE7" s="72">
        <v>1</v>
      </c>
      <c r="BF7" s="72">
        <v>2</v>
      </c>
      <c r="BG7" s="72">
        <v>1</v>
      </c>
      <c r="BH7" s="72">
        <v>5</v>
      </c>
      <c r="BI7" s="72" t="s">
        <v>5</v>
      </c>
      <c r="BJ7" s="72">
        <v>3</v>
      </c>
      <c r="BK7" s="72">
        <v>2</v>
      </c>
      <c r="BL7" s="72">
        <v>3</v>
      </c>
      <c r="BM7" s="72" t="s">
        <v>5</v>
      </c>
      <c r="BN7" s="72">
        <v>2</v>
      </c>
      <c r="BO7" s="72" t="s">
        <v>5</v>
      </c>
      <c r="BP7" s="72">
        <v>4</v>
      </c>
      <c r="BQ7" s="72" t="s">
        <v>5</v>
      </c>
      <c r="BR7" s="72">
        <v>5</v>
      </c>
      <c r="BS7" s="72">
        <v>4</v>
      </c>
      <c r="BT7" s="72" t="s">
        <v>5</v>
      </c>
      <c r="BU7" s="72">
        <v>4</v>
      </c>
      <c r="BV7" s="72">
        <v>2</v>
      </c>
      <c r="BW7" s="72">
        <v>3</v>
      </c>
      <c r="BX7" s="72">
        <v>4</v>
      </c>
      <c r="BY7" s="72">
        <v>5</v>
      </c>
      <c r="BZ7" s="72">
        <v>4</v>
      </c>
      <c r="CA7" s="72">
        <v>5</v>
      </c>
      <c r="CB7" s="72">
        <v>5</v>
      </c>
      <c r="CC7" s="72">
        <v>2</v>
      </c>
      <c r="CD7" s="72">
        <v>5</v>
      </c>
      <c r="CE7" s="72">
        <v>5</v>
      </c>
      <c r="CF7" s="72">
        <v>4</v>
      </c>
      <c r="CG7" s="72">
        <v>4</v>
      </c>
      <c r="CH7" s="72">
        <v>4</v>
      </c>
      <c r="CI7" s="72">
        <v>3</v>
      </c>
      <c r="CJ7" s="72" t="s">
        <v>5</v>
      </c>
      <c r="CK7" s="72">
        <v>5</v>
      </c>
      <c r="CL7" s="72">
        <v>5</v>
      </c>
      <c r="CM7" s="72" t="s">
        <v>5</v>
      </c>
      <c r="CN7" s="72">
        <v>2</v>
      </c>
      <c r="CO7" s="72">
        <v>4</v>
      </c>
      <c r="CP7" s="72" t="s">
        <v>5</v>
      </c>
      <c r="CQ7" s="72" t="s">
        <v>147</v>
      </c>
      <c r="CR7" s="72" t="s">
        <v>2559</v>
      </c>
      <c r="CS7" s="72" t="s">
        <v>2560</v>
      </c>
      <c r="CT7" s="72" t="s">
        <v>162</v>
      </c>
      <c r="CU7" s="72" t="s">
        <v>169</v>
      </c>
      <c r="CV7" s="72" t="s">
        <v>176</v>
      </c>
      <c r="CW7" s="72" t="s">
        <v>183</v>
      </c>
      <c r="CX7" s="72" t="s">
        <v>2180</v>
      </c>
      <c r="CY7" s="72" t="s">
        <v>2561</v>
      </c>
      <c r="CZ7" s="72" t="s">
        <v>471</v>
      </c>
      <c r="DA7" s="72" t="s">
        <v>208</v>
      </c>
      <c r="DB7" s="72" t="s">
        <v>214</v>
      </c>
      <c r="DC7" s="72" t="s">
        <v>2031</v>
      </c>
    </row>
    <row r="8" spans="1:107" ht="12.75" x14ac:dyDescent="0.2">
      <c r="A8" s="75">
        <v>43810.55147283565</v>
      </c>
      <c r="B8" s="72">
        <v>2</v>
      </c>
      <c r="C8" s="72">
        <v>3</v>
      </c>
      <c r="D8" s="72">
        <v>1</v>
      </c>
      <c r="E8" s="72">
        <v>1</v>
      </c>
      <c r="F8" s="72">
        <v>1</v>
      </c>
      <c r="G8" s="72">
        <v>5</v>
      </c>
      <c r="H8" s="72">
        <v>2</v>
      </c>
      <c r="I8" s="72">
        <v>2</v>
      </c>
      <c r="J8" s="72">
        <v>3</v>
      </c>
      <c r="K8" s="72">
        <v>4</v>
      </c>
      <c r="L8" s="72">
        <v>4</v>
      </c>
      <c r="M8" s="72">
        <v>4</v>
      </c>
      <c r="N8" s="72">
        <v>3</v>
      </c>
      <c r="O8" s="72">
        <v>5</v>
      </c>
      <c r="P8" s="72">
        <v>3</v>
      </c>
      <c r="Q8" s="72">
        <v>3</v>
      </c>
      <c r="R8" s="72">
        <v>1</v>
      </c>
      <c r="S8" s="72">
        <v>2</v>
      </c>
      <c r="T8" s="72">
        <v>2</v>
      </c>
      <c r="U8" s="72">
        <v>1</v>
      </c>
      <c r="V8" s="72">
        <v>1</v>
      </c>
      <c r="W8" s="72">
        <v>5</v>
      </c>
      <c r="X8" s="72" t="s">
        <v>2562</v>
      </c>
      <c r="Y8" s="72" t="s">
        <v>2563</v>
      </c>
      <c r="Z8" s="72">
        <v>1</v>
      </c>
      <c r="AA8" s="72">
        <v>2</v>
      </c>
      <c r="AB8" s="72">
        <v>4</v>
      </c>
      <c r="AC8" s="72">
        <v>3</v>
      </c>
      <c r="AD8" s="72">
        <v>4</v>
      </c>
      <c r="AE8" s="72">
        <v>3</v>
      </c>
      <c r="AF8" s="72">
        <v>2</v>
      </c>
      <c r="AG8" s="72">
        <v>2</v>
      </c>
      <c r="AH8" s="72">
        <v>3</v>
      </c>
      <c r="AI8" s="72">
        <v>2</v>
      </c>
      <c r="AJ8" s="72">
        <v>2</v>
      </c>
      <c r="AK8" s="72">
        <v>5</v>
      </c>
      <c r="AL8" s="72">
        <v>2</v>
      </c>
      <c r="AM8" s="72">
        <v>2</v>
      </c>
      <c r="AN8" s="72">
        <v>5</v>
      </c>
      <c r="AO8" s="72">
        <v>1</v>
      </c>
      <c r="AP8" s="72">
        <v>1</v>
      </c>
      <c r="AQ8" s="72">
        <v>2</v>
      </c>
      <c r="AR8" s="72">
        <v>5</v>
      </c>
      <c r="AS8" s="72">
        <v>2</v>
      </c>
      <c r="AT8" s="72">
        <v>2</v>
      </c>
      <c r="AU8" s="72">
        <v>4</v>
      </c>
      <c r="AV8" s="72">
        <v>4</v>
      </c>
      <c r="AW8" s="72">
        <v>3</v>
      </c>
      <c r="AX8" s="72">
        <v>5</v>
      </c>
      <c r="AY8" s="72">
        <v>3</v>
      </c>
      <c r="AZ8" s="72">
        <v>5</v>
      </c>
      <c r="BA8" s="72">
        <v>4</v>
      </c>
      <c r="BB8" s="72">
        <v>3</v>
      </c>
      <c r="BC8" s="72">
        <v>2</v>
      </c>
      <c r="BD8" s="72">
        <v>2</v>
      </c>
      <c r="BE8" s="72">
        <v>3</v>
      </c>
      <c r="BF8" s="72">
        <v>2</v>
      </c>
      <c r="BG8" s="72">
        <v>2</v>
      </c>
      <c r="BH8" s="72">
        <v>5</v>
      </c>
      <c r="BI8" s="72" t="s">
        <v>5</v>
      </c>
      <c r="BJ8" s="72">
        <v>4</v>
      </c>
      <c r="BK8" s="72" t="s">
        <v>5</v>
      </c>
      <c r="BL8" s="72">
        <v>4</v>
      </c>
      <c r="BM8" s="72">
        <v>4</v>
      </c>
      <c r="BN8" s="72">
        <v>5</v>
      </c>
      <c r="BO8" s="72" t="s">
        <v>5</v>
      </c>
      <c r="BP8" s="72">
        <v>5</v>
      </c>
      <c r="BQ8" s="72" t="s">
        <v>5</v>
      </c>
      <c r="BR8" s="72" t="s">
        <v>5</v>
      </c>
      <c r="BS8" s="72">
        <v>4</v>
      </c>
      <c r="BT8" s="72" t="s">
        <v>5</v>
      </c>
      <c r="BU8" s="72">
        <v>3</v>
      </c>
      <c r="BV8" s="72">
        <v>4</v>
      </c>
      <c r="BW8" s="72" t="s">
        <v>5</v>
      </c>
      <c r="BX8" s="72">
        <v>4</v>
      </c>
      <c r="BY8" s="72">
        <v>5</v>
      </c>
      <c r="BZ8" s="72">
        <v>4</v>
      </c>
      <c r="CA8" s="72" t="s">
        <v>5</v>
      </c>
      <c r="CB8" s="72">
        <v>4</v>
      </c>
      <c r="CC8" s="72" t="s">
        <v>5</v>
      </c>
      <c r="CD8" s="72" t="s">
        <v>5</v>
      </c>
      <c r="CE8" s="72">
        <v>4</v>
      </c>
      <c r="CF8" s="72">
        <v>3</v>
      </c>
      <c r="CG8" s="72">
        <v>2</v>
      </c>
      <c r="CH8" s="72">
        <v>5</v>
      </c>
      <c r="CI8" s="72">
        <v>5</v>
      </c>
      <c r="CJ8" s="72">
        <v>3</v>
      </c>
      <c r="CK8" s="72">
        <v>4</v>
      </c>
      <c r="CL8" s="72">
        <v>4</v>
      </c>
      <c r="CM8" s="72">
        <v>3</v>
      </c>
      <c r="CN8" s="72">
        <v>2</v>
      </c>
      <c r="CO8" s="72">
        <v>4</v>
      </c>
      <c r="CP8" s="72">
        <v>3</v>
      </c>
      <c r="CQ8" s="72" t="s">
        <v>148</v>
      </c>
      <c r="CR8" s="72" t="s">
        <v>2564</v>
      </c>
      <c r="CS8" s="72" t="s">
        <v>2565</v>
      </c>
      <c r="CT8" s="72" t="s">
        <v>162</v>
      </c>
      <c r="CU8" s="72" t="s">
        <v>171</v>
      </c>
      <c r="CV8" s="72" t="s">
        <v>180</v>
      </c>
      <c r="CW8" s="72" t="s">
        <v>183</v>
      </c>
      <c r="CX8" s="72" t="s">
        <v>301</v>
      </c>
      <c r="CY8" s="72" t="s">
        <v>192</v>
      </c>
      <c r="CZ8" s="72" t="s">
        <v>325</v>
      </c>
      <c r="DA8" s="72" t="s">
        <v>208</v>
      </c>
      <c r="DB8" s="72" t="s">
        <v>214</v>
      </c>
      <c r="DC8" s="72" t="s">
        <v>2031</v>
      </c>
    </row>
    <row r="9" spans="1:107" ht="12.75" x14ac:dyDescent="0.2">
      <c r="A9" s="75">
        <v>43810.561533182874</v>
      </c>
      <c r="B9" s="72">
        <v>2</v>
      </c>
      <c r="C9" s="72">
        <v>5</v>
      </c>
      <c r="D9" s="72">
        <v>5</v>
      </c>
      <c r="E9" s="72">
        <v>5</v>
      </c>
      <c r="F9" s="72">
        <v>1</v>
      </c>
      <c r="G9" s="72">
        <v>5</v>
      </c>
      <c r="H9" s="72">
        <v>5</v>
      </c>
      <c r="I9" s="72">
        <v>1</v>
      </c>
      <c r="J9" s="72">
        <v>1</v>
      </c>
      <c r="K9" s="72">
        <v>2</v>
      </c>
      <c r="L9" s="72">
        <v>1</v>
      </c>
      <c r="M9" s="72">
        <v>4</v>
      </c>
      <c r="N9" s="72">
        <v>1</v>
      </c>
      <c r="O9" s="72">
        <v>1</v>
      </c>
      <c r="P9" s="72">
        <v>2</v>
      </c>
      <c r="Q9" s="72">
        <v>2</v>
      </c>
      <c r="R9" s="72">
        <v>4</v>
      </c>
      <c r="S9" s="72">
        <v>2</v>
      </c>
      <c r="T9" s="72">
        <v>1</v>
      </c>
      <c r="U9" s="72">
        <v>1</v>
      </c>
      <c r="V9" s="72">
        <v>1</v>
      </c>
      <c r="W9" s="72">
        <v>2</v>
      </c>
      <c r="X9" s="72" t="s">
        <v>2566</v>
      </c>
      <c r="Y9" s="72" t="s">
        <v>2567</v>
      </c>
      <c r="Z9" s="72">
        <v>5</v>
      </c>
      <c r="AA9" s="72">
        <v>5</v>
      </c>
      <c r="AB9" s="72">
        <v>4</v>
      </c>
      <c r="AC9" s="72">
        <v>5</v>
      </c>
      <c r="AD9" s="72">
        <v>5</v>
      </c>
      <c r="AE9" s="72">
        <v>1</v>
      </c>
      <c r="AF9" s="72">
        <v>1</v>
      </c>
      <c r="AG9" s="72">
        <v>1</v>
      </c>
      <c r="AH9" s="72">
        <v>1</v>
      </c>
      <c r="AI9" s="72">
        <v>5</v>
      </c>
      <c r="AJ9" s="72">
        <v>5</v>
      </c>
      <c r="AK9" s="72">
        <v>5</v>
      </c>
      <c r="AL9" s="72">
        <v>1</v>
      </c>
      <c r="AM9" s="72">
        <v>2</v>
      </c>
      <c r="AN9" s="72">
        <v>4</v>
      </c>
      <c r="AO9" s="72">
        <v>4</v>
      </c>
      <c r="AP9" s="72">
        <v>5</v>
      </c>
      <c r="AQ9" s="72">
        <v>1</v>
      </c>
      <c r="AR9" s="72">
        <v>5</v>
      </c>
      <c r="AS9" s="72">
        <v>5</v>
      </c>
      <c r="AT9" s="72">
        <v>1</v>
      </c>
      <c r="AU9" s="72">
        <v>1</v>
      </c>
      <c r="AV9" s="72">
        <v>4</v>
      </c>
      <c r="AW9" s="72">
        <v>1</v>
      </c>
      <c r="AX9" s="72">
        <v>4</v>
      </c>
      <c r="AY9" s="72">
        <v>1</v>
      </c>
      <c r="AZ9" s="72">
        <v>2</v>
      </c>
      <c r="BA9" s="72">
        <v>4</v>
      </c>
      <c r="BB9" s="72">
        <v>1</v>
      </c>
      <c r="BC9" s="72">
        <v>5</v>
      </c>
      <c r="BD9" s="72">
        <v>1</v>
      </c>
      <c r="BE9" s="72">
        <v>1</v>
      </c>
      <c r="BF9" s="72">
        <v>1</v>
      </c>
      <c r="BG9" s="72">
        <v>1</v>
      </c>
      <c r="BH9" s="72">
        <v>3</v>
      </c>
      <c r="BI9" s="72">
        <v>5</v>
      </c>
      <c r="BJ9" s="72">
        <v>5</v>
      </c>
      <c r="BK9" s="72">
        <v>2</v>
      </c>
      <c r="BL9" s="72">
        <v>4</v>
      </c>
      <c r="BM9" s="72">
        <v>2</v>
      </c>
      <c r="BN9" s="72">
        <v>2</v>
      </c>
      <c r="BO9" s="72">
        <v>4</v>
      </c>
      <c r="BP9" s="72">
        <v>4</v>
      </c>
      <c r="BQ9" s="72">
        <v>4</v>
      </c>
      <c r="BR9" s="72">
        <v>4</v>
      </c>
      <c r="BS9" s="72">
        <v>5</v>
      </c>
      <c r="BT9" s="72">
        <v>5</v>
      </c>
      <c r="BU9" s="72">
        <v>3</v>
      </c>
      <c r="BV9" s="72">
        <v>5</v>
      </c>
      <c r="BW9" s="72">
        <v>5</v>
      </c>
      <c r="BX9" s="72">
        <v>5</v>
      </c>
      <c r="BY9" s="72">
        <v>5</v>
      </c>
      <c r="BZ9" s="72">
        <v>5</v>
      </c>
      <c r="CA9" s="72">
        <v>5</v>
      </c>
      <c r="CB9" s="72">
        <v>4</v>
      </c>
      <c r="CC9" s="72">
        <v>3</v>
      </c>
      <c r="CD9" s="72">
        <v>4</v>
      </c>
      <c r="CE9" s="72">
        <v>5</v>
      </c>
      <c r="CF9" s="72">
        <v>3</v>
      </c>
      <c r="CG9" s="72">
        <v>3</v>
      </c>
      <c r="CH9" s="72">
        <v>3</v>
      </c>
      <c r="CI9" s="72">
        <v>1</v>
      </c>
      <c r="CJ9" s="72">
        <v>4</v>
      </c>
      <c r="CK9" s="72">
        <v>4</v>
      </c>
      <c r="CL9" s="72">
        <v>4</v>
      </c>
      <c r="CM9" s="72">
        <v>4</v>
      </c>
      <c r="CN9" s="72">
        <v>1</v>
      </c>
      <c r="CO9" s="72">
        <v>5</v>
      </c>
      <c r="CP9" s="72">
        <v>5</v>
      </c>
      <c r="CQ9" s="72" t="s">
        <v>397</v>
      </c>
      <c r="CR9" s="72" t="s">
        <v>2568</v>
      </c>
      <c r="CS9" s="72" t="s">
        <v>2569</v>
      </c>
      <c r="CT9" s="72" t="s">
        <v>2570</v>
      </c>
      <c r="CU9" s="72" t="s">
        <v>170</v>
      </c>
      <c r="CV9" s="72" t="s">
        <v>176</v>
      </c>
      <c r="CW9" s="72" t="s">
        <v>183</v>
      </c>
      <c r="CX9" s="72" t="s">
        <v>345</v>
      </c>
      <c r="CY9" s="72" t="s">
        <v>204</v>
      </c>
      <c r="CZ9" s="72" t="s">
        <v>346</v>
      </c>
      <c r="DA9" s="72" t="s">
        <v>208</v>
      </c>
      <c r="DB9" s="72" t="s">
        <v>214</v>
      </c>
      <c r="DC9" s="72" t="s">
        <v>2031</v>
      </c>
    </row>
    <row r="10" spans="1:107" ht="12.75" x14ac:dyDescent="0.2">
      <c r="A10" s="75">
        <v>43810.570223449075</v>
      </c>
      <c r="B10" s="72">
        <v>3</v>
      </c>
      <c r="C10" s="72">
        <v>4</v>
      </c>
      <c r="D10" s="72">
        <v>1</v>
      </c>
      <c r="E10" s="72">
        <v>1</v>
      </c>
      <c r="F10" s="72">
        <v>3</v>
      </c>
      <c r="G10" s="72">
        <v>3</v>
      </c>
      <c r="H10" s="72">
        <v>2</v>
      </c>
      <c r="I10" s="72">
        <v>3</v>
      </c>
      <c r="J10" s="72">
        <v>2</v>
      </c>
      <c r="K10" s="72">
        <v>4</v>
      </c>
      <c r="L10" s="72">
        <v>4</v>
      </c>
      <c r="M10" s="72">
        <v>4</v>
      </c>
      <c r="N10" s="72">
        <v>4</v>
      </c>
      <c r="O10" s="72">
        <v>1</v>
      </c>
      <c r="P10" s="72">
        <v>4</v>
      </c>
      <c r="Q10" s="72">
        <v>4</v>
      </c>
      <c r="R10" s="72">
        <v>3</v>
      </c>
      <c r="S10" s="72">
        <v>4</v>
      </c>
      <c r="T10" s="72">
        <v>3</v>
      </c>
      <c r="U10" s="72">
        <v>3</v>
      </c>
      <c r="V10" s="72">
        <v>4</v>
      </c>
      <c r="W10" s="72">
        <v>5</v>
      </c>
      <c r="X10" s="72" t="s">
        <v>2566</v>
      </c>
      <c r="Y10" s="72" t="s">
        <v>2571</v>
      </c>
      <c r="Z10" s="72">
        <v>4</v>
      </c>
      <c r="AA10" s="72">
        <v>3</v>
      </c>
      <c r="AB10" s="72">
        <v>5</v>
      </c>
      <c r="AC10" s="72">
        <v>5</v>
      </c>
      <c r="AD10" s="72">
        <v>5</v>
      </c>
      <c r="AE10" s="72">
        <v>3</v>
      </c>
      <c r="AF10" s="72">
        <v>5</v>
      </c>
      <c r="AG10" s="72">
        <v>4</v>
      </c>
      <c r="AH10" s="72">
        <v>3</v>
      </c>
      <c r="AI10" s="72">
        <v>4</v>
      </c>
      <c r="AJ10" s="72">
        <v>5</v>
      </c>
      <c r="AK10" s="72">
        <v>5</v>
      </c>
      <c r="AL10" s="72">
        <v>3</v>
      </c>
      <c r="AM10" s="72">
        <v>4</v>
      </c>
      <c r="AN10" s="72">
        <v>4</v>
      </c>
      <c r="AO10" s="72">
        <v>1</v>
      </c>
      <c r="AP10" s="72">
        <v>1</v>
      </c>
      <c r="AQ10" s="72">
        <v>3</v>
      </c>
      <c r="AR10" s="72">
        <v>3</v>
      </c>
      <c r="AS10" s="72">
        <v>3</v>
      </c>
      <c r="AT10" s="72">
        <v>3</v>
      </c>
      <c r="AU10" s="72">
        <v>2</v>
      </c>
      <c r="AV10" s="72">
        <v>5</v>
      </c>
      <c r="AW10" s="72">
        <v>3</v>
      </c>
      <c r="AX10" s="72">
        <v>4</v>
      </c>
      <c r="AY10" s="72">
        <v>5</v>
      </c>
      <c r="AZ10" s="72">
        <v>1</v>
      </c>
      <c r="BA10" s="72">
        <v>4</v>
      </c>
      <c r="BB10" s="72">
        <v>5</v>
      </c>
      <c r="BC10" s="72">
        <v>4</v>
      </c>
      <c r="BD10" s="72">
        <v>3</v>
      </c>
      <c r="BE10" s="72">
        <v>5</v>
      </c>
      <c r="BF10" s="72">
        <v>4</v>
      </c>
      <c r="BG10" s="72">
        <v>5</v>
      </c>
      <c r="BH10" s="72">
        <v>5</v>
      </c>
      <c r="BI10" s="72" t="s">
        <v>5</v>
      </c>
      <c r="BJ10" s="72" t="s">
        <v>5</v>
      </c>
      <c r="BK10" s="72" t="s">
        <v>5</v>
      </c>
      <c r="BL10" s="72">
        <v>5</v>
      </c>
      <c r="BM10" s="72">
        <v>3</v>
      </c>
      <c r="BN10" s="72">
        <v>5</v>
      </c>
      <c r="BO10" s="72">
        <v>3</v>
      </c>
      <c r="BP10" s="72">
        <v>5</v>
      </c>
      <c r="BQ10" s="72" t="s">
        <v>5</v>
      </c>
      <c r="BR10" s="72">
        <v>5</v>
      </c>
      <c r="BS10" s="72">
        <v>4</v>
      </c>
      <c r="BT10" s="72" t="s">
        <v>5</v>
      </c>
      <c r="BU10" s="72">
        <v>4</v>
      </c>
      <c r="BV10" s="72">
        <v>4</v>
      </c>
      <c r="BW10" s="72" t="s">
        <v>5</v>
      </c>
      <c r="BX10" s="72" t="s">
        <v>5</v>
      </c>
      <c r="BY10" s="72">
        <v>4</v>
      </c>
      <c r="BZ10" s="72">
        <v>5</v>
      </c>
      <c r="CA10" s="72" t="s">
        <v>5</v>
      </c>
      <c r="CB10" s="72">
        <v>4</v>
      </c>
      <c r="CC10" s="72">
        <v>5</v>
      </c>
      <c r="CD10" s="72">
        <v>5</v>
      </c>
      <c r="CE10" s="72" t="s">
        <v>5</v>
      </c>
      <c r="CF10" s="72">
        <v>5</v>
      </c>
      <c r="CG10" s="72" t="s">
        <v>5</v>
      </c>
      <c r="CH10" s="72">
        <v>5</v>
      </c>
      <c r="CI10" s="72">
        <v>5</v>
      </c>
      <c r="CJ10" s="72">
        <v>4</v>
      </c>
      <c r="CK10" s="72">
        <v>4</v>
      </c>
      <c r="CL10" s="72">
        <v>5</v>
      </c>
      <c r="CM10" s="72">
        <v>4</v>
      </c>
      <c r="CN10" s="72">
        <v>3</v>
      </c>
      <c r="CO10" s="72">
        <v>4</v>
      </c>
      <c r="CP10" s="72">
        <v>3</v>
      </c>
      <c r="CQ10" s="72" t="s">
        <v>147</v>
      </c>
      <c r="CR10" s="72" t="s">
        <v>2572</v>
      </c>
      <c r="CS10" s="72" t="s">
        <v>2573</v>
      </c>
      <c r="CT10" s="72" t="s">
        <v>162</v>
      </c>
      <c r="CU10" s="72" t="s">
        <v>171</v>
      </c>
      <c r="CV10" s="72" t="s">
        <v>180</v>
      </c>
      <c r="CW10" s="72" t="s">
        <v>183</v>
      </c>
      <c r="CX10" s="72" t="s">
        <v>2574</v>
      </c>
      <c r="CY10" s="72" t="s">
        <v>153</v>
      </c>
      <c r="CZ10" s="72" t="s">
        <v>2575</v>
      </c>
      <c r="DA10" s="72" t="s">
        <v>212</v>
      </c>
      <c r="DB10" s="72" t="s">
        <v>218</v>
      </c>
      <c r="DC10" s="72" t="s">
        <v>2031</v>
      </c>
    </row>
    <row r="11" spans="1:107" ht="12.75" x14ac:dyDescent="0.2">
      <c r="A11" s="75">
        <v>43810.592208391201</v>
      </c>
      <c r="B11" s="72">
        <v>3</v>
      </c>
      <c r="C11" s="72">
        <v>5</v>
      </c>
      <c r="D11" s="72">
        <v>3</v>
      </c>
      <c r="E11" s="72">
        <v>3</v>
      </c>
      <c r="F11" s="72">
        <v>2</v>
      </c>
      <c r="G11" s="72">
        <v>5</v>
      </c>
      <c r="H11" s="72">
        <v>2</v>
      </c>
      <c r="I11" s="72">
        <v>2</v>
      </c>
      <c r="J11" s="72">
        <v>2</v>
      </c>
      <c r="K11" s="72">
        <v>3</v>
      </c>
      <c r="L11" s="72">
        <v>4</v>
      </c>
      <c r="M11" s="72">
        <v>5</v>
      </c>
      <c r="N11" s="72">
        <v>2</v>
      </c>
      <c r="O11" s="72">
        <v>4</v>
      </c>
      <c r="P11" s="72">
        <v>5</v>
      </c>
      <c r="Q11" s="72">
        <v>5</v>
      </c>
      <c r="R11" s="72">
        <v>4</v>
      </c>
      <c r="S11" s="72">
        <v>2</v>
      </c>
      <c r="T11" s="72">
        <v>5</v>
      </c>
      <c r="U11" s="72">
        <v>3</v>
      </c>
      <c r="V11" s="72">
        <v>2</v>
      </c>
      <c r="W11" s="72">
        <v>5</v>
      </c>
      <c r="X11" s="72" t="s">
        <v>2576</v>
      </c>
      <c r="Y11" s="72" t="s">
        <v>2577</v>
      </c>
      <c r="Z11" s="72">
        <v>5</v>
      </c>
      <c r="AA11" s="72">
        <v>5</v>
      </c>
      <c r="AB11" s="72">
        <v>4</v>
      </c>
      <c r="AC11" s="72">
        <v>5</v>
      </c>
      <c r="AD11" s="72">
        <v>2</v>
      </c>
      <c r="AE11" s="72">
        <v>5</v>
      </c>
      <c r="AF11" s="72">
        <v>5</v>
      </c>
      <c r="AG11" s="72">
        <v>5</v>
      </c>
      <c r="AH11" s="72">
        <v>2</v>
      </c>
      <c r="AI11" s="72">
        <v>5</v>
      </c>
      <c r="AJ11" s="72">
        <v>5</v>
      </c>
      <c r="AK11" s="72">
        <v>4</v>
      </c>
      <c r="AL11" s="72">
        <v>4</v>
      </c>
      <c r="AM11" s="72">
        <v>4</v>
      </c>
      <c r="AN11" s="72">
        <v>5</v>
      </c>
      <c r="AO11" s="72">
        <v>4</v>
      </c>
      <c r="AP11" s="72">
        <v>4</v>
      </c>
      <c r="AQ11" s="72">
        <v>2</v>
      </c>
      <c r="AR11" s="72">
        <v>4</v>
      </c>
      <c r="AS11" s="72">
        <v>2</v>
      </c>
      <c r="AT11" s="72">
        <v>5</v>
      </c>
      <c r="AU11" s="72">
        <v>2</v>
      </c>
      <c r="AV11" s="72">
        <v>2</v>
      </c>
      <c r="AW11" s="72">
        <v>3</v>
      </c>
      <c r="AX11" s="72">
        <v>5</v>
      </c>
      <c r="AY11" s="72">
        <v>2</v>
      </c>
      <c r="AZ11" s="72">
        <v>4</v>
      </c>
      <c r="BA11" s="72">
        <v>4</v>
      </c>
      <c r="BB11" s="72">
        <v>4</v>
      </c>
      <c r="BC11" s="72">
        <v>3</v>
      </c>
      <c r="BD11" s="72">
        <v>2</v>
      </c>
      <c r="BE11" s="72">
        <v>4</v>
      </c>
      <c r="BF11" s="72">
        <v>3</v>
      </c>
      <c r="BG11" s="72">
        <v>2</v>
      </c>
      <c r="BH11" s="72">
        <v>5</v>
      </c>
      <c r="BI11" s="72">
        <v>3</v>
      </c>
      <c r="BJ11" s="72">
        <v>4</v>
      </c>
      <c r="BK11" s="72">
        <v>2</v>
      </c>
      <c r="BL11" s="72">
        <v>4</v>
      </c>
      <c r="BM11" s="72">
        <v>4</v>
      </c>
      <c r="BN11" s="72">
        <v>4</v>
      </c>
      <c r="BO11" s="72">
        <v>3</v>
      </c>
      <c r="BP11" s="72">
        <v>4</v>
      </c>
      <c r="BQ11" s="72">
        <v>3</v>
      </c>
      <c r="BR11" s="72">
        <v>3</v>
      </c>
      <c r="BS11" s="72">
        <v>3</v>
      </c>
      <c r="BT11" s="72">
        <v>3</v>
      </c>
      <c r="BU11" s="72">
        <v>3</v>
      </c>
      <c r="BV11" s="72">
        <v>3</v>
      </c>
      <c r="BW11" s="72">
        <v>3</v>
      </c>
      <c r="BX11" s="72">
        <v>4</v>
      </c>
      <c r="BY11" s="72">
        <v>3</v>
      </c>
      <c r="BZ11" s="72">
        <v>4</v>
      </c>
      <c r="CA11" s="72">
        <v>4</v>
      </c>
      <c r="CB11" s="72">
        <v>3</v>
      </c>
      <c r="CC11" s="72">
        <v>3</v>
      </c>
      <c r="CD11" s="72">
        <v>3</v>
      </c>
      <c r="CE11" s="72">
        <v>4</v>
      </c>
      <c r="CF11" s="72">
        <v>4</v>
      </c>
      <c r="CG11" s="72">
        <v>4</v>
      </c>
      <c r="CH11" s="72">
        <v>4</v>
      </c>
      <c r="CI11" s="72">
        <v>4</v>
      </c>
      <c r="CJ11" s="72">
        <v>4</v>
      </c>
      <c r="CK11" s="72">
        <v>4</v>
      </c>
      <c r="CL11" s="72">
        <v>4</v>
      </c>
      <c r="CM11" s="72">
        <v>4</v>
      </c>
      <c r="CN11" s="72">
        <v>4</v>
      </c>
      <c r="CO11" s="72">
        <v>4</v>
      </c>
      <c r="CP11" s="72">
        <v>4</v>
      </c>
      <c r="CQ11" s="72" t="s">
        <v>148</v>
      </c>
      <c r="CR11" s="72" t="s">
        <v>2578</v>
      </c>
      <c r="CS11" s="72" t="s">
        <v>2579</v>
      </c>
      <c r="CT11" s="72" t="s">
        <v>162</v>
      </c>
      <c r="CU11" s="72" t="s">
        <v>171</v>
      </c>
      <c r="CV11" s="72" t="s">
        <v>180</v>
      </c>
      <c r="CW11" s="72" t="s">
        <v>422</v>
      </c>
      <c r="CX11" s="72" t="s">
        <v>2580</v>
      </c>
      <c r="CY11" s="72" t="s">
        <v>155</v>
      </c>
      <c r="CZ11" s="72" t="s">
        <v>362</v>
      </c>
      <c r="DA11" s="72" t="s">
        <v>208</v>
      </c>
      <c r="DB11" s="72" t="s">
        <v>214</v>
      </c>
      <c r="DC11" s="72" t="s">
        <v>2031</v>
      </c>
    </row>
    <row r="12" spans="1:107" ht="12.75" x14ac:dyDescent="0.2">
      <c r="A12" s="75">
        <v>43810.647020370372</v>
      </c>
      <c r="B12" s="72">
        <v>4</v>
      </c>
      <c r="C12" s="72">
        <v>4</v>
      </c>
      <c r="D12" s="72">
        <v>4</v>
      </c>
      <c r="E12" s="72">
        <v>3</v>
      </c>
      <c r="F12" s="72">
        <v>5</v>
      </c>
      <c r="G12" s="72">
        <v>5</v>
      </c>
      <c r="H12" s="72">
        <v>2</v>
      </c>
      <c r="I12" s="72">
        <v>5</v>
      </c>
      <c r="J12" s="72">
        <v>1</v>
      </c>
      <c r="K12" s="72">
        <v>3</v>
      </c>
      <c r="L12" s="72">
        <v>2</v>
      </c>
      <c r="M12" s="72">
        <v>4</v>
      </c>
      <c r="N12" s="72">
        <v>2</v>
      </c>
      <c r="O12" s="72">
        <v>5</v>
      </c>
      <c r="P12" s="72">
        <v>5</v>
      </c>
      <c r="Q12" s="72">
        <v>5</v>
      </c>
      <c r="R12" s="72">
        <v>1</v>
      </c>
      <c r="S12" s="72">
        <v>1</v>
      </c>
      <c r="T12" s="72">
        <v>4</v>
      </c>
      <c r="U12" s="72">
        <v>2</v>
      </c>
      <c r="V12" s="72">
        <v>2</v>
      </c>
      <c r="W12" s="72">
        <v>5</v>
      </c>
      <c r="X12" s="72" t="s">
        <v>2538</v>
      </c>
      <c r="Y12" s="72" t="s">
        <v>2581</v>
      </c>
      <c r="Z12" s="72">
        <v>4</v>
      </c>
      <c r="AA12" s="72">
        <v>1</v>
      </c>
      <c r="AB12" s="72">
        <v>4</v>
      </c>
      <c r="AC12" s="72">
        <v>4</v>
      </c>
      <c r="AD12" s="72">
        <v>5</v>
      </c>
      <c r="AE12" s="72">
        <v>2</v>
      </c>
      <c r="AF12" s="72">
        <v>4</v>
      </c>
      <c r="AG12" s="72">
        <v>3</v>
      </c>
      <c r="AH12" s="72">
        <v>3</v>
      </c>
      <c r="AI12" s="72">
        <v>2</v>
      </c>
      <c r="AJ12" s="72">
        <v>5</v>
      </c>
      <c r="AK12" s="72">
        <v>5</v>
      </c>
      <c r="AL12" s="72">
        <v>1</v>
      </c>
      <c r="AM12" s="72">
        <v>4</v>
      </c>
      <c r="AN12" s="72">
        <v>5</v>
      </c>
      <c r="AO12" s="72">
        <v>4</v>
      </c>
      <c r="AP12" s="72">
        <v>3</v>
      </c>
      <c r="AQ12" s="72">
        <v>4</v>
      </c>
      <c r="AR12" s="72">
        <v>5</v>
      </c>
      <c r="AS12" s="72">
        <v>2</v>
      </c>
      <c r="AT12" s="72">
        <v>5</v>
      </c>
      <c r="AU12" s="72">
        <v>4</v>
      </c>
      <c r="AV12" s="72">
        <v>1</v>
      </c>
      <c r="AW12" s="72">
        <v>1</v>
      </c>
      <c r="AX12" s="72">
        <v>5</v>
      </c>
      <c r="AY12" s="72">
        <v>4</v>
      </c>
      <c r="AZ12" s="72">
        <v>5</v>
      </c>
      <c r="BA12" s="72">
        <v>3</v>
      </c>
      <c r="BB12" s="72">
        <v>3</v>
      </c>
      <c r="BC12" s="72">
        <v>1</v>
      </c>
      <c r="BD12" s="72">
        <v>4</v>
      </c>
      <c r="BE12" s="72">
        <v>3</v>
      </c>
      <c r="BF12" s="72">
        <v>1</v>
      </c>
      <c r="BG12" s="72">
        <v>1</v>
      </c>
      <c r="BH12" s="72">
        <v>5</v>
      </c>
      <c r="BI12" s="72">
        <v>4</v>
      </c>
      <c r="BJ12" s="72">
        <v>5</v>
      </c>
      <c r="BK12" s="72">
        <v>4</v>
      </c>
      <c r="BL12" s="72">
        <v>5</v>
      </c>
      <c r="BM12" s="72">
        <v>3</v>
      </c>
      <c r="BN12" s="72">
        <v>5</v>
      </c>
      <c r="BO12" s="72">
        <v>4</v>
      </c>
      <c r="BP12" s="72">
        <v>3</v>
      </c>
      <c r="BQ12" s="72">
        <v>3</v>
      </c>
      <c r="BR12" s="72">
        <v>5</v>
      </c>
      <c r="BS12" s="72">
        <v>4</v>
      </c>
      <c r="BT12" s="72">
        <v>5</v>
      </c>
      <c r="BU12" s="72">
        <v>5</v>
      </c>
      <c r="BV12" s="72">
        <v>2</v>
      </c>
      <c r="BW12" s="72">
        <v>5</v>
      </c>
      <c r="BX12" s="72">
        <v>5</v>
      </c>
      <c r="BY12" s="72">
        <v>5</v>
      </c>
      <c r="BZ12" s="72">
        <v>5</v>
      </c>
      <c r="CA12" s="72">
        <v>5</v>
      </c>
      <c r="CB12" s="72">
        <v>5</v>
      </c>
      <c r="CC12" s="72">
        <v>2</v>
      </c>
      <c r="CD12" s="72">
        <v>4</v>
      </c>
      <c r="CE12" s="72">
        <v>4</v>
      </c>
      <c r="CF12" s="72">
        <v>5</v>
      </c>
      <c r="CG12" s="72">
        <v>1</v>
      </c>
      <c r="CH12" s="72">
        <v>5</v>
      </c>
      <c r="CI12" s="72">
        <v>5</v>
      </c>
      <c r="CJ12" s="72">
        <v>4</v>
      </c>
      <c r="CK12" s="72">
        <v>5</v>
      </c>
      <c r="CL12" s="72">
        <v>2</v>
      </c>
      <c r="CM12" s="72">
        <v>2</v>
      </c>
      <c r="CN12" s="72">
        <v>4</v>
      </c>
      <c r="CO12" s="72">
        <v>4</v>
      </c>
      <c r="CP12" s="72">
        <v>4</v>
      </c>
      <c r="CQ12" s="72" t="s">
        <v>2582</v>
      </c>
      <c r="CR12" s="72" t="s">
        <v>2583</v>
      </c>
      <c r="CS12" s="72" t="s">
        <v>2584</v>
      </c>
      <c r="CT12" s="72" t="s">
        <v>162</v>
      </c>
      <c r="CU12" s="72" t="s">
        <v>169</v>
      </c>
      <c r="CV12" s="72" t="s">
        <v>181</v>
      </c>
      <c r="CW12" s="72" t="s">
        <v>183</v>
      </c>
      <c r="CX12" s="72" t="s">
        <v>2585</v>
      </c>
      <c r="CY12" s="72" t="s">
        <v>203</v>
      </c>
      <c r="CZ12" s="72" t="s">
        <v>372</v>
      </c>
      <c r="DA12" s="72" t="s">
        <v>208</v>
      </c>
      <c r="DB12" s="72" t="s">
        <v>214</v>
      </c>
      <c r="DC12" s="72" t="s">
        <v>2031</v>
      </c>
    </row>
    <row r="13" spans="1:107" ht="12.75" x14ac:dyDescent="0.2">
      <c r="A13" s="75">
        <v>43810.672642210644</v>
      </c>
      <c r="B13" s="72">
        <v>4</v>
      </c>
      <c r="C13" s="72">
        <v>3</v>
      </c>
      <c r="D13" s="72">
        <v>3</v>
      </c>
      <c r="E13" s="72">
        <v>2</v>
      </c>
      <c r="F13" s="72">
        <v>1</v>
      </c>
      <c r="G13" s="72">
        <v>4</v>
      </c>
      <c r="H13" s="72">
        <v>4</v>
      </c>
      <c r="I13" s="72">
        <v>4</v>
      </c>
      <c r="J13" s="72">
        <v>3</v>
      </c>
      <c r="K13" s="72">
        <v>3</v>
      </c>
      <c r="L13" s="72">
        <v>4</v>
      </c>
      <c r="M13" s="72">
        <v>2</v>
      </c>
      <c r="N13" s="72">
        <v>5</v>
      </c>
      <c r="O13" s="72">
        <v>4</v>
      </c>
      <c r="P13" s="72">
        <v>5</v>
      </c>
      <c r="Q13" s="72">
        <v>4</v>
      </c>
      <c r="R13" s="72">
        <v>5</v>
      </c>
      <c r="S13" s="72">
        <v>2</v>
      </c>
      <c r="T13" s="72">
        <v>5</v>
      </c>
      <c r="U13" s="72">
        <v>4</v>
      </c>
      <c r="V13" s="72">
        <v>1</v>
      </c>
      <c r="W13" s="72">
        <v>5</v>
      </c>
      <c r="X13" s="72" t="s">
        <v>2586</v>
      </c>
      <c r="Y13" s="72" t="s">
        <v>2587</v>
      </c>
      <c r="Z13" s="72">
        <v>4</v>
      </c>
      <c r="AA13" s="72">
        <v>4</v>
      </c>
      <c r="AB13" s="72">
        <v>4</v>
      </c>
      <c r="AC13" s="72">
        <v>3</v>
      </c>
      <c r="AD13" s="72">
        <v>4</v>
      </c>
      <c r="AE13" s="72">
        <v>4</v>
      </c>
      <c r="AF13" s="72">
        <v>2</v>
      </c>
      <c r="AG13" s="72">
        <v>3</v>
      </c>
      <c r="AH13" s="72">
        <v>4</v>
      </c>
      <c r="AI13" s="72">
        <v>3</v>
      </c>
      <c r="AJ13" s="72">
        <v>4</v>
      </c>
      <c r="AK13" s="72">
        <v>5</v>
      </c>
      <c r="AL13" s="72">
        <v>3</v>
      </c>
      <c r="AM13" s="72">
        <v>5</v>
      </c>
      <c r="AN13" s="72">
        <v>3</v>
      </c>
      <c r="AO13" s="72">
        <v>3</v>
      </c>
      <c r="AP13" s="72">
        <v>4</v>
      </c>
      <c r="AQ13" s="72" t="s">
        <v>5</v>
      </c>
      <c r="AR13" s="72">
        <v>3</v>
      </c>
      <c r="AS13" s="72">
        <v>4</v>
      </c>
      <c r="AT13" s="72">
        <v>5</v>
      </c>
      <c r="AU13" s="72">
        <v>4</v>
      </c>
      <c r="AV13" s="72">
        <v>3</v>
      </c>
      <c r="AW13" s="72">
        <v>5</v>
      </c>
      <c r="AX13" s="72">
        <v>4</v>
      </c>
      <c r="AY13" s="72">
        <v>5</v>
      </c>
      <c r="AZ13" s="72">
        <v>3</v>
      </c>
      <c r="BA13" s="72">
        <v>4</v>
      </c>
      <c r="BB13" s="72">
        <v>4</v>
      </c>
      <c r="BC13" s="72">
        <v>4</v>
      </c>
      <c r="BD13" s="72">
        <v>4</v>
      </c>
      <c r="BE13" s="72">
        <v>5</v>
      </c>
      <c r="BF13" s="72">
        <v>5</v>
      </c>
      <c r="BG13" s="72" t="s">
        <v>5</v>
      </c>
      <c r="BH13" s="72">
        <v>5</v>
      </c>
      <c r="BI13" s="72">
        <v>3</v>
      </c>
      <c r="BJ13" s="72">
        <v>3</v>
      </c>
      <c r="BK13" s="72">
        <v>2</v>
      </c>
      <c r="BL13" s="72">
        <v>5</v>
      </c>
      <c r="BM13" s="72">
        <v>5</v>
      </c>
      <c r="BN13" s="72">
        <v>5</v>
      </c>
      <c r="BO13" s="72">
        <v>5</v>
      </c>
      <c r="BP13" s="72">
        <v>4</v>
      </c>
      <c r="BQ13" s="72">
        <v>4</v>
      </c>
      <c r="BR13" s="72">
        <v>4</v>
      </c>
      <c r="BS13" s="72">
        <v>4</v>
      </c>
      <c r="BT13" s="72">
        <v>4</v>
      </c>
      <c r="BU13" s="72">
        <v>4</v>
      </c>
      <c r="BV13" s="72">
        <v>4</v>
      </c>
      <c r="BW13" s="72" t="s">
        <v>5</v>
      </c>
      <c r="BX13" s="72">
        <v>4</v>
      </c>
      <c r="BY13" s="72">
        <v>5</v>
      </c>
      <c r="BZ13" s="72">
        <v>5</v>
      </c>
      <c r="CA13" s="72">
        <v>5</v>
      </c>
      <c r="CB13" s="72">
        <v>5</v>
      </c>
      <c r="CC13" s="72">
        <v>5</v>
      </c>
      <c r="CD13" s="72">
        <v>5</v>
      </c>
      <c r="CE13" s="72">
        <v>4</v>
      </c>
      <c r="CF13" s="72">
        <v>5</v>
      </c>
      <c r="CG13" s="72">
        <v>5</v>
      </c>
      <c r="CH13" s="72">
        <v>5</v>
      </c>
      <c r="CI13" s="72">
        <v>5</v>
      </c>
      <c r="CJ13" s="72">
        <v>4</v>
      </c>
      <c r="CK13" s="72">
        <v>4</v>
      </c>
      <c r="CL13" s="72">
        <v>5</v>
      </c>
      <c r="CM13" s="72">
        <v>5</v>
      </c>
      <c r="CN13" s="72">
        <v>5</v>
      </c>
      <c r="CO13" s="72">
        <v>5</v>
      </c>
      <c r="CP13" s="72">
        <v>5</v>
      </c>
      <c r="CQ13" s="72" t="s">
        <v>148</v>
      </c>
      <c r="CR13" s="72" t="s">
        <v>2588</v>
      </c>
      <c r="CS13" s="72" t="s">
        <v>2589</v>
      </c>
      <c r="CT13" s="72" t="s">
        <v>162</v>
      </c>
      <c r="CU13" s="72" t="s">
        <v>170</v>
      </c>
      <c r="CV13" s="72" t="s">
        <v>177</v>
      </c>
      <c r="CW13" s="72" t="s">
        <v>183</v>
      </c>
      <c r="CX13" s="72" t="s">
        <v>345</v>
      </c>
      <c r="CY13" s="72" t="s">
        <v>155</v>
      </c>
      <c r="CZ13" s="72" t="s">
        <v>702</v>
      </c>
      <c r="DA13" s="72" t="s">
        <v>208</v>
      </c>
      <c r="DB13" s="72" t="s">
        <v>214</v>
      </c>
      <c r="DC13" s="72" t="s">
        <v>2031</v>
      </c>
    </row>
    <row r="14" spans="1:107" ht="12.75" x14ac:dyDescent="0.2">
      <c r="A14" s="75">
        <v>43811.421570775463</v>
      </c>
      <c r="B14" s="72">
        <v>5</v>
      </c>
      <c r="C14" s="72">
        <v>5</v>
      </c>
      <c r="D14" s="72">
        <v>1</v>
      </c>
      <c r="E14" s="72">
        <v>5</v>
      </c>
      <c r="F14" s="72">
        <v>1</v>
      </c>
      <c r="G14" s="72">
        <v>5</v>
      </c>
      <c r="H14" s="72">
        <v>4</v>
      </c>
      <c r="I14" s="72">
        <v>5</v>
      </c>
      <c r="J14" s="72">
        <v>3</v>
      </c>
      <c r="K14" s="72">
        <v>4</v>
      </c>
      <c r="L14" s="72">
        <v>3</v>
      </c>
      <c r="M14" s="72">
        <v>3</v>
      </c>
      <c r="N14" s="72">
        <v>2</v>
      </c>
      <c r="O14" s="72">
        <v>3</v>
      </c>
      <c r="P14" s="72">
        <v>3</v>
      </c>
      <c r="Q14" s="72">
        <v>4</v>
      </c>
      <c r="R14" s="72">
        <v>2</v>
      </c>
      <c r="S14" s="72">
        <v>2</v>
      </c>
      <c r="T14" s="72">
        <v>2</v>
      </c>
      <c r="U14" s="72">
        <v>1</v>
      </c>
      <c r="V14" s="72" t="s">
        <v>5</v>
      </c>
      <c r="W14" s="72">
        <v>4</v>
      </c>
      <c r="X14" s="72" t="s">
        <v>2590</v>
      </c>
      <c r="Y14" s="72" t="s">
        <v>2591</v>
      </c>
      <c r="Z14" s="72">
        <v>4</v>
      </c>
      <c r="AA14" s="72">
        <v>1</v>
      </c>
      <c r="AB14" s="72">
        <v>5</v>
      </c>
      <c r="AC14" s="72">
        <v>4</v>
      </c>
      <c r="AD14" s="72">
        <v>4</v>
      </c>
      <c r="AE14" s="72">
        <v>4</v>
      </c>
      <c r="AF14" s="72">
        <v>5</v>
      </c>
      <c r="AG14" s="72">
        <v>3</v>
      </c>
      <c r="AH14" s="72">
        <v>4</v>
      </c>
      <c r="AI14" s="72">
        <v>5</v>
      </c>
      <c r="AJ14" s="72">
        <v>2</v>
      </c>
      <c r="AK14" s="72">
        <v>5</v>
      </c>
      <c r="AL14" s="72">
        <v>4</v>
      </c>
      <c r="AM14" s="72">
        <v>5</v>
      </c>
      <c r="AN14" s="72">
        <v>5</v>
      </c>
      <c r="AO14" s="72">
        <v>1</v>
      </c>
      <c r="AP14" s="72">
        <v>5</v>
      </c>
      <c r="AQ14" s="72">
        <v>2</v>
      </c>
      <c r="AR14" s="72">
        <v>5</v>
      </c>
      <c r="AS14" s="72">
        <v>5</v>
      </c>
      <c r="AT14" s="72">
        <v>5</v>
      </c>
      <c r="AU14" s="72">
        <v>4</v>
      </c>
      <c r="AV14" s="72">
        <v>3</v>
      </c>
      <c r="AW14" s="72">
        <v>4</v>
      </c>
      <c r="AX14" s="72">
        <v>2</v>
      </c>
      <c r="AY14" s="72">
        <v>2</v>
      </c>
      <c r="AZ14" s="72">
        <v>3</v>
      </c>
      <c r="BA14" s="72">
        <v>5</v>
      </c>
      <c r="BB14" s="72">
        <v>5</v>
      </c>
      <c r="BC14" s="72">
        <v>4</v>
      </c>
      <c r="BD14" s="72">
        <v>4</v>
      </c>
      <c r="BE14" s="72">
        <v>3</v>
      </c>
      <c r="BF14" s="72">
        <v>2</v>
      </c>
      <c r="BG14" s="72" t="s">
        <v>5</v>
      </c>
      <c r="BH14" s="72">
        <v>4</v>
      </c>
      <c r="BI14" s="72">
        <v>5</v>
      </c>
      <c r="BJ14" s="72">
        <v>5</v>
      </c>
      <c r="BK14" s="72">
        <v>4</v>
      </c>
      <c r="BL14" s="72">
        <v>5</v>
      </c>
      <c r="BM14" s="72">
        <v>4</v>
      </c>
      <c r="BN14" s="72">
        <v>4</v>
      </c>
      <c r="BO14" s="72">
        <v>5</v>
      </c>
      <c r="BP14" s="72">
        <v>4</v>
      </c>
      <c r="BQ14" s="72">
        <v>4</v>
      </c>
      <c r="BR14" s="72">
        <v>2</v>
      </c>
      <c r="BS14" s="72">
        <v>5</v>
      </c>
      <c r="BT14" s="72">
        <v>5</v>
      </c>
      <c r="BU14" s="72">
        <v>4</v>
      </c>
      <c r="BV14" s="72">
        <v>4</v>
      </c>
      <c r="BW14" s="72">
        <v>3</v>
      </c>
      <c r="BX14" s="72">
        <v>5</v>
      </c>
      <c r="BY14" s="72">
        <v>5</v>
      </c>
      <c r="BZ14" s="72">
        <v>5</v>
      </c>
      <c r="CA14" s="72">
        <v>5</v>
      </c>
      <c r="CB14" s="72">
        <v>5</v>
      </c>
      <c r="CC14" s="72">
        <v>5</v>
      </c>
      <c r="CD14" s="72">
        <v>5</v>
      </c>
      <c r="CE14" s="72">
        <v>5</v>
      </c>
      <c r="CF14" s="72">
        <v>5</v>
      </c>
      <c r="CG14" s="72">
        <v>4</v>
      </c>
      <c r="CH14" s="72">
        <v>5</v>
      </c>
      <c r="CI14" s="72">
        <v>5</v>
      </c>
      <c r="CJ14" s="72">
        <v>2</v>
      </c>
      <c r="CK14" s="72">
        <v>5</v>
      </c>
      <c r="CL14" s="72">
        <v>5</v>
      </c>
      <c r="CM14" s="72">
        <v>3</v>
      </c>
      <c r="CN14" s="72">
        <v>4</v>
      </c>
      <c r="CO14" s="72">
        <v>5</v>
      </c>
      <c r="CP14" s="72">
        <v>5</v>
      </c>
      <c r="CQ14" s="72" t="s">
        <v>147</v>
      </c>
      <c r="CR14" s="72" t="s">
        <v>2592</v>
      </c>
      <c r="CT14" s="72" t="s">
        <v>163</v>
      </c>
      <c r="CU14" s="72" t="s">
        <v>169</v>
      </c>
      <c r="CV14" s="72" t="s">
        <v>176</v>
      </c>
      <c r="CW14" s="72" t="s">
        <v>183</v>
      </c>
      <c r="CX14" s="72" t="s">
        <v>345</v>
      </c>
      <c r="CY14" s="72" t="s">
        <v>153</v>
      </c>
      <c r="CZ14" s="72" t="s">
        <v>596</v>
      </c>
      <c r="DA14" s="72" t="s">
        <v>550</v>
      </c>
      <c r="DB14" s="72" t="s">
        <v>214</v>
      </c>
      <c r="DC14" s="72" t="s">
        <v>2031</v>
      </c>
    </row>
    <row r="15" spans="1:107" ht="12.75" x14ac:dyDescent="0.2">
      <c r="A15" s="75">
        <v>43811.46625106482</v>
      </c>
      <c r="B15" s="72">
        <v>4</v>
      </c>
      <c r="C15" s="72">
        <v>2</v>
      </c>
      <c r="D15" s="72">
        <v>2</v>
      </c>
      <c r="E15" s="72">
        <v>3</v>
      </c>
      <c r="F15" s="72">
        <v>4</v>
      </c>
      <c r="G15" s="72">
        <v>5</v>
      </c>
      <c r="H15" s="72">
        <v>1</v>
      </c>
      <c r="I15" s="72">
        <v>3</v>
      </c>
      <c r="J15" s="72">
        <v>1</v>
      </c>
      <c r="K15" s="72">
        <v>2</v>
      </c>
      <c r="L15" s="72">
        <v>3</v>
      </c>
      <c r="M15" s="72">
        <v>1</v>
      </c>
      <c r="N15" s="72">
        <v>2</v>
      </c>
      <c r="O15" s="72">
        <v>1</v>
      </c>
      <c r="P15" s="72">
        <v>2</v>
      </c>
      <c r="Q15" s="72">
        <v>4</v>
      </c>
      <c r="R15" s="72">
        <v>1</v>
      </c>
      <c r="S15" s="72">
        <v>1</v>
      </c>
      <c r="T15" s="72">
        <v>5</v>
      </c>
      <c r="U15" s="72">
        <v>3</v>
      </c>
      <c r="V15" s="72">
        <v>2</v>
      </c>
      <c r="W15" s="72">
        <v>5</v>
      </c>
      <c r="X15" s="72" t="s">
        <v>2593</v>
      </c>
      <c r="Y15" s="72" t="s">
        <v>2594</v>
      </c>
      <c r="Z15" s="72">
        <v>2</v>
      </c>
      <c r="AA15" s="72">
        <v>1</v>
      </c>
      <c r="AB15" s="72">
        <v>1</v>
      </c>
      <c r="AC15" s="72">
        <v>1</v>
      </c>
      <c r="AD15" s="72">
        <v>2</v>
      </c>
      <c r="AE15" s="72">
        <v>1</v>
      </c>
      <c r="AF15" s="72">
        <v>2</v>
      </c>
      <c r="AG15" s="72">
        <v>2</v>
      </c>
      <c r="AH15" s="72">
        <v>1</v>
      </c>
      <c r="AI15" s="72">
        <v>3</v>
      </c>
      <c r="AJ15" s="72">
        <v>2</v>
      </c>
      <c r="AK15" s="72">
        <v>2</v>
      </c>
      <c r="AL15" s="72">
        <v>3</v>
      </c>
      <c r="AM15" s="72">
        <v>3</v>
      </c>
      <c r="AN15" s="72">
        <v>3</v>
      </c>
      <c r="AO15" s="72">
        <v>3</v>
      </c>
      <c r="AP15" s="72">
        <v>3</v>
      </c>
      <c r="AQ15" s="72">
        <v>4</v>
      </c>
      <c r="AR15" s="72">
        <v>5</v>
      </c>
      <c r="AS15" s="72">
        <v>1</v>
      </c>
      <c r="AT15" s="72">
        <v>3</v>
      </c>
      <c r="AU15" s="72">
        <v>1</v>
      </c>
      <c r="AV15" s="72">
        <v>2</v>
      </c>
      <c r="AW15" s="72">
        <v>3</v>
      </c>
      <c r="AX15" s="72">
        <v>2</v>
      </c>
      <c r="AY15" s="72">
        <v>1</v>
      </c>
      <c r="AZ15" s="72">
        <v>1</v>
      </c>
      <c r="BA15" s="72">
        <v>4</v>
      </c>
      <c r="BB15" s="72">
        <v>4</v>
      </c>
      <c r="BC15" s="72">
        <v>1</v>
      </c>
      <c r="BD15" s="72">
        <v>2</v>
      </c>
      <c r="BE15" s="72">
        <v>4</v>
      </c>
      <c r="BF15" s="72">
        <v>3</v>
      </c>
      <c r="BG15" s="72">
        <v>1</v>
      </c>
      <c r="BH15" s="72">
        <v>5</v>
      </c>
      <c r="BI15" s="72">
        <v>3</v>
      </c>
      <c r="BJ15" s="72">
        <v>5</v>
      </c>
      <c r="BK15" s="72">
        <v>3</v>
      </c>
      <c r="BL15" s="72">
        <v>4</v>
      </c>
      <c r="BM15" s="72">
        <v>5</v>
      </c>
      <c r="BN15" s="72">
        <v>5</v>
      </c>
      <c r="BO15" s="72">
        <v>3</v>
      </c>
      <c r="BP15" s="72">
        <v>4</v>
      </c>
      <c r="BQ15" s="72">
        <v>2</v>
      </c>
      <c r="BR15" s="72">
        <v>3</v>
      </c>
      <c r="BS15" s="72">
        <v>4</v>
      </c>
      <c r="BT15" s="72">
        <v>2</v>
      </c>
      <c r="BU15" s="72">
        <v>4</v>
      </c>
      <c r="BV15" s="72">
        <v>3</v>
      </c>
      <c r="BW15" s="72">
        <v>2</v>
      </c>
      <c r="BX15" s="72">
        <v>3</v>
      </c>
      <c r="BY15" s="72">
        <v>5</v>
      </c>
      <c r="BZ15" s="72">
        <v>5</v>
      </c>
      <c r="CA15" s="72">
        <v>5</v>
      </c>
      <c r="CB15" s="72">
        <v>3</v>
      </c>
      <c r="CC15" s="72">
        <v>4</v>
      </c>
      <c r="CD15" s="72">
        <v>5</v>
      </c>
      <c r="CE15" s="72">
        <v>5</v>
      </c>
      <c r="CF15" s="72">
        <v>5</v>
      </c>
      <c r="CG15" s="72">
        <v>2</v>
      </c>
      <c r="CH15" s="72">
        <v>5</v>
      </c>
      <c r="CI15" s="72">
        <v>1</v>
      </c>
      <c r="CJ15" s="72">
        <v>2</v>
      </c>
      <c r="CK15" s="72">
        <v>3</v>
      </c>
      <c r="CL15" s="72">
        <v>4</v>
      </c>
      <c r="CM15" s="72">
        <v>2</v>
      </c>
      <c r="CN15" s="72">
        <v>2</v>
      </c>
      <c r="CO15" s="72">
        <v>3</v>
      </c>
      <c r="CP15" s="72">
        <v>2</v>
      </c>
      <c r="CQ15" s="72" t="s">
        <v>147</v>
      </c>
      <c r="CR15" s="72" t="s">
        <v>2595</v>
      </c>
      <c r="CT15" s="72" t="s">
        <v>163</v>
      </c>
      <c r="CU15" s="72" t="s">
        <v>171</v>
      </c>
      <c r="CV15" s="72" t="s">
        <v>176</v>
      </c>
      <c r="CW15" s="72" t="s">
        <v>183</v>
      </c>
      <c r="CX15" s="72" t="s">
        <v>2596</v>
      </c>
      <c r="CY15" s="72" t="s">
        <v>204</v>
      </c>
      <c r="CZ15" s="72" t="s">
        <v>402</v>
      </c>
      <c r="DA15" s="72" t="s">
        <v>208</v>
      </c>
      <c r="DB15" s="72" t="s">
        <v>214</v>
      </c>
      <c r="DC15" s="72" t="s">
        <v>2031</v>
      </c>
    </row>
    <row r="16" spans="1:107" ht="12.75" x14ac:dyDescent="0.2">
      <c r="A16" s="75">
        <v>43812.370331956015</v>
      </c>
      <c r="B16" s="72">
        <v>2</v>
      </c>
      <c r="C16" s="72">
        <v>5</v>
      </c>
      <c r="D16" s="72">
        <v>2</v>
      </c>
      <c r="E16" s="72">
        <v>2</v>
      </c>
      <c r="F16" s="72">
        <v>1</v>
      </c>
      <c r="G16" s="72">
        <v>5</v>
      </c>
      <c r="H16" s="72">
        <v>5</v>
      </c>
      <c r="I16" s="72">
        <v>5</v>
      </c>
      <c r="J16" s="72">
        <v>1</v>
      </c>
      <c r="K16" s="72">
        <v>2</v>
      </c>
      <c r="L16" s="72">
        <v>2</v>
      </c>
      <c r="M16" s="72">
        <v>5</v>
      </c>
      <c r="N16" s="72">
        <v>2</v>
      </c>
      <c r="O16" s="72">
        <v>2</v>
      </c>
      <c r="P16" s="72">
        <v>5</v>
      </c>
      <c r="Q16" s="72">
        <v>5</v>
      </c>
      <c r="R16" s="72">
        <v>1</v>
      </c>
      <c r="S16" s="72">
        <v>5</v>
      </c>
      <c r="T16" s="72">
        <v>5</v>
      </c>
      <c r="U16" s="72">
        <v>1</v>
      </c>
      <c r="V16" s="72">
        <v>2</v>
      </c>
      <c r="W16" s="72">
        <v>5</v>
      </c>
      <c r="X16" s="72" t="s">
        <v>2597</v>
      </c>
      <c r="Y16" s="72" t="s">
        <v>2598</v>
      </c>
      <c r="Z16" s="72">
        <v>5</v>
      </c>
      <c r="AA16" s="72">
        <v>5</v>
      </c>
      <c r="AB16" s="72">
        <v>5</v>
      </c>
      <c r="AC16" s="72">
        <v>2</v>
      </c>
      <c r="AD16" s="72">
        <v>5</v>
      </c>
      <c r="AE16" s="72">
        <v>5</v>
      </c>
      <c r="AF16" s="72">
        <v>3</v>
      </c>
      <c r="AG16" s="72">
        <v>3</v>
      </c>
      <c r="AH16" s="72">
        <v>5</v>
      </c>
      <c r="AI16" s="72">
        <v>2</v>
      </c>
      <c r="AJ16" s="72">
        <v>3</v>
      </c>
      <c r="AK16" s="72">
        <v>5</v>
      </c>
      <c r="AL16" s="72">
        <v>5</v>
      </c>
      <c r="AM16" s="72">
        <v>2</v>
      </c>
      <c r="AN16" s="72">
        <v>5</v>
      </c>
      <c r="AO16" s="72">
        <v>5</v>
      </c>
      <c r="AP16" s="72">
        <v>2</v>
      </c>
      <c r="AQ16" s="72">
        <v>1</v>
      </c>
      <c r="AR16" s="72">
        <v>5</v>
      </c>
      <c r="AS16" s="72">
        <v>5</v>
      </c>
      <c r="AT16" s="72">
        <v>5</v>
      </c>
      <c r="AU16" s="72">
        <v>2</v>
      </c>
      <c r="AV16" s="72">
        <v>2</v>
      </c>
      <c r="AW16" s="72">
        <v>2</v>
      </c>
      <c r="AX16" s="72">
        <v>5</v>
      </c>
      <c r="AY16" s="72">
        <v>2</v>
      </c>
      <c r="AZ16" s="72">
        <v>2</v>
      </c>
      <c r="BA16" s="72">
        <v>5</v>
      </c>
      <c r="BB16" s="72">
        <v>5</v>
      </c>
      <c r="BC16" s="72">
        <v>1</v>
      </c>
      <c r="BD16" s="72">
        <v>5</v>
      </c>
      <c r="BE16" s="72">
        <v>2</v>
      </c>
      <c r="BF16" s="72">
        <v>1</v>
      </c>
      <c r="BG16" s="72">
        <v>1</v>
      </c>
      <c r="BH16" s="72">
        <v>5</v>
      </c>
      <c r="BI16" s="72">
        <v>5</v>
      </c>
      <c r="BJ16" s="72">
        <v>5</v>
      </c>
      <c r="BK16" s="72">
        <v>5</v>
      </c>
      <c r="BL16" s="72">
        <v>5</v>
      </c>
      <c r="BM16" s="72">
        <v>5</v>
      </c>
      <c r="BN16" s="72">
        <v>5</v>
      </c>
      <c r="BO16" s="72">
        <v>5</v>
      </c>
      <c r="BP16" s="72">
        <v>5</v>
      </c>
      <c r="BQ16" s="72">
        <v>5</v>
      </c>
      <c r="BR16" s="72">
        <v>5</v>
      </c>
      <c r="BS16" s="72">
        <v>5</v>
      </c>
      <c r="BT16" s="72">
        <v>5</v>
      </c>
      <c r="BU16" s="72">
        <v>5</v>
      </c>
      <c r="BV16" s="72">
        <v>2</v>
      </c>
      <c r="BW16" s="72">
        <v>3</v>
      </c>
      <c r="BX16" s="72">
        <v>2</v>
      </c>
      <c r="BY16" s="72">
        <v>3</v>
      </c>
      <c r="BZ16" s="72">
        <v>5</v>
      </c>
      <c r="CA16" s="72">
        <v>5</v>
      </c>
      <c r="CB16" s="72">
        <v>2</v>
      </c>
      <c r="CC16" s="72">
        <v>5</v>
      </c>
      <c r="CD16" s="72">
        <v>2</v>
      </c>
      <c r="CE16" s="72">
        <v>5</v>
      </c>
      <c r="CF16" s="72" t="s">
        <v>5</v>
      </c>
      <c r="CG16" s="72" t="s">
        <v>5</v>
      </c>
      <c r="CH16" s="72">
        <v>5</v>
      </c>
      <c r="CI16" s="72">
        <v>5</v>
      </c>
      <c r="CJ16" s="72">
        <v>5</v>
      </c>
      <c r="CK16" s="72">
        <v>4</v>
      </c>
      <c r="CL16" s="72">
        <v>2</v>
      </c>
      <c r="CM16" s="72">
        <v>2</v>
      </c>
      <c r="CN16" s="72" t="s">
        <v>5</v>
      </c>
      <c r="CO16" s="72" t="s">
        <v>5</v>
      </c>
      <c r="CP16" s="72">
        <v>2</v>
      </c>
      <c r="CQ16" s="72" t="s">
        <v>2052</v>
      </c>
      <c r="CR16" s="72" t="s">
        <v>2599</v>
      </c>
      <c r="CS16" s="72" t="s">
        <v>2600</v>
      </c>
      <c r="CT16" s="72" t="s">
        <v>162</v>
      </c>
      <c r="CU16" s="72" t="s">
        <v>170</v>
      </c>
      <c r="CV16" s="72" t="s">
        <v>178</v>
      </c>
      <c r="CW16" s="72" t="s">
        <v>184</v>
      </c>
      <c r="CX16" s="72" t="s">
        <v>345</v>
      </c>
      <c r="CY16" s="72" t="s">
        <v>203</v>
      </c>
      <c r="CZ16" s="72" t="s">
        <v>2601</v>
      </c>
      <c r="DA16" s="72" t="s">
        <v>208</v>
      </c>
      <c r="DB16" s="72" t="s">
        <v>214</v>
      </c>
      <c r="DC16" s="72" t="s">
        <v>2031</v>
      </c>
    </row>
    <row r="17" spans="1:107" ht="12.75" x14ac:dyDescent="0.2">
      <c r="A17" s="75">
        <v>43812.412169374998</v>
      </c>
      <c r="B17" s="72">
        <v>3</v>
      </c>
      <c r="C17" s="72">
        <v>5</v>
      </c>
      <c r="D17" s="72">
        <v>5</v>
      </c>
      <c r="E17" s="72">
        <v>4</v>
      </c>
      <c r="F17" s="72">
        <v>3</v>
      </c>
      <c r="G17" s="72">
        <v>5</v>
      </c>
      <c r="H17" s="72">
        <v>4</v>
      </c>
      <c r="I17" s="72">
        <v>3</v>
      </c>
      <c r="J17" s="72">
        <v>3</v>
      </c>
      <c r="K17" s="72">
        <v>5</v>
      </c>
      <c r="L17" s="72">
        <v>5</v>
      </c>
      <c r="M17" s="72">
        <v>3</v>
      </c>
      <c r="N17" s="72">
        <v>5</v>
      </c>
      <c r="O17" s="72">
        <v>4</v>
      </c>
      <c r="P17" s="72">
        <v>4</v>
      </c>
      <c r="Q17" s="72">
        <v>4</v>
      </c>
      <c r="R17" s="72">
        <v>4</v>
      </c>
      <c r="S17" s="72">
        <v>5</v>
      </c>
      <c r="T17" s="72">
        <v>4</v>
      </c>
      <c r="U17" s="72">
        <v>4</v>
      </c>
      <c r="V17" s="72" t="s">
        <v>5</v>
      </c>
      <c r="W17" s="72">
        <v>5</v>
      </c>
      <c r="X17" s="72" t="s">
        <v>2538</v>
      </c>
      <c r="Y17" s="72" t="s">
        <v>2602</v>
      </c>
      <c r="Z17" s="72">
        <v>5</v>
      </c>
      <c r="AA17" s="72">
        <v>5</v>
      </c>
      <c r="AB17" s="72">
        <v>5</v>
      </c>
      <c r="AC17" s="72">
        <v>5</v>
      </c>
      <c r="AD17" s="72">
        <v>5</v>
      </c>
      <c r="AE17" s="72">
        <v>5</v>
      </c>
      <c r="AF17" s="72">
        <v>5</v>
      </c>
      <c r="AG17" s="72" t="s">
        <v>5</v>
      </c>
      <c r="AH17" s="72">
        <v>4</v>
      </c>
      <c r="AI17" s="72">
        <v>5</v>
      </c>
      <c r="AJ17" s="72">
        <v>5</v>
      </c>
      <c r="AK17" s="72">
        <v>5</v>
      </c>
      <c r="AL17" s="72">
        <v>5</v>
      </c>
      <c r="AM17" s="72">
        <v>5</v>
      </c>
      <c r="AN17" s="72">
        <v>5</v>
      </c>
      <c r="AO17" s="72">
        <v>5</v>
      </c>
      <c r="AP17" s="72">
        <v>5</v>
      </c>
      <c r="AQ17" s="72">
        <v>5</v>
      </c>
      <c r="AR17" s="72">
        <v>5</v>
      </c>
      <c r="AS17" s="72">
        <v>5</v>
      </c>
      <c r="AT17" s="72">
        <v>5</v>
      </c>
      <c r="AU17" s="72">
        <v>5</v>
      </c>
      <c r="AV17" s="72">
        <v>5</v>
      </c>
      <c r="AW17" s="72">
        <v>5</v>
      </c>
      <c r="AX17" s="72">
        <v>5</v>
      </c>
      <c r="AY17" s="72">
        <v>5</v>
      </c>
      <c r="AZ17" s="72">
        <v>5</v>
      </c>
      <c r="BA17" s="72">
        <v>5</v>
      </c>
      <c r="BB17" s="72">
        <v>5</v>
      </c>
      <c r="BC17" s="72">
        <v>5</v>
      </c>
      <c r="BD17" s="72">
        <v>5</v>
      </c>
      <c r="BE17" s="72">
        <v>5</v>
      </c>
      <c r="BF17" s="72">
        <v>5</v>
      </c>
      <c r="BG17" s="72" t="s">
        <v>5</v>
      </c>
      <c r="BH17" s="72">
        <v>5</v>
      </c>
      <c r="BI17" s="72">
        <v>5</v>
      </c>
      <c r="BJ17" s="72">
        <v>5</v>
      </c>
      <c r="BK17" s="72">
        <v>4</v>
      </c>
      <c r="BL17" s="72">
        <v>4</v>
      </c>
      <c r="BM17" s="72">
        <v>5</v>
      </c>
      <c r="BN17" s="72">
        <v>5</v>
      </c>
      <c r="BO17" s="72">
        <v>4</v>
      </c>
      <c r="BP17" s="72">
        <v>4</v>
      </c>
      <c r="BQ17" s="72">
        <v>4</v>
      </c>
      <c r="BR17" s="72">
        <v>4</v>
      </c>
      <c r="BS17" s="72">
        <v>5</v>
      </c>
      <c r="BT17" s="72">
        <v>4</v>
      </c>
      <c r="BU17" s="72">
        <v>4</v>
      </c>
      <c r="BV17" s="72">
        <v>4</v>
      </c>
      <c r="BW17" s="72" t="s">
        <v>5</v>
      </c>
      <c r="BX17" s="72">
        <v>5</v>
      </c>
      <c r="BY17" s="72">
        <v>5</v>
      </c>
      <c r="BZ17" s="72">
        <v>5</v>
      </c>
      <c r="CA17" s="72">
        <v>5</v>
      </c>
      <c r="CB17" s="72">
        <v>5</v>
      </c>
      <c r="CC17" s="72">
        <v>5</v>
      </c>
      <c r="CD17" s="72">
        <v>5</v>
      </c>
      <c r="CE17" s="72">
        <v>5</v>
      </c>
      <c r="CF17" s="72">
        <v>5</v>
      </c>
      <c r="CG17" s="72">
        <v>2</v>
      </c>
      <c r="CH17" s="72">
        <v>5</v>
      </c>
      <c r="CI17" s="72" t="s">
        <v>5</v>
      </c>
      <c r="CJ17" s="72">
        <v>5</v>
      </c>
      <c r="CK17" s="72">
        <v>5</v>
      </c>
      <c r="CL17" s="72">
        <v>5</v>
      </c>
      <c r="CM17" s="72">
        <v>5</v>
      </c>
      <c r="CN17" s="72" t="s">
        <v>5</v>
      </c>
      <c r="CO17" s="72">
        <v>4</v>
      </c>
      <c r="CP17" s="72">
        <v>5</v>
      </c>
      <c r="CQ17" s="72" t="s">
        <v>2603</v>
      </c>
      <c r="CR17" s="72" t="s">
        <v>2572</v>
      </c>
      <c r="CT17" s="72" t="s">
        <v>162</v>
      </c>
      <c r="CU17" s="72" t="s">
        <v>169</v>
      </c>
      <c r="CV17" s="72" t="s">
        <v>177</v>
      </c>
      <c r="CW17" s="72" t="s">
        <v>183</v>
      </c>
      <c r="CX17" s="72" t="s">
        <v>2604</v>
      </c>
      <c r="CY17" s="72" t="s">
        <v>203</v>
      </c>
      <c r="CZ17" s="72" t="s">
        <v>405</v>
      </c>
      <c r="DA17" s="72" t="s">
        <v>535</v>
      </c>
      <c r="DB17" s="72" t="s">
        <v>554</v>
      </c>
      <c r="DC17" s="72" t="s">
        <v>2031</v>
      </c>
    </row>
    <row r="18" spans="1:107" ht="12.75" x14ac:dyDescent="0.2">
      <c r="A18" s="75">
        <v>43812.412562800921</v>
      </c>
      <c r="B18" s="72">
        <v>2</v>
      </c>
      <c r="C18" s="72">
        <v>4</v>
      </c>
      <c r="D18" s="72">
        <v>5</v>
      </c>
      <c r="E18" s="72" t="s">
        <v>5</v>
      </c>
      <c r="F18" s="72" t="s">
        <v>5</v>
      </c>
      <c r="G18" s="72">
        <v>5</v>
      </c>
      <c r="H18" s="72">
        <v>2</v>
      </c>
      <c r="I18" s="72">
        <v>2</v>
      </c>
      <c r="J18" s="72">
        <v>1</v>
      </c>
      <c r="K18" s="72">
        <v>4</v>
      </c>
      <c r="L18" s="72" t="s">
        <v>5</v>
      </c>
      <c r="M18" s="72" t="s">
        <v>5</v>
      </c>
      <c r="N18" s="72" t="s">
        <v>5</v>
      </c>
      <c r="O18" s="72">
        <v>4</v>
      </c>
      <c r="P18" s="72">
        <v>2</v>
      </c>
      <c r="Q18" s="72">
        <v>4</v>
      </c>
      <c r="R18" s="72">
        <v>2</v>
      </c>
      <c r="S18" s="72">
        <v>2</v>
      </c>
      <c r="T18" s="72">
        <v>1</v>
      </c>
      <c r="U18" s="72" t="s">
        <v>5</v>
      </c>
      <c r="V18" s="72" t="s">
        <v>5</v>
      </c>
      <c r="W18" s="72">
        <v>3</v>
      </c>
      <c r="X18" s="72" t="s">
        <v>2566</v>
      </c>
      <c r="Y18" s="72" t="s">
        <v>2605</v>
      </c>
      <c r="Z18" s="72">
        <v>4</v>
      </c>
      <c r="AA18" s="72">
        <v>2</v>
      </c>
      <c r="AB18" s="72">
        <v>4</v>
      </c>
      <c r="AC18" s="72">
        <v>3</v>
      </c>
      <c r="AD18" s="72">
        <v>5</v>
      </c>
      <c r="AE18" s="72" t="s">
        <v>5</v>
      </c>
      <c r="AF18" s="72">
        <v>5</v>
      </c>
      <c r="AG18" s="72">
        <v>5</v>
      </c>
      <c r="AH18" s="72">
        <v>2</v>
      </c>
      <c r="AI18" s="72">
        <v>5</v>
      </c>
      <c r="AJ18" s="72" t="s">
        <v>5</v>
      </c>
      <c r="AK18" s="72">
        <v>3</v>
      </c>
      <c r="AL18" s="72">
        <v>4</v>
      </c>
      <c r="AM18" s="72">
        <v>4</v>
      </c>
      <c r="AN18" s="72">
        <v>5</v>
      </c>
      <c r="AO18" s="72">
        <v>4</v>
      </c>
      <c r="AP18" s="72" t="s">
        <v>5</v>
      </c>
      <c r="AQ18" s="72" t="s">
        <v>5</v>
      </c>
      <c r="AR18" s="72">
        <v>5</v>
      </c>
      <c r="AS18" s="72">
        <v>3</v>
      </c>
      <c r="AT18" s="72">
        <v>3</v>
      </c>
      <c r="AU18" s="72" t="s">
        <v>5</v>
      </c>
      <c r="AV18" s="72">
        <v>4</v>
      </c>
      <c r="AW18" s="72" t="s">
        <v>5</v>
      </c>
      <c r="AX18" s="72" t="s">
        <v>5</v>
      </c>
      <c r="AY18" s="72">
        <v>3</v>
      </c>
      <c r="AZ18" s="72">
        <v>4</v>
      </c>
      <c r="BA18" s="72" t="s">
        <v>5</v>
      </c>
      <c r="BB18" s="72">
        <v>4</v>
      </c>
      <c r="BC18" s="72">
        <v>3</v>
      </c>
      <c r="BD18" s="72" t="s">
        <v>5</v>
      </c>
      <c r="BE18" s="72" t="s">
        <v>5</v>
      </c>
      <c r="BF18" s="72" t="s">
        <v>5</v>
      </c>
      <c r="BG18" s="72" t="s">
        <v>5</v>
      </c>
      <c r="BH18" s="72" t="s">
        <v>5</v>
      </c>
      <c r="BI18" s="72">
        <v>3</v>
      </c>
      <c r="BJ18" s="72" t="s">
        <v>5</v>
      </c>
      <c r="BK18" s="72">
        <v>1</v>
      </c>
      <c r="BL18" s="72">
        <v>3</v>
      </c>
      <c r="BM18" s="72">
        <v>3</v>
      </c>
      <c r="BN18" s="72">
        <v>3</v>
      </c>
      <c r="BO18" s="72">
        <v>3</v>
      </c>
      <c r="BP18" s="72">
        <v>3</v>
      </c>
      <c r="BQ18" s="72" t="s">
        <v>5</v>
      </c>
      <c r="BR18" s="72">
        <v>3</v>
      </c>
      <c r="BS18" s="72">
        <v>4</v>
      </c>
      <c r="BT18" s="72" t="s">
        <v>5</v>
      </c>
      <c r="BU18" s="72">
        <v>4</v>
      </c>
      <c r="BV18" s="72">
        <v>3</v>
      </c>
      <c r="BW18" s="72" t="s">
        <v>5</v>
      </c>
      <c r="BX18" s="72">
        <v>3</v>
      </c>
      <c r="BY18" s="72">
        <v>3</v>
      </c>
      <c r="BZ18" s="72">
        <v>4</v>
      </c>
      <c r="CA18" s="72" t="s">
        <v>5</v>
      </c>
      <c r="CB18" s="72">
        <v>4</v>
      </c>
      <c r="CC18" s="72" t="s">
        <v>5</v>
      </c>
      <c r="CD18" s="72">
        <v>3</v>
      </c>
      <c r="CE18" s="72">
        <v>4</v>
      </c>
      <c r="CF18" s="72">
        <v>4</v>
      </c>
      <c r="CG18" s="72">
        <v>1</v>
      </c>
      <c r="CH18" s="72">
        <v>3</v>
      </c>
      <c r="CI18" s="72">
        <v>3</v>
      </c>
      <c r="CJ18" s="72">
        <v>3</v>
      </c>
      <c r="CK18" s="72">
        <v>4</v>
      </c>
      <c r="CL18" s="72" t="s">
        <v>5</v>
      </c>
      <c r="CM18" s="72">
        <v>2</v>
      </c>
      <c r="CN18" s="72">
        <v>2</v>
      </c>
      <c r="CO18" s="72">
        <v>3</v>
      </c>
      <c r="CP18" s="72">
        <v>3</v>
      </c>
      <c r="CQ18" s="72" t="s">
        <v>147</v>
      </c>
      <c r="CR18" s="72" t="s">
        <v>2606</v>
      </c>
      <c r="CS18" s="72" t="s">
        <v>2607</v>
      </c>
      <c r="CT18" s="72" t="s">
        <v>162</v>
      </c>
      <c r="CU18" s="72" t="s">
        <v>171</v>
      </c>
      <c r="CV18" s="72" t="s">
        <v>176</v>
      </c>
      <c r="CW18" s="72" t="s">
        <v>183</v>
      </c>
      <c r="CX18" s="72" t="s">
        <v>2608</v>
      </c>
      <c r="CY18" s="72" t="s">
        <v>153</v>
      </c>
      <c r="CZ18" s="72" t="s">
        <v>410</v>
      </c>
      <c r="DA18" s="72" t="s">
        <v>208</v>
      </c>
      <c r="DB18" s="72" t="s">
        <v>214</v>
      </c>
      <c r="DC18" s="72" t="s">
        <v>2031</v>
      </c>
    </row>
    <row r="19" spans="1:107" ht="12.75" x14ac:dyDescent="0.2">
      <c r="A19" s="75">
        <v>43812.451010520832</v>
      </c>
      <c r="B19" s="72">
        <v>3</v>
      </c>
      <c r="C19" s="72">
        <v>5</v>
      </c>
      <c r="D19" s="72">
        <v>5</v>
      </c>
      <c r="E19" s="72">
        <v>4</v>
      </c>
      <c r="F19" s="72">
        <v>2</v>
      </c>
      <c r="G19" s="72">
        <v>5</v>
      </c>
      <c r="H19" s="72">
        <v>5</v>
      </c>
      <c r="I19" s="72">
        <v>5</v>
      </c>
      <c r="J19" s="72">
        <v>2</v>
      </c>
      <c r="K19" s="72">
        <v>4</v>
      </c>
      <c r="L19" s="72">
        <v>3</v>
      </c>
      <c r="M19" s="72">
        <v>3</v>
      </c>
      <c r="N19" s="72">
        <v>3</v>
      </c>
      <c r="O19" s="72">
        <v>3</v>
      </c>
      <c r="P19" s="72">
        <v>5</v>
      </c>
      <c r="Q19" s="72">
        <v>5</v>
      </c>
      <c r="R19" s="72">
        <v>4</v>
      </c>
      <c r="S19" s="72">
        <v>4</v>
      </c>
      <c r="T19" s="72">
        <v>5</v>
      </c>
      <c r="U19" s="72">
        <v>4</v>
      </c>
      <c r="V19" s="72">
        <v>2</v>
      </c>
      <c r="W19" s="72">
        <v>5</v>
      </c>
      <c r="X19" s="72" t="s">
        <v>2609</v>
      </c>
      <c r="Y19" s="72" t="s">
        <v>2610</v>
      </c>
      <c r="Z19" s="72">
        <v>5</v>
      </c>
      <c r="AA19" s="72">
        <v>2</v>
      </c>
      <c r="AB19" s="72">
        <v>2</v>
      </c>
      <c r="AC19" s="72">
        <v>1</v>
      </c>
      <c r="AD19" s="72">
        <v>4</v>
      </c>
      <c r="AE19" s="72">
        <v>1</v>
      </c>
      <c r="AF19" s="72">
        <v>2</v>
      </c>
      <c r="AG19" s="72">
        <v>2</v>
      </c>
      <c r="AH19" s="72">
        <v>2</v>
      </c>
      <c r="AI19" s="72">
        <v>4</v>
      </c>
      <c r="AJ19" s="72">
        <v>1</v>
      </c>
      <c r="AK19" s="72">
        <v>5</v>
      </c>
      <c r="AL19" s="72">
        <v>5</v>
      </c>
      <c r="AM19" s="72">
        <v>4</v>
      </c>
      <c r="AN19" s="72">
        <v>5</v>
      </c>
      <c r="AO19" s="72">
        <v>5</v>
      </c>
      <c r="AP19" s="72">
        <v>3</v>
      </c>
      <c r="AQ19" s="72">
        <v>4</v>
      </c>
      <c r="AR19" s="72">
        <v>5</v>
      </c>
      <c r="AS19" s="72">
        <v>5</v>
      </c>
      <c r="AT19" s="72">
        <v>5</v>
      </c>
      <c r="AU19" s="72">
        <v>3</v>
      </c>
      <c r="AV19" s="72">
        <v>4</v>
      </c>
      <c r="AW19" s="72">
        <v>3</v>
      </c>
      <c r="AX19" s="72">
        <v>4</v>
      </c>
      <c r="AY19" s="72">
        <v>3</v>
      </c>
      <c r="AZ19" s="72">
        <v>2</v>
      </c>
      <c r="BA19" s="72">
        <v>5</v>
      </c>
      <c r="BB19" s="72">
        <v>5</v>
      </c>
      <c r="BC19" s="72">
        <v>4</v>
      </c>
      <c r="BD19" s="72">
        <v>4</v>
      </c>
      <c r="BE19" s="72">
        <v>5</v>
      </c>
      <c r="BF19" s="72">
        <v>5</v>
      </c>
      <c r="BG19" s="72">
        <v>4</v>
      </c>
      <c r="BH19" s="72">
        <v>5</v>
      </c>
      <c r="BI19" s="72">
        <v>5</v>
      </c>
      <c r="BJ19" s="72">
        <v>5</v>
      </c>
      <c r="BK19" s="72">
        <v>2</v>
      </c>
      <c r="BL19" s="72">
        <v>5</v>
      </c>
      <c r="BM19" s="72">
        <v>4</v>
      </c>
      <c r="BN19" s="72">
        <v>3</v>
      </c>
      <c r="BO19" s="72">
        <v>5</v>
      </c>
      <c r="BP19" s="72">
        <v>5</v>
      </c>
      <c r="BQ19" s="72">
        <v>5</v>
      </c>
      <c r="BR19" s="72">
        <v>5</v>
      </c>
      <c r="BS19" s="72">
        <v>5</v>
      </c>
      <c r="BT19" s="72">
        <v>4</v>
      </c>
      <c r="BU19" s="72">
        <v>5</v>
      </c>
      <c r="BV19" s="72">
        <v>5</v>
      </c>
      <c r="BW19" s="72">
        <v>3</v>
      </c>
      <c r="BX19" s="72">
        <v>5</v>
      </c>
      <c r="BY19" s="72">
        <v>3</v>
      </c>
      <c r="BZ19" s="72">
        <v>5</v>
      </c>
      <c r="CA19" s="72">
        <v>5</v>
      </c>
      <c r="CB19" s="72">
        <v>5</v>
      </c>
      <c r="CC19" s="72" t="s">
        <v>5</v>
      </c>
      <c r="CD19" s="72">
        <v>4</v>
      </c>
      <c r="CE19" s="72">
        <v>5</v>
      </c>
      <c r="CF19" s="72">
        <v>4</v>
      </c>
      <c r="CG19" s="72">
        <v>3</v>
      </c>
      <c r="CH19" s="72">
        <v>5</v>
      </c>
      <c r="CI19" s="72">
        <v>5</v>
      </c>
      <c r="CJ19" s="72">
        <v>5</v>
      </c>
      <c r="CK19" s="72">
        <v>5</v>
      </c>
      <c r="CL19" s="72">
        <v>5</v>
      </c>
      <c r="CM19" s="72" t="s">
        <v>5</v>
      </c>
      <c r="CN19" s="72" t="s">
        <v>5</v>
      </c>
      <c r="CO19" s="72">
        <v>3</v>
      </c>
      <c r="CP19" s="72">
        <v>5</v>
      </c>
      <c r="CQ19" s="72" t="s">
        <v>507</v>
      </c>
      <c r="CR19" s="72" t="s">
        <v>2611</v>
      </c>
      <c r="CS19" s="72" t="s">
        <v>2612</v>
      </c>
      <c r="CT19" s="72" t="s">
        <v>163</v>
      </c>
      <c r="CU19" s="72" t="s">
        <v>172</v>
      </c>
      <c r="CV19" s="72" t="s">
        <v>176</v>
      </c>
      <c r="CW19" s="72" t="s">
        <v>183</v>
      </c>
      <c r="CX19" s="72" t="s">
        <v>191</v>
      </c>
      <c r="CY19" s="72" t="s">
        <v>192</v>
      </c>
      <c r="CZ19" s="72" t="s">
        <v>1078</v>
      </c>
      <c r="DA19" s="72" t="s">
        <v>208</v>
      </c>
      <c r="DB19" s="72" t="s">
        <v>214</v>
      </c>
      <c r="DC19" s="72" t="s">
        <v>2031</v>
      </c>
    </row>
    <row r="20" spans="1:107" ht="12.75" x14ac:dyDescent="0.2">
      <c r="A20" s="75">
        <v>43812.620398055558</v>
      </c>
      <c r="B20" s="72">
        <v>5</v>
      </c>
      <c r="C20" s="72" t="s">
        <v>5</v>
      </c>
      <c r="D20" s="72" t="s">
        <v>5</v>
      </c>
      <c r="E20" s="72">
        <v>5</v>
      </c>
      <c r="F20" s="72">
        <v>5</v>
      </c>
      <c r="G20" s="72">
        <v>5</v>
      </c>
      <c r="H20" s="72">
        <v>5</v>
      </c>
      <c r="I20" s="72">
        <v>5</v>
      </c>
      <c r="J20" s="72">
        <v>4</v>
      </c>
      <c r="K20" s="72" t="s">
        <v>5</v>
      </c>
      <c r="L20" s="72">
        <v>5</v>
      </c>
      <c r="M20" s="72" t="s">
        <v>5</v>
      </c>
      <c r="N20" s="72">
        <v>5</v>
      </c>
      <c r="O20" s="72">
        <v>1</v>
      </c>
      <c r="P20" s="72">
        <v>5</v>
      </c>
      <c r="Q20" s="72">
        <v>5</v>
      </c>
      <c r="R20" s="72">
        <v>2</v>
      </c>
      <c r="S20" s="72">
        <v>5</v>
      </c>
      <c r="T20" s="72">
        <v>4</v>
      </c>
      <c r="U20" s="72">
        <v>4</v>
      </c>
      <c r="V20" s="72" t="s">
        <v>5</v>
      </c>
      <c r="W20" s="72">
        <v>5</v>
      </c>
      <c r="X20" s="72" t="s">
        <v>2613</v>
      </c>
      <c r="Y20" s="72" t="s">
        <v>2614</v>
      </c>
      <c r="Z20" s="72">
        <v>5</v>
      </c>
      <c r="AA20" s="72">
        <v>5</v>
      </c>
      <c r="AB20" s="72">
        <v>4</v>
      </c>
      <c r="AC20" s="72">
        <v>4</v>
      </c>
      <c r="AD20" s="72">
        <v>5</v>
      </c>
      <c r="AE20" s="72">
        <v>4</v>
      </c>
      <c r="AF20" s="72">
        <v>5</v>
      </c>
      <c r="AG20" s="72">
        <v>4</v>
      </c>
      <c r="AH20" s="72">
        <v>4</v>
      </c>
      <c r="AI20" s="72">
        <v>4</v>
      </c>
      <c r="AJ20" s="72">
        <v>4</v>
      </c>
      <c r="AK20" s="72">
        <v>4</v>
      </c>
      <c r="AL20" s="72">
        <v>4</v>
      </c>
      <c r="AM20" s="72" t="s">
        <v>5</v>
      </c>
      <c r="AN20" s="72">
        <v>4</v>
      </c>
      <c r="AO20" s="72" t="s">
        <v>5</v>
      </c>
      <c r="AP20" s="72">
        <v>4</v>
      </c>
      <c r="AQ20" s="72">
        <v>3</v>
      </c>
      <c r="AR20" s="72" t="s">
        <v>5</v>
      </c>
      <c r="AS20" s="72">
        <v>4</v>
      </c>
      <c r="AT20" s="72">
        <v>5</v>
      </c>
      <c r="AU20" s="72">
        <v>5</v>
      </c>
      <c r="AV20" s="72" t="s">
        <v>5</v>
      </c>
      <c r="AW20" s="72">
        <v>5</v>
      </c>
      <c r="AX20" s="72" t="s">
        <v>5</v>
      </c>
      <c r="AY20" s="72" t="s">
        <v>5</v>
      </c>
      <c r="AZ20" s="72">
        <v>2</v>
      </c>
      <c r="BA20" s="72">
        <v>4</v>
      </c>
      <c r="BB20" s="72">
        <v>4</v>
      </c>
      <c r="BC20" s="72">
        <v>4</v>
      </c>
      <c r="BD20" s="72">
        <v>5</v>
      </c>
      <c r="BE20" s="72">
        <v>3</v>
      </c>
      <c r="BF20" s="72">
        <v>4</v>
      </c>
      <c r="BG20" s="72">
        <v>5</v>
      </c>
      <c r="BH20" s="72">
        <v>5</v>
      </c>
      <c r="BI20" s="72">
        <v>4</v>
      </c>
      <c r="BJ20" s="72">
        <v>5</v>
      </c>
      <c r="BK20" s="72">
        <v>5</v>
      </c>
      <c r="BL20" s="72">
        <v>5</v>
      </c>
      <c r="BM20" s="72">
        <v>5</v>
      </c>
      <c r="BN20" s="72">
        <v>5</v>
      </c>
      <c r="BO20" s="72">
        <v>5</v>
      </c>
      <c r="BP20" s="72">
        <v>5</v>
      </c>
      <c r="BQ20" s="72">
        <v>5</v>
      </c>
      <c r="BR20" s="72">
        <v>4</v>
      </c>
      <c r="BS20" s="72">
        <v>5</v>
      </c>
      <c r="BT20" s="72">
        <v>5</v>
      </c>
      <c r="BU20" s="72">
        <v>4</v>
      </c>
      <c r="BV20" s="72">
        <v>3</v>
      </c>
      <c r="BW20" s="72">
        <v>4</v>
      </c>
      <c r="BX20" s="72">
        <v>5</v>
      </c>
      <c r="BY20" s="72">
        <v>4</v>
      </c>
      <c r="BZ20" s="72">
        <v>4</v>
      </c>
      <c r="CA20" s="72">
        <v>4</v>
      </c>
      <c r="CB20" s="72">
        <v>4</v>
      </c>
      <c r="CC20" s="72">
        <v>4</v>
      </c>
      <c r="CD20" s="72">
        <v>4</v>
      </c>
      <c r="CE20" s="72">
        <v>4</v>
      </c>
      <c r="CF20" s="72">
        <v>4</v>
      </c>
      <c r="CG20" s="72">
        <v>2</v>
      </c>
      <c r="CH20" s="72">
        <v>4</v>
      </c>
      <c r="CI20" s="72">
        <v>4</v>
      </c>
      <c r="CJ20" s="72">
        <v>3</v>
      </c>
      <c r="CK20" s="72">
        <v>5</v>
      </c>
      <c r="CL20" s="72">
        <v>4</v>
      </c>
      <c r="CM20" s="72">
        <v>4</v>
      </c>
      <c r="CN20" s="72">
        <v>3</v>
      </c>
      <c r="CO20" s="72">
        <v>4</v>
      </c>
      <c r="CP20" s="72">
        <v>4</v>
      </c>
      <c r="CQ20" s="72" t="s">
        <v>148</v>
      </c>
      <c r="CR20" s="72" t="s">
        <v>2615</v>
      </c>
      <c r="CT20" s="72" t="s">
        <v>162</v>
      </c>
      <c r="CU20" s="72" t="s">
        <v>171</v>
      </c>
      <c r="CV20" s="72" t="s">
        <v>177</v>
      </c>
      <c r="CW20" s="72" t="s">
        <v>183</v>
      </c>
      <c r="CX20" s="72" t="s">
        <v>345</v>
      </c>
      <c r="CY20" s="72" t="s">
        <v>204</v>
      </c>
      <c r="CZ20" s="72" t="s">
        <v>471</v>
      </c>
      <c r="DA20" s="72" t="s">
        <v>209</v>
      </c>
      <c r="DB20" s="72" t="s">
        <v>215</v>
      </c>
      <c r="DC20" s="72" t="s">
        <v>2031</v>
      </c>
    </row>
    <row r="21" spans="1:107" ht="12.75" x14ac:dyDescent="0.2">
      <c r="A21" s="75">
        <v>43812.667743738421</v>
      </c>
      <c r="B21" s="72">
        <v>5</v>
      </c>
      <c r="C21" s="72">
        <v>1</v>
      </c>
      <c r="D21" s="72">
        <v>1</v>
      </c>
      <c r="E21" s="72">
        <v>1</v>
      </c>
      <c r="F21" s="72">
        <v>1</v>
      </c>
      <c r="G21" s="72">
        <v>5</v>
      </c>
      <c r="H21" s="72">
        <v>3</v>
      </c>
      <c r="I21" s="72">
        <v>5</v>
      </c>
      <c r="J21" s="72">
        <v>2</v>
      </c>
      <c r="K21" s="72">
        <v>2</v>
      </c>
      <c r="L21" s="72">
        <v>2</v>
      </c>
      <c r="M21" s="72">
        <v>1</v>
      </c>
      <c r="N21" s="72">
        <v>1</v>
      </c>
      <c r="O21" s="72">
        <v>2</v>
      </c>
      <c r="P21" s="72">
        <v>5</v>
      </c>
      <c r="Q21" s="72">
        <v>5</v>
      </c>
      <c r="R21" s="72">
        <v>5</v>
      </c>
      <c r="S21" s="72">
        <v>4</v>
      </c>
      <c r="T21" s="72">
        <v>2</v>
      </c>
      <c r="U21" s="72">
        <v>1</v>
      </c>
      <c r="V21" s="72">
        <v>1</v>
      </c>
      <c r="W21" s="72">
        <v>3</v>
      </c>
      <c r="X21" s="72" t="s">
        <v>2538</v>
      </c>
      <c r="Z21" s="72">
        <v>5</v>
      </c>
      <c r="AA21" s="72">
        <v>5</v>
      </c>
      <c r="AB21" s="72">
        <v>5</v>
      </c>
      <c r="AC21" s="72">
        <v>5</v>
      </c>
      <c r="AD21" s="72">
        <v>5</v>
      </c>
      <c r="AE21" s="72">
        <v>5</v>
      </c>
      <c r="AF21" s="72">
        <v>2</v>
      </c>
      <c r="AG21" s="72">
        <v>3</v>
      </c>
      <c r="AH21" s="72">
        <v>3</v>
      </c>
      <c r="AI21" s="72">
        <v>3</v>
      </c>
      <c r="AJ21" s="72">
        <v>5</v>
      </c>
      <c r="AK21" s="72">
        <v>5</v>
      </c>
      <c r="AL21" s="72">
        <v>5</v>
      </c>
      <c r="AM21" s="72">
        <v>5</v>
      </c>
      <c r="AN21" s="72">
        <v>2</v>
      </c>
      <c r="AO21" s="72">
        <v>2</v>
      </c>
      <c r="AP21" s="72" t="s">
        <v>5</v>
      </c>
      <c r="AQ21" s="72">
        <v>1</v>
      </c>
      <c r="AR21" s="72">
        <v>5</v>
      </c>
      <c r="AS21" s="72" t="s">
        <v>5</v>
      </c>
      <c r="AT21" s="72">
        <v>5</v>
      </c>
      <c r="AU21" s="72">
        <v>2</v>
      </c>
      <c r="AV21" s="72" t="s">
        <v>5</v>
      </c>
      <c r="AW21" s="72">
        <v>2</v>
      </c>
      <c r="AX21" s="72" t="s">
        <v>5</v>
      </c>
      <c r="AY21" s="72">
        <v>2</v>
      </c>
      <c r="AZ21" s="72">
        <v>3</v>
      </c>
      <c r="BA21" s="72">
        <v>5</v>
      </c>
      <c r="BB21" s="72">
        <v>5</v>
      </c>
      <c r="BC21" s="72">
        <v>5</v>
      </c>
      <c r="BD21" s="72">
        <v>5</v>
      </c>
      <c r="BE21" s="72">
        <v>3</v>
      </c>
      <c r="BF21" s="72">
        <v>2</v>
      </c>
      <c r="BG21" s="72">
        <v>2</v>
      </c>
      <c r="BH21" s="72">
        <v>4</v>
      </c>
      <c r="BI21" s="72">
        <v>5</v>
      </c>
      <c r="BJ21" s="72">
        <v>5</v>
      </c>
      <c r="BK21" s="72">
        <v>3</v>
      </c>
      <c r="BL21" s="72">
        <v>5</v>
      </c>
      <c r="BM21" s="72">
        <v>5</v>
      </c>
      <c r="BN21" s="72">
        <v>5</v>
      </c>
      <c r="BO21" s="72">
        <v>5</v>
      </c>
      <c r="BP21" s="72">
        <v>5</v>
      </c>
      <c r="BQ21" s="72">
        <v>1</v>
      </c>
      <c r="BR21" s="72">
        <v>4</v>
      </c>
      <c r="BS21" s="72">
        <v>5</v>
      </c>
      <c r="BT21" s="72">
        <v>5</v>
      </c>
      <c r="BU21" s="72">
        <v>4</v>
      </c>
      <c r="BV21" s="72">
        <v>5</v>
      </c>
      <c r="BW21" s="72">
        <v>5</v>
      </c>
      <c r="BX21" s="72">
        <v>5</v>
      </c>
      <c r="BY21" s="72">
        <v>5</v>
      </c>
      <c r="BZ21" s="72">
        <v>5</v>
      </c>
      <c r="CA21" s="72">
        <v>5</v>
      </c>
      <c r="CB21" s="72">
        <v>5</v>
      </c>
      <c r="CC21" s="72">
        <v>5</v>
      </c>
      <c r="CD21" s="72">
        <v>5</v>
      </c>
      <c r="CE21" s="72">
        <v>5</v>
      </c>
      <c r="CF21" s="72">
        <v>5</v>
      </c>
      <c r="CG21" s="72">
        <v>1</v>
      </c>
      <c r="CH21" s="72">
        <v>5</v>
      </c>
      <c r="CI21" s="72">
        <v>3</v>
      </c>
      <c r="CJ21" s="72">
        <v>3</v>
      </c>
      <c r="CK21" s="72">
        <v>5</v>
      </c>
      <c r="CL21" s="72">
        <v>5</v>
      </c>
      <c r="CM21" s="72">
        <v>5</v>
      </c>
      <c r="CN21" s="72">
        <v>1</v>
      </c>
      <c r="CO21" s="72">
        <v>3</v>
      </c>
      <c r="CP21" s="72">
        <v>5</v>
      </c>
      <c r="CQ21" s="72" t="s">
        <v>2052</v>
      </c>
      <c r="CR21" s="72" t="s">
        <v>2540</v>
      </c>
      <c r="CS21" s="72" t="s">
        <v>2616</v>
      </c>
      <c r="CT21" s="72" t="s">
        <v>162</v>
      </c>
      <c r="CU21" s="72" t="s">
        <v>171</v>
      </c>
      <c r="CV21" s="72" t="s">
        <v>176</v>
      </c>
      <c r="CW21" s="72" t="s">
        <v>183</v>
      </c>
      <c r="CX21" s="72" t="s">
        <v>479</v>
      </c>
      <c r="CY21" s="72" t="s">
        <v>203</v>
      </c>
      <c r="CZ21" s="72" t="s">
        <v>306</v>
      </c>
      <c r="DA21" s="72" t="s">
        <v>208</v>
      </c>
      <c r="DB21" s="72" t="s">
        <v>214</v>
      </c>
      <c r="DC21" s="72" t="s">
        <v>2031</v>
      </c>
    </row>
    <row r="22" spans="1:107" ht="12.75" x14ac:dyDescent="0.2">
      <c r="A22" s="75">
        <v>43815.45654918981</v>
      </c>
      <c r="B22" s="72">
        <v>2</v>
      </c>
      <c r="C22" s="72">
        <v>3</v>
      </c>
      <c r="D22" s="72">
        <v>1</v>
      </c>
      <c r="E22" s="72">
        <v>1</v>
      </c>
      <c r="F22" s="72">
        <v>3</v>
      </c>
      <c r="G22" s="72">
        <v>5</v>
      </c>
      <c r="H22" s="72">
        <v>1</v>
      </c>
      <c r="I22" s="72">
        <v>5</v>
      </c>
      <c r="J22" s="72">
        <v>1</v>
      </c>
      <c r="K22" s="72">
        <v>2</v>
      </c>
      <c r="L22" s="72">
        <v>4</v>
      </c>
      <c r="M22" s="72">
        <v>3</v>
      </c>
      <c r="N22" s="72">
        <v>4</v>
      </c>
      <c r="O22" s="72">
        <v>3</v>
      </c>
      <c r="P22" s="72">
        <v>4</v>
      </c>
      <c r="Q22" s="72">
        <v>3</v>
      </c>
      <c r="R22" s="72">
        <v>2</v>
      </c>
      <c r="S22" s="72">
        <v>1</v>
      </c>
      <c r="T22" s="72">
        <v>4</v>
      </c>
      <c r="U22" s="72">
        <v>1</v>
      </c>
      <c r="V22" s="72">
        <v>2</v>
      </c>
      <c r="W22" s="72">
        <v>2</v>
      </c>
      <c r="X22" s="72" t="s">
        <v>2617</v>
      </c>
      <c r="Y22" s="72" t="s">
        <v>2618</v>
      </c>
      <c r="Z22" s="72">
        <v>2</v>
      </c>
      <c r="AA22" s="72">
        <v>3</v>
      </c>
      <c r="AB22" s="72">
        <v>3</v>
      </c>
      <c r="AC22" s="72">
        <v>4</v>
      </c>
      <c r="AD22" s="72">
        <v>4</v>
      </c>
      <c r="AE22" s="72">
        <v>3</v>
      </c>
      <c r="AF22" s="72">
        <v>4</v>
      </c>
      <c r="AG22" s="72">
        <v>3</v>
      </c>
      <c r="AH22" s="72">
        <v>4</v>
      </c>
      <c r="AI22" s="72">
        <v>5</v>
      </c>
      <c r="AJ22" s="72" t="s">
        <v>5</v>
      </c>
      <c r="AK22" s="72">
        <v>3</v>
      </c>
      <c r="AL22" s="72">
        <v>5</v>
      </c>
      <c r="AM22" s="72">
        <v>2</v>
      </c>
      <c r="AN22" s="72">
        <v>2</v>
      </c>
      <c r="AO22" s="72">
        <v>1</v>
      </c>
      <c r="AP22" s="72">
        <v>2</v>
      </c>
      <c r="AQ22" s="72">
        <v>2</v>
      </c>
      <c r="AR22" s="72">
        <v>5</v>
      </c>
      <c r="AS22" s="72">
        <v>1</v>
      </c>
      <c r="AT22" s="72">
        <v>4</v>
      </c>
      <c r="AU22" s="72">
        <v>1</v>
      </c>
      <c r="AV22" s="72">
        <v>2</v>
      </c>
      <c r="AW22" s="72">
        <v>4</v>
      </c>
      <c r="AX22" s="72">
        <v>3</v>
      </c>
      <c r="AY22" s="72">
        <v>3</v>
      </c>
      <c r="AZ22" s="72">
        <v>3</v>
      </c>
      <c r="BA22" s="72">
        <v>5</v>
      </c>
      <c r="BB22" s="72">
        <v>4</v>
      </c>
      <c r="BC22" s="72">
        <v>2</v>
      </c>
      <c r="BD22" s="72">
        <v>2</v>
      </c>
      <c r="BE22" s="72">
        <v>5</v>
      </c>
      <c r="BF22" s="72">
        <v>2</v>
      </c>
      <c r="BG22" s="72" t="s">
        <v>5</v>
      </c>
      <c r="BH22" s="72">
        <v>2</v>
      </c>
      <c r="BI22" s="72">
        <v>3</v>
      </c>
      <c r="BJ22" s="72">
        <v>2</v>
      </c>
      <c r="BK22" s="72">
        <v>2</v>
      </c>
      <c r="BL22" s="72">
        <v>4</v>
      </c>
      <c r="BM22" s="72">
        <v>4</v>
      </c>
      <c r="BN22" s="72">
        <v>5</v>
      </c>
      <c r="BO22" s="72">
        <v>3</v>
      </c>
      <c r="BP22" s="72">
        <v>4</v>
      </c>
      <c r="BQ22" s="72">
        <v>4</v>
      </c>
      <c r="BR22" s="72">
        <v>4</v>
      </c>
      <c r="BS22" s="72">
        <v>5</v>
      </c>
      <c r="BT22" s="72">
        <v>4</v>
      </c>
      <c r="BU22" s="72">
        <v>3</v>
      </c>
      <c r="BV22" s="72">
        <v>3</v>
      </c>
      <c r="BW22" s="72">
        <v>5</v>
      </c>
      <c r="BX22" s="72">
        <v>4</v>
      </c>
      <c r="BY22" s="72">
        <v>5</v>
      </c>
      <c r="BZ22" s="72">
        <v>4</v>
      </c>
      <c r="CA22" s="72">
        <v>5</v>
      </c>
      <c r="CB22" s="72">
        <v>4</v>
      </c>
      <c r="CC22" s="72">
        <v>4</v>
      </c>
      <c r="CD22" s="72">
        <v>3</v>
      </c>
      <c r="CE22" s="72">
        <v>3</v>
      </c>
      <c r="CF22" s="72">
        <v>4</v>
      </c>
      <c r="CG22" s="72">
        <v>3</v>
      </c>
      <c r="CH22" s="72">
        <v>4</v>
      </c>
      <c r="CI22" s="72">
        <v>5</v>
      </c>
      <c r="CJ22" s="72">
        <v>3</v>
      </c>
      <c r="CK22" s="72">
        <v>3</v>
      </c>
      <c r="CL22" s="72">
        <v>4</v>
      </c>
      <c r="CM22" s="72">
        <v>4</v>
      </c>
      <c r="CN22" s="72">
        <v>3</v>
      </c>
      <c r="CO22" s="72">
        <v>5</v>
      </c>
      <c r="CP22" s="72">
        <v>5</v>
      </c>
      <c r="CQ22" s="72" t="s">
        <v>2052</v>
      </c>
      <c r="CR22" s="72" t="s">
        <v>2619</v>
      </c>
      <c r="CS22" s="72" t="s">
        <v>2620</v>
      </c>
      <c r="CT22" s="72" t="s">
        <v>163</v>
      </c>
      <c r="CU22" s="72" t="s">
        <v>171</v>
      </c>
      <c r="CV22" s="72" t="s">
        <v>176</v>
      </c>
      <c r="CW22" s="72" t="s">
        <v>185</v>
      </c>
      <c r="CX22" s="72" t="s">
        <v>2621</v>
      </c>
      <c r="CY22" s="72" t="s">
        <v>1901</v>
      </c>
      <c r="CZ22" s="72" t="s">
        <v>312</v>
      </c>
      <c r="DA22" s="72" t="s">
        <v>763</v>
      </c>
      <c r="DB22" s="72" t="s">
        <v>218</v>
      </c>
      <c r="DC22" s="72" t="s">
        <v>2031</v>
      </c>
    </row>
    <row r="23" spans="1:107" ht="12.75" x14ac:dyDescent="0.2">
      <c r="A23" s="75">
        <v>43815.472317245367</v>
      </c>
      <c r="B23" s="72">
        <v>2</v>
      </c>
      <c r="C23" s="72">
        <v>3</v>
      </c>
      <c r="D23" s="72">
        <v>4</v>
      </c>
      <c r="E23" s="72">
        <v>2</v>
      </c>
      <c r="F23" s="72">
        <v>1</v>
      </c>
      <c r="G23" s="72">
        <v>5</v>
      </c>
      <c r="H23" s="72">
        <v>3</v>
      </c>
      <c r="I23" s="72">
        <v>4</v>
      </c>
      <c r="J23" s="72">
        <v>1</v>
      </c>
      <c r="K23" s="72">
        <v>2</v>
      </c>
      <c r="L23" s="72">
        <v>4</v>
      </c>
      <c r="M23" s="72">
        <v>2</v>
      </c>
      <c r="N23" s="72">
        <v>3</v>
      </c>
      <c r="O23" s="72">
        <v>2</v>
      </c>
      <c r="P23" s="72">
        <v>4</v>
      </c>
      <c r="Q23" s="72">
        <v>3</v>
      </c>
      <c r="R23" s="72">
        <v>3</v>
      </c>
      <c r="S23" s="72">
        <v>2</v>
      </c>
      <c r="T23" s="72">
        <v>4</v>
      </c>
      <c r="U23" s="72">
        <v>2</v>
      </c>
      <c r="V23" s="72">
        <v>2</v>
      </c>
      <c r="W23" s="72">
        <v>3</v>
      </c>
      <c r="X23" s="72" t="s">
        <v>2622</v>
      </c>
      <c r="Y23" s="72" t="s">
        <v>2623</v>
      </c>
      <c r="Z23" s="72">
        <v>5</v>
      </c>
      <c r="AA23" s="72">
        <v>4</v>
      </c>
      <c r="AB23" s="72">
        <v>4</v>
      </c>
      <c r="AC23" s="72">
        <v>4</v>
      </c>
      <c r="AD23" s="72">
        <v>4</v>
      </c>
      <c r="AE23" s="72">
        <v>5</v>
      </c>
      <c r="AF23" s="72">
        <v>3</v>
      </c>
      <c r="AG23" s="72">
        <v>5</v>
      </c>
      <c r="AH23" s="72">
        <v>4</v>
      </c>
      <c r="AI23" s="72">
        <v>5</v>
      </c>
      <c r="AJ23" s="72">
        <v>5</v>
      </c>
      <c r="AK23" s="72">
        <v>4</v>
      </c>
      <c r="AL23" s="72">
        <v>5</v>
      </c>
      <c r="AM23" s="72">
        <v>4</v>
      </c>
      <c r="AN23" s="72">
        <v>4</v>
      </c>
      <c r="AO23" s="72">
        <v>4</v>
      </c>
      <c r="AP23" s="72">
        <v>3</v>
      </c>
      <c r="AQ23" s="72">
        <v>2</v>
      </c>
      <c r="AR23" s="72">
        <v>5</v>
      </c>
      <c r="AS23" s="72">
        <v>1</v>
      </c>
      <c r="AT23" s="72">
        <v>4</v>
      </c>
      <c r="AU23" s="72">
        <v>2</v>
      </c>
      <c r="AV23" s="72">
        <v>5</v>
      </c>
      <c r="AW23" s="72">
        <v>3</v>
      </c>
      <c r="AX23" s="72">
        <v>3</v>
      </c>
      <c r="AY23" s="72">
        <v>2</v>
      </c>
      <c r="AZ23" s="72">
        <v>4</v>
      </c>
      <c r="BA23" s="72">
        <v>3</v>
      </c>
      <c r="BB23" s="72">
        <v>5</v>
      </c>
      <c r="BC23" s="72">
        <v>5</v>
      </c>
      <c r="BD23" s="72">
        <v>2</v>
      </c>
      <c r="BE23" s="72">
        <v>5</v>
      </c>
      <c r="BF23" s="72">
        <v>2</v>
      </c>
      <c r="BG23" s="72">
        <v>2</v>
      </c>
      <c r="BH23" s="72">
        <v>5</v>
      </c>
      <c r="BI23" s="72">
        <v>5</v>
      </c>
      <c r="BJ23" s="72">
        <v>5</v>
      </c>
      <c r="BK23" s="72">
        <v>5</v>
      </c>
      <c r="BL23" s="72">
        <v>5</v>
      </c>
      <c r="BM23" s="72">
        <v>4</v>
      </c>
      <c r="BN23" s="72">
        <v>4</v>
      </c>
      <c r="BO23" s="72">
        <v>4</v>
      </c>
      <c r="BP23" s="72">
        <v>5</v>
      </c>
      <c r="BQ23" s="72">
        <v>4</v>
      </c>
      <c r="BR23" s="72">
        <v>5</v>
      </c>
      <c r="BS23" s="72">
        <v>4</v>
      </c>
      <c r="BT23" s="72">
        <v>5</v>
      </c>
      <c r="BU23" s="72">
        <v>5</v>
      </c>
      <c r="BV23" s="72">
        <v>5</v>
      </c>
      <c r="BW23" s="72">
        <v>5</v>
      </c>
      <c r="BX23" s="72">
        <v>5</v>
      </c>
      <c r="BY23" s="72">
        <v>5</v>
      </c>
      <c r="BZ23" s="72">
        <v>5</v>
      </c>
      <c r="CA23" s="72">
        <v>5</v>
      </c>
      <c r="CB23" s="72">
        <v>5</v>
      </c>
      <c r="CC23" s="72">
        <v>5</v>
      </c>
      <c r="CD23" s="72">
        <v>4</v>
      </c>
      <c r="CE23" s="72">
        <v>4</v>
      </c>
      <c r="CF23" s="72">
        <v>5</v>
      </c>
      <c r="CG23" s="72">
        <v>3</v>
      </c>
      <c r="CH23" s="72">
        <v>4</v>
      </c>
      <c r="CI23" s="72">
        <v>3</v>
      </c>
      <c r="CJ23" s="72">
        <v>4</v>
      </c>
      <c r="CK23" s="72">
        <v>4</v>
      </c>
      <c r="CL23" s="72">
        <v>5</v>
      </c>
      <c r="CM23" s="72">
        <v>3</v>
      </c>
      <c r="CN23" s="72">
        <v>1</v>
      </c>
      <c r="CO23" s="72">
        <v>4</v>
      </c>
      <c r="CP23" s="72">
        <v>4</v>
      </c>
      <c r="CQ23" s="72" t="s">
        <v>2052</v>
      </c>
      <c r="CR23" s="72" t="s">
        <v>2624</v>
      </c>
      <c r="CS23" s="72" t="s">
        <v>2625</v>
      </c>
      <c r="CT23" s="72" t="s">
        <v>163</v>
      </c>
      <c r="CU23" s="72" t="s">
        <v>171</v>
      </c>
      <c r="CV23" s="72" t="s">
        <v>176</v>
      </c>
      <c r="CW23" s="72" t="s">
        <v>183</v>
      </c>
      <c r="CX23" s="72" t="s">
        <v>1722</v>
      </c>
      <c r="CY23" s="72" t="s">
        <v>202</v>
      </c>
      <c r="CZ23" s="72" t="s">
        <v>2626</v>
      </c>
      <c r="DA23" s="72" t="s">
        <v>208</v>
      </c>
      <c r="DB23" s="72" t="s">
        <v>214</v>
      </c>
      <c r="DC23" s="72" t="s">
        <v>2031</v>
      </c>
    </row>
    <row r="24" spans="1:107" ht="12.75" x14ac:dyDescent="0.2">
      <c r="A24" s="75">
        <v>43815.50677388889</v>
      </c>
      <c r="B24" s="72">
        <v>1</v>
      </c>
      <c r="C24" s="72" t="s">
        <v>5</v>
      </c>
      <c r="D24" s="72">
        <v>1</v>
      </c>
      <c r="E24" s="72">
        <v>1</v>
      </c>
      <c r="F24" s="72">
        <v>1</v>
      </c>
      <c r="G24" s="72">
        <v>2</v>
      </c>
      <c r="H24" s="72">
        <v>1</v>
      </c>
      <c r="I24" s="72">
        <v>1</v>
      </c>
      <c r="J24" s="72">
        <v>1</v>
      </c>
      <c r="K24" s="72">
        <v>3</v>
      </c>
      <c r="L24" s="72">
        <v>2</v>
      </c>
      <c r="M24" s="72">
        <v>1</v>
      </c>
      <c r="N24" s="72">
        <v>5</v>
      </c>
      <c r="O24" s="72">
        <v>5</v>
      </c>
      <c r="P24" s="72">
        <v>3</v>
      </c>
      <c r="Q24" s="72">
        <v>5</v>
      </c>
      <c r="R24" s="72">
        <v>2</v>
      </c>
      <c r="S24" s="72">
        <v>1</v>
      </c>
      <c r="T24" s="72">
        <v>1</v>
      </c>
      <c r="U24" s="72">
        <v>1</v>
      </c>
      <c r="V24" s="72">
        <v>1</v>
      </c>
      <c r="W24" s="72">
        <v>2</v>
      </c>
      <c r="X24" s="72" t="s">
        <v>2627</v>
      </c>
      <c r="Y24" s="72" t="s">
        <v>2628</v>
      </c>
      <c r="Z24" s="72">
        <v>1</v>
      </c>
      <c r="AA24" s="72">
        <v>2</v>
      </c>
      <c r="AB24" s="72">
        <v>1</v>
      </c>
      <c r="AC24" s="72">
        <v>2</v>
      </c>
      <c r="AD24" s="72">
        <v>1</v>
      </c>
      <c r="AE24" s="72">
        <v>1</v>
      </c>
      <c r="AF24" s="72">
        <v>1</v>
      </c>
      <c r="AG24" s="72">
        <v>1</v>
      </c>
      <c r="AH24" s="72">
        <v>1</v>
      </c>
      <c r="AI24" s="72">
        <v>1</v>
      </c>
      <c r="AJ24" s="72">
        <v>1</v>
      </c>
      <c r="AK24" s="72">
        <v>1</v>
      </c>
      <c r="AL24" s="72">
        <v>2</v>
      </c>
      <c r="AM24" s="72">
        <v>1</v>
      </c>
      <c r="AN24" s="72">
        <v>4</v>
      </c>
      <c r="AO24" s="72">
        <v>1</v>
      </c>
      <c r="AP24" s="72">
        <v>1</v>
      </c>
      <c r="AQ24" s="72">
        <v>1</v>
      </c>
      <c r="AR24" s="72">
        <v>2</v>
      </c>
      <c r="AS24" s="72">
        <v>1</v>
      </c>
      <c r="AT24" s="72">
        <v>1</v>
      </c>
      <c r="AU24" s="72">
        <v>1</v>
      </c>
      <c r="AV24" s="72">
        <v>2</v>
      </c>
      <c r="AW24" s="72">
        <v>2</v>
      </c>
      <c r="AX24" s="72">
        <v>1</v>
      </c>
      <c r="AY24" s="72">
        <v>5</v>
      </c>
      <c r="AZ24" s="72">
        <v>4</v>
      </c>
      <c r="BA24" s="72">
        <v>2</v>
      </c>
      <c r="BB24" s="72">
        <v>1</v>
      </c>
      <c r="BC24" s="72">
        <v>1</v>
      </c>
      <c r="BD24" s="72">
        <v>1</v>
      </c>
      <c r="BE24" s="72">
        <v>1</v>
      </c>
      <c r="BF24" s="72">
        <v>1</v>
      </c>
      <c r="BG24" s="72">
        <v>1</v>
      </c>
      <c r="BH24" s="72">
        <v>2</v>
      </c>
      <c r="BI24" s="72">
        <v>1</v>
      </c>
      <c r="BJ24" s="72">
        <v>1</v>
      </c>
      <c r="BK24" s="72">
        <v>1</v>
      </c>
      <c r="BL24" s="72">
        <v>1</v>
      </c>
      <c r="BM24" s="72">
        <v>1</v>
      </c>
      <c r="BN24" s="72">
        <v>1</v>
      </c>
      <c r="BO24" s="72">
        <v>1</v>
      </c>
      <c r="BP24" s="72">
        <v>2</v>
      </c>
      <c r="BQ24" s="72">
        <v>1</v>
      </c>
      <c r="BR24" s="72">
        <v>3</v>
      </c>
      <c r="BS24" s="72">
        <v>1</v>
      </c>
      <c r="BT24" s="72">
        <v>1</v>
      </c>
      <c r="BU24" s="72">
        <v>2</v>
      </c>
      <c r="BV24" s="72">
        <v>2</v>
      </c>
      <c r="BW24" s="72">
        <v>1</v>
      </c>
      <c r="BX24" s="72">
        <v>1</v>
      </c>
      <c r="BY24" s="72">
        <v>5</v>
      </c>
      <c r="BZ24" s="72">
        <v>4</v>
      </c>
      <c r="CA24" s="72">
        <v>5</v>
      </c>
      <c r="CB24" s="72">
        <v>4</v>
      </c>
      <c r="CC24" s="72">
        <v>1</v>
      </c>
      <c r="CD24" s="72">
        <v>4</v>
      </c>
      <c r="CE24" s="72">
        <v>1</v>
      </c>
      <c r="CF24" s="72">
        <v>1</v>
      </c>
      <c r="CG24" s="72">
        <v>5</v>
      </c>
      <c r="CH24" s="72">
        <v>5</v>
      </c>
      <c r="CI24" s="72">
        <v>5</v>
      </c>
      <c r="CJ24" s="72">
        <v>1</v>
      </c>
      <c r="CK24" s="72">
        <v>1</v>
      </c>
      <c r="CL24" s="72">
        <v>5</v>
      </c>
      <c r="CM24" s="72">
        <v>1</v>
      </c>
      <c r="CN24" s="72">
        <v>1</v>
      </c>
      <c r="CO24" s="72">
        <v>4</v>
      </c>
      <c r="CP24" s="72">
        <v>4</v>
      </c>
      <c r="CQ24" s="72" t="s">
        <v>147</v>
      </c>
      <c r="CR24" s="72" t="s">
        <v>2629</v>
      </c>
      <c r="CS24" s="72" t="s">
        <v>2630</v>
      </c>
      <c r="CT24" s="72" t="s">
        <v>2631</v>
      </c>
      <c r="CU24" s="72" t="s">
        <v>171</v>
      </c>
      <c r="CV24" s="72" t="s">
        <v>177</v>
      </c>
      <c r="CW24" s="72" t="s">
        <v>183</v>
      </c>
      <c r="CY24" s="72" t="s">
        <v>155</v>
      </c>
      <c r="CZ24" s="72" t="s">
        <v>203</v>
      </c>
      <c r="DA24" s="72" t="s">
        <v>208</v>
      </c>
      <c r="DB24" s="72" t="s">
        <v>214</v>
      </c>
      <c r="DC24" s="72" t="s">
        <v>2031</v>
      </c>
    </row>
    <row r="25" spans="1:107" ht="12.75" x14ac:dyDescent="0.2">
      <c r="A25" s="75">
        <v>43815.510602939816</v>
      </c>
      <c r="B25" s="72">
        <v>4</v>
      </c>
      <c r="C25" s="72">
        <v>4</v>
      </c>
      <c r="D25" s="72">
        <v>3</v>
      </c>
      <c r="E25" s="72">
        <v>2</v>
      </c>
      <c r="F25" s="72">
        <v>5</v>
      </c>
      <c r="G25" s="72">
        <v>5</v>
      </c>
      <c r="H25" s="72">
        <v>4</v>
      </c>
      <c r="I25" s="72">
        <v>5</v>
      </c>
      <c r="J25" s="72">
        <v>4</v>
      </c>
      <c r="K25" s="72">
        <v>4</v>
      </c>
      <c r="L25" s="72">
        <v>3</v>
      </c>
      <c r="M25" s="72">
        <v>4</v>
      </c>
      <c r="N25" s="72">
        <v>4</v>
      </c>
      <c r="O25" s="72">
        <v>3</v>
      </c>
      <c r="P25" s="72">
        <v>5</v>
      </c>
      <c r="Q25" s="72">
        <v>5</v>
      </c>
      <c r="R25" s="72">
        <v>3</v>
      </c>
      <c r="S25" s="72">
        <v>5</v>
      </c>
      <c r="T25" s="72">
        <v>2</v>
      </c>
      <c r="U25" s="72">
        <v>5</v>
      </c>
      <c r="V25" s="72">
        <v>3</v>
      </c>
      <c r="W25" s="72">
        <v>5</v>
      </c>
      <c r="X25" s="72" t="s">
        <v>2632</v>
      </c>
      <c r="Z25" s="72">
        <v>5</v>
      </c>
      <c r="AA25" s="72">
        <v>4</v>
      </c>
      <c r="AB25" s="72">
        <v>5</v>
      </c>
      <c r="AC25" s="72">
        <v>5</v>
      </c>
      <c r="AD25" s="72">
        <v>5</v>
      </c>
      <c r="AE25" s="72">
        <v>5</v>
      </c>
      <c r="AF25" s="72">
        <v>4</v>
      </c>
      <c r="AG25" s="72">
        <v>5</v>
      </c>
      <c r="AH25" s="72">
        <v>5</v>
      </c>
      <c r="AI25" s="72">
        <v>5</v>
      </c>
      <c r="AJ25" s="72">
        <v>5</v>
      </c>
      <c r="AK25" s="72">
        <v>4</v>
      </c>
      <c r="AL25" s="72">
        <v>4</v>
      </c>
      <c r="AM25" s="72">
        <v>4</v>
      </c>
      <c r="AN25" s="72">
        <v>4</v>
      </c>
      <c r="AO25" s="72">
        <v>3</v>
      </c>
      <c r="AP25" s="72">
        <v>3</v>
      </c>
      <c r="AQ25" s="72">
        <v>5</v>
      </c>
      <c r="AR25" s="72">
        <v>5</v>
      </c>
      <c r="AS25" s="72">
        <v>4</v>
      </c>
      <c r="AT25" s="72">
        <v>5</v>
      </c>
      <c r="AU25" s="72">
        <v>4</v>
      </c>
      <c r="AV25" s="72">
        <v>3</v>
      </c>
      <c r="AW25" s="72">
        <v>3</v>
      </c>
      <c r="AX25" s="72">
        <v>4</v>
      </c>
      <c r="AY25" s="72">
        <v>4</v>
      </c>
      <c r="AZ25" s="72">
        <v>3</v>
      </c>
      <c r="BA25" s="72">
        <v>5</v>
      </c>
      <c r="BB25" s="72">
        <v>5</v>
      </c>
      <c r="BC25" s="72">
        <v>3</v>
      </c>
      <c r="BD25" s="72">
        <v>5</v>
      </c>
      <c r="BE25" s="72">
        <v>3</v>
      </c>
      <c r="BF25" s="72">
        <v>5</v>
      </c>
      <c r="BG25" s="72">
        <v>3</v>
      </c>
      <c r="BH25" s="72">
        <v>5</v>
      </c>
      <c r="BI25" s="72">
        <v>3</v>
      </c>
      <c r="BJ25" s="72">
        <v>4</v>
      </c>
      <c r="BK25" s="72">
        <v>5</v>
      </c>
      <c r="BL25" s="72">
        <v>3</v>
      </c>
      <c r="BM25" s="72">
        <v>3</v>
      </c>
      <c r="BN25" s="72">
        <v>4</v>
      </c>
      <c r="BO25" s="72">
        <v>4</v>
      </c>
      <c r="BP25" s="72">
        <v>3</v>
      </c>
      <c r="BQ25" s="72">
        <v>3</v>
      </c>
      <c r="BR25" s="72">
        <v>3</v>
      </c>
      <c r="BS25" s="72" t="s">
        <v>5</v>
      </c>
      <c r="BT25" s="72">
        <v>5</v>
      </c>
      <c r="BU25" s="72" t="s">
        <v>5</v>
      </c>
      <c r="BV25" s="72">
        <v>4</v>
      </c>
      <c r="BW25" s="72" t="s">
        <v>5</v>
      </c>
      <c r="BX25" s="72">
        <v>4</v>
      </c>
      <c r="BY25" s="72">
        <v>5</v>
      </c>
      <c r="BZ25" s="72">
        <v>5</v>
      </c>
      <c r="CA25" s="72">
        <v>3</v>
      </c>
      <c r="CB25" s="72">
        <v>4</v>
      </c>
      <c r="CC25" s="72">
        <v>2</v>
      </c>
      <c r="CD25" s="72">
        <v>3</v>
      </c>
      <c r="CE25" s="72">
        <v>4</v>
      </c>
      <c r="CF25" s="72">
        <v>1</v>
      </c>
      <c r="CG25" s="72">
        <v>1</v>
      </c>
      <c r="CH25" s="72">
        <v>1</v>
      </c>
      <c r="CI25" s="72">
        <v>1</v>
      </c>
      <c r="CJ25" s="72">
        <v>3</v>
      </c>
      <c r="CK25" s="72">
        <v>3</v>
      </c>
      <c r="CL25" s="72">
        <v>3</v>
      </c>
      <c r="CM25" s="72">
        <v>2</v>
      </c>
      <c r="CN25" s="72">
        <v>1</v>
      </c>
      <c r="CO25" s="72">
        <v>1</v>
      </c>
      <c r="CP25" s="72">
        <v>2</v>
      </c>
      <c r="CQ25" s="72" t="s">
        <v>144</v>
      </c>
      <c r="CR25" s="72" t="s">
        <v>2633</v>
      </c>
      <c r="CS25" s="72" t="s">
        <v>2634</v>
      </c>
      <c r="CT25" s="72" t="s">
        <v>162</v>
      </c>
      <c r="CU25" s="72" t="s">
        <v>169</v>
      </c>
      <c r="CV25" s="72" t="s">
        <v>176</v>
      </c>
      <c r="CW25" s="72" t="s">
        <v>183</v>
      </c>
      <c r="CX25" s="72" t="s">
        <v>345</v>
      </c>
      <c r="CY25" s="72" t="s">
        <v>203</v>
      </c>
      <c r="CZ25" s="72" t="s">
        <v>2635</v>
      </c>
      <c r="DA25" s="72" t="s">
        <v>208</v>
      </c>
      <c r="DB25" s="72" t="s">
        <v>214</v>
      </c>
      <c r="DC25" s="72" t="s">
        <v>2031</v>
      </c>
    </row>
    <row r="26" spans="1:107" ht="12.75" x14ac:dyDescent="0.2">
      <c r="A26" s="75">
        <v>43815.514092581019</v>
      </c>
      <c r="B26" s="72">
        <v>1</v>
      </c>
      <c r="C26" s="72">
        <v>4</v>
      </c>
      <c r="D26" s="72">
        <v>3</v>
      </c>
      <c r="E26" s="72">
        <v>4</v>
      </c>
      <c r="F26" s="72">
        <v>1</v>
      </c>
      <c r="G26" s="72" t="s">
        <v>5</v>
      </c>
      <c r="H26" s="72">
        <v>4</v>
      </c>
      <c r="I26" s="72">
        <v>1</v>
      </c>
      <c r="J26" s="72">
        <v>4</v>
      </c>
      <c r="K26" s="72">
        <v>1</v>
      </c>
      <c r="L26" s="72">
        <v>1</v>
      </c>
      <c r="M26" s="72">
        <v>4</v>
      </c>
      <c r="N26" s="72">
        <v>1</v>
      </c>
      <c r="O26" s="72">
        <v>3</v>
      </c>
      <c r="P26" s="72">
        <v>5</v>
      </c>
      <c r="Q26" s="72">
        <v>1</v>
      </c>
      <c r="R26" s="72">
        <v>3</v>
      </c>
      <c r="S26" s="72">
        <v>1</v>
      </c>
      <c r="T26" s="72">
        <v>1</v>
      </c>
      <c r="U26" s="72">
        <v>1</v>
      </c>
      <c r="V26" s="72">
        <v>1</v>
      </c>
      <c r="W26" s="72">
        <v>4</v>
      </c>
      <c r="X26" s="72" t="s">
        <v>2636</v>
      </c>
      <c r="Y26" s="72" t="s">
        <v>931</v>
      </c>
      <c r="Z26" s="72">
        <v>4</v>
      </c>
      <c r="AA26" s="72">
        <v>3</v>
      </c>
      <c r="AB26" s="72">
        <v>5</v>
      </c>
      <c r="AC26" s="72">
        <v>2</v>
      </c>
      <c r="AD26" s="72">
        <v>5</v>
      </c>
      <c r="AE26" s="72">
        <v>1</v>
      </c>
      <c r="AF26" s="72">
        <v>4</v>
      </c>
      <c r="AG26" s="72">
        <v>1</v>
      </c>
      <c r="AH26" s="72">
        <v>3</v>
      </c>
      <c r="AI26" s="72">
        <v>4</v>
      </c>
      <c r="AJ26" s="72">
        <v>3</v>
      </c>
      <c r="AK26" s="72">
        <v>4</v>
      </c>
      <c r="AL26" s="72">
        <v>3</v>
      </c>
      <c r="AM26" s="72">
        <v>2</v>
      </c>
      <c r="AN26" s="72">
        <v>5</v>
      </c>
      <c r="AO26" s="72">
        <v>4</v>
      </c>
      <c r="AP26" s="72">
        <v>4</v>
      </c>
      <c r="AQ26" s="72">
        <v>5</v>
      </c>
      <c r="AR26" s="72" t="s">
        <v>5</v>
      </c>
      <c r="AS26" s="72">
        <v>5</v>
      </c>
      <c r="AT26" s="72">
        <v>1</v>
      </c>
      <c r="AU26" s="72">
        <v>4</v>
      </c>
      <c r="AV26" s="72">
        <v>1</v>
      </c>
      <c r="AW26" s="72">
        <v>1</v>
      </c>
      <c r="AX26" s="72" t="s">
        <v>5</v>
      </c>
      <c r="AY26" s="72">
        <v>2</v>
      </c>
      <c r="AZ26" s="72">
        <v>2</v>
      </c>
      <c r="BA26" s="72">
        <v>5</v>
      </c>
      <c r="BB26" s="72">
        <v>2</v>
      </c>
      <c r="BC26" s="72">
        <v>2</v>
      </c>
      <c r="BD26" s="72">
        <v>1</v>
      </c>
      <c r="BE26" s="72">
        <v>1</v>
      </c>
      <c r="BF26" s="72">
        <v>1</v>
      </c>
      <c r="BG26" s="72">
        <v>1</v>
      </c>
      <c r="BH26" s="72">
        <v>3</v>
      </c>
      <c r="BI26" s="72">
        <v>3</v>
      </c>
      <c r="BJ26" s="72">
        <v>5</v>
      </c>
      <c r="BK26" s="72">
        <v>2</v>
      </c>
      <c r="BL26" s="72">
        <v>2</v>
      </c>
      <c r="BM26" s="72">
        <v>2</v>
      </c>
      <c r="BN26" s="72">
        <v>3</v>
      </c>
      <c r="BO26" s="72">
        <v>2</v>
      </c>
      <c r="BP26" s="72">
        <v>3</v>
      </c>
      <c r="BQ26" s="72">
        <v>1</v>
      </c>
      <c r="BR26" s="72">
        <v>3</v>
      </c>
      <c r="BS26" s="72">
        <v>4</v>
      </c>
      <c r="BT26" s="72">
        <v>1</v>
      </c>
      <c r="BU26" s="72">
        <v>1</v>
      </c>
      <c r="BV26" s="72">
        <v>3</v>
      </c>
      <c r="BW26" s="72">
        <v>1</v>
      </c>
      <c r="BX26" s="72">
        <v>3</v>
      </c>
      <c r="BY26" s="72">
        <v>2</v>
      </c>
      <c r="BZ26" s="72" t="s">
        <v>5</v>
      </c>
      <c r="CA26" s="72">
        <v>2</v>
      </c>
      <c r="CB26" s="72">
        <v>3</v>
      </c>
      <c r="CC26" s="72">
        <v>1</v>
      </c>
      <c r="CD26" s="72">
        <v>2</v>
      </c>
      <c r="CE26" s="72">
        <v>3</v>
      </c>
      <c r="CF26" s="72">
        <v>5</v>
      </c>
      <c r="CG26" s="72">
        <v>3</v>
      </c>
      <c r="CH26" s="72">
        <v>3</v>
      </c>
      <c r="CI26" s="72">
        <v>3</v>
      </c>
      <c r="CJ26" s="72">
        <v>3</v>
      </c>
      <c r="CK26" s="72">
        <v>3</v>
      </c>
      <c r="CL26" s="72">
        <v>1</v>
      </c>
      <c r="CM26" s="72">
        <v>2</v>
      </c>
      <c r="CN26" s="72">
        <v>1</v>
      </c>
      <c r="CO26" s="72">
        <v>2</v>
      </c>
      <c r="CP26" s="72">
        <v>2</v>
      </c>
      <c r="CQ26" s="72" t="s">
        <v>144</v>
      </c>
      <c r="CR26" s="72" t="s">
        <v>2572</v>
      </c>
      <c r="CS26" s="72" t="s">
        <v>2637</v>
      </c>
      <c r="CT26" s="72" t="s">
        <v>162</v>
      </c>
      <c r="CU26" s="72" t="s">
        <v>171</v>
      </c>
      <c r="CV26" s="72" t="s">
        <v>176</v>
      </c>
      <c r="CW26" s="72" t="s">
        <v>183</v>
      </c>
      <c r="CX26" s="72" t="s">
        <v>345</v>
      </c>
      <c r="CY26" s="72" t="s">
        <v>153</v>
      </c>
      <c r="CZ26" s="72" t="s">
        <v>329</v>
      </c>
      <c r="DA26" s="72" t="s">
        <v>208</v>
      </c>
      <c r="DB26" s="72" t="s">
        <v>214</v>
      </c>
      <c r="DC26" s="72" t="s">
        <v>2031</v>
      </c>
    </row>
    <row r="27" spans="1:107" ht="12.75" x14ac:dyDescent="0.2">
      <c r="A27" s="75">
        <v>43815.560010393514</v>
      </c>
      <c r="B27" s="72">
        <v>5</v>
      </c>
      <c r="C27" s="72">
        <v>5</v>
      </c>
      <c r="D27" s="72">
        <v>5</v>
      </c>
      <c r="E27" s="72">
        <v>1</v>
      </c>
      <c r="F27" s="72">
        <v>3</v>
      </c>
      <c r="G27" s="72">
        <v>5</v>
      </c>
      <c r="H27" s="72">
        <v>5</v>
      </c>
      <c r="I27" s="72">
        <v>5</v>
      </c>
      <c r="J27" s="72">
        <v>1</v>
      </c>
      <c r="K27" s="72">
        <v>5</v>
      </c>
      <c r="L27" s="72">
        <v>5</v>
      </c>
      <c r="M27" s="72">
        <v>3</v>
      </c>
      <c r="N27" s="72">
        <v>5</v>
      </c>
      <c r="O27" s="72">
        <v>3</v>
      </c>
      <c r="P27" s="72">
        <v>5</v>
      </c>
      <c r="Q27" s="72">
        <v>5</v>
      </c>
      <c r="R27" s="72">
        <v>5</v>
      </c>
      <c r="S27" s="72">
        <v>1</v>
      </c>
      <c r="T27" s="72">
        <v>1</v>
      </c>
      <c r="U27" s="72">
        <v>3</v>
      </c>
      <c r="V27" s="72">
        <v>3</v>
      </c>
      <c r="W27" s="72">
        <v>5</v>
      </c>
      <c r="X27" s="72" t="s">
        <v>2638</v>
      </c>
      <c r="Z27" s="72">
        <v>5</v>
      </c>
      <c r="AA27" s="72">
        <v>5</v>
      </c>
      <c r="AB27" s="72">
        <v>5</v>
      </c>
      <c r="AC27" s="72">
        <v>5</v>
      </c>
      <c r="AD27" s="72">
        <v>4</v>
      </c>
      <c r="AE27" s="72">
        <v>5</v>
      </c>
      <c r="AF27" s="72">
        <v>5</v>
      </c>
      <c r="AG27" s="72">
        <v>5</v>
      </c>
      <c r="AH27" s="72" t="s">
        <v>5</v>
      </c>
      <c r="AI27" s="72">
        <v>4</v>
      </c>
      <c r="AJ27" s="72" t="s">
        <v>5</v>
      </c>
      <c r="AK27" s="72">
        <v>5</v>
      </c>
      <c r="AL27" s="72">
        <v>2</v>
      </c>
      <c r="AM27" s="72">
        <v>5</v>
      </c>
      <c r="AN27" s="72">
        <v>3</v>
      </c>
      <c r="AO27" s="72">
        <v>5</v>
      </c>
      <c r="AP27" s="72">
        <v>1</v>
      </c>
      <c r="AQ27" s="72">
        <v>1</v>
      </c>
      <c r="AR27" s="72">
        <v>5</v>
      </c>
      <c r="AS27" s="72">
        <v>5</v>
      </c>
      <c r="AT27" s="72">
        <v>3</v>
      </c>
      <c r="AU27" s="72">
        <v>1</v>
      </c>
      <c r="AV27" s="72">
        <v>5</v>
      </c>
      <c r="AW27" s="72">
        <v>5</v>
      </c>
      <c r="AX27" s="72">
        <v>3</v>
      </c>
      <c r="AY27" s="72">
        <v>5</v>
      </c>
      <c r="AZ27" s="72">
        <v>3</v>
      </c>
      <c r="BA27" s="72">
        <v>5</v>
      </c>
      <c r="BB27" s="72">
        <v>5</v>
      </c>
      <c r="BC27" s="72">
        <v>4</v>
      </c>
      <c r="BD27" s="72">
        <v>1</v>
      </c>
      <c r="BE27" s="72">
        <v>1</v>
      </c>
      <c r="BF27" s="72">
        <v>3</v>
      </c>
      <c r="BG27" s="72">
        <v>3</v>
      </c>
      <c r="BH27" s="72">
        <v>5</v>
      </c>
      <c r="BI27" s="72">
        <v>4</v>
      </c>
      <c r="BJ27" s="72">
        <v>4</v>
      </c>
      <c r="BK27" s="72">
        <v>4</v>
      </c>
      <c r="BL27" s="72" t="s">
        <v>5</v>
      </c>
      <c r="BM27" s="72">
        <v>5</v>
      </c>
      <c r="BN27" s="72">
        <v>5</v>
      </c>
      <c r="BO27" s="72" t="s">
        <v>5</v>
      </c>
      <c r="BP27" s="72">
        <v>5</v>
      </c>
      <c r="BQ27" s="72">
        <v>5</v>
      </c>
      <c r="BR27" s="72">
        <v>5</v>
      </c>
      <c r="BS27" s="72">
        <v>5</v>
      </c>
      <c r="BT27" s="72">
        <v>5</v>
      </c>
      <c r="BU27" s="72">
        <v>4</v>
      </c>
      <c r="BV27" s="72">
        <v>5</v>
      </c>
      <c r="BW27" s="72" t="s">
        <v>5</v>
      </c>
      <c r="BX27" s="72" t="s">
        <v>5</v>
      </c>
      <c r="BY27" s="72">
        <v>5</v>
      </c>
      <c r="BZ27" s="72">
        <v>5</v>
      </c>
      <c r="CA27" s="72">
        <v>4</v>
      </c>
      <c r="CB27" s="72">
        <v>5</v>
      </c>
      <c r="CC27" s="72">
        <v>3</v>
      </c>
      <c r="CD27" s="72">
        <v>5</v>
      </c>
      <c r="CE27" s="72">
        <v>4</v>
      </c>
      <c r="CF27" s="72">
        <v>5</v>
      </c>
      <c r="CG27" s="72">
        <v>3</v>
      </c>
      <c r="CH27" s="72">
        <v>5</v>
      </c>
      <c r="CI27" s="72">
        <v>5</v>
      </c>
      <c r="CJ27" s="72">
        <v>4</v>
      </c>
      <c r="CK27" s="72">
        <v>5</v>
      </c>
      <c r="CL27" s="72">
        <v>3</v>
      </c>
      <c r="CM27" s="72">
        <v>3</v>
      </c>
      <c r="CN27" s="72">
        <v>3</v>
      </c>
      <c r="CO27" s="72">
        <v>5</v>
      </c>
      <c r="CP27" s="72">
        <v>2</v>
      </c>
      <c r="CQ27" s="72" t="s">
        <v>147</v>
      </c>
      <c r="CR27" s="72" t="s">
        <v>2572</v>
      </c>
      <c r="CS27" s="72" t="s">
        <v>2639</v>
      </c>
      <c r="CT27" s="72" t="s">
        <v>162</v>
      </c>
      <c r="CU27" s="72" t="s">
        <v>170</v>
      </c>
      <c r="CV27" s="72" t="s">
        <v>180</v>
      </c>
      <c r="CW27" s="72" t="s">
        <v>183</v>
      </c>
      <c r="CX27" s="72" t="s">
        <v>2640</v>
      </c>
      <c r="CY27" s="72" t="s">
        <v>155</v>
      </c>
      <c r="CZ27" s="72" t="s">
        <v>2641</v>
      </c>
      <c r="DA27" s="72" t="s">
        <v>208</v>
      </c>
      <c r="DB27" s="72" t="s">
        <v>214</v>
      </c>
      <c r="DC27" s="72" t="s">
        <v>2031</v>
      </c>
    </row>
    <row r="28" spans="1:107" ht="12.75" x14ac:dyDescent="0.2">
      <c r="A28" s="75">
        <v>43815.570538483793</v>
      </c>
      <c r="B28" s="72">
        <v>5</v>
      </c>
      <c r="C28" s="72">
        <v>5</v>
      </c>
      <c r="D28" s="72">
        <v>4</v>
      </c>
      <c r="E28" s="72">
        <v>4</v>
      </c>
      <c r="F28" s="72">
        <v>1</v>
      </c>
      <c r="G28" s="72">
        <v>5</v>
      </c>
      <c r="H28" s="72">
        <v>5</v>
      </c>
      <c r="I28" s="72">
        <v>5</v>
      </c>
      <c r="J28" s="72">
        <v>3</v>
      </c>
      <c r="K28" s="72">
        <v>3</v>
      </c>
      <c r="L28" s="72">
        <v>5</v>
      </c>
      <c r="M28" s="72">
        <v>5</v>
      </c>
      <c r="N28" s="72">
        <v>4</v>
      </c>
      <c r="O28" s="72">
        <v>4</v>
      </c>
      <c r="P28" s="72">
        <v>4</v>
      </c>
      <c r="Q28" s="72">
        <v>4</v>
      </c>
      <c r="R28" s="72">
        <v>4</v>
      </c>
      <c r="S28" s="72">
        <v>4</v>
      </c>
      <c r="T28" s="72">
        <v>5</v>
      </c>
      <c r="U28" s="72">
        <v>4</v>
      </c>
      <c r="V28" s="72">
        <v>3</v>
      </c>
      <c r="W28" s="72">
        <v>4</v>
      </c>
      <c r="X28" s="72" t="s">
        <v>345</v>
      </c>
      <c r="Y28" s="72" t="s">
        <v>606</v>
      </c>
      <c r="Z28" s="72">
        <v>5</v>
      </c>
      <c r="AA28" s="72">
        <v>3</v>
      </c>
      <c r="AB28" s="72">
        <v>4</v>
      </c>
      <c r="AC28" s="72">
        <v>4</v>
      </c>
      <c r="AD28" s="72">
        <v>5</v>
      </c>
      <c r="AE28" s="72">
        <v>4</v>
      </c>
      <c r="AF28" s="72">
        <v>3</v>
      </c>
      <c r="AG28" s="72">
        <v>4</v>
      </c>
      <c r="AH28" s="72">
        <v>4</v>
      </c>
      <c r="AI28" s="72">
        <v>5</v>
      </c>
      <c r="AJ28" s="72">
        <v>4</v>
      </c>
      <c r="AK28" s="72">
        <v>5</v>
      </c>
      <c r="AL28" s="72">
        <v>3</v>
      </c>
      <c r="AM28" s="72">
        <v>5</v>
      </c>
      <c r="AN28" s="72">
        <v>4</v>
      </c>
      <c r="AO28" s="72">
        <v>3</v>
      </c>
      <c r="AP28" s="72">
        <v>3</v>
      </c>
      <c r="AQ28" s="72">
        <v>1</v>
      </c>
      <c r="AR28" s="72">
        <v>4</v>
      </c>
      <c r="AS28" s="72">
        <v>4</v>
      </c>
      <c r="AT28" s="72">
        <v>5</v>
      </c>
      <c r="AU28" s="72">
        <v>5</v>
      </c>
      <c r="AV28" s="72">
        <v>4</v>
      </c>
      <c r="AW28" s="72">
        <v>5</v>
      </c>
      <c r="AX28" s="72">
        <v>5</v>
      </c>
      <c r="AY28" s="72">
        <v>5</v>
      </c>
      <c r="AZ28" s="72">
        <v>4</v>
      </c>
      <c r="BA28" s="72">
        <v>4</v>
      </c>
      <c r="BB28" s="72">
        <v>4</v>
      </c>
      <c r="BC28" s="72">
        <v>4</v>
      </c>
      <c r="BD28" s="72">
        <v>4</v>
      </c>
      <c r="BE28" s="72">
        <v>5</v>
      </c>
      <c r="BF28" s="72">
        <v>4</v>
      </c>
      <c r="BG28" s="72">
        <v>4</v>
      </c>
      <c r="BH28" s="72">
        <v>5</v>
      </c>
      <c r="BI28" s="72">
        <v>5</v>
      </c>
      <c r="BJ28" s="72">
        <v>5</v>
      </c>
      <c r="BK28" s="72">
        <v>4</v>
      </c>
      <c r="BL28" s="72">
        <v>4</v>
      </c>
      <c r="BM28" s="72">
        <v>4</v>
      </c>
      <c r="BN28" s="72">
        <v>4</v>
      </c>
      <c r="BO28" s="72">
        <v>5</v>
      </c>
      <c r="BP28" s="72">
        <v>4</v>
      </c>
      <c r="BQ28" s="72">
        <v>3</v>
      </c>
      <c r="BR28" s="72">
        <v>5</v>
      </c>
      <c r="BS28" s="72">
        <v>4</v>
      </c>
      <c r="BT28" s="72">
        <v>4</v>
      </c>
      <c r="BU28" s="72">
        <v>3</v>
      </c>
      <c r="BV28" s="72">
        <v>5</v>
      </c>
      <c r="BW28" s="72">
        <v>5</v>
      </c>
      <c r="BX28" s="72">
        <v>5</v>
      </c>
      <c r="BY28" s="72">
        <v>5</v>
      </c>
      <c r="BZ28" s="72">
        <v>5</v>
      </c>
      <c r="CA28" s="72">
        <v>5</v>
      </c>
      <c r="CB28" s="72">
        <v>4</v>
      </c>
      <c r="CC28" s="72">
        <v>5</v>
      </c>
      <c r="CD28" s="72">
        <v>5</v>
      </c>
      <c r="CE28" s="72">
        <v>5</v>
      </c>
      <c r="CF28" s="72">
        <v>5</v>
      </c>
      <c r="CG28" s="72">
        <v>2</v>
      </c>
      <c r="CH28" s="72">
        <v>5</v>
      </c>
      <c r="CI28" s="72">
        <v>5</v>
      </c>
      <c r="CJ28" s="72">
        <v>4</v>
      </c>
      <c r="CK28" s="72">
        <v>3</v>
      </c>
      <c r="CL28" s="72">
        <v>5</v>
      </c>
      <c r="CM28" s="72">
        <v>4</v>
      </c>
      <c r="CN28" s="72">
        <v>3</v>
      </c>
      <c r="CO28" s="72">
        <v>3</v>
      </c>
      <c r="CP28" s="72">
        <v>4</v>
      </c>
      <c r="CQ28" s="72" t="s">
        <v>2176</v>
      </c>
      <c r="CR28" s="72" t="s">
        <v>2588</v>
      </c>
      <c r="CS28" s="72" t="s">
        <v>2642</v>
      </c>
      <c r="CT28" s="72" t="s">
        <v>163</v>
      </c>
      <c r="CU28" s="72" t="s">
        <v>169</v>
      </c>
      <c r="CV28" s="72" t="s">
        <v>177</v>
      </c>
      <c r="CW28" s="72" t="s">
        <v>183</v>
      </c>
      <c r="CX28" s="72" t="s">
        <v>345</v>
      </c>
      <c r="CY28" s="72" t="s">
        <v>204</v>
      </c>
      <c r="CZ28" s="72" t="s">
        <v>1191</v>
      </c>
      <c r="DA28" s="72" t="s">
        <v>208</v>
      </c>
      <c r="DB28" s="72" t="s">
        <v>214</v>
      </c>
      <c r="DC28" s="72" t="s">
        <v>2031</v>
      </c>
    </row>
    <row r="29" spans="1:107" ht="12.75" x14ac:dyDescent="0.2">
      <c r="A29" s="75">
        <v>43815.610541481481</v>
      </c>
      <c r="B29" s="72">
        <v>3</v>
      </c>
      <c r="C29" s="72">
        <v>4</v>
      </c>
      <c r="D29" s="72">
        <v>4</v>
      </c>
      <c r="E29" s="72">
        <v>2</v>
      </c>
      <c r="F29" s="72">
        <v>1</v>
      </c>
      <c r="G29" s="72">
        <v>4</v>
      </c>
      <c r="H29" s="72">
        <v>3</v>
      </c>
      <c r="I29" s="72">
        <v>3</v>
      </c>
      <c r="J29" s="72">
        <v>3</v>
      </c>
      <c r="K29" s="72">
        <v>1</v>
      </c>
      <c r="L29" s="72">
        <v>2</v>
      </c>
      <c r="M29" s="72">
        <v>4</v>
      </c>
      <c r="N29" s="72">
        <v>5</v>
      </c>
      <c r="O29" s="72">
        <v>4</v>
      </c>
      <c r="P29" s="72">
        <v>4</v>
      </c>
      <c r="Q29" s="72">
        <v>4</v>
      </c>
      <c r="R29" s="72">
        <v>2</v>
      </c>
      <c r="S29" s="72">
        <v>2</v>
      </c>
      <c r="T29" s="72">
        <v>3</v>
      </c>
      <c r="U29" s="72">
        <v>3</v>
      </c>
      <c r="V29" s="72" t="s">
        <v>5</v>
      </c>
      <c r="W29" s="72">
        <v>5</v>
      </c>
      <c r="X29" s="72" t="s">
        <v>2566</v>
      </c>
      <c r="Y29" s="72" t="s">
        <v>2643</v>
      </c>
      <c r="Z29" s="72">
        <v>5</v>
      </c>
      <c r="AA29" s="72">
        <v>4</v>
      </c>
      <c r="AB29" s="72">
        <v>4</v>
      </c>
      <c r="AC29" s="72">
        <v>4</v>
      </c>
      <c r="AD29" s="72">
        <v>4</v>
      </c>
      <c r="AE29" s="72">
        <v>4</v>
      </c>
      <c r="AF29" s="72">
        <v>5</v>
      </c>
      <c r="AG29" s="72">
        <v>4</v>
      </c>
      <c r="AH29" s="72">
        <v>4</v>
      </c>
      <c r="AI29" s="72">
        <v>5</v>
      </c>
      <c r="AJ29" s="72">
        <v>5</v>
      </c>
      <c r="AK29" s="72">
        <v>4</v>
      </c>
      <c r="AL29" s="72">
        <v>4</v>
      </c>
      <c r="AM29" s="72">
        <v>4</v>
      </c>
      <c r="AN29" s="72">
        <v>4</v>
      </c>
      <c r="AO29" s="72">
        <v>3</v>
      </c>
      <c r="AP29" s="72">
        <v>3</v>
      </c>
      <c r="AQ29" s="72">
        <v>1</v>
      </c>
      <c r="AR29" s="72">
        <v>4</v>
      </c>
      <c r="AS29" s="72">
        <v>2</v>
      </c>
      <c r="AT29" s="72">
        <v>4</v>
      </c>
      <c r="AU29" s="72">
        <v>4</v>
      </c>
      <c r="AV29" s="72">
        <v>2</v>
      </c>
      <c r="AW29" s="72">
        <v>2</v>
      </c>
      <c r="AX29" s="72">
        <v>5</v>
      </c>
      <c r="AY29" s="72">
        <v>5</v>
      </c>
      <c r="AZ29" s="72">
        <v>4</v>
      </c>
      <c r="BA29" s="72">
        <v>4</v>
      </c>
      <c r="BB29" s="72">
        <v>5</v>
      </c>
      <c r="BC29" s="72">
        <v>3</v>
      </c>
      <c r="BD29" s="72">
        <v>3</v>
      </c>
      <c r="BE29" s="72">
        <v>4</v>
      </c>
      <c r="BF29" s="72">
        <v>2</v>
      </c>
      <c r="BG29" s="72" t="s">
        <v>5</v>
      </c>
      <c r="BH29" s="72">
        <v>5</v>
      </c>
      <c r="BI29" s="72">
        <v>3</v>
      </c>
      <c r="BJ29" s="72">
        <v>4</v>
      </c>
      <c r="BK29" s="72">
        <v>3</v>
      </c>
      <c r="BL29" s="72">
        <v>3</v>
      </c>
      <c r="BM29" s="72">
        <v>4</v>
      </c>
      <c r="BN29" s="72">
        <v>4</v>
      </c>
      <c r="BO29" s="72">
        <v>3</v>
      </c>
      <c r="BP29" s="72">
        <v>4</v>
      </c>
      <c r="BQ29" s="72">
        <v>4</v>
      </c>
      <c r="BR29" s="72">
        <v>4</v>
      </c>
      <c r="BS29" s="72">
        <v>5</v>
      </c>
      <c r="BT29" s="72">
        <v>4</v>
      </c>
      <c r="BU29" s="72">
        <v>3</v>
      </c>
      <c r="BV29" s="72">
        <v>5</v>
      </c>
      <c r="BW29" s="72">
        <v>3</v>
      </c>
      <c r="BX29" s="72">
        <v>4</v>
      </c>
      <c r="BY29" s="72">
        <v>4</v>
      </c>
      <c r="BZ29" s="72">
        <v>5</v>
      </c>
      <c r="CA29" s="72">
        <v>5</v>
      </c>
      <c r="CB29" s="72">
        <v>5</v>
      </c>
      <c r="CC29" s="72">
        <v>3</v>
      </c>
      <c r="CD29" s="72">
        <v>4</v>
      </c>
      <c r="CE29" s="72">
        <v>3</v>
      </c>
      <c r="CF29" s="72">
        <v>3</v>
      </c>
      <c r="CG29" s="72">
        <v>4</v>
      </c>
      <c r="CH29" s="72">
        <v>5</v>
      </c>
      <c r="CI29" s="72">
        <v>3</v>
      </c>
      <c r="CJ29" s="72">
        <v>4</v>
      </c>
      <c r="CK29" s="72">
        <v>4</v>
      </c>
      <c r="CL29" s="72">
        <v>5</v>
      </c>
      <c r="CM29" s="72">
        <v>3</v>
      </c>
      <c r="CN29" s="72">
        <v>5</v>
      </c>
      <c r="CO29" s="72">
        <v>4</v>
      </c>
      <c r="CP29" s="72">
        <v>4</v>
      </c>
      <c r="CQ29" s="72" t="s">
        <v>2052</v>
      </c>
      <c r="CR29" s="72" t="s">
        <v>2644</v>
      </c>
      <c r="CS29" s="72" t="s">
        <v>2645</v>
      </c>
      <c r="CT29" s="72" t="s">
        <v>162</v>
      </c>
      <c r="CU29" s="72" t="s">
        <v>171</v>
      </c>
      <c r="CV29" s="72" t="s">
        <v>177</v>
      </c>
      <c r="CW29" s="72" t="s">
        <v>183</v>
      </c>
      <c r="CX29" s="72" t="s">
        <v>2646</v>
      </c>
      <c r="CY29" s="72" t="s">
        <v>203</v>
      </c>
      <c r="CZ29" s="72" t="s">
        <v>661</v>
      </c>
      <c r="DA29" s="72" t="s">
        <v>208</v>
      </c>
      <c r="DB29" s="72" t="s">
        <v>214</v>
      </c>
      <c r="DC29" s="72" t="s">
        <v>2031</v>
      </c>
    </row>
    <row r="30" spans="1:107" ht="12.75" x14ac:dyDescent="0.2">
      <c r="A30" s="75">
        <v>43815.614588182871</v>
      </c>
      <c r="B30" s="72">
        <v>1</v>
      </c>
      <c r="C30" s="72">
        <v>4</v>
      </c>
      <c r="D30" s="72">
        <v>3</v>
      </c>
      <c r="E30" s="72">
        <v>3</v>
      </c>
      <c r="F30" s="72">
        <v>2</v>
      </c>
      <c r="G30" s="72">
        <v>5</v>
      </c>
      <c r="H30" s="72">
        <v>4</v>
      </c>
      <c r="I30" s="72">
        <v>4</v>
      </c>
      <c r="J30" s="72">
        <v>1</v>
      </c>
      <c r="K30" s="72">
        <v>1</v>
      </c>
      <c r="L30" s="72">
        <v>1</v>
      </c>
      <c r="M30" s="72">
        <v>2</v>
      </c>
      <c r="N30" s="72">
        <v>2</v>
      </c>
      <c r="O30" s="72">
        <v>2</v>
      </c>
      <c r="P30" s="72">
        <v>5</v>
      </c>
      <c r="Q30" s="72">
        <v>5</v>
      </c>
      <c r="R30" s="72">
        <v>1</v>
      </c>
      <c r="S30" s="72">
        <v>2</v>
      </c>
      <c r="T30" s="72">
        <v>3</v>
      </c>
      <c r="U30" s="72">
        <v>2</v>
      </c>
      <c r="V30" s="72">
        <v>1</v>
      </c>
      <c r="W30" s="72">
        <v>4</v>
      </c>
      <c r="X30" s="72" t="s">
        <v>2647</v>
      </c>
      <c r="Y30" s="72" t="s">
        <v>2648</v>
      </c>
      <c r="Z30" s="72">
        <v>3</v>
      </c>
      <c r="AA30" s="72">
        <v>1</v>
      </c>
      <c r="AB30" s="72">
        <v>5</v>
      </c>
      <c r="AC30" s="72">
        <v>2</v>
      </c>
      <c r="AD30" s="72">
        <v>4</v>
      </c>
      <c r="AE30" s="72">
        <v>1</v>
      </c>
      <c r="AF30" s="72">
        <v>5</v>
      </c>
      <c r="AG30" s="72">
        <v>2</v>
      </c>
      <c r="AH30" s="72">
        <v>4</v>
      </c>
      <c r="AI30" s="72">
        <v>4</v>
      </c>
      <c r="AJ30" s="72">
        <v>1</v>
      </c>
      <c r="AK30" s="72">
        <v>3</v>
      </c>
      <c r="AL30" s="72">
        <v>5</v>
      </c>
      <c r="AM30" s="72">
        <v>2</v>
      </c>
      <c r="AN30" s="72">
        <v>2</v>
      </c>
      <c r="AO30" s="72">
        <v>2</v>
      </c>
      <c r="AP30" s="72">
        <v>4</v>
      </c>
      <c r="AQ30" s="72">
        <v>2</v>
      </c>
      <c r="AR30" s="72">
        <v>5</v>
      </c>
      <c r="AS30" s="72">
        <v>3</v>
      </c>
      <c r="AT30" s="72">
        <v>4</v>
      </c>
      <c r="AU30" s="72">
        <v>1</v>
      </c>
      <c r="AV30" s="72">
        <v>2</v>
      </c>
      <c r="AW30" s="72">
        <v>1</v>
      </c>
      <c r="AX30" s="72">
        <v>2</v>
      </c>
      <c r="AY30" s="72">
        <v>1</v>
      </c>
      <c r="AZ30" s="72">
        <v>1</v>
      </c>
      <c r="BA30" s="72">
        <v>5</v>
      </c>
      <c r="BB30" s="72">
        <v>5</v>
      </c>
      <c r="BC30" s="72">
        <v>3</v>
      </c>
      <c r="BD30" s="72">
        <v>2</v>
      </c>
      <c r="BE30" s="72">
        <v>3</v>
      </c>
      <c r="BF30" s="72">
        <v>2</v>
      </c>
      <c r="BG30" s="72">
        <v>1</v>
      </c>
      <c r="BH30" s="72">
        <v>5</v>
      </c>
      <c r="BI30" s="72">
        <v>3</v>
      </c>
      <c r="BJ30" s="72">
        <v>5</v>
      </c>
      <c r="BK30" s="72">
        <v>2</v>
      </c>
      <c r="BL30" s="72">
        <v>1</v>
      </c>
      <c r="BM30" s="72">
        <v>3</v>
      </c>
      <c r="BN30" s="72">
        <v>2</v>
      </c>
      <c r="BO30" s="72">
        <v>4</v>
      </c>
      <c r="BP30" s="72">
        <v>3</v>
      </c>
      <c r="BQ30" s="72">
        <v>2</v>
      </c>
      <c r="BR30" s="72">
        <v>1</v>
      </c>
      <c r="BS30" s="72">
        <v>4</v>
      </c>
      <c r="BT30" s="72">
        <v>4</v>
      </c>
      <c r="BU30" s="72">
        <v>5</v>
      </c>
      <c r="BV30" s="72">
        <v>2</v>
      </c>
      <c r="BW30" s="72">
        <v>5</v>
      </c>
      <c r="BX30" s="72">
        <v>2</v>
      </c>
      <c r="BY30" s="72">
        <v>2</v>
      </c>
      <c r="BZ30" s="72">
        <v>3</v>
      </c>
      <c r="CA30" s="72">
        <v>3</v>
      </c>
      <c r="CB30" s="72">
        <v>2</v>
      </c>
      <c r="CC30" s="72">
        <v>1</v>
      </c>
      <c r="CD30" s="72">
        <v>1</v>
      </c>
      <c r="CE30" s="72">
        <v>2</v>
      </c>
      <c r="CF30" s="72">
        <v>3</v>
      </c>
      <c r="CG30" s="72">
        <v>1</v>
      </c>
      <c r="CH30" s="72">
        <v>5</v>
      </c>
      <c r="CI30" s="72">
        <v>1</v>
      </c>
      <c r="CJ30" s="72">
        <v>1</v>
      </c>
      <c r="CK30" s="72">
        <v>2</v>
      </c>
      <c r="CL30" s="72">
        <v>3</v>
      </c>
      <c r="CM30" s="72">
        <v>1</v>
      </c>
      <c r="CN30" s="72">
        <v>2</v>
      </c>
      <c r="CO30" s="72">
        <v>4</v>
      </c>
      <c r="CP30" s="72">
        <v>3</v>
      </c>
      <c r="CQ30" s="72" t="s">
        <v>2176</v>
      </c>
      <c r="CR30" s="72" t="s">
        <v>2649</v>
      </c>
      <c r="CS30" s="72" t="s">
        <v>2650</v>
      </c>
      <c r="CT30" s="72" t="s">
        <v>163</v>
      </c>
      <c r="CU30" s="72" t="s">
        <v>169</v>
      </c>
      <c r="CV30" s="72" t="s">
        <v>177</v>
      </c>
      <c r="CW30" s="72" t="s">
        <v>185</v>
      </c>
      <c r="CX30" s="72" t="s">
        <v>2651</v>
      </c>
      <c r="CY30" s="72" t="s">
        <v>204</v>
      </c>
      <c r="CZ30" s="72" t="s">
        <v>2652</v>
      </c>
      <c r="DA30" s="72" t="s">
        <v>2653</v>
      </c>
      <c r="DB30" s="72" t="s">
        <v>214</v>
      </c>
      <c r="DC30" s="72" t="s">
        <v>2031</v>
      </c>
    </row>
    <row r="31" spans="1:107" ht="12.75" x14ac:dyDescent="0.2">
      <c r="A31" s="75">
        <v>43815.636242881941</v>
      </c>
      <c r="B31" s="72">
        <v>3</v>
      </c>
      <c r="C31" s="72">
        <v>5</v>
      </c>
      <c r="D31" s="72">
        <v>5</v>
      </c>
      <c r="E31" s="72">
        <v>3</v>
      </c>
      <c r="F31" s="72">
        <v>1</v>
      </c>
      <c r="G31" s="72">
        <v>5</v>
      </c>
      <c r="H31" s="72">
        <v>5</v>
      </c>
      <c r="I31" s="72">
        <v>2</v>
      </c>
      <c r="J31" s="72">
        <v>1</v>
      </c>
      <c r="K31" s="72">
        <v>4</v>
      </c>
      <c r="L31" s="72">
        <v>1</v>
      </c>
      <c r="M31" s="72">
        <v>3</v>
      </c>
      <c r="N31" s="72">
        <v>5</v>
      </c>
      <c r="O31" s="72">
        <v>2</v>
      </c>
      <c r="P31" s="72">
        <v>5</v>
      </c>
      <c r="Q31" s="72">
        <v>5</v>
      </c>
      <c r="R31" s="72">
        <v>3</v>
      </c>
      <c r="S31" s="72">
        <v>1</v>
      </c>
      <c r="T31" s="72">
        <v>1</v>
      </c>
      <c r="U31" s="72">
        <v>3</v>
      </c>
      <c r="V31" s="72">
        <v>5</v>
      </c>
      <c r="W31" s="72">
        <v>5</v>
      </c>
      <c r="X31" s="72" t="s">
        <v>2566</v>
      </c>
      <c r="Y31" s="72" t="s">
        <v>2654</v>
      </c>
      <c r="Z31" s="72">
        <v>3</v>
      </c>
      <c r="AA31" s="72">
        <v>3</v>
      </c>
      <c r="AB31" s="72">
        <v>5</v>
      </c>
      <c r="AC31" s="72">
        <v>3</v>
      </c>
      <c r="AD31" s="72">
        <v>5</v>
      </c>
      <c r="AE31" s="72">
        <v>1</v>
      </c>
      <c r="AF31" s="72">
        <v>3</v>
      </c>
      <c r="AG31" s="72">
        <v>3</v>
      </c>
      <c r="AH31" s="72">
        <v>2</v>
      </c>
      <c r="AI31" s="72">
        <v>3</v>
      </c>
      <c r="AJ31" s="72">
        <v>3</v>
      </c>
      <c r="AK31" s="72">
        <v>5</v>
      </c>
      <c r="AL31" s="72">
        <v>3</v>
      </c>
      <c r="AM31" s="72">
        <v>3</v>
      </c>
      <c r="AN31" s="72">
        <v>5</v>
      </c>
      <c r="AO31" s="72">
        <v>5</v>
      </c>
      <c r="AP31" s="72">
        <v>3</v>
      </c>
      <c r="AQ31" s="72">
        <v>1</v>
      </c>
      <c r="AR31" s="72">
        <v>5</v>
      </c>
      <c r="AS31" s="72">
        <v>5</v>
      </c>
      <c r="AT31" s="72">
        <v>5</v>
      </c>
      <c r="AU31" s="72">
        <v>2</v>
      </c>
      <c r="AV31" s="72">
        <v>4</v>
      </c>
      <c r="AW31" s="72">
        <v>2</v>
      </c>
      <c r="AX31" s="72">
        <v>3</v>
      </c>
      <c r="AY31" s="72">
        <v>4</v>
      </c>
      <c r="AZ31" s="72">
        <v>2</v>
      </c>
      <c r="BA31" s="72">
        <v>5</v>
      </c>
      <c r="BB31" s="72">
        <v>5</v>
      </c>
      <c r="BC31" s="72">
        <v>2</v>
      </c>
      <c r="BD31" s="72">
        <v>1</v>
      </c>
      <c r="BE31" s="72">
        <v>1</v>
      </c>
      <c r="BF31" s="72">
        <v>3</v>
      </c>
      <c r="BG31" s="72">
        <v>3</v>
      </c>
      <c r="BH31" s="72">
        <v>4</v>
      </c>
      <c r="BI31" s="72">
        <v>3</v>
      </c>
      <c r="BJ31" s="72">
        <v>5</v>
      </c>
      <c r="BK31" s="72">
        <v>2</v>
      </c>
      <c r="BL31" s="72">
        <v>3</v>
      </c>
      <c r="BM31" s="72">
        <v>3</v>
      </c>
      <c r="BN31" s="72">
        <v>3</v>
      </c>
      <c r="BO31" s="72">
        <v>2</v>
      </c>
      <c r="BP31" s="72">
        <v>5</v>
      </c>
      <c r="BQ31" s="72">
        <v>2</v>
      </c>
      <c r="BR31" s="72">
        <v>3</v>
      </c>
      <c r="BS31" s="72">
        <v>4</v>
      </c>
      <c r="BT31" s="72">
        <v>3</v>
      </c>
      <c r="BU31" s="72">
        <v>3</v>
      </c>
      <c r="BV31" s="72">
        <v>2</v>
      </c>
      <c r="BW31" s="72">
        <v>2</v>
      </c>
      <c r="BX31" s="72">
        <v>1</v>
      </c>
      <c r="BY31" s="72">
        <v>3</v>
      </c>
      <c r="BZ31" s="72">
        <v>2</v>
      </c>
      <c r="CA31" s="72">
        <v>3</v>
      </c>
      <c r="CB31" s="72">
        <v>4</v>
      </c>
      <c r="CC31" s="72">
        <v>2</v>
      </c>
      <c r="CD31" s="72">
        <v>3</v>
      </c>
      <c r="CE31" s="72">
        <v>4</v>
      </c>
      <c r="CF31" s="72">
        <v>2</v>
      </c>
      <c r="CG31" s="72">
        <v>1</v>
      </c>
      <c r="CH31" s="72">
        <v>3</v>
      </c>
      <c r="CI31" s="72">
        <v>2</v>
      </c>
      <c r="CJ31" s="72">
        <v>3</v>
      </c>
      <c r="CK31" s="72">
        <v>3</v>
      </c>
      <c r="CL31" s="72">
        <v>3</v>
      </c>
      <c r="CM31" s="72">
        <v>5</v>
      </c>
      <c r="CN31" s="72">
        <v>1</v>
      </c>
      <c r="CO31" s="72">
        <v>1</v>
      </c>
      <c r="CP31" s="72">
        <v>5</v>
      </c>
      <c r="CQ31" s="72" t="s">
        <v>147</v>
      </c>
      <c r="CR31" s="72" t="s">
        <v>2655</v>
      </c>
      <c r="CS31" s="72" t="s">
        <v>2656</v>
      </c>
      <c r="CW31" s="72" t="s">
        <v>183</v>
      </c>
      <c r="CY31" s="72" t="s">
        <v>204</v>
      </c>
      <c r="CZ31" s="72" t="s">
        <v>320</v>
      </c>
      <c r="DA31" s="72" t="s">
        <v>208</v>
      </c>
      <c r="DB31" s="72" t="s">
        <v>214</v>
      </c>
      <c r="DC31" s="72" t="s">
        <v>2031</v>
      </c>
    </row>
    <row r="32" spans="1:107" ht="12.75" x14ac:dyDescent="0.2">
      <c r="A32" s="75">
        <v>43815.665210462961</v>
      </c>
      <c r="B32" s="72">
        <v>4</v>
      </c>
      <c r="C32" s="72">
        <v>5</v>
      </c>
      <c r="D32" s="72">
        <v>3</v>
      </c>
      <c r="E32" s="72">
        <v>5</v>
      </c>
      <c r="F32" s="72">
        <v>3</v>
      </c>
      <c r="G32" s="72">
        <v>5</v>
      </c>
      <c r="H32" s="72">
        <v>5</v>
      </c>
      <c r="I32" s="72">
        <v>4</v>
      </c>
      <c r="J32" s="72">
        <v>4</v>
      </c>
      <c r="K32" s="72">
        <v>5</v>
      </c>
      <c r="L32" s="72">
        <v>3</v>
      </c>
      <c r="M32" s="72">
        <v>4</v>
      </c>
      <c r="N32" s="72">
        <v>5</v>
      </c>
      <c r="O32" s="72">
        <v>3</v>
      </c>
      <c r="P32" s="72">
        <v>4</v>
      </c>
      <c r="Q32" s="72">
        <v>5</v>
      </c>
      <c r="R32" s="72">
        <v>3</v>
      </c>
      <c r="S32" s="72">
        <v>5</v>
      </c>
      <c r="T32" s="72">
        <v>3</v>
      </c>
      <c r="U32" s="72">
        <v>4</v>
      </c>
      <c r="V32" s="72">
        <v>4</v>
      </c>
      <c r="W32" s="72">
        <v>4</v>
      </c>
      <c r="X32" s="72" t="s">
        <v>2657</v>
      </c>
      <c r="Y32" s="72" t="s">
        <v>2658</v>
      </c>
      <c r="Z32" s="72">
        <v>4</v>
      </c>
      <c r="AA32" s="72">
        <v>3</v>
      </c>
      <c r="AB32" s="72">
        <v>4</v>
      </c>
      <c r="AC32" s="72">
        <v>4</v>
      </c>
      <c r="AD32" s="72">
        <v>4</v>
      </c>
      <c r="AE32" s="72">
        <v>4</v>
      </c>
      <c r="AF32" s="72">
        <v>4</v>
      </c>
      <c r="AG32" s="72">
        <v>3</v>
      </c>
      <c r="AH32" s="72">
        <v>4</v>
      </c>
      <c r="AI32" s="72">
        <v>4</v>
      </c>
      <c r="AJ32" s="72">
        <v>4</v>
      </c>
      <c r="AK32" s="72">
        <v>5</v>
      </c>
      <c r="AL32" s="72">
        <v>3</v>
      </c>
      <c r="AM32" s="72">
        <v>4</v>
      </c>
      <c r="AN32" s="72">
        <v>5</v>
      </c>
      <c r="AO32" s="72">
        <v>3</v>
      </c>
      <c r="AP32" s="72">
        <v>5</v>
      </c>
      <c r="AQ32" s="72">
        <v>3</v>
      </c>
      <c r="AR32" s="72">
        <v>5</v>
      </c>
      <c r="AS32" s="72">
        <v>5</v>
      </c>
      <c r="AT32" s="72">
        <v>4</v>
      </c>
      <c r="AU32" s="72">
        <v>3</v>
      </c>
      <c r="AV32" s="72">
        <v>5</v>
      </c>
      <c r="AW32" s="72">
        <v>3</v>
      </c>
      <c r="AX32" s="72">
        <v>4</v>
      </c>
      <c r="AY32" s="72">
        <v>5</v>
      </c>
      <c r="AZ32" s="72">
        <v>3</v>
      </c>
      <c r="BA32" s="72">
        <v>4</v>
      </c>
      <c r="BB32" s="72">
        <v>5</v>
      </c>
      <c r="BC32" s="72">
        <v>3</v>
      </c>
      <c r="BD32" s="72">
        <v>5</v>
      </c>
      <c r="BE32" s="72">
        <v>3</v>
      </c>
      <c r="BF32" s="72">
        <v>4</v>
      </c>
      <c r="BG32" s="72">
        <v>5</v>
      </c>
      <c r="BH32" s="72">
        <v>4</v>
      </c>
      <c r="BI32" s="72">
        <v>5</v>
      </c>
      <c r="BJ32" s="72">
        <v>5</v>
      </c>
      <c r="BK32" s="72">
        <v>4</v>
      </c>
      <c r="BL32" s="72">
        <v>5</v>
      </c>
      <c r="BM32" s="72">
        <v>4</v>
      </c>
      <c r="BN32" s="72">
        <v>5</v>
      </c>
      <c r="BO32" s="72">
        <v>4</v>
      </c>
      <c r="BP32" s="72">
        <v>4</v>
      </c>
      <c r="BQ32" s="72">
        <v>4</v>
      </c>
      <c r="BR32" s="72">
        <v>4</v>
      </c>
      <c r="BS32" s="72">
        <v>4</v>
      </c>
      <c r="BT32" s="72">
        <v>5</v>
      </c>
      <c r="BU32" s="72">
        <v>4</v>
      </c>
      <c r="BV32" s="72">
        <v>4</v>
      </c>
      <c r="BW32" s="72">
        <v>4</v>
      </c>
      <c r="BX32" s="72">
        <v>5</v>
      </c>
      <c r="BY32" s="72">
        <v>5</v>
      </c>
      <c r="BZ32" s="72">
        <v>5</v>
      </c>
      <c r="CA32" s="72">
        <v>4</v>
      </c>
      <c r="CB32" s="72">
        <v>5</v>
      </c>
      <c r="CC32" s="72">
        <v>4</v>
      </c>
      <c r="CD32" s="72">
        <v>4</v>
      </c>
      <c r="CE32" s="72">
        <v>4</v>
      </c>
      <c r="CF32" s="72">
        <v>5</v>
      </c>
      <c r="CG32" s="72">
        <v>4</v>
      </c>
      <c r="CH32" s="72">
        <v>5</v>
      </c>
      <c r="CI32" s="72">
        <v>5</v>
      </c>
      <c r="CJ32" s="72">
        <v>4</v>
      </c>
      <c r="CK32" s="72">
        <v>5</v>
      </c>
      <c r="CL32" s="72">
        <v>5</v>
      </c>
      <c r="CM32" s="72">
        <v>5</v>
      </c>
      <c r="CN32" s="72">
        <v>4</v>
      </c>
      <c r="CO32" s="72">
        <v>5</v>
      </c>
      <c r="CP32" s="72">
        <v>5</v>
      </c>
      <c r="CQ32" s="72" t="s">
        <v>507</v>
      </c>
      <c r="CR32" s="72" t="s">
        <v>2659</v>
      </c>
      <c r="CS32" s="72" t="s">
        <v>2660</v>
      </c>
      <c r="CT32" s="72" t="s">
        <v>162</v>
      </c>
      <c r="CU32" s="72" t="s">
        <v>171</v>
      </c>
      <c r="CV32" s="72" t="s">
        <v>176</v>
      </c>
      <c r="CW32" s="72" t="s">
        <v>183</v>
      </c>
      <c r="CX32" s="72" t="s">
        <v>483</v>
      </c>
      <c r="CY32" s="72" t="s">
        <v>2661</v>
      </c>
      <c r="DA32" s="72" t="s">
        <v>208</v>
      </c>
      <c r="DB32" s="72" t="s">
        <v>214</v>
      </c>
      <c r="DC32" s="72" t="s">
        <v>2031</v>
      </c>
    </row>
    <row r="33" spans="1:107" ht="12.75" x14ac:dyDescent="0.2">
      <c r="A33" s="75">
        <v>43815.675616053239</v>
      </c>
      <c r="B33" s="72">
        <v>4</v>
      </c>
      <c r="C33" s="72">
        <v>5</v>
      </c>
      <c r="D33" s="72">
        <v>5</v>
      </c>
      <c r="E33" s="72">
        <v>1</v>
      </c>
      <c r="F33" s="72">
        <v>1</v>
      </c>
      <c r="G33" s="72">
        <v>5</v>
      </c>
      <c r="H33" s="72">
        <v>5</v>
      </c>
      <c r="I33" s="72">
        <v>1</v>
      </c>
      <c r="J33" s="72">
        <v>1</v>
      </c>
      <c r="K33" s="72">
        <v>1</v>
      </c>
      <c r="L33" s="72">
        <v>1</v>
      </c>
      <c r="M33" s="72">
        <v>5</v>
      </c>
      <c r="N33" s="72">
        <v>3</v>
      </c>
      <c r="O33" s="72">
        <v>5</v>
      </c>
      <c r="P33" s="72">
        <v>3</v>
      </c>
      <c r="Q33" s="72">
        <v>3</v>
      </c>
      <c r="R33" s="72">
        <v>1</v>
      </c>
      <c r="S33" s="72">
        <v>1</v>
      </c>
      <c r="T33" s="72">
        <v>1</v>
      </c>
      <c r="U33" s="72">
        <v>5</v>
      </c>
      <c r="V33" s="72">
        <v>3</v>
      </c>
      <c r="W33" s="72">
        <v>5</v>
      </c>
      <c r="X33" s="72" t="s">
        <v>2662</v>
      </c>
      <c r="Y33" s="72" t="s">
        <v>2539</v>
      </c>
      <c r="Z33" s="72">
        <v>5</v>
      </c>
      <c r="AA33" s="72">
        <v>5</v>
      </c>
      <c r="AB33" s="72">
        <v>5</v>
      </c>
      <c r="AC33" s="72">
        <v>5</v>
      </c>
      <c r="AD33" s="72">
        <v>5</v>
      </c>
      <c r="AE33" s="72">
        <v>5</v>
      </c>
      <c r="AF33" s="72">
        <v>5</v>
      </c>
      <c r="AG33" s="72">
        <v>5</v>
      </c>
      <c r="AH33" s="72">
        <v>5</v>
      </c>
      <c r="AI33" s="72">
        <v>5</v>
      </c>
      <c r="AJ33" s="72">
        <v>5</v>
      </c>
      <c r="AK33" s="72">
        <v>5</v>
      </c>
      <c r="AL33" s="72">
        <v>5</v>
      </c>
      <c r="AM33" s="72">
        <v>4</v>
      </c>
      <c r="AN33" s="72">
        <v>5</v>
      </c>
      <c r="AO33" s="72">
        <v>3</v>
      </c>
      <c r="AP33" s="72">
        <v>1</v>
      </c>
      <c r="AQ33" s="72">
        <v>1</v>
      </c>
      <c r="AR33" s="72">
        <v>5</v>
      </c>
      <c r="AS33" s="72">
        <v>5</v>
      </c>
      <c r="AT33" s="72">
        <v>1</v>
      </c>
      <c r="AU33" s="72">
        <v>1</v>
      </c>
      <c r="AV33" s="72">
        <v>1</v>
      </c>
      <c r="AW33" s="72">
        <v>1</v>
      </c>
      <c r="AX33" s="72">
        <v>5</v>
      </c>
      <c r="AY33" s="72">
        <v>1</v>
      </c>
      <c r="AZ33" s="72">
        <v>5</v>
      </c>
      <c r="BA33" s="72">
        <v>3</v>
      </c>
      <c r="BB33" s="72">
        <v>3</v>
      </c>
      <c r="BC33" s="72">
        <v>1</v>
      </c>
      <c r="BD33" s="72">
        <v>1</v>
      </c>
      <c r="BE33" s="72">
        <v>1</v>
      </c>
      <c r="BF33" s="72">
        <v>3</v>
      </c>
      <c r="BG33" s="72">
        <v>1</v>
      </c>
      <c r="BH33" s="72">
        <v>5</v>
      </c>
      <c r="BI33" s="72">
        <v>5</v>
      </c>
      <c r="BJ33" s="72">
        <v>5</v>
      </c>
      <c r="BK33" s="72">
        <v>5</v>
      </c>
      <c r="BL33" s="72">
        <v>3</v>
      </c>
      <c r="BM33" s="72">
        <v>5</v>
      </c>
      <c r="BN33" s="72">
        <v>5</v>
      </c>
      <c r="BO33" s="72">
        <v>3</v>
      </c>
      <c r="BP33" s="72">
        <v>3</v>
      </c>
      <c r="BQ33" s="72">
        <v>5</v>
      </c>
      <c r="BR33" s="72">
        <v>3</v>
      </c>
      <c r="BS33" s="72">
        <v>5</v>
      </c>
      <c r="BT33" s="72">
        <v>5</v>
      </c>
      <c r="BU33" s="72">
        <v>5</v>
      </c>
      <c r="BV33" s="72">
        <v>4</v>
      </c>
      <c r="BW33" s="72">
        <v>3</v>
      </c>
      <c r="BX33" s="72">
        <v>5</v>
      </c>
      <c r="BY33" s="72">
        <v>5</v>
      </c>
      <c r="BZ33" s="72">
        <v>5</v>
      </c>
      <c r="CA33" s="72">
        <v>5</v>
      </c>
      <c r="CB33" s="72">
        <v>5</v>
      </c>
      <c r="CC33" s="72">
        <v>5</v>
      </c>
      <c r="CD33" s="72">
        <v>5</v>
      </c>
      <c r="CE33" s="72">
        <v>5</v>
      </c>
      <c r="CF33" s="72">
        <v>5</v>
      </c>
      <c r="CG33" s="72">
        <v>1</v>
      </c>
      <c r="CH33" s="72">
        <v>5</v>
      </c>
      <c r="CI33" s="72">
        <v>1</v>
      </c>
      <c r="CJ33" s="72">
        <v>5</v>
      </c>
      <c r="CK33" s="72">
        <v>5</v>
      </c>
      <c r="CL33" s="72">
        <v>5</v>
      </c>
      <c r="CM33" s="72">
        <v>5</v>
      </c>
      <c r="CN33" s="72">
        <v>5</v>
      </c>
      <c r="CO33" s="72">
        <v>5</v>
      </c>
      <c r="CP33" s="72">
        <v>5</v>
      </c>
      <c r="CQ33" s="72" t="s">
        <v>147</v>
      </c>
      <c r="CR33" s="72" t="s">
        <v>2663</v>
      </c>
      <c r="CS33" s="72" t="s">
        <v>2664</v>
      </c>
      <c r="CT33" s="72" t="s">
        <v>163</v>
      </c>
      <c r="CU33" s="72" t="s">
        <v>170</v>
      </c>
      <c r="CV33" s="72" t="s">
        <v>176</v>
      </c>
      <c r="CW33" s="72" t="s">
        <v>183</v>
      </c>
      <c r="CX33" s="72" t="s">
        <v>399</v>
      </c>
      <c r="CY33" s="72" t="s">
        <v>204</v>
      </c>
      <c r="CZ33" s="72" t="s">
        <v>204</v>
      </c>
      <c r="DA33" s="72" t="s">
        <v>208</v>
      </c>
      <c r="DB33" s="72" t="s">
        <v>214</v>
      </c>
      <c r="DC33" s="72" t="s">
        <v>2031</v>
      </c>
    </row>
    <row r="34" spans="1:107" ht="12.75" x14ac:dyDescent="0.2">
      <c r="A34" s="75">
        <v>43816.311833993052</v>
      </c>
      <c r="B34" s="72">
        <v>3</v>
      </c>
      <c r="C34" s="72">
        <v>2</v>
      </c>
      <c r="D34" s="72">
        <v>1</v>
      </c>
      <c r="E34" s="72">
        <v>2</v>
      </c>
      <c r="F34" s="72">
        <v>3</v>
      </c>
      <c r="G34" s="72">
        <v>5</v>
      </c>
      <c r="H34" s="72">
        <v>2</v>
      </c>
      <c r="I34" s="72">
        <v>4</v>
      </c>
      <c r="J34" s="72">
        <v>2</v>
      </c>
      <c r="K34" s="72">
        <v>1</v>
      </c>
      <c r="L34" s="72">
        <v>1</v>
      </c>
      <c r="M34" s="72">
        <v>5</v>
      </c>
      <c r="N34" s="72">
        <v>3</v>
      </c>
      <c r="O34" s="72">
        <v>1</v>
      </c>
      <c r="P34" s="72">
        <v>2</v>
      </c>
      <c r="Q34" s="72">
        <v>2</v>
      </c>
      <c r="R34" s="72">
        <v>1</v>
      </c>
      <c r="S34" s="72">
        <v>1</v>
      </c>
      <c r="T34" s="72">
        <v>2</v>
      </c>
      <c r="U34" s="72">
        <v>5</v>
      </c>
      <c r="V34" s="72">
        <v>1</v>
      </c>
      <c r="W34" s="72">
        <v>4</v>
      </c>
      <c r="X34" s="72" t="s">
        <v>2566</v>
      </c>
      <c r="Y34" s="72" t="s">
        <v>2539</v>
      </c>
      <c r="Z34" s="72">
        <v>4</v>
      </c>
      <c r="AA34" s="72">
        <v>3</v>
      </c>
      <c r="AB34" s="72">
        <v>5</v>
      </c>
      <c r="AC34" s="72">
        <v>3</v>
      </c>
      <c r="AD34" s="72">
        <v>4</v>
      </c>
      <c r="AE34" s="72">
        <v>3</v>
      </c>
      <c r="AF34" s="72">
        <v>2</v>
      </c>
      <c r="AG34" s="72">
        <v>4</v>
      </c>
      <c r="AH34" s="72">
        <v>5</v>
      </c>
      <c r="AI34" s="72">
        <v>5</v>
      </c>
      <c r="AJ34" s="72">
        <v>5</v>
      </c>
      <c r="AK34" s="72">
        <v>3</v>
      </c>
      <c r="AL34" s="72">
        <v>2</v>
      </c>
      <c r="AM34" s="72">
        <v>2</v>
      </c>
      <c r="AN34" s="72">
        <v>3</v>
      </c>
      <c r="AO34" s="72">
        <v>1</v>
      </c>
      <c r="AP34" s="72">
        <v>2</v>
      </c>
      <c r="AQ34" s="72">
        <v>3</v>
      </c>
      <c r="AR34" s="72">
        <v>5</v>
      </c>
      <c r="AS34" s="72">
        <v>3</v>
      </c>
      <c r="AT34" s="72">
        <v>4</v>
      </c>
      <c r="AU34" s="72">
        <v>3</v>
      </c>
      <c r="AV34" s="72">
        <v>1</v>
      </c>
      <c r="AW34" s="72">
        <v>1</v>
      </c>
      <c r="AX34" s="72">
        <v>5</v>
      </c>
      <c r="AY34" s="72">
        <v>2</v>
      </c>
      <c r="AZ34" s="72">
        <v>1</v>
      </c>
      <c r="BA34" s="72">
        <v>3</v>
      </c>
      <c r="BB34" s="72">
        <v>2</v>
      </c>
      <c r="BC34" s="72">
        <v>2</v>
      </c>
      <c r="BD34" s="72">
        <v>2</v>
      </c>
      <c r="BE34" s="72">
        <v>2</v>
      </c>
      <c r="BF34" s="72">
        <v>3</v>
      </c>
      <c r="BG34" s="72">
        <v>1</v>
      </c>
      <c r="BH34" s="72">
        <v>5</v>
      </c>
      <c r="BI34" s="72">
        <v>4</v>
      </c>
      <c r="BJ34" s="72">
        <v>2</v>
      </c>
      <c r="BK34" s="72">
        <v>3</v>
      </c>
      <c r="BL34" s="72">
        <v>3</v>
      </c>
      <c r="BM34" s="72">
        <v>5</v>
      </c>
      <c r="BN34" s="72">
        <v>3</v>
      </c>
      <c r="BO34" s="72">
        <v>3</v>
      </c>
      <c r="BP34" s="72">
        <v>5</v>
      </c>
      <c r="BQ34" s="72">
        <v>2</v>
      </c>
      <c r="BR34" s="72">
        <v>5</v>
      </c>
      <c r="BS34" s="72">
        <v>4</v>
      </c>
      <c r="BT34" s="72">
        <v>3</v>
      </c>
      <c r="BU34" s="72">
        <v>4</v>
      </c>
      <c r="BV34" s="72">
        <v>5</v>
      </c>
      <c r="BW34" s="72" t="s">
        <v>5</v>
      </c>
      <c r="BX34" s="72">
        <v>4</v>
      </c>
      <c r="BY34" s="72">
        <v>2</v>
      </c>
      <c r="BZ34" s="72">
        <v>4</v>
      </c>
      <c r="CA34" s="72">
        <v>4</v>
      </c>
      <c r="CB34" s="72">
        <v>4</v>
      </c>
      <c r="CC34" s="72">
        <v>2</v>
      </c>
      <c r="CD34" s="72">
        <v>2</v>
      </c>
      <c r="CE34" s="72">
        <v>2</v>
      </c>
      <c r="CF34" s="72">
        <v>5</v>
      </c>
      <c r="CG34" s="72">
        <v>2</v>
      </c>
      <c r="CH34" s="72">
        <v>3</v>
      </c>
      <c r="CI34" s="72">
        <v>3</v>
      </c>
      <c r="CJ34" s="72">
        <v>3</v>
      </c>
      <c r="CK34" s="72">
        <v>3</v>
      </c>
      <c r="CL34" s="72">
        <v>3</v>
      </c>
      <c r="CM34" s="72">
        <v>3</v>
      </c>
      <c r="CN34" s="72">
        <v>3</v>
      </c>
      <c r="CO34" s="72">
        <v>4</v>
      </c>
      <c r="CP34" s="72">
        <v>3</v>
      </c>
      <c r="CQ34" s="72" t="s">
        <v>397</v>
      </c>
      <c r="CR34" s="72" t="s">
        <v>2665</v>
      </c>
      <c r="CS34" s="72" t="s">
        <v>2666</v>
      </c>
      <c r="CT34" s="72" t="s">
        <v>163</v>
      </c>
      <c r="CU34" s="72" t="s">
        <v>172</v>
      </c>
      <c r="CV34" s="72" t="s">
        <v>176</v>
      </c>
      <c r="CW34" s="72" t="s">
        <v>183</v>
      </c>
      <c r="CX34" s="72" t="s">
        <v>345</v>
      </c>
      <c r="CY34" s="72" t="s">
        <v>204</v>
      </c>
      <c r="CZ34" s="72" t="s">
        <v>359</v>
      </c>
      <c r="DA34" s="72" t="s">
        <v>212</v>
      </c>
      <c r="DB34" s="72" t="s">
        <v>2667</v>
      </c>
      <c r="DC34" s="72" t="s">
        <v>2031</v>
      </c>
    </row>
    <row r="35" spans="1:107" ht="12.75" x14ac:dyDescent="0.2">
      <c r="A35" s="75">
        <v>43816.362602118053</v>
      </c>
      <c r="B35" s="72">
        <v>4</v>
      </c>
      <c r="C35" s="72">
        <v>3</v>
      </c>
      <c r="D35" s="72">
        <v>3</v>
      </c>
      <c r="E35" s="72">
        <v>3</v>
      </c>
      <c r="F35" s="72">
        <v>1</v>
      </c>
      <c r="G35" s="72">
        <v>3</v>
      </c>
      <c r="H35" s="72">
        <v>5</v>
      </c>
      <c r="I35" s="72">
        <v>5</v>
      </c>
      <c r="J35" s="72">
        <v>3</v>
      </c>
      <c r="K35" s="72">
        <v>1</v>
      </c>
      <c r="L35" s="72">
        <v>2</v>
      </c>
      <c r="M35" s="72">
        <v>5</v>
      </c>
      <c r="N35" s="72">
        <v>5</v>
      </c>
      <c r="O35" s="72">
        <v>4</v>
      </c>
      <c r="P35" s="72">
        <v>4</v>
      </c>
      <c r="Q35" s="72">
        <v>3</v>
      </c>
      <c r="R35" s="72">
        <v>4</v>
      </c>
      <c r="S35" s="72">
        <v>3</v>
      </c>
      <c r="T35" s="72">
        <v>1</v>
      </c>
      <c r="U35" s="72">
        <v>1</v>
      </c>
      <c r="V35" s="72">
        <v>1</v>
      </c>
      <c r="W35" s="72">
        <v>3</v>
      </c>
      <c r="X35" s="72" t="s">
        <v>2668</v>
      </c>
      <c r="Z35" s="72">
        <v>4</v>
      </c>
      <c r="AA35" s="72">
        <v>4</v>
      </c>
      <c r="AB35" s="72">
        <v>4</v>
      </c>
      <c r="AC35" s="72">
        <v>4</v>
      </c>
      <c r="AD35" s="72">
        <v>5</v>
      </c>
      <c r="AE35" s="72">
        <v>4</v>
      </c>
      <c r="AF35" s="72">
        <v>5</v>
      </c>
      <c r="AG35" s="72">
        <v>4</v>
      </c>
      <c r="AH35" s="72">
        <v>3</v>
      </c>
      <c r="AI35" s="72">
        <v>4</v>
      </c>
      <c r="AJ35" s="72">
        <v>4</v>
      </c>
      <c r="AK35" s="72">
        <v>4</v>
      </c>
      <c r="AL35" s="72">
        <v>4</v>
      </c>
      <c r="AM35" s="72">
        <v>5</v>
      </c>
      <c r="AN35" s="72">
        <v>3</v>
      </c>
      <c r="AO35" s="72">
        <v>3</v>
      </c>
      <c r="AP35" s="72">
        <v>5</v>
      </c>
      <c r="AQ35" s="72">
        <v>1</v>
      </c>
      <c r="AR35" s="72">
        <v>3</v>
      </c>
      <c r="AS35" s="72">
        <v>5</v>
      </c>
      <c r="AT35" s="72">
        <v>5</v>
      </c>
      <c r="AU35" s="72">
        <v>3</v>
      </c>
      <c r="AV35" s="72">
        <v>1</v>
      </c>
      <c r="AW35" s="72">
        <v>2</v>
      </c>
      <c r="AX35" s="72">
        <v>5</v>
      </c>
      <c r="AY35" s="72">
        <v>5</v>
      </c>
      <c r="AZ35" s="72">
        <v>3</v>
      </c>
      <c r="BA35" s="72">
        <v>4</v>
      </c>
      <c r="BB35" s="72">
        <v>4</v>
      </c>
      <c r="BC35" s="72">
        <v>3</v>
      </c>
      <c r="BD35" s="72">
        <v>4</v>
      </c>
      <c r="BE35" s="72">
        <v>1</v>
      </c>
      <c r="BF35" s="72">
        <v>1</v>
      </c>
      <c r="BG35" s="72">
        <v>1</v>
      </c>
      <c r="BH35" s="72">
        <v>4</v>
      </c>
      <c r="BI35" s="72">
        <v>3</v>
      </c>
      <c r="BJ35" s="72">
        <v>3</v>
      </c>
      <c r="BK35" s="72">
        <v>5</v>
      </c>
      <c r="BL35" s="72">
        <v>4</v>
      </c>
      <c r="BM35" s="72">
        <v>5</v>
      </c>
      <c r="BN35" s="72">
        <v>4</v>
      </c>
      <c r="BO35" s="72">
        <v>3</v>
      </c>
      <c r="BP35" s="72">
        <v>4</v>
      </c>
      <c r="BQ35" s="72">
        <v>4</v>
      </c>
      <c r="BR35" s="72">
        <v>5</v>
      </c>
      <c r="BS35" s="72">
        <v>4</v>
      </c>
      <c r="BT35" s="72">
        <v>3</v>
      </c>
      <c r="BU35" s="72">
        <v>5</v>
      </c>
      <c r="BV35" s="72">
        <v>3</v>
      </c>
      <c r="BW35" s="72">
        <v>3</v>
      </c>
      <c r="BX35" s="72">
        <v>4</v>
      </c>
      <c r="BY35" s="72">
        <v>2</v>
      </c>
      <c r="BZ35" s="72">
        <v>5</v>
      </c>
      <c r="CA35" s="72">
        <v>4</v>
      </c>
      <c r="CB35" s="72">
        <v>4</v>
      </c>
      <c r="CC35" s="72">
        <v>3</v>
      </c>
      <c r="CD35" s="72">
        <v>5</v>
      </c>
      <c r="CE35" s="72">
        <v>5</v>
      </c>
      <c r="CF35" s="72">
        <v>4</v>
      </c>
      <c r="CG35" s="72">
        <v>2</v>
      </c>
      <c r="CH35" s="72">
        <v>5</v>
      </c>
      <c r="CI35" s="72">
        <v>5</v>
      </c>
      <c r="CJ35" s="72">
        <v>4</v>
      </c>
      <c r="CK35" s="72">
        <v>4</v>
      </c>
      <c r="CL35" s="72">
        <v>3</v>
      </c>
      <c r="CM35" s="72">
        <v>4</v>
      </c>
      <c r="CN35" s="72">
        <v>5</v>
      </c>
      <c r="CO35" s="72">
        <v>4</v>
      </c>
      <c r="CP35" s="72">
        <v>4</v>
      </c>
      <c r="CQ35" s="72" t="s">
        <v>2669</v>
      </c>
      <c r="CR35" s="72" t="s">
        <v>2670</v>
      </c>
      <c r="CS35" s="72" t="s">
        <v>2671</v>
      </c>
      <c r="CT35" s="72" t="s">
        <v>162</v>
      </c>
      <c r="CU35" s="72" t="s">
        <v>170</v>
      </c>
      <c r="CV35" s="72" t="s">
        <v>176</v>
      </c>
      <c r="CW35" s="72" t="s">
        <v>183</v>
      </c>
      <c r="CX35" s="72" t="s">
        <v>544</v>
      </c>
      <c r="CY35" s="72" t="s">
        <v>202</v>
      </c>
      <c r="CZ35" s="72" t="s">
        <v>155</v>
      </c>
      <c r="DA35" s="72" t="s">
        <v>208</v>
      </c>
      <c r="DB35" s="72" t="s">
        <v>214</v>
      </c>
      <c r="DC35" s="72" t="s">
        <v>2031</v>
      </c>
    </row>
    <row r="36" spans="1:107" ht="12.75" x14ac:dyDescent="0.2">
      <c r="A36" s="75">
        <v>43816.415909814816</v>
      </c>
      <c r="B36" s="72">
        <v>1</v>
      </c>
      <c r="C36" s="72">
        <v>1</v>
      </c>
      <c r="D36" s="72">
        <v>1</v>
      </c>
      <c r="E36" s="72">
        <v>1</v>
      </c>
      <c r="F36" s="72">
        <v>1</v>
      </c>
      <c r="G36" s="72">
        <v>1</v>
      </c>
      <c r="H36" s="72">
        <v>1</v>
      </c>
      <c r="I36" s="72">
        <v>1</v>
      </c>
      <c r="J36" s="72">
        <v>1</v>
      </c>
      <c r="K36" s="72">
        <v>2</v>
      </c>
      <c r="L36" s="72">
        <v>4</v>
      </c>
      <c r="M36" s="72">
        <v>4</v>
      </c>
      <c r="N36" s="72">
        <v>1</v>
      </c>
      <c r="O36" s="72">
        <v>4</v>
      </c>
      <c r="P36" s="72">
        <v>1</v>
      </c>
      <c r="Q36" s="72">
        <v>2</v>
      </c>
      <c r="R36" s="72">
        <v>4</v>
      </c>
      <c r="S36" s="72">
        <v>1</v>
      </c>
      <c r="T36" s="72">
        <v>2</v>
      </c>
      <c r="U36" s="72">
        <v>1</v>
      </c>
      <c r="V36" s="72">
        <v>1</v>
      </c>
      <c r="W36" s="72">
        <v>1</v>
      </c>
      <c r="X36" s="72" t="s">
        <v>2672</v>
      </c>
      <c r="Y36" s="72" t="s">
        <v>2673</v>
      </c>
      <c r="Z36" s="72">
        <v>1</v>
      </c>
      <c r="AA36" s="72">
        <v>1</v>
      </c>
      <c r="AB36" s="72">
        <v>1</v>
      </c>
      <c r="AC36" s="72">
        <v>1</v>
      </c>
      <c r="AD36" s="72">
        <v>1</v>
      </c>
      <c r="AE36" s="72">
        <v>1</v>
      </c>
      <c r="AF36" s="72">
        <v>1</v>
      </c>
      <c r="AG36" s="72">
        <v>1</v>
      </c>
      <c r="AH36" s="72">
        <v>1</v>
      </c>
      <c r="AI36" s="72">
        <v>1</v>
      </c>
      <c r="AJ36" s="72">
        <v>1</v>
      </c>
      <c r="AK36" s="72">
        <v>1</v>
      </c>
      <c r="AL36" s="72">
        <v>1</v>
      </c>
      <c r="AM36" s="72">
        <v>1</v>
      </c>
      <c r="AN36" s="72">
        <v>1</v>
      </c>
      <c r="AO36" s="72">
        <v>1</v>
      </c>
      <c r="AP36" s="72">
        <v>3</v>
      </c>
      <c r="AQ36" s="72">
        <v>2</v>
      </c>
      <c r="AR36" s="72">
        <v>4</v>
      </c>
      <c r="AS36" s="72">
        <v>1</v>
      </c>
      <c r="AT36" s="72">
        <v>1</v>
      </c>
      <c r="AU36" s="72">
        <v>1</v>
      </c>
      <c r="AV36" s="72">
        <v>2</v>
      </c>
      <c r="AW36" s="72">
        <v>4</v>
      </c>
      <c r="AX36" s="72">
        <v>4</v>
      </c>
      <c r="AY36" s="72">
        <v>1</v>
      </c>
      <c r="AZ36" s="72">
        <v>4</v>
      </c>
      <c r="BA36" s="72">
        <v>3</v>
      </c>
      <c r="BB36" s="72">
        <v>1</v>
      </c>
      <c r="BC36" s="72">
        <v>4</v>
      </c>
      <c r="BD36" s="72">
        <v>1</v>
      </c>
      <c r="BE36" s="72">
        <v>2</v>
      </c>
      <c r="BF36" s="72">
        <v>1</v>
      </c>
      <c r="BG36" s="72">
        <v>1</v>
      </c>
      <c r="BH36" s="72">
        <v>1</v>
      </c>
      <c r="BI36" s="72">
        <v>5</v>
      </c>
      <c r="BJ36" s="72">
        <v>1</v>
      </c>
      <c r="BK36" s="72">
        <v>3</v>
      </c>
      <c r="BL36" s="72">
        <v>3</v>
      </c>
      <c r="BM36" s="72">
        <v>5</v>
      </c>
      <c r="BN36" s="72">
        <v>4</v>
      </c>
      <c r="BO36" s="72">
        <v>4</v>
      </c>
      <c r="BP36" s="72">
        <v>2</v>
      </c>
      <c r="BQ36" s="72">
        <v>2</v>
      </c>
      <c r="BR36" s="72">
        <v>2</v>
      </c>
      <c r="BS36" s="72">
        <v>3</v>
      </c>
      <c r="BT36" s="72">
        <v>4</v>
      </c>
      <c r="BU36" s="72">
        <v>2</v>
      </c>
      <c r="BV36" s="72">
        <v>3</v>
      </c>
      <c r="BW36" s="72">
        <v>3</v>
      </c>
      <c r="BX36" s="72">
        <v>5</v>
      </c>
      <c r="BY36" s="72">
        <v>4</v>
      </c>
      <c r="BZ36" s="72">
        <v>4</v>
      </c>
      <c r="CA36" s="72">
        <v>5</v>
      </c>
      <c r="CB36" s="72">
        <v>5</v>
      </c>
      <c r="CC36" s="72">
        <v>5</v>
      </c>
      <c r="CD36" s="72">
        <v>5</v>
      </c>
      <c r="CE36" s="72">
        <v>4</v>
      </c>
      <c r="CF36" s="72">
        <v>1</v>
      </c>
      <c r="CG36" s="72">
        <v>3</v>
      </c>
      <c r="CH36" s="72">
        <v>3</v>
      </c>
      <c r="CI36" s="72">
        <v>3</v>
      </c>
      <c r="CJ36" s="72">
        <v>4</v>
      </c>
      <c r="CK36" s="72">
        <v>5</v>
      </c>
      <c r="CL36" s="72">
        <v>4</v>
      </c>
      <c r="CM36" s="72">
        <v>3</v>
      </c>
      <c r="CN36" s="72">
        <v>4</v>
      </c>
      <c r="CO36" s="72">
        <v>4</v>
      </c>
      <c r="CP36" s="72">
        <v>4</v>
      </c>
      <c r="CQ36" s="72" t="s">
        <v>2052</v>
      </c>
      <c r="CR36" s="72" t="s">
        <v>2674</v>
      </c>
      <c r="CS36" s="72" t="s">
        <v>2675</v>
      </c>
      <c r="CT36" s="72" t="s">
        <v>163</v>
      </c>
      <c r="CU36" s="72" t="s">
        <v>171</v>
      </c>
      <c r="CV36" s="72" t="s">
        <v>177</v>
      </c>
      <c r="CW36" s="72" t="s">
        <v>185</v>
      </c>
      <c r="CX36" s="72" t="s">
        <v>2676</v>
      </c>
      <c r="CY36" s="72" t="s">
        <v>204</v>
      </c>
      <c r="CZ36" s="72" t="s">
        <v>329</v>
      </c>
      <c r="DA36" s="72" t="s">
        <v>363</v>
      </c>
      <c r="DB36" s="72" t="s">
        <v>2677</v>
      </c>
      <c r="DC36" s="72" t="s">
        <v>2031</v>
      </c>
    </row>
    <row r="37" spans="1:107" ht="12.75" x14ac:dyDescent="0.2">
      <c r="A37" s="75">
        <v>43816.506020682871</v>
      </c>
      <c r="B37" s="72">
        <v>2</v>
      </c>
      <c r="C37" s="72">
        <v>3</v>
      </c>
      <c r="D37" s="72">
        <v>3</v>
      </c>
      <c r="E37" s="72">
        <v>3</v>
      </c>
      <c r="F37" s="72">
        <v>1</v>
      </c>
      <c r="G37" s="72">
        <v>2</v>
      </c>
      <c r="H37" s="72">
        <v>5</v>
      </c>
      <c r="I37" s="72">
        <v>3</v>
      </c>
      <c r="J37" s="72">
        <v>1</v>
      </c>
      <c r="K37" s="72">
        <v>3</v>
      </c>
      <c r="L37" s="72">
        <v>1</v>
      </c>
      <c r="M37" s="72">
        <v>3</v>
      </c>
      <c r="N37" s="72">
        <v>3</v>
      </c>
      <c r="O37" s="72">
        <v>2</v>
      </c>
      <c r="P37" s="72">
        <v>3</v>
      </c>
      <c r="Q37" s="72">
        <v>5</v>
      </c>
      <c r="R37" s="72">
        <v>3</v>
      </c>
      <c r="S37" s="72">
        <v>2</v>
      </c>
      <c r="T37" s="72">
        <v>2</v>
      </c>
      <c r="U37" s="72">
        <v>2</v>
      </c>
      <c r="V37" s="72">
        <v>1</v>
      </c>
      <c r="W37" s="72">
        <v>2</v>
      </c>
      <c r="X37" s="72" t="s">
        <v>2678</v>
      </c>
      <c r="Y37" s="72" t="s">
        <v>2679</v>
      </c>
      <c r="Z37" s="72">
        <v>4</v>
      </c>
      <c r="AA37" s="72">
        <v>3</v>
      </c>
      <c r="AB37" s="72">
        <v>3</v>
      </c>
      <c r="AC37" s="72">
        <v>3</v>
      </c>
      <c r="AD37" s="72">
        <v>3</v>
      </c>
      <c r="AE37" s="72">
        <v>3</v>
      </c>
      <c r="AF37" s="72">
        <v>2</v>
      </c>
      <c r="AG37" s="72">
        <v>4</v>
      </c>
      <c r="AH37" s="72">
        <v>2</v>
      </c>
      <c r="AI37" s="72">
        <v>2</v>
      </c>
      <c r="AJ37" s="72">
        <v>3</v>
      </c>
      <c r="AK37" s="72">
        <v>4</v>
      </c>
      <c r="AL37" s="72">
        <v>2</v>
      </c>
      <c r="AM37" s="72">
        <v>2</v>
      </c>
      <c r="AN37" s="72">
        <v>3</v>
      </c>
      <c r="AO37" s="72">
        <v>2</v>
      </c>
      <c r="AP37" s="72">
        <v>4</v>
      </c>
      <c r="AQ37" s="72">
        <v>1</v>
      </c>
      <c r="AR37" s="72">
        <v>3</v>
      </c>
      <c r="AS37" s="72">
        <v>2</v>
      </c>
      <c r="AT37" s="72">
        <v>3</v>
      </c>
      <c r="AU37" s="72">
        <v>1</v>
      </c>
      <c r="AV37" s="72">
        <v>3</v>
      </c>
      <c r="AW37" s="72">
        <v>2</v>
      </c>
      <c r="AX37" s="72">
        <v>3</v>
      </c>
      <c r="AY37" s="72">
        <v>3</v>
      </c>
      <c r="AZ37" s="72">
        <v>2</v>
      </c>
      <c r="BA37" s="72">
        <v>3</v>
      </c>
      <c r="BB37" s="72">
        <v>5</v>
      </c>
      <c r="BC37" s="72">
        <v>3</v>
      </c>
      <c r="BD37" s="72">
        <v>3</v>
      </c>
      <c r="BE37" s="72">
        <v>1</v>
      </c>
      <c r="BF37" s="72">
        <v>2</v>
      </c>
      <c r="BG37" s="72">
        <v>2</v>
      </c>
      <c r="BH37" s="72">
        <v>4</v>
      </c>
      <c r="BI37" s="72">
        <v>3</v>
      </c>
      <c r="BJ37" s="72">
        <v>4</v>
      </c>
      <c r="BK37" s="72">
        <v>4</v>
      </c>
      <c r="BL37" s="72">
        <v>3</v>
      </c>
      <c r="BM37" s="72">
        <v>4</v>
      </c>
      <c r="BN37" s="72">
        <v>4</v>
      </c>
      <c r="BO37" s="72">
        <v>4</v>
      </c>
      <c r="BP37" s="72">
        <v>4</v>
      </c>
      <c r="BQ37" s="72">
        <v>3</v>
      </c>
      <c r="BR37" s="72">
        <v>4</v>
      </c>
      <c r="BS37" s="72">
        <v>3</v>
      </c>
      <c r="BT37" s="72">
        <v>3</v>
      </c>
      <c r="BU37" s="72">
        <v>4</v>
      </c>
      <c r="BV37" s="72">
        <v>5</v>
      </c>
      <c r="BW37" s="72">
        <v>4</v>
      </c>
      <c r="BX37" s="72">
        <v>5</v>
      </c>
      <c r="BY37" s="72">
        <v>2</v>
      </c>
      <c r="BZ37" s="72">
        <v>3</v>
      </c>
      <c r="CA37" s="72">
        <v>4</v>
      </c>
      <c r="CB37" s="72">
        <v>4</v>
      </c>
      <c r="CC37" s="72">
        <v>3</v>
      </c>
      <c r="CD37" s="72">
        <v>4</v>
      </c>
      <c r="CE37" s="72">
        <v>3</v>
      </c>
      <c r="CF37" s="72">
        <v>5</v>
      </c>
      <c r="CG37" s="72">
        <v>3</v>
      </c>
      <c r="CH37" s="72">
        <v>5</v>
      </c>
      <c r="CI37" s="72">
        <v>5</v>
      </c>
      <c r="CJ37" s="72">
        <v>3</v>
      </c>
      <c r="CK37" s="72">
        <v>5</v>
      </c>
      <c r="CL37" s="72">
        <v>4</v>
      </c>
      <c r="CM37" s="72">
        <v>3</v>
      </c>
      <c r="CN37" s="72">
        <v>4</v>
      </c>
      <c r="CO37" s="72">
        <v>4</v>
      </c>
      <c r="CP37" s="72">
        <v>4</v>
      </c>
      <c r="CQ37" s="72" t="s">
        <v>147</v>
      </c>
      <c r="CR37" s="72" t="s">
        <v>2680</v>
      </c>
      <c r="CS37" s="72" t="s">
        <v>2681</v>
      </c>
      <c r="CT37" s="72" t="s">
        <v>162</v>
      </c>
      <c r="CU37" s="72" t="s">
        <v>170</v>
      </c>
      <c r="CV37" s="72" t="s">
        <v>176</v>
      </c>
      <c r="CW37" s="72" t="s">
        <v>184</v>
      </c>
      <c r="CX37" s="72" t="s">
        <v>455</v>
      </c>
      <c r="CY37" s="72" t="s">
        <v>204</v>
      </c>
      <c r="CZ37" s="72" t="s">
        <v>702</v>
      </c>
      <c r="DA37" s="72" t="s">
        <v>208</v>
      </c>
      <c r="DB37" s="72" t="s">
        <v>214</v>
      </c>
      <c r="DC37" s="72" t="s">
        <v>2031</v>
      </c>
    </row>
    <row r="38" spans="1:107" ht="12.75" x14ac:dyDescent="0.2">
      <c r="A38" s="75">
        <v>43817.038604629633</v>
      </c>
      <c r="B38" s="72">
        <v>2</v>
      </c>
      <c r="C38" s="72">
        <v>3</v>
      </c>
      <c r="D38" s="72">
        <v>4</v>
      </c>
      <c r="E38" s="72">
        <v>3</v>
      </c>
      <c r="F38" s="72">
        <v>3</v>
      </c>
      <c r="G38" s="72">
        <v>1</v>
      </c>
      <c r="H38" s="72">
        <v>4</v>
      </c>
      <c r="I38" s="72">
        <v>5</v>
      </c>
      <c r="J38" s="72">
        <v>4</v>
      </c>
      <c r="K38" s="72">
        <v>2</v>
      </c>
      <c r="L38" s="72">
        <v>1</v>
      </c>
      <c r="M38" s="72">
        <v>5</v>
      </c>
      <c r="N38" s="72">
        <v>3</v>
      </c>
      <c r="O38" s="72">
        <v>2</v>
      </c>
      <c r="P38" s="72">
        <v>2</v>
      </c>
      <c r="Q38" s="72">
        <v>5</v>
      </c>
      <c r="R38" s="72">
        <v>1</v>
      </c>
      <c r="S38" s="72">
        <v>4</v>
      </c>
      <c r="T38" s="72">
        <v>1</v>
      </c>
      <c r="U38" s="72">
        <v>4</v>
      </c>
      <c r="V38" s="72">
        <v>1</v>
      </c>
      <c r="W38" s="72">
        <v>5</v>
      </c>
      <c r="X38" s="72" t="s">
        <v>2682</v>
      </c>
      <c r="Y38" s="72" t="s">
        <v>2539</v>
      </c>
      <c r="Z38" s="72">
        <v>4</v>
      </c>
      <c r="AA38" s="72">
        <v>3</v>
      </c>
      <c r="AB38" s="72">
        <v>5</v>
      </c>
      <c r="AC38" s="72">
        <v>2</v>
      </c>
      <c r="AD38" s="72">
        <v>5</v>
      </c>
      <c r="AE38" s="72">
        <v>3</v>
      </c>
      <c r="AF38" s="72">
        <v>4</v>
      </c>
      <c r="AG38" s="72">
        <v>1</v>
      </c>
      <c r="AH38" s="72">
        <v>4</v>
      </c>
      <c r="AI38" s="72">
        <v>1</v>
      </c>
      <c r="AJ38" s="72">
        <v>1</v>
      </c>
      <c r="AK38" s="72">
        <v>2</v>
      </c>
      <c r="AL38" s="72">
        <v>4</v>
      </c>
      <c r="AM38" s="72">
        <v>2</v>
      </c>
      <c r="AN38" s="72">
        <v>5</v>
      </c>
      <c r="AO38" s="72">
        <v>4</v>
      </c>
      <c r="AP38" s="72">
        <v>4</v>
      </c>
      <c r="AQ38" s="72">
        <v>2</v>
      </c>
      <c r="AR38" s="72">
        <v>1</v>
      </c>
      <c r="AS38" s="72">
        <v>5</v>
      </c>
      <c r="AT38" s="72">
        <v>5</v>
      </c>
      <c r="AU38" s="72">
        <v>4</v>
      </c>
      <c r="AV38" s="72">
        <v>1</v>
      </c>
      <c r="AW38" s="72">
        <v>1</v>
      </c>
      <c r="AX38" s="72">
        <v>5</v>
      </c>
      <c r="AY38" s="72">
        <v>4</v>
      </c>
      <c r="AZ38" s="72">
        <v>3</v>
      </c>
      <c r="BA38" s="72">
        <v>1</v>
      </c>
      <c r="BB38" s="72">
        <v>5</v>
      </c>
      <c r="BC38" s="72">
        <v>1</v>
      </c>
      <c r="BD38" s="72">
        <v>5</v>
      </c>
      <c r="BE38" s="72">
        <v>1</v>
      </c>
      <c r="BF38" s="72">
        <v>3</v>
      </c>
      <c r="BG38" s="72">
        <v>1</v>
      </c>
      <c r="BH38" s="72">
        <v>4</v>
      </c>
      <c r="BI38" s="72">
        <v>5</v>
      </c>
      <c r="BJ38" s="72">
        <v>5</v>
      </c>
      <c r="BK38" s="72">
        <v>4</v>
      </c>
      <c r="BL38" s="72" t="s">
        <v>5</v>
      </c>
      <c r="BM38" s="72" t="s">
        <v>5</v>
      </c>
      <c r="BN38" s="72">
        <v>4</v>
      </c>
      <c r="BO38" s="72">
        <v>1</v>
      </c>
      <c r="BP38" s="72">
        <v>5</v>
      </c>
      <c r="BQ38" s="72">
        <v>5</v>
      </c>
      <c r="BR38" s="72">
        <v>4</v>
      </c>
      <c r="BS38" s="72">
        <v>4</v>
      </c>
      <c r="BT38" s="72">
        <v>5</v>
      </c>
      <c r="BU38" s="72">
        <v>1</v>
      </c>
      <c r="BV38" s="72">
        <v>1</v>
      </c>
      <c r="BW38" s="72">
        <v>3</v>
      </c>
      <c r="BX38" s="72">
        <v>5</v>
      </c>
      <c r="BY38" s="72">
        <v>5</v>
      </c>
      <c r="BZ38" s="72">
        <v>5</v>
      </c>
      <c r="CA38" s="72">
        <v>1</v>
      </c>
      <c r="CB38" s="72">
        <v>5</v>
      </c>
      <c r="CC38" s="72">
        <v>5</v>
      </c>
      <c r="CD38" s="72">
        <v>3</v>
      </c>
      <c r="CE38" s="72">
        <v>5</v>
      </c>
      <c r="CF38" s="72">
        <v>5</v>
      </c>
      <c r="CG38" s="72">
        <v>1</v>
      </c>
      <c r="CH38" s="72">
        <v>5</v>
      </c>
      <c r="CI38" s="72">
        <v>1</v>
      </c>
      <c r="CJ38" s="72">
        <v>4</v>
      </c>
      <c r="CK38" s="72">
        <v>4</v>
      </c>
      <c r="CL38" s="72">
        <v>4</v>
      </c>
      <c r="CM38" s="72">
        <v>1</v>
      </c>
      <c r="CN38" s="72">
        <v>1</v>
      </c>
      <c r="CO38" s="72">
        <v>5</v>
      </c>
      <c r="CP38" s="72">
        <v>3</v>
      </c>
      <c r="CQ38" s="72" t="s">
        <v>2052</v>
      </c>
      <c r="CR38" s="72" t="s">
        <v>2683</v>
      </c>
      <c r="CS38" s="72" t="s">
        <v>2684</v>
      </c>
      <c r="CT38" s="72" t="s">
        <v>163</v>
      </c>
      <c r="CU38" s="72" t="s">
        <v>170</v>
      </c>
      <c r="CV38" s="72" t="s">
        <v>178</v>
      </c>
      <c r="CW38" s="72" t="s">
        <v>183</v>
      </c>
      <c r="CX38" s="72" t="s">
        <v>2685</v>
      </c>
      <c r="CY38" s="72" t="s">
        <v>204</v>
      </c>
      <c r="CZ38" s="72" t="s">
        <v>312</v>
      </c>
      <c r="DA38" s="72" t="s">
        <v>208</v>
      </c>
      <c r="DB38" s="72" t="s">
        <v>215</v>
      </c>
      <c r="DC38" s="72" t="s">
        <v>2031</v>
      </c>
    </row>
    <row r="39" spans="1:107" ht="12.75" x14ac:dyDescent="0.2">
      <c r="A39" s="75">
        <v>43817.093001516201</v>
      </c>
      <c r="B39" s="72">
        <v>3</v>
      </c>
      <c r="C39" s="72">
        <v>1</v>
      </c>
      <c r="D39" s="72" t="s">
        <v>5</v>
      </c>
      <c r="E39" s="72" t="s">
        <v>5</v>
      </c>
      <c r="F39" s="72" t="s">
        <v>5</v>
      </c>
      <c r="G39" s="72">
        <v>4</v>
      </c>
      <c r="H39" s="72" t="s">
        <v>5</v>
      </c>
      <c r="I39" s="72">
        <v>3</v>
      </c>
      <c r="J39" s="72">
        <v>2</v>
      </c>
      <c r="K39" s="72">
        <v>4</v>
      </c>
      <c r="L39" s="72">
        <v>2</v>
      </c>
      <c r="M39" s="72" t="s">
        <v>5</v>
      </c>
      <c r="N39" s="72">
        <v>3</v>
      </c>
      <c r="O39" s="72">
        <v>5</v>
      </c>
      <c r="P39" s="72">
        <v>3</v>
      </c>
      <c r="Q39" s="72">
        <v>2</v>
      </c>
      <c r="R39" s="72">
        <v>1</v>
      </c>
      <c r="S39" s="72">
        <v>2</v>
      </c>
      <c r="T39" s="72">
        <v>1</v>
      </c>
      <c r="U39" s="72">
        <v>3</v>
      </c>
      <c r="V39" s="72">
        <v>3</v>
      </c>
      <c r="W39" s="72">
        <v>3</v>
      </c>
      <c r="X39" s="72" t="s">
        <v>2686</v>
      </c>
      <c r="Z39" s="72">
        <v>3</v>
      </c>
      <c r="AA39" s="72">
        <v>3</v>
      </c>
      <c r="AB39" s="72">
        <v>5</v>
      </c>
      <c r="AC39" s="72">
        <v>3</v>
      </c>
      <c r="AD39" s="72">
        <v>4</v>
      </c>
      <c r="AE39" s="72">
        <v>4</v>
      </c>
      <c r="AF39" s="72">
        <v>4</v>
      </c>
      <c r="AG39" s="72">
        <v>5</v>
      </c>
      <c r="AH39" s="72">
        <v>5</v>
      </c>
      <c r="AI39" s="72">
        <v>5</v>
      </c>
      <c r="AJ39" s="72">
        <v>5</v>
      </c>
      <c r="AK39" s="72">
        <v>4</v>
      </c>
      <c r="AL39" s="72">
        <v>5</v>
      </c>
      <c r="AM39" s="72">
        <v>4</v>
      </c>
      <c r="AN39" s="72" t="s">
        <v>5</v>
      </c>
      <c r="AO39" s="72">
        <v>4</v>
      </c>
      <c r="AP39" s="72" t="s">
        <v>5</v>
      </c>
      <c r="AQ39" s="72" t="s">
        <v>5</v>
      </c>
      <c r="AR39" s="72">
        <v>4</v>
      </c>
      <c r="AS39" s="72" t="s">
        <v>5</v>
      </c>
      <c r="AT39" s="72" t="s">
        <v>5</v>
      </c>
      <c r="AU39" s="72">
        <v>2</v>
      </c>
      <c r="AV39" s="72">
        <v>5</v>
      </c>
      <c r="AW39" s="72">
        <v>3</v>
      </c>
      <c r="AX39" s="72">
        <v>4</v>
      </c>
      <c r="AY39" s="72">
        <v>2</v>
      </c>
      <c r="AZ39" s="72">
        <v>4</v>
      </c>
      <c r="BA39" s="72">
        <v>4</v>
      </c>
      <c r="BB39" s="72">
        <v>4</v>
      </c>
      <c r="BC39" s="72">
        <v>1</v>
      </c>
      <c r="BD39" s="72">
        <v>1</v>
      </c>
      <c r="BE39" s="72">
        <v>4</v>
      </c>
      <c r="BF39" s="72">
        <v>4</v>
      </c>
      <c r="BG39" s="72">
        <v>4</v>
      </c>
      <c r="BH39" s="72">
        <v>4</v>
      </c>
      <c r="BI39" s="72">
        <v>4</v>
      </c>
      <c r="BJ39" s="72">
        <v>4</v>
      </c>
      <c r="BK39" s="72">
        <v>1</v>
      </c>
      <c r="BL39" s="72">
        <v>4</v>
      </c>
      <c r="BM39" s="72">
        <v>4</v>
      </c>
      <c r="BN39" s="72">
        <v>5</v>
      </c>
      <c r="BO39" s="72">
        <v>3</v>
      </c>
      <c r="BP39" s="72">
        <v>4</v>
      </c>
      <c r="BQ39" s="72" t="s">
        <v>5</v>
      </c>
      <c r="BR39" s="72">
        <v>4</v>
      </c>
      <c r="BS39" s="72">
        <v>3</v>
      </c>
      <c r="BT39" s="72">
        <v>4</v>
      </c>
      <c r="BU39" s="72" t="s">
        <v>5</v>
      </c>
      <c r="BV39" s="72">
        <v>4</v>
      </c>
      <c r="BW39" s="72" t="s">
        <v>5</v>
      </c>
      <c r="BX39" s="72" t="s">
        <v>5</v>
      </c>
      <c r="BY39" s="72">
        <v>3</v>
      </c>
      <c r="BZ39" s="72">
        <v>5</v>
      </c>
      <c r="CA39" s="72">
        <v>5</v>
      </c>
      <c r="CB39" s="72">
        <v>4</v>
      </c>
      <c r="CC39" s="72">
        <v>4</v>
      </c>
      <c r="CD39" s="72">
        <v>4</v>
      </c>
      <c r="CE39" s="72">
        <v>4</v>
      </c>
      <c r="CF39" s="72" t="s">
        <v>5</v>
      </c>
      <c r="CG39" s="72" t="s">
        <v>5</v>
      </c>
      <c r="CH39" s="72">
        <v>3</v>
      </c>
      <c r="CI39" s="72">
        <v>3</v>
      </c>
      <c r="CJ39" s="72">
        <v>4</v>
      </c>
      <c r="CK39" s="72">
        <v>4</v>
      </c>
      <c r="CL39" s="72">
        <v>4</v>
      </c>
      <c r="CM39" s="72">
        <v>4</v>
      </c>
      <c r="CN39" s="72" t="s">
        <v>5</v>
      </c>
      <c r="CO39" s="72" t="s">
        <v>5</v>
      </c>
      <c r="CP39" s="72">
        <v>4</v>
      </c>
      <c r="CQ39" s="72" t="s">
        <v>2687</v>
      </c>
      <c r="CR39" s="72" t="s">
        <v>2606</v>
      </c>
      <c r="CS39" s="72" t="s">
        <v>2688</v>
      </c>
      <c r="CT39" s="72" t="s">
        <v>162</v>
      </c>
      <c r="CU39" s="72" t="s">
        <v>170</v>
      </c>
      <c r="CV39" s="72" t="s">
        <v>178</v>
      </c>
      <c r="CW39" s="72" t="s">
        <v>183</v>
      </c>
      <c r="CX39" s="72" t="s">
        <v>2689</v>
      </c>
      <c r="CY39" s="72" t="s">
        <v>204</v>
      </c>
      <c r="CZ39" s="72" t="s">
        <v>1802</v>
      </c>
      <c r="DA39" s="72" t="s">
        <v>208</v>
      </c>
      <c r="DB39" s="72" t="s">
        <v>214</v>
      </c>
      <c r="DC39" s="72" t="s">
        <v>2031</v>
      </c>
    </row>
    <row r="40" spans="1:107" ht="12.75" x14ac:dyDescent="0.2">
      <c r="A40" s="75">
        <v>43817.293173287035</v>
      </c>
      <c r="B40" s="72">
        <v>4</v>
      </c>
      <c r="C40" s="72">
        <v>2</v>
      </c>
      <c r="D40" s="72">
        <v>2</v>
      </c>
      <c r="E40" s="72">
        <v>2</v>
      </c>
      <c r="F40" s="72">
        <v>1</v>
      </c>
      <c r="G40" s="72">
        <v>4</v>
      </c>
      <c r="H40" s="72">
        <v>4</v>
      </c>
      <c r="I40" s="72">
        <v>4</v>
      </c>
      <c r="J40" s="72">
        <v>4</v>
      </c>
      <c r="K40" s="72">
        <v>5</v>
      </c>
      <c r="L40" s="72">
        <v>5</v>
      </c>
      <c r="M40" s="72">
        <v>4</v>
      </c>
      <c r="N40" s="72">
        <v>2</v>
      </c>
      <c r="O40" s="72">
        <v>2</v>
      </c>
      <c r="P40" s="72">
        <v>4</v>
      </c>
      <c r="Q40" s="72">
        <v>3</v>
      </c>
      <c r="R40" s="72">
        <v>4</v>
      </c>
      <c r="S40" s="72">
        <v>5</v>
      </c>
      <c r="T40" s="72">
        <v>4</v>
      </c>
      <c r="U40" s="72">
        <v>2</v>
      </c>
      <c r="V40" s="72">
        <v>2</v>
      </c>
      <c r="W40" s="72">
        <v>4</v>
      </c>
      <c r="X40" s="72" t="s">
        <v>2690</v>
      </c>
      <c r="Y40" s="72" t="s">
        <v>2691</v>
      </c>
      <c r="Z40" s="72">
        <v>5</v>
      </c>
      <c r="AA40" s="72">
        <v>5</v>
      </c>
      <c r="AB40" s="72">
        <v>5</v>
      </c>
      <c r="AC40" s="72">
        <v>4</v>
      </c>
      <c r="AD40" s="72">
        <v>4</v>
      </c>
      <c r="AE40" s="72">
        <v>2</v>
      </c>
      <c r="AF40" s="72">
        <v>5</v>
      </c>
      <c r="AG40" s="72">
        <v>4</v>
      </c>
      <c r="AH40" s="72">
        <v>5</v>
      </c>
      <c r="AI40" s="72">
        <v>5</v>
      </c>
      <c r="AJ40" s="72">
        <v>4</v>
      </c>
      <c r="AK40" s="72">
        <v>4</v>
      </c>
      <c r="AL40" s="72">
        <v>5</v>
      </c>
      <c r="AM40" s="72">
        <v>5</v>
      </c>
      <c r="AN40" s="72">
        <v>5</v>
      </c>
      <c r="AO40" s="72">
        <v>5</v>
      </c>
      <c r="AP40" s="72">
        <v>5</v>
      </c>
      <c r="AQ40" s="72">
        <v>1</v>
      </c>
      <c r="AR40" s="72">
        <v>5</v>
      </c>
      <c r="AS40" s="72">
        <v>5</v>
      </c>
      <c r="AT40" s="72">
        <v>5</v>
      </c>
      <c r="AU40" s="72">
        <v>5</v>
      </c>
      <c r="AV40" s="72">
        <v>5</v>
      </c>
      <c r="AW40" s="72">
        <v>5</v>
      </c>
      <c r="AX40" s="72" t="s">
        <v>5</v>
      </c>
      <c r="AY40" s="72" t="s">
        <v>5</v>
      </c>
      <c r="AZ40" s="72" t="s">
        <v>5</v>
      </c>
      <c r="BA40" s="72">
        <v>5</v>
      </c>
      <c r="BB40" s="72">
        <v>4</v>
      </c>
      <c r="BC40" s="72">
        <v>4</v>
      </c>
      <c r="BD40" s="72">
        <v>5</v>
      </c>
      <c r="BE40" s="72">
        <v>5</v>
      </c>
      <c r="BF40" s="72" t="s">
        <v>5</v>
      </c>
      <c r="BG40" s="72">
        <v>2</v>
      </c>
      <c r="BH40" s="72">
        <v>5</v>
      </c>
      <c r="BI40" s="72">
        <v>5</v>
      </c>
      <c r="BJ40" s="72" t="s">
        <v>5</v>
      </c>
      <c r="BK40" s="72" t="s">
        <v>5</v>
      </c>
      <c r="BL40" s="72">
        <v>5</v>
      </c>
      <c r="BM40" s="72" t="s">
        <v>5</v>
      </c>
      <c r="BN40" s="72">
        <v>5</v>
      </c>
      <c r="BO40" s="72" t="s">
        <v>5</v>
      </c>
      <c r="BP40" s="72">
        <v>5</v>
      </c>
      <c r="BQ40" s="72">
        <v>1</v>
      </c>
      <c r="BR40" s="72" t="s">
        <v>5</v>
      </c>
      <c r="BS40" s="72" t="s">
        <v>5</v>
      </c>
      <c r="BT40" s="72" t="s">
        <v>5</v>
      </c>
      <c r="BU40" s="72" t="s">
        <v>5</v>
      </c>
      <c r="BV40" s="72" t="s">
        <v>5</v>
      </c>
      <c r="BW40" s="72" t="s">
        <v>5</v>
      </c>
      <c r="BX40" s="72" t="s">
        <v>5</v>
      </c>
      <c r="BY40" s="72">
        <v>3</v>
      </c>
      <c r="BZ40" s="72">
        <v>5</v>
      </c>
      <c r="CA40" s="72">
        <v>5</v>
      </c>
      <c r="CB40" s="72">
        <v>5</v>
      </c>
      <c r="CC40" s="72">
        <v>5</v>
      </c>
      <c r="CD40" s="72">
        <v>5</v>
      </c>
      <c r="CE40" s="72">
        <v>4</v>
      </c>
      <c r="CF40" s="72">
        <v>1</v>
      </c>
      <c r="CG40" s="72">
        <v>1</v>
      </c>
      <c r="CH40" s="72">
        <v>2</v>
      </c>
      <c r="CI40" s="72">
        <v>2</v>
      </c>
      <c r="CJ40" s="72">
        <v>3</v>
      </c>
      <c r="CK40" s="72">
        <v>4</v>
      </c>
      <c r="CL40" s="72">
        <v>4</v>
      </c>
      <c r="CM40" s="72">
        <v>4</v>
      </c>
      <c r="CN40" s="72">
        <v>4</v>
      </c>
      <c r="CO40" s="72">
        <v>1</v>
      </c>
      <c r="CP40" s="72">
        <v>3</v>
      </c>
      <c r="CQ40" s="72" t="s">
        <v>2052</v>
      </c>
      <c r="CR40" s="72" t="s">
        <v>2633</v>
      </c>
      <c r="CT40" s="72" t="s">
        <v>163</v>
      </c>
      <c r="CU40" s="72" t="s">
        <v>170</v>
      </c>
      <c r="CV40" s="72" t="s">
        <v>177</v>
      </c>
      <c r="CW40" s="72" t="s">
        <v>183</v>
      </c>
      <c r="CX40" s="72" t="s">
        <v>479</v>
      </c>
      <c r="CY40" s="72" t="s">
        <v>204</v>
      </c>
      <c r="CZ40" s="72" t="s">
        <v>302</v>
      </c>
      <c r="DA40" s="72" t="s">
        <v>208</v>
      </c>
      <c r="DB40" s="72" t="s">
        <v>214</v>
      </c>
      <c r="DC40" s="72" t="s">
        <v>2031</v>
      </c>
    </row>
    <row r="41" spans="1:107" ht="12.75" x14ac:dyDescent="0.2">
      <c r="A41" s="75">
        <v>43817.422772384263</v>
      </c>
      <c r="B41" s="72">
        <v>4</v>
      </c>
      <c r="C41" s="72">
        <v>2</v>
      </c>
      <c r="D41" s="72">
        <v>1</v>
      </c>
      <c r="E41" s="72">
        <v>3</v>
      </c>
      <c r="F41" s="72">
        <v>4</v>
      </c>
      <c r="G41" s="72">
        <v>3</v>
      </c>
      <c r="H41" s="72">
        <v>2</v>
      </c>
      <c r="I41" s="72">
        <v>4</v>
      </c>
      <c r="J41" s="72">
        <v>4</v>
      </c>
      <c r="K41" s="72">
        <v>1</v>
      </c>
      <c r="L41" s="72">
        <v>1</v>
      </c>
      <c r="M41" s="72">
        <v>2</v>
      </c>
      <c r="N41" s="72">
        <v>3</v>
      </c>
      <c r="O41" s="72">
        <v>3</v>
      </c>
      <c r="P41" s="72">
        <v>4</v>
      </c>
      <c r="Q41" s="72">
        <v>5</v>
      </c>
      <c r="R41" s="72">
        <v>2</v>
      </c>
      <c r="S41" s="72">
        <v>1</v>
      </c>
      <c r="T41" s="72">
        <v>3</v>
      </c>
      <c r="U41" s="72">
        <v>2</v>
      </c>
      <c r="V41" s="72">
        <v>1</v>
      </c>
      <c r="W41" s="72">
        <v>4</v>
      </c>
      <c r="X41" s="72" t="s">
        <v>2692</v>
      </c>
      <c r="Y41" s="72" t="s">
        <v>2693</v>
      </c>
      <c r="Z41" s="72">
        <v>4</v>
      </c>
      <c r="AA41" s="72">
        <v>1</v>
      </c>
      <c r="AB41" s="72">
        <v>4</v>
      </c>
      <c r="AC41" s="72">
        <v>4</v>
      </c>
      <c r="AD41" s="72">
        <v>4</v>
      </c>
      <c r="AE41" s="72">
        <v>3</v>
      </c>
      <c r="AF41" s="72">
        <v>2</v>
      </c>
      <c r="AG41" s="72">
        <v>3</v>
      </c>
      <c r="AH41" s="72">
        <v>3</v>
      </c>
      <c r="AI41" s="72">
        <v>3</v>
      </c>
      <c r="AJ41" s="72">
        <v>4</v>
      </c>
      <c r="AK41" s="72">
        <v>1</v>
      </c>
      <c r="AL41" s="72">
        <v>2</v>
      </c>
      <c r="AM41" s="72">
        <v>3</v>
      </c>
      <c r="AN41" s="72">
        <v>1</v>
      </c>
      <c r="AO41" s="72">
        <v>1</v>
      </c>
      <c r="AP41" s="72">
        <v>2</v>
      </c>
      <c r="AQ41" s="72">
        <v>3</v>
      </c>
      <c r="AR41" s="72">
        <v>3</v>
      </c>
      <c r="AS41" s="72">
        <v>3</v>
      </c>
      <c r="AT41" s="72">
        <v>4</v>
      </c>
      <c r="AU41" s="72">
        <v>5</v>
      </c>
      <c r="AV41" s="72">
        <v>1</v>
      </c>
      <c r="AW41" s="72">
        <v>1</v>
      </c>
      <c r="AX41" s="72">
        <v>4</v>
      </c>
      <c r="AY41" s="72">
        <v>4</v>
      </c>
      <c r="AZ41" s="72">
        <v>3</v>
      </c>
      <c r="BA41" s="72">
        <v>4</v>
      </c>
      <c r="BB41" s="72">
        <v>4</v>
      </c>
      <c r="BC41" s="72">
        <v>1</v>
      </c>
      <c r="BD41" s="72">
        <v>2</v>
      </c>
      <c r="BE41" s="72">
        <v>1</v>
      </c>
      <c r="BF41" s="72">
        <v>1</v>
      </c>
      <c r="BG41" s="72">
        <v>1</v>
      </c>
      <c r="BH41" s="72">
        <v>4</v>
      </c>
      <c r="BI41" s="72">
        <v>3</v>
      </c>
      <c r="BJ41" s="72">
        <v>4</v>
      </c>
      <c r="BK41" s="72">
        <v>3</v>
      </c>
      <c r="BL41" s="72">
        <v>3</v>
      </c>
      <c r="BM41" s="72">
        <v>3</v>
      </c>
      <c r="BN41" s="72">
        <v>4</v>
      </c>
      <c r="BO41" s="72">
        <v>3</v>
      </c>
      <c r="BP41" s="72">
        <v>3</v>
      </c>
      <c r="BQ41" s="72">
        <v>2</v>
      </c>
      <c r="BR41" s="72">
        <v>3</v>
      </c>
      <c r="BS41" s="72">
        <v>4</v>
      </c>
      <c r="BT41" s="72">
        <v>2</v>
      </c>
      <c r="BU41" s="72">
        <v>3</v>
      </c>
      <c r="BV41" s="72">
        <v>3</v>
      </c>
      <c r="BW41" s="72">
        <v>1</v>
      </c>
      <c r="BX41" s="72">
        <v>2</v>
      </c>
      <c r="BY41" s="72">
        <v>3</v>
      </c>
      <c r="BZ41" s="72">
        <v>5</v>
      </c>
      <c r="CA41" s="72">
        <v>5</v>
      </c>
      <c r="CB41" s="72">
        <v>3</v>
      </c>
      <c r="CC41" s="72">
        <v>4</v>
      </c>
      <c r="CD41" s="72">
        <v>4</v>
      </c>
      <c r="CE41" s="72">
        <v>5</v>
      </c>
      <c r="CF41" s="72">
        <v>5</v>
      </c>
      <c r="CG41" s="72">
        <v>3</v>
      </c>
      <c r="CH41" s="72">
        <v>5</v>
      </c>
      <c r="CI41" s="72">
        <v>5</v>
      </c>
      <c r="CJ41" s="72">
        <v>3</v>
      </c>
      <c r="CK41" s="72">
        <v>3</v>
      </c>
      <c r="CL41" s="72">
        <v>3</v>
      </c>
      <c r="CM41" s="72">
        <v>3</v>
      </c>
      <c r="CN41" s="72">
        <v>5</v>
      </c>
      <c r="CO41" s="72">
        <v>5</v>
      </c>
      <c r="CP41" s="72">
        <v>3</v>
      </c>
      <c r="CQ41" s="72" t="s">
        <v>2321</v>
      </c>
      <c r="CR41" s="72" t="s">
        <v>2694</v>
      </c>
      <c r="CS41" s="72" t="s">
        <v>2695</v>
      </c>
      <c r="CT41" s="72" t="s">
        <v>162</v>
      </c>
      <c r="CU41" s="72" t="s">
        <v>170</v>
      </c>
      <c r="CV41" s="72" t="s">
        <v>176</v>
      </c>
      <c r="CW41" s="72" t="s">
        <v>183</v>
      </c>
      <c r="CX41" s="72" t="s">
        <v>2696</v>
      </c>
      <c r="CY41" s="72" t="s">
        <v>204</v>
      </c>
      <c r="CZ41" s="72" t="s">
        <v>510</v>
      </c>
      <c r="DA41" s="72" t="s">
        <v>208</v>
      </c>
      <c r="DB41" s="72" t="s">
        <v>214</v>
      </c>
      <c r="DC41" s="72" t="s">
        <v>2031</v>
      </c>
    </row>
    <row r="42" spans="1:107" ht="12.75" x14ac:dyDescent="0.2">
      <c r="A42" s="75">
        <v>43817.444174826393</v>
      </c>
      <c r="B42" s="72">
        <v>5</v>
      </c>
      <c r="C42" s="72">
        <v>3</v>
      </c>
      <c r="D42" s="72">
        <v>5</v>
      </c>
      <c r="E42" s="72">
        <v>3</v>
      </c>
      <c r="F42" s="72">
        <v>4</v>
      </c>
      <c r="G42" s="72">
        <v>4</v>
      </c>
      <c r="H42" s="72">
        <v>4</v>
      </c>
      <c r="I42" s="72">
        <v>4</v>
      </c>
      <c r="J42" s="72">
        <v>1</v>
      </c>
      <c r="K42" s="72">
        <v>3</v>
      </c>
      <c r="L42" s="72">
        <v>3</v>
      </c>
      <c r="M42" s="72">
        <v>3</v>
      </c>
      <c r="N42" s="72">
        <v>4</v>
      </c>
      <c r="O42" s="72">
        <v>3</v>
      </c>
      <c r="P42" s="72">
        <v>3</v>
      </c>
      <c r="Q42" s="72">
        <v>1</v>
      </c>
      <c r="R42" s="72">
        <v>3</v>
      </c>
      <c r="S42" s="72">
        <v>4</v>
      </c>
      <c r="T42" s="72">
        <v>4</v>
      </c>
      <c r="U42" s="72">
        <v>1</v>
      </c>
      <c r="V42" s="72">
        <v>3</v>
      </c>
      <c r="W42" s="72">
        <v>5</v>
      </c>
      <c r="X42" s="72" t="s">
        <v>2697</v>
      </c>
      <c r="Y42" s="72" t="s">
        <v>2698</v>
      </c>
      <c r="Z42" s="72">
        <v>3</v>
      </c>
      <c r="AA42" s="72">
        <v>4</v>
      </c>
      <c r="AB42" s="72">
        <v>3</v>
      </c>
      <c r="AC42" s="72">
        <v>3</v>
      </c>
      <c r="AD42" s="72">
        <v>4</v>
      </c>
      <c r="AE42" s="72">
        <v>3</v>
      </c>
      <c r="AF42" s="72">
        <v>3</v>
      </c>
      <c r="AG42" s="72">
        <v>3</v>
      </c>
      <c r="AH42" s="72">
        <v>3</v>
      </c>
      <c r="AI42" s="72">
        <v>5</v>
      </c>
      <c r="AJ42" s="72">
        <v>3</v>
      </c>
      <c r="AK42" s="72">
        <v>4</v>
      </c>
      <c r="AL42" s="72">
        <v>5</v>
      </c>
      <c r="AM42" s="72">
        <v>5</v>
      </c>
      <c r="AN42" s="72">
        <v>4</v>
      </c>
      <c r="AO42" s="72">
        <v>4</v>
      </c>
      <c r="AP42" s="72">
        <v>1</v>
      </c>
      <c r="AQ42" s="72">
        <v>4</v>
      </c>
      <c r="AR42" s="72">
        <v>4</v>
      </c>
      <c r="AS42" s="72">
        <v>3</v>
      </c>
      <c r="AT42" s="72">
        <v>4</v>
      </c>
      <c r="AU42" s="72">
        <v>1</v>
      </c>
      <c r="AV42" s="72">
        <v>2</v>
      </c>
      <c r="AW42" s="72">
        <v>4</v>
      </c>
      <c r="AX42" s="72">
        <v>2</v>
      </c>
      <c r="AY42" s="72">
        <v>3</v>
      </c>
      <c r="AZ42" s="72">
        <v>3</v>
      </c>
      <c r="BA42" s="72">
        <v>3</v>
      </c>
      <c r="BB42" s="72">
        <v>2</v>
      </c>
      <c r="BC42" s="72">
        <v>1</v>
      </c>
      <c r="BD42" s="72">
        <v>2</v>
      </c>
      <c r="BE42" s="72">
        <v>4</v>
      </c>
      <c r="BF42" s="72">
        <v>1</v>
      </c>
      <c r="BG42" s="72">
        <v>1</v>
      </c>
      <c r="BH42" s="72">
        <v>5</v>
      </c>
      <c r="BI42" s="72">
        <v>2</v>
      </c>
      <c r="BJ42" s="72">
        <v>1</v>
      </c>
      <c r="BK42" s="72">
        <v>1</v>
      </c>
      <c r="BL42" s="72">
        <v>5</v>
      </c>
      <c r="BM42" s="72">
        <v>3</v>
      </c>
      <c r="BN42" s="72">
        <v>5</v>
      </c>
      <c r="BO42" s="72">
        <v>5</v>
      </c>
      <c r="BP42" s="72">
        <v>5</v>
      </c>
      <c r="BQ42" s="72">
        <v>2</v>
      </c>
      <c r="BR42" s="72">
        <v>4</v>
      </c>
      <c r="BS42" s="72">
        <v>5</v>
      </c>
      <c r="BT42" s="72">
        <v>4</v>
      </c>
      <c r="BU42" s="72">
        <v>2</v>
      </c>
      <c r="BV42" s="72">
        <v>4</v>
      </c>
      <c r="BW42" s="72">
        <v>2</v>
      </c>
      <c r="BX42" s="72">
        <v>5</v>
      </c>
      <c r="BY42" s="72">
        <v>1</v>
      </c>
      <c r="BZ42" s="72">
        <v>3</v>
      </c>
      <c r="CA42" s="72">
        <v>3</v>
      </c>
      <c r="CB42" s="72">
        <v>5</v>
      </c>
      <c r="CC42" s="72">
        <v>5</v>
      </c>
      <c r="CD42" s="72">
        <v>3</v>
      </c>
      <c r="CE42" s="72">
        <v>3</v>
      </c>
      <c r="CF42" s="72">
        <v>1</v>
      </c>
      <c r="CG42" s="72">
        <v>1</v>
      </c>
      <c r="CH42" s="72">
        <v>3</v>
      </c>
      <c r="CI42" s="72">
        <v>3</v>
      </c>
      <c r="CJ42" s="72">
        <v>3</v>
      </c>
      <c r="CK42" s="72">
        <v>5</v>
      </c>
      <c r="CL42" s="72">
        <v>5</v>
      </c>
      <c r="CM42" s="72">
        <v>3</v>
      </c>
      <c r="CN42" s="72">
        <v>5</v>
      </c>
      <c r="CO42" s="72">
        <v>3</v>
      </c>
      <c r="CP42" s="72">
        <v>5</v>
      </c>
      <c r="CQ42" s="72" t="s">
        <v>2603</v>
      </c>
      <c r="CR42" s="72" t="s">
        <v>2606</v>
      </c>
      <c r="CS42" s="72" t="s">
        <v>2699</v>
      </c>
      <c r="CT42" s="72" t="s">
        <v>162</v>
      </c>
      <c r="CU42" s="72" t="s">
        <v>170</v>
      </c>
      <c r="CV42" s="72" t="s">
        <v>176</v>
      </c>
      <c r="CW42" s="72" t="s">
        <v>183</v>
      </c>
      <c r="CX42" s="72" t="s">
        <v>301</v>
      </c>
      <c r="CY42" s="72" t="s">
        <v>192</v>
      </c>
      <c r="CZ42" s="72" t="s">
        <v>2700</v>
      </c>
      <c r="DA42" s="72" t="s">
        <v>303</v>
      </c>
      <c r="DB42" s="72" t="s">
        <v>214</v>
      </c>
      <c r="DC42" s="72" t="s">
        <v>2031</v>
      </c>
    </row>
    <row r="43" spans="1:107" ht="12.75" x14ac:dyDescent="0.2">
      <c r="A43" s="75">
        <v>43817.445715173613</v>
      </c>
      <c r="B43" s="72">
        <v>4</v>
      </c>
      <c r="C43" s="72">
        <v>5</v>
      </c>
      <c r="D43" s="72">
        <v>5</v>
      </c>
      <c r="E43" s="72">
        <v>3</v>
      </c>
      <c r="F43" s="72">
        <v>1</v>
      </c>
      <c r="G43" s="72">
        <v>5</v>
      </c>
      <c r="H43" s="72">
        <v>3</v>
      </c>
      <c r="I43" s="72">
        <v>5</v>
      </c>
      <c r="J43" s="72">
        <v>3</v>
      </c>
      <c r="K43" s="72">
        <v>1</v>
      </c>
      <c r="L43" s="72">
        <v>4</v>
      </c>
      <c r="M43" s="72">
        <v>2</v>
      </c>
      <c r="N43" s="72">
        <v>5</v>
      </c>
      <c r="O43" s="72">
        <v>2</v>
      </c>
      <c r="P43" s="72">
        <v>5</v>
      </c>
      <c r="Q43" s="72">
        <v>4</v>
      </c>
      <c r="R43" s="72">
        <v>1</v>
      </c>
      <c r="S43" s="72">
        <v>1</v>
      </c>
      <c r="T43" s="72">
        <v>1</v>
      </c>
      <c r="U43" s="72">
        <v>2</v>
      </c>
      <c r="V43" s="72">
        <v>5</v>
      </c>
      <c r="W43" s="72">
        <v>5</v>
      </c>
      <c r="X43" s="72" t="s">
        <v>2701</v>
      </c>
      <c r="Y43" s="72" t="s">
        <v>2702</v>
      </c>
      <c r="Z43" s="72">
        <v>5</v>
      </c>
      <c r="AA43" s="72">
        <v>1</v>
      </c>
      <c r="AB43" s="72">
        <v>2</v>
      </c>
      <c r="AC43" s="72">
        <v>5</v>
      </c>
      <c r="AD43" s="72">
        <v>5</v>
      </c>
      <c r="AE43" s="72">
        <v>1</v>
      </c>
      <c r="AF43" s="72">
        <v>2</v>
      </c>
      <c r="AG43" s="72">
        <v>5</v>
      </c>
      <c r="AH43" s="72">
        <v>5</v>
      </c>
      <c r="AI43" s="72">
        <v>5</v>
      </c>
      <c r="AJ43" s="72">
        <v>3</v>
      </c>
      <c r="AK43" s="72">
        <v>4</v>
      </c>
      <c r="AL43" s="72">
        <v>5</v>
      </c>
      <c r="AM43" s="72">
        <v>5</v>
      </c>
      <c r="AN43" s="72">
        <v>5</v>
      </c>
      <c r="AO43" s="72">
        <v>5</v>
      </c>
      <c r="AP43" s="72">
        <v>4</v>
      </c>
      <c r="AQ43" s="72">
        <v>2</v>
      </c>
      <c r="AR43" s="72">
        <v>5</v>
      </c>
      <c r="AS43" s="72">
        <v>5</v>
      </c>
      <c r="AT43" s="72">
        <v>5</v>
      </c>
      <c r="AU43" s="72">
        <v>3</v>
      </c>
      <c r="AV43" s="72">
        <v>1</v>
      </c>
      <c r="AW43" s="72">
        <v>4</v>
      </c>
      <c r="AX43" s="72">
        <v>4</v>
      </c>
      <c r="AY43" s="72">
        <v>5</v>
      </c>
      <c r="AZ43" s="72">
        <v>1</v>
      </c>
      <c r="BA43" s="72">
        <v>4</v>
      </c>
      <c r="BB43" s="72">
        <v>5</v>
      </c>
      <c r="BC43" s="72">
        <v>1</v>
      </c>
      <c r="BD43" s="72">
        <v>1</v>
      </c>
      <c r="BE43" s="72">
        <v>1</v>
      </c>
      <c r="BF43" s="72">
        <v>4</v>
      </c>
      <c r="BG43" s="72">
        <v>4</v>
      </c>
      <c r="BH43" s="72">
        <v>5</v>
      </c>
      <c r="BI43" s="72">
        <v>5</v>
      </c>
      <c r="BJ43" s="72">
        <v>4</v>
      </c>
      <c r="BK43" s="72">
        <v>5</v>
      </c>
      <c r="BL43" s="72">
        <v>4</v>
      </c>
      <c r="BM43" s="72">
        <v>3</v>
      </c>
      <c r="BN43" s="72">
        <v>2</v>
      </c>
      <c r="BO43" s="72">
        <v>2</v>
      </c>
      <c r="BP43" s="72">
        <v>4</v>
      </c>
      <c r="BQ43" s="72">
        <v>2</v>
      </c>
      <c r="BR43" s="72">
        <v>5</v>
      </c>
      <c r="BS43" s="72">
        <v>3</v>
      </c>
      <c r="BT43" s="72">
        <v>4</v>
      </c>
      <c r="BU43" s="72">
        <v>5</v>
      </c>
      <c r="BV43" s="72">
        <v>3</v>
      </c>
      <c r="BW43" s="72">
        <v>3</v>
      </c>
      <c r="BX43" s="72">
        <v>5</v>
      </c>
      <c r="BY43" s="72">
        <v>5</v>
      </c>
      <c r="BZ43" s="72">
        <v>4</v>
      </c>
      <c r="CA43" s="72">
        <v>5</v>
      </c>
      <c r="CB43" s="72">
        <v>4</v>
      </c>
      <c r="CC43" s="72">
        <v>4</v>
      </c>
      <c r="CD43" s="72">
        <v>2</v>
      </c>
      <c r="CE43" s="72">
        <v>3</v>
      </c>
      <c r="CF43" s="72">
        <v>2</v>
      </c>
      <c r="CG43" s="72">
        <v>2</v>
      </c>
      <c r="CH43" s="72">
        <v>2</v>
      </c>
      <c r="CI43" s="72">
        <v>2</v>
      </c>
      <c r="CJ43" s="72">
        <v>5</v>
      </c>
      <c r="CK43" s="72">
        <v>5</v>
      </c>
      <c r="CL43" s="72">
        <v>5</v>
      </c>
      <c r="CM43" s="72">
        <v>5</v>
      </c>
      <c r="CN43" s="72">
        <v>1</v>
      </c>
      <c r="CO43" s="72">
        <v>2</v>
      </c>
      <c r="CP43" s="72">
        <v>5</v>
      </c>
      <c r="CQ43" s="72" t="s">
        <v>147</v>
      </c>
      <c r="CR43" s="72" t="s">
        <v>2615</v>
      </c>
      <c r="CS43" s="72" t="s">
        <v>2703</v>
      </c>
      <c r="CT43" s="72" t="s">
        <v>162</v>
      </c>
      <c r="CU43" s="72" t="s">
        <v>171</v>
      </c>
      <c r="CV43" s="72" t="s">
        <v>180</v>
      </c>
      <c r="CW43" s="72" t="s">
        <v>183</v>
      </c>
      <c r="CX43" s="72" t="s">
        <v>2704</v>
      </c>
      <c r="CY43" s="72" t="s">
        <v>204</v>
      </c>
      <c r="CZ43" s="72" t="s">
        <v>1373</v>
      </c>
      <c r="DA43" s="72" t="s">
        <v>208</v>
      </c>
      <c r="DB43" s="72" t="s">
        <v>214</v>
      </c>
      <c r="DC43" s="72" t="s">
        <v>2031</v>
      </c>
    </row>
    <row r="44" spans="1:107" ht="12.75" x14ac:dyDescent="0.2">
      <c r="A44" s="75">
        <v>43817.447000034721</v>
      </c>
      <c r="B44" s="72">
        <v>3</v>
      </c>
      <c r="C44" s="72">
        <v>3</v>
      </c>
      <c r="D44" s="72">
        <v>3</v>
      </c>
      <c r="E44" s="72" t="s">
        <v>5</v>
      </c>
      <c r="F44" s="72">
        <v>3</v>
      </c>
      <c r="G44" s="72">
        <v>4</v>
      </c>
      <c r="H44" s="72">
        <v>4</v>
      </c>
      <c r="I44" s="72">
        <v>3</v>
      </c>
      <c r="J44" s="72">
        <v>4</v>
      </c>
      <c r="K44" s="72">
        <v>3</v>
      </c>
      <c r="L44" s="72" t="s">
        <v>5</v>
      </c>
      <c r="M44" s="72" t="s">
        <v>5</v>
      </c>
      <c r="N44" s="72" t="s">
        <v>5</v>
      </c>
      <c r="O44" s="72">
        <v>1</v>
      </c>
      <c r="P44" s="72">
        <v>4</v>
      </c>
      <c r="Q44" s="72">
        <v>4</v>
      </c>
      <c r="R44" s="72">
        <v>2</v>
      </c>
      <c r="S44" s="72">
        <v>3</v>
      </c>
      <c r="T44" s="72" t="s">
        <v>5</v>
      </c>
      <c r="U44" s="72">
        <v>3</v>
      </c>
      <c r="V44" s="72" t="s">
        <v>5</v>
      </c>
      <c r="W44" s="72">
        <v>3</v>
      </c>
      <c r="X44" s="72" t="s">
        <v>2705</v>
      </c>
      <c r="Y44" s="72" t="s">
        <v>2706</v>
      </c>
      <c r="Z44" s="72">
        <v>5</v>
      </c>
      <c r="AA44" s="72">
        <v>5</v>
      </c>
      <c r="AB44" s="72">
        <v>3</v>
      </c>
      <c r="AC44" s="72">
        <v>4</v>
      </c>
      <c r="AD44" s="72">
        <v>4</v>
      </c>
      <c r="AE44" s="72">
        <v>4</v>
      </c>
      <c r="AF44" s="72">
        <v>4</v>
      </c>
      <c r="AG44" s="72">
        <v>4</v>
      </c>
      <c r="AH44" s="72">
        <v>4</v>
      </c>
      <c r="AI44" s="72">
        <v>4</v>
      </c>
      <c r="AJ44" s="72">
        <v>4</v>
      </c>
      <c r="AK44" s="72">
        <v>4</v>
      </c>
      <c r="AL44" s="72">
        <v>4</v>
      </c>
      <c r="AM44" s="72">
        <v>3</v>
      </c>
      <c r="AN44" s="72">
        <v>5</v>
      </c>
      <c r="AO44" s="72">
        <v>5</v>
      </c>
      <c r="AP44" s="72">
        <v>2</v>
      </c>
      <c r="AQ44" s="72">
        <v>3</v>
      </c>
      <c r="AR44" s="72">
        <v>4</v>
      </c>
      <c r="AS44" s="72">
        <v>4</v>
      </c>
      <c r="AT44" s="72">
        <v>4</v>
      </c>
      <c r="AU44" s="72">
        <v>4</v>
      </c>
      <c r="AV44" s="72">
        <v>3</v>
      </c>
      <c r="AW44" s="72">
        <v>3</v>
      </c>
      <c r="AX44" s="72">
        <v>3</v>
      </c>
      <c r="AY44" s="72">
        <v>5</v>
      </c>
      <c r="AZ44" s="72">
        <v>2</v>
      </c>
      <c r="BA44" s="72">
        <v>4</v>
      </c>
      <c r="BB44" s="72">
        <v>5</v>
      </c>
      <c r="BC44" s="72">
        <v>2</v>
      </c>
      <c r="BD44" s="72">
        <v>3</v>
      </c>
      <c r="BE44" s="72">
        <v>4</v>
      </c>
      <c r="BF44" s="72">
        <v>4</v>
      </c>
      <c r="BG44" s="72">
        <v>4</v>
      </c>
      <c r="BH44" s="72">
        <v>4</v>
      </c>
      <c r="BI44" s="72">
        <v>5</v>
      </c>
      <c r="BJ44" s="72">
        <v>5</v>
      </c>
      <c r="BK44" s="72">
        <v>4</v>
      </c>
      <c r="BL44" s="72">
        <v>2</v>
      </c>
      <c r="BM44" s="72">
        <v>4</v>
      </c>
      <c r="BN44" s="72">
        <v>4</v>
      </c>
      <c r="BO44" s="72">
        <v>4</v>
      </c>
      <c r="BP44" s="72">
        <v>4</v>
      </c>
      <c r="BQ44" s="72">
        <v>4</v>
      </c>
      <c r="BR44" s="72">
        <v>3</v>
      </c>
      <c r="BS44" s="72">
        <v>5</v>
      </c>
      <c r="BT44" s="72">
        <v>4</v>
      </c>
      <c r="BU44" s="72">
        <v>4</v>
      </c>
      <c r="BV44" s="72">
        <v>2</v>
      </c>
      <c r="BW44" s="72">
        <v>2</v>
      </c>
      <c r="BX44" s="72">
        <v>5</v>
      </c>
      <c r="BY44" s="72">
        <v>5</v>
      </c>
      <c r="BZ44" s="72">
        <v>5</v>
      </c>
      <c r="CA44" s="72">
        <v>4</v>
      </c>
      <c r="CB44" s="72">
        <v>3</v>
      </c>
      <c r="CC44" s="72">
        <v>4</v>
      </c>
      <c r="CD44" s="72">
        <v>4</v>
      </c>
      <c r="CE44" s="72">
        <v>5</v>
      </c>
      <c r="CF44" s="72">
        <v>4</v>
      </c>
      <c r="CG44" s="72">
        <v>4</v>
      </c>
      <c r="CH44" s="72">
        <v>4</v>
      </c>
      <c r="CI44" s="72">
        <v>4</v>
      </c>
      <c r="CJ44" s="72">
        <v>3</v>
      </c>
      <c r="CK44" s="72">
        <v>4</v>
      </c>
      <c r="CL44" s="72">
        <v>2</v>
      </c>
      <c r="CM44" s="72">
        <v>4</v>
      </c>
      <c r="CN44" s="72">
        <v>3</v>
      </c>
      <c r="CO44" s="72">
        <v>5</v>
      </c>
      <c r="CP44" s="72">
        <v>3</v>
      </c>
      <c r="CQ44" s="72" t="s">
        <v>145</v>
      </c>
      <c r="CR44" s="72" t="s">
        <v>2707</v>
      </c>
      <c r="CS44" s="72" t="s">
        <v>2708</v>
      </c>
      <c r="CT44" s="72" t="s">
        <v>163</v>
      </c>
      <c r="CU44" s="72" t="s">
        <v>169</v>
      </c>
      <c r="CV44" s="72" t="s">
        <v>176</v>
      </c>
      <c r="CW44" s="72" t="s">
        <v>183</v>
      </c>
      <c r="CX44" s="72" t="s">
        <v>345</v>
      </c>
      <c r="CY44" s="72" t="s">
        <v>153</v>
      </c>
      <c r="CZ44" s="72" t="s">
        <v>1206</v>
      </c>
      <c r="DA44" s="72" t="s">
        <v>208</v>
      </c>
      <c r="DB44" s="72" t="s">
        <v>214</v>
      </c>
      <c r="DC44" s="72" t="s">
        <v>2031</v>
      </c>
    </row>
    <row r="45" spans="1:107" ht="12.75" x14ac:dyDescent="0.2">
      <c r="A45" s="75">
        <v>43817.447342905092</v>
      </c>
      <c r="B45" s="72">
        <v>5</v>
      </c>
      <c r="C45" s="72">
        <v>3</v>
      </c>
      <c r="D45" s="72">
        <v>4</v>
      </c>
      <c r="E45" s="72">
        <v>1</v>
      </c>
      <c r="F45" s="72">
        <v>1</v>
      </c>
      <c r="G45" s="72" t="s">
        <v>5</v>
      </c>
      <c r="H45" s="72">
        <v>4</v>
      </c>
      <c r="I45" s="72">
        <v>1</v>
      </c>
      <c r="J45" s="72">
        <v>1</v>
      </c>
      <c r="K45" s="72">
        <v>4</v>
      </c>
      <c r="L45" s="72">
        <v>1</v>
      </c>
      <c r="M45" s="72">
        <v>1</v>
      </c>
      <c r="N45" s="72">
        <v>1</v>
      </c>
      <c r="O45" s="72" t="s">
        <v>5</v>
      </c>
      <c r="P45" s="72">
        <v>5</v>
      </c>
      <c r="Q45" s="72">
        <v>5</v>
      </c>
      <c r="R45" s="72">
        <v>1</v>
      </c>
      <c r="S45" s="72">
        <v>1</v>
      </c>
      <c r="T45" s="72">
        <v>1</v>
      </c>
      <c r="U45" s="72" t="s">
        <v>5</v>
      </c>
      <c r="V45" s="72">
        <v>1</v>
      </c>
      <c r="W45" s="72" t="s">
        <v>5</v>
      </c>
      <c r="X45" s="72" t="s">
        <v>2709</v>
      </c>
      <c r="Y45" s="72" t="s">
        <v>2710</v>
      </c>
      <c r="Z45" s="72">
        <v>5</v>
      </c>
      <c r="AA45" s="72">
        <v>5</v>
      </c>
      <c r="AB45" s="72">
        <v>5</v>
      </c>
      <c r="AC45" s="72" t="s">
        <v>5</v>
      </c>
      <c r="AD45" s="72">
        <v>2</v>
      </c>
      <c r="AE45" s="72">
        <v>5</v>
      </c>
      <c r="AF45" s="72">
        <v>5</v>
      </c>
      <c r="AG45" s="72">
        <v>2</v>
      </c>
      <c r="AH45" s="72">
        <v>2</v>
      </c>
      <c r="AI45" s="72">
        <v>3</v>
      </c>
      <c r="AJ45" s="72">
        <v>5</v>
      </c>
      <c r="AK45" s="72">
        <v>5</v>
      </c>
      <c r="AL45" s="72">
        <v>5</v>
      </c>
      <c r="AM45" s="72">
        <v>5</v>
      </c>
      <c r="AN45" s="72" t="s">
        <v>5</v>
      </c>
      <c r="AO45" s="72">
        <v>4</v>
      </c>
      <c r="AP45" s="72">
        <v>1</v>
      </c>
      <c r="AQ45" s="72">
        <v>1</v>
      </c>
      <c r="AR45" s="72">
        <v>5</v>
      </c>
      <c r="AS45" s="72">
        <v>3</v>
      </c>
      <c r="AT45" s="72">
        <v>1</v>
      </c>
      <c r="AU45" s="72">
        <v>1</v>
      </c>
      <c r="AV45" s="72">
        <v>3</v>
      </c>
      <c r="AW45" s="72">
        <v>2</v>
      </c>
      <c r="AX45" s="72">
        <v>1</v>
      </c>
      <c r="AY45" s="72">
        <v>4</v>
      </c>
      <c r="AZ45" s="72">
        <v>5</v>
      </c>
      <c r="BA45" s="72">
        <v>5</v>
      </c>
      <c r="BB45" s="72">
        <v>5</v>
      </c>
      <c r="BC45" s="72">
        <v>1</v>
      </c>
      <c r="BD45" s="72">
        <v>1</v>
      </c>
      <c r="BE45" s="72">
        <v>1</v>
      </c>
      <c r="BF45" s="72" t="s">
        <v>5</v>
      </c>
      <c r="BG45" s="72">
        <v>5</v>
      </c>
      <c r="BH45" s="72" t="s">
        <v>5</v>
      </c>
      <c r="BI45" s="72">
        <v>1</v>
      </c>
      <c r="BJ45" s="72">
        <v>5</v>
      </c>
      <c r="BK45" s="72">
        <v>1</v>
      </c>
      <c r="BL45" s="72">
        <v>5</v>
      </c>
      <c r="BM45" s="72">
        <v>3</v>
      </c>
      <c r="BN45" s="72">
        <v>3</v>
      </c>
      <c r="BO45" s="72">
        <v>5</v>
      </c>
      <c r="BP45" s="72">
        <v>5</v>
      </c>
      <c r="BQ45" s="72">
        <v>1</v>
      </c>
      <c r="BR45" s="72">
        <v>3</v>
      </c>
      <c r="BS45" s="72">
        <v>4</v>
      </c>
      <c r="BT45" s="72">
        <v>3</v>
      </c>
      <c r="BU45" s="72">
        <v>3</v>
      </c>
      <c r="BV45" s="72">
        <v>1</v>
      </c>
      <c r="BW45" s="72">
        <v>1</v>
      </c>
      <c r="BX45" s="72">
        <v>3</v>
      </c>
      <c r="BY45" s="72">
        <v>3</v>
      </c>
      <c r="BZ45" s="72">
        <v>5</v>
      </c>
      <c r="CA45" s="72">
        <v>5</v>
      </c>
      <c r="CB45" s="72">
        <v>5</v>
      </c>
      <c r="CC45" s="72">
        <v>5</v>
      </c>
      <c r="CD45" s="72">
        <v>5</v>
      </c>
      <c r="CE45" s="72">
        <v>5</v>
      </c>
      <c r="CF45" s="72">
        <v>1</v>
      </c>
      <c r="CG45" s="72">
        <v>1</v>
      </c>
      <c r="CH45" s="72">
        <v>3</v>
      </c>
      <c r="CI45" s="72">
        <v>5</v>
      </c>
      <c r="CJ45" s="72">
        <v>3</v>
      </c>
      <c r="CK45" s="72">
        <v>5</v>
      </c>
      <c r="CL45" s="72">
        <v>5</v>
      </c>
      <c r="CM45" s="72">
        <v>3</v>
      </c>
      <c r="CN45" s="72">
        <v>4</v>
      </c>
      <c r="CO45" s="72">
        <v>4</v>
      </c>
      <c r="CP45" s="72">
        <v>4</v>
      </c>
      <c r="CQ45" s="72" t="s">
        <v>2052</v>
      </c>
      <c r="CR45" s="72" t="s">
        <v>2711</v>
      </c>
      <c r="CS45" s="72" t="s">
        <v>2712</v>
      </c>
      <c r="CT45" s="72" t="s">
        <v>162</v>
      </c>
      <c r="CU45" s="72" t="s">
        <v>171</v>
      </c>
      <c r="CV45" s="72" t="s">
        <v>181</v>
      </c>
      <c r="CW45" s="72" t="s">
        <v>183</v>
      </c>
      <c r="CX45" s="72" t="s">
        <v>191</v>
      </c>
      <c r="CY45" s="72" t="s">
        <v>192</v>
      </c>
      <c r="CZ45" s="72" t="s">
        <v>651</v>
      </c>
      <c r="DA45" s="72" t="s">
        <v>208</v>
      </c>
      <c r="DB45" s="72" t="s">
        <v>214</v>
      </c>
      <c r="DC45" s="72" t="s">
        <v>2031</v>
      </c>
    </row>
    <row r="46" spans="1:107" ht="12.75" x14ac:dyDescent="0.2">
      <c r="A46" s="75">
        <v>43817.44737623843</v>
      </c>
      <c r="B46" s="72">
        <v>4</v>
      </c>
      <c r="C46" s="72">
        <v>4</v>
      </c>
      <c r="D46" s="72">
        <v>4</v>
      </c>
      <c r="E46" s="72">
        <v>4</v>
      </c>
      <c r="F46" s="72">
        <v>2</v>
      </c>
      <c r="G46" s="72">
        <v>5</v>
      </c>
      <c r="H46" s="72">
        <v>1</v>
      </c>
      <c r="I46" s="72">
        <v>4</v>
      </c>
      <c r="J46" s="72">
        <v>4</v>
      </c>
      <c r="K46" s="72">
        <v>1</v>
      </c>
      <c r="L46" s="72">
        <v>3</v>
      </c>
      <c r="M46" s="72">
        <v>3</v>
      </c>
      <c r="N46" s="72">
        <v>2</v>
      </c>
      <c r="O46" s="72">
        <v>3</v>
      </c>
      <c r="P46" s="72">
        <v>4</v>
      </c>
      <c r="Q46" s="72">
        <v>4</v>
      </c>
      <c r="R46" s="72">
        <v>4</v>
      </c>
      <c r="S46" s="72">
        <v>4</v>
      </c>
      <c r="T46" s="72">
        <v>1</v>
      </c>
      <c r="U46" s="72">
        <v>1</v>
      </c>
      <c r="V46" s="72">
        <v>4</v>
      </c>
      <c r="W46" s="72">
        <v>4</v>
      </c>
      <c r="Z46" s="72">
        <v>2</v>
      </c>
      <c r="AA46" s="72">
        <v>1</v>
      </c>
      <c r="AB46" s="72">
        <v>3</v>
      </c>
      <c r="AC46" s="72">
        <v>2</v>
      </c>
      <c r="AD46" s="72">
        <v>4</v>
      </c>
      <c r="AE46" s="72">
        <v>2</v>
      </c>
      <c r="AF46" s="72">
        <v>2</v>
      </c>
      <c r="AG46" s="72">
        <v>3</v>
      </c>
      <c r="AH46" s="72">
        <v>2</v>
      </c>
      <c r="AI46" s="72">
        <v>4</v>
      </c>
      <c r="AJ46" s="72">
        <v>2</v>
      </c>
      <c r="AK46" s="72">
        <v>4</v>
      </c>
      <c r="AL46" s="72">
        <v>4</v>
      </c>
      <c r="AM46" s="72">
        <v>4</v>
      </c>
      <c r="AN46" s="72">
        <v>4</v>
      </c>
      <c r="AO46" s="72">
        <v>4</v>
      </c>
      <c r="AP46" s="72">
        <v>5</v>
      </c>
      <c r="AQ46" s="72">
        <v>4</v>
      </c>
      <c r="AR46" s="72">
        <v>4</v>
      </c>
      <c r="AS46" s="72">
        <v>2</v>
      </c>
      <c r="AT46" s="72">
        <v>4</v>
      </c>
      <c r="AU46" s="72">
        <v>5</v>
      </c>
      <c r="AV46" s="72">
        <v>3</v>
      </c>
      <c r="AW46" s="72">
        <v>2</v>
      </c>
      <c r="AX46" s="72">
        <v>3</v>
      </c>
      <c r="AY46" s="72">
        <v>3</v>
      </c>
      <c r="AZ46" s="72">
        <v>3</v>
      </c>
      <c r="BA46" s="72">
        <v>2</v>
      </c>
      <c r="BB46" s="72">
        <v>3</v>
      </c>
      <c r="BC46" s="72">
        <v>4</v>
      </c>
      <c r="BD46" s="72">
        <v>5</v>
      </c>
      <c r="BE46" s="72">
        <v>2</v>
      </c>
      <c r="BF46" s="72">
        <v>2</v>
      </c>
      <c r="BG46" s="72">
        <v>2</v>
      </c>
      <c r="BH46" s="72">
        <v>3</v>
      </c>
      <c r="BI46" s="72">
        <v>4</v>
      </c>
      <c r="BJ46" s="72">
        <v>4</v>
      </c>
      <c r="BK46" s="72">
        <v>2</v>
      </c>
      <c r="BL46" s="72">
        <v>3</v>
      </c>
      <c r="BM46" s="72">
        <v>3</v>
      </c>
      <c r="BN46" s="72">
        <v>2</v>
      </c>
      <c r="BO46" s="72">
        <v>1</v>
      </c>
      <c r="BP46" s="72">
        <v>4</v>
      </c>
      <c r="BQ46" s="72">
        <v>2</v>
      </c>
      <c r="BR46" s="72">
        <v>4</v>
      </c>
      <c r="BS46" s="72">
        <v>4</v>
      </c>
      <c r="BT46" s="72">
        <v>4</v>
      </c>
      <c r="BU46" s="72">
        <v>2</v>
      </c>
      <c r="BV46" s="72">
        <v>4</v>
      </c>
      <c r="BW46" s="72">
        <v>2</v>
      </c>
      <c r="BX46" s="72">
        <v>1</v>
      </c>
      <c r="BY46" s="72">
        <v>4</v>
      </c>
      <c r="BZ46" s="72">
        <v>4</v>
      </c>
      <c r="CA46" s="72">
        <v>4</v>
      </c>
      <c r="CB46" s="72">
        <v>4</v>
      </c>
      <c r="CC46" s="72">
        <v>4</v>
      </c>
      <c r="CD46" s="72">
        <v>3</v>
      </c>
      <c r="CE46" s="72">
        <v>4</v>
      </c>
      <c r="CF46" s="72">
        <v>4</v>
      </c>
      <c r="CG46" s="72">
        <v>1</v>
      </c>
      <c r="CH46" s="72">
        <v>3</v>
      </c>
      <c r="CI46" s="72">
        <v>3</v>
      </c>
      <c r="CJ46" s="72">
        <v>3</v>
      </c>
      <c r="CK46" s="72">
        <v>4</v>
      </c>
      <c r="CL46" s="72">
        <v>4</v>
      </c>
      <c r="CM46" s="72">
        <v>2</v>
      </c>
      <c r="CN46" s="72">
        <v>2</v>
      </c>
      <c r="CO46" s="72">
        <v>4</v>
      </c>
      <c r="CP46" s="72">
        <v>4</v>
      </c>
      <c r="CQ46" s="72" t="s">
        <v>148</v>
      </c>
      <c r="CR46" s="72" t="s">
        <v>2649</v>
      </c>
      <c r="CS46" s="72" t="s">
        <v>2713</v>
      </c>
      <c r="CT46" s="72" t="s">
        <v>162</v>
      </c>
      <c r="CU46" s="72" t="s">
        <v>171</v>
      </c>
      <c r="CV46" s="72" t="s">
        <v>180</v>
      </c>
      <c r="CW46" s="72" t="s">
        <v>183</v>
      </c>
      <c r="CX46" s="72" t="s">
        <v>552</v>
      </c>
      <c r="CY46" s="72" t="s">
        <v>153</v>
      </c>
      <c r="CZ46" s="72" t="s">
        <v>1045</v>
      </c>
      <c r="DA46" s="72" t="s">
        <v>208</v>
      </c>
      <c r="DB46" s="72" t="s">
        <v>214</v>
      </c>
      <c r="DC46" s="72" t="s">
        <v>2031</v>
      </c>
    </row>
    <row r="47" spans="1:107" ht="12.75" x14ac:dyDescent="0.2">
      <c r="A47" s="75">
        <v>43817.447981423611</v>
      </c>
      <c r="B47" s="72">
        <v>4</v>
      </c>
      <c r="C47" s="72">
        <v>3</v>
      </c>
      <c r="D47" s="72">
        <v>3</v>
      </c>
      <c r="E47" s="72">
        <v>1</v>
      </c>
      <c r="F47" s="72">
        <v>1</v>
      </c>
      <c r="G47" s="72">
        <v>5</v>
      </c>
      <c r="H47" s="72">
        <v>1</v>
      </c>
      <c r="I47" s="72">
        <v>5</v>
      </c>
      <c r="J47" s="72">
        <v>1</v>
      </c>
      <c r="K47" s="72">
        <v>4</v>
      </c>
      <c r="L47" s="72">
        <v>1</v>
      </c>
      <c r="M47" s="72">
        <v>3</v>
      </c>
      <c r="N47" s="72">
        <v>1</v>
      </c>
      <c r="O47" s="72">
        <v>1</v>
      </c>
      <c r="P47" s="72">
        <v>5</v>
      </c>
      <c r="Q47" s="72">
        <v>4</v>
      </c>
      <c r="R47" s="72">
        <v>1</v>
      </c>
      <c r="S47" s="72">
        <v>2</v>
      </c>
      <c r="T47" s="72">
        <v>1</v>
      </c>
      <c r="U47" s="72">
        <v>2</v>
      </c>
      <c r="V47" s="72">
        <v>2</v>
      </c>
      <c r="W47" s="72">
        <v>2</v>
      </c>
      <c r="Z47" s="72">
        <v>5</v>
      </c>
      <c r="AA47" s="72">
        <v>4</v>
      </c>
      <c r="AB47" s="72">
        <v>4</v>
      </c>
      <c r="AC47" s="72">
        <v>5</v>
      </c>
      <c r="AD47" s="72">
        <v>5</v>
      </c>
      <c r="AE47" s="72">
        <v>4</v>
      </c>
      <c r="AF47" s="72">
        <v>4</v>
      </c>
      <c r="AG47" s="72">
        <v>5</v>
      </c>
      <c r="AH47" s="72">
        <v>5</v>
      </c>
      <c r="AI47" s="72">
        <v>5</v>
      </c>
      <c r="AJ47" s="72">
        <v>5</v>
      </c>
      <c r="AK47" s="72">
        <v>5</v>
      </c>
      <c r="AL47" s="72">
        <v>4</v>
      </c>
      <c r="AM47" s="72">
        <v>5</v>
      </c>
      <c r="AN47" s="72">
        <v>5</v>
      </c>
      <c r="AO47" s="72">
        <v>4</v>
      </c>
      <c r="AP47" s="72">
        <v>4</v>
      </c>
      <c r="AQ47" s="72">
        <v>2</v>
      </c>
      <c r="AR47" s="72">
        <v>5</v>
      </c>
      <c r="AS47" s="72">
        <v>3</v>
      </c>
      <c r="AT47" s="72">
        <v>4</v>
      </c>
      <c r="AU47" s="72">
        <v>2</v>
      </c>
      <c r="AV47" s="72" t="s">
        <v>5</v>
      </c>
      <c r="AW47" s="72">
        <v>2</v>
      </c>
      <c r="AX47" s="72">
        <v>4</v>
      </c>
      <c r="AY47" s="72" t="s">
        <v>5</v>
      </c>
      <c r="AZ47" s="72">
        <v>2</v>
      </c>
      <c r="BA47" s="72">
        <v>3</v>
      </c>
      <c r="BB47" s="72">
        <v>5</v>
      </c>
      <c r="BC47" s="72">
        <v>2</v>
      </c>
      <c r="BD47" s="72">
        <v>2</v>
      </c>
      <c r="BE47" s="72">
        <v>2</v>
      </c>
      <c r="BF47" s="72">
        <v>4</v>
      </c>
      <c r="BG47" s="72" t="s">
        <v>5</v>
      </c>
      <c r="BH47" s="72">
        <v>5</v>
      </c>
      <c r="BI47" s="72">
        <v>4</v>
      </c>
      <c r="BJ47" s="72">
        <v>3</v>
      </c>
      <c r="BK47" s="72">
        <v>3</v>
      </c>
      <c r="BL47" s="72">
        <v>3</v>
      </c>
      <c r="BM47" s="72">
        <v>4</v>
      </c>
      <c r="BN47" s="72">
        <v>3</v>
      </c>
      <c r="BO47" s="72">
        <v>3</v>
      </c>
      <c r="BP47" s="72">
        <v>3</v>
      </c>
      <c r="BQ47" s="72" t="s">
        <v>5</v>
      </c>
      <c r="BR47" s="72" t="s">
        <v>5</v>
      </c>
      <c r="BS47" s="72">
        <v>4</v>
      </c>
      <c r="BT47" s="72" t="s">
        <v>5</v>
      </c>
      <c r="BU47" s="72" t="s">
        <v>5</v>
      </c>
      <c r="BV47" s="72" t="s">
        <v>5</v>
      </c>
      <c r="BW47" s="72" t="s">
        <v>5</v>
      </c>
      <c r="BX47" s="72" t="s">
        <v>5</v>
      </c>
      <c r="BY47" s="72" t="s">
        <v>5</v>
      </c>
      <c r="BZ47" s="72" t="s">
        <v>5</v>
      </c>
      <c r="CA47" s="72">
        <v>4</v>
      </c>
      <c r="CB47" s="72">
        <v>5</v>
      </c>
      <c r="CC47" s="72" t="s">
        <v>5</v>
      </c>
      <c r="CD47" s="72">
        <v>4</v>
      </c>
      <c r="CE47" s="72" t="s">
        <v>5</v>
      </c>
      <c r="CF47" s="72">
        <v>4</v>
      </c>
      <c r="CG47" s="72">
        <v>3</v>
      </c>
      <c r="CH47" s="72">
        <v>5</v>
      </c>
      <c r="CI47" s="72">
        <v>5</v>
      </c>
      <c r="CJ47" s="72">
        <v>5</v>
      </c>
      <c r="CK47" s="72">
        <v>5</v>
      </c>
      <c r="CL47" s="72">
        <v>5</v>
      </c>
      <c r="CM47" s="72">
        <v>5</v>
      </c>
      <c r="CN47" s="72">
        <v>5</v>
      </c>
      <c r="CO47" s="72">
        <v>5</v>
      </c>
      <c r="CP47" s="72">
        <v>5</v>
      </c>
      <c r="CQ47" s="72" t="s">
        <v>2052</v>
      </c>
      <c r="CR47" s="72" t="s">
        <v>2649</v>
      </c>
      <c r="CT47" s="72" t="s">
        <v>162</v>
      </c>
      <c r="CU47" s="72" t="s">
        <v>170</v>
      </c>
      <c r="CV47" s="72" t="s">
        <v>176</v>
      </c>
      <c r="CW47" s="72" t="s">
        <v>183</v>
      </c>
      <c r="CX47" s="72" t="s">
        <v>379</v>
      </c>
      <c r="CY47" s="72" t="s">
        <v>202</v>
      </c>
      <c r="CZ47" s="72" t="s">
        <v>394</v>
      </c>
      <c r="DA47" s="72" t="s">
        <v>208</v>
      </c>
      <c r="DB47" s="72" t="s">
        <v>214</v>
      </c>
      <c r="DC47" s="72" t="s">
        <v>2031</v>
      </c>
    </row>
    <row r="48" spans="1:107" ht="12.75" x14ac:dyDescent="0.2">
      <c r="A48" s="75">
        <v>43817.448337187496</v>
      </c>
      <c r="B48" s="72">
        <v>5</v>
      </c>
      <c r="C48" s="72" t="s">
        <v>5</v>
      </c>
      <c r="D48" s="72" t="s">
        <v>5</v>
      </c>
      <c r="E48" s="72">
        <v>4</v>
      </c>
      <c r="F48" s="72">
        <v>3</v>
      </c>
      <c r="G48" s="72">
        <v>5</v>
      </c>
      <c r="H48" s="72">
        <v>4</v>
      </c>
      <c r="I48" s="72">
        <v>5</v>
      </c>
      <c r="J48" s="72">
        <v>4</v>
      </c>
      <c r="K48" s="72">
        <v>5</v>
      </c>
      <c r="L48" s="72">
        <v>5</v>
      </c>
      <c r="M48" s="72" t="s">
        <v>5</v>
      </c>
      <c r="N48" s="72">
        <v>3</v>
      </c>
      <c r="O48" s="72" t="s">
        <v>5</v>
      </c>
      <c r="P48" s="72">
        <v>5</v>
      </c>
      <c r="Q48" s="72" t="s">
        <v>5</v>
      </c>
      <c r="R48" s="72">
        <v>4</v>
      </c>
      <c r="S48" s="72">
        <v>3</v>
      </c>
      <c r="T48" s="72">
        <v>3</v>
      </c>
      <c r="U48" s="72">
        <v>4</v>
      </c>
      <c r="V48" s="72">
        <v>3</v>
      </c>
      <c r="W48" s="72">
        <v>5</v>
      </c>
      <c r="X48" s="72" t="s">
        <v>2714</v>
      </c>
      <c r="Y48" s="72" t="s">
        <v>2715</v>
      </c>
      <c r="Z48" s="72">
        <v>4</v>
      </c>
      <c r="AA48" s="72">
        <v>3</v>
      </c>
      <c r="AB48" s="72">
        <v>4</v>
      </c>
      <c r="AC48" s="72">
        <v>5</v>
      </c>
      <c r="AD48" s="72">
        <v>4</v>
      </c>
      <c r="AE48" s="72">
        <v>4</v>
      </c>
      <c r="AF48" s="72">
        <v>5</v>
      </c>
      <c r="AG48" s="72">
        <v>3</v>
      </c>
      <c r="AH48" s="72">
        <v>4</v>
      </c>
      <c r="AI48" s="72">
        <v>4</v>
      </c>
      <c r="AJ48" s="72">
        <v>3</v>
      </c>
      <c r="AK48" s="72">
        <v>5</v>
      </c>
      <c r="AL48" s="72">
        <v>3</v>
      </c>
      <c r="AM48" s="72">
        <v>4</v>
      </c>
      <c r="AN48" s="72">
        <v>5</v>
      </c>
      <c r="AO48" s="72">
        <v>5</v>
      </c>
      <c r="AP48" s="72">
        <v>5</v>
      </c>
      <c r="AQ48" s="72">
        <v>3</v>
      </c>
      <c r="AR48" s="72">
        <v>5</v>
      </c>
      <c r="AS48" s="72">
        <v>4</v>
      </c>
      <c r="AT48" s="72">
        <v>4</v>
      </c>
      <c r="AU48" s="72">
        <v>3</v>
      </c>
      <c r="AV48" s="72">
        <v>5</v>
      </c>
      <c r="AW48" s="72">
        <v>4</v>
      </c>
      <c r="AX48" s="72">
        <v>5</v>
      </c>
      <c r="AY48" s="72">
        <v>5</v>
      </c>
      <c r="AZ48" s="72">
        <v>4</v>
      </c>
      <c r="BA48" s="72">
        <v>5</v>
      </c>
      <c r="BB48" s="72">
        <v>5</v>
      </c>
      <c r="BC48" s="72">
        <v>4</v>
      </c>
      <c r="BD48" s="72">
        <v>3</v>
      </c>
      <c r="BE48" s="72">
        <v>3</v>
      </c>
      <c r="BF48" s="72">
        <v>5</v>
      </c>
      <c r="BG48" s="72">
        <v>4</v>
      </c>
      <c r="BH48" s="72">
        <v>5</v>
      </c>
      <c r="BI48" s="72">
        <v>4</v>
      </c>
      <c r="BJ48" s="72">
        <v>4</v>
      </c>
      <c r="BK48" s="72">
        <v>4</v>
      </c>
      <c r="BL48" s="72">
        <v>4</v>
      </c>
      <c r="BM48" s="72">
        <v>4</v>
      </c>
      <c r="BN48" s="72">
        <v>4</v>
      </c>
      <c r="BO48" s="72">
        <v>5</v>
      </c>
      <c r="BP48" s="72">
        <v>4</v>
      </c>
      <c r="BQ48" s="72">
        <v>3</v>
      </c>
      <c r="BR48" s="72">
        <v>4</v>
      </c>
      <c r="BS48" s="72">
        <v>5</v>
      </c>
      <c r="BT48" s="72">
        <v>4</v>
      </c>
      <c r="BU48" s="72">
        <v>4</v>
      </c>
      <c r="BV48" s="72">
        <v>4</v>
      </c>
      <c r="BW48" s="72">
        <v>3</v>
      </c>
      <c r="BX48" s="72">
        <v>4</v>
      </c>
      <c r="BY48" s="72">
        <v>4</v>
      </c>
      <c r="BZ48" s="72">
        <v>5</v>
      </c>
      <c r="CA48" s="72">
        <v>5</v>
      </c>
      <c r="CB48" s="72">
        <v>4</v>
      </c>
      <c r="CC48" s="72">
        <v>4</v>
      </c>
      <c r="CD48" s="72">
        <v>4</v>
      </c>
      <c r="CE48" s="72">
        <v>4</v>
      </c>
      <c r="CF48" s="72">
        <v>5</v>
      </c>
      <c r="CG48" s="72">
        <v>2</v>
      </c>
      <c r="CH48" s="72">
        <v>5</v>
      </c>
      <c r="CI48" s="72">
        <v>4</v>
      </c>
      <c r="CJ48" s="72">
        <v>4</v>
      </c>
      <c r="CK48" s="72">
        <v>4</v>
      </c>
      <c r="CL48" s="72">
        <v>4</v>
      </c>
      <c r="CM48" s="72">
        <v>5</v>
      </c>
      <c r="CN48" s="72">
        <v>3</v>
      </c>
      <c r="CO48" s="72">
        <v>3</v>
      </c>
      <c r="CP48" s="72">
        <v>3</v>
      </c>
      <c r="CQ48" s="72" t="s">
        <v>776</v>
      </c>
      <c r="CR48" s="72" t="s">
        <v>2716</v>
      </c>
      <c r="CT48" s="72" t="s">
        <v>162</v>
      </c>
      <c r="CU48" s="72" t="s">
        <v>171</v>
      </c>
      <c r="CV48" s="72" t="s">
        <v>177</v>
      </c>
      <c r="CW48" s="72" t="s">
        <v>183</v>
      </c>
      <c r="CX48" s="72" t="s">
        <v>1796</v>
      </c>
      <c r="CY48" s="72" t="s">
        <v>153</v>
      </c>
      <c r="CZ48" s="72" t="s">
        <v>320</v>
      </c>
      <c r="DA48" s="72" t="s">
        <v>208</v>
      </c>
      <c r="DB48" s="72" t="s">
        <v>214</v>
      </c>
      <c r="DC48" s="72" t="s">
        <v>2031</v>
      </c>
    </row>
    <row r="49" spans="1:107" ht="12.75" x14ac:dyDescent="0.2">
      <c r="A49" s="75">
        <v>43817.451631203701</v>
      </c>
      <c r="B49" s="72">
        <v>1</v>
      </c>
      <c r="C49" s="72">
        <v>4</v>
      </c>
      <c r="D49" s="72">
        <v>3</v>
      </c>
      <c r="E49" s="72">
        <v>4</v>
      </c>
      <c r="F49" s="72">
        <v>1</v>
      </c>
      <c r="G49" s="72">
        <v>5</v>
      </c>
      <c r="H49" s="72">
        <v>3</v>
      </c>
      <c r="I49" s="72">
        <v>3</v>
      </c>
      <c r="J49" s="72">
        <v>1</v>
      </c>
      <c r="K49" s="72">
        <v>1</v>
      </c>
      <c r="L49" s="72">
        <v>2</v>
      </c>
      <c r="M49" s="72">
        <v>5</v>
      </c>
      <c r="N49" s="72">
        <v>2</v>
      </c>
      <c r="O49" s="72">
        <v>5</v>
      </c>
      <c r="P49" s="72">
        <v>5</v>
      </c>
      <c r="Q49" s="72">
        <v>3</v>
      </c>
      <c r="R49" s="72">
        <v>3</v>
      </c>
      <c r="S49" s="72">
        <v>2</v>
      </c>
      <c r="T49" s="72">
        <v>1</v>
      </c>
      <c r="U49" s="72">
        <v>1</v>
      </c>
      <c r="V49" s="72">
        <v>1</v>
      </c>
      <c r="W49" s="72">
        <v>5</v>
      </c>
      <c r="X49" s="72" t="s">
        <v>2717</v>
      </c>
      <c r="Y49" s="72" t="s">
        <v>2497</v>
      </c>
      <c r="Z49" s="72">
        <v>5</v>
      </c>
      <c r="AA49" s="72">
        <v>5</v>
      </c>
      <c r="AB49" s="72">
        <v>5</v>
      </c>
      <c r="AC49" s="72">
        <v>4</v>
      </c>
      <c r="AD49" s="72">
        <v>5</v>
      </c>
      <c r="AE49" s="72">
        <v>5</v>
      </c>
      <c r="AF49" s="72">
        <v>5</v>
      </c>
      <c r="AG49" s="72">
        <v>4</v>
      </c>
      <c r="AH49" s="72">
        <v>3</v>
      </c>
      <c r="AI49" s="72">
        <v>4</v>
      </c>
      <c r="AJ49" s="72">
        <v>5</v>
      </c>
      <c r="AK49" s="72">
        <v>5</v>
      </c>
      <c r="AL49" s="72">
        <v>4</v>
      </c>
      <c r="AM49" s="72">
        <v>3</v>
      </c>
      <c r="AN49" s="72">
        <v>4</v>
      </c>
      <c r="AO49" s="72">
        <v>3</v>
      </c>
      <c r="AP49" s="72">
        <v>5</v>
      </c>
      <c r="AQ49" s="72">
        <v>1</v>
      </c>
      <c r="AR49" s="72">
        <v>5</v>
      </c>
      <c r="AS49" s="72">
        <v>3</v>
      </c>
      <c r="AT49" s="72">
        <v>2</v>
      </c>
      <c r="AU49" s="72">
        <v>1</v>
      </c>
      <c r="AV49" s="72">
        <v>1</v>
      </c>
      <c r="AW49" s="72">
        <v>2</v>
      </c>
      <c r="AX49" s="72">
        <v>5</v>
      </c>
      <c r="AY49" s="72">
        <v>2</v>
      </c>
      <c r="AZ49" s="72">
        <v>4</v>
      </c>
      <c r="BA49" s="72">
        <v>5</v>
      </c>
      <c r="BB49" s="72">
        <v>4</v>
      </c>
      <c r="BC49" s="72">
        <v>3</v>
      </c>
      <c r="BD49" s="72">
        <v>1</v>
      </c>
      <c r="BE49" s="72">
        <v>1</v>
      </c>
      <c r="BF49" s="72">
        <v>1</v>
      </c>
      <c r="BG49" s="72">
        <v>1</v>
      </c>
      <c r="BH49" s="72">
        <v>5</v>
      </c>
      <c r="BI49" s="72">
        <v>4</v>
      </c>
      <c r="BJ49" s="72">
        <v>4</v>
      </c>
      <c r="BK49" s="72">
        <v>3</v>
      </c>
      <c r="BL49" s="72">
        <v>3</v>
      </c>
      <c r="BM49" s="72">
        <v>3</v>
      </c>
      <c r="BN49" s="72">
        <v>4</v>
      </c>
      <c r="BO49" s="72">
        <v>2</v>
      </c>
      <c r="BP49" s="72">
        <v>4</v>
      </c>
      <c r="BQ49" s="72">
        <v>2</v>
      </c>
      <c r="BR49" s="72">
        <v>3</v>
      </c>
      <c r="BS49" s="72">
        <v>4</v>
      </c>
      <c r="BT49" s="72">
        <v>2</v>
      </c>
      <c r="BU49" s="72">
        <v>4</v>
      </c>
      <c r="BV49" s="72">
        <v>4</v>
      </c>
      <c r="BW49" s="72">
        <v>1</v>
      </c>
      <c r="BX49" s="72">
        <v>3</v>
      </c>
      <c r="BY49" s="72">
        <v>2</v>
      </c>
      <c r="BZ49" s="72">
        <v>5</v>
      </c>
      <c r="CA49" s="72">
        <v>5</v>
      </c>
      <c r="CB49" s="72">
        <v>3</v>
      </c>
      <c r="CC49" s="72">
        <v>2</v>
      </c>
      <c r="CD49" s="72">
        <v>3</v>
      </c>
      <c r="CE49" s="72">
        <v>3</v>
      </c>
      <c r="CF49" s="72">
        <v>2</v>
      </c>
      <c r="CG49" s="72">
        <v>1</v>
      </c>
      <c r="CH49" s="72">
        <v>4</v>
      </c>
      <c r="CI49" s="72">
        <v>3</v>
      </c>
      <c r="CJ49" s="72">
        <v>3</v>
      </c>
      <c r="CK49" s="72">
        <v>4</v>
      </c>
      <c r="CL49" s="72">
        <v>2</v>
      </c>
      <c r="CM49" s="72">
        <v>2</v>
      </c>
      <c r="CN49" s="72">
        <v>2</v>
      </c>
      <c r="CO49" s="72">
        <v>2</v>
      </c>
      <c r="CP49" s="72">
        <v>4</v>
      </c>
      <c r="CQ49" s="72" t="s">
        <v>2603</v>
      </c>
      <c r="CR49" s="72" t="s">
        <v>2545</v>
      </c>
      <c r="CS49" s="72" t="s">
        <v>2718</v>
      </c>
      <c r="CT49" s="72" t="s">
        <v>162</v>
      </c>
      <c r="CU49" s="72" t="s">
        <v>171</v>
      </c>
      <c r="CV49" s="72" t="s">
        <v>176</v>
      </c>
      <c r="CW49" s="72" t="s">
        <v>183</v>
      </c>
      <c r="CX49" s="72" t="s">
        <v>609</v>
      </c>
      <c r="CY49" s="72" t="s">
        <v>203</v>
      </c>
      <c r="CZ49" s="72" t="s">
        <v>968</v>
      </c>
      <c r="DA49" s="72" t="s">
        <v>208</v>
      </c>
      <c r="DB49" s="72" t="s">
        <v>214</v>
      </c>
      <c r="DC49" s="72" t="s">
        <v>2031</v>
      </c>
    </row>
    <row r="50" spans="1:107" ht="12.75" x14ac:dyDescent="0.2">
      <c r="A50" s="75">
        <v>43817.452461643523</v>
      </c>
      <c r="B50" s="72">
        <v>4</v>
      </c>
      <c r="C50" s="72">
        <v>5</v>
      </c>
      <c r="D50" s="72">
        <v>4</v>
      </c>
      <c r="E50" s="72">
        <v>5</v>
      </c>
      <c r="F50" s="72">
        <v>3</v>
      </c>
      <c r="G50" s="72">
        <v>5</v>
      </c>
      <c r="H50" s="72">
        <v>5</v>
      </c>
      <c r="I50" s="72">
        <v>4</v>
      </c>
      <c r="J50" s="72">
        <v>1</v>
      </c>
      <c r="K50" s="72">
        <v>3</v>
      </c>
      <c r="L50" s="72">
        <v>3</v>
      </c>
      <c r="M50" s="72">
        <v>2</v>
      </c>
      <c r="N50" s="72">
        <v>4</v>
      </c>
      <c r="O50" s="72">
        <v>2</v>
      </c>
      <c r="P50" s="72">
        <v>3</v>
      </c>
      <c r="Q50" s="72">
        <v>3</v>
      </c>
      <c r="R50" s="72">
        <v>4</v>
      </c>
      <c r="S50" s="72">
        <v>3</v>
      </c>
      <c r="T50" s="72">
        <v>2</v>
      </c>
      <c r="U50" s="72">
        <v>2</v>
      </c>
      <c r="V50" s="72">
        <v>2</v>
      </c>
      <c r="W50" s="72">
        <v>4</v>
      </c>
      <c r="X50" s="72" t="s">
        <v>2719</v>
      </c>
      <c r="Z50" s="72">
        <v>3</v>
      </c>
      <c r="AA50" s="72">
        <v>4</v>
      </c>
      <c r="AB50" s="72">
        <v>4</v>
      </c>
      <c r="AC50" s="72">
        <v>4</v>
      </c>
      <c r="AD50" s="72">
        <v>3</v>
      </c>
      <c r="AE50" s="72">
        <v>4</v>
      </c>
      <c r="AF50" s="72">
        <v>5</v>
      </c>
      <c r="AG50" s="72">
        <v>3</v>
      </c>
      <c r="AH50" s="72">
        <v>3</v>
      </c>
      <c r="AI50" s="72">
        <v>3</v>
      </c>
      <c r="AJ50" s="72">
        <v>3</v>
      </c>
      <c r="AK50" s="72">
        <v>5</v>
      </c>
      <c r="AL50" s="72">
        <v>3</v>
      </c>
      <c r="AM50" s="72">
        <v>4</v>
      </c>
      <c r="AN50" s="72">
        <v>5</v>
      </c>
      <c r="AO50" s="72">
        <v>3</v>
      </c>
      <c r="AP50" s="72">
        <v>5</v>
      </c>
      <c r="AQ50" s="72">
        <v>2</v>
      </c>
      <c r="AR50" s="72">
        <v>5</v>
      </c>
      <c r="AS50" s="72">
        <v>5</v>
      </c>
      <c r="AT50" s="72">
        <v>3</v>
      </c>
      <c r="AU50" s="72">
        <v>2</v>
      </c>
      <c r="AV50" s="72">
        <v>4</v>
      </c>
      <c r="AW50" s="72">
        <v>3</v>
      </c>
      <c r="AX50" s="72">
        <v>3</v>
      </c>
      <c r="AY50" s="72">
        <v>4</v>
      </c>
      <c r="AZ50" s="72">
        <v>2</v>
      </c>
      <c r="BA50" s="72">
        <v>3</v>
      </c>
      <c r="BB50" s="72">
        <v>3</v>
      </c>
      <c r="BC50" s="72">
        <v>4</v>
      </c>
      <c r="BD50" s="72">
        <v>4</v>
      </c>
      <c r="BE50" s="72">
        <v>2</v>
      </c>
      <c r="BF50" s="72">
        <v>3</v>
      </c>
      <c r="BG50" s="72">
        <v>2</v>
      </c>
      <c r="BH50" s="72">
        <v>5</v>
      </c>
      <c r="BI50" s="72">
        <v>4</v>
      </c>
      <c r="BJ50" s="72">
        <v>4</v>
      </c>
      <c r="BK50" s="72">
        <v>3</v>
      </c>
      <c r="BL50" s="72">
        <v>5</v>
      </c>
      <c r="BM50" s="72">
        <v>4</v>
      </c>
      <c r="BN50" s="72">
        <v>4</v>
      </c>
      <c r="BO50" s="72">
        <v>4</v>
      </c>
      <c r="BP50" s="72">
        <v>5</v>
      </c>
      <c r="BQ50" s="72">
        <v>4</v>
      </c>
      <c r="BR50" s="72">
        <v>4</v>
      </c>
      <c r="BS50" s="72">
        <v>5</v>
      </c>
      <c r="BT50" s="72">
        <v>3</v>
      </c>
      <c r="BU50" s="72">
        <v>3</v>
      </c>
      <c r="BV50" s="72">
        <v>4</v>
      </c>
      <c r="BW50" s="72">
        <v>3</v>
      </c>
      <c r="BX50" s="72">
        <v>5</v>
      </c>
      <c r="BY50" s="72">
        <v>3</v>
      </c>
      <c r="BZ50" s="72">
        <v>4</v>
      </c>
      <c r="CA50" s="72">
        <v>4</v>
      </c>
      <c r="CB50" s="72">
        <v>4</v>
      </c>
      <c r="CC50" s="72">
        <v>4</v>
      </c>
      <c r="CD50" s="72">
        <v>4</v>
      </c>
      <c r="CE50" s="72">
        <v>4</v>
      </c>
      <c r="CF50" s="72">
        <v>5</v>
      </c>
      <c r="CG50" s="72">
        <v>5</v>
      </c>
      <c r="CH50" s="72">
        <v>5</v>
      </c>
      <c r="CI50" s="72">
        <v>5</v>
      </c>
      <c r="CJ50" s="72">
        <v>4</v>
      </c>
      <c r="CK50" s="72">
        <v>3</v>
      </c>
      <c r="CL50" s="72">
        <v>3</v>
      </c>
      <c r="CM50" s="72">
        <v>3</v>
      </c>
      <c r="CN50" s="72">
        <v>4</v>
      </c>
      <c r="CO50" s="72">
        <v>5</v>
      </c>
      <c r="CP50" s="72">
        <v>4</v>
      </c>
      <c r="CQ50" s="72" t="s">
        <v>147</v>
      </c>
      <c r="CR50" s="72" t="s">
        <v>2572</v>
      </c>
      <c r="CT50" s="72" t="s">
        <v>162</v>
      </c>
      <c r="CU50" s="72" t="s">
        <v>170</v>
      </c>
      <c r="CV50" s="72" t="s">
        <v>176</v>
      </c>
      <c r="CW50" s="72" t="s">
        <v>184</v>
      </c>
      <c r="CX50" s="72" t="s">
        <v>1053</v>
      </c>
      <c r="CY50" s="72" t="s">
        <v>203</v>
      </c>
      <c r="CZ50" s="72" t="s">
        <v>1802</v>
      </c>
      <c r="DA50" s="72" t="s">
        <v>208</v>
      </c>
      <c r="DB50" s="72" t="s">
        <v>214</v>
      </c>
      <c r="DC50" s="72" t="s">
        <v>2031</v>
      </c>
    </row>
    <row r="51" spans="1:107" ht="12.75" x14ac:dyDescent="0.2">
      <c r="A51" s="75">
        <v>43817.452793518518</v>
      </c>
      <c r="B51" s="72">
        <v>5</v>
      </c>
      <c r="C51" s="72">
        <v>5</v>
      </c>
      <c r="D51" s="72">
        <v>5</v>
      </c>
      <c r="E51" s="72">
        <v>5</v>
      </c>
      <c r="F51" s="72">
        <v>5</v>
      </c>
      <c r="G51" s="72">
        <v>5</v>
      </c>
      <c r="H51" s="72">
        <v>5</v>
      </c>
      <c r="I51" s="72">
        <v>5</v>
      </c>
      <c r="J51" s="72">
        <v>5</v>
      </c>
      <c r="K51" s="72">
        <v>5</v>
      </c>
      <c r="L51" s="72">
        <v>5</v>
      </c>
      <c r="M51" s="72">
        <v>5</v>
      </c>
      <c r="N51" s="72">
        <v>5</v>
      </c>
      <c r="O51" s="72">
        <v>5</v>
      </c>
      <c r="P51" s="72">
        <v>5</v>
      </c>
      <c r="Q51" s="72">
        <v>5</v>
      </c>
      <c r="R51" s="72">
        <v>5</v>
      </c>
      <c r="S51" s="72">
        <v>5</v>
      </c>
      <c r="T51" s="72">
        <v>5</v>
      </c>
      <c r="U51" s="72">
        <v>5</v>
      </c>
      <c r="V51" s="72">
        <v>5</v>
      </c>
      <c r="W51" s="72">
        <v>5</v>
      </c>
      <c r="X51" s="72" t="s">
        <v>2720</v>
      </c>
      <c r="Y51" s="72" t="s">
        <v>2539</v>
      </c>
      <c r="Z51" s="72">
        <v>5</v>
      </c>
      <c r="AA51" s="72">
        <v>5</v>
      </c>
      <c r="AB51" s="72">
        <v>5</v>
      </c>
      <c r="AC51" s="72">
        <v>5</v>
      </c>
      <c r="AD51" s="72">
        <v>5</v>
      </c>
      <c r="AE51" s="72">
        <v>5</v>
      </c>
      <c r="AF51" s="72">
        <v>5</v>
      </c>
      <c r="AG51" s="72">
        <v>5</v>
      </c>
      <c r="AH51" s="72">
        <v>5</v>
      </c>
      <c r="AI51" s="72">
        <v>5</v>
      </c>
      <c r="AJ51" s="72">
        <v>5</v>
      </c>
      <c r="AK51" s="72">
        <v>5</v>
      </c>
      <c r="AL51" s="72">
        <v>3</v>
      </c>
      <c r="AM51" s="72">
        <v>5</v>
      </c>
      <c r="AN51" s="72">
        <v>5</v>
      </c>
      <c r="AO51" s="72">
        <v>5</v>
      </c>
      <c r="AP51" s="72">
        <v>5</v>
      </c>
      <c r="AQ51" s="72">
        <v>5</v>
      </c>
      <c r="AR51" s="72">
        <v>5</v>
      </c>
      <c r="AS51" s="72">
        <v>5</v>
      </c>
      <c r="AT51" s="72">
        <v>5</v>
      </c>
      <c r="AU51" s="72">
        <v>5</v>
      </c>
      <c r="AV51" s="72">
        <v>5</v>
      </c>
      <c r="AW51" s="72">
        <v>5</v>
      </c>
      <c r="AX51" s="72">
        <v>5</v>
      </c>
      <c r="AY51" s="72">
        <v>5</v>
      </c>
      <c r="AZ51" s="72">
        <v>5</v>
      </c>
      <c r="BA51" s="72">
        <v>5</v>
      </c>
      <c r="BB51" s="72">
        <v>5</v>
      </c>
      <c r="BC51" s="72">
        <v>5</v>
      </c>
      <c r="BD51" s="72">
        <v>5</v>
      </c>
      <c r="BE51" s="72">
        <v>5</v>
      </c>
      <c r="BF51" s="72">
        <v>5</v>
      </c>
      <c r="BG51" s="72">
        <v>5</v>
      </c>
      <c r="BH51" s="72">
        <v>5</v>
      </c>
      <c r="BI51" s="72">
        <v>5</v>
      </c>
      <c r="BJ51" s="72">
        <v>5</v>
      </c>
      <c r="BK51" s="72">
        <v>5</v>
      </c>
      <c r="BL51" s="72">
        <v>5</v>
      </c>
      <c r="BM51" s="72">
        <v>5</v>
      </c>
      <c r="BN51" s="72">
        <v>5</v>
      </c>
      <c r="BO51" s="72">
        <v>5</v>
      </c>
      <c r="BP51" s="72">
        <v>5</v>
      </c>
      <c r="BQ51" s="72">
        <v>4</v>
      </c>
      <c r="BR51" s="72">
        <v>4</v>
      </c>
      <c r="BS51" s="72">
        <v>5</v>
      </c>
      <c r="BT51" s="72">
        <v>5</v>
      </c>
      <c r="BU51" s="72">
        <v>5</v>
      </c>
      <c r="BV51" s="72">
        <v>4</v>
      </c>
      <c r="BW51" s="72">
        <v>4</v>
      </c>
      <c r="BX51" s="72">
        <v>4</v>
      </c>
      <c r="BY51" s="72">
        <v>5</v>
      </c>
      <c r="BZ51" s="72">
        <v>5</v>
      </c>
      <c r="CA51" s="72">
        <v>5</v>
      </c>
      <c r="CB51" s="72">
        <v>5</v>
      </c>
      <c r="CC51" s="72">
        <v>5</v>
      </c>
      <c r="CD51" s="72">
        <v>5</v>
      </c>
      <c r="CE51" s="72">
        <v>5</v>
      </c>
      <c r="CF51" s="72">
        <v>5</v>
      </c>
      <c r="CG51" s="72">
        <v>5</v>
      </c>
      <c r="CH51" s="72">
        <v>5</v>
      </c>
      <c r="CI51" s="72">
        <v>5</v>
      </c>
      <c r="CJ51" s="72">
        <v>4</v>
      </c>
      <c r="CK51" s="72">
        <v>5</v>
      </c>
      <c r="CL51" s="72">
        <v>5</v>
      </c>
      <c r="CM51" s="72">
        <v>4</v>
      </c>
      <c r="CN51" s="72">
        <v>1</v>
      </c>
      <c r="CO51" s="72">
        <v>5</v>
      </c>
      <c r="CP51" s="72">
        <v>5</v>
      </c>
      <c r="CQ51" s="72" t="s">
        <v>147</v>
      </c>
      <c r="CR51" s="72" t="s">
        <v>2572</v>
      </c>
      <c r="CT51" s="72" t="s">
        <v>162</v>
      </c>
      <c r="CU51" s="72" t="s">
        <v>169</v>
      </c>
      <c r="CV51" s="72" t="s">
        <v>176</v>
      </c>
      <c r="CW51" s="72" t="s">
        <v>183</v>
      </c>
      <c r="CX51" s="72" t="s">
        <v>1965</v>
      </c>
      <c r="CY51" s="72" t="s">
        <v>204</v>
      </c>
      <c r="CZ51" s="72" t="s">
        <v>306</v>
      </c>
      <c r="DA51" s="72" t="s">
        <v>208</v>
      </c>
      <c r="DB51" s="72" t="s">
        <v>214</v>
      </c>
      <c r="DC51" s="72" t="s">
        <v>2031</v>
      </c>
    </row>
    <row r="52" spans="1:107" ht="12.75" x14ac:dyDescent="0.2">
      <c r="A52" s="75">
        <v>43817.453064166664</v>
      </c>
      <c r="B52" s="72">
        <v>4</v>
      </c>
      <c r="C52" s="72">
        <v>5</v>
      </c>
      <c r="D52" s="72">
        <v>4</v>
      </c>
      <c r="E52" s="72">
        <v>5</v>
      </c>
      <c r="F52" s="72">
        <v>1</v>
      </c>
      <c r="G52" s="72">
        <v>5</v>
      </c>
      <c r="H52" s="72">
        <v>5</v>
      </c>
      <c r="I52" s="72">
        <v>5</v>
      </c>
      <c r="J52" s="72">
        <v>1</v>
      </c>
      <c r="K52" s="72">
        <v>4</v>
      </c>
      <c r="L52" s="72">
        <v>5</v>
      </c>
      <c r="M52" s="72">
        <v>4</v>
      </c>
      <c r="N52" s="72">
        <v>3</v>
      </c>
      <c r="O52" s="72">
        <v>3</v>
      </c>
      <c r="P52" s="72">
        <v>5</v>
      </c>
      <c r="Q52" s="72">
        <v>3</v>
      </c>
      <c r="R52" s="72">
        <v>4</v>
      </c>
      <c r="S52" s="72">
        <v>4</v>
      </c>
      <c r="T52" s="72">
        <v>5</v>
      </c>
      <c r="U52" s="72">
        <v>5</v>
      </c>
      <c r="V52" s="72">
        <v>5</v>
      </c>
      <c r="W52" s="72">
        <v>5</v>
      </c>
      <c r="X52" s="72" t="s">
        <v>2721</v>
      </c>
      <c r="Y52" s="72" t="s">
        <v>2722</v>
      </c>
      <c r="Z52" s="72">
        <v>5</v>
      </c>
      <c r="AA52" s="72">
        <v>4</v>
      </c>
      <c r="AB52" s="72">
        <v>5</v>
      </c>
      <c r="AC52" s="72">
        <v>4</v>
      </c>
      <c r="AD52" s="72">
        <v>4</v>
      </c>
      <c r="AE52" s="72">
        <v>4</v>
      </c>
      <c r="AF52" s="72">
        <v>4</v>
      </c>
      <c r="AG52" s="72">
        <v>5</v>
      </c>
      <c r="AH52" s="72">
        <v>2</v>
      </c>
      <c r="AI52" s="72">
        <v>5</v>
      </c>
      <c r="AJ52" s="72">
        <v>4</v>
      </c>
      <c r="AK52" s="72">
        <v>5</v>
      </c>
      <c r="AL52" s="72">
        <v>5</v>
      </c>
      <c r="AM52" s="72">
        <v>4</v>
      </c>
      <c r="AN52" s="72">
        <v>5</v>
      </c>
      <c r="AO52" s="72">
        <v>4</v>
      </c>
      <c r="AP52" s="72">
        <v>5</v>
      </c>
      <c r="AQ52" s="72">
        <v>1</v>
      </c>
      <c r="AR52" s="72">
        <v>5</v>
      </c>
      <c r="AS52" s="72">
        <v>3</v>
      </c>
      <c r="AT52" s="72">
        <v>5</v>
      </c>
      <c r="AU52" s="72">
        <v>2</v>
      </c>
      <c r="AV52" s="72">
        <v>2</v>
      </c>
      <c r="AW52" s="72">
        <v>5</v>
      </c>
      <c r="AX52" s="72">
        <v>3</v>
      </c>
      <c r="AY52" s="72">
        <v>4</v>
      </c>
      <c r="AZ52" s="72">
        <v>4</v>
      </c>
      <c r="BA52" s="72">
        <v>5</v>
      </c>
      <c r="BB52" s="72">
        <v>3</v>
      </c>
      <c r="BC52" s="72">
        <v>4</v>
      </c>
      <c r="BD52" s="72">
        <v>3</v>
      </c>
      <c r="BE52" s="72">
        <v>2</v>
      </c>
      <c r="BF52" s="72">
        <v>3</v>
      </c>
      <c r="BG52" s="72">
        <v>4</v>
      </c>
      <c r="BH52" s="72">
        <v>5</v>
      </c>
      <c r="BI52" s="72">
        <v>4</v>
      </c>
      <c r="BJ52" s="72">
        <v>4</v>
      </c>
      <c r="BK52" s="72">
        <v>4</v>
      </c>
      <c r="BL52" s="72">
        <v>5</v>
      </c>
      <c r="BM52" s="72">
        <v>5</v>
      </c>
      <c r="BN52" s="72">
        <v>5</v>
      </c>
      <c r="BO52" s="72">
        <v>4</v>
      </c>
      <c r="BP52" s="72">
        <v>5</v>
      </c>
      <c r="BQ52" s="72" t="s">
        <v>5</v>
      </c>
      <c r="BR52" s="72">
        <v>5</v>
      </c>
      <c r="BS52" s="72">
        <v>4</v>
      </c>
      <c r="BT52" s="72">
        <v>1</v>
      </c>
      <c r="BU52" s="72">
        <v>4</v>
      </c>
      <c r="BV52" s="72">
        <v>5</v>
      </c>
      <c r="BW52" s="72">
        <v>1</v>
      </c>
      <c r="BX52" s="72">
        <v>3</v>
      </c>
      <c r="BY52" s="72">
        <v>4</v>
      </c>
      <c r="BZ52" s="72">
        <v>5</v>
      </c>
      <c r="CA52" s="72">
        <v>5</v>
      </c>
      <c r="CB52" s="72">
        <v>5</v>
      </c>
      <c r="CC52" s="72">
        <v>5</v>
      </c>
      <c r="CD52" s="72">
        <v>5</v>
      </c>
      <c r="CE52" s="72">
        <v>3</v>
      </c>
      <c r="CF52" s="72">
        <v>5</v>
      </c>
      <c r="CG52" s="72">
        <v>1</v>
      </c>
      <c r="CH52" s="72">
        <v>5</v>
      </c>
      <c r="CI52" s="72">
        <v>5</v>
      </c>
      <c r="CJ52" s="72">
        <v>3</v>
      </c>
      <c r="CK52" s="72">
        <v>4</v>
      </c>
      <c r="CL52" s="72">
        <v>4</v>
      </c>
      <c r="CM52" s="72">
        <v>2</v>
      </c>
      <c r="CN52" s="72">
        <v>3</v>
      </c>
      <c r="CO52" s="72">
        <v>5</v>
      </c>
      <c r="CP52" s="72">
        <v>5</v>
      </c>
      <c r="CQ52" s="72" t="s">
        <v>507</v>
      </c>
      <c r="CR52" s="72" t="s">
        <v>2723</v>
      </c>
      <c r="CS52" s="72" t="s">
        <v>2724</v>
      </c>
      <c r="CT52" s="72" t="s">
        <v>162</v>
      </c>
      <c r="CU52" s="72" t="s">
        <v>170</v>
      </c>
      <c r="CV52" s="72" t="s">
        <v>181</v>
      </c>
      <c r="CW52" s="72" t="s">
        <v>2725</v>
      </c>
      <c r="CX52" s="72" t="s">
        <v>345</v>
      </c>
      <c r="CY52" s="72" t="s">
        <v>153</v>
      </c>
      <c r="CZ52" s="72" t="s">
        <v>545</v>
      </c>
      <c r="DA52" s="72" t="s">
        <v>208</v>
      </c>
      <c r="DB52" s="72" t="s">
        <v>214</v>
      </c>
      <c r="DC52" s="72" t="s">
        <v>2031</v>
      </c>
    </row>
    <row r="53" spans="1:107" ht="12.75" x14ac:dyDescent="0.2">
      <c r="A53" s="75">
        <v>43817.453528391205</v>
      </c>
      <c r="B53" s="72">
        <v>2</v>
      </c>
      <c r="C53" s="72">
        <v>5</v>
      </c>
      <c r="D53" s="72">
        <v>5</v>
      </c>
      <c r="E53" s="72">
        <v>2</v>
      </c>
      <c r="F53" s="72">
        <v>3</v>
      </c>
      <c r="G53" s="72">
        <v>5</v>
      </c>
      <c r="H53" s="72">
        <v>5</v>
      </c>
      <c r="I53" s="72">
        <v>5</v>
      </c>
      <c r="J53" s="72">
        <v>2</v>
      </c>
      <c r="K53" s="72">
        <v>3</v>
      </c>
      <c r="L53" s="72">
        <v>2</v>
      </c>
      <c r="M53" s="72">
        <v>4</v>
      </c>
      <c r="N53" s="72">
        <v>5</v>
      </c>
      <c r="O53" s="72">
        <v>2</v>
      </c>
      <c r="P53" s="72">
        <v>5</v>
      </c>
      <c r="Q53" s="72">
        <v>5</v>
      </c>
      <c r="R53" s="72">
        <v>5</v>
      </c>
      <c r="S53" s="72">
        <v>4</v>
      </c>
      <c r="T53" s="72">
        <v>5</v>
      </c>
      <c r="U53" s="72">
        <v>3</v>
      </c>
      <c r="V53" s="72">
        <v>3</v>
      </c>
      <c r="W53" s="72">
        <v>5</v>
      </c>
      <c r="X53" s="72" t="s">
        <v>2726</v>
      </c>
      <c r="Y53" s="72" t="s">
        <v>2727</v>
      </c>
      <c r="Z53" s="72">
        <v>4</v>
      </c>
      <c r="AA53" s="72">
        <v>4</v>
      </c>
      <c r="AB53" s="72">
        <v>5</v>
      </c>
      <c r="AC53" s="72">
        <v>4</v>
      </c>
      <c r="AD53" s="72">
        <v>4</v>
      </c>
      <c r="AE53" s="72">
        <v>4</v>
      </c>
      <c r="AF53" s="72">
        <v>4</v>
      </c>
      <c r="AG53" s="72">
        <v>3</v>
      </c>
      <c r="AH53" s="72">
        <v>1</v>
      </c>
      <c r="AI53" s="72">
        <v>3</v>
      </c>
      <c r="AJ53" s="72">
        <v>5</v>
      </c>
      <c r="AK53" s="72">
        <v>4</v>
      </c>
      <c r="AL53" s="72">
        <v>4</v>
      </c>
      <c r="AM53" s="72">
        <v>3</v>
      </c>
      <c r="AN53" s="72">
        <v>5</v>
      </c>
      <c r="AO53" s="72">
        <v>5</v>
      </c>
      <c r="AP53" s="72">
        <v>4</v>
      </c>
      <c r="AQ53" s="72">
        <v>5</v>
      </c>
      <c r="AR53" s="72">
        <v>5</v>
      </c>
      <c r="AS53" s="72">
        <v>5</v>
      </c>
      <c r="AT53" s="72">
        <v>5</v>
      </c>
      <c r="AU53" s="72">
        <v>4</v>
      </c>
      <c r="AV53" s="72">
        <v>3</v>
      </c>
      <c r="AW53" s="72">
        <v>3</v>
      </c>
      <c r="AX53" s="72">
        <v>5</v>
      </c>
      <c r="AY53" s="72">
        <v>5</v>
      </c>
      <c r="AZ53" s="72">
        <v>3</v>
      </c>
      <c r="BA53" s="72">
        <v>5</v>
      </c>
      <c r="BB53" s="72">
        <v>5</v>
      </c>
      <c r="BC53" s="72">
        <v>5</v>
      </c>
      <c r="BD53" s="72">
        <v>4</v>
      </c>
      <c r="BE53" s="72">
        <v>5</v>
      </c>
      <c r="BF53" s="72">
        <v>4</v>
      </c>
      <c r="BG53" s="72">
        <v>3</v>
      </c>
      <c r="BH53" s="72">
        <v>5</v>
      </c>
      <c r="BI53" s="72">
        <v>3</v>
      </c>
      <c r="BJ53" s="72">
        <v>4</v>
      </c>
      <c r="BK53" s="72">
        <v>3</v>
      </c>
      <c r="BL53" s="72">
        <v>5</v>
      </c>
      <c r="BM53" s="72">
        <v>4</v>
      </c>
      <c r="BN53" s="72">
        <v>5</v>
      </c>
      <c r="BO53" s="72">
        <v>4</v>
      </c>
      <c r="BP53" s="72">
        <v>4</v>
      </c>
      <c r="BQ53" s="72">
        <v>3</v>
      </c>
      <c r="BR53" s="72">
        <v>5</v>
      </c>
      <c r="BS53" s="72">
        <v>5</v>
      </c>
      <c r="BT53" s="72">
        <v>3</v>
      </c>
      <c r="BU53" s="72">
        <v>5</v>
      </c>
      <c r="BV53" s="72">
        <v>5</v>
      </c>
      <c r="BW53" s="72">
        <v>3</v>
      </c>
      <c r="BX53" s="72">
        <v>5</v>
      </c>
      <c r="BY53" s="72">
        <v>5</v>
      </c>
      <c r="BZ53" s="72">
        <v>5</v>
      </c>
      <c r="CA53" s="72">
        <v>5</v>
      </c>
      <c r="CB53" s="72">
        <v>5</v>
      </c>
      <c r="CC53" s="72">
        <v>4</v>
      </c>
      <c r="CD53" s="72">
        <v>5</v>
      </c>
      <c r="CE53" s="72">
        <v>5</v>
      </c>
      <c r="CF53" s="72">
        <v>4</v>
      </c>
      <c r="CG53" s="72">
        <v>2</v>
      </c>
      <c r="CH53" s="72">
        <v>4</v>
      </c>
      <c r="CI53" s="72">
        <v>4</v>
      </c>
      <c r="CJ53" s="72">
        <v>4</v>
      </c>
      <c r="CK53" s="72">
        <v>4</v>
      </c>
      <c r="CL53" s="72">
        <v>3</v>
      </c>
      <c r="CM53" s="72">
        <v>3</v>
      </c>
      <c r="CN53" s="72">
        <v>1</v>
      </c>
      <c r="CO53" s="72">
        <v>4</v>
      </c>
      <c r="CP53" s="72">
        <v>4</v>
      </c>
      <c r="CQ53" s="72" t="s">
        <v>2176</v>
      </c>
      <c r="CR53" s="72" t="s">
        <v>2592</v>
      </c>
      <c r="CS53" s="72" t="s">
        <v>2728</v>
      </c>
      <c r="CT53" s="72" t="s">
        <v>162</v>
      </c>
      <c r="CU53" s="72" t="s">
        <v>172</v>
      </c>
      <c r="CV53" s="72" t="s">
        <v>176</v>
      </c>
      <c r="CW53" s="72" t="s">
        <v>183</v>
      </c>
      <c r="CX53" s="72" t="s">
        <v>1535</v>
      </c>
      <c r="CY53" s="72" t="s">
        <v>203</v>
      </c>
      <c r="CZ53" s="72" t="s">
        <v>312</v>
      </c>
      <c r="DA53" s="72" t="s">
        <v>208</v>
      </c>
      <c r="DB53" s="72" t="s">
        <v>214</v>
      </c>
      <c r="DC53" s="72" t="s">
        <v>2031</v>
      </c>
    </row>
    <row r="54" spans="1:107" ht="12.75" x14ac:dyDescent="0.2">
      <c r="A54" s="75">
        <v>43817.455599895839</v>
      </c>
      <c r="B54" s="72">
        <v>5</v>
      </c>
      <c r="C54" s="72">
        <v>4</v>
      </c>
      <c r="D54" s="72">
        <v>1</v>
      </c>
      <c r="E54" s="72">
        <v>5</v>
      </c>
      <c r="F54" s="72">
        <v>3</v>
      </c>
      <c r="G54" s="72">
        <v>5</v>
      </c>
      <c r="H54" s="72">
        <v>5</v>
      </c>
      <c r="I54" s="72">
        <v>4</v>
      </c>
      <c r="J54" s="72">
        <v>4</v>
      </c>
      <c r="K54" s="72">
        <v>2</v>
      </c>
      <c r="L54" s="72">
        <v>1</v>
      </c>
      <c r="M54" s="72">
        <v>3</v>
      </c>
      <c r="N54" s="72">
        <v>4</v>
      </c>
      <c r="O54" s="72">
        <v>3</v>
      </c>
      <c r="P54" s="72">
        <v>4</v>
      </c>
      <c r="Q54" s="72">
        <v>4</v>
      </c>
      <c r="R54" s="72">
        <v>4</v>
      </c>
      <c r="S54" s="72">
        <v>2</v>
      </c>
      <c r="T54" s="72">
        <v>2</v>
      </c>
      <c r="U54" s="72">
        <v>4</v>
      </c>
      <c r="V54" s="72">
        <v>4</v>
      </c>
      <c r="W54" s="72">
        <v>4</v>
      </c>
      <c r="X54" s="72" t="s">
        <v>2729</v>
      </c>
      <c r="Y54" s="72" t="s">
        <v>2730</v>
      </c>
      <c r="Z54" s="72">
        <v>3</v>
      </c>
      <c r="AA54" s="72">
        <v>3</v>
      </c>
      <c r="AB54" s="72">
        <v>3</v>
      </c>
      <c r="AC54" s="72">
        <v>3</v>
      </c>
      <c r="AD54" s="72">
        <v>3</v>
      </c>
      <c r="AE54" s="72">
        <v>3</v>
      </c>
      <c r="AF54" s="72">
        <v>5</v>
      </c>
      <c r="AG54" s="72">
        <v>5</v>
      </c>
      <c r="AH54" s="72">
        <v>3</v>
      </c>
      <c r="AI54" s="72">
        <v>5</v>
      </c>
      <c r="AJ54" s="72">
        <v>5</v>
      </c>
      <c r="AK54" s="72">
        <v>3</v>
      </c>
      <c r="AL54" s="72">
        <v>3</v>
      </c>
      <c r="AM54" s="72">
        <v>5</v>
      </c>
      <c r="AN54" s="72">
        <v>3</v>
      </c>
      <c r="AO54" s="72">
        <v>3</v>
      </c>
      <c r="AP54" s="72">
        <v>5</v>
      </c>
      <c r="AQ54" s="72">
        <v>2</v>
      </c>
      <c r="AR54" s="72">
        <v>5</v>
      </c>
      <c r="AS54" s="72">
        <v>4</v>
      </c>
      <c r="AT54" s="72">
        <v>5</v>
      </c>
      <c r="AU54" s="72">
        <v>5</v>
      </c>
      <c r="AV54" s="72">
        <v>2</v>
      </c>
      <c r="AW54" s="72">
        <v>3</v>
      </c>
      <c r="AX54" s="72">
        <v>3</v>
      </c>
      <c r="AY54" s="72">
        <v>4</v>
      </c>
      <c r="AZ54" s="72">
        <v>3</v>
      </c>
      <c r="BA54" s="72">
        <v>4</v>
      </c>
      <c r="BB54" s="72">
        <v>3</v>
      </c>
      <c r="BC54" s="72">
        <v>5</v>
      </c>
      <c r="BD54" s="72">
        <v>2</v>
      </c>
      <c r="BE54" s="72">
        <v>3</v>
      </c>
      <c r="BF54" s="72">
        <v>5</v>
      </c>
      <c r="BG54" s="72">
        <v>3</v>
      </c>
      <c r="BH54" s="72">
        <v>5</v>
      </c>
      <c r="BI54" s="72">
        <v>3</v>
      </c>
      <c r="BJ54" s="72">
        <v>5</v>
      </c>
      <c r="BK54" s="72">
        <v>3</v>
      </c>
      <c r="BL54" s="72">
        <v>3</v>
      </c>
      <c r="BM54" s="72">
        <v>3</v>
      </c>
      <c r="BN54" s="72">
        <v>3</v>
      </c>
      <c r="BO54" s="72">
        <v>3</v>
      </c>
      <c r="BP54" s="72">
        <v>3</v>
      </c>
      <c r="BQ54" s="72">
        <v>3</v>
      </c>
      <c r="BR54" s="72">
        <v>4</v>
      </c>
      <c r="BS54" s="72">
        <v>4</v>
      </c>
      <c r="BT54" s="72">
        <v>3</v>
      </c>
      <c r="BU54" s="72">
        <v>4</v>
      </c>
      <c r="BV54" s="72">
        <v>4</v>
      </c>
      <c r="BW54" s="72">
        <v>1</v>
      </c>
      <c r="BX54" s="72">
        <v>4</v>
      </c>
      <c r="BY54" s="72">
        <v>4</v>
      </c>
      <c r="BZ54" s="72">
        <v>5</v>
      </c>
      <c r="CA54" s="72">
        <v>5</v>
      </c>
      <c r="CB54" s="72">
        <v>3</v>
      </c>
      <c r="CC54" s="72">
        <v>4</v>
      </c>
      <c r="CD54" s="72">
        <v>4</v>
      </c>
      <c r="CE54" s="72">
        <v>3</v>
      </c>
      <c r="CF54" s="72">
        <v>5</v>
      </c>
      <c r="CG54" s="72">
        <v>5</v>
      </c>
      <c r="CH54" s="72">
        <v>3</v>
      </c>
      <c r="CI54" s="72">
        <v>1</v>
      </c>
      <c r="CJ54" s="72">
        <v>1</v>
      </c>
      <c r="CK54" s="72">
        <v>4</v>
      </c>
      <c r="CL54" s="72">
        <v>5</v>
      </c>
      <c r="CM54" s="72">
        <v>2</v>
      </c>
      <c r="CN54" s="72">
        <v>1</v>
      </c>
      <c r="CO54" s="72">
        <v>5</v>
      </c>
      <c r="CP54" s="72">
        <v>3</v>
      </c>
      <c r="CQ54" s="72" t="s">
        <v>2052</v>
      </c>
      <c r="CR54" s="72" t="s">
        <v>2731</v>
      </c>
      <c r="CS54" s="72" t="s">
        <v>2732</v>
      </c>
      <c r="CT54" s="72" t="s">
        <v>163</v>
      </c>
      <c r="CU54" s="72" t="s">
        <v>169</v>
      </c>
      <c r="CV54" s="72" t="s">
        <v>176</v>
      </c>
      <c r="CW54" s="72" t="s">
        <v>183</v>
      </c>
      <c r="CX54" s="72" t="s">
        <v>390</v>
      </c>
      <c r="CY54" s="72" t="s">
        <v>202</v>
      </c>
      <c r="CZ54" s="72" t="s">
        <v>312</v>
      </c>
      <c r="DA54" s="72" t="s">
        <v>208</v>
      </c>
      <c r="DB54" s="72" t="s">
        <v>214</v>
      </c>
      <c r="DC54" s="72" t="s">
        <v>2031</v>
      </c>
    </row>
    <row r="55" spans="1:107" ht="12.75" x14ac:dyDescent="0.2">
      <c r="A55" s="75">
        <v>43817.455698206017</v>
      </c>
      <c r="B55" s="72">
        <v>2</v>
      </c>
      <c r="C55" s="72">
        <v>3</v>
      </c>
      <c r="D55" s="72">
        <v>2</v>
      </c>
      <c r="E55" s="72">
        <v>3</v>
      </c>
      <c r="F55" s="72">
        <v>3</v>
      </c>
      <c r="G55" s="72">
        <v>5</v>
      </c>
      <c r="H55" s="72">
        <v>1</v>
      </c>
      <c r="I55" s="72">
        <v>2</v>
      </c>
      <c r="J55" s="72">
        <v>1</v>
      </c>
      <c r="K55" s="72">
        <v>5</v>
      </c>
      <c r="L55" s="72">
        <v>5</v>
      </c>
      <c r="M55" s="72">
        <v>2</v>
      </c>
      <c r="N55" s="72">
        <v>2</v>
      </c>
      <c r="O55" s="72">
        <v>1</v>
      </c>
      <c r="P55" s="72">
        <v>2</v>
      </c>
      <c r="Q55" s="72">
        <v>1</v>
      </c>
      <c r="R55" s="72">
        <v>5</v>
      </c>
      <c r="S55" s="72">
        <v>2</v>
      </c>
      <c r="T55" s="72">
        <v>1</v>
      </c>
      <c r="U55" s="72">
        <v>3</v>
      </c>
      <c r="V55" s="72">
        <v>1</v>
      </c>
      <c r="W55" s="72">
        <v>5</v>
      </c>
      <c r="X55" s="72" t="s">
        <v>2647</v>
      </c>
      <c r="Y55" s="72" t="s">
        <v>1307</v>
      </c>
      <c r="Z55" s="72">
        <v>4</v>
      </c>
      <c r="AA55" s="72">
        <v>1</v>
      </c>
      <c r="AB55" s="72">
        <v>4</v>
      </c>
      <c r="AC55" s="72">
        <v>1</v>
      </c>
      <c r="AD55" s="72">
        <v>4</v>
      </c>
      <c r="AE55" s="72">
        <v>2</v>
      </c>
      <c r="AF55" s="72">
        <v>1</v>
      </c>
      <c r="AG55" s="72">
        <v>2</v>
      </c>
      <c r="AH55" s="72">
        <v>4</v>
      </c>
      <c r="AI55" s="72">
        <v>2</v>
      </c>
      <c r="AJ55" s="72">
        <v>4</v>
      </c>
      <c r="AK55" s="72">
        <v>4</v>
      </c>
      <c r="AL55" s="72">
        <v>2</v>
      </c>
      <c r="AM55" s="72">
        <v>3</v>
      </c>
      <c r="AN55" s="72">
        <v>5</v>
      </c>
      <c r="AO55" s="72">
        <v>1</v>
      </c>
      <c r="AP55" s="72">
        <v>3</v>
      </c>
      <c r="AQ55" s="72">
        <v>5</v>
      </c>
      <c r="AR55" s="72">
        <v>5</v>
      </c>
      <c r="AS55" s="72">
        <v>1</v>
      </c>
      <c r="AT55" s="72">
        <v>1</v>
      </c>
      <c r="AU55" s="72">
        <v>1</v>
      </c>
      <c r="AV55" s="72">
        <v>5</v>
      </c>
      <c r="AW55" s="72">
        <v>5</v>
      </c>
      <c r="AX55" s="72">
        <v>3</v>
      </c>
      <c r="AY55" s="72">
        <v>3</v>
      </c>
      <c r="AZ55" s="72">
        <v>1</v>
      </c>
      <c r="BA55" s="72">
        <v>3</v>
      </c>
      <c r="BB55" s="72">
        <v>2</v>
      </c>
      <c r="BC55" s="72">
        <v>5</v>
      </c>
      <c r="BD55" s="72">
        <v>1</v>
      </c>
      <c r="BE55" s="72">
        <v>1</v>
      </c>
      <c r="BF55" s="72">
        <v>5</v>
      </c>
      <c r="BG55" s="72">
        <v>3</v>
      </c>
      <c r="BH55" s="72">
        <v>5</v>
      </c>
      <c r="BI55" s="72">
        <v>4</v>
      </c>
      <c r="BJ55" s="72">
        <v>3</v>
      </c>
      <c r="BK55" s="72">
        <v>1</v>
      </c>
      <c r="BL55" s="72">
        <v>5</v>
      </c>
      <c r="BM55" s="72">
        <v>5</v>
      </c>
      <c r="BN55" s="72">
        <v>5</v>
      </c>
      <c r="BO55" s="72">
        <v>4</v>
      </c>
      <c r="BP55" s="72">
        <v>5</v>
      </c>
      <c r="BQ55" s="72">
        <v>3</v>
      </c>
      <c r="BR55" s="72">
        <v>5</v>
      </c>
      <c r="BS55" s="72">
        <v>3</v>
      </c>
      <c r="BT55" s="72">
        <v>2</v>
      </c>
      <c r="BU55" s="72">
        <v>3</v>
      </c>
      <c r="BV55" s="72">
        <v>4</v>
      </c>
      <c r="BW55" s="72">
        <v>3</v>
      </c>
      <c r="BX55" s="72">
        <v>5</v>
      </c>
      <c r="BY55" s="72">
        <v>5</v>
      </c>
      <c r="BZ55" s="72">
        <v>5</v>
      </c>
      <c r="CA55" s="72">
        <v>5</v>
      </c>
      <c r="CB55" s="72">
        <v>5</v>
      </c>
      <c r="CC55" s="72">
        <v>5</v>
      </c>
      <c r="CD55" s="72">
        <v>5</v>
      </c>
      <c r="CE55" s="72">
        <v>5</v>
      </c>
      <c r="CF55" s="72">
        <v>3</v>
      </c>
      <c r="CG55" s="72">
        <v>3</v>
      </c>
      <c r="CH55" s="72">
        <v>3</v>
      </c>
      <c r="CI55" s="72">
        <v>3</v>
      </c>
      <c r="CJ55" s="72">
        <v>5</v>
      </c>
      <c r="CK55" s="72">
        <v>5</v>
      </c>
      <c r="CL55" s="72">
        <v>5</v>
      </c>
      <c r="CM55" s="72">
        <v>5</v>
      </c>
      <c r="CN55" s="72">
        <v>5</v>
      </c>
      <c r="CO55" s="72">
        <v>3</v>
      </c>
      <c r="CP55" s="72">
        <v>4</v>
      </c>
      <c r="CQ55" s="72" t="s">
        <v>147</v>
      </c>
      <c r="CR55" s="72" t="s">
        <v>2670</v>
      </c>
      <c r="CS55" s="72" t="s">
        <v>2733</v>
      </c>
      <c r="CT55" s="72" t="s">
        <v>162</v>
      </c>
      <c r="CU55" s="72" t="s">
        <v>169</v>
      </c>
      <c r="CV55" s="72" t="s">
        <v>176</v>
      </c>
      <c r="CW55" s="72" t="s">
        <v>183</v>
      </c>
      <c r="CX55" s="72" t="s">
        <v>2734</v>
      </c>
      <c r="CY55" s="72" t="s">
        <v>204</v>
      </c>
      <c r="CZ55" s="72" t="s">
        <v>402</v>
      </c>
      <c r="DA55" s="72" t="s">
        <v>208</v>
      </c>
      <c r="DB55" s="72" t="s">
        <v>214</v>
      </c>
      <c r="DC55" s="72" t="s">
        <v>2031</v>
      </c>
    </row>
    <row r="56" spans="1:107" ht="12.75" x14ac:dyDescent="0.2">
      <c r="A56" s="75">
        <v>43817.457779537042</v>
      </c>
      <c r="B56" s="72">
        <v>3</v>
      </c>
      <c r="C56" s="72">
        <v>3</v>
      </c>
      <c r="D56" s="72">
        <v>3</v>
      </c>
      <c r="E56" s="72">
        <v>3</v>
      </c>
      <c r="F56" s="72">
        <v>3</v>
      </c>
      <c r="G56" s="72">
        <v>3</v>
      </c>
      <c r="H56" s="72">
        <v>3</v>
      </c>
      <c r="I56" s="72">
        <v>3</v>
      </c>
      <c r="J56" s="72">
        <v>3</v>
      </c>
      <c r="K56" s="72">
        <v>3</v>
      </c>
      <c r="L56" s="72">
        <v>3</v>
      </c>
      <c r="M56" s="72">
        <v>3</v>
      </c>
      <c r="N56" s="72">
        <v>3</v>
      </c>
      <c r="O56" s="72">
        <v>3</v>
      </c>
      <c r="P56" s="72">
        <v>3</v>
      </c>
      <c r="Q56" s="72">
        <v>3</v>
      </c>
      <c r="R56" s="72">
        <v>3</v>
      </c>
      <c r="S56" s="72">
        <v>3</v>
      </c>
      <c r="T56" s="72">
        <v>3</v>
      </c>
      <c r="U56" s="72">
        <v>3</v>
      </c>
      <c r="V56" s="72">
        <v>3</v>
      </c>
      <c r="W56" s="72">
        <v>3</v>
      </c>
      <c r="X56" s="72" t="s">
        <v>2735</v>
      </c>
      <c r="Y56" s="72" t="s">
        <v>2736</v>
      </c>
      <c r="Z56" s="72">
        <v>3</v>
      </c>
      <c r="AA56" s="72">
        <v>3</v>
      </c>
      <c r="AB56" s="72">
        <v>3</v>
      </c>
      <c r="AC56" s="72">
        <v>3</v>
      </c>
      <c r="AD56" s="72">
        <v>3</v>
      </c>
      <c r="AE56" s="72">
        <v>3</v>
      </c>
      <c r="AF56" s="72">
        <v>3</v>
      </c>
      <c r="AG56" s="72">
        <v>3</v>
      </c>
      <c r="AH56" s="72">
        <v>3</v>
      </c>
      <c r="AI56" s="72">
        <v>3</v>
      </c>
      <c r="AJ56" s="72">
        <v>3</v>
      </c>
      <c r="AK56" s="72">
        <v>3</v>
      </c>
      <c r="AL56" s="72">
        <v>3</v>
      </c>
      <c r="AM56" s="72">
        <v>3</v>
      </c>
      <c r="AN56" s="72">
        <v>3</v>
      </c>
      <c r="AO56" s="72">
        <v>3</v>
      </c>
      <c r="AP56" s="72">
        <v>3</v>
      </c>
      <c r="AQ56" s="72">
        <v>3</v>
      </c>
      <c r="AR56" s="72">
        <v>3</v>
      </c>
      <c r="AS56" s="72">
        <v>3</v>
      </c>
      <c r="AT56" s="72">
        <v>3</v>
      </c>
      <c r="AU56" s="72">
        <v>3</v>
      </c>
      <c r="AV56" s="72">
        <v>3</v>
      </c>
      <c r="AW56" s="72">
        <v>3</v>
      </c>
      <c r="AX56" s="72">
        <v>3</v>
      </c>
      <c r="AY56" s="72">
        <v>3</v>
      </c>
      <c r="AZ56" s="72">
        <v>3</v>
      </c>
      <c r="BA56" s="72">
        <v>3</v>
      </c>
      <c r="BB56" s="72">
        <v>3</v>
      </c>
      <c r="BC56" s="72">
        <v>3</v>
      </c>
      <c r="BD56" s="72">
        <v>3</v>
      </c>
      <c r="BE56" s="72">
        <v>3</v>
      </c>
      <c r="BF56" s="72">
        <v>3</v>
      </c>
      <c r="BG56" s="72">
        <v>3</v>
      </c>
      <c r="BH56" s="72">
        <v>3</v>
      </c>
      <c r="BI56" s="72">
        <v>3</v>
      </c>
      <c r="BJ56" s="72">
        <v>3</v>
      </c>
      <c r="BK56" s="72">
        <v>3</v>
      </c>
      <c r="BL56" s="72">
        <v>3</v>
      </c>
      <c r="BM56" s="72">
        <v>3</v>
      </c>
      <c r="BN56" s="72">
        <v>3</v>
      </c>
      <c r="BO56" s="72">
        <v>3</v>
      </c>
      <c r="BP56" s="72">
        <v>3</v>
      </c>
      <c r="BQ56" s="72">
        <v>3</v>
      </c>
      <c r="BR56" s="72">
        <v>3</v>
      </c>
      <c r="BS56" s="72">
        <v>3</v>
      </c>
      <c r="BT56" s="72">
        <v>3</v>
      </c>
      <c r="BU56" s="72">
        <v>3</v>
      </c>
      <c r="BV56" s="72">
        <v>3</v>
      </c>
      <c r="BW56" s="72">
        <v>3</v>
      </c>
      <c r="BX56" s="72">
        <v>3</v>
      </c>
      <c r="BY56" s="72">
        <v>3</v>
      </c>
      <c r="BZ56" s="72">
        <v>3</v>
      </c>
      <c r="CA56" s="72">
        <v>3</v>
      </c>
      <c r="CB56" s="72">
        <v>3</v>
      </c>
      <c r="CC56" s="72">
        <v>3</v>
      </c>
      <c r="CD56" s="72">
        <v>3</v>
      </c>
      <c r="CE56" s="72">
        <v>3</v>
      </c>
      <c r="CF56" s="72">
        <v>3</v>
      </c>
      <c r="CG56" s="72">
        <v>3</v>
      </c>
      <c r="CH56" s="72">
        <v>3</v>
      </c>
      <c r="CI56" s="72">
        <v>3</v>
      </c>
      <c r="CJ56" s="72">
        <v>3</v>
      </c>
      <c r="CK56" s="72">
        <v>3</v>
      </c>
      <c r="CL56" s="72">
        <v>3</v>
      </c>
      <c r="CM56" s="72">
        <v>3</v>
      </c>
      <c r="CN56" s="72">
        <v>3</v>
      </c>
      <c r="CO56" s="72">
        <v>3</v>
      </c>
      <c r="CP56" s="72">
        <v>3</v>
      </c>
      <c r="CQ56" s="72" t="s">
        <v>145</v>
      </c>
      <c r="CR56" s="72" t="s">
        <v>2615</v>
      </c>
      <c r="CT56" s="72" t="s">
        <v>163</v>
      </c>
      <c r="CU56" s="72" t="s">
        <v>169</v>
      </c>
      <c r="CV56" s="72" t="s">
        <v>178</v>
      </c>
      <c r="CW56" s="72" t="s">
        <v>183</v>
      </c>
      <c r="CY56" s="72" t="s">
        <v>204</v>
      </c>
      <c r="CZ56" s="72" t="s">
        <v>205</v>
      </c>
      <c r="DA56" s="72" t="s">
        <v>212</v>
      </c>
      <c r="DB56" s="72" t="s">
        <v>218</v>
      </c>
      <c r="DC56" s="72" t="s">
        <v>2031</v>
      </c>
    </row>
    <row r="57" spans="1:107" ht="12.75" x14ac:dyDescent="0.2">
      <c r="A57" s="75">
        <v>43817.458212361111</v>
      </c>
      <c r="B57" s="72">
        <v>2</v>
      </c>
      <c r="C57" s="72">
        <v>2</v>
      </c>
      <c r="D57" s="72">
        <v>2</v>
      </c>
      <c r="E57" s="72">
        <v>2</v>
      </c>
      <c r="F57" s="72">
        <v>3</v>
      </c>
      <c r="G57" s="72">
        <v>1</v>
      </c>
      <c r="H57" s="72">
        <v>2</v>
      </c>
      <c r="I57" s="72">
        <v>2</v>
      </c>
      <c r="J57" s="72">
        <v>2</v>
      </c>
      <c r="K57" s="72">
        <v>3</v>
      </c>
      <c r="L57" s="72">
        <v>1</v>
      </c>
      <c r="M57" s="72">
        <v>3</v>
      </c>
      <c r="N57" s="72">
        <v>3</v>
      </c>
      <c r="O57" s="72">
        <v>3</v>
      </c>
      <c r="P57" s="72">
        <v>2</v>
      </c>
      <c r="Q57" s="72">
        <v>3</v>
      </c>
      <c r="R57" s="72" t="s">
        <v>5</v>
      </c>
      <c r="S57" s="72">
        <v>2</v>
      </c>
      <c r="T57" s="72">
        <v>1</v>
      </c>
      <c r="U57" s="72">
        <v>3</v>
      </c>
      <c r="V57" s="72">
        <v>3</v>
      </c>
      <c r="W57" s="72">
        <v>1</v>
      </c>
      <c r="X57" s="72" t="s">
        <v>2737</v>
      </c>
      <c r="Y57" s="72" t="s">
        <v>2539</v>
      </c>
      <c r="Z57" s="72">
        <v>1</v>
      </c>
      <c r="AA57" s="72">
        <v>2</v>
      </c>
      <c r="AB57" s="72">
        <v>3</v>
      </c>
      <c r="AC57" s="72">
        <v>4</v>
      </c>
      <c r="AD57" s="72">
        <v>2</v>
      </c>
      <c r="AE57" s="72">
        <v>2</v>
      </c>
      <c r="AF57" s="72">
        <v>2</v>
      </c>
      <c r="AG57" s="72">
        <v>1</v>
      </c>
      <c r="AH57" s="72">
        <v>3</v>
      </c>
      <c r="AI57" s="72">
        <v>1</v>
      </c>
      <c r="AJ57" s="72">
        <v>3</v>
      </c>
      <c r="AK57" s="72">
        <v>1</v>
      </c>
      <c r="AL57" s="72">
        <v>3</v>
      </c>
      <c r="AM57" s="72">
        <v>1</v>
      </c>
      <c r="AN57" s="72">
        <v>2</v>
      </c>
      <c r="AO57" s="72">
        <v>1</v>
      </c>
      <c r="AP57" s="72">
        <v>2</v>
      </c>
      <c r="AQ57" s="72">
        <v>5</v>
      </c>
      <c r="AR57" s="72">
        <v>1</v>
      </c>
      <c r="AS57" s="72">
        <v>1</v>
      </c>
      <c r="AT57" s="72">
        <v>1</v>
      </c>
      <c r="AU57" s="72">
        <v>1</v>
      </c>
      <c r="AV57" s="72">
        <v>3</v>
      </c>
      <c r="AW57" s="72">
        <v>3</v>
      </c>
      <c r="AX57" s="72">
        <v>3</v>
      </c>
      <c r="AY57" s="72" t="s">
        <v>5</v>
      </c>
      <c r="AZ57" s="72">
        <v>2</v>
      </c>
      <c r="BA57" s="72">
        <v>1</v>
      </c>
      <c r="BB57" s="72">
        <v>1</v>
      </c>
      <c r="BC57" s="72" t="s">
        <v>5</v>
      </c>
      <c r="BD57" s="72">
        <v>1</v>
      </c>
      <c r="BE57" s="72">
        <v>1</v>
      </c>
      <c r="BF57" s="72" t="s">
        <v>5</v>
      </c>
      <c r="BG57" s="72">
        <v>1</v>
      </c>
      <c r="BH57" s="72">
        <v>1</v>
      </c>
      <c r="BI57" s="72">
        <v>4</v>
      </c>
      <c r="BJ57" s="72">
        <v>1</v>
      </c>
      <c r="BK57" s="72">
        <v>2</v>
      </c>
      <c r="BL57" s="72" t="s">
        <v>5</v>
      </c>
      <c r="BM57" s="72">
        <v>1</v>
      </c>
      <c r="BN57" s="72">
        <v>1</v>
      </c>
      <c r="BO57" s="72">
        <v>2</v>
      </c>
      <c r="BP57" s="72">
        <v>2</v>
      </c>
      <c r="BQ57" s="72">
        <v>4</v>
      </c>
      <c r="BR57" s="72">
        <v>4</v>
      </c>
      <c r="BS57" s="72">
        <v>1</v>
      </c>
      <c r="BT57" s="72">
        <v>1</v>
      </c>
      <c r="BU57" s="72">
        <v>1</v>
      </c>
      <c r="BV57" s="72">
        <v>3</v>
      </c>
      <c r="BW57" s="72" t="s">
        <v>5</v>
      </c>
      <c r="BX57" s="72">
        <v>3</v>
      </c>
      <c r="BY57" s="72">
        <v>4</v>
      </c>
      <c r="BZ57" s="72">
        <v>4</v>
      </c>
      <c r="CA57" s="72" t="s">
        <v>5</v>
      </c>
      <c r="CB57" s="72">
        <v>2</v>
      </c>
      <c r="CC57" s="72">
        <v>2</v>
      </c>
      <c r="CD57" s="72">
        <v>1</v>
      </c>
      <c r="CE57" s="72">
        <v>2</v>
      </c>
      <c r="CF57" s="72">
        <v>1</v>
      </c>
      <c r="CG57" s="72">
        <v>3</v>
      </c>
      <c r="CH57" s="72">
        <v>1</v>
      </c>
      <c r="CI57" s="72">
        <v>1</v>
      </c>
      <c r="CJ57" s="72">
        <v>5</v>
      </c>
      <c r="CK57" s="72">
        <v>3</v>
      </c>
      <c r="CL57" s="72">
        <v>3</v>
      </c>
      <c r="CM57" s="72" t="s">
        <v>5</v>
      </c>
      <c r="CN57" s="72">
        <v>2</v>
      </c>
      <c r="CO57" s="72">
        <v>1</v>
      </c>
      <c r="CP57" s="72">
        <v>1</v>
      </c>
      <c r="CQ57" s="72" t="s">
        <v>145</v>
      </c>
      <c r="CR57" s="72" t="s">
        <v>2738</v>
      </c>
      <c r="CS57" s="72" t="s">
        <v>2739</v>
      </c>
      <c r="CT57" s="72" t="s">
        <v>162</v>
      </c>
      <c r="CU57" s="72" t="s">
        <v>169</v>
      </c>
      <c r="CV57" s="72" t="s">
        <v>177</v>
      </c>
      <c r="CW57" s="72" t="s">
        <v>183</v>
      </c>
      <c r="CX57" s="72" t="s">
        <v>345</v>
      </c>
      <c r="CY57" s="72" t="s">
        <v>204</v>
      </c>
      <c r="CZ57" s="72" t="s">
        <v>2740</v>
      </c>
      <c r="DA57" s="72" t="s">
        <v>209</v>
      </c>
      <c r="DB57" s="72" t="s">
        <v>214</v>
      </c>
      <c r="DC57" s="72" t="s">
        <v>2031</v>
      </c>
    </row>
    <row r="58" spans="1:107" ht="12.75" x14ac:dyDescent="0.2">
      <c r="A58" s="75">
        <v>43817.459926087962</v>
      </c>
      <c r="B58" s="72">
        <v>4</v>
      </c>
      <c r="C58" s="72">
        <v>4</v>
      </c>
      <c r="D58" s="72">
        <v>2</v>
      </c>
      <c r="E58" s="72">
        <v>2</v>
      </c>
      <c r="F58" s="72">
        <v>1</v>
      </c>
      <c r="G58" s="72">
        <v>4</v>
      </c>
      <c r="H58" s="72">
        <v>4</v>
      </c>
      <c r="I58" s="72">
        <v>1</v>
      </c>
      <c r="J58" s="72">
        <v>1</v>
      </c>
      <c r="K58" s="72">
        <v>1</v>
      </c>
      <c r="L58" s="72">
        <v>1</v>
      </c>
      <c r="M58" s="72">
        <v>2</v>
      </c>
      <c r="N58" s="72">
        <v>1</v>
      </c>
      <c r="O58" s="72">
        <v>1</v>
      </c>
      <c r="P58" s="72">
        <v>3</v>
      </c>
      <c r="Q58" s="72">
        <v>2</v>
      </c>
      <c r="R58" s="72">
        <v>1</v>
      </c>
      <c r="S58" s="72">
        <v>2</v>
      </c>
      <c r="T58" s="72">
        <v>2</v>
      </c>
      <c r="U58" s="72">
        <v>2</v>
      </c>
      <c r="V58" s="72">
        <v>1</v>
      </c>
      <c r="W58" s="72">
        <v>5</v>
      </c>
      <c r="Y58" s="72" t="s">
        <v>2741</v>
      </c>
      <c r="Z58" s="72">
        <v>4</v>
      </c>
      <c r="AA58" s="72">
        <v>3</v>
      </c>
      <c r="AB58" s="72">
        <v>4</v>
      </c>
      <c r="AC58" s="72">
        <v>4</v>
      </c>
      <c r="AD58" s="72">
        <v>4</v>
      </c>
      <c r="AE58" s="72">
        <v>5</v>
      </c>
      <c r="AF58" s="72">
        <v>5</v>
      </c>
      <c r="AG58" s="72">
        <v>4</v>
      </c>
      <c r="AH58" s="72">
        <v>3</v>
      </c>
      <c r="AI58" s="72">
        <v>4</v>
      </c>
      <c r="AJ58" s="72">
        <v>4</v>
      </c>
      <c r="AK58" s="72">
        <v>4</v>
      </c>
      <c r="AL58" s="72">
        <v>3</v>
      </c>
      <c r="AM58" s="72">
        <v>4</v>
      </c>
      <c r="AN58" s="72">
        <v>3</v>
      </c>
      <c r="AO58" s="72">
        <v>4</v>
      </c>
      <c r="AP58" s="72">
        <v>2</v>
      </c>
      <c r="AQ58" s="72">
        <v>1</v>
      </c>
      <c r="AR58" s="72">
        <v>5</v>
      </c>
      <c r="AS58" s="72">
        <v>4</v>
      </c>
      <c r="AT58" s="72">
        <v>1</v>
      </c>
      <c r="AU58" s="72">
        <v>1</v>
      </c>
      <c r="AV58" s="72">
        <v>1</v>
      </c>
      <c r="AW58" s="72">
        <v>1</v>
      </c>
      <c r="AX58" s="72">
        <v>2</v>
      </c>
      <c r="AY58" s="72">
        <v>3</v>
      </c>
      <c r="AZ58" s="72">
        <v>1</v>
      </c>
      <c r="BA58" s="72">
        <v>4</v>
      </c>
      <c r="BB58" s="72">
        <v>1</v>
      </c>
      <c r="BC58" s="72">
        <v>1</v>
      </c>
      <c r="BD58" s="72">
        <v>2</v>
      </c>
      <c r="BE58" s="72">
        <v>2</v>
      </c>
      <c r="BF58" s="72">
        <v>1</v>
      </c>
      <c r="BG58" s="72">
        <v>1</v>
      </c>
      <c r="BH58" s="72">
        <v>5</v>
      </c>
      <c r="BI58" s="72" t="s">
        <v>5</v>
      </c>
      <c r="BJ58" s="72">
        <v>4</v>
      </c>
      <c r="BK58" s="72" t="s">
        <v>5</v>
      </c>
      <c r="BL58" s="72" t="s">
        <v>5</v>
      </c>
      <c r="BM58" s="72">
        <v>3</v>
      </c>
      <c r="BN58" s="72">
        <v>3</v>
      </c>
      <c r="BO58" s="72">
        <v>3</v>
      </c>
      <c r="BP58" s="72">
        <v>3</v>
      </c>
      <c r="BQ58" s="72" t="s">
        <v>5</v>
      </c>
      <c r="BR58" s="72">
        <v>3</v>
      </c>
      <c r="BS58" s="72">
        <v>4</v>
      </c>
      <c r="BT58" s="72" t="s">
        <v>5</v>
      </c>
      <c r="BU58" s="72">
        <v>4</v>
      </c>
      <c r="BV58" s="72">
        <v>4</v>
      </c>
      <c r="BW58" s="72" t="s">
        <v>5</v>
      </c>
      <c r="BX58" s="72">
        <v>4</v>
      </c>
      <c r="BY58" s="72">
        <v>3</v>
      </c>
      <c r="BZ58" s="72">
        <v>4</v>
      </c>
      <c r="CA58" s="72">
        <v>4</v>
      </c>
      <c r="CB58" s="72">
        <v>4</v>
      </c>
      <c r="CC58" s="72">
        <v>2</v>
      </c>
      <c r="CD58" s="72" t="s">
        <v>5</v>
      </c>
      <c r="CE58" s="72">
        <v>4</v>
      </c>
      <c r="CF58" s="72">
        <v>2</v>
      </c>
      <c r="CG58" s="72">
        <v>2</v>
      </c>
      <c r="CH58" s="72">
        <v>3</v>
      </c>
      <c r="CI58" s="72">
        <v>2</v>
      </c>
      <c r="CJ58" s="72">
        <v>3</v>
      </c>
      <c r="CK58" s="72">
        <v>4</v>
      </c>
      <c r="CL58" s="72">
        <v>3</v>
      </c>
      <c r="CM58" s="72">
        <v>2</v>
      </c>
      <c r="CN58" s="72">
        <v>1</v>
      </c>
      <c r="CO58" s="72">
        <v>1</v>
      </c>
      <c r="CP58" s="72">
        <v>1</v>
      </c>
      <c r="CQ58" s="72" t="s">
        <v>2603</v>
      </c>
      <c r="CR58" s="72" t="s">
        <v>2649</v>
      </c>
      <c r="CT58" s="72" t="s">
        <v>162</v>
      </c>
      <c r="CU58" s="72" t="s">
        <v>172</v>
      </c>
      <c r="CV58" s="72" t="s">
        <v>177</v>
      </c>
      <c r="CW58" s="72" t="s">
        <v>183</v>
      </c>
      <c r="CY58" s="72" t="s">
        <v>192</v>
      </c>
      <c r="CZ58" s="72" t="s">
        <v>402</v>
      </c>
      <c r="DA58" s="72" t="s">
        <v>208</v>
      </c>
      <c r="DB58" s="72" t="s">
        <v>214</v>
      </c>
      <c r="DC58" s="72" t="s">
        <v>2031</v>
      </c>
    </row>
    <row r="59" spans="1:107" ht="12.75" x14ac:dyDescent="0.2">
      <c r="A59" s="75">
        <v>43817.461006446756</v>
      </c>
      <c r="B59" s="72">
        <v>2</v>
      </c>
      <c r="C59" s="72">
        <v>5</v>
      </c>
      <c r="D59" s="72">
        <v>2</v>
      </c>
      <c r="E59" s="72">
        <v>2</v>
      </c>
      <c r="F59" s="72">
        <v>1</v>
      </c>
      <c r="G59" s="72">
        <v>5</v>
      </c>
      <c r="H59" s="72">
        <v>5</v>
      </c>
      <c r="I59" s="72">
        <v>3</v>
      </c>
      <c r="J59" s="72">
        <v>1</v>
      </c>
      <c r="K59" s="72">
        <v>1</v>
      </c>
      <c r="L59" s="72">
        <v>1</v>
      </c>
      <c r="M59" s="72">
        <v>1</v>
      </c>
      <c r="N59" s="72">
        <v>1</v>
      </c>
      <c r="O59" s="72">
        <v>2</v>
      </c>
      <c r="P59" s="72">
        <v>3</v>
      </c>
      <c r="Q59" s="72">
        <v>2</v>
      </c>
      <c r="R59" s="72">
        <v>1</v>
      </c>
      <c r="S59" s="72">
        <v>1</v>
      </c>
      <c r="T59" s="72">
        <v>1</v>
      </c>
      <c r="U59" s="72">
        <v>1</v>
      </c>
      <c r="V59" s="72">
        <v>1</v>
      </c>
      <c r="W59" s="72">
        <v>5</v>
      </c>
      <c r="X59" s="72" t="s">
        <v>2742</v>
      </c>
      <c r="Z59" s="72">
        <v>5</v>
      </c>
      <c r="AA59" s="72">
        <v>3</v>
      </c>
      <c r="AB59" s="72">
        <v>3</v>
      </c>
      <c r="AC59" s="72">
        <v>3</v>
      </c>
      <c r="AD59" s="72">
        <v>1</v>
      </c>
      <c r="AE59" s="72">
        <v>3</v>
      </c>
      <c r="AF59" s="72" t="s">
        <v>5</v>
      </c>
      <c r="AG59" s="72">
        <v>4</v>
      </c>
      <c r="AH59" s="72">
        <v>3</v>
      </c>
      <c r="AI59" s="72">
        <v>5</v>
      </c>
      <c r="AJ59" s="72">
        <v>2</v>
      </c>
      <c r="AK59" s="72">
        <v>4</v>
      </c>
      <c r="AL59" s="72">
        <v>5</v>
      </c>
      <c r="AM59" s="72">
        <v>3</v>
      </c>
      <c r="AN59" s="72">
        <v>5</v>
      </c>
      <c r="AO59" s="72">
        <v>3</v>
      </c>
      <c r="AP59" s="72">
        <v>4</v>
      </c>
      <c r="AQ59" s="72">
        <v>1</v>
      </c>
      <c r="AR59" s="72">
        <v>5</v>
      </c>
      <c r="AS59" s="72">
        <v>5</v>
      </c>
      <c r="AT59" s="72">
        <v>2</v>
      </c>
      <c r="AU59" s="72">
        <v>1</v>
      </c>
      <c r="AV59" s="72">
        <v>1</v>
      </c>
      <c r="AW59" s="72">
        <v>1</v>
      </c>
      <c r="AX59" s="72">
        <v>1</v>
      </c>
      <c r="AY59" s="72">
        <v>1</v>
      </c>
      <c r="AZ59" s="72">
        <v>2</v>
      </c>
      <c r="BA59" s="72">
        <v>2</v>
      </c>
      <c r="BB59" s="72">
        <v>2</v>
      </c>
      <c r="BC59" s="72">
        <v>2</v>
      </c>
      <c r="BD59" s="72">
        <v>1</v>
      </c>
      <c r="BE59" s="72">
        <v>1</v>
      </c>
      <c r="BF59" s="72">
        <v>1</v>
      </c>
      <c r="BG59" s="72">
        <v>1</v>
      </c>
      <c r="BH59" s="72">
        <v>5</v>
      </c>
      <c r="BI59" s="72">
        <v>2</v>
      </c>
      <c r="BJ59" s="72">
        <v>5</v>
      </c>
      <c r="BK59" s="72">
        <v>2</v>
      </c>
      <c r="BL59" s="72">
        <v>2</v>
      </c>
      <c r="BM59" s="72">
        <v>3</v>
      </c>
      <c r="BN59" s="72">
        <v>5</v>
      </c>
      <c r="BO59" s="72">
        <v>4</v>
      </c>
      <c r="BP59" s="72">
        <v>2</v>
      </c>
      <c r="BQ59" s="72">
        <v>2</v>
      </c>
      <c r="BR59" s="72">
        <v>3</v>
      </c>
      <c r="BS59" s="72">
        <v>5</v>
      </c>
      <c r="BT59" s="72">
        <v>3</v>
      </c>
      <c r="BU59" s="72">
        <v>2</v>
      </c>
      <c r="BV59" s="72">
        <v>4</v>
      </c>
      <c r="BW59" s="72">
        <v>2</v>
      </c>
      <c r="BX59" s="72">
        <v>2</v>
      </c>
      <c r="BY59" s="72">
        <v>1</v>
      </c>
      <c r="BZ59" s="72">
        <v>5</v>
      </c>
      <c r="CA59" s="72">
        <v>3</v>
      </c>
      <c r="CB59" s="72">
        <v>2</v>
      </c>
      <c r="CC59" s="72">
        <v>3</v>
      </c>
      <c r="CD59" s="72">
        <v>2</v>
      </c>
      <c r="CE59" s="72">
        <v>4</v>
      </c>
      <c r="CF59" s="72">
        <v>4</v>
      </c>
      <c r="CG59" s="72">
        <v>1</v>
      </c>
      <c r="CH59" s="72">
        <v>3</v>
      </c>
      <c r="CI59" s="72">
        <v>1</v>
      </c>
      <c r="CJ59" s="72">
        <v>5</v>
      </c>
      <c r="CK59" s="72">
        <v>3</v>
      </c>
      <c r="CL59" s="72">
        <v>2</v>
      </c>
      <c r="CM59" s="72">
        <v>1</v>
      </c>
      <c r="CN59" s="72">
        <v>1</v>
      </c>
      <c r="CO59" s="72">
        <v>4</v>
      </c>
      <c r="CP59" s="72">
        <v>1</v>
      </c>
      <c r="CQ59" s="72" t="s">
        <v>148</v>
      </c>
      <c r="CR59" s="72" t="s">
        <v>2572</v>
      </c>
      <c r="CS59" s="72" t="s">
        <v>2743</v>
      </c>
      <c r="CT59" s="72" t="s">
        <v>162</v>
      </c>
      <c r="CU59" s="72" t="s">
        <v>171</v>
      </c>
      <c r="CV59" s="72" t="s">
        <v>177</v>
      </c>
      <c r="CW59" s="72" t="s">
        <v>183</v>
      </c>
      <c r="CX59" s="72" t="s">
        <v>1416</v>
      </c>
      <c r="CY59" s="72" t="s">
        <v>153</v>
      </c>
      <c r="CZ59" s="72" t="s">
        <v>584</v>
      </c>
      <c r="DA59" s="72" t="s">
        <v>208</v>
      </c>
      <c r="DB59" s="72" t="s">
        <v>214</v>
      </c>
      <c r="DC59" s="72" t="s">
        <v>2031</v>
      </c>
    </row>
    <row r="60" spans="1:107" ht="12.75" x14ac:dyDescent="0.2">
      <c r="A60" s="75">
        <v>43817.461375486106</v>
      </c>
      <c r="B60" s="72">
        <v>4</v>
      </c>
      <c r="C60" s="72">
        <v>3</v>
      </c>
      <c r="D60" s="72">
        <v>1</v>
      </c>
      <c r="E60" s="72">
        <v>1</v>
      </c>
      <c r="F60" s="72">
        <v>1</v>
      </c>
      <c r="G60" s="72">
        <v>4</v>
      </c>
      <c r="H60" s="72">
        <v>5</v>
      </c>
      <c r="I60" s="72">
        <v>5</v>
      </c>
      <c r="J60" s="72">
        <v>2</v>
      </c>
      <c r="K60" s="72">
        <v>3</v>
      </c>
      <c r="L60" s="72">
        <v>1</v>
      </c>
      <c r="M60" s="72">
        <v>4</v>
      </c>
      <c r="N60" s="72">
        <v>4</v>
      </c>
      <c r="O60" s="72">
        <v>2</v>
      </c>
      <c r="P60" s="72">
        <v>4</v>
      </c>
      <c r="Q60" s="72">
        <v>2</v>
      </c>
      <c r="R60" s="72">
        <v>2</v>
      </c>
      <c r="S60" s="72">
        <v>2</v>
      </c>
      <c r="T60" s="72">
        <v>1</v>
      </c>
      <c r="U60" s="72">
        <v>5</v>
      </c>
      <c r="V60" s="72">
        <v>2</v>
      </c>
      <c r="W60" s="72">
        <v>5</v>
      </c>
      <c r="X60" s="72" t="s">
        <v>2744</v>
      </c>
      <c r="Y60" s="72" t="s">
        <v>2745</v>
      </c>
      <c r="Z60" s="72">
        <v>4</v>
      </c>
      <c r="AA60" s="72">
        <v>1</v>
      </c>
      <c r="AB60" s="72">
        <v>4</v>
      </c>
      <c r="AC60" s="72">
        <v>4</v>
      </c>
      <c r="AD60" s="72">
        <v>5</v>
      </c>
      <c r="AE60" s="72">
        <v>2</v>
      </c>
      <c r="AF60" s="72">
        <v>4</v>
      </c>
      <c r="AG60" s="72">
        <v>2</v>
      </c>
      <c r="AH60" s="72">
        <v>2</v>
      </c>
      <c r="AI60" s="72">
        <v>3</v>
      </c>
      <c r="AJ60" s="72">
        <v>2</v>
      </c>
      <c r="AK60" s="72">
        <v>5</v>
      </c>
      <c r="AL60" s="72">
        <v>4</v>
      </c>
      <c r="AM60" s="72">
        <v>4</v>
      </c>
      <c r="AN60" s="72">
        <v>3</v>
      </c>
      <c r="AO60" s="72">
        <v>1</v>
      </c>
      <c r="AP60" s="72">
        <v>1</v>
      </c>
      <c r="AQ60" s="72">
        <v>1</v>
      </c>
      <c r="AR60" s="72">
        <v>3</v>
      </c>
      <c r="AS60" s="72">
        <v>5</v>
      </c>
      <c r="AT60" s="72">
        <v>5</v>
      </c>
      <c r="AU60" s="72">
        <v>3</v>
      </c>
      <c r="AV60" s="72">
        <v>4</v>
      </c>
      <c r="AW60" s="72">
        <v>2</v>
      </c>
      <c r="AX60" s="72">
        <v>4</v>
      </c>
      <c r="AY60" s="72">
        <v>4</v>
      </c>
      <c r="AZ60" s="72">
        <v>2</v>
      </c>
      <c r="BA60" s="72">
        <v>2</v>
      </c>
      <c r="BB60" s="72">
        <v>1</v>
      </c>
      <c r="BC60" s="72">
        <v>2</v>
      </c>
      <c r="BD60" s="72">
        <v>2</v>
      </c>
      <c r="BE60" s="72">
        <v>1</v>
      </c>
      <c r="BF60" s="72">
        <v>4</v>
      </c>
      <c r="BG60" s="72">
        <v>2</v>
      </c>
      <c r="BH60" s="72">
        <v>4</v>
      </c>
      <c r="BI60" s="72">
        <v>4</v>
      </c>
      <c r="BJ60" s="72">
        <v>4</v>
      </c>
      <c r="BK60" s="72">
        <v>3</v>
      </c>
      <c r="BL60" s="72">
        <v>3</v>
      </c>
      <c r="BM60" s="72">
        <v>3</v>
      </c>
      <c r="BN60" s="72">
        <v>3</v>
      </c>
      <c r="BO60" s="72">
        <v>2</v>
      </c>
      <c r="BP60" s="72">
        <v>4</v>
      </c>
      <c r="BQ60" s="72">
        <v>3</v>
      </c>
      <c r="BR60" s="72">
        <v>4</v>
      </c>
      <c r="BS60" s="72">
        <v>4</v>
      </c>
      <c r="BT60" s="72">
        <v>2</v>
      </c>
      <c r="BU60" s="72">
        <v>2</v>
      </c>
      <c r="BV60" s="72">
        <v>3</v>
      </c>
      <c r="BW60" s="72">
        <v>3</v>
      </c>
      <c r="BX60" s="72">
        <v>4</v>
      </c>
      <c r="BY60" s="72">
        <v>4</v>
      </c>
      <c r="BZ60" s="72">
        <v>4</v>
      </c>
      <c r="CA60" s="72">
        <v>4</v>
      </c>
      <c r="CB60" s="72">
        <v>4</v>
      </c>
      <c r="CC60" s="72">
        <v>2</v>
      </c>
      <c r="CD60" s="72">
        <v>3</v>
      </c>
      <c r="CE60" s="72">
        <v>4</v>
      </c>
      <c r="CF60" s="72">
        <v>5</v>
      </c>
      <c r="CG60" s="72">
        <v>1</v>
      </c>
      <c r="CH60" s="72">
        <v>5</v>
      </c>
      <c r="CI60" s="72">
        <v>5</v>
      </c>
      <c r="CJ60" s="72">
        <v>3</v>
      </c>
      <c r="CK60" s="72">
        <v>3</v>
      </c>
      <c r="CL60" s="72">
        <v>3</v>
      </c>
      <c r="CM60" s="72">
        <v>3</v>
      </c>
      <c r="CN60" s="72">
        <v>2</v>
      </c>
      <c r="CO60" s="72">
        <v>4</v>
      </c>
      <c r="CP60" s="72">
        <v>4</v>
      </c>
      <c r="CQ60" s="72" t="s">
        <v>148</v>
      </c>
      <c r="CR60" s="72" t="s">
        <v>2606</v>
      </c>
      <c r="CT60" s="72" t="s">
        <v>163</v>
      </c>
      <c r="CU60" s="72" t="s">
        <v>171</v>
      </c>
      <c r="CV60" s="72" t="s">
        <v>176</v>
      </c>
      <c r="CW60" s="72" t="s">
        <v>183</v>
      </c>
      <c r="CX60" s="72" t="s">
        <v>2746</v>
      </c>
      <c r="CY60" s="72" t="s">
        <v>204</v>
      </c>
      <c r="CZ60" s="72" t="s">
        <v>1191</v>
      </c>
      <c r="DA60" s="72" t="s">
        <v>208</v>
      </c>
      <c r="DB60" s="72" t="s">
        <v>214</v>
      </c>
      <c r="DC60" s="72" t="s">
        <v>2031</v>
      </c>
    </row>
    <row r="61" spans="1:107" ht="12.75" x14ac:dyDescent="0.2">
      <c r="A61" s="75">
        <v>43817.467244074069</v>
      </c>
      <c r="B61" s="72">
        <v>3</v>
      </c>
      <c r="C61" s="72">
        <v>5</v>
      </c>
      <c r="D61" s="72">
        <v>4</v>
      </c>
      <c r="E61" s="72">
        <v>1</v>
      </c>
      <c r="F61" s="72">
        <v>1</v>
      </c>
      <c r="G61" s="72">
        <v>5</v>
      </c>
      <c r="H61" s="72">
        <v>4</v>
      </c>
      <c r="I61" s="72">
        <v>5</v>
      </c>
      <c r="J61" s="72">
        <v>2</v>
      </c>
      <c r="K61" s="72">
        <v>4</v>
      </c>
      <c r="L61" s="72">
        <v>4</v>
      </c>
      <c r="M61" s="72">
        <v>3</v>
      </c>
      <c r="N61" s="72">
        <v>1</v>
      </c>
      <c r="O61" s="72">
        <v>3</v>
      </c>
      <c r="P61" s="72">
        <v>5</v>
      </c>
      <c r="Q61" s="72">
        <v>5</v>
      </c>
      <c r="R61" s="72">
        <v>3</v>
      </c>
      <c r="S61" s="72">
        <v>2</v>
      </c>
      <c r="T61" s="72">
        <v>2</v>
      </c>
      <c r="U61" s="72">
        <v>1</v>
      </c>
      <c r="V61" s="72">
        <v>1</v>
      </c>
      <c r="W61" s="72">
        <v>3</v>
      </c>
      <c r="X61" s="72" t="s">
        <v>2747</v>
      </c>
      <c r="Y61" s="72" t="s">
        <v>931</v>
      </c>
      <c r="Z61" s="72">
        <v>4</v>
      </c>
      <c r="AA61" s="72">
        <v>5</v>
      </c>
      <c r="AB61" s="72">
        <v>5</v>
      </c>
      <c r="AC61" s="72">
        <v>5</v>
      </c>
      <c r="AD61" s="72">
        <v>5</v>
      </c>
      <c r="AE61" s="72">
        <v>4</v>
      </c>
      <c r="AF61" s="72">
        <v>5</v>
      </c>
      <c r="AG61" s="72">
        <v>5</v>
      </c>
      <c r="AH61" s="72">
        <v>4</v>
      </c>
      <c r="AI61" s="72">
        <v>5</v>
      </c>
      <c r="AJ61" s="72">
        <v>5</v>
      </c>
      <c r="AK61" s="72">
        <v>5</v>
      </c>
      <c r="AL61" s="72">
        <v>5</v>
      </c>
      <c r="AM61" s="72">
        <v>3</v>
      </c>
      <c r="AN61" s="72">
        <v>5</v>
      </c>
      <c r="AO61" s="72">
        <v>4</v>
      </c>
      <c r="AP61" s="72">
        <v>2</v>
      </c>
      <c r="AQ61" s="72">
        <v>1</v>
      </c>
      <c r="AR61" s="72">
        <v>5</v>
      </c>
      <c r="AS61" s="72">
        <v>4</v>
      </c>
      <c r="AT61" s="72">
        <v>5</v>
      </c>
      <c r="AU61" s="72">
        <v>4</v>
      </c>
      <c r="AV61" s="72">
        <v>3</v>
      </c>
      <c r="AW61" s="72">
        <v>4</v>
      </c>
      <c r="AX61" s="72">
        <v>3</v>
      </c>
      <c r="AY61" s="72">
        <v>2</v>
      </c>
      <c r="AZ61" s="72">
        <v>3</v>
      </c>
      <c r="BA61" s="72">
        <v>5</v>
      </c>
      <c r="BB61" s="72">
        <v>5</v>
      </c>
      <c r="BC61" s="72">
        <v>3</v>
      </c>
      <c r="BD61" s="72">
        <v>3</v>
      </c>
      <c r="BE61" s="72">
        <v>4</v>
      </c>
      <c r="BF61" s="72">
        <v>1</v>
      </c>
      <c r="BG61" s="72">
        <v>1</v>
      </c>
      <c r="BH61" s="72">
        <v>3</v>
      </c>
      <c r="BI61" s="72">
        <v>1</v>
      </c>
      <c r="BJ61" s="72">
        <v>2</v>
      </c>
      <c r="BK61" s="72">
        <v>2</v>
      </c>
      <c r="BL61" s="72">
        <v>4</v>
      </c>
      <c r="BM61" s="72">
        <v>2</v>
      </c>
      <c r="BN61" s="72">
        <v>3</v>
      </c>
      <c r="BO61" s="72">
        <v>2</v>
      </c>
      <c r="BP61" s="72">
        <v>2</v>
      </c>
      <c r="BQ61" s="72">
        <v>1</v>
      </c>
      <c r="BR61" s="72">
        <v>2</v>
      </c>
      <c r="BS61" s="72">
        <v>3</v>
      </c>
      <c r="BT61" s="72">
        <v>3</v>
      </c>
      <c r="BU61" s="72">
        <v>4</v>
      </c>
      <c r="BV61" s="72">
        <v>4</v>
      </c>
      <c r="BW61" s="72" t="s">
        <v>5</v>
      </c>
      <c r="BX61" s="72" t="s">
        <v>5</v>
      </c>
      <c r="BY61" s="72">
        <v>2</v>
      </c>
      <c r="BZ61" s="72">
        <v>2</v>
      </c>
      <c r="CA61" s="72">
        <v>3</v>
      </c>
      <c r="CB61" s="72">
        <v>2</v>
      </c>
      <c r="CC61" s="72">
        <v>3</v>
      </c>
      <c r="CD61" s="72">
        <v>3</v>
      </c>
      <c r="CE61" s="72">
        <v>2</v>
      </c>
      <c r="CF61" s="72">
        <v>2</v>
      </c>
      <c r="CG61" s="72">
        <v>2</v>
      </c>
      <c r="CH61" s="72">
        <v>2</v>
      </c>
      <c r="CI61" s="72">
        <v>2</v>
      </c>
      <c r="CJ61" s="72">
        <v>1</v>
      </c>
      <c r="CK61" s="72">
        <v>4</v>
      </c>
      <c r="CL61" s="72">
        <v>2</v>
      </c>
      <c r="CM61" s="72">
        <v>1</v>
      </c>
      <c r="CN61" s="72">
        <v>2</v>
      </c>
      <c r="CO61" s="72">
        <v>2</v>
      </c>
      <c r="CP61" s="72">
        <v>1</v>
      </c>
      <c r="CQ61" s="72" t="s">
        <v>145</v>
      </c>
      <c r="CR61" s="72" t="s">
        <v>2649</v>
      </c>
      <c r="CS61" s="72" t="s">
        <v>2748</v>
      </c>
      <c r="CT61" s="72" t="s">
        <v>163</v>
      </c>
      <c r="CU61" s="72" t="s">
        <v>170</v>
      </c>
      <c r="CV61" s="72" t="s">
        <v>177</v>
      </c>
      <c r="CW61" s="72" t="s">
        <v>183</v>
      </c>
      <c r="CX61" s="72" t="s">
        <v>2180</v>
      </c>
      <c r="CY61" s="72" t="s">
        <v>204</v>
      </c>
      <c r="CZ61" s="72" t="s">
        <v>153</v>
      </c>
      <c r="DA61" s="72" t="s">
        <v>208</v>
      </c>
      <c r="DB61" s="72" t="s">
        <v>214</v>
      </c>
      <c r="DC61" s="72" t="s">
        <v>2031</v>
      </c>
    </row>
    <row r="62" spans="1:107" ht="12.75" x14ac:dyDescent="0.2">
      <c r="A62" s="75">
        <v>43817.467733344907</v>
      </c>
      <c r="B62" s="72">
        <v>4</v>
      </c>
      <c r="C62" s="72">
        <v>5</v>
      </c>
      <c r="D62" s="72">
        <v>5</v>
      </c>
      <c r="E62" s="72">
        <v>5</v>
      </c>
      <c r="F62" s="72">
        <v>1</v>
      </c>
      <c r="G62" s="72">
        <v>5</v>
      </c>
      <c r="H62" s="72">
        <v>5</v>
      </c>
      <c r="I62" s="72">
        <v>1</v>
      </c>
      <c r="J62" s="72">
        <v>1</v>
      </c>
      <c r="K62" s="72">
        <v>2</v>
      </c>
      <c r="L62" s="72">
        <v>1</v>
      </c>
      <c r="M62" s="72">
        <v>5</v>
      </c>
      <c r="N62" s="72">
        <v>2</v>
      </c>
      <c r="O62" s="72">
        <v>3</v>
      </c>
      <c r="P62" s="72">
        <v>4</v>
      </c>
      <c r="Q62" s="72">
        <v>5</v>
      </c>
      <c r="R62" s="72">
        <v>3</v>
      </c>
      <c r="S62" s="72">
        <v>1</v>
      </c>
      <c r="T62" s="72">
        <v>2</v>
      </c>
      <c r="U62" s="72">
        <v>2</v>
      </c>
      <c r="V62" s="72">
        <v>3</v>
      </c>
      <c r="W62" s="72">
        <v>3</v>
      </c>
      <c r="X62" s="72" t="s">
        <v>2749</v>
      </c>
      <c r="Y62" s="72" t="s">
        <v>2750</v>
      </c>
      <c r="Z62" s="72">
        <v>5</v>
      </c>
      <c r="AA62" s="72">
        <v>2</v>
      </c>
      <c r="AB62" s="72">
        <v>3</v>
      </c>
      <c r="AC62" s="72">
        <v>4</v>
      </c>
      <c r="AD62" s="72">
        <v>3</v>
      </c>
      <c r="AE62" s="72">
        <v>1</v>
      </c>
      <c r="AF62" s="72">
        <v>4</v>
      </c>
      <c r="AG62" s="72">
        <v>4</v>
      </c>
      <c r="AH62" s="72">
        <v>4</v>
      </c>
      <c r="AI62" s="72">
        <v>4</v>
      </c>
      <c r="AJ62" s="72">
        <v>4</v>
      </c>
      <c r="AK62" s="72">
        <v>3</v>
      </c>
      <c r="AL62" s="72">
        <v>4</v>
      </c>
      <c r="AM62" s="72">
        <v>4</v>
      </c>
      <c r="AN62" s="72">
        <v>5</v>
      </c>
      <c r="AO62" s="72">
        <v>5</v>
      </c>
      <c r="AP62" s="72">
        <v>5</v>
      </c>
      <c r="AQ62" s="72">
        <v>1</v>
      </c>
      <c r="AR62" s="72">
        <v>5</v>
      </c>
      <c r="AS62" s="72">
        <v>5</v>
      </c>
      <c r="AT62" s="72">
        <v>1</v>
      </c>
      <c r="AU62" s="72">
        <v>1</v>
      </c>
      <c r="AV62" s="72">
        <v>4</v>
      </c>
      <c r="AW62" s="72">
        <v>1</v>
      </c>
      <c r="AX62" s="72">
        <v>5</v>
      </c>
      <c r="AY62" s="72">
        <v>2</v>
      </c>
      <c r="AZ62" s="72">
        <v>2</v>
      </c>
      <c r="BA62" s="72">
        <v>5</v>
      </c>
      <c r="BB62" s="72">
        <v>5</v>
      </c>
      <c r="BC62" s="72">
        <v>2</v>
      </c>
      <c r="BD62" s="72">
        <v>1</v>
      </c>
      <c r="BE62" s="72">
        <v>3</v>
      </c>
      <c r="BF62" s="72">
        <v>3</v>
      </c>
      <c r="BG62" s="72">
        <v>3</v>
      </c>
      <c r="BH62" s="72">
        <v>4</v>
      </c>
      <c r="BI62" s="72">
        <v>4</v>
      </c>
      <c r="BJ62" s="72">
        <v>4</v>
      </c>
      <c r="BK62" s="72">
        <v>3</v>
      </c>
      <c r="BL62" s="72">
        <v>4</v>
      </c>
      <c r="BM62" s="72">
        <v>5</v>
      </c>
      <c r="BN62" s="72">
        <v>5</v>
      </c>
      <c r="BO62" s="72">
        <v>4</v>
      </c>
      <c r="BP62" s="72">
        <v>5</v>
      </c>
      <c r="BQ62" s="72" t="s">
        <v>5</v>
      </c>
      <c r="BR62" s="72">
        <v>2</v>
      </c>
      <c r="BS62" s="72">
        <v>5</v>
      </c>
      <c r="BT62" s="72">
        <v>1</v>
      </c>
      <c r="BU62" s="72">
        <v>5</v>
      </c>
      <c r="BV62" s="72">
        <v>4</v>
      </c>
      <c r="BW62" s="72" t="s">
        <v>5</v>
      </c>
      <c r="BX62" s="72">
        <v>5</v>
      </c>
      <c r="BY62" s="72">
        <v>4</v>
      </c>
      <c r="BZ62" s="72">
        <v>3</v>
      </c>
      <c r="CA62" s="72" t="s">
        <v>5</v>
      </c>
      <c r="CB62" s="72">
        <v>4</v>
      </c>
      <c r="CC62" s="72">
        <v>3</v>
      </c>
      <c r="CD62" s="72">
        <v>4</v>
      </c>
      <c r="CE62" s="72" t="s">
        <v>5</v>
      </c>
      <c r="CF62" s="72">
        <v>4</v>
      </c>
      <c r="CG62" s="72">
        <v>2</v>
      </c>
      <c r="CH62" s="72">
        <v>5</v>
      </c>
      <c r="CI62" s="72">
        <v>5</v>
      </c>
      <c r="CJ62" s="72">
        <v>4</v>
      </c>
      <c r="CK62" s="72">
        <v>5</v>
      </c>
      <c r="CL62" s="72">
        <v>5</v>
      </c>
      <c r="CM62" s="72">
        <v>1</v>
      </c>
      <c r="CN62" s="72">
        <v>5</v>
      </c>
      <c r="CO62" s="72">
        <v>5</v>
      </c>
      <c r="CP62" s="72">
        <v>5</v>
      </c>
      <c r="CQ62" s="72" t="s">
        <v>2603</v>
      </c>
      <c r="CR62" s="72" t="s">
        <v>2751</v>
      </c>
      <c r="CS62" s="72" t="s">
        <v>2752</v>
      </c>
      <c r="CT62" s="72" t="s">
        <v>163</v>
      </c>
      <c r="CU62" s="72" t="s">
        <v>170</v>
      </c>
      <c r="CV62" s="72" t="s">
        <v>176</v>
      </c>
      <c r="CW62" s="72" t="s">
        <v>183</v>
      </c>
      <c r="CX62" s="72" t="s">
        <v>1941</v>
      </c>
      <c r="CY62" s="72" t="s">
        <v>202</v>
      </c>
      <c r="CZ62" s="72" t="s">
        <v>2753</v>
      </c>
      <c r="DA62" s="72" t="s">
        <v>208</v>
      </c>
      <c r="DB62" s="72" t="s">
        <v>214</v>
      </c>
      <c r="DC62" s="72" t="s">
        <v>2031</v>
      </c>
    </row>
    <row r="63" spans="1:107" ht="12.75" x14ac:dyDescent="0.2">
      <c r="A63" s="75">
        <v>43817.469840879625</v>
      </c>
      <c r="B63" s="72">
        <v>5</v>
      </c>
      <c r="C63" s="72">
        <v>5</v>
      </c>
      <c r="D63" s="72">
        <v>5</v>
      </c>
      <c r="E63" s="72">
        <v>5</v>
      </c>
      <c r="F63" s="72">
        <v>3</v>
      </c>
      <c r="G63" s="72">
        <v>5</v>
      </c>
      <c r="H63" s="72">
        <v>4</v>
      </c>
      <c r="I63" s="72">
        <v>5</v>
      </c>
      <c r="J63" s="72">
        <v>3</v>
      </c>
      <c r="K63" s="72">
        <v>2</v>
      </c>
      <c r="L63" s="72">
        <v>3</v>
      </c>
      <c r="M63" s="72">
        <v>5</v>
      </c>
      <c r="N63" s="72">
        <v>5</v>
      </c>
      <c r="O63" s="72">
        <v>4</v>
      </c>
      <c r="P63" s="72">
        <v>5</v>
      </c>
      <c r="Q63" s="72">
        <v>5</v>
      </c>
      <c r="R63" s="72">
        <v>2</v>
      </c>
      <c r="S63" s="72">
        <v>3</v>
      </c>
      <c r="T63" s="72">
        <v>2</v>
      </c>
      <c r="U63" s="72">
        <v>3</v>
      </c>
      <c r="V63" s="72" t="s">
        <v>5</v>
      </c>
      <c r="W63" s="72">
        <v>5</v>
      </c>
      <c r="X63" s="72" t="s">
        <v>2754</v>
      </c>
      <c r="Y63" s="72" t="s">
        <v>2755</v>
      </c>
      <c r="Z63" s="72">
        <v>5</v>
      </c>
      <c r="AA63" s="72">
        <v>2</v>
      </c>
      <c r="AB63" s="72">
        <v>5</v>
      </c>
      <c r="AC63" s="72">
        <v>3</v>
      </c>
      <c r="AD63" s="72">
        <v>5</v>
      </c>
      <c r="AE63" s="72">
        <v>1</v>
      </c>
      <c r="AF63" s="72">
        <v>5</v>
      </c>
      <c r="AG63" s="72">
        <v>3</v>
      </c>
      <c r="AH63" s="72">
        <v>2</v>
      </c>
      <c r="AI63" s="72">
        <v>2</v>
      </c>
      <c r="AJ63" s="72">
        <v>3</v>
      </c>
      <c r="AK63" s="72">
        <v>5</v>
      </c>
      <c r="AL63" s="72">
        <v>2</v>
      </c>
      <c r="AM63" s="72">
        <v>5</v>
      </c>
      <c r="AN63" s="72">
        <v>5</v>
      </c>
      <c r="AO63" s="72">
        <v>5</v>
      </c>
      <c r="AP63" s="72">
        <v>3</v>
      </c>
      <c r="AQ63" s="72">
        <v>2</v>
      </c>
      <c r="AR63" s="72">
        <v>5</v>
      </c>
      <c r="AS63" s="72">
        <v>5</v>
      </c>
      <c r="AT63" s="72">
        <v>5</v>
      </c>
      <c r="AU63" s="72">
        <v>3</v>
      </c>
      <c r="AV63" s="72">
        <v>3</v>
      </c>
      <c r="AW63" s="72">
        <v>4</v>
      </c>
      <c r="AX63" s="72">
        <v>5</v>
      </c>
      <c r="AY63" s="72">
        <v>4</v>
      </c>
      <c r="AZ63" s="72">
        <v>3</v>
      </c>
      <c r="BA63" s="72">
        <v>5</v>
      </c>
      <c r="BB63" s="72">
        <v>5</v>
      </c>
      <c r="BC63" s="72">
        <v>4</v>
      </c>
      <c r="BD63" s="72">
        <v>3</v>
      </c>
      <c r="BE63" s="72">
        <v>2</v>
      </c>
      <c r="BF63" s="72">
        <v>3</v>
      </c>
      <c r="BG63" s="72" t="s">
        <v>5</v>
      </c>
      <c r="BH63" s="72">
        <v>5</v>
      </c>
      <c r="BI63" s="72">
        <v>5</v>
      </c>
      <c r="BJ63" s="72">
        <v>5</v>
      </c>
      <c r="BK63" s="72">
        <v>3</v>
      </c>
      <c r="BL63" s="72">
        <v>5</v>
      </c>
      <c r="BM63" s="72">
        <v>4</v>
      </c>
      <c r="BN63" s="72">
        <v>4</v>
      </c>
      <c r="BO63" s="72">
        <v>3</v>
      </c>
      <c r="BP63" s="72">
        <v>5</v>
      </c>
      <c r="BQ63" s="72">
        <v>3</v>
      </c>
      <c r="BR63" s="72">
        <v>5</v>
      </c>
      <c r="BS63" s="72">
        <v>5</v>
      </c>
      <c r="BT63" s="72">
        <v>2</v>
      </c>
      <c r="BU63" s="72">
        <v>3</v>
      </c>
      <c r="BV63" s="72">
        <v>4</v>
      </c>
      <c r="BW63" s="72">
        <v>1</v>
      </c>
      <c r="BX63" s="72">
        <v>5</v>
      </c>
      <c r="BY63" s="72">
        <v>5</v>
      </c>
      <c r="BZ63" s="72">
        <v>5</v>
      </c>
      <c r="CA63" s="72">
        <v>5</v>
      </c>
      <c r="CB63" s="72">
        <v>4</v>
      </c>
      <c r="CC63" s="72">
        <v>4</v>
      </c>
      <c r="CD63" s="72">
        <v>5</v>
      </c>
      <c r="CE63" s="72">
        <v>4</v>
      </c>
      <c r="CF63" s="72">
        <v>5</v>
      </c>
      <c r="CG63" s="72">
        <v>2</v>
      </c>
      <c r="CH63" s="72">
        <v>5</v>
      </c>
      <c r="CI63" s="72">
        <v>3</v>
      </c>
      <c r="CJ63" s="72">
        <v>1</v>
      </c>
      <c r="CK63" s="72">
        <v>5</v>
      </c>
      <c r="CL63" s="72">
        <v>5</v>
      </c>
      <c r="CM63" s="72">
        <v>1</v>
      </c>
      <c r="CN63" s="72" t="s">
        <v>5</v>
      </c>
      <c r="CO63" s="72">
        <v>5</v>
      </c>
      <c r="CP63" s="72">
        <v>5</v>
      </c>
      <c r="CQ63" s="72" t="s">
        <v>2669</v>
      </c>
      <c r="CR63" s="72" t="s">
        <v>2545</v>
      </c>
      <c r="CS63" s="72" t="s">
        <v>2756</v>
      </c>
      <c r="CT63" s="72" t="s">
        <v>162</v>
      </c>
      <c r="CU63" s="72" t="s">
        <v>170</v>
      </c>
      <c r="CV63" s="72" t="s">
        <v>177</v>
      </c>
      <c r="CW63" s="72" t="s">
        <v>183</v>
      </c>
      <c r="CX63" s="72" t="s">
        <v>2757</v>
      </c>
      <c r="CY63" s="72" t="s">
        <v>204</v>
      </c>
      <c r="CZ63" s="72" t="s">
        <v>623</v>
      </c>
      <c r="DA63" s="72" t="s">
        <v>208</v>
      </c>
      <c r="DB63" s="72" t="s">
        <v>214</v>
      </c>
      <c r="DC63" s="72" t="s">
        <v>2031</v>
      </c>
    </row>
    <row r="64" spans="1:107" ht="12.75" x14ac:dyDescent="0.2">
      <c r="A64" s="75">
        <v>43817.47147138889</v>
      </c>
      <c r="B64" s="72">
        <v>3</v>
      </c>
      <c r="C64" s="72">
        <v>5</v>
      </c>
      <c r="D64" s="72">
        <v>4</v>
      </c>
      <c r="E64" s="72">
        <v>5</v>
      </c>
      <c r="F64" s="72">
        <v>1</v>
      </c>
      <c r="G64" s="72">
        <v>5</v>
      </c>
      <c r="H64" s="72">
        <v>5</v>
      </c>
      <c r="I64" s="72">
        <v>5</v>
      </c>
      <c r="J64" s="72">
        <v>4</v>
      </c>
      <c r="K64" s="72">
        <v>4</v>
      </c>
      <c r="L64" s="72">
        <v>3</v>
      </c>
      <c r="M64" s="72">
        <v>3</v>
      </c>
      <c r="N64" s="72">
        <v>5</v>
      </c>
      <c r="O64" s="72">
        <v>2</v>
      </c>
      <c r="P64" s="72">
        <v>3</v>
      </c>
      <c r="Q64" s="72">
        <v>3</v>
      </c>
      <c r="R64" s="72">
        <v>1</v>
      </c>
      <c r="S64" s="72">
        <v>3</v>
      </c>
      <c r="T64" s="72">
        <v>2</v>
      </c>
      <c r="U64" s="72">
        <v>2</v>
      </c>
      <c r="V64" s="72">
        <v>3</v>
      </c>
      <c r="W64" s="72">
        <v>5</v>
      </c>
      <c r="X64" s="72" t="s">
        <v>2758</v>
      </c>
      <c r="Z64" s="72">
        <v>4</v>
      </c>
      <c r="AA64" s="72">
        <v>2</v>
      </c>
      <c r="AB64" s="72">
        <v>4</v>
      </c>
      <c r="AC64" s="72">
        <v>3</v>
      </c>
      <c r="AD64" s="72">
        <v>3</v>
      </c>
      <c r="AE64" s="72">
        <v>1</v>
      </c>
      <c r="AF64" s="72">
        <v>3</v>
      </c>
      <c r="AG64" s="72">
        <v>1</v>
      </c>
      <c r="AH64" s="72">
        <v>5</v>
      </c>
      <c r="AI64" s="72">
        <v>2</v>
      </c>
      <c r="AJ64" s="72">
        <v>1</v>
      </c>
      <c r="AK64" s="72">
        <v>4</v>
      </c>
      <c r="AL64" s="72">
        <v>2</v>
      </c>
      <c r="AM64" s="72">
        <v>2</v>
      </c>
      <c r="AN64" s="72">
        <v>5</v>
      </c>
      <c r="AO64" s="72">
        <v>4</v>
      </c>
      <c r="AP64" s="72">
        <v>5</v>
      </c>
      <c r="AQ64" s="72">
        <v>1</v>
      </c>
      <c r="AR64" s="72">
        <v>5</v>
      </c>
      <c r="AS64" s="72">
        <v>4</v>
      </c>
      <c r="AT64" s="72">
        <v>4</v>
      </c>
      <c r="AU64" s="72">
        <v>3</v>
      </c>
      <c r="AV64" s="72">
        <v>3</v>
      </c>
      <c r="AW64" s="72">
        <v>3</v>
      </c>
      <c r="AX64" s="72">
        <v>3</v>
      </c>
      <c r="AY64" s="72">
        <v>4</v>
      </c>
      <c r="AZ64" s="72">
        <v>1</v>
      </c>
      <c r="BA64" s="72">
        <v>3</v>
      </c>
      <c r="BB64" s="72">
        <v>2</v>
      </c>
      <c r="BC64" s="72">
        <v>2</v>
      </c>
      <c r="BD64" s="72">
        <v>1</v>
      </c>
      <c r="BE64" s="72">
        <v>3</v>
      </c>
      <c r="BF64" s="72">
        <v>1</v>
      </c>
      <c r="BG64" s="72">
        <v>3</v>
      </c>
      <c r="BH64" s="72">
        <v>4</v>
      </c>
      <c r="BI64" s="72">
        <v>4</v>
      </c>
      <c r="BJ64" s="72">
        <v>3</v>
      </c>
      <c r="BK64" s="72">
        <v>2</v>
      </c>
      <c r="BL64" s="72">
        <v>3</v>
      </c>
      <c r="BM64" s="72">
        <v>4</v>
      </c>
      <c r="BN64" s="72">
        <v>4</v>
      </c>
      <c r="BO64" s="72">
        <v>3</v>
      </c>
      <c r="BP64" s="72">
        <v>5</v>
      </c>
      <c r="BQ64" s="72">
        <v>3</v>
      </c>
      <c r="BR64" s="72">
        <v>3</v>
      </c>
      <c r="BS64" s="72">
        <v>2</v>
      </c>
      <c r="BT64" s="72">
        <v>5</v>
      </c>
      <c r="BU64" s="72">
        <v>3</v>
      </c>
      <c r="BV64" s="72">
        <v>3</v>
      </c>
      <c r="BW64" s="72">
        <v>3</v>
      </c>
      <c r="BX64" s="72">
        <v>4</v>
      </c>
      <c r="BY64" s="72">
        <v>3</v>
      </c>
      <c r="BZ64" s="72">
        <v>2</v>
      </c>
      <c r="CA64" s="72">
        <v>5</v>
      </c>
      <c r="CB64" s="72">
        <v>4</v>
      </c>
      <c r="CC64" s="72">
        <v>4</v>
      </c>
      <c r="CD64" s="72">
        <v>4</v>
      </c>
      <c r="CE64" s="72">
        <v>3</v>
      </c>
      <c r="CF64" s="72">
        <v>5</v>
      </c>
      <c r="CG64" s="72">
        <v>5</v>
      </c>
      <c r="CH64" s="72">
        <v>5</v>
      </c>
      <c r="CI64" s="72">
        <v>5</v>
      </c>
      <c r="CJ64" s="72">
        <v>3</v>
      </c>
      <c r="CK64" s="72">
        <v>4</v>
      </c>
      <c r="CL64" s="72">
        <v>5</v>
      </c>
      <c r="CM64" s="72">
        <v>3</v>
      </c>
      <c r="CN64" s="72">
        <v>5</v>
      </c>
      <c r="CO64" s="72">
        <v>5</v>
      </c>
      <c r="CP64" s="72">
        <v>5</v>
      </c>
      <c r="CQ64" s="72" t="s">
        <v>147</v>
      </c>
      <c r="CR64" s="72" t="s">
        <v>2759</v>
      </c>
      <c r="CT64" s="72" t="s">
        <v>163</v>
      </c>
      <c r="CU64" s="72" t="s">
        <v>169</v>
      </c>
      <c r="CV64" s="72" t="s">
        <v>176</v>
      </c>
      <c r="CW64" s="72" t="s">
        <v>183</v>
      </c>
      <c r="CX64" s="72" t="s">
        <v>2760</v>
      </c>
      <c r="CY64" s="72" t="s">
        <v>153</v>
      </c>
      <c r="CZ64" s="72" t="s">
        <v>203</v>
      </c>
      <c r="DA64" s="72" t="s">
        <v>208</v>
      </c>
      <c r="DB64" s="72" t="s">
        <v>214</v>
      </c>
      <c r="DC64" s="72" t="s">
        <v>2031</v>
      </c>
    </row>
    <row r="65" spans="1:107" ht="12.75" x14ac:dyDescent="0.2">
      <c r="A65" s="75">
        <v>43817.471622245372</v>
      </c>
      <c r="B65" s="72">
        <v>3</v>
      </c>
      <c r="C65" s="72">
        <v>5</v>
      </c>
      <c r="D65" s="72">
        <v>4</v>
      </c>
      <c r="E65" s="72">
        <v>5</v>
      </c>
      <c r="F65" s="72">
        <v>1</v>
      </c>
      <c r="G65" s="72">
        <v>5</v>
      </c>
      <c r="H65" s="72">
        <v>5</v>
      </c>
      <c r="I65" s="72">
        <v>4</v>
      </c>
      <c r="J65" s="72">
        <v>4</v>
      </c>
      <c r="K65" s="72">
        <v>3</v>
      </c>
      <c r="L65" s="72">
        <v>2</v>
      </c>
      <c r="M65" s="72">
        <v>4</v>
      </c>
      <c r="N65" s="72">
        <v>4</v>
      </c>
      <c r="O65" s="72">
        <v>3</v>
      </c>
      <c r="P65" s="72">
        <v>5</v>
      </c>
      <c r="Q65" s="72">
        <v>5</v>
      </c>
      <c r="R65" s="72">
        <v>4</v>
      </c>
      <c r="S65" s="72">
        <v>4</v>
      </c>
      <c r="T65" s="72">
        <v>1</v>
      </c>
      <c r="U65" s="72">
        <v>3</v>
      </c>
      <c r="V65" s="72">
        <v>2</v>
      </c>
      <c r="W65" s="72">
        <v>5</v>
      </c>
      <c r="X65" s="73" t="s">
        <v>2761</v>
      </c>
      <c r="Y65" s="72" t="s">
        <v>2762</v>
      </c>
      <c r="Z65" s="72">
        <v>5</v>
      </c>
      <c r="AA65" s="72">
        <v>4</v>
      </c>
      <c r="AB65" s="72">
        <v>4</v>
      </c>
      <c r="AC65" s="72">
        <v>5</v>
      </c>
      <c r="AD65" s="72">
        <v>5</v>
      </c>
      <c r="AE65" s="72">
        <v>5</v>
      </c>
      <c r="AF65" s="72">
        <v>4</v>
      </c>
      <c r="AG65" s="72">
        <v>3</v>
      </c>
      <c r="AH65" s="72">
        <v>5</v>
      </c>
      <c r="AI65" s="72">
        <v>4</v>
      </c>
      <c r="AJ65" s="72">
        <v>5</v>
      </c>
      <c r="AK65" s="72">
        <v>5</v>
      </c>
      <c r="AL65" s="72">
        <v>5</v>
      </c>
      <c r="AM65" s="72">
        <v>3</v>
      </c>
      <c r="AN65" s="72">
        <v>5</v>
      </c>
      <c r="AO65" s="72">
        <v>3</v>
      </c>
      <c r="AP65" s="72">
        <v>5</v>
      </c>
      <c r="AQ65" s="72">
        <v>1</v>
      </c>
      <c r="AR65" s="72">
        <v>5</v>
      </c>
      <c r="AS65" s="72">
        <v>5</v>
      </c>
      <c r="AT65" s="72">
        <v>4</v>
      </c>
      <c r="AU65" s="72">
        <v>4</v>
      </c>
      <c r="AV65" s="72">
        <v>1</v>
      </c>
      <c r="AW65" s="72">
        <v>2</v>
      </c>
      <c r="AX65" s="72">
        <v>4</v>
      </c>
      <c r="AY65" s="72">
        <v>2</v>
      </c>
      <c r="AZ65" s="72">
        <v>3</v>
      </c>
      <c r="BA65" s="72">
        <v>5</v>
      </c>
      <c r="BB65" s="72">
        <v>5</v>
      </c>
      <c r="BC65" s="72">
        <v>4</v>
      </c>
      <c r="BD65" s="72">
        <v>4</v>
      </c>
      <c r="BE65" s="72">
        <v>1</v>
      </c>
      <c r="BF65" s="72">
        <v>2</v>
      </c>
      <c r="BG65" s="72">
        <v>1</v>
      </c>
      <c r="BH65" s="72">
        <v>4</v>
      </c>
      <c r="BI65" s="72">
        <v>1</v>
      </c>
      <c r="BJ65" s="72">
        <v>2</v>
      </c>
      <c r="BK65" s="72">
        <v>1</v>
      </c>
      <c r="BL65" s="72">
        <v>5</v>
      </c>
      <c r="BM65" s="72">
        <v>3</v>
      </c>
      <c r="BN65" s="72">
        <v>4</v>
      </c>
      <c r="BO65" s="72">
        <v>2</v>
      </c>
      <c r="BP65" s="72">
        <v>3</v>
      </c>
      <c r="BQ65" s="72">
        <v>4</v>
      </c>
      <c r="BR65" s="72">
        <v>5</v>
      </c>
      <c r="BS65" s="72">
        <v>5</v>
      </c>
      <c r="BT65" s="72">
        <v>5</v>
      </c>
      <c r="BU65" s="72">
        <v>3</v>
      </c>
      <c r="BV65" s="72">
        <v>4</v>
      </c>
      <c r="BW65" s="72">
        <v>4</v>
      </c>
      <c r="BX65" s="72">
        <v>5</v>
      </c>
      <c r="BY65" s="72">
        <v>5</v>
      </c>
      <c r="BZ65" s="72">
        <v>5</v>
      </c>
      <c r="CA65" s="72">
        <v>5</v>
      </c>
      <c r="CB65" s="72">
        <v>4</v>
      </c>
      <c r="CC65" s="72">
        <v>3</v>
      </c>
      <c r="CD65" s="72">
        <v>5</v>
      </c>
      <c r="CE65" s="72">
        <v>4</v>
      </c>
      <c r="CF65" s="72" t="s">
        <v>5</v>
      </c>
      <c r="CG65" s="72" t="s">
        <v>5</v>
      </c>
      <c r="CH65" s="72" t="s">
        <v>5</v>
      </c>
      <c r="CI65" s="72" t="s">
        <v>5</v>
      </c>
      <c r="CJ65" s="72">
        <v>3</v>
      </c>
      <c r="CK65" s="72" t="s">
        <v>5</v>
      </c>
      <c r="CL65" s="72">
        <v>5</v>
      </c>
      <c r="CM65" s="72" t="s">
        <v>5</v>
      </c>
      <c r="CN65" s="72">
        <v>5</v>
      </c>
      <c r="CO65" s="72">
        <v>5</v>
      </c>
      <c r="CP65" s="72">
        <v>5</v>
      </c>
      <c r="CQ65" s="72" t="s">
        <v>2603</v>
      </c>
      <c r="CR65" s="72" t="s">
        <v>2572</v>
      </c>
      <c r="CS65" s="72" t="s">
        <v>2763</v>
      </c>
      <c r="CT65" s="72" t="s">
        <v>162</v>
      </c>
      <c r="CU65" s="72" t="s">
        <v>169</v>
      </c>
      <c r="CV65" s="72" t="s">
        <v>176</v>
      </c>
      <c r="CW65" s="72" t="s">
        <v>183</v>
      </c>
      <c r="CX65" s="72" t="s">
        <v>618</v>
      </c>
      <c r="CY65" s="72" t="s">
        <v>204</v>
      </c>
      <c r="CZ65" s="72" t="s">
        <v>383</v>
      </c>
      <c r="DA65" s="72" t="s">
        <v>208</v>
      </c>
      <c r="DB65" s="72" t="s">
        <v>214</v>
      </c>
      <c r="DC65" s="72" t="s">
        <v>2031</v>
      </c>
    </row>
    <row r="66" spans="1:107" ht="12.75" x14ac:dyDescent="0.2">
      <c r="A66" s="75">
        <v>43817.47237743056</v>
      </c>
      <c r="B66" s="72">
        <v>3</v>
      </c>
      <c r="C66" s="72">
        <v>2</v>
      </c>
      <c r="D66" s="72">
        <v>4</v>
      </c>
      <c r="E66" s="72">
        <v>2</v>
      </c>
      <c r="F66" s="72">
        <v>3</v>
      </c>
      <c r="G66" s="72">
        <v>4</v>
      </c>
      <c r="H66" s="72">
        <v>1</v>
      </c>
      <c r="I66" s="72">
        <v>3</v>
      </c>
      <c r="J66" s="72">
        <v>2</v>
      </c>
      <c r="K66" s="72">
        <v>2</v>
      </c>
      <c r="L66" s="72">
        <v>2</v>
      </c>
      <c r="M66" s="72">
        <v>3</v>
      </c>
      <c r="N66" s="72">
        <v>3</v>
      </c>
      <c r="O66" s="72">
        <v>4</v>
      </c>
      <c r="P66" s="72">
        <v>4</v>
      </c>
      <c r="Q66" s="72">
        <v>4</v>
      </c>
      <c r="R66" s="72">
        <v>4</v>
      </c>
      <c r="S66" s="72">
        <v>3</v>
      </c>
      <c r="T66" s="72">
        <v>3</v>
      </c>
      <c r="U66" s="72">
        <v>2</v>
      </c>
      <c r="V66" s="72">
        <v>3</v>
      </c>
      <c r="W66" s="72">
        <v>3</v>
      </c>
      <c r="X66" s="72" t="s">
        <v>2638</v>
      </c>
      <c r="Z66" s="72">
        <v>2</v>
      </c>
      <c r="AA66" s="72">
        <v>4</v>
      </c>
      <c r="AB66" s="72">
        <v>2</v>
      </c>
      <c r="AC66" s="72">
        <v>4</v>
      </c>
      <c r="AD66" s="72">
        <v>2</v>
      </c>
      <c r="AE66" s="72">
        <v>4</v>
      </c>
      <c r="AF66" s="72">
        <v>3</v>
      </c>
      <c r="AG66" s="72">
        <v>4</v>
      </c>
      <c r="AH66" s="72">
        <v>4</v>
      </c>
      <c r="AI66" s="72">
        <v>4</v>
      </c>
      <c r="AJ66" s="72">
        <v>2</v>
      </c>
      <c r="AK66" s="72">
        <v>3</v>
      </c>
      <c r="AL66" s="72">
        <v>2</v>
      </c>
      <c r="AM66" s="72" t="s">
        <v>5</v>
      </c>
      <c r="AN66" s="72" t="s">
        <v>5</v>
      </c>
      <c r="AO66" s="72" t="s">
        <v>5</v>
      </c>
      <c r="AP66" s="72" t="s">
        <v>5</v>
      </c>
      <c r="AQ66" s="72" t="s">
        <v>5</v>
      </c>
      <c r="AR66" s="72" t="s">
        <v>5</v>
      </c>
      <c r="AS66" s="72" t="s">
        <v>5</v>
      </c>
      <c r="AT66" s="72" t="s">
        <v>5</v>
      </c>
      <c r="AU66" s="72" t="s">
        <v>5</v>
      </c>
      <c r="AV66" s="72" t="s">
        <v>5</v>
      </c>
      <c r="AW66" s="72" t="s">
        <v>5</v>
      </c>
      <c r="AX66" s="72" t="s">
        <v>5</v>
      </c>
      <c r="AY66" s="72" t="s">
        <v>5</v>
      </c>
      <c r="AZ66" s="72" t="s">
        <v>5</v>
      </c>
      <c r="BA66" s="72" t="s">
        <v>5</v>
      </c>
      <c r="BB66" s="72" t="s">
        <v>5</v>
      </c>
      <c r="BC66" s="72" t="s">
        <v>5</v>
      </c>
      <c r="BD66" s="72" t="s">
        <v>5</v>
      </c>
      <c r="BE66" s="72" t="s">
        <v>5</v>
      </c>
      <c r="BF66" s="72" t="s">
        <v>5</v>
      </c>
      <c r="BG66" s="72" t="s">
        <v>5</v>
      </c>
      <c r="BH66" s="72" t="s">
        <v>5</v>
      </c>
      <c r="BI66" s="72">
        <v>4</v>
      </c>
      <c r="BJ66" s="72">
        <v>3</v>
      </c>
      <c r="BK66" s="72">
        <v>1</v>
      </c>
      <c r="BL66" s="72">
        <v>4</v>
      </c>
      <c r="BM66" s="72">
        <v>1</v>
      </c>
      <c r="BN66" s="72">
        <v>4</v>
      </c>
      <c r="BO66" s="72">
        <v>4</v>
      </c>
      <c r="BP66" s="72">
        <v>4</v>
      </c>
      <c r="BQ66" s="72">
        <v>2</v>
      </c>
      <c r="BR66" s="72">
        <v>3</v>
      </c>
      <c r="BS66" s="72">
        <v>4</v>
      </c>
      <c r="BT66" s="72">
        <v>5</v>
      </c>
      <c r="BU66" s="72">
        <v>3</v>
      </c>
      <c r="BV66" s="72">
        <v>4</v>
      </c>
      <c r="BW66" s="72">
        <v>3</v>
      </c>
      <c r="BX66" s="72">
        <v>4</v>
      </c>
      <c r="BY66" s="72">
        <v>2</v>
      </c>
      <c r="BZ66" s="72">
        <v>5</v>
      </c>
      <c r="CA66" s="72">
        <v>4</v>
      </c>
      <c r="CB66" s="72">
        <v>4</v>
      </c>
      <c r="CC66" s="72">
        <v>3</v>
      </c>
      <c r="CD66" s="72">
        <v>4</v>
      </c>
      <c r="CE66" s="72">
        <v>4</v>
      </c>
      <c r="CF66" s="72">
        <v>5</v>
      </c>
      <c r="CG66" s="72">
        <v>1</v>
      </c>
      <c r="CH66" s="72">
        <v>3</v>
      </c>
      <c r="CI66" s="72">
        <v>3</v>
      </c>
      <c r="CJ66" s="72">
        <v>3</v>
      </c>
      <c r="CK66" s="72">
        <v>4</v>
      </c>
      <c r="CL66" s="72">
        <v>4</v>
      </c>
      <c r="CM66" s="72">
        <v>4</v>
      </c>
      <c r="CN66" s="72">
        <v>3</v>
      </c>
      <c r="CO66" s="72">
        <v>4</v>
      </c>
      <c r="CP66" s="72">
        <v>5</v>
      </c>
      <c r="CQ66" s="72" t="s">
        <v>2052</v>
      </c>
      <c r="CR66" s="72" t="s">
        <v>2764</v>
      </c>
      <c r="CS66" s="72" t="s">
        <v>2765</v>
      </c>
      <c r="CT66" s="72" t="s">
        <v>163</v>
      </c>
      <c r="CU66" s="72" t="s">
        <v>170</v>
      </c>
      <c r="CV66" s="72" t="s">
        <v>180</v>
      </c>
      <c r="CW66" s="72" t="s">
        <v>184</v>
      </c>
      <c r="CX66" s="72" t="s">
        <v>951</v>
      </c>
      <c r="CY66" s="72" t="s">
        <v>153</v>
      </c>
      <c r="CZ66" s="72" t="s">
        <v>339</v>
      </c>
      <c r="DA66" s="72" t="s">
        <v>160</v>
      </c>
      <c r="DB66" s="72" t="s">
        <v>2766</v>
      </c>
      <c r="DC66" s="72" t="s">
        <v>2031</v>
      </c>
    </row>
    <row r="67" spans="1:107" ht="12.75" x14ac:dyDescent="0.2">
      <c r="A67" s="75">
        <v>43817.475491562502</v>
      </c>
      <c r="B67" s="72">
        <v>2</v>
      </c>
      <c r="C67" s="72">
        <v>2</v>
      </c>
      <c r="D67" s="72">
        <v>1</v>
      </c>
      <c r="E67" s="72">
        <v>2</v>
      </c>
      <c r="F67" s="72">
        <v>5</v>
      </c>
      <c r="G67" s="72">
        <v>2</v>
      </c>
      <c r="H67" s="72">
        <v>4</v>
      </c>
      <c r="I67" s="72">
        <v>4</v>
      </c>
      <c r="J67" s="72">
        <v>1</v>
      </c>
      <c r="K67" s="72">
        <v>3</v>
      </c>
      <c r="L67" s="72">
        <v>5</v>
      </c>
      <c r="M67" s="72">
        <v>1</v>
      </c>
      <c r="N67" s="72">
        <v>3</v>
      </c>
      <c r="O67" s="72">
        <v>5</v>
      </c>
      <c r="P67" s="72">
        <v>5</v>
      </c>
      <c r="Q67" s="72">
        <v>1</v>
      </c>
      <c r="R67" s="72">
        <v>5</v>
      </c>
      <c r="S67" s="72">
        <v>3</v>
      </c>
      <c r="T67" s="72">
        <v>4</v>
      </c>
      <c r="U67" s="72">
        <v>1</v>
      </c>
      <c r="V67" s="72">
        <v>1</v>
      </c>
      <c r="W67" s="72">
        <v>4</v>
      </c>
      <c r="X67" s="72" t="s">
        <v>2627</v>
      </c>
      <c r="Y67" s="72" t="s">
        <v>2767</v>
      </c>
      <c r="Z67" s="72">
        <v>4</v>
      </c>
      <c r="AA67" s="72">
        <v>4</v>
      </c>
      <c r="AB67" s="72">
        <v>5</v>
      </c>
      <c r="AC67" s="72">
        <v>4</v>
      </c>
      <c r="AD67" s="72">
        <v>5</v>
      </c>
      <c r="AE67" s="72">
        <v>4</v>
      </c>
      <c r="AF67" s="72">
        <v>5</v>
      </c>
      <c r="AG67" s="72">
        <v>4</v>
      </c>
      <c r="AH67" s="72">
        <v>3</v>
      </c>
      <c r="AI67" s="72">
        <v>5</v>
      </c>
      <c r="AJ67" s="72">
        <v>5</v>
      </c>
      <c r="AK67" s="72">
        <v>5</v>
      </c>
      <c r="AL67" s="72">
        <v>4</v>
      </c>
      <c r="AM67" s="72">
        <v>2</v>
      </c>
      <c r="AN67" s="72">
        <v>1</v>
      </c>
      <c r="AO67" s="72">
        <v>1</v>
      </c>
      <c r="AP67" s="72">
        <v>1</v>
      </c>
      <c r="AQ67" s="72">
        <v>5</v>
      </c>
      <c r="AR67" s="72">
        <v>2</v>
      </c>
      <c r="AS67" s="72">
        <v>2</v>
      </c>
      <c r="AT67" s="72">
        <v>4</v>
      </c>
      <c r="AU67" s="72">
        <v>1</v>
      </c>
      <c r="AV67" s="72">
        <v>4</v>
      </c>
      <c r="AW67" s="72">
        <v>5</v>
      </c>
      <c r="AX67" s="72">
        <v>1</v>
      </c>
      <c r="AY67" s="72">
        <v>2</v>
      </c>
      <c r="AZ67" s="72">
        <v>5</v>
      </c>
      <c r="BA67" s="72">
        <v>5</v>
      </c>
      <c r="BB67" s="72">
        <v>2</v>
      </c>
      <c r="BC67" s="72">
        <v>5</v>
      </c>
      <c r="BD67" s="72">
        <v>2</v>
      </c>
      <c r="BE67" s="72">
        <v>4</v>
      </c>
      <c r="BF67" s="72">
        <v>3</v>
      </c>
      <c r="BG67" s="72">
        <v>1</v>
      </c>
      <c r="BH67" s="72">
        <v>4</v>
      </c>
      <c r="BI67" s="72">
        <v>4</v>
      </c>
      <c r="BJ67" s="72">
        <v>3</v>
      </c>
      <c r="BK67" s="72">
        <v>2</v>
      </c>
      <c r="BL67" s="72">
        <v>4</v>
      </c>
      <c r="BM67" s="72">
        <v>3</v>
      </c>
      <c r="BN67" s="72">
        <v>3</v>
      </c>
      <c r="BO67" s="72">
        <v>3</v>
      </c>
      <c r="BP67" s="72">
        <v>4</v>
      </c>
      <c r="BQ67" s="72">
        <v>3</v>
      </c>
      <c r="BR67" s="72">
        <v>4</v>
      </c>
      <c r="BS67" s="72">
        <v>5</v>
      </c>
      <c r="BT67" s="72">
        <v>2</v>
      </c>
      <c r="BU67" s="72">
        <v>4</v>
      </c>
      <c r="BV67" s="72">
        <v>4</v>
      </c>
      <c r="BW67" s="72">
        <v>3</v>
      </c>
      <c r="BX67" s="72">
        <v>4</v>
      </c>
      <c r="BY67" s="72">
        <v>5</v>
      </c>
      <c r="BZ67" s="72">
        <v>5</v>
      </c>
      <c r="CA67" s="72">
        <v>5</v>
      </c>
      <c r="CB67" s="72">
        <v>4</v>
      </c>
      <c r="CC67" s="72">
        <v>5</v>
      </c>
      <c r="CD67" s="72">
        <v>5</v>
      </c>
      <c r="CE67" s="72">
        <v>4</v>
      </c>
      <c r="CF67" s="72">
        <v>4</v>
      </c>
      <c r="CG67" s="72">
        <v>4</v>
      </c>
      <c r="CH67" s="72">
        <v>4</v>
      </c>
      <c r="CI67" s="72">
        <v>3</v>
      </c>
      <c r="CJ67" s="72">
        <v>4</v>
      </c>
      <c r="CK67" s="72">
        <v>4</v>
      </c>
      <c r="CL67" s="72">
        <v>5</v>
      </c>
      <c r="CM67" s="72">
        <v>3</v>
      </c>
      <c r="CN67" s="72">
        <v>5</v>
      </c>
      <c r="CO67" s="72">
        <v>4</v>
      </c>
      <c r="CP67" s="72">
        <v>4</v>
      </c>
      <c r="CQ67" s="72" t="s">
        <v>148</v>
      </c>
      <c r="CR67" s="72" t="s">
        <v>2592</v>
      </c>
      <c r="CS67" s="72" t="s">
        <v>2768</v>
      </c>
      <c r="CT67" s="72" t="s">
        <v>162</v>
      </c>
      <c r="CU67" s="72" t="s">
        <v>172</v>
      </c>
      <c r="CV67" s="72" t="s">
        <v>180</v>
      </c>
      <c r="CW67" s="72" t="s">
        <v>183</v>
      </c>
      <c r="CX67" s="72" t="s">
        <v>2769</v>
      </c>
      <c r="CY67" s="72" t="s">
        <v>2770</v>
      </c>
      <c r="CZ67" s="72" t="s">
        <v>980</v>
      </c>
      <c r="DA67" s="72" t="s">
        <v>208</v>
      </c>
      <c r="DB67" s="72" t="s">
        <v>2771</v>
      </c>
      <c r="DC67" s="72" t="s">
        <v>2031</v>
      </c>
    </row>
    <row r="68" spans="1:107" ht="12.75" x14ac:dyDescent="0.2">
      <c r="A68" s="75">
        <v>43817.478196168981</v>
      </c>
      <c r="B68" s="72">
        <v>4</v>
      </c>
      <c r="C68" s="72">
        <v>5</v>
      </c>
      <c r="D68" s="72">
        <v>5</v>
      </c>
      <c r="E68" s="72">
        <v>2</v>
      </c>
      <c r="F68" s="72">
        <v>2</v>
      </c>
      <c r="G68" s="72">
        <v>5</v>
      </c>
      <c r="H68" s="72">
        <v>2</v>
      </c>
      <c r="I68" s="72">
        <v>3</v>
      </c>
      <c r="J68" s="72">
        <v>1</v>
      </c>
      <c r="K68" s="72">
        <v>1</v>
      </c>
      <c r="L68" s="72">
        <v>4</v>
      </c>
      <c r="M68" s="72">
        <v>2</v>
      </c>
      <c r="N68" s="72">
        <v>2</v>
      </c>
      <c r="O68" s="72">
        <v>5</v>
      </c>
      <c r="P68" s="72">
        <v>5</v>
      </c>
      <c r="Q68" s="72">
        <v>3</v>
      </c>
      <c r="R68" s="72">
        <v>4</v>
      </c>
      <c r="S68" s="72">
        <v>4</v>
      </c>
      <c r="T68" s="72">
        <v>3</v>
      </c>
      <c r="U68" s="72">
        <v>4</v>
      </c>
      <c r="V68" s="72">
        <v>1</v>
      </c>
      <c r="W68" s="72">
        <v>5</v>
      </c>
      <c r="X68" s="72" t="s">
        <v>2772</v>
      </c>
      <c r="Y68" s="72" t="s">
        <v>2773</v>
      </c>
      <c r="Z68" s="72">
        <v>5</v>
      </c>
      <c r="AA68" s="72">
        <v>5</v>
      </c>
      <c r="AB68" s="72">
        <v>4</v>
      </c>
      <c r="AC68" s="72">
        <v>5</v>
      </c>
      <c r="AD68" s="72">
        <v>5</v>
      </c>
      <c r="AE68" s="72">
        <v>4</v>
      </c>
      <c r="AF68" s="72">
        <v>5</v>
      </c>
      <c r="AG68" s="72">
        <v>4</v>
      </c>
      <c r="AH68" s="72">
        <v>4</v>
      </c>
      <c r="AI68" s="72">
        <v>5</v>
      </c>
      <c r="AJ68" s="72">
        <v>5</v>
      </c>
      <c r="AK68" s="72">
        <v>5</v>
      </c>
      <c r="AL68" s="72">
        <v>3</v>
      </c>
      <c r="AM68" s="72">
        <v>4</v>
      </c>
      <c r="AN68" s="72">
        <v>5</v>
      </c>
      <c r="AO68" s="72">
        <v>5</v>
      </c>
      <c r="AP68" s="72">
        <v>2</v>
      </c>
      <c r="AQ68" s="72">
        <v>2</v>
      </c>
      <c r="AR68" s="72">
        <v>5</v>
      </c>
      <c r="AS68" s="72">
        <v>3</v>
      </c>
      <c r="AT68" s="72">
        <v>4</v>
      </c>
      <c r="AU68" s="72">
        <v>1</v>
      </c>
      <c r="AV68" s="72">
        <v>2</v>
      </c>
      <c r="AW68" s="72">
        <v>4</v>
      </c>
      <c r="AX68" s="72">
        <v>2</v>
      </c>
      <c r="AY68" s="72">
        <v>3</v>
      </c>
      <c r="AZ68" s="72">
        <v>5</v>
      </c>
      <c r="BA68" s="72">
        <v>4</v>
      </c>
      <c r="BB68" s="72">
        <v>4</v>
      </c>
      <c r="BC68" s="72">
        <v>3</v>
      </c>
      <c r="BD68" s="72">
        <v>4</v>
      </c>
      <c r="BE68" s="72">
        <v>4</v>
      </c>
      <c r="BF68" s="72">
        <v>4</v>
      </c>
      <c r="BG68" s="72">
        <v>1</v>
      </c>
      <c r="BH68" s="72">
        <v>5</v>
      </c>
      <c r="BI68" s="72">
        <v>4</v>
      </c>
      <c r="BJ68" s="72">
        <v>5</v>
      </c>
      <c r="BK68" s="72">
        <v>4</v>
      </c>
      <c r="BL68" s="72">
        <v>5</v>
      </c>
      <c r="BM68" s="72">
        <v>4</v>
      </c>
      <c r="BN68" s="72">
        <v>4</v>
      </c>
      <c r="BO68" s="72">
        <v>5</v>
      </c>
      <c r="BP68" s="72">
        <v>5</v>
      </c>
      <c r="BQ68" s="72" t="s">
        <v>5</v>
      </c>
      <c r="BR68" s="72">
        <v>5</v>
      </c>
      <c r="BS68" s="72">
        <v>5</v>
      </c>
      <c r="BT68" s="72">
        <v>3</v>
      </c>
      <c r="BU68" s="72">
        <v>4</v>
      </c>
      <c r="BV68" s="72">
        <v>5</v>
      </c>
      <c r="BW68" s="72">
        <v>3</v>
      </c>
      <c r="BX68" s="72">
        <v>4</v>
      </c>
      <c r="BY68" s="72">
        <v>3</v>
      </c>
      <c r="BZ68" s="72">
        <v>5</v>
      </c>
      <c r="CA68" s="72">
        <v>5</v>
      </c>
      <c r="CB68" s="72">
        <v>5</v>
      </c>
      <c r="CC68" s="72">
        <v>5</v>
      </c>
      <c r="CD68" s="72">
        <v>5</v>
      </c>
      <c r="CE68" s="72">
        <v>5</v>
      </c>
      <c r="CF68" s="72">
        <v>3</v>
      </c>
      <c r="CG68" s="72">
        <v>3</v>
      </c>
      <c r="CH68" s="72">
        <v>5</v>
      </c>
      <c r="CI68" s="72">
        <v>5</v>
      </c>
      <c r="CJ68" s="72">
        <v>4</v>
      </c>
      <c r="CK68" s="72">
        <v>4</v>
      </c>
      <c r="CL68" s="72">
        <v>4</v>
      </c>
      <c r="CM68" s="72">
        <v>4</v>
      </c>
      <c r="CN68" s="72">
        <v>4</v>
      </c>
      <c r="CO68" s="72">
        <v>5</v>
      </c>
      <c r="CP68" s="72">
        <v>5</v>
      </c>
      <c r="CQ68" s="72" t="s">
        <v>2052</v>
      </c>
      <c r="CR68" s="72" t="s">
        <v>2774</v>
      </c>
      <c r="CS68" s="72" t="s">
        <v>2775</v>
      </c>
      <c r="CT68" s="72" t="s">
        <v>162</v>
      </c>
      <c r="CV68" s="72" t="s">
        <v>179</v>
      </c>
      <c r="CW68" s="72" t="s">
        <v>183</v>
      </c>
      <c r="CX68" s="72" t="s">
        <v>2776</v>
      </c>
      <c r="CY68" s="72" t="s">
        <v>2777</v>
      </c>
      <c r="CZ68" s="72" t="s">
        <v>642</v>
      </c>
      <c r="DA68" s="72" t="s">
        <v>208</v>
      </c>
      <c r="DB68" s="72" t="s">
        <v>214</v>
      </c>
      <c r="DC68" s="72" t="s">
        <v>2031</v>
      </c>
    </row>
    <row r="69" spans="1:107" ht="12.75" x14ac:dyDescent="0.2">
      <c r="A69" s="75">
        <v>43817.478840543983</v>
      </c>
      <c r="B69" s="72">
        <v>4</v>
      </c>
      <c r="C69" s="72">
        <v>2</v>
      </c>
      <c r="D69" s="72">
        <v>1</v>
      </c>
      <c r="E69" s="72">
        <v>3</v>
      </c>
      <c r="F69" s="72">
        <v>2</v>
      </c>
      <c r="G69" s="72">
        <v>5</v>
      </c>
      <c r="H69" s="72">
        <v>5</v>
      </c>
      <c r="I69" s="72">
        <v>5</v>
      </c>
      <c r="J69" s="72">
        <v>3</v>
      </c>
      <c r="K69" s="72">
        <v>3</v>
      </c>
      <c r="L69" s="72">
        <v>4</v>
      </c>
      <c r="M69" s="72">
        <v>4</v>
      </c>
      <c r="N69" s="72">
        <v>3</v>
      </c>
      <c r="O69" s="72">
        <v>3</v>
      </c>
      <c r="P69" s="72">
        <v>5</v>
      </c>
      <c r="Q69" s="72">
        <v>5</v>
      </c>
      <c r="R69" s="72">
        <v>4</v>
      </c>
      <c r="S69" s="72">
        <v>2</v>
      </c>
      <c r="T69" s="72">
        <v>3</v>
      </c>
      <c r="U69" s="72">
        <v>4</v>
      </c>
      <c r="V69" s="72">
        <v>1</v>
      </c>
      <c r="W69" s="72">
        <v>4</v>
      </c>
      <c r="X69" s="72" t="s">
        <v>2778</v>
      </c>
      <c r="Z69" s="72" t="s">
        <v>5</v>
      </c>
      <c r="AA69" s="72">
        <v>2</v>
      </c>
      <c r="AB69" s="72">
        <v>4</v>
      </c>
      <c r="AC69" s="72">
        <v>2</v>
      </c>
      <c r="AD69" s="72">
        <v>3</v>
      </c>
      <c r="AE69" s="72">
        <v>4</v>
      </c>
      <c r="AF69" s="72">
        <v>4</v>
      </c>
      <c r="AG69" s="72">
        <v>2</v>
      </c>
      <c r="AH69" s="72">
        <v>3</v>
      </c>
      <c r="AI69" s="72">
        <v>3</v>
      </c>
      <c r="AJ69" s="72">
        <v>2</v>
      </c>
      <c r="AK69" s="72">
        <v>4</v>
      </c>
      <c r="AL69" s="72">
        <v>4</v>
      </c>
      <c r="AM69" s="72">
        <v>4</v>
      </c>
      <c r="AN69" s="72">
        <v>4</v>
      </c>
      <c r="AO69" s="72">
        <v>2</v>
      </c>
      <c r="AP69" s="72">
        <v>4</v>
      </c>
      <c r="AQ69" s="72">
        <v>4</v>
      </c>
      <c r="AR69" s="72">
        <v>4</v>
      </c>
      <c r="AS69" s="72">
        <v>5</v>
      </c>
      <c r="AT69" s="72">
        <v>5</v>
      </c>
      <c r="AU69" s="72">
        <v>2</v>
      </c>
      <c r="AV69" s="72">
        <v>3</v>
      </c>
      <c r="AW69" s="72">
        <v>3</v>
      </c>
      <c r="AX69" s="72">
        <v>4</v>
      </c>
      <c r="AY69" s="72">
        <v>4</v>
      </c>
      <c r="AZ69" s="72">
        <v>3</v>
      </c>
      <c r="BA69" s="72">
        <v>5</v>
      </c>
      <c r="BB69" s="72">
        <v>5</v>
      </c>
      <c r="BC69" s="72">
        <v>5</v>
      </c>
      <c r="BD69" s="72">
        <v>2</v>
      </c>
      <c r="BE69" s="72">
        <v>3</v>
      </c>
      <c r="BF69" s="72">
        <v>3</v>
      </c>
      <c r="BG69" s="72">
        <v>1</v>
      </c>
      <c r="BH69" s="72">
        <v>4</v>
      </c>
      <c r="BI69" s="72" t="s">
        <v>5</v>
      </c>
      <c r="BJ69" s="72" t="s">
        <v>5</v>
      </c>
      <c r="BK69" s="72" t="s">
        <v>5</v>
      </c>
      <c r="BL69" s="72">
        <v>5</v>
      </c>
      <c r="BM69" s="72" t="s">
        <v>5</v>
      </c>
      <c r="BN69" s="72" t="s">
        <v>5</v>
      </c>
      <c r="BO69" s="72" t="s">
        <v>5</v>
      </c>
      <c r="BP69" s="72">
        <v>3</v>
      </c>
      <c r="BQ69" s="72">
        <v>3</v>
      </c>
      <c r="BR69" s="72">
        <v>5</v>
      </c>
      <c r="BS69" s="72">
        <v>3</v>
      </c>
      <c r="BT69" s="72">
        <v>5</v>
      </c>
      <c r="BU69" s="72">
        <v>4</v>
      </c>
      <c r="BV69" s="72">
        <v>4</v>
      </c>
      <c r="BW69" s="72">
        <v>4</v>
      </c>
      <c r="BX69" s="72">
        <v>4</v>
      </c>
      <c r="BY69" s="72">
        <v>1</v>
      </c>
      <c r="BZ69" s="72">
        <v>5</v>
      </c>
      <c r="CA69" s="72">
        <v>5</v>
      </c>
      <c r="CB69" s="72">
        <v>3</v>
      </c>
      <c r="CC69" s="72">
        <v>3</v>
      </c>
      <c r="CD69" s="72">
        <v>5</v>
      </c>
      <c r="CE69" s="72" t="s">
        <v>5</v>
      </c>
      <c r="CF69" s="72">
        <v>1</v>
      </c>
      <c r="CG69" s="72">
        <v>5</v>
      </c>
      <c r="CH69" s="72">
        <v>5</v>
      </c>
      <c r="CI69" s="72">
        <v>5</v>
      </c>
      <c r="CJ69" s="72">
        <v>1</v>
      </c>
      <c r="CK69" s="72">
        <v>3</v>
      </c>
      <c r="CL69" s="72">
        <v>5</v>
      </c>
      <c r="CM69" s="72">
        <v>1</v>
      </c>
      <c r="CN69" s="72">
        <v>4</v>
      </c>
      <c r="CO69" s="72">
        <v>1</v>
      </c>
      <c r="CP69" s="72">
        <v>3</v>
      </c>
      <c r="CQ69" s="72" t="s">
        <v>147</v>
      </c>
      <c r="CR69" s="72" t="s">
        <v>2649</v>
      </c>
      <c r="CT69" s="72" t="s">
        <v>163</v>
      </c>
      <c r="CU69" s="72" t="s">
        <v>171</v>
      </c>
      <c r="CV69" s="72" t="s">
        <v>176</v>
      </c>
      <c r="CW69" s="72" t="s">
        <v>183</v>
      </c>
      <c r="CX69" s="72" t="s">
        <v>464</v>
      </c>
      <c r="CY69" s="72" t="s">
        <v>204</v>
      </c>
      <c r="CZ69" s="72" t="s">
        <v>192</v>
      </c>
      <c r="DA69" s="72" t="s">
        <v>208</v>
      </c>
      <c r="DB69" s="72" t="s">
        <v>214</v>
      </c>
      <c r="DC69" s="72" t="s">
        <v>2031</v>
      </c>
    </row>
    <row r="70" spans="1:107" ht="12.75" x14ac:dyDescent="0.2">
      <c r="A70" s="75">
        <v>43817.480213969902</v>
      </c>
      <c r="B70" s="72">
        <v>3</v>
      </c>
      <c r="C70" s="72">
        <v>5</v>
      </c>
      <c r="D70" s="72">
        <v>4</v>
      </c>
      <c r="E70" s="72">
        <v>3</v>
      </c>
      <c r="F70" s="72">
        <v>3</v>
      </c>
      <c r="G70" s="72">
        <v>5</v>
      </c>
      <c r="H70" s="72">
        <v>5</v>
      </c>
      <c r="I70" s="72">
        <v>2</v>
      </c>
      <c r="J70" s="72">
        <v>5</v>
      </c>
      <c r="K70" s="72">
        <v>3</v>
      </c>
      <c r="L70" s="72">
        <v>3</v>
      </c>
      <c r="M70" s="72">
        <v>2</v>
      </c>
      <c r="N70" s="72">
        <v>3</v>
      </c>
      <c r="O70" s="72">
        <v>4</v>
      </c>
      <c r="P70" s="72">
        <v>4</v>
      </c>
      <c r="Q70" s="72">
        <v>3</v>
      </c>
      <c r="R70" s="72">
        <v>4</v>
      </c>
      <c r="S70" s="72">
        <v>4</v>
      </c>
      <c r="T70" s="72">
        <v>1</v>
      </c>
      <c r="U70" s="72">
        <v>2</v>
      </c>
      <c r="V70" s="72">
        <v>4</v>
      </c>
      <c r="W70" s="72">
        <v>4</v>
      </c>
      <c r="X70" s="72" t="s">
        <v>2662</v>
      </c>
      <c r="Y70" s="72" t="s">
        <v>931</v>
      </c>
      <c r="Z70" s="72">
        <v>4</v>
      </c>
      <c r="AA70" s="72">
        <v>3</v>
      </c>
      <c r="AB70" s="72">
        <v>4</v>
      </c>
      <c r="AC70" s="72">
        <v>4</v>
      </c>
      <c r="AD70" s="72">
        <v>4</v>
      </c>
      <c r="AE70" s="72">
        <v>4</v>
      </c>
      <c r="AF70" s="72">
        <v>3</v>
      </c>
      <c r="AG70" s="72">
        <v>4</v>
      </c>
      <c r="AH70" s="72">
        <v>2</v>
      </c>
      <c r="AI70" s="72">
        <v>4</v>
      </c>
      <c r="AJ70" s="72">
        <v>4</v>
      </c>
      <c r="AK70" s="72">
        <v>3</v>
      </c>
      <c r="AL70" s="72">
        <v>3</v>
      </c>
      <c r="AM70" s="72">
        <v>3</v>
      </c>
      <c r="AN70" s="72">
        <v>4</v>
      </c>
      <c r="AO70" s="72">
        <v>4</v>
      </c>
      <c r="AP70" s="72">
        <v>3</v>
      </c>
      <c r="AQ70" s="72">
        <v>4</v>
      </c>
      <c r="AR70" s="72">
        <v>5</v>
      </c>
      <c r="AS70" s="72">
        <v>4</v>
      </c>
      <c r="AT70" s="72">
        <v>2</v>
      </c>
      <c r="AU70" s="72">
        <v>5</v>
      </c>
      <c r="AV70" s="72">
        <v>2</v>
      </c>
      <c r="AW70" s="72">
        <v>3</v>
      </c>
      <c r="AX70" s="72">
        <v>2</v>
      </c>
      <c r="AY70" s="72">
        <v>3</v>
      </c>
      <c r="AZ70" s="72">
        <v>4</v>
      </c>
      <c r="BA70" s="72">
        <v>3</v>
      </c>
      <c r="BB70" s="72">
        <v>3</v>
      </c>
      <c r="BC70" s="72">
        <v>4</v>
      </c>
      <c r="BD70" s="72">
        <v>3</v>
      </c>
      <c r="BE70" s="72">
        <v>1</v>
      </c>
      <c r="BF70" s="72">
        <v>2</v>
      </c>
      <c r="BG70" s="72">
        <v>3</v>
      </c>
      <c r="BH70" s="72">
        <v>4</v>
      </c>
      <c r="BI70" s="72">
        <v>3</v>
      </c>
      <c r="BJ70" s="72">
        <v>4</v>
      </c>
      <c r="BK70" s="72">
        <v>3</v>
      </c>
      <c r="BL70" s="72">
        <v>3</v>
      </c>
      <c r="BM70" s="72">
        <v>3</v>
      </c>
      <c r="BN70" s="72">
        <v>3</v>
      </c>
      <c r="BO70" s="72">
        <v>4</v>
      </c>
      <c r="BP70" s="72">
        <v>4</v>
      </c>
      <c r="BQ70" s="72" t="s">
        <v>5</v>
      </c>
      <c r="BR70" s="72" t="s">
        <v>5</v>
      </c>
      <c r="BS70" s="72">
        <v>3</v>
      </c>
      <c r="BT70" s="72">
        <v>4</v>
      </c>
      <c r="BU70" s="72">
        <v>3</v>
      </c>
      <c r="BV70" s="72">
        <v>4</v>
      </c>
      <c r="BW70" s="72" t="s">
        <v>5</v>
      </c>
      <c r="BX70" s="72">
        <v>4</v>
      </c>
      <c r="BY70" s="72">
        <v>3</v>
      </c>
      <c r="BZ70" s="72">
        <v>3</v>
      </c>
      <c r="CA70" s="72">
        <v>4</v>
      </c>
      <c r="CB70" s="72">
        <v>3</v>
      </c>
      <c r="CC70" s="72">
        <v>2</v>
      </c>
      <c r="CD70" s="72">
        <v>3</v>
      </c>
      <c r="CE70" s="72" t="s">
        <v>5</v>
      </c>
      <c r="CF70" s="72">
        <v>5</v>
      </c>
      <c r="CG70" s="72">
        <v>3</v>
      </c>
      <c r="CH70" s="72">
        <v>4</v>
      </c>
      <c r="CI70" s="72">
        <v>4</v>
      </c>
      <c r="CJ70" s="72">
        <v>2</v>
      </c>
      <c r="CK70" s="72">
        <v>3</v>
      </c>
      <c r="CL70" s="72">
        <v>3</v>
      </c>
      <c r="CM70" s="72">
        <v>4</v>
      </c>
      <c r="CN70" s="72">
        <v>2</v>
      </c>
      <c r="CO70" s="72">
        <v>2</v>
      </c>
      <c r="CP70" s="72">
        <v>2</v>
      </c>
      <c r="CQ70" s="72" t="s">
        <v>507</v>
      </c>
      <c r="CR70" s="72" t="s">
        <v>2779</v>
      </c>
      <c r="CS70" s="72" t="s">
        <v>2780</v>
      </c>
      <c r="CT70" s="72" t="s">
        <v>163</v>
      </c>
      <c r="CU70" s="72" t="s">
        <v>172</v>
      </c>
      <c r="CV70" s="72" t="s">
        <v>176</v>
      </c>
      <c r="CW70" s="72" t="s">
        <v>183</v>
      </c>
      <c r="CX70" s="72" t="s">
        <v>345</v>
      </c>
      <c r="CY70" s="72" t="s">
        <v>204</v>
      </c>
      <c r="CZ70" s="72" t="s">
        <v>306</v>
      </c>
      <c r="DA70" s="72" t="s">
        <v>208</v>
      </c>
      <c r="DB70" s="72" t="s">
        <v>214</v>
      </c>
      <c r="DC70" s="72" t="s">
        <v>2031</v>
      </c>
    </row>
    <row r="71" spans="1:107" ht="12.75" x14ac:dyDescent="0.2">
      <c r="A71" s="75">
        <v>43817.48330925926</v>
      </c>
      <c r="B71" s="72">
        <v>4</v>
      </c>
      <c r="C71" s="72">
        <v>3</v>
      </c>
      <c r="D71" s="72">
        <v>3</v>
      </c>
      <c r="E71" s="72">
        <v>5</v>
      </c>
      <c r="F71" s="72">
        <v>1</v>
      </c>
      <c r="G71" s="72">
        <v>5</v>
      </c>
      <c r="H71" s="72">
        <v>3</v>
      </c>
      <c r="I71" s="72">
        <v>5</v>
      </c>
      <c r="J71" s="72">
        <v>1</v>
      </c>
      <c r="K71" s="72">
        <v>4</v>
      </c>
      <c r="L71" s="72">
        <v>5</v>
      </c>
      <c r="M71" s="72">
        <v>3</v>
      </c>
      <c r="N71" s="72">
        <v>5</v>
      </c>
      <c r="O71" s="72">
        <v>4</v>
      </c>
      <c r="P71" s="72">
        <v>5</v>
      </c>
      <c r="Q71" s="72">
        <v>4</v>
      </c>
      <c r="R71" s="72">
        <v>5</v>
      </c>
      <c r="S71" s="72">
        <v>5</v>
      </c>
      <c r="T71" s="72">
        <v>4</v>
      </c>
      <c r="U71" s="72">
        <v>4</v>
      </c>
      <c r="V71" s="72">
        <v>4</v>
      </c>
      <c r="W71" s="72">
        <v>5</v>
      </c>
      <c r="X71" s="72" t="s">
        <v>2781</v>
      </c>
      <c r="Y71" s="72" t="s">
        <v>2643</v>
      </c>
      <c r="Z71" s="72">
        <v>4</v>
      </c>
      <c r="AA71" s="72">
        <v>5</v>
      </c>
      <c r="AB71" s="72">
        <v>5</v>
      </c>
      <c r="AC71" s="72">
        <v>5</v>
      </c>
      <c r="AD71" s="72">
        <v>5</v>
      </c>
      <c r="AE71" s="72">
        <v>5</v>
      </c>
      <c r="AF71" s="72">
        <v>5</v>
      </c>
      <c r="AG71" s="72">
        <v>4</v>
      </c>
      <c r="AH71" s="72">
        <v>5</v>
      </c>
      <c r="AI71" s="72">
        <v>5</v>
      </c>
      <c r="AJ71" s="72">
        <v>5</v>
      </c>
      <c r="AK71" s="72">
        <v>5</v>
      </c>
      <c r="AL71" s="72">
        <v>5</v>
      </c>
      <c r="AM71" s="72">
        <v>4</v>
      </c>
      <c r="AN71" s="72">
        <v>5</v>
      </c>
      <c r="AO71" s="72">
        <v>4</v>
      </c>
      <c r="AP71" s="72">
        <v>5</v>
      </c>
      <c r="AQ71" s="72">
        <v>4</v>
      </c>
      <c r="AR71" s="72">
        <v>5</v>
      </c>
      <c r="AS71" s="72">
        <v>3</v>
      </c>
      <c r="AT71" s="72">
        <v>5</v>
      </c>
      <c r="AU71" s="72">
        <v>3</v>
      </c>
      <c r="AV71" s="72">
        <v>4</v>
      </c>
      <c r="AW71" s="72">
        <v>4</v>
      </c>
      <c r="AX71" s="72">
        <v>4</v>
      </c>
      <c r="AY71" s="72">
        <v>5</v>
      </c>
      <c r="AZ71" s="72">
        <v>5</v>
      </c>
      <c r="BA71" s="72">
        <v>5</v>
      </c>
      <c r="BB71" s="72">
        <v>5</v>
      </c>
      <c r="BC71" s="72">
        <v>4</v>
      </c>
      <c r="BD71" s="72">
        <v>5</v>
      </c>
      <c r="BE71" s="72">
        <v>3</v>
      </c>
      <c r="BF71" s="72">
        <v>5</v>
      </c>
      <c r="BG71" s="72">
        <v>5</v>
      </c>
      <c r="BH71" s="72">
        <v>5</v>
      </c>
      <c r="BI71" s="72">
        <v>4</v>
      </c>
      <c r="BJ71" s="72">
        <v>5</v>
      </c>
      <c r="BK71" s="72">
        <v>5</v>
      </c>
      <c r="BL71" s="72">
        <v>4</v>
      </c>
      <c r="BM71" s="72">
        <v>4</v>
      </c>
      <c r="BN71" s="72">
        <v>5</v>
      </c>
      <c r="BO71" s="72">
        <v>5</v>
      </c>
      <c r="BP71" s="72">
        <v>4</v>
      </c>
      <c r="BQ71" s="72">
        <v>4</v>
      </c>
      <c r="BR71" s="72">
        <v>5</v>
      </c>
      <c r="BS71" s="72">
        <v>4</v>
      </c>
      <c r="BT71" s="72">
        <v>4</v>
      </c>
      <c r="BU71" s="72">
        <v>4</v>
      </c>
      <c r="BV71" s="72">
        <v>5</v>
      </c>
      <c r="BW71" s="72">
        <v>4</v>
      </c>
      <c r="BX71" s="72">
        <v>5</v>
      </c>
      <c r="BY71" s="72">
        <v>4</v>
      </c>
      <c r="BZ71" s="72">
        <v>5</v>
      </c>
      <c r="CA71" s="72">
        <v>5</v>
      </c>
      <c r="CB71" s="72">
        <v>4</v>
      </c>
      <c r="CC71" s="72">
        <v>4</v>
      </c>
      <c r="CD71" s="72">
        <v>5</v>
      </c>
      <c r="CE71" s="72">
        <v>4</v>
      </c>
      <c r="CF71" s="72">
        <v>3</v>
      </c>
      <c r="CG71" s="72">
        <v>2</v>
      </c>
      <c r="CH71" s="72">
        <v>4</v>
      </c>
      <c r="CI71" s="72">
        <v>4</v>
      </c>
      <c r="CJ71" s="72">
        <v>4</v>
      </c>
      <c r="CK71" s="72">
        <v>4</v>
      </c>
      <c r="CL71" s="72">
        <v>4</v>
      </c>
      <c r="CM71" s="72">
        <v>4</v>
      </c>
      <c r="CN71" s="72">
        <v>5</v>
      </c>
      <c r="CO71" s="72">
        <v>4</v>
      </c>
      <c r="CP71" s="72">
        <v>4</v>
      </c>
      <c r="CQ71" s="72" t="s">
        <v>147</v>
      </c>
      <c r="CR71" s="72" t="s">
        <v>2779</v>
      </c>
      <c r="CT71" s="72" t="s">
        <v>163</v>
      </c>
      <c r="CU71" s="72" t="s">
        <v>170</v>
      </c>
      <c r="CV71" s="72" t="s">
        <v>176</v>
      </c>
      <c r="CW71" s="72" t="s">
        <v>183</v>
      </c>
      <c r="CX71" s="72" t="s">
        <v>191</v>
      </c>
      <c r="CY71" s="72" t="s">
        <v>153</v>
      </c>
      <c r="CZ71" s="72" t="s">
        <v>383</v>
      </c>
      <c r="DA71" s="72" t="s">
        <v>208</v>
      </c>
      <c r="DB71" s="72" t="s">
        <v>214</v>
      </c>
      <c r="DC71" s="72" t="s">
        <v>2031</v>
      </c>
    </row>
    <row r="72" spans="1:107" ht="12.75" x14ac:dyDescent="0.2">
      <c r="A72" s="75">
        <v>43817.489912916666</v>
      </c>
      <c r="B72" s="72">
        <v>1</v>
      </c>
      <c r="C72" s="72">
        <v>4</v>
      </c>
      <c r="D72" s="72">
        <v>1</v>
      </c>
      <c r="E72" s="72">
        <v>5</v>
      </c>
      <c r="F72" s="72">
        <v>3</v>
      </c>
      <c r="G72" s="72">
        <v>3</v>
      </c>
      <c r="H72" s="72">
        <v>1</v>
      </c>
      <c r="I72" s="72">
        <v>1</v>
      </c>
      <c r="J72" s="72">
        <v>1</v>
      </c>
      <c r="K72" s="72">
        <v>2</v>
      </c>
      <c r="L72" s="72">
        <v>3</v>
      </c>
      <c r="M72" s="72">
        <v>1</v>
      </c>
      <c r="N72" s="72">
        <v>2</v>
      </c>
      <c r="O72" s="72">
        <v>5</v>
      </c>
      <c r="P72" s="72">
        <v>4</v>
      </c>
      <c r="Q72" s="72">
        <v>5</v>
      </c>
      <c r="R72" s="72">
        <v>1</v>
      </c>
      <c r="S72" s="72">
        <v>1</v>
      </c>
      <c r="T72" s="72">
        <v>1</v>
      </c>
      <c r="U72" s="72">
        <v>1</v>
      </c>
      <c r="V72" s="72">
        <v>1</v>
      </c>
      <c r="W72" s="72">
        <v>2</v>
      </c>
      <c r="X72" s="72" t="s">
        <v>2782</v>
      </c>
      <c r="Y72" s="72" t="s">
        <v>2783</v>
      </c>
      <c r="Z72" s="72">
        <v>5</v>
      </c>
      <c r="AA72" s="72">
        <v>4</v>
      </c>
      <c r="AB72" s="72">
        <v>4</v>
      </c>
      <c r="AC72" s="72">
        <v>4</v>
      </c>
      <c r="AD72" s="72">
        <v>3</v>
      </c>
      <c r="AE72" s="72">
        <v>4</v>
      </c>
      <c r="AF72" s="72">
        <v>5</v>
      </c>
      <c r="AG72" s="72">
        <v>4</v>
      </c>
      <c r="AH72" s="72">
        <v>2</v>
      </c>
      <c r="AI72" s="72">
        <v>5</v>
      </c>
      <c r="AJ72" s="72">
        <v>5</v>
      </c>
      <c r="AK72" s="72">
        <v>4</v>
      </c>
      <c r="AL72" s="72">
        <v>2</v>
      </c>
      <c r="AM72" s="72">
        <v>1</v>
      </c>
      <c r="AN72" s="72">
        <v>4</v>
      </c>
      <c r="AO72" s="72">
        <v>1</v>
      </c>
      <c r="AP72" s="72">
        <v>5</v>
      </c>
      <c r="AQ72" s="72">
        <v>4</v>
      </c>
      <c r="AR72" s="72">
        <v>3</v>
      </c>
      <c r="AS72" s="72">
        <v>1</v>
      </c>
      <c r="AT72" s="72">
        <v>4</v>
      </c>
      <c r="AU72" s="72">
        <v>2</v>
      </c>
      <c r="AV72" s="72">
        <v>2</v>
      </c>
      <c r="AW72" s="72">
        <v>4</v>
      </c>
      <c r="AX72" s="72">
        <v>1</v>
      </c>
      <c r="AY72" s="72">
        <v>2</v>
      </c>
      <c r="AZ72" s="72">
        <v>5</v>
      </c>
      <c r="BA72" s="72">
        <v>4</v>
      </c>
      <c r="BB72" s="72">
        <v>5</v>
      </c>
      <c r="BC72" s="72">
        <v>1</v>
      </c>
      <c r="BD72" s="72">
        <v>4</v>
      </c>
      <c r="BE72" s="72">
        <v>2</v>
      </c>
      <c r="BF72" s="72">
        <v>1</v>
      </c>
      <c r="BG72" s="72">
        <v>1</v>
      </c>
      <c r="BH72" s="72">
        <v>2</v>
      </c>
      <c r="BI72" s="72">
        <v>5</v>
      </c>
      <c r="BJ72" s="72">
        <v>5</v>
      </c>
      <c r="BK72" s="72">
        <v>5</v>
      </c>
      <c r="BL72" s="72">
        <v>4</v>
      </c>
      <c r="BM72" s="72">
        <v>4</v>
      </c>
      <c r="BN72" s="72">
        <v>4</v>
      </c>
      <c r="BO72" s="72">
        <v>3</v>
      </c>
      <c r="BP72" s="72">
        <v>4</v>
      </c>
      <c r="BQ72" s="72">
        <v>3</v>
      </c>
      <c r="BR72" s="72">
        <v>4</v>
      </c>
      <c r="BS72" s="72">
        <v>4</v>
      </c>
      <c r="BT72" s="72">
        <v>3</v>
      </c>
      <c r="BU72" s="72">
        <v>4</v>
      </c>
      <c r="BV72" s="72">
        <v>4</v>
      </c>
      <c r="BW72" s="72">
        <v>3</v>
      </c>
      <c r="BX72" s="72">
        <v>4</v>
      </c>
      <c r="BY72" s="72">
        <v>4</v>
      </c>
      <c r="BZ72" s="72">
        <v>5</v>
      </c>
      <c r="CA72" s="72">
        <v>5</v>
      </c>
      <c r="CB72" s="72">
        <v>4</v>
      </c>
      <c r="CC72" s="72">
        <v>4</v>
      </c>
      <c r="CD72" s="72">
        <v>4</v>
      </c>
      <c r="CE72" s="72">
        <v>4</v>
      </c>
      <c r="CF72" s="72">
        <v>2</v>
      </c>
      <c r="CG72" s="72">
        <v>1</v>
      </c>
      <c r="CH72" s="72">
        <v>4</v>
      </c>
      <c r="CI72" s="72">
        <v>1</v>
      </c>
      <c r="CJ72" s="72">
        <v>5</v>
      </c>
      <c r="CK72" s="72">
        <v>5</v>
      </c>
      <c r="CL72" s="72">
        <v>5</v>
      </c>
      <c r="CM72" s="72">
        <v>2</v>
      </c>
      <c r="CN72" s="72">
        <v>1</v>
      </c>
      <c r="CO72" s="72">
        <v>1</v>
      </c>
      <c r="CP72" s="72">
        <v>3</v>
      </c>
      <c r="CQ72" s="72" t="s">
        <v>2603</v>
      </c>
      <c r="CR72" s="72" t="s">
        <v>2545</v>
      </c>
      <c r="CS72" s="72" t="s">
        <v>2784</v>
      </c>
      <c r="CT72" s="72" t="s">
        <v>162</v>
      </c>
      <c r="CU72" s="72" t="s">
        <v>171</v>
      </c>
      <c r="CV72" s="72" t="s">
        <v>180</v>
      </c>
      <c r="CW72" s="72" t="s">
        <v>184</v>
      </c>
      <c r="CX72" s="72" t="s">
        <v>345</v>
      </c>
      <c r="CY72" s="72" t="s">
        <v>203</v>
      </c>
      <c r="CZ72" s="72" t="s">
        <v>746</v>
      </c>
      <c r="DA72" s="72" t="s">
        <v>208</v>
      </c>
      <c r="DB72" s="72" t="s">
        <v>214</v>
      </c>
      <c r="DC72" s="72" t="s">
        <v>2031</v>
      </c>
    </row>
    <row r="73" spans="1:107" ht="12.75" x14ac:dyDescent="0.2">
      <c r="A73" s="75">
        <v>43817.494780347217</v>
      </c>
      <c r="B73" s="72">
        <v>1</v>
      </c>
      <c r="C73" s="72">
        <v>5</v>
      </c>
      <c r="D73" s="72">
        <v>2</v>
      </c>
      <c r="E73" s="72">
        <v>5</v>
      </c>
      <c r="F73" s="72">
        <v>1</v>
      </c>
      <c r="G73" s="72">
        <v>5</v>
      </c>
      <c r="H73" s="72">
        <v>2</v>
      </c>
      <c r="I73" s="72">
        <v>5</v>
      </c>
      <c r="J73" s="72">
        <v>1</v>
      </c>
      <c r="K73" s="72">
        <v>5</v>
      </c>
      <c r="L73" s="72">
        <v>5</v>
      </c>
      <c r="M73" s="72">
        <v>1</v>
      </c>
      <c r="N73" s="72">
        <v>1</v>
      </c>
      <c r="O73" s="72">
        <v>5</v>
      </c>
      <c r="P73" s="72" t="s">
        <v>5</v>
      </c>
      <c r="Q73" s="72">
        <v>5</v>
      </c>
      <c r="R73" s="72">
        <v>5</v>
      </c>
      <c r="S73" s="72">
        <v>3</v>
      </c>
      <c r="T73" s="72">
        <v>5</v>
      </c>
      <c r="U73" s="72">
        <v>1</v>
      </c>
      <c r="V73" s="72" t="s">
        <v>5</v>
      </c>
      <c r="W73" s="72">
        <v>5</v>
      </c>
      <c r="X73" s="72" t="s">
        <v>2785</v>
      </c>
      <c r="Y73" s="72" t="s">
        <v>2643</v>
      </c>
      <c r="Z73" s="72">
        <v>5</v>
      </c>
      <c r="AA73" s="72" t="s">
        <v>5</v>
      </c>
      <c r="AB73" s="72">
        <v>5</v>
      </c>
      <c r="AC73" s="72">
        <v>5</v>
      </c>
      <c r="AD73" s="72">
        <v>3</v>
      </c>
      <c r="AE73" s="72">
        <v>4</v>
      </c>
      <c r="AF73" s="72">
        <v>5</v>
      </c>
      <c r="AG73" s="72">
        <v>3</v>
      </c>
      <c r="AH73" s="72">
        <v>5</v>
      </c>
      <c r="AI73" s="72">
        <v>5</v>
      </c>
      <c r="AJ73" s="72">
        <v>3</v>
      </c>
      <c r="AK73" s="72">
        <v>5</v>
      </c>
      <c r="AL73" s="72">
        <v>5</v>
      </c>
      <c r="AM73" s="72" t="s">
        <v>5</v>
      </c>
      <c r="AN73" s="72">
        <v>5</v>
      </c>
      <c r="AO73" s="72">
        <v>1</v>
      </c>
      <c r="AP73" s="72">
        <v>4</v>
      </c>
      <c r="AQ73" s="72">
        <v>1</v>
      </c>
      <c r="AR73" s="72">
        <v>5</v>
      </c>
      <c r="AS73" s="72">
        <v>5</v>
      </c>
      <c r="AT73" s="72">
        <v>4</v>
      </c>
      <c r="AU73" s="72" t="s">
        <v>5</v>
      </c>
      <c r="AV73" s="72">
        <v>4</v>
      </c>
      <c r="AW73" s="72" t="s">
        <v>5</v>
      </c>
      <c r="AX73" s="72">
        <v>3</v>
      </c>
      <c r="AY73" s="72">
        <v>1</v>
      </c>
      <c r="AZ73" s="72">
        <v>4</v>
      </c>
      <c r="BA73" s="72" t="s">
        <v>5</v>
      </c>
      <c r="BB73" s="72">
        <v>5</v>
      </c>
      <c r="BC73" s="72">
        <v>4</v>
      </c>
      <c r="BD73" s="72" t="s">
        <v>5</v>
      </c>
      <c r="BE73" s="72">
        <v>3</v>
      </c>
      <c r="BF73" s="72" t="s">
        <v>5</v>
      </c>
      <c r="BG73" s="72" t="s">
        <v>5</v>
      </c>
      <c r="BH73" s="72">
        <v>5</v>
      </c>
      <c r="BI73" s="72">
        <v>5</v>
      </c>
      <c r="BJ73" s="72">
        <v>5</v>
      </c>
      <c r="BK73" s="72" t="s">
        <v>5</v>
      </c>
      <c r="BL73" s="72">
        <v>5</v>
      </c>
      <c r="BM73" s="72" t="s">
        <v>5</v>
      </c>
      <c r="BN73" s="72">
        <v>5</v>
      </c>
      <c r="BO73" s="72">
        <v>5</v>
      </c>
      <c r="BP73" s="72">
        <v>5</v>
      </c>
      <c r="BQ73" s="72">
        <v>4</v>
      </c>
      <c r="BR73" s="72">
        <v>5</v>
      </c>
      <c r="BS73" s="72">
        <v>5</v>
      </c>
      <c r="BT73" s="72">
        <v>5</v>
      </c>
      <c r="BU73" s="72">
        <v>4</v>
      </c>
      <c r="BV73" s="72">
        <v>4</v>
      </c>
      <c r="BW73" s="72" t="s">
        <v>5</v>
      </c>
      <c r="BX73" s="72">
        <v>5</v>
      </c>
      <c r="BY73" s="72">
        <v>5</v>
      </c>
      <c r="BZ73" s="72">
        <v>5</v>
      </c>
      <c r="CA73" s="72">
        <v>5</v>
      </c>
      <c r="CB73" s="72">
        <v>5</v>
      </c>
      <c r="CC73" s="72" t="s">
        <v>5</v>
      </c>
      <c r="CD73" s="72">
        <v>5</v>
      </c>
      <c r="CE73" s="72">
        <v>5</v>
      </c>
      <c r="CF73" s="72">
        <v>5</v>
      </c>
      <c r="CG73" s="72">
        <v>4</v>
      </c>
      <c r="CH73" s="72">
        <v>5</v>
      </c>
      <c r="CI73" s="72">
        <v>5</v>
      </c>
      <c r="CJ73" s="72">
        <v>5</v>
      </c>
      <c r="CK73" s="72">
        <v>5</v>
      </c>
      <c r="CL73" s="72">
        <v>5</v>
      </c>
      <c r="CM73" s="72">
        <v>5</v>
      </c>
      <c r="CN73" s="72">
        <v>5</v>
      </c>
      <c r="CO73" s="72">
        <v>5</v>
      </c>
      <c r="CP73" s="72">
        <v>5</v>
      </c>
      <c r="CQ73" s="72" t="s">
        <v>147</v>
      </c>
      <c r="CR73" s="72" t="s">
        <v>2578</v>
      </c>
      <c r="CT73" s="72" t="s">
        <v>162</v>
      </c>
      <c r="CU73" s="72" t="s">
        <v>168</v>
      </c>
      <c r="CV73" s="72" t="s">
        <v>181</v>
      </c>
      <c r="CW73" s="72" t="s">
        <v>183</v>
      </c>
      <c r="CX73" s="72" t="s">
        <v>2786</v>
      </c>
      <c r="CY73" s="72" t="s">
        <v>203</v>
      </c>
      <c r="CZ73" s="72" t="s">
        <v>468</v>
      </c>
      <c r="DB73" s="72" t="s">
        <v>214</v>
      </c>
      <c r="DC73" s="72" t="s">
        <v>2031</v>
      </c>
    </row>
    <row r="74" spans="1:107" ht="12.75" x14ac:dyDescent="0.2">
      <c r="A74" s="75">
        <v>43817.497640428242</v>
      </c>
      <c r="B74" s="72">
        <v>3</v>
      </c>
      <c r="C74" s="72">
        <v>4</v>
      </c>
      <c r="D74" s="72">
        <v>4</v>
      </c>
      <c r="E74" s="72">
        <v>4</v>
      </c>
      <c r="F74" s="72">
        <v>1</v>
      </c>
      <c r="G74" s="72">
        <v>4</v>
      </c>
      <c r="H74" s="72">
        <v>2</v>
      </c>
      <c r="I74" s="72">
        <v>5</v>
      </c>
      <c r="J74" s="72">
        <v>3</v>
      </c>
      <c r="K74" s="72">
        <v>3</v>
      </c>
      <c r="L74" s="72">
        <v>3</v>
      </c>
      <c r="M74" s="72">
        <v>5</v>
      </c>
      <c r="N74" s="72">
        <v>2</v>
      </c>
      <c r="O74" s="72">
        <v>2</v>
      </c>
      <c r="P74" s="72">
        <v>5</v>
      </c>
      <c r="Q74" s="72">
        <v>4</v>
      </c>
      <c r="R74" s="72">
        <v>3</v>
      </c>
      <c r="S74" s="72">
        <v>2</v>
      </c>
      <c r="T74" s="72">
        <v>5</v>
      </c>
      <c r="U74" s="72">
        <v>2</v>
      </c>
      <c r="V74" s="72" t="s">
        <v>5</v>
      </c>
      <c r="W74" s="72">
        <v>5</v>
      </c>
      <c r="X74" s="72" t="s">
        <v>2787</v>
      </c>
      <c r="Y74" s="72" t="s">
        <v>2788</v>
      </c>
      <c r="Z74" s="72">
        <v>4</v>
      </c>
      <c r="AA74" s="72">
        <v>2</v>
      </c>
      <c r="AB74" s="72">
        <v>5</v>
      </c>
      <c r="AC74" s="72">
        <v>4</v>
      </c>
      <c r="AD74" s="72">
        <v>4</v>
      </c>
      <c r="AE74" s="72">
        <v>2</v>
      </c>
      <c r="AF74" s="72">
        <v>3</v>
      </c>
      <c r="AG74" s="72">
        <v>4</v>
      </c>
      <c r="AH74" s="72">
        <v>4</v>
      </c>
      <c r="AI74" s="72">
        <v>3</v>
      </c>
      <c r="AJ74" s="72">
        <v>3</v>
      </c>
      <c r="AK74" s="72">
        <v>5</v>
      </c>
      <c r="AL74" s="72">
        <v>4</v>
      </c>
      <c r="AM74" s="72">
        <v>4</v>
      </c>
      <c r="AN74" s="72">
        <v>4</v>
      </c>
      <c r="AO74" s="72">
        <v>4</v>
      </c>
      <c r="AP74" s="72">
        <v>5</v>
      </c>
      <c r="AQ74" s="72">
        <v>2</v>
      </c>
      <c r="AR74" s="72">
        <v>5</v>
      </c>
      <c r="AS74" s="72">
        <v>1</v>
      </c>
      <c r="AT74" s="72">
        <v>5</v>
      </c>
      <c r="AU74" s="72">
        <v>3</v>
      </c>
      <c r="AV74" s="72">
        <v>4</v>
      </c>
      <c r="AW74" s="72">
        <v>3</v>
      </c>
      <c r="AX74" s="72">
        <v>5</v>
      </c>
      <c r="AY74" s="72">
        <v>2</v>
      </c>
      <c r="AZ74" s="72">
        <v>3</v>
      </c>
      <c r="BA74" s="72">
        <v>5</v>
      </c>
      <c r="BB74" s="72">
        <v>5</v>
      </c>
      <c r="BC74" s="72">
        <v>3</v>
      </c>
      <c r="BD74" s="72">
        <v>3</v>
      </c>
      <c r="BE74" s="72">
        <v>4</v>
      </c>
      <c r="BF74" s="72">
        <v>4</v>
      </c>
      <c r="BG74" s="72" t="s">
        <v>5</v>
      </c>
      <c r="BH74" s="72">
        <v>5</v>
      </c>
      <c r="BI74" s="72">
        <v>3</v>
      </c>
      <c r="BJ74" s="72">
        <v>4</v>
      </c>
      <c r="BK74" s="72">
        <v>3</v>
      </c>
      <c r="BL74" s="72">
        <v>5</v>
      </c>
      <c r="BM74" s="72">
        <v>4</v>
      </c>
      <c r="BN74" s="72">
        <v>4</v>
      </c>
      <c r="BO74" s="72">
        <v>3</v>
      </c>
      <c r="BP74" s="72">
        <v>5</v>
      </c>
      <c r="BQ74" s="72">
        <v>3</v>
      </c>
      <c r="BR74" s="72">
        <v>4</v>
      </c>
      <c r="BS74" s="72">
        <v>4</v>
      </c>
      <c r="BT74" s="72">
        <v>3</v>
      </c>
      <c r="BU74" s="72">
        <v>4</v>
      </c>
      <c r="BV74" s="72">
        <v>4</v>
      </c>
      <c r="BW74" s="72">
        <v>4</v>
      </c>
      <c r="BX74" s="72">
        <v>5</v>
      </c>
      <c r="BY74" s="72">
        <v>3</v>
      </c>
      <c r="BZ74" s="72">
        <v>4</v>
      </c>
      <c r="CA74" s="72">
        <v>5</v>
      </c>
      <c r="CB74" s="72">
        <v>5</v>
      </c>
      <c r="CC74" s="72">
        <v>3</v>
      </c>
      <c r="CD74" s="72" t="s">
        <v>5</v>
      </c>
      <c r="CE74" s="72">
        <v>2</v>
      </c>
      <c r="CF74" s="72">
        <v>4</v>
      </c>
      <c r="CG74" s="72">
        <v>4</v>
      </c>
      <c r="CH74" s="72">
        <v>5</v>
      </c>
      <c r="CI74" s="72">
        <v>2</v>
      </c>
      <c r="CJ74" s="72">
        <v>3</v>
      </c>
      <c r="CK74" s="72">
        <v>5</v>
      </c>
      <c r="CL74" s="72">
        <v>4</v>
      </c>
      <c r="CM74" s="72">
        <v>3</v>
      </c>
      <c r="CN74" s="72">
        <v>3</v>
      </c>
      <c r="CO74" s="72">
        <v>4</v>
      </c>
      <c r="CP74" s="72">
        <v>4</v>
      </c>
      <c r="CQ74" s="72" t="s">
        <v>148</v>
      </c>
      <c r="CR74" s="72" t="s">
        <v>2789</v>
      </c>
      <c r="CS74" s="72" t="s">
        <v>2790</v>
      </c>
      <c r="CT74" s="72" t="s">
        <v>162</v>
      </c>
      <c r="CU74" s="72" t="s">
        <v>171</v>
      </c>
      <c r="CV74" s="72" t="s">
        <v>176</v>
      </c>
      <c r="CW74" s="72" t="s">
        <v>183</v>
      </c>
      <c r="CX74" s="72" t="s">
        <v>2791</v>
      </c>
      <c r="CY74" s="72" t="s">
        <v>202</v>
      </c>
      <c r="CZ74" s="72" t="s">
        <v>372</v>
      </c>
      <c r="DA74" s="72" t="s">
        <v>208</v>
      </c>
      <c r="DB74" s="72" t="s">
        <v>214</v>
      </c>
      <c r="DC74" s="72" t="s">
        <v>2031</v>
      </c>
    </row>
    <row r="75" spans="1:107" ht="12.75" x14ac:dyDescent="0.2">
      <c r="A75" s="75">
        <v>43817.498262893518</v>
      </c>
      <c r="B75" s="72">
        <v>5</v>
      </c>
      <c r="C75" s="72">
        <v>5</v>
      </c>
      <c r="D75" s="72">
        <v>4</v>
      </c>
      <c r="E75" s="72">
        <v>4</v>
      </c>
      <c r="F75" s="72">
        <v>2</v>
      </c>
      <c r="G75" s="72">
        <v>5</v>
      </c>
      <c r="H75" s="72">
        <v>4</v>
      </c>
      <c r="I75" s="72">
        <v>4</v>
      </c>
      <c r="J75" s="72">
        <v>3</v>
      </c>
      <c r="K75" s="72">
        <v>4</v>
      </c>
      <c r="L75" s="72">
        <v>2</v>
      </c>
      <c r="M75" s="72">
        <v>3</v>
      </c>
      <c r="N75" s="72">
        <v>4</v>
      </c>
      <c r="O75" s="72">
        <v>2</v>
      </c>
      <c r="P75" s="72">
        <v>4</v>
      </c>
      <c r="Q75" s="72">
        <v>5</v>
      </c>
      <c r="R75" s="72">
        <v>4</v>
      </c>
      <c r="S75" s="72">
        <v>2</v>
      </c>
      <c r="T75" s="72">
        <v>1</v>
      </c>
      <c r="U75" s="72">
        <v>3</v>
      </c>
      <c r="V75" s="72">
        <v>2</v>
      </c>
      <c r="W75" s="72">
        <v>4</v>
      </c>
      <c r="X75" s="72" t="s">
        <v>2726</v>
      </c>
      <c r="Y75" s="72" t="s">
        <v>2792</v>
      </c>
      <c r="Z75" s="72">
        <v>4</v>
      </c>
      <c r="AA75" s="72">
        <v>3</v>
      </c>
      <c r="AB75" s="72">
        <v>4</v>
      </c>
      <c r="AC75" s="72">
        <v>3</v>
      </c>
      <c r="AD75" s="72">
        <v>4</v>
      </c>
      <c r="AE75" s="72">
        <v>4</v>
      </c>
      <c r="AF75" s="72">
        <v>4</v>
      </c>
      <c r="AG75" s="72">
        <v>4</v>
      </c>
      <c r="AH75" s="72">
        <v>4</v>
      </c>
      <c r="AI75" s="72">
        <v>4</v>
      </c>
      <c r="AJ75" s="72">
        <v>4</v>
      </c>
      <c r="AK75" s="72">
        <v>5</v>
      </c>
      <c r="AL75" s="72">
        <v>3</v>
      </c>
      <c r="AM75" s="72">
        <v>5</v>
      </c>
      <c r="AN75" s="72">
        <v>5</v>
      </c>
      <c r="AO75" s="72">
        <v>5</v>
      </c>
      <c r="AP75" s="72">
        <v>5</v>
      </c>
      <c r="AQ75" s="72">
        <v>3</v>
      </c>
      <c r="AR75" s="72">
        <v>5</v>
      </c>
      <c r="AS75" s="72">
        <v>5</v>
      </c>
      <c r="AT75" s="72">
        <v>4</v>
      </c>
      <c r="AU75" s="72">
        <v>3</v>
      </c>
      <c r="AV75" s="72">
        <v>5</v>
      </c>
      <c r="AW75" s="72">
        <v>3</v>
      </c>
      <c r="AX75" s="72">
        <v>3</v>
      </c>
      <c r="AY75" s="72">
        <v>5</v>
      </c>
      <c r="AZ75" s="72">
        <v>3</v>
      </c>
      <c r="BA75" s="72">
        <v>5</v>
      </c>
      <c r="BB75" s="72">
        <v>5</v>
      </c>
      <c r="BC75" s="72">
        <v>3</v>
      </c>
      <c r="BD75" s="72">
        <v>3</v>
      </c>
      <c r="BE75" s="72">
        <v>1</v>
      </c>
      <c r="BF75" s="72">
        <v>3</v>
      </c>
      <c r="BG75" s="72">
        <v>1</v>
      </c>
      <c r="BH75" s="72">
        <v>4</v>
      </c>
      <c r="BI75" s="72">
        <v>3</v>
      </c>
      <c r="BJ75" s="72">
        <v>4</v>
      </c>
      <c r="BK75" s="72">
        <v>3</v>
      </c>
      <c r="BL75" s="72">
        <v>4</v>
      </c>
      <c r="BM75" s="72">
        <v>5</v>
      </c>
      <c r="BN75" s="72">
        <v>4</v>
      </c>
      <c r="BO75" s="72">
        <v>4</v>
      </c>
      <c r="BP75" s="72">
        <v>4</v>
      </c>
      <c r="BQ75" s="72">
        <v>5</v>
      </c>
      <c r="BR75" s="72">
        <v>4</v>
      </c>
      <c r="BS75" s="72">
        <v>5</v>
      </c>
      <c r="BT75" s="72">
        <v>3</v>
      </c>
      <c r="BU75" s="72">
        <v>4</v>
      </c>
      <c r="BV75" s="72">
        <v>3</v>
      </c>
      <c r="BW75" s="72">
        <v>3</v>
      </c>
      <c r="BX75" s="72">
        <v>4</v>
      </c>
      <c r="BY75" s="72">
        <v>4</v>
      </c>
      <c r="BZ75" s="72">
        <v>4</v>
      </c>
      <c r="CA75" s="72">
        <v>3</v>
      </c>
      <c r="CB75" s="72">
        <v>5</v>
      </c>
      <c r="CC75" s="72">
        <v>3</v>
      </c>
      <c r="CD75" s="72">
        <v>3</v>
      </c>
      <c r="CE75" s="72">
        <v>4</v>
      </c>
      <c r="CF75" s="72">
        <v>5</v>
      </c>
      <c r="CG75" s="72">
        <v>5</v>
      </c>
      <c r="CH75" s="72">
        <v>3</v>
      </c>
      <c r="CI75" s="72">
        <v>3</v>
      </c>
      <c r="CJ75" s="72">
        <v>4</v>
      </c>
      <c r="CK75" s="72">
        <v>4</v>
      </c>
      <c r="CL75" s="72">
        <v>4</v>
      </c>
      <c r="CM75" s="72">
        <v>3</v>
      </c>
      <c r="CN75" s="72">
        <v>3</v>
      </c>
      <c r="CO75" s="72">
        <v>5</v>
      </c>
      <c r="CP75" s="72">
        <v>4</v>
      </c>
      <c r="CQ75" s="72" t="s">
        <v>2176</v>
      </c>
      <c r="CR75" s="72" t="s">
        <v>2793</v>
      </c>
      <c r="CS75" s="72" t="s">
        <v>2794</v>
      </c>
      <c r="CT75" s="72" t="s">
        <v>162</v>
      </c>
      <c r="CU75" s="72" t="s">
        <v>171</v>
      </c>
      <c r="CV75" s="72" t="s">
        <v>176</v>
      </c>
      <c r="CW75" s="72" t="s">
        <v>183</v>
      </c>
      <c r="CX75" s="72" t="s">
        <v>390</v>
      </c>
      <c r="CY75" s="72" t="s">
        <v>1822</v>
      </c>
      <c r="CZ75" s="72" t="s">
        <v>941</v>
      </c>
      <c r="DA75" s="72" t="s">
        <v>208</v>
      </c>
      <c r="DB75" s="72" t="s">
        <v>214</v>
      </c>
      <c r="DC75" s="72" t="s">
        <v>2031</v>
      </c>
    </row>
    <row r="76" spans="1:107" ht="12.75" x14ac:dyDescent="0.2">
      <c r="A76" s="75">
        <v>43817.501114814819</v>
      </c>
      <c r="B76" s="72">
        <v>4</v>
      </c>
      <c r="C76" s="72">
        <v>2</v>
      </c>
      <c r="D76" s="72">
        <v>2</v>
      </c>
      <c r="E76" s="72">
        <v>1</v>
      </c>
      <c r="F76" s="72">
        <v>3</v>
      </c>
      <c r="G76" s="72">
        <v>1</v>
      </c>
      <c r="H76" s="72">
        <v>5</v>
      </c>
      <c r="I76" s="72">
        <v>4</v>
      </c>
      <c r="J76" s="72">
        <v>5</v>
      </c>
      <c r="K76" s="72">
        <v>2</v>
      </c>
      <c r="L76" s="72">
        <v>3</v>
      </c>
      <c r="M76" s="72">
        <v>4</v>
      </c>
      <c r="N76" s="72">
        <v>3</v>
      </c>
      <c r="O76" s="72">
        <v>3</v>
      </c>
      <c r="P76" s="72">
        <v>1</v>
      </c>
      <c r="Q76" s="72">
        <v>1</v>
      </c>
      <c r="R76" s="72">
        <v>2</v>
      </c>
      <c r="S76" s="72">
        <v>3</v>
      </c>
      <c r="T76" s="72">
        <v>4</v>
      </c>
      <c r="U76" s="72">
        <v>5</v>
      </c>
      <c r="V76" s="72">
        <v>4</v>
      </c>
      <c r="W76" s="72">
        <v>2</v>
      </c>
      <c r="X76" s="72" t="s">
        <v>2538</v>
      </c>
      <c r="Y76" s="72" t="s">
        <v>2795</v>
      </c>
      <c r="Z76" s="72">
        <v>3</v>
      </c>
      <c r="AA76" s="72">
        <v>3</v>
      </c>
      <c r="AB76" s="72">
        <v>4</v>
      </c>
      <c r="AC76" s="72">
        <v>3</v>
      </c>
      <c r="AD76" s="72">
        <v>2</v>
      </c>
      <c r="AE76" s="72">
        <v>2</v>
      </c>
      <c r="AF76" s="72">
        <v>3</v>
      </c>
      <c r="AG76" s="72">
        <v>4</v>
      </c>
      <c r="AH76" s="72">
        <v>4</v>
      </c>
      <c r="AI76" s="72">
        <v>2</v>
      </c>
      <c r="AJ76" s="72">
        <v>3</v>
      </c>
      <c r="AK76" s="72">
        <v>5</v>
      </c>
      <c r="AL76" s="72">
        <v>4</v>
      </c>
      <c r="AM76" s="72">
        <v>2</v>
      </c>
      <c r="AN76" s="72">
        <v>5</v>
      </c>
      <c r="AO76" s="72">
        <v>3</v>
      </c>
      <c r="AP76" s="72">
        <v>5</v>
      </c>
      <c r="AQ76" s="72">
        <v>5</v>
      </c>
      <c r="AR76" s="72">
        <v>5</v>
      </c>
      <c r="AS76" s="72">
        <v>1</v>
      </c>
      <c r="AT76" s="72">
        <v>4</v>
      </c>
      <c r="AU76" s="72">
        <v>2</v>
      </c>
      <c r="AV76" s="72">
        <v>4</v>
      </c>
      <c r="AW76" s="72">
        <v>2</v>
      </c>
      <c r="AX76" s="72">
        <v>4</v>
      </c>
      <c r="AY76" s="72">
        <v>2</v>
      </c>
      <c r="AZ76" s="72">
        <v>4</v>
      </c>
      <c r="BA76" s="72">
        <v>5</v>
      </c>
      <c r="BB76" s="72">
        <v>5</v>
      </c>
      <c r="BC76" s="72">
        <v>3</v>
      </c>
      <c r="BD76" s="72">
        <v>3</v>
      </c>
      <c r="BE76" s="72">
        <v>2</v>
      </c>
      <c r="BF76" s="72">
        <v>1</v>
      </c>
      <c r="BG76" s="72">
        <v>2</v>
      </c>
      <c r="BH76" s="72">
        <v>5</v>
      </c>
      <c r="BI76" s="72">
        <v>4</v>
      </c>
      <c r="BJ76" s="72">
        <v>5</v>
      </c>
      <c r="BK76" s="72">
        <v>5</v>
      </c>
      <c r="BL76" s="72">
        <v>4</v>
      </c>
      <c r="BM76" s="72">
        <v>4</v>
      </c>
      <c r="BN76" s="72">
        <v>4</v>
      </c>
      <c r="BO76" s="72">
        <v>5</v>
      </c>
      <c r="BP76" s="72">
        <v>5</v>
      </c>
      <c r="BQ76" s="72">
        <v>4</v>
      </c>
      <c r="BR76" s="72">
        <v>4</v>
      </c>
      <c r="BS76" s="72">
        <v>5</v>
      </c>
      <c r="BT76" s="72">
        <v>5</v>
      </c>
      <c r="BU76" s="72">
        <v>5</v>
      </c>
      <c r="BV76" s="72">
        <v>5</v>
      </c>
      <c r="BW76" s="72">
        <v>5</v>
      </c>
      <c r="BX76" s="72">
        <v>3</v>
      </c>
      <c r="BY76" s="72">
        <v>3</v>
      </c>
      <c r="BZ76" s="72">
        <v>4</v>
      </c>
      <c r="CA76" s="72">
        <v>5</v>
      </c>
      <c r="CB76" s="72">
        <v>5</v>
      </c>
      <c r="CC76" s="72">
        <v>3</v>
      </c>
      <c r="CD76" s="72">
        <v>4</v>
      </c>
      <c r="CE76" s="72">
        <v>4</v>
      </c>
      <c r="CF76" s="72">
        <v>3</v>
      </c>
      <c r="CG76" s="72">
        <v>2</v>
      </c>
      <c r="CH76" s="72">
        <v>3</v>
      </c>
      <c r="CI76" s="72">
        <v>2</v>
      </c>
      <c r="CJ76" s="72">
        <v>4</v>
      </c>
      <c r="CK76" s="72">
        <v>5</v>
      </c>
      <c r="CL76" s="72">
        <v>3</v>
      </c>
      <c r="CM76" s="72">
        <v>3</v>
      </c>
      <c r="CN76" s="72">
        <v>3</v>
      </c>
      <c r="CO76" s="72">
        <v>3</v>
      </c>
      <c r="CP76" s="72">
        <v>3</v>
      </c>
      <c r="CQ76" s="72" t="s">
        <v>148</v>
      </c>
      <c r="CS76" s="72" t="s">
        <v>2796</v>
      </c>
      <c r="CT76" s="72" t="s">
        <v>162</v>
      </c>
      <c r="CU76" s="72" t="s">
        <v>171</v>
      </c>
      <c r="CV76" s="72" t="s">
        <v>176</v>
      </c>
      <c r="CW76" s="72" t="s">
        <v>183</v>
      </c>
      <c r="CX76" s="72" t="s">
        <v>2797</v>
      </c>
      <c r="CY76" s="72" t="s">
        <v>204</v>
      </c>
      <c r="CZ76" s="72" t="s">
        <v>1287</v>
      </c>
      <c r="DA76" s="72" t="s">
        <v>2114</v>
      </c>
      <c r="DB76" s="72" t="s">
        <v>1933</v>
      </c>
      <c r="DC76" s="72" t="s">
        <v>2031</v>
      </c>
    </row>
    <row r="77" spans="1:107" ht="12.75" x14ac:dyDescent="0.2">
      <c r="A77" s="75">
        <v>43817.501122233793</v>
      </c>
      <c r="B77" s="72">
        <v>3</v>
      </c>
      <c r="C77" s="72">
        <v>4</v>
      </c>
      <c r="D77" s="72">
        <v>3</v>
      </c>
      <c r="E77" s="72">
        <v>3</v>
      </c>
      <c r="F77" s="72">
        <v>5</v>
      </c>
      <c r="G77" s="72">
        <v>2</v>
      </c>
      <c r="H77" s="72">
        <v>2</v>
      </c>
      <c r="I77" s="72">
        <v>4</v>
      </c>
      <c r="J77" s="72">
        <v>3</v>
      </c>
      <c r="K77" s="72">
        <v>2</v>
      </c>
      <c r="L77" s="72">
        <v>4</v>
      </c>
      <c r="M77" s="72">
        <v>3</v>
      </c>
      <c r="N77" s="72">
        <v>3</v>
      </c>
      <c r="O77" s="72">
        <v>4</v>
      </c>
      <c r="P77" s="72">
        <v>2</v>
      </c>
      <c r="Q77" s="72">
        <v>4</v>
      </c>
      <c r="R77" s="72">
        <v>3</v>
      </c>
      <c r="S77" s="72">
        <v>5</v>
      </c>
      <c r="T77" s="72">
        <v>2</v>
      </c>
      <c r="U77" s="72">
        <v>2</v>
      </c>
      <c r="V77" s="72">
        <v>2</v>
      </c>
      <c r="W77" s="72">
        <v>3</v>
      </c>
      <c r="X77" s="72" t="s">
        <v>2798</v>
      </c>
      <c r="Y77" s="72" t="s">
        <v>2799</v>
      </c>
      <c r="Z77" s="72">
        <v>5</v>
      </c>
      <c r="AA77" s="72">
        <v>2</v>
      </c>
      <c r="AB77" s="72">
        <v>5</v>
      </c>
      <c r="AC77" s="72">
        <v>3</v>
      </c>
      <c r="AD77" s="72">
        <v>3</v>
      </c>
      <c r="AE77" s="72">
        <v>2</v>
      </c>
      <c r="AF77" s="72">
        <v>5</v>
      </c>
      <c r="AG77" s="72">
        <v>4</v>
      </c>
      <c r="AH77" s="72">
        <v>4</v>
      </c>
      <c r="AI77" s="72">
        <v>4</v>
      </c>
      <c r="AJ77" s="72">
        <v>2</v>
      </c>
      <c r="AK77" s="72">
        <v>5</v>
      </c>
      <c r="AL77" s="72">
        <v>3</v>
      </c>
      <c r="AM77" s="72">
        <v>3</v>
      </c>
      <c r="AN77" s="72">
        <v>5</v>
      </c>
      <c r="AO77" s="72">
        <v>4</v>
      </c>
      <c r="AP77" s="72">
        <v>4</v>
      </c>
      <c r="AQ77" s="72">
        <v>5</v>
      </c>
      <c r="AR77" s="72">
        <v>2</v>
      </c>
      <c r="AS77" s="72">
        <v>2</v>
      </c>
      <c r="AT77" s="72">
        <v>5</v>
      </c>
      <c r="AU77" s="72">
        <v>4</v>
      </c>
      <c r="AV77" s="72">
        <v>2</v>
      </c>
      <c r="AW77" s="72">
        <v>4</v>
      </c>
      <c r="AX77" s="72">
        <v>4</v>
      </c>
      <c r="AY77" s="72">
        <v>4</v>
      </c>
      <c r="AZ77" s="72">
        <v>4</v>
      </c>
      <c r="BA77" s="72">
        <v>2</v>
      </c>
      <c r="BB77" s="72">
        <v>5</v>
      </c>
      <c r="BC77" s="72">
        <v>3</v>
      </c>
      <c r="BD77" s="72">
        <v>3</v>
      </c>
      <c r="BE77" s="72">
        <v>2</v>
      </c>
      <c r="BF77" s="72">
        <v>2</v>
      </c>
      <c r="BG77" s="72">
        <v>2</v>
      </c>
      <c r="BH77" s="72">
        <v>5</v>
      </c>
      <c r="BI77" s="72" t="s">
        <v>5</v>
      </c>
      <c r="BJ77" s="72">
        <v>2</v>
      </c>
      <c r="BK77" s="72">
        <v>2</v>
      </c>
      <c r="BL77" s="72">
        <v>4</v>
      </c>
      <c r="BM77" s="72">
        <v>4</v>
      </c>
      <c r="BN77" s="72">
        <v>5</v>
      </c>
      <c r="BO77" s="72">
        <v>4</v>
      </c>
      <c r="BP77" s="72">
        <v>2</v>
      </c>
      <c r="BQ77" s="72">
        <v>3</v>
      </c>
      <c r="BR77" s="72">
        <v>5</v>
      </c>
      <c r="BS77" s="72">
        <v>4</v>
      </c>
      <c r="BT77" s="72">
        <v>4</v>
      </c>
      <c r="BU77" s="72">
        <v>4</v>
      </c>
      <c r="BV77" s="72">
        <v>3</v>
      </c>
      <c r="BW77" s="72">
        <v>3</v>
      </c>
      <c r="BX77" s="72">
        <v>4</v>
      </c>
      <c r="BY77" s="72">
        <v>4</v>
      </c>
      <c r="BZ77" s="72">
        <v>4</v>
      </c>
      <c r="CA77" s="72">
        <v>4</v>
      </c>
      <c r="CB77" s="72">
        <v>5</v>
      </c>
      <c r="CC77" s="72">
        <v>3</v>
      </c>
      <c r="CD77" s="72">
        <v>5</v>
      </c>
      <c r="CE77" s="72">
        <v>5</v>
      </c>
      <c r="CF77" s="72">
        <v>5</v>
      </c>
      <c r="CG77" s="72">
        <v>5</v>
      </c>
      <c r="CH77" s="72">
        <v>5</v>
      </c>
      <c r="CI77" s="72">
        <v>5</v>
      </c>
      <c r="CJ77" s="72">
        <v>4</v>
      </c>
      <c r="CK77" s="72">
        <v>4</v>
      </c>
      <c r="CL77" s="72">
        <v>4</v>
      </c>
      <c r="CM77" s="72">
        <v>4</v>
      </c>
      <c r="CN77" s="72">
        <v>5</v>
      </c>
      <c r="CO77" s="72">
        <v>5</v>
      </c>
      <c r="CP77" s="72">
        <v>4</v>
      </c>
      <c r="CQ77" s="72" t="s">
        <v>147</v>
      </c>
      <c r="CR77" s="72" t="s">
        <v>2800</v>
      </c>
      <c r="CS77" s="72" t="s">
        <v>2801</v>
      </c>
      <c r="CT77" s="72" t="s">
        <v>163</v>
      </c>
      <c r="CU77" s="72" t="s">
        <v>169</v>
      </c>
      <c r="CV77" s="72" t="s">
        <v>176</v>
      </c>
      <c r="CW77" s="72" t="s">
        <v>183</v>
      </c>
      <c r="CX77" s="72" t="s">
        <v>191</v>
      </c>
      <c r="CY77" s="72" t="s">
        <v>192</v>
      </c>
      <c r="CZ77" s="72" t="s">
        <v>1373</v>
      </c>
      <c r="DA77" s="72" t="s">
        <v>208</v>
      </c>
      <c r="DB77" s="72" t="s">
        <v>214</v>
      </c>
      <c r="DC77" s="72" t="s">
        <v>2031</v>
      </c>
    </row>
    <row r="78" spans="1:107" ht="12.75" x14ac:dyDescent="0.2">
      <c r="A78" s="75">
        <v>43817.504016979168</v>
      </c>
      <c r="B78" s="72">
        <v>5</v>
      </c>
      <c r="C78" s="72">
        <v>5</v>
      </c>
      <c r="D78" s="72">
        <v>5</v>
      </c>
      <c r="E78" s="72">
        <v>4</v>
      </c>
      <c r="F78" s="72">
        <v>4</v>
      </c>
      <c r="G78" s="72">
        <v>5</v>
      </c>
      <c r="H78" s="72">
        <v>1</v>
      </c>
      <c r="I78" s="72">
        <v>4</v>
      </c>
      <c r="J78" s="72">
        <v>1</v>
      </c>
      <c r="K78" s="72">
        <v>4</v>
      </c>
      <c r="L78" s="72">
        <v>1</v>
      </c>
      <c r="M78" s="72">
        <v>4</v>
      </c>
      <c r="N78" s="72">
        <v>4</v>
      </c>
      <c r="O78" s="72">
        <v>2</v>
      </c>
      <c r="P78" s="72">
        <v>4</v>
      </c>
      <c r="Q78" s="72">
        <v>4</v>
      </c>
      <c r="R78" s="72">
        <v>3</v>
      </c>
      <c r="S78" s="72">
        <v>2</v>
      </c>
      <c r="T78" s="72">
        <v>1</v>
      </c>
      <c r="U78" s="72">
        <v>1</v>
      </c>
      <c r="V78" s="72" t="s">
        <v>5</v>
      </c>
      <c r="W78" s="72">
        <v>4</v>
      </c>
      <c r="X78" s="72" t="s">
        <v>2802</v>
      </c>
      <c r="Y78" s="72" t="s">
        <v>2803</v>
      </c>
      <c r="Z78" s="72">
        <v>1</v>
      </c>
      <c r="AA78" s="72">
        <v>3</v>
      </c>
      <c r="AB78" s="72">
        <v>4</v>
      </c>
      <c r="AC78" s="72">
        <v>4</v>
      </c>
      <c r="AD78" s="72">
        <v>4</v>
      </c>
      <c r="AE78" s="72">
        <v>1</v>
      </c>
      <c r="AF78" s="72">
        <v>2</v>
      </c>
      <c r="AG78" s="72">
        <v>3</v>
      </c>
      <c r="AH78" s="72">
        <v>1</v>
      </c>
      <c r="AI78" s="72">
        <v>2</v>
      </c>
      <c r="AJ78" s="72">
        <v>2</v>
      </c>
      <c r="AK78" s="72">
        <v>4</v>
      </c>
      <c r="AL78" s="72">
        <v>4</v>
      </c>
      <c r="AM78" s="72">
        <v>3</v>
      </c>
      <c r="AN78" s="72">
        <v>4</v>
      </c>
      <c r="AO78" s="72">
        <v>5</v>
      </c>
      <c r="AP78" s="72">
        <v>5</v>
      </c>
      <c r="AQ78" s="72">
        <v>2</v>
      </c>
      <c r="AR78" s="72">
        <v>5</v>
      </c>
      <c r="AS78" s="72">
        <v>2</v>
      </c>
      <c r="AT78" s="72">
        <v>4</v>
      </c>
      <c r="AU78" s="72">
        <v>2</v>
      </c>
      <c r="AV78" s="72">
        <v>2</v>
      </c>
      <c r="AW78" s="72">
        <v>3</v>
      </c>
      <c r="AX78" s="72">
        <v>4</v>
      </c>
      <c r="AY78" s="72">
        <v>5</v>
      </c>
      <c r="AZ78" s="72">
        <v>2</v>
      </c>
      <c r="BA78" s="72">
        <v>4</v>
      </c>
      <c r="BB78" s="72">
        <v>4</v>
      </c>
      <c r="BC78" s="72">
        <v>5</v>
      </c>
      <c r="BD78" s="72">
        <v>3</v>
      </c>
      <c r="BE78" s="72">
        <v>2</v>
      </c>
      <c r="BF78" s="72">
        <v>2</v>
      </c>
      <c r="BG78" s="72" t="s">
        <v>5</v>
      </c>
      <c r="BH78" s="72">
        <v>4</v>
      </c>
      <c r="BI78" s="72">
        <v>3</v>
      </c>
      <c r="BJ78" s="72">
        <v>5</v>
      </c>
      <c r="BK78" s="72">
        <v>3</v>
      </c>
      <c r="BL78" s="72">
        <v>5</v>
      </c>
      <c r="BM78" s="72">
        <v>4</v>
      </c>
      <c r="BN78" s="72">
        <v>5</v>
      </c>
      <c r="BO78" s="72">
        <v>3</v>
      </c>
      <c r="BP78" s="72">
        <v>4</v>
      </c>
      <c r="BQ78" s="72">
        <v>2</v>
      </c>
      <c r="BR78" s="72">
        <v>4</v>
      </c>
      <c r="BS78" s="72">
        <v>4</v>
      </c>
      <c r="BT78" s="72" t="s">
        <v>5</v>
      </c>
      <c r="BU78" s="72">
        <v>3</v>
      </c>
      <c r="BV78" s="72">
        <v>4</v>
      </c>
      <c r="BW78" s="72" t="s">
        <v>5</v>
      </c>
      <c r="BX78" s="72">
        <v>4</v>
      </c>
      <c r="BY78" s="72">
        <v>4</v>
      </c>
      <c r="BZ78" s="72">
        <v>5</v>
      </c>
      <c r="CA78" s="72" t="s">
        <v>5</v>
      </c>
      <c r="CB78" s="72">
        <v>4</v>
      </c>
      <c r="CC78" s="72">
        <v>3</v>
      </c>
      <c r="CD78" s="72">
        <v>5</v>
      </c>
      <c r="CE78" s="72">
        <v>4</v>
      </c>
      <c r="CF78" s="72">
        <v>3</v>
      </c>
      <c r="CG78" s="72">
        <v>3</v>
      </c>
      <c r="CH78" s="72">
        <v>3</v>
      </c>
      <c r="CI78" s="72">
        <v>3</v>
      </c>
      <c r="CJ78" s="72">
        <v>3</v>
      </c>
      <c r="CK78" s="72">
        <v>3</v>
      </c>
      <c r="CL78" s="72">
        <v>3</v>
      </c>
      <c r="CM78" s="72">
        <v>3</v>
      </c>
      <c r="CN78" s="72">
        <v>1</v>
      </c>
      <c r="CO78" s="72">
        <v>2</v>
      </c>
      <c r="CP78" s="72">
        <v>3</v>
      </c>
      <c r="CQ78" s="72" t="s">
        <v>147</v>
      </c>
      <c r="CR78" s="72" t="s">
        <v>2572</v>
      </c>
      <c r="CS78" s="72" t="s">
        <v>2804</v>
      </c>
      <c r="CT78" s="72" t="s">
        <v>162</v>
      </c>
      <c r="CU78" s="72" t="s">
        <v>170</v>
      </c>
      <c r="CV78" s="72" t="s">
        <v>177</v>
      </c>
      <c r="CW78" s="72" t="s">
        <v>183</v>
      </c>
      <c r="CX78" s="72" t="s">
        <v>345</v>
      </c>
      <c r="CY78" s="72" t="s">
        <v>153</v>
      </c>
      <c r="CZ78" s="72" t="s">
        <v>2700</v>
      </c>
      <c r="DA78" s="72" t="s">
        <v>928</v>
      </c>
      <c r="DB78" s="72" t="s">
        <v>215</v>
      </c>
      <c r="DC78" s="72" t="s">
        <v>2031</v>
      </c>
    </row>
    <row r="79" spans="1:107" ht="12.75" x14ac:dyDescent="0.2">
      <c r="A79" s="75">
        <v>43817.515891574076</v>
      </c>
      <c r="B79" s="72">
        <v>2</v>
      </c>
      <c r="C79" s="72">
        <v>5</v>
      </c>
      <c r="D79" s="72">
        <v>4</v>
      </c>
      <c r="E79" s="72">
        <v>3</v>
      </c>
      <c r="F79" s="72">
        <v>1</v>
      </c>
      <c r="G79" s="72">
        <v>5</v>
      </c>
      <c r="H79" s="72">
        <v>4</v>
      </c>
      <c r="I79" s="72">
        <v>3</v>
      </c>
      <c r="J79" s="72">
        <v>2</v>
      </c>
      <c r="K79" s="72">
        <v>3</v>
      </c>
      <c r="L79" s="72">
        <v>2</v>
      </c>
      <c r="M79" s="72">
        <v>1</v>
      </c>
      <c r="N79" s="72">
        <v>2</v>
      </c>
      <c r="O79" s="72">
        <v>2</v>
      </c>
      <c r="P79" s="72">
        <v>5</v>
      </c>
      <c r="Q79" s="72">
        <v>4</v>
      </c>
      <c r="R79" s="72">
        <v>2</v>
      </c>
      <c r="S79" s="72">
        <v>2</v>
      </c>
      <c r="T79" s="72">
        <v>1</v>
      </c>
      <c r="U79" s="72">
        <v>3</v>
      </c>
      <c r="V79" s="72">
        <v>1</v>
      </c>
      <c r="W79" s="72">
        <v>5</v>
      </c>
      <c r="X79" s="72" t="s">
        <v>2554</v>
      </c>
      <c r="Y79" s="72" t="s">
        <v>2805</v>
      </c>
      <c r="Z79" s="72">
        <v>3</v>
      </c>
      <c r="AA79" s="72">
        <v>1</v>
      </c>
      <c r="AB79" s="72">
        <v>1</v>
      </c>
      <c r="AC79" s="72">
        <v>2</v>
      </c>
      <c r="AD79" s="72">
        <v>1</v>
      </c>
      <c r="AE79" s="72">
        <v>1</v>
      </c>
      <c r="AF79" s="72">
        <v>1</v>
      </c>
      <c r="AG79" s="72">
        <v>2</v>
      </c>
      <c r="AH79" s="72">
        <v>3</v>
      </c>
      <c r="AI79" s="72">
        <v>4</v>
      </c>
      <c r="AJ79" s="72">
        <v>2</v>
      </c>
      <c r="AK79" s="72">
        <v>3</v>
      </c>
      <c r="AL79" s="72">
        <v>1</v>
      </c>
      <c r="AM79" s="72">
        <v>2</v>
      </c>
      <c r="AN79" s="72">
        <v>5</v>
      </c>
      <c r="AO79" s="72">
        <v>5</v>
      </c>
      <c r="AP79" s="72">
        <v>4</v>
      </c>
      <c r="AQ79" s="72">
        <v>1</v>
      </c>
      <c r="AR79" s="72">
        <v>5</v>
      </c>
      <c r="AS79" s="72">
        <v>5</v>
      </c>
      <c r="AT79" s="72">
        <v>3</v>
      </c>
      <c r="AU79" s="72">
        <v>2</v>
      </c>
      <c r="AV79" s="72">
        <v>4</v>
      </c>
      <c r="AW79" s="72">
        <v>3</v>
      </c>
      <c r="AX79" s="72">
        <v>4</v>
      </c>
      <c r="AY79" s="72">
        <v>4</v>
      </c>
      <c r="AZ79" s="72">
        <v>3</v>
      </c>
      <c r="BA79" s="72">
        <v>5</v>
      </c>
      <c r="BB79" s="72">
        <v>5</v>
      </c>
      <c r="BC79" s="72">
        <v>4</v>
      </c>
      <c r="BD79" s="72">
        <v>2</v>
      </c>
      <c r="BE79" s="72">
        <v>1</v>
      </c>
      <c r="BF79" s="72">
        <v>4</v>
      </c>
      <c r="BG79" s="72">
        <v>3</v>
      </c>
      <c r="BH79" s="72">
        <v>5</v>
      </c>
      <c r="BI79" s="72" t="s">
        <v>5</v>
      </c>
      <c r="BJ79" s="72" t="s">
        <v>5</v>
      </c>
      <c r="BK79" s="72">
        <v>2</v>
      </c>
      <c r="BL79" s="72">
        <v>4</v>
      </c>
      <c r="BM79" s="72">
        <v>5</v>
      </c>
      <c r="BN79" s="72">
        <v>5</v>
      </c>
      <c r="BO79" s="72" t="s">
        <v>5</v>
      </c>
      <c r="BP79" s="72">
        <v>5</v>
      </c>
      <c r="BQ79" s="72">
        <v>2</v>
      </c>
      <c r="BR79" s="72">
        <v>5</v>
      </c>
      <c r="BS79" s="72">
        <v>5</v>
      </c>
      <c r="BT79" s="72">
        <v>5</v>
      </c>
      <c r="BU79" s="72">
        <v>4</v>
      </c>
      <c r="BV79" s="72">
        <v>5</v>
      </c>
      <c r="BW79" s="72" t="s">
        <v>5</v>
      </c>
      <c r="BX79" s="72">
        <v>5</v>
      </c>
      <c r="BY79" s="72">
        <v>5</v>
      </c>
      <c r="BZ79" s="72">
        <v>5</v>
      </c>
      <c r="CA79" s="72">
        <v>5</v>
      </c>
      <c r="CB79" s="72">
        <v>5</v>
      </c>
      <c r="CC79" s="72">
        <v>5</v>
      </c>
      <c r="CD79" s="72">
        <v>5</v>
      </c>
      <c r="CE79" s="72">
        <v>5</v>
      </c>
      <c r="CF79" s="72" t="s">
        <v>5</v>
      </c>
      <c r="CG79" s="72" t="s">
        <v>5</v>
      </c>
      <c r="CH79" s="72" t="s">
        <v>5</v>
      </c>
      <c r="CI79" s="72" t="s">
        <v>5</v>
      </c>
      <c r="CJ79" s="72">
        <v>4</v>
      </c>
      <c r="CK79" s="72">
        <v>5</v>
      </c>
      <c r="CL79" s="72">
        <v>5</v>
      </c>
      <c r="CM79" s="72">
        <v>5</v>
      </c>
      <c r="CN79" s="72" t="s">
        <v>5</v>
      </c>
      <c r="CO79" s="72" t="s">
        <v>5</v>
      </c>
      <c r="CP79" s="72">
        <v>5</v>
      </c>
      <c r="CQ79" s="72" t="s">
        <v>147</v>
      </c>
      <c r="CR79" s="72" t="s">
        <v>2806</v>
      </c>
      <c r="CS79" s="72" t="s">
        <v>2807</v>
      </c>
      <c r="CT79" s="72" t="s">
        <v>163</v>
      </c>
      <c r="CU79" s="72" t="s">
        <v>171</v>
      </c>
      <c r="CV79" s="72" t="s">
        <v>176</v>
      </c>
      <c r="CW79" s="72" t="s">
        <v>183</v>
      </c>
      <c r="CX79" s="72" t="s">
        <v>191</v>
      </c>
      <c r="CY79" s="72" t="s">
        <v>192</v>
      </c>
      <c r="CZ79" s="72" t="s">
        <v>714</v>
      </c>
      <c r="DA79" s="72" t="s">
        <v>208</v>
      </c>
      <c r="DB79" s="72" t="s">
        <v>215</v>
      </c>
      <c r="DC79" s="72" t="s">
        <v>2031</v>
      </c>
    </row>
    <row r="80" spans="1:107" ht="12.75" x14ac:dyDescent="0.2">
      <c r="A80" s="75">
        <v>43817.521883726848</v>
      </c>
      <c r="B80" s="72">
        <v>2</v>
      </c>
      <c r="C80" s="72">
        <v>5</v>
      </c>
      <c r="D80" s="72">
        <v>4</v>
      </c>
      <c r="E80" s="72">
        <v>1</v>
      </c>
      <c r="F80" s="72">
        <v>1</v>
      </c>
      <c r="G80" s="72">
        <v>4</v>
      </c>
      <c r="H80" s="72">
        <v>2</v>
      </c>
      <c r="I80" s="72">
        <v>5</v>
      </c>
      <c r="J80" s="72">
        <v>1</v>
      </c>
      <c r="K80" s="72">
        <v>2</v>
      </c>
      <c r="L80" s="72">
        <v>1</v>
      </c>
      <c r="M80" s="72">
        <v>3</v>
      </c>
      <c r="N80" s="72">
        <v>2</v>
      </c>
      <c r="O80" s="72">
        <v>5</v>
      </c>
      <c r="P80" s="72">
        <v>5</v>
      </c>
      <c r="Q80" s="72">
        <v>5</v>
      </c>
      <c r="R80" s="72">
        <v>5</v>
      </c>
      <c r="S80" s="72">
        <v>3</v>
      </c>
      <c r="T80" s="72">
        <v>1</v>
      </c>
      <c r="U80" s="72">
        <v>4</v>
      </c>
      <c r="V80" s="72">
        <v>1</v>
      </c>
      <c r="W80" s="72">
        <v>4</v>
      </c>
      <c r="X80" s="72" t="s">
        <v>2538</v>
      </c>
      <c r="Y80" s="72" t="s">
        <v>2808</v>
      </c>
      <c r="Z80" s="72">
        <v>1</v>
      </c>
      <c r="AA80" s="72">
        <v>1</v>
      </c>
      <c r="AB80" s="72">
        <v>1</v>
      </c>
      <c r="AC80" s="72">
        <v>1</v>
      </c>
      <c r="AD80" s="72">
        <v>4</v>
      </c>
      <c r="AE80" s="72">
        <v>1</v>
      </c>
      <c r="AF80" s="72">
        <v>1</v>
      </c>
      <c r="AG80" s="72">
        <v>1</v>
      </c>
      <c r="AH80" s="72">
        <v>1</v>
      </c>
      <c r="AI80" s="72">
        <v>1</v>
      </c>
      <c r="AJ80" s="72">
        <v>4</v>
      </c>
      <c r="AK80" s="72">
        <v>5</v>
      </c>
      <c r="AL80" s="72">
        <v>1</v>
      </c>
      <c r="AM80" s="72">
        <v>2</v>
      </c>
      <c r="AN80" s="72">
        <v>4</v>
      </c>
      <c r="AO80" s="72">
        <v>3</v>
      </c>
      <c r="AP80" s="72">
        <v>1</v>
      </c>
      <c r="AQ80" s="72">
        <v>1</v>
      </c>
      <c r="AR80" s="72">
        <v>1</v>
      </c>
      <c r="AS80" s="72">
        <v>4</v>
      </c>
      <c r="AT80" s="72">
        <v>5</v>
      </c>
      <c r="AU80" s="72">
        <v>1</v>
      </c>
      <c r="AV80" s="72">
        <v>1</v>
      </c>
      <c r="AW80" s="72">
        <v>1</v>
      </c>
      <c r="AX80" s="72">
        <v>1</v>
      </c>
      <c r="AY80" s="72">
        <v>1</v>
      </c>
      <c r="AZ80" s="72">
        <v>5</v>
      </c>
      <c r="BA80" s="72">
        <v>5</v>
      </c>
      <c r="BB80" s="72">
        <v>5</v>
      </c>
      <c r="BC80" s="72">
        <v>5</v>
      </c>
      <c r="BD80" s="72">
        <v>1</v>
      </c>
      <c r="BE80" s="72">
        <v>4</v>
      </c>
      <c r="BF80" s="72">
        <v>5</v>
      </c>
      <c r="BG80" s="72">
        <v>2</v>
      </c>
      <c r="BH80" s="72">
        <v>4</v>
      </c>
      <c r="BI80" s="72">
        <v>2</v>
      </c>
      <c r="BJ80" s="72">
        <v>2</v>
      </c>
      <c r="BK80" s="72">
        <v>2</v>
      </c>
      <c r="BL80" s="72">
        <v>4</v>
      </c>
      <c r="BM80" s="72">
        <v>2</v>
      </c>
      <c r="BN80" s="72">
        <v>2</v>
      </c>
      <c r="BO80" s="72">
        <v>2</v>
      </c>
      <c r="BP80" s="72">
        <v>2</v>
      </c>
      <c r="BQ80" s="72">
        <v>4</v>
      </c>
      <c r="BR80" s="72">
        <v>4</v>
      </c>
      <c r="BS80" s="72">
        <v>4</v>
      </c>
      <c r="BT80" s="72">
        <v>2</v>
      </c>
      <c r="BU80" s="72">
        <v>2</v>
      </c>
      <c r="BV80" s="72">
        <v>3</v>
      </c>
      <c r="BW80" s="72">
        <v>2</v>
      </c>
      <c r="BX80" s="72">
        <v>4</v>
      </c>
      <c r="BY80" s="72">
        <v>2</v>
      </c>
      <c r="BZ80" s="72">
        <v>4</v>
      </c>
      <c r="CA80" s="72">
        <v>4</v>
      </c>
      <c r="CB80" s="72">
        <v>4</v>
      </c>
      <c r="CC80" s="72">
        <v>4</v>
      </c>
      <c r="CD80" s="72">
        <v>4</v>
      </c>
      <c r="CE80" s="72">
        <v>4</v>
      </c>
      <c r="CF80" s="72">
        <v>1</v>
      </c>
      <c r="CG80" s="72">
        <v>1</v>
      </c>
      <c r="CH80" s="72">
        <v>5</v>
      </c>
      <c r="CI80" s="72">
        <v>5</v>
      </c>
      <c r="CJ80" s="72">
        <v>1</v>
      </c>
      <c r="CK80" s="72">
        <v>5</v>
      </c>
      <c r="CL80" s="72">
        <v>4</v>
      </c>
      <c r="CM80" s="72">
        <v>1</v>
      </c>
      <c r="CN80" s="72">
        <v>2</v>
      </c>
      <c r="CO80" s="72">
        <v>1</v>
      </c>
      <c r="CP80" s="72">
        <v>1</v>
      </c>
      <c r="CQ80" s="72" t="s">
        <v>2052</v>
      </c>
      <c r="CR80" s="72" t="s">
        <v>2615</v>
      </c>
      <c r="CT80" s="72" t="s">
        <v>163</v>
      </c>
      <c r="CU80" s="72" t="s">
        <v>171</v>
      </c>
      <c r="CV80" s="72" t="s">
        <v>176</v>
      </c>
      <c r="CW80" s="72" t="s">
        <v>183</v>
      </c>
      <c r="CX80" s="72" t="s">
        <v>301</v>
      </c>
      <c r="CY80" s="72" t="s">
        <v>192</v>
      </c>
      <c r="CZ80" s="72" t="s">
        <v>813</v>
      </c>
      <c r="DA80" s="72" t="s">
        <v>208</v>
      </c>
      <c r="DB80" s="72" t="s">
        <v>214</v>
      </c>
      <c r="DC80" s="72" t="s">
        <v>2031</v>
      </c>
    </row>
    <row r="81" spans="1:107" ht="12.75" x14ac:dyDescent="0.2">
      <c r="A81" s="75">
        <v>43817.528871388888</v>
      </c>
      <c r="B81" s="72">
        <v>1</v>
      </c>
      <c r="C81" s="72">
        <v>1</v>
      </c>
      <c r="D81" s="72">
        <v>1</v>
      </c>
      <c r="E81" s="72">
        <v>1</v>
      </c>
      <c r="F81" s="72">
        <v>1</v>
      </c>
      <c r="G81" s="72">
        <v>4</v>
      </c>
      <c r="H81" s="72">
        <v>1</v>
      </c>
      <c r="I81" s="72">
        <v>5</v>
      </c>
      <c r="J81" s="72">
        <v>1</v>
      </c>
      <c r="K81" s="72">
        <v>1</v>
      </c>
      <c r="L81" s="72">
        <v>4</v>
      </c>
      <c r="M81" s="72">
        <v>1</v>
      </c>
      <c r="N81" s="72">
        <v>5</v>
      </c>
      <c r="O81" s="72">
        <v>4</v>
      </c>
      <c r="P81" s="72">
        <v>5</v>
      </c>
      <c r="Q81" s="72">
        <v>4</v>
      </c>
      <c r="R81" s="72">
        <v>1</v>
      </c>
      <c r="S81" s="72">
        <v>1</v>
      </c>
      <c r="T81" s="72">
        <v>1</v>
      </c>
      <c r="U81" s="72">
        <v>5</v>
      </c>
      <c r="V81" s="72">
        <v>1</v>
      </c>
      <c r="W81" s="72">
        <v>5</v>
      </c>
      <c r="X81" s="72" t="s">
        <v>2809</v>
      </c>
      <c r="Y81" s="72" t="s">
        <v>2496</v>
      </c>
      <c r="Z81" s="72" t="s">
        <v>5</v>
      </c>
      <c r="AA81" s="72">
        <v>3</v>
      </c>
      <c r="AB81" s="72">
        <v>5</v>
      </c>
      <c r="AC81" s="72">
        <v>5</v>
      </c>
      <c r="AD81" s="72">
        <v>5</v>
      </c>
      <c r="AE81" s="72">
        <v>5</v>
      </c>
      <c r="AF81" s="72">
        <v>1</v>
      </c>
      <c r="AG81" s="72">
        <v>4</v>
      </c>
      <c r="AH81" s="72">
        <v>3</v>
      </c>
      <c r="AI81" s="72">
        <v>5</v>
      </c>
      <c r="AJ81" s="72">
        <v>5</v>
      </c>
      <c r="AK81" s="72">
        <v>5</v>
      </c>
      <c r="AL81" s="72">
        <v>5</v>
      </c>
      <c r="AM81" s="72">
        <v>1</v>
      </c>
      <c r="AN81" s="72">
        <v>1</v>
      </c>
      <c r="AO81" s="72">
        <v>1</v>
      </c>
      <c r="AP81" s="72">
        <v>1</v>
      </c>
      <c r="AQ81" s="72">
        <v>1</v>
      </c>
      <c r="AR81" s="72">
        <v>2</v>
      </c>
      <c r="AS81" s="72">
        <v>4</v>
      </c>
      <c r="AT81" s="72">
        <v>5</v>
      </c>
      <c r="AU81" s="72">
        <v>1</v>
      </c>
      <c r="AV81" s="72">
        <v>1</v>
      </c>
      <c r="AW81" s="72">
        <v>4</v>
      </c>
      <c r="AX81" s="72">
        <v>1</v>
      </c>
      <c r="AY81" s="72">
        <v>5</v>
      </c>
      <c r="AZ81" s="72">
        <v>5</v>
      </c>
      <c r="BA81" s="72">
        <v>4</v>
      </c>
      <c r="BB81" s="72">
        <v>5</v>
      </c>
      <c r="BC81" s="72">
        <v>1</v>
      </c>
      <c r="BD81" s="72">
        <v>1</v>
      </c>
      <c r="BE81" s="72">
        <v>4</v>
      </c>
      <c r="BF81" s="72">
        <v>5</v>
      </c>
      <c r="BG81" s="72">
        <v>1</v>
      </c>
      <c r="BH81" s="72">
        <v>5</v>
      </c>
      <c r="BI81" s="72">
        <v>1</v>
      </c>
      <c r="BJ81" s="72">
        <v>1</v>
      </c>
      <c r="BK81" s="72">
        <v>5</v>
      </c>
      <c r="BL81" s="72">
        <v>5</v>
      </c>
      <c r="BM81" s="72">
        <v>4</v>
      </c>
      <c r="BN81" s="72">
        <v>5</v>
      </c>
      <c r="BO81" s="72">
        <v>5</v>
      </c>
      <c r="BP81" s="72">
        <v>5</v>
      </c>
      <c r="BQ81" s="72">
        <v>4</v>
      </c>
      <c r="BR81" s="72">
        <v>1</v>
      </c>
      <c r="BS81" s="72">
        <v>3</v>
      </c>
      <c r="BT81" s="72">
        <v>5</v>
      </c>
      <c r="BU81" s="72">
        <v>5</v>
      </c>
      <c r="BV81" s="72">
        <v>5</v>
      </c>
      <c r="BW81" s="72">
        <v>5</v>
      </c>
      <c r="BX81" s="72">
        <v>5</v>
      </c>
      <c r="BY81" s="72">
        <v>5</v>
      </c>
      <c r="BZ81" s="72">
        <v>5</v>
      </c>
      <c r="CA81" s="72">
        <v>1</v>
      </c>
      <c r="CB81" s="72">
        <v>5</v>
      </c>
      <c r="CC81" s="72">
        <v>5</v>
      </c>
      <c r="CD81" s="72">
        <v>5</v>
      </c>
      <c r="CE81" s="72">
        <v>5</v>
      </c>
      <c r="CF81" s="72">
        <v>5</v>
      </c>
      <c r="CG81" s="72">
        <v>5</v>
      </c>
      <c r="CH81" s="72">
        <v>5</v>
      </c>
      <c r="CI81" s="72">
        <v>5</v>
      </c>
      <c r="CJ81" s="72">
        <v>3</v>
      </c>
      <c r="CK81" s="72">
        <v>2</v>
      </c>
      <c r="CL81" s="72">
        <v>5</v>
      </c>
      <c r="CM81" s="72">
        <v>1</v>
      </c>
      <c r="CN81" s="72">
        <v>1</v>
      </c>
      <c r="CO81" s="72">
        <v>4</v>
      </c>
      <c r="CP81" s="72">
        <v>2</v>
      </c>
      <c r="CQ81" s="72" t="s">
        <v>148</v>
      </c>
      <c r="CR81" s="72" t="s">
        <v>2606</v>
      </c>
      <c r="CS81" s="72" t="s">
        <v>2810</v>
      </c>
      <c r="CT81" s="72" t="s">
        <v>163</v>
      </c>
      <c r="CU81" s="72" t="s">
        <v>171</v>
      </c>
      <c r="CV81" s="72" t="s">
        <v>176</v>
      </c>
      <c r="CW81" s="72" t="s">
        <v>188</v>
      </c>
      <c r="CX81" s="72" t="s">
        <v>2811</v>
      </c>
      <c r="CY81" s="72" t="s">
        <v>2812</v>
      </c>
      <c r="CZ81" s="72" t="s">
        <v>1161</v>
      </c>
      <c r="DA81" s="72" t="s">
        <v>870</v>
      </c>
      <c r="DB81" s="72" t="s">
        <v>1975</v>
      </c>
      <c r="DC81" s="72" t="s">
        <v>2031</v>
      </c>
    </row>
    <row r="82" spans="1:107" ht="12.75" x14ac:dyDescent="0.2">
      <c r="A82" s="75">
        <v>43817.535840902783</v>
      </c>
      <c r="B82" s="72">
        <v>5</v>
      </c>
      <c r="C82" s="72">
        <v>5</v>
      </c>
      <c r="D82" s="72">
        <v>2</v>
      </c>
      <c r="E82" s="72">
        <v>2</v>
      </c>
      <c r="F82" s="72">
        <v>1</v>
      </c>
      <c r="G82" s="72">
        <v>5</v>
      </c>
      <c r="H82" s="72">
        <v>5</v>
      </c>
      <c r="I82" s="72">
        <v>5</v>
      </c>
      <c r="J82" s="72">
        <v>4</v>
      </c>
      <c r="K82" s="72">
        <v>2</v>
      </c>
      <c r="L82" s="72">
        <v>4</v>
      </c>
      <c r="M82" s="72">
        <v>3</v>
      </c>
      <c r="N82" s="72">
        <v>2</v>
      </c>
      <c r="O82" s="72">
        <v>4</v>
      </c>
      <c r="P82" s="72">
        <v>4</v>
      </c>
      <c r="Q82" s="72">
        <v>5</v>
      </c>
      <c r="R82" s="72">
        <v>4</v>
      </c>
      <c r="S82" s="72">
        <v>2</v>
      </c>
      <c r="T82" s="72">
        <v>1</v>
      </c>
      <c r="U82" s="72">
        <v>2</v>
      </c>
      <c r="V82" s="72">
        <v>2</v>
      </c>
      <c r="W82" s="72">
        <v>3</v>
      </c>
      <c r="X82" s="72" t="s">
        <v>2813</v>
      </c>
      <c r="Z82" s="72">
        <v>4</v>
      </c>
      <c r="AA82" s="72">
        <v>5</v>
      </c>
      <c r="AB82" s="72">
        <v>5</v>
      </c>
      <c r="AC82" s="72">
        <v>4</v>
      </c>
      <c r="AD82" s="72">
        <v>5</v>
      </c>
      <c r="AE82" s="72">
        <v>5</v>
      </c>
      <c r="AF82" s="72">
        <v>5</v>
      </c>
      <c r="AG82" s="72">
        <v>5</v>
      </c>
      <c r="AH82" s="72">
        <v>5</v>
      </c>
      <c r="AI82" s="72">
        <v>5</v>
      </c>
      <c r="AJ82" s="72">
        <v>5</v>
      </c>
      <c r="AK82" s="72">
        <v>4</v>
      </c>
      <c r="AL82" s="72">
        <v>4</v>
      </c>
      <c r="AM82" s="72">
        <v>5</v>
      </c>
      <c r="AN82" s="72">
        <v>5</v>
      </c>
      <c r="AO82" s="72" t="s">
        <v>5</v>
      </c>
      <c r="AP82" s="72" t="s">
        <v>5</v>
      </c>
      <c r="AQ82" s="72">
        <v>2</v>
      </c>
      <c r="AR82" s="72">
        <v>4</v>
      </c>
      <c r="AS82" s="72">
        <v>5</v>
      </c>
      <c r="AT82" s="72">
        <v>5</v>
      </c>
      <c r="AU82" s="72">
        <v>4</v>
      </c>
      <c r="AV82" s="72" t="s">
        <v>5</v>
      </c>
      <c r="AW82" s="72">
        <v>4</v>
      </c>
      <c r="AX82" s="72">
        <v>5</v>
      </c>
      <c r="AY82" s="72">
        <v>4</v>
      </c>
      <c r="AZ82" s="72">
        <v>4</v>
      </c>
      <c r="BA82" s="72">
        <v>5</v>
      </c>
      <c r="BB82" s="72">
        <v>5</v>
      </c>
      <c r="BC82" s="72">
        <v>4</v>
      </c>
      <c r="BD82" s="72">
        <v>3</v>
      </c>
      <c r="BE82" s="72" t="s">
        <v>5</v>
      </c>
      <c r="BF82" s="72" t="s">
        <v>5</v>
      </c>
      <c r="BG82" s="72" t="s">
        <v>5</v>
      </c>
      <c r="BH82" s="72">
        <v>4</v>
      </c>
      <c r="BI82" s="72">
        <v>3</v>
      </c>
      <c r="BJ82" s="72">
        <v>3</v>
      </c>
      <c r="BK82" s="72">
        <v>5</v>
      </c>
      <c r="BL82" s="72">
        <v>5</v>
      </c>
      <c r="BM82" s="72">
        <v>4</v>
      </c>
      <c r="BN82" s="72">
        <v>4</v>
      </c>
      <c r="BO82" s="72">
        <v>4</v>
      </c>
      <c r="BP82" s="72">
        <v>4</v>
      </c>
      <c r="BQ82" s="72">
        <v>3</v>
      </c>
      <c r="BR82" s="72">
        <v>3</v>
      </c>
      <c r="BS82" s="72">
        <v>3</v>
      </c>
      <c r="BT82" s="72">
        <v>4</v>
      </c>
      <c r="BU82" s="72">
        <v>4</v>
      </c>
      <c r="BV82" s="72">
        <v>5</v>
      </c>
      <c r="BW82" s="72">
        <v>5</v>
      </c>
      <c r="BX82" s="72">
        <v>4</v>
      </c>
      <c r="BY82" s="72">
        <v>4</v>
      </c>
      <c r="BZ82" s="72">
        <v>5</v>
      </c>
      <c r="CA82" s="72">
        <v>4</v>
      </c>
      <c r="CB82" s="72">
        <v>5</v>
      </c>
      <c r="CC82" s="72">
        <v>4</v>
      </c>
      <c r="CD82" s="72">
        <v>4</v>
      </c>
      <c r="CE82" s="72">
        <v>4</v>
      </c>
      <c r="CF82" s="72">
        <v>4</v>
      </c>
      <c r="CG82" s="72">
        <v>4</v>
      </c>
      <c r="CH82" s="72">
        <v>4</v>
      </c>
      <c r="CI82" s="72">
        <v>4</v>
      </c>
      <c r="CJ82" s="72">
        <v>3</v>
      </c>
      <c r="CK82" s="72">
        <v>4</v>
      </c>
      <c r="CL82" s="72">
        <v>5</v>
      </c>
      <c r="CM82" s="72">
        <v>3</v>
      </c>
      <c r="CN82" s="72">
        <v>3</v>
      </c>
      <c r="CO82" s="72">
        <v>4</v>
      </c>
      <c r="CP82" s="72">
        <v>4</v>
      </c>
      <c r="CQ82" s="72" t="s">
        <v>147</v>
      </c>
      <c r="CR82" s="72" t="s">
        <v>2707</v>
      </c>
      <c r="CT82" s="72" t="s">
        <v>163</v>
      </c>
      <c r="CU82" s="72" t="s">
        <v>170</v>
      </c>
      <c r="CV82" s="72" t="s">
        <v>176</v>
      </c>
      <c r="CW82" s="72" t="s">
        <v>183</v>
      </c>
      <c r="CX82" s="72" t="s">
        <v>345</v>
      </c>
      <c r="CY82" s="72" t="s">
        <v>203</v>
      </c>
      <c r="CZ82" s="72" t="s">
        <v>1974</v>
      </c>
      <c r="DA82" s="72" t="s">
        <v>208</v>
      </c>
      <c r="DB82" s="72" t="s">
        <v>214</v>
      </c>
      <c r="DC82" s="72" t="s">
        <v>2031</v>
      </c>
    </row>
    <row r="83" spans="1:107" ht="12.75" x14ac:dyDescent="0.2">
      <c r="A83" s="75">
        <v>43817.537393946761</v>
      </c>
      <c r="B83" s="72">
        <v>4</v>
      </c>
      <c r="C83" s="72">
        <v>5</v>
      </c>
      <c r="D83" s="72">
        <v>4</v>
      </c>
      <c r="E83" s="72">
        <v>4</v>
      </c>
      <c r="F83" s="72">
        <v>2</v>
      </c>
      <c r="G83" s="72">
        <v>5</v>
      </c>
      <c r="H83" s="72">
        <v>5</v>
      </c>
      <c r="I83" s="72">
        <v>5</v>
      </c>
      <c r="J83" s="72">
        <v>4</v>
      </c>
      <c r="K83" s="72">
        <v>2</v>
      </c>
      <c r="L83" s="72">
        <v>5</v>
      </c>
      <c r="M83" s="72">
        <v>3</v>
      </c>
      <c r="N83" s="72">
        <v>2</v>
      </c>
      <c r="O83" s="72">
        <v>2</v>
      </c>
      <c r="P83" s="72">
        <v>4</v>
      </c>
      <c r="Q83" s="72">
        <v>5</v>
      </c>
      <c r="R83" s="72">
        <v>2</v>
      </c>
      <c r="S83" s="72">
        <v>2</v>
      </c>
      <c r="T83" s="72">
        <v>4</v>
      </c>
      <c r="U83" s="72">
        <v>3</v>
      </c>
      <c r="V83" s="72">
        <v>2</v>
      </c>
      <c r="W83" s="72">
        <v>5</v>
      </c>
      <c r="X83" s="72" t="s">
        <v>2566</v>
      </c>
      <c r="Y83" s="72" t="s">
        <v>2814</v>
      </c>
      <c r="Z83" s="72">
        <v>4</v>
      </c>
      <c r="AA83" s="72">
        <v>4</v>
      </c>
      <c r="AB83" s="72">
        <v>4</v>
      </c>
      <c r="AC83" s="72">
        <v>4</v>
      </c>
      <c r="AD83" s="72">
        <v>5</v>
      </c>
      <c r="AE83" s="72">
        <v>2</v>
      </c>
      <c r="AF83" s="72">
        <v>4</v>
      </c>
      <c r="AG83" s="72">
        <v>3</v>
      </c>
      <c r="AH83" s="72">
        <v>2</v>
      </c>
      <c r="AI83" s="72">
        <v>5</v>
      </c>
      <c r="AJ83" s="72">
        <v>5</v>
      </c>
      <c r="AK83" s="72">
        <v>3</v>
      </c>
      <c r="AL83" s="72">
        <v>4</v>
      </c>
      <c r="AM83" s="72">
        <v>3</v>
      </c>
      <c r="AN83" s="72">
        <v>4</v>
      </c>
      <c r="AO83" s="72">
        <v>3</v>
      </c>
      <c r="AP83" s="72">
        <v>4</v>
      </c>
      <c r="AQ83" s="72">
        <v>2</v>
      </c>
      <c r="AR83" s="72">
        <v>5</v>
      </c>
      <c r="AS83" s="72">
        <v>4</v>
      </c>
      <c r="AT83" s="72">
        <v>5</v>
      </c>
      <c r="AU83" s="72">
        <v>4</v>
      </c>
      <c r="AV83" s="72">
        <v>2</v>
      </c>
      <c r="AW83" s="72">
        <v>3</v>
      </c>
      <c r="AX83" s="72">
        <v>3</v>
      </c>
      <c r="AY83" s="72">
        <v>2</v>
      </c>
      <c r="AZ83" s="72">
        <v>2</v>
      </c>
      <c r="BA83" s="72">
        <v>3</v>
      </c>
      <c r="BB83" s="72">
        <v>5</v>
      </c>
      <c r="BC83" s="72">
        <v>2</v>
      </c>
      <c r="BD83" s="72">
        <v>2</v>
      </c>
      <c r="BE83" s="72">
        <v>4</v>
      </c>
      <c r="BF83" s="72">
        <v>1</v>
      </c>
      <c r="BG83" s="72">
        <v>1</v>
      </c>
      <c r="BH83" s="72">
        <v>4</v>
      </c>
      <c r="BI83" s="72">
        <v>4</v>
      </c>
      <c r="BJ83" s="72">
        <v>4</v>
      </c>
      <c r="BK83" s="72">
        <v>4</v>
      </c>
      <c r="BL83" s="72">
        <v>4</v>
      </c>
      <c r="BM83" s="72">
        <v>4</v>
      </c>
      <c r="BN83" s="72">
        <v>5</v>
      </c>
      <c r="BO83" s="72">
        <v>3</v>
      </c>
      <c r="BP83" s="72">
        <v>3</v>
      </c>
      <c r="BQ83" s="72">
        <v>3</v>
      </c>
      <c r="BR83" s="72">
        <v>4</v>
      </c>
      <c r="BS83" s="72">
        <v>4</v>
      </c>
      <c r="BT83" s="72">
        <v>4</v>
      </c>
      <c r="BU83" s="72">
        <v>4</v>
      </c>
      <c r="BV83" s="72">
        <v>3</v>
      </c>
      <c r="BW83" s="72">
        <v>4</v>
      </c>
      <c r="BX83" s="72">
        <v>5</v>
      </c>
      <c r="BY83" s="72">
        <v>3</v>
      </c>
      <c r="BZ83" s="72">
        <v>3</v>
      </c>
      <c r="CA83" s="72" t="s">
        <v>5</v>
      </c>
      <c r="CB83" s="72">
        <v>5</v>
      </c>
      <c r="CC83" s="72">
        <v>3</v>
      </c>
      <c r="CD83" s="72" t="s">
        <v>5</v>
      </c>
      <c r="CE83" s="72">
        <v>4</v>
      </c>
      <c r="CF83" s="72">
        <v>4</v>
      </c>
      <c r="CG83" s="72">
        <v>3</v>
      </c>
      <c r="CH83" s="72">
        <v>4</v>
      </c>
      <c r="CI83" s="72">
        <v>4</v>
      </c>
      <c r="CJ83" s="72">
        <v>3</v>
      </c>
      <c r="CK83" s="72">
        <v>4</v>
      </c>
      <c r="CL83" s="72" t="s">
        <v>5</v>
      </c>
      <c r="CM83" s="72" t="s">
        <v>5</v>
      </c>
      <c r="CN83" s="72">
        <v>1</v>
      </c>
      <c r="CO83" s="72">
        <v>4</v>
      </c>
      <c r="CP83" s="72">
        <v>5</v>
      </c>
      <c r="CQ83" s="72" t="s">
        <v>2603</v>
      </c>
      <c r="CR83" s="72" t="s">
        <v>2815</v>
      </c>
      <c r="CS83" s="72" t="s">
        <v>2816</v>
      </c>
      <c r="CT83" s="72" t="s">
        <v>162</v>
      </c>
      <c r="CU83" s="72" t="s">
        <v>171</v>
      </c>
      <c r="CV83" s="72" t="s">
        <v>176</v>
      </c>
      <c r="CW83" s="72" t="s">
        <v>183</v>
      </c>
      <c r="CX83" s="72" t="s">
        <v>2817</v>
      </c>
      <c r="CY83" s="72" t="s">
        <v>2818</v>
      </c>
      <c r="CZ83" s="72" t="s">
        <v>498</v>
      </c>
      <c r="DA83" s="72" t="s">
        <v>208</v>
      </c>
      <c r="DB83" s="72" t="s">
        <v>214</v>
      </c>
      <c r="DC83" s="72" t="s">
        <v>2031</v>
      </c>
    </row>
    <row r="84" spans="1:107" ht="12.75" x14ac:dyDescent="0.2">
      <c r="A84" s="75">
        <v>43817.545703043987</v>
      </c>
      <c r="B84" s="72">
        <v>5</v>
      </c>
      <c r="C84" s="72">
        <v>3</v>
      </c>
      <c r="D84" s="72">
        <v>1</v>
      </c>
      <c r="E84" s="72">
        <v>3</v>
      </c>
      <c r="F84" s="72">
        <v>1</v>
      </c>
      <c r="G84" s="72">
        <v>5</v>
      </c>
      <c r="H84" s="72">
        <v>5</v>
      </c>
      <c r="I84" s="72">
        <v>4</v>
      </c>
      <c r="J84" s="72">
        <v>2</v>
      </c>
      <c r="K84" s="72">
        <v>4</v>
      </c>
      <c r="L84" s="72">
        <v>2</v>
      </c>
      <c r="M84" s="72">
        <v>4</v>
      </c>
      <c r="N84" s="72">
        <v>2</v>
      </c>
      <c r="O84" s="72">
        <v>2</v>
      </c>
      <c r="P84" s="72">
        <v>5</v>
      </c>
      <c r="Q84" s="72">
        <v>5</v>
      </c>
      <c r="R84" s="72">
        <v>1</v>
      </c>
      <c r="S84" s="72">
        <v>2</v>
      </c>
      <c r="T84" s="72">
        <v>1</v>
      </c>
      <c r="U84" s="72">
        <v>1</v>
      </c>
      <c r="V84" s="72" t="s">
        <v>5</v>
      </c>
      <c r="W84" s="72">
        <v>4</v>
      </c>
      <c r="X84" s="72" t="s">
        <v>2819</v>
      </c>
      <c r="Y84" s="72" t="s">
        <v>2820</v>
      </c>
      <c r="Z84" s="72">
        <v>2</v>
      </c>
      <c r="AA84" s="72">
        <v>2</v>
      </c>
      <c r="AB84" s="72">
        <v>5</v>
      </c>
      <c r="AC84" s="72">
        <v>1</v>
      </c>
      <c r="AD84" s="72">
        <v>5</v>
      </c>
      <c r="AE84" s="72">
        <v>2</v>
      </c>
      <c r="AF84" s="72">
        <v>4</v>
      </c>
      <c r="AG84" s="72">
        <v>4</v>
      </c>
      <c r="AH84" s="72">
        <v>4</v>
      </c>
      <c r="AI84" s="72">
        <v>3</v>
      </c>
      <c r="AJ84" s="72">
        <v>3</v>
      </c>
      <c r="AK84" s="72">
        <v>5</v>
      </c>
      <c r="AL84" s="72">
        <v>4</v>
      </c>
      <c r="AM84" s="72">
        <v>4</v>
      </c>
      <c r="AN84" s="72">
        <v>3</v>
      </c>
      <c r="AO84" s="72">
        <v>1</v>
      </c>
      <c r="AP84" s="72">
        <v>3</v>
      </c>
      <c r="AQ84" s="72">
        <v>1</v>
      </c>
      <c r="AR84" s="72">
        <v>5</v>
      </c>
      <c r="AS84" s="72">
        <v>4</v>
      </c>
      <c r="AT84" s="72">
        <v>3</v>
      </c>
      <c r="AU84" s="72">
        <v>2</v>
      </c>
      <c r="AV84" s="72">
        <v>4</v>
      </c>
      <c r="AW84" s="72">
        <v>2</v>
      </c>
      <c r="AX84" s="72">
        <v>3</v>
      </c>
      <c r="AY84" s="72">
        <v>1</v>
      </c>
      <c r="AZ84" s="72">
        <v>2</v>
      </c>
      <c r="BA84" s="72">
        <v>4</v>
      </c>
      <c r="BB84" s="72">
        <v>4</v>
      </c>
      <c r="BC84" s="72">
        <v>1</v>
      </c>
      <c r="BD84" s="72">
        <v>3</v>
      </c>
      <c r="BE84" s="72">
        <v>1</v>
      </c>
      <c r="BF84" s="72">
        <v>1</v>
      </c>
      <c r="BG84" s="72" t="s">
        <v>5</v>
      </c>
      <c r="BH84" s="72">
        <v>3</v>
      </c>
      <c r="BI84" s="72">
        <v>1</v>
      </c>
      <c r="BJ84" s="72">
        <v>2</v>
      </c>
      <c r="BK84" s="72">
        <v>1</v>
      </c>
      <c r="BL84" s="72">
        <v>2</v>
      </c>
      <c r="BM84" s="72">
        <v>3</v>
      </c>
      <c r="BN84" s="72">
        <v>4</v>
      </c>
      <c r="BO84" s="72">
        <v>2</v>
      </c>
      <c r="BP84" s="72">
        <v>2</v>
      </c>
      <c r="BQ84" s="72">
        <v>1</v>
      </c>
      <c r="BR84" s="72">
        <v>4</v>
      </c>
      <c r="BS84" s="72">
        <v>4</v>
      </c>
      <c r="BT84" s="72">
        <v>3</v>
      </c>
      <c r="BU84" s="72">
        <v>2</v>
      </c>
      <c r="BV84" s="72">
        <v>4</v>
      </c>
      <c r="BW84" s="72">
        <v>1</v>
      </c>
      <c r="BX84" s="72">
        <v>2</v>
      </c>
      <c r="BY84" s="72">
        <v>2</v>
      </c>
      <c r="BZ84" s="72">
        <v>5</v>
      </c>
      <c r="CA84" s="72">
        <v>5</v>
      </c>
      <c r="CB84" s="72">
        <v>3</v>
      </c>
      <c r="CC84" s="72">
        <v>3</v>
      </c>
      <c r="CD84" s="72">
        <v>2</v>
      </c>
      <c r="CE84" s="72">
        <v>1</v>
      </c>
      <c r="CF84" s="72">
        <v>5</v>
      </c>
      <c r="CG84" s="72">
        <v>4</v>
      </c>
      <c r="CH84" s="72">
        <v>5</v>
      </c>
      <c r="CI84" s="72">
        <v>5</v>
      </c>
      <c r="CJ84" s="72">
        <v>3</v>
      </c>
      <c r="CK84" s="72">
        <v>2</v>
      </c>
      <c r="CL84" s="72">
        <v>2</v>
      </c>
      <c r="CM84" s="72">
        <v>2</v>
      </c>
      <c r="CN84" s="72">
        <v>5</v>
      </c>
      <c r="CO84" s="72">
        <v>5</v>
      </c>
      <c r="CP84" s="72">
        <v>3</v>
      </c>
      <c r="CQ84" s="72" t="s">
        <v>147</v>
      </c>
      <c r="CR84" s="72" t="s">
        <v>2821</v>
      </c>
      <c r="CS84" s="72" t="s">
        <v>2822</v>
      </c>
      <c r="CT84" s="72" t="s">
        <v>163</v>
      </c>
      <c r="CU84" s="72" t="s">
        <v>170</v>
      </c>
      <c r="CV84" s="72" t="s">
        <v>176</v>
      </c>
      <c r="CW84" s="72" t="s">
        <v>183</v>
      </c>
      <c r="CX84" s="72" t="s">
        <v>2823</v>
      </c>
      <c r="CY84" s="72" t="s">
        <v>204</v>
      </c>
      <c r="CZ84" s="72" t="s">
        <v>813</v>
      </c>
      <c r="DA84" s="72" t="s">
        <v>2824</v>
      </c>
      <c r="DB84" s="72" t="s">
        <v>214</v>
      </c>
      <c r="DC84" s="72" t="s">
        <v>2031</v>
      </c>
    </row>
    <row r="85" spans="1:107" ht="12.75" x14ac:dyDescent="0.2">
      <c r="A85" s="75">
        <v>43817.579354641202</v>
      </c>
      <c r="B85" s="72">
        <v>4</v>
      </c>
      <c r="C85" s="72">
        <v>5</v>
      </c>
      <c r="D85" s="72">
        <v>3</v>
      </c>
      <c r="E85" s="72">
        <v>4</v>
      </c>
      <c r="F85" s="72">
        <v>5</v>
      </c>
      <c r="G85" s="72">
        <v>3</v>
      </c>
      <c r="H85" s="72">
        <v>3</v>
      </c>
      <c r="I85" s="72">
        <v>4</v>
      </c>
      <c r="J85" s="72">
        <v>2</v>
      </c>
      <c r="K85" s="72">
        <v>3</v>
      </c>
      <c r="L85" s="72">
        <v>2</v>
      </c>
      <c r="M85" s="72">
        <v>3</v>
      </c>
      <c r="N85" s="72">
        <v>4</v>
      </c>
      <c r="O85" s="72">
        <v>3</v>
      </c>
      <c r="P85" s="72">
        <v>4</v>
      </c>
      <c r="Q85" s="72">
        <v>4</v>
      </c>
      <c r="R85" s="72">
        <v>3</v>
      </c>
      <c r="S85" s="72">
        <v>2</v>
      </c>
      <c r="T85" s="72">
        <v>2</v>
      </c>
      <c r="U85" s="72">
        <v>3</v>
      </c>
      <c r="V85" s="72">
        <v>2</v>
      </c>
      <c r="W85" s="72">
        <v>3</v>
      </c>
      <c r="X85" s="72" t="s">
        <v>2825</v>
      </c>
      <c r="Y85" s="72" t="s">
        <v>2826</v>
      </c>
      <c r="Z85" s="72">
        <v>4</v>
      </c>
      <c r="AA85" s="72">
        <v>3</v>
      </c>
      <c r="AB85" s="72">
        <v>3</v>
      </c>
      <c r="AC85" s="72">
        <v>4</v>
      </c>
      <c r="AD85" s="72">
        <v>4</v>
      </c>
      <c r="AE85" s="72">
        <v>4</v>
      </c>
      <c r="AF85" s="72">
        <v>4</v>
      </c>
      <c r="AG85" s="72">
        <v>2</v>
      </c>
      <c r="AH85" s="72">
        <v>3</v>
      </c>
      <c r="AI85" s="72">
        <v>4</v>
      </c>
      <c r="AJ85" s="72">
        <v>4</v>
      </c>
      <c r="AK85" s="72">
        <v>4</v>
      </c>
      <c r="AL85" s="72">
        <v>3</v>
      </c>
      <c r="AM85" s="72">
        <v>4</v>
      </c>
      <c r="AN85" s="72">
        <v>5</v>
      </c>
      <c r="AO85" s="72">
        <v>2</v>
      </c>
      <c r="AP85" s="72">
        <v>3</v>
      </c>
      <c r="AQ85" s="72">
        <v>4</v>
      </c>
      <c r="AR85" s="72">
        <v>4</v>
      </c>
      <c r="AS85" s="72">
        <v>3</v>
      </c>
      <c r="AT85" s="72">
        <v>4</v>
      </c>
      <c r="AU85" s="72">
        <v>3</v>
      </c>
      <c r="AV85" s="72">
        <v>3</v>
      </c>
      <c r="AW85" s="72">
        <v>2</v>
      </c>
      <c r="AX85" s="72">
        <v>3</v>
      </c>
      <c r="AY85" s="72">
        <v>3</v>
      </c>
      <c r="AZ85" s="72">
        <v>3</v>
      </c>
      <c r="BA85" s="72">
        <v>3</v>
      </c>
      <c r="BB85" s="72">
        <v>4</v>
      </c>
      <c r="BC85" s="72">
        <v>2</v>
      </c>
      <c r="BD85" s="72">
        <v>2</v>
      </c>
      <c r="BE85" s="72">
        <v>2</v>
      </c>
      <c r="BF85" s="72">
        <v>2</v>
      </c>
      <c r="BG85" s="72">
        <v>2</v>
      </c>
      <c r="BH85" s="72">
        <v>3</v>
      </c>
      <c r="BI85" s="72">
        <v>3</v>
      </c>
      <c r="BJ85" s="72">
        <v>4</v>
      </c>
      <c r="BK85" s="72">
        <v>3</v>
      </c>
      <c r="BL85" s="72">
        <v>4</v>
      </c>
      <c r="BM85" s="72">
        <v>3</v>
      </c>
      <c r="BN85" s="72">
        <v>3</v>
      </c>
      <c r="BO85" s="72">
        <v>4</v>
      </c>
      <c r="BP85" s="72">
        <v>3</v>
      </c>
      <c r="BQ85" s="72">
        <v>3</v>
      </c>
      <c r="BR85" s="72">
        <v>4</v>
      </c>
      <c r="BS85" s="72">
        <v>4</v>
      </c>
      <c r="BT85" s="72">
        <v>3</v>
      </c>
      <c r="BU85" s="72">
        <v>4</v>
      </c>
      <c r="BV85" s="72">
        <v>3</v>
      </c>
      <c r="BW85" s="72">
        <v>3</v>
      </c>
      <c r="BX85" s="72">
        <v>4</v>
      </c>
      <c r="BY85" s="72">
        <v>3</v>
      </c>
      <c r="BZ85" s="72">
        <v>4</v>
      </c>
      <c r="CA85" s="72">
        <v>4</v>
      </c>
      <c r="CB85" s="72">
        <v>3</v>
      </c>
      <c r="CC85" s="72">
        <v>3</v>
      </c>
      <c r="CD85" s="72">
        <v>4</v>
      </c>
      <c r="CE85" s="72">
        <v>4</v>
      </c>
      <c r="CF85" s="72">
        <v>4</v>
      </c>
      <c r="CG85" s="72">
        <v>4</v>
      </c>
      <c r="CH85" s="72">
        <v>4</v>
      </c>
      <c r="CI85" s="72">
        <v>4</v>
      </c>
      <c r="CJ85" s="72">
        <v>3</v>
      </c>
      <c r="CK85" s="72">
        <v>3</v>
      </c>
      <c r="CL85" s="72">
        <v>4</v>
      </c>
      <c r="CM85" s="72">
        <v>3</v>
      </c>
      <c r="CN85" s="72">
        <v>3</v>
      </c>
      <c r="CO85" s="72">
        <v>4</v>
      </c>
      <c r="CP85" s="72">
        <v>3</v>
      </c>
      <c r="CQ85" s="72" t="s">
        <v>2603</v>
      </c>
      <c r="CR85" s="72" t="s">
        <v>2572</v>
      </c>
      <c r="CS85" s="72" t="s">
        <v>2827</v>
      </c>
      <c r="CT85" s="72" t="s">
        <v>163</v>
      </c>
      <c r="CU85" s="72" t="s">
        <v>171</v>
      </c>
      <c r="CV85" s="72" t="s">
        <v>176</v>
      </c>
      <c r="CW85" s="72" t="s">
        <v>183</v>
      </c>
      <c r="CX85" s="72" t="s">
        <v>2828</v>
      </c>
      <c r="CY85" s="72" t="s">
        <v>202</v>
      </c>
      <c r="CZ85" s="72" t="s">
        <v>498</v>
      </c>
      <c r="DA85" s="72" t="s">
        <v>208</v>
      </c>
      <c r="DB85" s="72" t="s">
        <v>214</v>
      </c>
      <c r="DC85" s="72" t="s">
        <v>2031</v>
      </c>
    </row>
    <row r="86" spans="1:107" ht="12.75" x14ac:dyDescent="0.2">
      <c r="A86" s="75">
        <v>43817.582452037037</v>
      </c>
      <c r="B86" s="72">
        <v>4</v>
      </c>
      <c r="C86" s="72">
        <v>5</v>
      </c>
      <c r="D86" s="72">
        <v>4</v>
      </c>
      <c r="E86" s="72">
        <v>4</v>
      </c>
      <c r="F86" s="72">
        <v>4</v>
      </c>
      <c r="G86" s="72">
        <v>5</v>
      </c>
      <c r="H86" s="72">
        <v>5</v>
      </c>
      <c r="I86" s="72">
        <v>3</v>
      </c>
      <c r="J86" s="72">
        <v>3</v>
      </c>
      <c r="K86" s="72">
        <v>3</v>
      </c>
      <c r="L86" s="72">
        <v>1</v>
      </c>
      <c r="M86" s="72">
        <v>4</v>
      </c>
      <c r="N86" s="72">
        <v>4</v>
      </c>
      <c r="O86" s="72">
        <v>5</v>
      </c>
      <c r="P86" s="72">
        <v>4</v>
      </c>
      <c r="Q86" s="72">
        <v>4</v>
      </c>
      <c r="R86" s="72">
        <v>2</v>
      </c>
      <c r="S86" s="72">
        <v>3</v>
      </c>
      <c r="T86" s="72">
        <v>3</v>
      </c>
      <c r="U86" s="72">
        <v>4</v>
      </c>
      <c r="V86" s="72" t="s">
        <v>5</v>
      </c>
      <c r="W86" s="72">
        <v>4</v>
      </c>
      <c r="X86" s="72" t="s">
        <v>2829</v>
      </c>
      <c r="Y86" s="72" t="s">
        <v>2830</v>
      </c>
      <c r="Z86" s="72">
        <v>5</v>
      </c>
      <c r="AA86" s="72">
        <v>4</v>
      </c>
      <c r="AB86" s="72">
        <v>5</v>
      </c>
      <c r="AC86" s="72">
        <v>5</v>
      </c>
      <c r="AD86" s="72">
        <v>5</v>
      </c>
      <c r="AE86" s="72">
        <v>4</v>
      </c>
      <c r="AF86" s="72">
        <v>4</v>
      </c>
      <c r="AG86" s="72">
        <v>4</v>
      </c>
      <c r="AH86" s="72">
        <v>4</v>
      </c>
      <c r="AI86" s="72">
        <v>5</v>
      </c>
      <c r="AJ86" s="72">
        <v>5</v>
      </c>
      <c r="AK86" s="72">
        <v>4</v>
      </c>
      <c r="AL86" s="72">
        <v>4</v>
      </c>
      <c r="AM86" s="72">
        <v>4</v>
      </c>
      <c r="AN86" s="72">
        <v>5</v>
      </c>
      <c r="AO86" s="72">
        <v>4</v>
      </c>
      <c r="AP86" s="72">
        <v>5</v>
      </c>
      <c r="AQ86" s="72">
        <v>4</v>
      </c>
      <c r="AR86" s="72">
        <v>5</v>
      </c>
      <c r="AS86" s="72">
        <v>5</v>
      </c>
      <c r="AT86" s="72">
        <v>4</v>
      </c>
      <c r="AU86" s="72">
        <v>4</v>
      </c>
      <c r="AV86" s="72">
        <v>3</v>
      </c>
      <c r="AW86" s="72">
        <v>2</v>
      </c>
      <c r="AX86" s="72">
        <v>5</v>
      </c>
      <c r="AY86" s="72">
        <v>4</v>
      </c>
      <c r="AZ86" s="72">
        <v>5</v>
      </c>
      <c r="BA86" s="72">
        <v>5</v>
      </c>
      <c r="BB86" s="72">
        <v>5</v>
      </c>
      <c r="BC86" s="72">
        <v>4</v>
      </c>
      <c r="BD86" s="72">
        <v>2</v>
      </c>
      <c r="BE86" s="72">
        <v>2</v>
      </c>
      <c r="BF86" s="72">
        <v>4</v>
      </c>
      <c r="BG86" s="72" t="s">
        <v>5</v>
      </c>
      <c r="BH86" s="72">
        <v>5</v>
      </c>
      <c r="BI86" s="72">
        <v>4</v>
      </c>
      <c r="BJ86" s="72">
        <v>5</v>
      </c>
      <c r="BK86" s="72">
        <v>4</v>
      </c>
      <c r="BL86" s="72">
        <v>4</v>
      </c>
      <c r="BM86" s="72">
        <v>5</v>
      </c>
      <c r="BN86" s="72">
        <v>5</v>
      </c>
      <c r="BO86" s="72">
        <v>5</v>
      </c>
      <c r="BP86" s="72">
        <v>4</v>
      </c>
      <c r="BQ86" s="72">
        <v>4</v>
      </c>
      <c r="BR86" s="72">
        <v>5</v>
      </c>
      <c r="BS86" s="72">
        <v>5</v>
      </c>
      <c r="BT86" s="72">
        <v>4</v>
      </c>
      <c r="BU86" s="72">
        <v>4</v>
      </c>
      <c r="BV86" s="72">
        <v>4</v>
      </c>
      <c r="BW86" s="72" t="s">
        <v>5</v>
      </c>
      <c r="BX86" s="72">
        <v>5</v>
      </c>
      <c r="BY86" s="72">
        <v>4</v>
      </c>
      <c r="BZ86" s="72">
        <v>5</v>
      </c>
      <c r="CA86" s="72">
        <v>5</v>
      </c>
      <c r="CB86" s="72">
        <v>5</v>
      </c>
      <c r="CC86" s="72">
        <v>4</v>
      </c>
      <c r="CD86" s="72">
        <v>4</v>
      </c>
      <c r="CE86" s="72">
        <v>5</v>
      </c>
      <c r="CF86" s="72">
        <v>4</v>
      </c>
      <c r="CG86" s="72">
        <v>4</v>
      </c>
      <c r="CH86" s="72">
        <v>4</v>
      </c>
      <c r="CI86" s="72">
        <v>3</v>
      </c>
      <c r="CJ86" s="72">
        <v>5</v>
      </c>
      <c r="CK86" s="72">
        <v>5</v>
      </c>
      <c r="CL86" s="72">
        <v>4</v>
      </c>
      <c r="CM86" s="72">
        <v>4</v>
      </c>
      <c r="CN86" s="72">
        <v>3</v>
      </c>
      <c r="CO86" s="72">
        <v>4</v>
      </c>
      <c r="CP86" s="72">
        <v>5</v>
      </c>
      <c r="CQ86" s="72" t="s">
        <v>147</v>
      </c>
      <c r="CR86" s="72" t="s">
        <v>2831</v>
      </c>
      <c r="CS86" s="72" t="s">
        <v>2832</v>
      </c>
      <c r="CT86" s="72" t="s">
        <v>162</v>
      </c>
      <c r="CU86" s="72" t="s">
        <v>170</v>
      </c>
      <c r="CV86" s="72" t="s">
        <v>179</v>
      </c>
      <c r="CW86" s="72" t="s">
        <v>183</v>
      </c>
      <c r="CX86" s="72" t="s">
        <v>390</v>
      </c>
      <c r="CY86" s="72" t="s">
        <v>202</v>
      </c>
      <c r="CZ86" s="72" t="s">
        <v>596</v>
      </c>
      <c r="DA86" s="72" t="s">
        <v>208</v>
      </c>
      <c r="DB86" s="72" t="s">
        <v>214</v>
      </c>
      <c r="DC86" s="72" t="s">
        <v>2031</v>
      </c>
    </row>
    <row r="87" spans="1:107" ht="12.75" x14ac:dyDescent="0.2">
      <c r="A87" s="75">
        <v>43817.61539013889</v>
      </c>
      <c r="B87" s="72">
        <v>3</v>
      </c>
      <c r="C87" s="72">
        <v>5</v>
      </c>
      <c r="D87" s="72">
        <v>2</v>
      </c>
      <c r="E87" s="72">
        <v>5</v>
      </c>
      <c r="F87" s="72">
        <v>4</v>
      </c>
      <c r="G87" s="72">
        <v>5</v>
      </c>
      <c r="H87" s="72">
        <v>4</v>
      </c>
      <c r="I87" s="72">
        <v>3</v>
      </c>
      <c r="J87" s="72">
        <v>2</v>
      </c>
      <c r="K87" s="72">
        <v>2</v>
      </c>
      <c r="L87" s="72">
        <v>2</v>
      </c>
      <c r="M87" s="72">
        <v>4</v>
      </c>
      <c r="N87" s="72">
        <v>1</v>
      </c>
      <c r="O87" s="72">
        <v>2</v>
      </c>
      <c r="P87" s="72">
        <v>3</v>
      </c>
      <c r="Q87" s="72">
        <v>4</v>
      </c>
      <c r="R87" s="72">
        <v>2</v>
      </c>
      <c r="S87" s="72">
        <v>3</v>
      </c>
      <c r="T87" s="72">
        <v>3</v>
      </c>
      <c r="U87" s="72">
        <v>2</v>
      </c>
      <c r="V87" s="72" t="s">
        <v>5</v>
      </c>
      <c r="W87" s="72">
        <v>5</v>
      </c>
      <c r="X87" s="72" t="s">
        <v>2662</v>
      </c>
      <c r="Z87" s="72">
        <v>2</v>
      </c>
      <c r="AA87" s="72">
        <v>3</v>
      </c>
      <c r="AB87" s="72">
        <v>4</v>
      </c>
      <c r="AC87" s="72">
        <v>4</v>
      </c>
      <c r="AD87" s="72">
        <v>4</v>
      </c>
      <c r="AE87" s="72">
        <v>4</v>
      </c>
      <c r="AF87" s="72">
        <v>3</v>
      </c>
      <c r="AG87" s="72">
        <v>4</v>
      </c>
      <c r="AH87" s="72">
        <v>3</v>
      </c>
      <c r="AI87" s="72">
        <v>2</v>
      </c>
      <c r="AJ87" s="72">
        <v>3</v>
      </c>
      <c r="AK87" s="72">
        <v>3</v>
      </c>
      <c r="AL87" s="72">
        <v>2</v>
      </c>
      <c r="AM87" s="72">
        <v>3</v>
      </c>
      <c r="AN87" s="72">
        <v>5</v>
      </c>
      <c r="AO87" s="72">
        <v>2</v>
      </c>
      <c r="AP87" s="72">
        <v>3</v>
      </c>
      <c r="AQ87" s="72">
        <v>3</v>
      </c>
      <c r="AR87" s="72">
        <v>5</v>
      </c>
      <c r="AS87" s="72">
        <v>4</v>
      </c>
      <c r="AT87" s="72">
        <v>3</v>
      </c>
      <c r="AU87" s="72">
        <v>1</v>
      </c>
      <c r="AV87" s="72">
        <v>2</v>
      </c>
      <c r="AW87" s="72">
        <v>2</v>
      </c>
      <c r="AX87" s="72">
        <v>4</v>
      </c>
      <c r="AY87" s="72">
        <v>1</v>
      </c>
      <c r="AZ87" s="72">
        <v>3</v>
      </c>
      <c r="BA87" s="72">
        <v>3</v>
      </c>
      <c r="BB87" s="72">
        <v>4</v>
      </c>
      <c r="BC87" s="72">
        <v>2</v>
      </c>
      <c r="BD87" s="72">
        <v>3</v>
      </c>
      <c r="BE87" s="72">
        <v>3</v>
      </c>
      <c r="BF87" s="72">
        <v>1</v>
      </c>
      <c r="BG87" s="72" t="s">
        <v>5</v>
      </c>
      <c r="BH87" s="72">
        <v>5</v>
      </c>
      <c r="BI87" s="72">
        <v>4</v>
      </c>
      <c r="BJ87" s="72">
        <v>3</v>
      </c>
      <c r="BK87" s="72">
        <v>2</v>
      </c>
      <c r="BL87" s="72">
        <v>4</v>
      </c>
      <c r="BM87" s="72">
        <v>4</v>
      </c>
      <c r="BN87" s="72">
        <v>3</v>
      </c>
      <c r="BO87" s="72">
        <v>4</v>
      </c>
      <c r="BP87" s="72">
        <v>4</v>
      </c>
      <c r="BQ87" s="72">
        <v>2</v>
      </c>
      <c r="BR87" s="72" t="s">
        <v>5</v>
      </c>
      <c r="BS87" s="72">
        <v>5</v>
      </c>
      <c r="BT87" s="72" t="s">
        <v>5</v>
      </c>
      <c r="BU87" s="72">
        <v>4</v>
      </c>
      <c r="BV87" s="72">
        <v>4</v>
      </c>
      <c r="BW87" s="72" t="s">
        <v>5</v>
      </c>
      <c r="BX87" s="72">
        <v>4</v>
      </c>
      <c r="BY87" s="72">
        <v>2</v>
      </c>
      <c r="BZ87" s="72">
        <v>4</v>
      </c>
      <c r="CA87" s="72">
        <v>3</v>
      </c>
      <c r="CB87" s="72">
        <v>4</v>
      </c>
      <c r="CC87" s="72">
        <v>2</v>
      </c>
      <c r="CD87" s="72" t="s">
        <v>5</v>
      </c>
      <c r="CE87" s="72" t="s">
        <v>5</v>
      </c>
      <c r="CF87" s="72">
        <v>4</v>
      </c>
      <c r="CG87" s="72">
        <v>3</v>
      </c>
      <c r="CH87" s="72">
        <v>4</v>
      </c>
      <c r="CI87" s="72">
        <v>4</v>
      </c>
      <c r="CJ87" s="72">
        <v>3</v>
      </c>
      <c r="CK87" s="72">
        <v>3</v>
      </c>
      <c r="CL87" s="72" t="s">
        <v>5</v>
      </c>
      <c r="CM87" s="72" t="s">
        <v>5</v>
      </c>
      <c r="CN87" s="72">
        <v>1</v>
      </c>
      <c r="CO87" s="72">
        <v>2</v>
      </c>
      <c r="CP87" s="72">
        <v>3</v>
      </c>
      <c r="CQ87" s="72" t="s">
        <v>2603</v>
      </c>
      <c r="CR87" s="72" t="s">
        <v>2833</v>
      </c>
      <c r="CS87" s="72" t="s">
        <v>2834</v>
      </c>
      <c r="CT87" s="72" t="s">
        <v>162</v>
      </c>
      <c r="CU87" s="72" t="s">
        <v>172</v>
      </c>
      <c r="CV87" s="72" t="s">
        <v>176</v>
      </c>
      <c r="CW87" s="72" t="s">
        <v>183</v>
      </c>
      <c r="CX87" s="72" t="s">
        <v>2835</v>
      </c>
      <c r="CY87" s="72" t="s">
        <v>205</v>
      </c>
      <c r="CZ87" s="72" t="s">
        <v>353</v>
      </c>
      <c r="DA87" s="72" t="s">
        <v>208</v>
      </c>
      <c r="DB87" s="72" t="s">
        <v>214</v>
      </c>
      <c r="DC87" s="72" t="s">
        <v>2031</v>
      </c>
    </row>
    <row r="88" spans="1:107" ht="12.75" x14ac:dyDescent="0.2">
      <c r="A88" s="75">
        <v>43817.625748275459</v>
      </c>
      <c r="B88" s="72">
        <v>2</v>
      </c>
      <c r="C88" s="72">
        <v>3</v>
      </c>
      <c r="D88" s="72">
        <v>2</v>
      </c>
      <c r="E88" s="72">
        <v>5</v>
      </c>
      <c r="F88" s="72">
        <v>4</v>
      </c>
      <c r="G88" s="72">
        <v>5</v>
      </c>
      <c r="H88" s="72">
        <v>3</v>
      </c>
      <c r="I88" s="72">
        <v>5</v>
      </c>
      <c r="J88" s="72">
        <v>1</v>
      </c>
      <c r="K88" s="72">
        <v>3</v>
      </c>
      <c r="L88" s="72">
        <v>5</v>
      </c>
      <c r="M88" s="72">
        <v>4</v>
      </c>
      <c r="N88" s="72">
        <v>1</v>
      </c>
      <c r="O88" s="72">
        <v>2</v>
      </c>
      <c r="P88" s="72">
        <v>5</v>
      </c>
      <c r="Q88" s="72">
        <v>4</v>
      </c>
      <c r="R88" s="72">
        <v>2</v>
      </c>
      <c r="S88" s="72">
        <v>1</v>
      </c>
      <c r="T88" s="72">
        <v>4</v>
      </c>
      <c r="U88" s="72">
        <v>1</v>
      </c>
      <c r="V88" s="72">
        <v>1</v>
      </c>
      <c r="W88" s="72">
        <v>2</v>
      </c>
      <c r="X88" s="72" t="s">
        <v>2836</v>
      </c>
      <c r="Y88" s="72" t="s">
        <v>2837</v>
      </c>
      <c r="Z88" s="72">
        <v>5</v>
      </c>
      <c r="AA88" s="72">
        <v>5</v>
      </c>
      <c r="AB88" s="72">
        <v>5</v>
      </c>
      <c r="AC88" s="72">
        <v>5</v>
      </c>
      <c r="AD88" s="72">
        <v>5</v>
      </c>
      <c r="AE88" s="72">
        <v>5</v>
      </c>
      <c r="AF88" s="72">
        <v>5</v>
      </c>
      <c r="AG88" s="72">
        <v>5</v>
      </c>
      <c r="AH88" s="72">
        <v>5</v>
      </c>
      <c r="AI88" s="72">
        <v>5</v>
      </c>
      <c r="AJ88" s="72">
        <v>5</v>
      </c>
      <c r="AK88" s="72">
        <v>5</v>
      </c>
      <c r="AL88" s="72">
        <v>5</v>
      </c>
      <c r="AM88" s="72">
        <v>2</v>
      </c>
      <c r="AN88" s="72">
        <v>5</v>
      </c>
      <c r="AO88" s="72">
        <v>3</v>
      </c>
      <c r="AP88" s="72">
        <v>5</v>
      </c>
      <c r="AQ88" s="72">
        <v>5</v>
      </c>
      <c r="AR88" s="72">
        <v>5</v>
      </c>
      <c r="AS88" s="72">
        <v>4</v>
      </c>
      <c r="AT88" s="72">
        <v>3</v>
      </c>
      <c r="AU88" s="72">
        <v>1</v>
      </c>
      <c r="AV88" s="72">
        <v>2</v>
      </c>
      <c r="AW88" s="72">
        <v>5</v>
      </c>
      <c r="AX88" s="72">
        <v>4</v>
      </c>
      <c r="AY88" s="72">
        <v>1</v>
      </c>
      <c r="AZ88" s="72">
        <v>3</v>
      </c>
      <c r="BA88" s="72">
        <v>5</v>
      </c>
      <c r="BB88" s="72">
        <v>3</v>
      </c>
      <c r="BC88" s="72">
        <v>3</v>
      </c>
      <c r="BD88" s="72">
        <v>1</v>
      </c>
      <c r="BE88" s="72">
        <v>4</v>
      </c>
      <c r="BF88" s="72">
        <v>1</v>
      </c>
      <c r="BG88" s="72">
        <v>1</v>
      </c>
      <c r="BH88" s="72">
        <v>3</v>
      </c>
      <c r="BI88" s="72">
        <v>5</v>
      </c>
      <c r="BJ88" s="72">
        <v>4</v>
      </c>
      <c r="BK88" s="72">
        <v>3</v>
      </c>
      <c r="BL88" s="72">
        <v>3</v>
      </c>
      <c r="BM88" s="72">
        <v>3</v>
      </c>
      <c r="BN88" s="72">
        <v>3</v>
      </c>
      <c r="BO88" s="72">
        <v>3</v>
      </c>
      <c r="BP88" s="72">
        <v>5</v>
      </c>
      <c r="BQ88" s="72">
        <v>2</v>
      </c>
      <c r="BR88" s="72">
        <v>4</v>
      </c>
      <c r="BS88" s="72">
        <v>4</v>
      </c>
      <c r="BT88" s="72">
        <v>2</v>
      </c>
      <c r="BU88" s="72">
        <v>5</v>
      </c>
      <c r="BV88" s="72">
        <v>3</v>
      </c>
      <c r="BW88" s="72">
        <v>5</v>
      </c>
      <c r="BX88" s="72">
        <v>3</v>
      </c>
      <c r="BY88" s="72">
        <v>4</v>
      </c>
      <c r="BZ88" s="72">
        <v>3</v>
      </c>
      <c r="CA88" s="72">
        <v>5</v>
      </c>
      <c r="CB88" s="72">
        <v>5</v>
      </c>
      <c r="CC88" s="72">
        <v>5</v>
      </c>
      <c r="CD88" s="72">
        <v>5</v>
      </c>
      <c r="CE88" s="72">
        <v>5</v>
      </c>
      <c r="CF88" s="72">
        <v>3</v>
      </c>
      <c r="CG88" s="72">
        <v>4</v>
      </c>
      <c r="CH88" s="72">
        <v>4</v>
      </c>
      <c r="CI88" s="72">
        <v>4</v>
      </c>
      <c r="CJ88" s="72">
        <v>5</v>
      </c>
      <c r="CK88" s="72">
        <v>5</v>
      </c>
      <c r="CL88" s="72">
        <v>5</v>
      </c>
      <c r="CM88" s="72">
        <v>4</v>
      </c>
      <c r="CN88" s="72">
        <v>4</v>
      </c>
      <c r="CO88" s="72">
        <v>3</v>
      </c>
      <c r="CP88" s="72">
        <v>4</v>
      </c>
      <c r="CQ88" s="72" t="s">
        <v>147</v>
      </c>
      <c r="CR88" s="72" t="s">
        <v>2633</v>
      </c>
      <c r="CS88" s="72" t="s">
        <v>2838</v>
      </c>
      <c r="CT88" s="72" t="s">
        <v>163</v>
      </c>
      <c r="CU88" s="72" t="s">
        <v>173</v>
      </c>
      <c r="CV88" s="72" t="s">
        <v>176</v>
      </c>
      <c r="CW88" s="72" t="s">
        <v>1676</v>
      </c>
      <c r="CX88" s="72" t="s">
        <v>2839</v>
      </c>
      <c r="CY88" s="72" t="s">
        <v>155</v>
      </c>
      <c r="CZ88" s="72" t="s">
        <v>1206</v>
      </c>
      <c r="DA88" s="72" t="s">
        <v>1671</v>
      </c>
      <c r="DB88" s="72" t="s">
        <v>696</v>
      </c>
      <c r="DC88" s="72" t="s">
        <v>2031</v>
      </c>
    </row>
    <row r="89" spans="1:107" ht="12.75" x14ac:dyDescent="0.2">
      <c r="A89" s="75">
        <v>43817.638296203702</v>
      </c>
      <c r="B89" s="72">
        <v>3</v>
      </c>
      <c r="C89" s="72">
        <v>3</v>
      </c>
      <c r="D89" s="72">
        <v>3</v>
      </c>
      <c r="E89" s="72">
        <v>1</v>
      </c>
      <c r="F89" s="72">
        <v>3</v>
      </c>
      <c r="G89" s="72">
        <v>3</v>
      </c>
      <c r="H89" s="72">
        <v>2</v>
      </c>
      <c r="I89" s="72">
        <v>3</v>
      </c>
      <c r="J89" s="72">
        <v>1</v>
      </c>
      <c r="K89" s="72">
        <v>1</v>
      </c>
      <c r="L89" s="72">
        <v>4</v>
      </c>
      <c r="M89" s="72">
        <v>1</v>
      </c>
      <c r="N89" s="72">
        <v>1</v>
      </c>
      <c r="O89" s="72">
        <v>4</v>
      </c>
      <c r="P89" s="72">
        <v>4</v>
      </c>
      <c r="Q89" s="72">
        <v>4</v>
      </c>
      <c r="R89" s="72">
        <v>2</v>
      </c>
      <c r="S89" s="72">
        <v>1</v>
      </c>
      <c r="T89" s="72">
        <v>1</v>
      </c>
      <c r="U89" s="72">
        <v>1</v>
      </c>
      <c r="V89" s="72">
        <v>1</v>
      </c>
      <c r="W89" s="72">
        <v>3</v>
      </c>
      <c r="X89" s="72" t="s">
        <v>2840</v>
      </c>
      <c r="Y89" s="72" t="s">
        <v>1745</v>
      </c>
      <c r="Z89" s="72">
        <v>4</v>
      </c>
      <c r="AA89" s="72">
        <v>2</v>
      </c>
      <c r="AB89" s="72">
        <v>4</v>
      </c>
      <c r="AC89" s="72">
        <v>4</v>
      </c>
      <c r="AD89" s="72">
        <v>3</v>
      </c>
      <c r="AE89" s="72">
        <v>4</v>
      </c>
      <c r="AF89" s="72">
        <v>2</v>
      </c>
      <c r="AG89" s="72">
        <v>3</v>
      </c>
      <c r="AH89" s="72">
        <v>3</v>
      </c>
      <c r="AI89" s="72">
        <v>4</v>
      </c>
      <c r="AJ89" s="72">
        <v>2</v>
      </c>
      <c r="AK89" s="72">
        <v>3</v>
      </c>
      <c r="AL89" s="72">
        <v>3</v>
      </c>
      <c r="AM89" s="72">
        <v>3</v>
      </c>
      <c r="AN89" s="72">
        <v>4</v>
      </c>
      <c r="AO89" s="72">
        <v>2</v>
      </c>
      <c r="AP89" s="72">
        <v>1</v>
      </c>
      <c r="AQ89" s="72">
        <v>3</v>
      </c>
      <c r="AR89" s="72">
        <v>4</v>
      </c>
      <c r="AS89" s="72">
        <v>2</v>
      </c>
      <c r="AT89" s="72">
        <v>4</v>
      </c>
      <c r="AU89" s="72">
        <v>2</v>
      </c>
      <c r="AV89" s="72">
        <v>2</v>
      </c>
      <c r="AW89" s="72">
        <v>4</v>
      </c>
      <c r="AX89" s="72">
        <v>2</v>
      </c>
      <c r="AY89" s="72">
        <v>2</v>
      </c>
      <c r="AZ89" s="72">
        <v>4</v>
      </c>
      <c r="BA89" s="72">
        <v>4</v>
      </c>
      <c r="BB89" s="72">
        <v>4</v>
      </c>
      <c r="BC89" s="72">
        <v>4</v>
      </c>
      <c r="BD89" s="72">
        <v>3</v>
      </c>
      <c r="BE89" s="72">
        <v>4</v>
      </c>
      <c r="BF89" s="72">
        <v>2</v>
      </c>
      <c r="BG89" s="72">
        <v>1</v>
      </c>
      <c r="BH89" s="72">
        <v>4</v>
      </c>
      <c r="BI89" s="72">
        <v>3</v>
      </c>
      <c r="BJ89" s="72">
        <v>4</v>
      </c>
      <c r="BK89" s="72">
        <v>2</v>
      </c>
      <c r="BL89" s="72">
        <v>4</v>
      </c>
      <c r="BM89" s="72">
        <v>4</v>
      </c>
      <c r="BN89" s="72">
        <v>4</v>
      </c>
      <c r="BO89" s="72">
        <v>2</v>
      </c>
      <c r="BP89" s="72">
        <v>2</v>
      </c>
      <c r="BQ89" s="72">
        <v>3</v>
      </c>
      <c r="BR89" s="72">
        <v>3</v>
      </c>
      <c r="BS89" s="72">
        <v>5</v>
      </c>
      <c r="BT89" s="72">
        <v>4</v>
      </c>
      <c r="BU89" s="72">
        <v>4</v>
      </c>
      <c r="BV89" s="72">
        <v>2</v>
      </c>
      <c r="BW89" s="72">
        <v>3</v>
      </c>
      <c r="BX89" s="72">
        <v>3</v>
      </c>
      <c r="BY89" s="72">
        <v>2</v>
      </c>
      <c r="BZ89" s="72">
        <v>5</v>
      </c>
      <c r="CA89" s="72">
        <v>2</v>
      </c>
      <c r="CB89" s="72">
        <v>4</v>
      </c>
      <c r="CC89" s="72">
        <v>5</v>
      </c>
      <c r="CD89" s="72">
        <v>4</v>
      </c>
      <c r="CE89" s="72">
        <v>2</v>
      </c>
      <c r="CF89" s="72">
        <v>5</v>
      </c>
      <c r="CG89" s="72">
        <v>2</v>
      </c>
      <c r="CH89" s="72">
        <v>5</v>
      </c>
      <c r="CI89" s="72">
        <v>2</v>
      </c>
      <c r="CJ89" s="72">
        <v>2</v>
      </c>
      <c r="CK89" s="72">
        <v>4</v>
      </c>
      <c r="CL89" s="72">
        <v>3</v>
      </c>
      <c r="CM89" s="72">
        <v>3</v>
      </c>
      <c r="CN89" s="72">
        <v>3</v>
      </c>
      <c r="CO89" s="72">
        <v>4</v>
      </c>
      <c r="CP89" s="72">
        <v>3</v>
      </c>
      <c r="CQ89" s="72" t="s">
        <v>2052</v>
      </c>
      <c r="CR89" s="72" t="s">
        <v>2841</v>
      </c>
      <c r="CS89" s="72" t="s">
        <v>2842</v>
      </c>
      <c r="CT89" s="72" t="s">
        <v>163</v>
      </c>
      <c r="CU89" s="72" t="s">
        <v>169</v>
      </c>
      <c r="CV89" s="72" t="s">
        <v>180</v>
      </c>
      <c r="CW89" s="72" t="s">
        <v>183</v>
      </c>
      <c r="CY89" s="72" t="s">
        <v>204</v>
      </c>
      <c r="CZ89" s="72" t="s">
        <v>394</v>
      </c>
      <c r="DA89" s="72" t="s">
        <v>208</v>
      </c>
      <c r="DB89" s="72" t="s">
        <v>214</v>
      </c>
      <c r="DC89" s="72" t="s">
        <v>2031</v>
      </c>
    </row>
    <row r="90" spans="1:107" ht="12.75" x14ac:dyDescent="0.2">
      <c r="A90" s="75">
        <v>43817.641756956014</v>
      </c>
      <c r="B90" s="72">
        <v>1</v>
      </c>
      <c r="C90" s="72">
        <v>5</v>
      </c>
      <c r="D90" s="72">
        <v>4</v>
      </c>
      <c r="E90" s="72">
        <v>1</v>
      </c>
      <c r="F90" s="72">
        <v>1</v>
      </c>
      <c r="G90" s="72">
        <v>5</v>
      </c>
      <c r="H90" s="72">
        <v>3</v>
      </c>
      <c r="I90" s="72" t="s">
        <v>5</v>
      </c>
      <c r="J90" s="72">
        <v>1</v>
      </c>
      <c r="K90" s="72">
        <v>1</v>
      </c>
      <c r="L90" s="72">
        <v>1</v>
      </c>
      <c r="M90" s="72">
        <v>3</v>
      </c>
      <c r="N90" s="72">
        <v>1</v>
      </c>
      <c r="O90" s="72">
        <v>1</v>
      </c>
      <c r="P90" s="72">
        <v>5</v>
      </c>
      <c r="Q90" s="72">
        <v>3</v>
      </c>
      <c r="R90" s="72">
        <v>1</v>
      </c>
      <c r="S90" s="72">
        <v>1</v>
      </c>
      <c r="T90" s="72">
        <v>1</v>
      </c>
      <c r="U90" s="72">
        <v>1</v>
      </c>
      <c r="V90" s="72">
        <v>1</v>
      </c>
      <c r="W90" s="72">
        <v>4</v>
      </c>
      <c r="X90" s="73" t="s">
        <v>2843</v>
      </c>
      <c r="Y90" s="72" t="s">
        <v>931</v>
      </c>
      <c r="Z90" s="72">
        <v>4</v>
      </c>
      <c r="AA90" s="72">
        <v>2</v>
      </c>
      <c r="AB90" s="72">
        <v>4</v>
      </c>
      <c r="AC90" s="72">
        <v>4</v>
      </c>
      <c r="AD90" s="72">
        <v>4</v>
      </c>
      <c r="AE90" s="72">
        <v>2</v>
      </c>
      <c r="AF90" s="72">
        <v>4</v>
      </c>
      <c r="AG90" s="72">
        <v>4</v>
      </c>
      <c r="AH90" s="72">
        <v>2</v>
      </c>
      <c r="AI90" s="72">
        <v>4</v>
      </c>
      <c r="AJ90" s="72">
        <v>4</v>
      </c>
      <c r="AK90" s="72">
        <v>2</v>
      </c>
      <c r="AL90" s="72">
        <v>4</v>
      </c>
      <c r="AM90" s="72">
        <v>2</v>
      </c>
      <c r="AN90" s="72">
        <v>4</v>
      </c>
      <c r="AO90" s="72">
        <v>5</v>
      </c>
      <c r="AP90" s="72">
        <v>1</v>
      </c>
      <c r="AQ90" s="72">
        <v>1</v>
      </c>
      <c r="AR90" s="72">
        <v>4</v>
      </c>
      <c r="AS90" s="72">
        <v>4</v>
      </c>
      <c r="AT90" s="72">
        <v>5</v>
      </c>
      <c r="AU90" s="72">
        <v>1</v>
      </c>
      <c r="AV90" s="72">
        <v>1</v>
      </c>
      <c r="AW90" s="72">
        <v>1</v>
      </c>
      <c r="AX90" s="72">
        <v>4</v>
      </c>
      <c r="AY90" s="72">
        <v>1</v>
      </c>
      <c r="AZ90" s="72">
        <v>1</v>
      </c>
      <c r="BA90" s="72">
        <v>5</v>
      </c>
      <c r="BB90" s="72">
        <v>3</v>
      </c>
      <c r="BC90" s="72">
        <v>1</v>
      </c>
      <c r="BD90" s="72">
        <v>1</v>
      </c>
      <c r="BE90" s="72">
        <v>1</v>
      </c>
      <c r="BF90" s="72">
        <v>1</v>
      </c>
      <c r="BG90" s="72">
        <v>1</v>
      </c>
      <c r="BH90" s="72">
        <v>4</v>
      </c>
      <c r="BI90" s="72">
        <v>1</v>
      </c>
      <c r="BJ90" s="72">
        <v>1</v>
      </c>
      <c r="BK90" s="72">
        <v>1</v>
      </c>
      <c r="BL90" s="72">
        <v>2</v>
      </c>
      <c r="BM90" s="72">
        <v>3</v>
      </c>
      <c r="BN90" s="72">
        <v>3</v>
      </c>
      <c r="BO90" s="72">
        <v>2</v>
      </c>
      <c r="BP90" s="72">
        <v>3</v>
      </c>
      <c r="BQ90" s="72">
        <v>2</v>
      </c>
      <c r="BR90" s="72">
        <v>3</v>
      </c>
      <c r="BS90" s="72">
        <v>4</v>
      </c>
      <c r="BT90" s="72">
        <v>2</v>
      </c>
      <c r="BU90" s="72">
        <v>4</v>
      </c>
      <c r="BV90" s="72">
        <v>1</v>
      </c>
      <c r="BW90" s="72">
        <v>2</v>
      </c>
      <c r="BX90" s="72">
        <v>3</v>
      </c>
      <c r="BY90" s="72">
        <v>3</v>
      </c>
      <c r="BZ90" s="72">
        <v>3</v>
      </c>
      <c r="CA90" s="72">
        <v>3</v>
      </c>
      <c r="CB90" s="72">
        <v>3</v>
      </c>
      <c r="CC90" s="72">
        <v>2</v>
      </c>
      <c r="CD90" s="72">
        <v>1</v>
      </c>
      <c r="CE90" s="72">
        <v>3</v>
      </c>
      <c r="CF90" s="72">
        <v>5</v>
      </c>
      <c r="CG90" s="72">
        <v>1</v>
      </c>
      <c r="CH90" s="72">
        <v>5</v>
      </c>
      <c r="CI90" s="72">
        <v>5</v>
      </c>
      <c r="CJ90" s="72">
        <v>1</v>
      </c>
      <c r="CK90" s="72">
        <v>2</v>
      </c>
      <c r="CL90" s="72">
        <v>2</v>
      </c>
      <c r="CM90" s="72">
        <v>2</v>
      </c>
      <c r="CN90" s="72">
        <v>1</v>
      </c>
      <c r="CO90" s="72" t="s">
        <v>5</v>
      </c>
      <c r="CP90" s="72">
        <v>1</v>
      </c>
      <c r="CQ90" s="72" t="s">
        <v>147</v>
      </c>
      <c r="CR90" s="72" t="s">
        <v>2649</v>
      </c>
      <c r="CS90" s="72" t="s">
        <v>2844</v>
      </c>
      <c r="CT90" s="72" t="s">
        <v>162</v>
      </c>
      <c r="CU90" s="72" t="s">
        <v>171</v>
      </c>
      <c r="CV90" s="72" t="s">
        <v>176</v>
      </c>
      <c r="CW90" s="72" t="s">
        <v>183</v>
      </c>
      <c r="CX90" s="72" t="s">
        <v>2845</v>
      </c>
      <c r="CY90" s="72" t="s">
        <v>202</v>
      </c>
      <c r="CZ90" s="72" t="s">
        <v>545</v>
      </c>
      <c r="DA90" s="72" t="s">
        <v>208</v>
      </c>
      <c r="DB90" s="72" t="s">
        <v>214</v>
      </c>
      <c r="DC90" s="72" t="s">
        <v>2031</v>
      </c>
    </row>
    <row r="91" spans="1:107" ht="12.75" x14ac:dyDescent="0.2">
      <c r="A91" s="75">
        <v>43817.66563643518</v>
      </c>
      <c r="B91" s="72">
        <v>3</v>
      </c>
      <c r="C91" s="72">
        <v>5</v>
      </c>
      <c r="D91" s="72">
        <v>3</v>
      </c>
      <c r="E91" s="72">
        <v>4</v>
      </c>
      <c r="F91" s="72">
        <v>2</v>
      </c>
      <c r="G91" s="72">
        <v>4</v>
      </c>
      <c r="H91" s="72">
        <v>1</v>
      </c>
      <c r="I91" s="72">
        <v>5</v>
      </c>
      <c r="J91" s="72">
        <v>5</v>
      </c>
      <c r="K91" s="72">
        <v>3</v>
      </c>
      <c r="L91" s="72">
        <v>3</v>
      </c>
      <c r="M91" s="72">
        <v>2</v>
      </c>
      <c r="N91" s="72">
        <v>5</v>
      </c>
      <c r="O91" s="72">
        <v>4</v>
      </c>
      <c r="P91" s="72">
        <v>5</v>
      </c>
      <c r="Q91" s="72">
        <v>5</v>
      </c>
      <c r="R91" s="72">
        <v>5</v>
      </c>
      <c r="S91" s="72">
        <v>5</v>
      </c>
      <c r="T91" s="72">
        <v>4</v>
      </c>
      <c r="U91" s="72">
        <v>1</v>
      </c>
      <c r="V91" s="72" t="s">
        <v>5</v>
      </c>
      <c r="W91" s="72">
        <v>5</v>
      </c>
      <c r="X91" s="72" t="s">
        <v>2846</v>
      </c>
      <c r="Y91" s="72" t="s">
        <v>2847</v>
      </c>
      <c r="Z91" s="72">
        <v>5</v>
      </c>
      <c r="AA91" s="72" t="s">
        <v>5</v>
      </c>
      <c r="AB91" s="72">
        <v>4</v>
      </c>
      <c r="AC91" s="72">
        <v>3</v>
      </c>
      <c r="AD91" s="72">
        <v>4</v>
      </c>
      <c r="AE91" s="72">
        <v>4</v>
      </c>
      <c r="AF91" s="72">
        <v>4</v>
      </c>
      <c r="AG91" s="72">
        <v>4</v>
      </c>
      <c r="AH91" s="72">
        <v>2</v>
      </c>
      <c r="AI91" s="72">
        <v>4</v>
      </c>
      <c r="AJ91" s="72">
        <v>4</v>
      </c>
      <c r="AK91" s="72">
        <v>5</v>
      </c>
      <c r="AL91" s="72">
        <v>4</v>
      </c>
      <c r="AM91" s="72">
        <v>3</v>
      </c>
      <c r="AN91" s="72">
        <v>5</v>
      </c>
      <c r="AO91" s="72">
        <v>3</v>
      </c>
      <c r="AP91" s="72">
        <v>4</v>
      </c>
      <c r="AQ91" s="72">
        <v>3</v>
      </c>
      <c r="AR91" s="72">
        <v>4</v>
      </c>
      <c r="AS91" s="72">
        <v>1</v>
      </c>
      <c r="AT91" s="72">
        <v>5</v>
      </c>
      <c r="AU91" s="72">
        <v>4</v>
      </c>
      <c r="AV91" s="72">
        <v>4</v>
      </c>
      <c r="AW91" s="72">
        <v>3</v>
      </c>
      <c r="AX91" s="72">
        <v>4</v>
      </c>
      <c r="AY91" s="72">
        <v>5</v>
      </c>
      <c r="AZ91" s="72">
        <v>2</v>
      </c>
      <c r="BA91" s="72">
        <v>4</v>
      </c>
      <c r="BB91" s="72">
        <v>4</v>
      </c>
      <c r="BC91" s="72">
        <v>4</v>
      </c>
      <c r="BD91" s="72">
        <v>4</v>
      </c>
      <c r="BE91" s="72">
        <v>3</v>
      </c>
      <c r="BF91" s="72">
        <v>2</v>
      </c>
      <c r="BG91" s="72">
        <v>2</v>
      </c>
      <c r="BH91" s="72">
        <v>5</v>
      </c>
      <c r="BI91" s="72">
        <v>4</v>
      </c>
      <c r="BJ91" s="72">
        <v>3</v>
      </c>
      <c r="BK91" s="72">
        <v>3</v>
      </c>
      <c r="BL91" s="72">
        <v>4</v>
      </c>
      <c r="BM91" s="72">
        <v>4</v>
      </c>
      <c r="BN91" s="72">
        <v>4</v>
      </c>
      <c r="BO91" s="72">
        <v>3</v>
      </c>
      <c r="BP91" s="72">
        <v>5</v>
      </c>
      <c r="BQ91" s="72">
        <v>2</v>
      </c>
      <c r="BR91" s="72">
        <v>4</v>
      </c>
      <c r="BS91" s="72">
        <v>3</v>
      </c>
      <c r="BT91" s="72">
        <v>4</v>
      </c>
      <c r="BU91" s="72">
        <v>3</v>
      </c>
      <c r="BV91" s="72">
        <v>5</v>
      </c>
      <c r="BW91" s="72">
        <v>2</v>
      </c>
      <c r="BX91" s="72">
        <v>4</v>
      </c>
      <c r="BY91" s="72">
        <v>4</v>
      </c>
      <c r="BZ91" s="72">
        <v>3</v>
      </c>
      <c r="CA91" s="72">
        <v>4</v>
      </c>
      <c r="CB91" s="72">
        <v>4</v>
      </c>
      <c r="CC91" s="72">
        <v>2</v>
      </c>
      <c r="CD91" s="72">
        <v>5</v>
      </c>
      <c r="CE91" s="72">
        <v>4</v>
      </c>
      <c r="CF91" s="72">
        <v>5</v>
      </c>
      <c r="CG91" s="72">
        <v>4</v>
      </c>
      <c r="CH91" s="72">
        <v>4</v>
      </c>
      <c r="CI91" s="72">
        <v>4</v>
      </c>
      <c r="CJ91" s="72">
        <v>5</v>
      </c>
      <c r="CK91" s="72">
        <v>5</v>
      </c>
      <c r="CL91" s="72">
        <v>5</v>
      </c>
      <c r="CM91" s="72">
        <v>5</v>
      </c>
      <c r="CN91" s="72">
        <v>3</v>
      </c>
      <c r="CO91" s="72">
        <v>5</v>
      </c>
      <c r="CP91" s="72">
        <v>5</v>
      </c>
      <c r="CQ91" s="72" t="s">
        <v>2052</v>
      </c>
      <c r="CR91" s="72" t="s">
        <v>2848</v>
      </c>
      <c r="CS91" s="72" t="s">
        <v>2849</v>
      </c>
      <c r="CT91" s="72" t="s">
        <v>163</v>
      </c>
      <c r="CU91" s="72" t="s">
        <v>171</v>
      </c>
      <c r="CV91" s="72" t="s">
        <v>178</v>
      </c>
      <c r="CW91" s="72" t="s">
        <v>183</v>
      </c>
      <c r="CX91" s="72" t="s">
        <v>2850</v>
      </c>
      <c r="CY91" s="72" t="s">
        <v>192</v>
      </c>
      <c r="CZ91" s="72" t="s">
        <v>471</v>
      </c>
      <c r="DA91" s="72" t="s">
        <v>208</v>
      </c>
      <c r="DB91" s="72" t="s">
        <v>214</v>
      </c>
      <c r="DC91" s="72" t="s">
        <v>2031</v>
      </c>
    </row>
    <row r="92" spans="1:107" ht="12.75" x14ac:dyDescent="0.2">
      <c r="A92" s="75">
        <v>43817.701549270831</v>
      </c>
      <c r="B92" s="72">
        <v>4</v>
      </c>
      <c r="C92" s="72">
        <v>4</v>
      </c>
      <c r="D92" s="72">
        <v>1</v>
      </c>
      <c r="E92" s="72">
        <v>1</v>
      </c>
      <c r="F92" s="72">
        <v>1</v>
      </c>
      <c r="G92" s="72">
        <v>4</v>
      </c>
      <c r="H92" s="72">
        <v>5</v>
      </c>
      <c r="I92" s="72">
        <v>3</v>
      </c>
      <c r="J92" s="72">
        <v>2</v>
      </c>
      <c r="K92" s="72">
        <v>1</v>
      </c>
      <c r="L92" s="72">
        <v>1</v>
      </c>
      <c r="M92" s="72">
        <v>1</v>
      </c>
      <c r="N92" s="72">
        <v>3</v>
      </c>
      <c r="O92" s="72">
        <v>2</v>
      </c>
      <c r="P92" s="72">
        <v>5</v>
      </c>
      <c r="Q92" s="72">
        <v>4</v>
      </c>
      <c r="R92" s="72">
        <v>3</v>
      </c>
      <c r="S92" s="72">
        <v>3</v>
      </c>
      <c r="T92" s="72">
        <v>1</v>
      </c>
      <c r="U92" s="72">
        <v>1</v>
      </c>
      <c r="V92" s="72">
        <v>1</v>
      </c>
      <c r="W92" s="72">
        <v>5</v>
      </c>
      <c r="X92" s="72" t="s">
        <v>2851</v>
      </c>
      <c r="Y92" s="72" t="s">
        <v>2852</v>
      </c>
      <c r="Z92" s="72">
        <v>4</v>
      </c>
      <c r="AA92" s="72">
        <v>1</v>
      </c>
      <c r="AB92" s="72">
        <v>3</v>
      </c>
      <c r="AC92" s="72">
        <v>4</v>
      </c>
      <c r="AD92" s="72">
        <v>3</v>
      </c>
      <c r="AE92" s="72">
        <v>3</v>
      </c>
      <c r="AF92" s="72">
        <v>1</v>
      </c>
      <c r="AG92" s="72">
        <v>2</v>
      </c>
      <c r="AH92" s="72">
        <v>1</v>
      </c>
      <c r="AI92" s="72">
        <v>2</v>
      </c>
      <c r="AJ92" s="72">
        <v>2</v>
      </c>
      <c r="AK92" s="72">
        <v>4</v>
      </c>
      <c r="AL92" s="72">
        <v>2</v>
      </c>
      <c r="AM92" s="72">
        <v>5</v>
      </c>
      <c r="AN92" s="72">
        <v>4</v>
      </c>
      <c r="AO92" s="72">
        <v>1</v>
      </c>
      <c r="AP92" s="72">
        <v>2</v>
      </c>
      <c r="AQ92" s="72">
        <v>1</v>
      </c>
      <c r="AR92" s="72">
        <v>4</v>
      </c>
      <c r="AS92" s="72">
        <v>5</v>
      </c>
      <c r="AT92" s="72">
        <v>4</v>
      </c>
      <c r="AU92" s="72">
        <v>2</v>
      </c>
      <c r="AV92" s="72">
        <v>1</v>
      </c>
      <c r="AW92" s="72">
        <v>1</v>
      </c>
      <c r="AX92" s="72">
        <v>2</v>
      </c>
      <c r="AY92" s="72">
        <v>3</v>
      </c>
      <c r="AZ92" s="72">
        <v>1</v>
      </c>
      <c r="BA92" s="72">
        <v>5</v>
      </c>
      <c r="BB92" s="72">
        <v>3</v>
      </c>
      <c r="BC92" s="72">
        <v>2</v>
      </c>
      <c r="BD92" s="72">
        <v>1</v>
      </c>
      <c r="BE92" s="72">
        <v>1</v>
      </c>
      <c r="BF92" s="72">
        <v>1</v>
      </c>
      <c r="BG92" s="72">
        <v>1</v>
      </c>
      <c r="BH92" s="72">
        <v>5</v>
      </c>
      <c r="BI92" s="72">
        <v>4</v>
      </c>
      <c r="BJ92" s="72">
        <v>3</v>
      </c>
      <c r="BK92" s="72">
        <v>4</v>
      </c>
      <c r="BL92" s="72">
        <v>3</v>
      </c>
      <c r="BM92" s="72">
        <v>3</v>
      </c>
      <c r="BN92" s="72">
        <v>3</v>
      </c>
      <c r="BO92" s="72">
        <v>4</v>
      </c>
      <c r="BP92" s="72">
        <v>3</v>
      </c>
      <c r="BQ92" s="72">
        <v>4</v>
      </c>
      <c r="BR92" s="72">
        <v>2</v>
      </c>
      <c r="BS92" s="72">
        <v>4</v>
      </c>
      <c r="BT92" s="72">
        <v>4</v>
      </c>
      <c r="BU92" s="72">
        <v>2</v>
      </c>
      <c r="BV92" s="72">
        <v>3</v>
      </c>
      <c r="BW92" s="72">
        <v>2</v>
      </c>
      <c r="BX92" s="72">
        <v>5</v>
      </c>
      <c r="BY92" s="72">
        <v>2</v>
      </c>
      <c r="BZ92" s="72">
        <v>4</v>
      </c>
      <c r="CA92" s="72">
        <v>5</v>
      </c>
      <c r="CB92" s="72">
        <v>2</v>
      </c>
      <c r="CC92" s="72">
        <v>2</v>
      </c>
      <c r="CD92" s="72">
        <v>3</v>
      </c>
      <c r="CE92" s="72">
        <v>2</v>
      </c>
      <c r="CF92" s="72">
        <v>5</v>
      </c>
      <c r="CG92" s="72">
        <v>2</v>
      </c>
      <c r="CH92" s="72">
        <v>4</v>
      </c>
      <c r="CI92" s="72">
        <v>4</v>
      </c>
      <c r="CJ92" s="72">
        <v>5</v>
      </c>
      <c r="CK92" s="72">
        <v>4</v>
      </c>
      <c r="CL92" s="72">
        <v>4</v>
      </c>
      <c r="CM92" s="72">
        <v>3</v>
      </c>
      <c r="CN92" s="72">
        <v>3</v>
      </c>
      <c r="CO92" s="72">
        <v>3</v>
      </c>
      <c r="CP92" s="72">
        <v>3</v>
      </c>
      <c r="CQ92" s="72" t="s">
        <v>2052</v>
      </c>
      <c r="CR92" s="72" t="s">
        <v>2649</v>
      </c>
      <c r="CS92" s="72" t="s">
        <v>2853</v>
      </c>
      <c r="CT92" s="72" t="s">
        <v>162</v>
      </c>
      <c r="CU92" s="72" t="s">
        <v>171</v>
      </c>
      <c r="CV92" s="72" t="s">
        <v>177</v>
      </c>
      <c r="CW92" s="72" t="s">
        <v>183</v>
      </c>
      <c r="CX92" s="72" t="s">
        <v>2854</v>
      </c>
      <c r="CY92" s="72" t="s">
        <v>203</v>
      </c>
      <c r="CZ92" s="72" t="s">
        <v>383</v>
      </c>
      <c r="DA92" s="72" t="s">
        <v>208</v>
      </c>
      <c r="DB92" s="72" t="s">
        <v>214</v>
      </c>
      <c r="DC92" s="72" t="s">
        <v>2031</v>
      </c>
    </row>
    <row r="93" spans="1:107" ht="12.75" x14ac:dyDescent="0.2">
      <c r="A93" s="75">
        <v>43817.708651793982</v>
      </c>
      <c r="B93" s="72">
        <v>4</v>
      </c>
      <c r="C93" s="72">
        <v>4</v>
      </c>
      <c r="D93" s="72">
        <v>5</v>
      </c>
      <c r="E93" s="72">
        <v>4</v>
      </c>
      <c r="F93" s="72">
        <v>4</v>
      </c>
      <c r="G93" s="72">
        <v>5</v>
      </c>
      <c r="H93" s="72">
        <v>4</v>
      </c>
      <c r="I93" s="72">
        <v>3</v>
      </c>
      <c r="J93" s="72">
        <v>5</v>
      </c>
      <c r="K93" s="72">
        <v>4</v>
      </c>
      <c r="L93" s="72">
        <v>4</v>
      </c>
      <c r="M93" s="72">
        <v>4</v>
      </c>
      <c r="N93" s="72">
        <v>3</v>
      </c>
      <c r="O93" s="72">
        <v>4</v>
      </c>
      <c r="P93" s="72">
        <v>4</v>
      </c>
      <c r="Q93" s="72">
        <v>5</v>
      </c>
      <c r="R93" s="72">
        <v>2</v>
      </c>
      <c r="S93" s="72">
        <v>5</v>
      </c>
      <c r="T93" s="72">
        <v>4</v>
      </c>
      <c r="U93" s="72">
        <v>4</v>
      </c>
      <c r="V93" s="72">
        <v>4</v>
      </c>
      <c r="W93" s="72">
        <v>4</v>
      </c>
      <c r="X93" s="72" t="s">
        <v>2855</v>
      </c>
      <c r="Y93" s="72" t="s">
        <v>2539</v>
      </c>
      <c r="Z93" s="72">
        <v>5</v>
      </c>
      <c r="AA93" s="72">
        <v>4</v>
      </c>
      <c r="AB93" s="72">
        <v>4</v>
      </c>
      <c r="AC93" s="72">
        <v>5</v>
      </c>
      <c r="AD93" s="72">
        <v>4</v>
      </c>
      <c r="AE93" s="72">
        <v>4</v>
      </c>
      <c r="AF93" s="72">
        <v>5</v>
      </c>
      <c r="AG93" s="72">
        <v>4</v>
      </c>
      <c r="AH93" s="72">
        <v>4</v>
      </c>
      <c r="AI93" s="72">
        <v>3</v>
      </c>
      <c r="AJ93" s="72">
        <v>4</v>
      </c>
      <c r="AK93" s="72">
        <v>4</v>
      </c>
      <c r="AL93" s="72">
        <v>4</v>
      </c>
      <c r="AM93" s="72">
        <v>4</v>
      </c>
      <c r="AN93" s="72">
        <v>4</v>
      </c>
      <c r="AO93" s="72">
        <v>5</v>
      </c>
      <c r="AP93" s="72">
        <v>4</v>
      </c>
      <c r="AQ93" s="72">
        <v>3</v>
      </c>
      <c r="AR93" s="72">
        <v>5</v>
      </c>
      <c r="AS93" s="72">
        <v>5</v>
      </c>
      <c r="AT93" s="72">
        <v>3</v>
      </c>
      <c r="AU93" s="72">
        <v>5</v>
      </c>
      <c r="AV93" s="72">
        <v>4</v>
      </c>
      <c r="AW93" s="72">
        <v>5</v>
      </c>
      <c r="AX93" s="72">
        <v>5</v>
      </c>
      <c r="AY93" s="72">
        <v>3</v>
      </c>
      <c r="AZ93" s="72">
        <v>5</v>
      </c>
      <c r="BA93" s="72">
        <v>4</v>
      </c>
      <c r="BB93" s="72">
        <v>5</v>
      </c>
      <c r="BC93" s="72">
        <v>2</v>
      </c>
      <c r="BD93" s="72">
        <v>4</v>
      </c>
      <c r="BE93" s="72">
        <v>3</v>
      </c>
      <c r="BF93" s="72">
        <v>4</v>
      </c>
      <c r="BG93" s="72">
        <v>4</v>
      </c>
      <c r="BH93" s="72">
        <v>5</v>
      </c>
      <c r="BI93" s="72">
        <v>4</v>
      </c>
      <c r="BJ93" s="72">
        <v>4</v>
      </c>
      <c r="BK93" s="72">
        <v>3</v>
      </c>
      <c r="BL93" s="72">
        <v>4</v>
      </c>
      <c r="BM93" s="72">
        <v>3</v>
      </c>
      <c r="BN93" s="72">
        <v>5</v>
      </c>
      <c r="BO93" s="72">
        <v>4</v>
      </c>
      <c r="BP93" s="72">
        <v>4</v>
      </c>
      <c r="BQ93" s="72">
        <v>3</v>
      </c>
      <c r="BR93" s="72">
        <v>4</v>
      </c>
      <c r="BS93" s="72">
        <v>4</v>
      </c>
      <c r="BT93" s="72">
        <v>4</v>
      </c>
      <c r="BU93" s="72">
        <v>4</v>
      </c>
      <c r="BV93" s="72">
        <v>3</v>
      </c>
      <c r="BW93" s="72">
        <v>3</v>
      </c>
      <c r="BX93" s="72">
        <v>5</v>
      </c>
      <c r="BY93" s="72">
        <v>5</v>
      </c>
      <c r="BZ93" s="72">
        <v>5</v>
      </c>
      <c r="CA93" s="72">
        <v>4</v>
      </c>
      <c r="CB93" s="72">
        <v>4</v>
      </c>
      <c r="CC93" s="72">
        <v>4</v>
      </c>
      <c r="CD93" s="72">
        <v>4</v>
      </c>
      <c r="CE93" s="72">
        <v>4</v>
      </c>
      <c r="CF93" s="72">
        <v>5</v>
      </c>
      <c r="CG93" s="72">
        <v>3</v>
      </c>
      <c r="CH93" s="72">
        <v>4</v>
      </c>
      <c r="CI93" s="72">
        <v>4</v>
      </c>
      <c r="CJ93" s="72">
        <v>4</v>
      </c>
      <c r="CK93" s="72">
        <v>3</v>
      </c>
      <c r="CL93" s="72" t="s">
        <v>5</v>
      </c>
      <c r="CM93" s="72" t="s">
        <v>5</v>
      </c>
      <c r="CN93" s="72" t="s">
        <v>5</v>
      </c>
      <c r="CO93" s="72">
        <v>4</v>
      </c>
      <c r="CP93" s="72" t="s">
        <v>5</v>
      </c>
      <c r="CQ93" s="72" t="s">
        <v>148</v>
      </c>
      <c r="CR93" s="72" t="s">
        <v>2578</v>
      </c>
      <c r="CS93" s="72" t="s">
        <v>2856</v>
      </c>
      <c r="CT93" s="72" t="s">
        <v>163</v>
      </c>
      <c r="CU93" s="72" t="s">
        <v>170</v>
      </c>
      <c r="CV93" s="72" t="s">
        <v>180</v>
      </c>
      <c r="CW93" s="72" t="s">
        <v>183</v>
      </c>
      <c r="CX93" s="72" t="s">
        <v>2857</v>
      </c>
      <c r="CY93" s="72" t="s">
        <v>203</v>
      </c>
      <c r="CZ93" s="72" t="s">
        <v>1974</v>
      </c>
      <c r="DA93" s="72" t="s">
        <v>209</v>
      </c>
      <c r="DB93" s="72" t="s">
        <v>215</v>
      </c>
      <c r="DC93" s="72" t="s">
        <v>2031</v>
      </c>
    </row>
    <row r="94" spans="1:107" ht="12.75" x14ac:dyDescent="0.2">
      <c r="A94" s="75">
        <v>43817.739065486108</v>
      </c>
      <c r="B94" s="72">
        <v>3</v>
      </c>
      <c r="C94" s="72">
        <v>5</v>
      </c>
      <c r="D94" s="72">
        <v>3</v>
      </c>
      <c r="E94" s="72">
        <v>4</v>
      </c>
      <c r="F94" s="72">
        <v>1</v>
      </c>
      <c r="G94" s="72">
        <v>4</v>
      </c>
      <c r="H94" s="72">
        <v>2</v>
      </c>
      <c r="I94" s="72">
        <v>2</v>
      </c>
      <c r="J94" s="72">
        <v>2</v>
      </c>
      <c r="K94" s="72">
        <v>2</v>
      </c>
      <c r="L94" s="72">
        <v>1</v>
      </c>
      <c r="M94" s="72">
        <v>3</v>
      </c>
      <c r="N94" s="72">
        <v>3</v>
      </c>
      <c r="O94" s="72">
        <v>3</v>
      </c>
      <c r="P94" s="72">
        <v>2</v>
      </c>
      <c r="Q94" s="72">
        <v>5</v>
      </c>
      <c r="R94" s="72">
        <v>4</v>
      </c>
      <c r="S94" s="72">
        <v>4</v>
      </c>
      <c r="T94" s="72">
        <v>1</v>
      </c>
      <c r="U94" s="72">
        <v>3</v>
      </c>
      <c r="V94" s="72">
        <v>1</v>
      </c>
      <c r="W94" s="72">
        <v>4</v>
      </c>
      <c r="X94" s="72" t="s">
        <v>2858</v>
      </c>
      <c r="Y94" s="72" t="s">
        <v>2859</v>
      </c>
      <c r="Z94" s="72">
        <v>3</v>
      </c>
      <c r="AA94" s="72">
        <v>2</v>
      </c>
      <c r="AB94" s="72">
        <v>3</v>
      </c>
      <c r="AC94" s="72">
        <v>3</v>
      </c>
      <c r="AD94" s="72">
        <v>4</v>
      </c>
      <c r="AE94" s="72">
        <v>3</v>
      </c>
      <c r="AF94" s="72">
        <v>4</v>
      </c>
      <c r="AG94" s="72">
        <v>2</v>
      </c>
      <c r="AH94" s="72">
        <v>4</v>
      </c>
      <c r="AI94" s="72">
        <v>4</v>
      </c>
      <c r="AJ94" s="72">
        <v>5</v>
      </c>
      <c r="AK94" s="72">
        <v>4</v>
      </c>
      <c r="AL94" s="72">
        <v>2</v>
      </c>
      <c r="AM94" s="72">
        <v>4</v>
      </c>
      <c r="AN94" s="72">
        <v>5</v>
      </c>
      <c r="AO94" s="72">
        <v>3</v>
      </c>
      <c r="AP94" s="72">
        <v>5</v>
      </c>
      <c r="AQ94" s="72">
        <v>1</v>
      </c>
      <c r="AR94" s="72">
        <v>5</v>
      </c>
      <c r="AS94" s="72">
        <v>3</v>
      </c>
      <c r="AT94" s="72">
        <v>2</v>
      </c>
      <c r="AU94" s="72">
        <v>2</v>
      </c>
      <c r="AV94" s="72">
        <v>2</v>
      </c>
      <c r="AW94" s="72">
        <v>2</v>
      </c>
      <c r="AX94" s="72">
        <v>4</v>
      </c>
      <c r="AY94" s="72">
        <v>3</v>
      </c>
      <c r="AZ94" s="72">
        <v>4</v>
      </c>
      <c r="BA94" s="72">
        <v>3</v>
      </c>
      <c r="BB94" s="72">
        <v>5</v>
      </c>
      <c r="BC94" s="72">
        <v>4</v>
      </c>
      <c r="BD94" s="72">
        <v>5</v>
      </c>
      <c r="BE94" s="72">
        <v>1</v>
      </c>
      <c r="BF94" s="72">
        <v>2</v>
      </c>
      <c r="BG94" s="72">
        <v>2</v>
      </c>
      <c r="BH94" s="72">
        <v>4</v>
      </c>
      <c r="BI94" s="72">
        <v>3</v>
      </c>
      <c r="BJ94" s="72">
        <v>3</v>
      </c>
      <c r="BK94" s="72">
        <v>3</v>
      </c>
      <c r="BL94" s="72">
        <v>3</v>
      </c>
      <c r="BM94" s="72">
        <v>3</v>
      </c>
      <c r="BN94" s="72">
        <v>3</v>
      </c>
      <c r="BO94" s="72">
        <v>3</v>
      </c>
      <c r="BP94" s="72">
        <v>3</v>
      </c>
      <c r="BQ94" s="72">
        <v>2</v>
      </c>
      <c r="BR94" s="72">
        <v>3</v>
      </c>
      <c r="BS94" s="72">
        <v>4</v>
      </c>
      <c r="BT94" s="72">
        <v>3</v>
      </c>
      <c r="BU94" s="72">
        <v>3</v>
      </c>
      <c r="BV94" s="72">
        <v>2</v>
      </c>
      <c r="BW94" s="72">
        <v>2</v>
      </c>
      <c r="BX94" s="72">
        <v>3</v>
      </c>
      <c r="BY94" s="72">
        <v>2</v>
      </c>
      <c r="BZ94" s="72">
        <v>3</v>
      </c>
      <c r="CA94" s="72">
        <v>3</v>
      </c>
      <c r="CB94" s="72">
        <v>5</v>
      </c>
      <c r="CC94" s="72">
        <v>3</v>
      </c>
      <c r="CD94" s="72">
        <v>4</v>
      </c>
      <c r="CE94" s="72">
        <v>3</v>
      </c>
      <c r="CF94" s="72">
        <v>2</v>
      </c>
      <c r="CG94" s="72">
        <v>4</v>
      </c>
      <c r="CH94" s="72">
        <v>4</v>
      </c>
      <c r="CI94" s="72">
        <v>1</v>
      </c>
      <c r="CJ94" s="72">
        <v>1</v>
      </c>
      <c r="CK94" s="72">
        <v>4</v>
      </c>
      <c r="CL94" s="72">
        <v>4</v>
      </c>
      <c r="CM94" s="72">
        <v>1</v>
      </c>
      <c r="CN94" s="72">
        <v>3</v>
      </c>
      <c r="CO94" s="72">
        <v>4</v>
      </c>
      <c r="CP94" s="72">
        <v>2</v>
      </c>
      <c r="CQ94" s="72" t="s">
        <v>147</v>
      </c>
      <c r="CR94" s="72" t="s">
        <v>2659</v>
      </c>
      <c r="CT94" s="72" t="s">
        <v>162</v>
      </c>
      <c r="CU94" s="72" t="s">
        <v>171</v>
      </c>
      <c r="CV94" s="72" t="s">
        <v>176</v>
      </c>
      <c r="CW94" s="72" t="s">
        <v>183</v>
      </c>
      <c r="CX94" s="72" t="s">
        <v>1873</v>
      </c>
      <c r="CY94" s="72" t="s">
        <v>202</v>
      </c>
      <c r="CZ94" s="72" t="s">
        <v>153</v>
      </c>
      <c r="DA94" s="72" t="s">
        <v>208</v>
      </c>
      <c r="DB94" s="72" t="s">
        <v>214</v>
      </c>
      <c r="DC94" s="72" t="s">
        <v>2031</v>
      </c>
    </row>
    <row r="95" spans="1:107" ht="12.75" x14ac:dyDescent="0.2">
      <c r="A95" s="75">
        <v>43817.760358310188</v>
      </c>
      <c r="B95" s="72">
        <v>5</v>
      </c>
      <c r="C95" s="72">
        <v>1</v>
      </c>
      <c r="D95" s="72">
        <v>1</v>
      </c>
      <c r="E95" s="72">
        <v>2</v>
      </c>
      <c r="F95" s="72">
        <v>1</v>
      </c>
      <c r="G95" s="72">
        <v>5</v>
      </c>
      <c r="H95" s="72">
        <v>1</v>
      </c>
      <c r="I95" s="72">
        <v>5</v>
      </c>
      <c r="J95" s="72">
        <v>1</v>
      </c>
      <c r="K95" s="72">
        <v>1</v>
      </c>
      <c r="L95" s="72">
        <v>5</v>
      </c>
      <c r="M95" s="72">
        <v>3</v>
      </c>
      <c r="N95" s="72">
        <v>1</v>
      </c>
      <c r="O95" s="72">
        <v>4</v>
      </c>
      <c r="P95" s="72">
        <v>4</v>
      </c>
      <c r="Q95" s="72">
        <v>4</v>
      </c>
      <c r="R95" s="72">
        <v>3</v>
      </c>
      <c r="S95" s="72">
        <v>1</v>
      </c>
      <c r="T95" s="72">
        <v>1</v>
      </c>
      <c r="U95" s="72">
        <v>1</v>
      </c>
      <c r="V95" s="72">
        <v>1</v>
      </c>
      <c r="W95" s="72">
        <v>1</v>
      </c>
      <c r="X95" s="72" t="s">
        <v>2860</v>
      </c>
      <c r="Z95" s="72">
        <v>4</v>
      </c>
      <c r="AA95" s="72">
        <v>3</v>
      </c>
      <c r="AB95" s="72">
        <v>3</v>
      </c>
      <c r="AC95" s="72">
        <v>3</v>
      </c>
      <c r="AD95" s="72">
        <v>3</v>
      </c>
      <c r="AE95" s="72">
        <v>4</v>
      </c>
      <c r="AF95" s="72">
        <v>5</v>
      </c>
      <c r="AG95" s="72">
        <v>3</v>
      </c>
      <c r="AH95" s="72">
        <v>2</v>
      </c>
      <c r="AI95" s="72">
        <v>5</v>
      </c>
      <c r="AJ95" s="72">
        <v>4</v>
      </c>
      <c r="AK95" s="72">
        <v>5</v>
      </c>
      <c r="AL95" s="72">
        <v>3</v>
      </c>
      <c r="AM95" s="72">
        <v>5</v>
      </c>
      <c r="AN95" s="72">
        <v>2</v>
      </c>
      <c r="AO95" s="72">
        <v>1</v>
      </c>
      <c r="AP95" s="72">
        <v>1</v>
      </c>
      <c r="AQ95" s="72">
        <v>1</v>
      </c>
      <c r="AR95" s="72">
        <v>5</v>
      </c>
      <c r="AS95" s="72">
        <v>1</v>
      </c>
      <c r="AT95" s="72">
        <v>5</v>
      </c>
      <c r="AU95" s="72">
        <v>1</v>
      </c>
      <c r="AV95" s="72">
        <v>1</v>
      </c>
      <c r="AW95" s="72">
        <v>5</v>
      </c>
      <c r="AX95" s="72">
        <v>4</v>
      </c>
      <c r="AY95" s="72">
        <v>1</v>
      </c>
      <c r="AZ95" s="72">
        <v>5</v>
      </c>
      <c r="BA95" s="72">
        <v>5</v>
      </c>
      <c r="BB95" s="72">
        <v>4</v>
      </c>
      <c r="BC95" s="72">
        <v>5</v>
      </c>
      <c r="BD95" s="72">
        <v>1</v>
      </c>
      <c r="BE95" s="72">
        <v>1</v>
      </c>
      <c r="BF95" s="72">
        <v>1</v>
      </c>
      <c r="BG95" s="72">
        <v>1</v>
      </c>
      <c r="BH95" s="72">
        <v>1</v>
      </c>
      <c r="BI95" s="72">
        <v>4</v>
      </c>
      <c r="BJ95" s="72">
        <v>3</v>
      </c>
      <c r="BK95" s="72">
        <v>4</v>
      </c>
      <c r="BL95" s="72">
        <v>5</v>
      </c>
      <c r="BM95" s="72">
        <v>5</v>
      </c>
      <c r="BN95" s="72">
        <v>4</v>
      </c>
      <c r="BO95" s="72">
        <v>3</v>
      </c>
      <c r="BP95" s="72">
        <v>4</v>
      </c>
      <c r="BQ95" s="72">
        <v>3</v>
      </c>
      <c r="BR95" s="72">
        <v>5</v>
      </c>
      <c r="BS95" s="72">
        <v>3</v>
      </c>
      <c r="BT95" s="72">
        <v>2</v>
      </c>
      <c r="BU95" s="72">
        <v>4</v>
      </c>
      <c r="BV95" s="72">
        <v>4</v>
      </c>
      <c r="BW95" s="72" t="s">
        <v>5</v>
      </c>
      <c r="BX95" s="72">
        <v>5</v>
      </c>
      <c r="BY95" s="72">
        <v>4</v>
      </c>
      <c r="BZ95" s="72">
        <v>5</v>
      </c>
      <c r="CA95" s="72">
        <v>4</v>
      </c>
      <c r="CB95" s="72">
        <v>4</v>
      </c>
      <c r="CC95" s="72">
        <v>5</v>
      </c>
      <c r="CD95" s="72">
        <v>4</v>
      </c>
      <c r="CE95" s="72">
        <v>5</v>
      </c>
      <c r="CF95" s="72">
        <v>5</v>
      </c>
      <c r="CG95" s="72">
        <v>3</v>
      </c>
      <c r="CH95" s="72">
        <v>5</v>
      </c>
      <c r="CI95" s="72">
        <v>5</v>
      </c>
      <c r="CJ95" s="72">
        <v>5</v>
      </c>
      <c r="CK95" s="72">
        <v>4</v>
      </c>
      <c r="CL95" s="72">
        <v>5</v>
      </c>
      <c r="CM95" s="72">
        <v>4</v>
      </c>
      <c r="CN95" s="72">
        <v>5</v>
      </c>
      <c r="CO95" s="72">
        <v>5</v>
      </c>
      <c r="CP95" s="72">
        <v>5</v>
      </c>
      <c r="CQ95" s="72" t="s">
        <v>148</v>
      </c>
      <c r="CR95" s="72" t="s">
        <v>2861</v>
      </c>
      <c r="CS95" s="72" t="s">
        <v>2862</v>
      </c>
      <c r="CT95" s="72" t="s">
        <v>162</v>
      </c>
      <c r="CU95" s="72" t="s">
        <v>170</v>
      </c>
      <c r="CV95" s="72" t="s">
        <v>178</v>
      </c>
      <c r="CW95" s="72" t="s">
        <v>183</v>
      </c>
      <c r="CX95" s="72" t="s">
        <v>2863</v>
      </c>
      <c r="CY95" s="72" t="s">
        <v>192</v>
      </c>
      <c r="CZ95" s="72" t="s">
        <v>155</v>
      </c>
      <c r="DA95" s="72" t="s">
        <v>208</v>
      </c>
      <c r="DB95" s="72" t="s">
        <v>214</v>
      </c>
      <c r="DC95" s="72" t="s">
        <v>2031</v>
      </c>
    </row>
    <row r="96" spans="1:107" ht="12.75" x14ac:dyDescent="0.2">
      <c r="A96" s="75">
        <v>43817.852926956017</v>
      </c>
      <c r="B96" s="72">
        <v>2</v>
      </c>
      <c r="C96" s="72">
        <v>4</v>
      </c>
      <c r="D96" s="72">
        <v>5</v>
      </c>
      <c r="E96" s="72">
        <v>5</v>
      </c>
      <c r="F96" s="72">
        <v>1</v>
      </c>
      <c r="G96" s="72">
        <v>5</v>
      </c>
      <c r="H96" s="72">
        <v>2</v>
      </c>
      <c r="I96" s="72">
        <v>3</v>
      </c>
      <c r="J96" s="72">
        <v>1</v>
      </c>
      <c r="K96" s="72">
        <v>4</v>
      </c>
      <c r="L96" s="72">
        <v>3</v>
      </c>
      <c r="M96" s="72">
        <v>3</v>
      </c>
      <c r="N96" s="72">
        <v>2</v>
      </c>
      <c r="O96" s="72">
        <v>3</v>
      </c>
      <c r="P96" s="72">
        <v>5</v>
      </c>
      <c r="Q96" s="72">
        <v>4</v>
      </c>
      <c r="R96" s="72">
        <v>3</v>
      </c>
      <c r="S96" s="72">
        <v>1</v>
      </c>
      <c r="T96" s="72">
        <v>2</v>
      </c>
      <c r="U96" s="72">
        <v>4</v>
      </c>
      <c r="V96" s="72">
        <v>3</v>
      </c>
      <c r="W96" s="72">
        <v>2</v>
      </c>
      <c r="Y96" s="72" t="s">
        <v>2493</v>
      </c>
      <c r="Z96" s="72">
        <v>4</v>
      </c>
      <c r="AA96" s="72">
        <v>4</v>
      </c>
      <c r="AB96" s="72">
        <v>4</v>
      </c>
      <c r="AC96" s="72">
        <v>4</v>
      </c>
      <c r="AD96" s="72">
        <v>4</v>
      </c>
      <c r="AE96" s="72">
        <v>4</v>
      </c>
      <c r="AF96" s="72">
        <v>4</v>
      </c>
      <c r="AG96" s="72">
        <v>4</v>
      </c>
      <c r="AH96" s="72">
        <v>4</v>
      </c>
      <c r="AI96" s="72">
        <v>4</v>
      </c>
      <c r="AJ96" s="72">
        <v>4</v>
      </c>
      <c r="AK96" s="72">
        <v>4</v>
      </c>
      <c r="AL96" s="72">
        <v>4</v>
      </c>
      <c r="AM96" s="72">
        <v>2</v>
      </c>
      <c r="AN96" s="72">
        <v>5</v>
      </c>
      <c r="AO96" s="72">
        <v>5</v>
      </c>
      <c r="AP96" s="72">
        <v>5</v>
      </c>
      <c r="AQ96" s="72">
        <v>2</v>
      </c>
      <c r="AR96" s="72">
        <v>5</v>
      </c>
      <c r="AS96" s="72">
        <v>1</v>
      </c>
      <c r="AT96" s="72">
        <v>3</v>
      </c>
      <c r="AU96" s="72">
        <v>1</v>
      </c>
      <c r="AV96" s="72">
        <v>5</v>
      </c>
      <c r="AW96" s="72">
        <v>2</v>
      </c>
      <c r="AX96" s="72">
        <v>5</v>
      </c>
      <c r="AY96" s="72">
        <v>1</v>
      </c>
      <c r="AZ96" s="72">
        <v>4</v>
      </c>
      <c r="BA96" s="72">
        <v>5</v>
      </c>
      <c r="BB96" s="72">
        <v>5</v>
      </c>
      <c r="BC96" s="72">
        <v>5</v>
      </c>
      <c r="BD96" s="72">
        <v>2</v>
      </c>
      <c r="BE96" s="72">
        <v>3</v>
      </c>
      <c r="BF96" s="72">
        <v>5</v>
      </c>
      <c r="BG96" s="72">
        <v>3</v>
      </c>
      <c r="BH96" s="72">
        <v>2</v>
      </c>
      <c r="BI96" s="72">
        <v>4</v>
      </c>
      <c r="BJ96" s="72">
        <v>4</v>
      </c>
      <c r="BK96" s="72">
        <v>4</v>
      </c>
      <c r="BL96" s="72">
        <v>5</v>
      </c>
      <c r="BM96" s="72">
        <v>3</v>
      </c>
      <c r="BN96" s="72">
        <v>5</v>
      </c>
      <c r="BO96" s="72">
        <v>4</v>
      </c>
      <c r="BP96" s="72">
        <v>5</v>
      </c>
      <c r="BQ96" s="72">
        <v>3</v>
      </c>
      <c r="BR96" s="72">
        <v>4</v>
      </c>
      <c r="BS96" s="72">
        <v>4</v>
      </c>
      <c r="BT96" s="72">
        <v>4</v>
      </c>
      <c r="BU96" s="72">
        <v>4</v>
      </c>
      <c r="BV96" s="72">
        <v>4</v>
      </c>
      <c r="BW96" s="72">
        <v>4</v>
      </c>
      <c r="BX96" s="72">
        <v>4</v>
      </c>
      <c r="BY96" s="72">
        <v>4</v>
      </c>
      <c r="BZ96" s="72">
        <v>3</v>
      </c>
      <c r="CA96" s="72">
        <v>5</v>
      </c>
      <c r="CB96" s="72">
        <v>4</v>
      </c>
      <c r="CC96" s="72">
        <v>2</v>
      </c>
      <c r="CD96" s="72">
        <v>4</v>
      </c>
      <c r="CE96" s="72">
        <v>5</v>
      </c>
      <c r="CF96" s="72">
        <v>3</v>
      </c>
      <c r="CG96" s="72">
        <v>3</v>
      </c>
      <c r="CH96" s="72">
        <v>4</v>
      </c>
      <c r="CI96" s="72">
        <v>3</v>
      </c>
      <c r="CJ96" s="72">
        <v>4</v>
      </c>
      <c r="CK96" s="72">
        <v>5</v>
      </c>
      <c r="CL96" s="72">
        <v>4</v>
      </c>
      <c r="CM96" s="72">
        <v>4</v>
      </c>
      <c r="CN96" s="72">
        <v>4</v>
      </c>
      <c r="CO96" s="72">
        <v>4</v>
      </c>
      <c r="CP96" s="72">
        <v>4</v>
      </c>
      <c r="CQ96" s="72" t="s">
        <v>148</v>
      </c>
      <c r="CR96" s="72" t="s">
        <v>2572</v>
      </c>
      <c r="CT96" s="72" t="s">
        <v>162</v>
      </c>
      <c r="CU96" s="72" t="s">
        <v>170</v>
      </c>
      <c r="CV96" s="72" t="s">
        <v>176</v>
      </c>
      <c r="CW96" s="72" t="s">
        <v>183</v>
      </c>
      <c r="CX96" s="72" t="s">
        <v>2864</v>
      </c>
      <c r="CY96" s="72" t="s">
        <v>202</v>
      </c>
      <c r="CZ96" s="72" t="s">
        <v>633</v>
      </c>
      <c r="DA96" s="72" t="s">
        <v>208</v>
      </c>
      <c r="DB96" s="72" t="s">
        <v>214</v>
      </c>
      <c r="DC96" s="72" t="s">
        <v>2031</v>
      </c>
    </row>
    <row r="97" spans="1:107" ht="12.75" x14ac:dyDescent="0.2">
      <c r="A97" s="75">
        <v>43817.916713506944</v>
      </c>
      <c r="B97" s="72">
        <v>3</v>
      </c>
      <c r="C97" s="72">
        <v>5</v>
      </c>
      <c r="D97" s="72">
        <v>4</v>
      </c>
      <c r="E97" s="72">
        <v>5</v>
      </c>
      <c r="F97" s="72">
        <v>4</v>
      </c>
      <c r="G97" s="72">
        <v>5</v>
      </c>
      <c r="H97" s="72">
        <v>4</v>
      </c>
      <c r="I97" s="72">
        <v>4</v>
      </c>
      <c r="J97" s="72">
        <v>4</v>
      </c>
      <c r="K97" s="72">
        <v>4</v>
      </c>
      <c r="L97" s="72">
        <v>2</v>
      </c>
      <c r="M97" s="72">
        <v>5</v>
      </c>
      <c r="N97" s="72">
        <v>1</v>
      </c>
      <c r="O97" s="72">
        <v>4</v>
      </c>
      <c r="P97" s="72">
        <v>4</v>
      </c>
      <c r="Q97" s="72">
        <v>5</v>
      </c>
      <c r="R97" s="72">
        <v>3</v>
      </c>
      <c r="S97" s="72">
        <v>5</v>
      </c>
      <c r="T97" s="72">
        <v>2</v>
      </c>
      <c r="U97" s="72">
        <v>3</v>
      </c>
      <c r="V97" s="72">
        <v>1</v>
      </c>
      <c r="W97" s="72">
        <v>5</v>
      </c>
      <c r="X97" s="72" t="s">
        <v>2692</v>
      </c>
      <c r="Y97" s="72" t="s">
        <v>2865</v>
      </c>
      <c r="Z97" s="72">
        <v>5</v>
      </c>
      <c r="AA97" s="72">
        <v>3</v>
      </c>
      <c r="AB97" s="72">
        <v>5</v>
      </c>
      <c r="AC97" s="72">
        <v>4</v>
      </c>
      <c r="AD97" s="72">
        <v>5</v>
      </c>
      <c r="AE97" s="72">
        <v>4</v>
      </c>
      <c r="AF97" s="72">
        <v>4</v>
      </c>
      <c r="AG97" s="72">
        <v>2</v>
      </c>
      <c r="AH97" s="72">
        <v>1</v>
      </c>
      <c r="AI97" s="72">
        <v>2</v>
      </c>
      <c r="AJ97" s="72">
        <v>3</v>
      </c>
      <c r="AK97" s="72">
        <v>5</v>
      </c>
      <c r="AL97" s="72">
        <v>2</v>
      </c>
      <c r="AM97" s="72">
        <v>3</v>
      </c>
      <c r="AN97" s="72">
        <v>5</v>
      </c>
      <c r="AO97" s="72">
        <v>4</v>
      </c>
      <c r="AP97" s="72">
        <v>4</v>
      </c>
      <c r="AQ97" s="72">
        <v>4</v>
      </c>
      <c r="AR97" s="72">
        <v>5</v>
      </c>
      <c r="AS97" s="72">
        <v>4</v>
      </c>
      <c r="AT97" s="72">
        <v>4</v>
      </c>
      <c r="AU97" s="72">
        <v>5</v>
      </c>
      <c r="AV97" s="72">
        <v>4</v>
      </c>
      <c r="AW97" s="72">
        <v>2</v>
      </c>
      <c r="AX97" s="72">
        <v>5</v>
      </c>
      <c r="AY97" s="72">
        <v>1</v>
      </c>
      <c r="AZ97" s="72">
        <v>5</v>
      </c>
      <c r="BA97" s="72">
        <v>4</v>
      </c>
      <c r="BB97" s="72">
        <v>5</v>
      </c>
      <c r="BC97" s="72">
        <v>3</v>
      </c>
      <c r="BD97" s="72">
        <v>5</v>
      </c>
      <c r="BE97" s="72">
        <v>1</v>
      </c>
      <c r="BF97" s="72">
        <v>4</v>
      </c>
      <c r="BG97" s="72">
        <v>4</v>
      </c>
      <c r="BH97" s="72">
        <v>5</v>
      </c>
      <c r="BI97" s="72">
        <v>5</v>
      </c>
      <c r="BJ97" s="72">
        <v>1</v>
      </c>
      <c r="BK97" s="72">
        <v>3</v>
      </c>
      <c r="BL97" s="72">
        <v>4</v>
      </c>
      <c r="BM97" s="72">
        <v>1</v>
      </c>
      <c r="BN97" s="72">
        <v>4</v>
      </c>
      <c r="BO97" s="72">
        <v>1</v>
      </c>
      <c r="BP97" s="72">
        <v>3</v>
      </c>
      <c r="BQ97" s="72">
        <v>1</v>
      </c>
      <c r="BR97" s="72">
        <v>5</v>
      </c>
      <c r="BS97" s="72">
        <v>1</v>
      </c>
      <c r="BT97" s="72">
        <v>3</v>
      </c>
      <c r="BU97" s="72">
        <v>1</v>
      </c>
      <c r="BV97" s="72">
        <v>5</v>
      </c>
      <c r="BW97" s="72">
        <v>4</v>
      </c>
      <c r="BX97" s="72">
        <v>1</v>
      </c>
      <c r="BY97" s="72">
        <v>2</v>
      </c>
      <c r="BZ97" s="72">
        <v>1</v>
      </c>
      <c r="CA97" s="72">
        <v>4</v>
      </c>
      <c r="CB97" s="72">
        <v>4</v>
      </c>
      <c r="CC97" s="72">
        <v>1</v>
      </c>
      <c r="CD97" s="72">
        <v>4</v>
      </c>
      <c r="CE97" s="72">
        <v>2</v>
      </c>
      <c r="CF97" s="72">
        <v>1</v>
      </c>
      <c r="CG97" s="72">
        <v>1</v>
      </c>
      <c r="CH97" s="72">
        <v>3</v>
      </c>
      <c r="CI97" s="72">
        <v>3</v>
      </c>
      <c r="CJ97" s="72">
        <v>5</v>
      </c>
      <c r="CK97" s="72">
        <v>5</v>
      </c>
      <c r="CL97" s="72">
        <v>3</v>
      </c>
      <c r="CM97" s="72">
        <v>2</v>
      </c>
      <c r="CN97" s="72">
        <v>1</v>
      </c>
      <c r="CO97" s="72">
        <v>1</v>
      </c>
      <c r="CP97" s="72">
        <v>3</v>
      </c>
      <c r="CQ97" s="72" t="s">
        <v>2052</v>
      </c>
      <c r="CR97" s="72" t="s">
        <v>2866</v>
      </c>
      <c r="CS97" s="72" t="s">
        <v>2867</v>
      </c>
      <c r="CT97" s="72" t="s">
        <v>163</v>
      </c>
      <c r="CU97" s="72" t="s">
        <v>170</v>
      </c>
      <c r="CV97" s="72" t="s">
        <v>178</v>
      </c>
      <c r="CW97" s="72" t="s">
        <v>183</v>
      </c>
      <c r="CX97" s="72" t="s">
        <v>451</v>
      </c>
      <c r="CY97" s="72" t="s">
        <v>546</v>
      </c>
      <c r="CZ97" s="72" t="s">
        <v>1279</v>
      </c>
      <c r="DA97" s="72" t="s">
        <v>208</v>
      </c>
      <c r="DB97" s="72" t="s">
        <v>214</v>
      </c>
      <c r="DC97" s="72" t="s">
        <v>2031</v>
      </c>
    </row>
    <row r="98" spans="1:107" ht="12.75" x14ac:dyDescent="0.2">
      <c r="A98" s="75">
        <v>43817.921487754633</v>
      </c>
      <c r="B98" s="72">
        <v>3</v>
      </c>
      <c r="C98" s="72">
        <v>5</v>
      </c>
      <c r="D98" s="72">
        <v>1</v>
      </c>
      <c r="E98" s="72">
        <v>3</v>
      </c>
      <c r="F98" s="72">
        <v>3</v>
      </c>
      <c r="G98" s="72">
        <v>5</v>
      </c>
      <c r="H98" s="72">
        <v>1</v>
      </c>
      <c r="I98" s="72">
        <v>4</v>
      </c>
      <c r="J98" s="72">
        <v>1</v>
      </c>
      <c r="K98" s="72">
        <v>5</v>
      </c>
      <c r="L98" s="72">
        <v>4</v>
      </c>
      <c r="M98" s="72">
        <v>5</v>
      </c>
      <c r="N98" s="72">
        <v>5</v>
      </c>
      <c r="O98" s="72">
        <v>5</v>
      </c>
      <c r="P98" s="72">
        <v>5</v>
      </c>
      <c r="Q98" s="72">
        <v>5</v>
      </c>
      <c r="R98" s="72">
        <v>4</v>
      </c>
      <c r="S98" s="72">
        <v>4</v>
      </c>
      <c r="T98" s="72">
        <v>1</v>
      </c>
      <c r="U98" s="72">
        <v>5</v>
      </c>
      <c r="V98" s="72">
        <v>3</v>
      </c>
      <c r="W98" s="72">
        <v>5</v>
      </c>
      <c r="X98" s="72" t="s">
        <v>2868</v>
      </c>
      <c r="Y98" s="72" t="s">
        <v>2869</v>
      </c>
      <c r="Z98" s="72">
        <v>4</v>
      </c>
      <c r="AA98" s="72">
        <v>5</v>
      </c>
      <c r="AB98" s="72">
        <v>3</v>
      </c>
      <c r="AC98" s="72">
        <v>3</v>
      </c>
      <c r="AD98" s="72">
        <v>5</v>
      </c>
      <c r="AE98" s="72">
        <v>5</v>
      </c>
      <c r="AF98" s="72">
        <v>3</v>
      </c>
      <c r="AG98" s="72">
        <v>5</v>
      </c>
      <c r="AH98" s="72">
        <v>4</v>
      </c>
      <c r="AI98" s="72">
        <v>5</v>
      </c>
      <c r="AJ98" s="72">
        <v>5</v>
      </c>
      <c r="AK98" s="72">
        <v>4</v>
      </c>
      <c r="AL98" s="72">
        <v>4</v>
      </c>
      <c r="AM98" s="72">
        <v>3</v>
      </c>
      <c r="AN98" s="72">
        <v>5</v>
      </c>
      <c r="AO98" s="72">
        <v>1</v>
      </c>
      <c r="AP98" s="72">
        <v>2</v>
      </c>
      <c r="AQ98" s="72">
        <v>3</v>
      </c>
      <c r="AR98" s="72">
        <v>5</v>
      </c>
      <c r="AS98" s="72">
        <v>1</v>
      </c>
      <c r="AT98" s="72">
        <v>4</v>
      </c>
      <c r="AU98" s="72">
        <v>1</v>
      </c>
      <c r="AV98" s="72">
        <v>5</v>
      </c>
      <c r="AW98" s="72">
        <v>3</v>
      </c>
      <c r="AX98" s="72">
        <v>5</v>
      </c>
      <c r="AY98" s="72">
        <v>4</v>
      </c>
      <c r="AZ98" s="72">
        <v>4</v>
      </c>
      <c r="BA98" s="72">
        <v>5</v>
      </c>
      <c r="BB98" s="72">
        <v>5</v>
      </c>
      <c r="BC98" s="72">
        <v>4</v>
      </c>
      <c r="BD98" s="72">
        <v>4</v>
      </c>
      <c r="BE98" s="72">
        <v>1</v>
      </c>
      <c r="BF98" s="72">
        <v>5</v>
      </c>
      <c r="BG98" s="72">
        <v>1</v>
      </c>
      <c r="BH98" s="72">
        <v>5</v>
      </c>
      <c r="BI98" s="72">
        <v>4</v>
      </c>
      <c r="BJ98" s="72">
        <v>5</v>
      </c>
      <c r="BK98" s="72">
        <v>5</v>
      </c>
      <c r="BL98" s="72">
        <v>4</v>
      </c>
      <c r="BM98" s="72">
        <v>4</v>
      </c>
      <c r="BN98" s="72">
        <v>4</v>
      </c>
      <c r="BO98" s="72">
        <v>4</v>
      </c>
      <c r="BP98" s="72">
        <v>3</v>
      </c>
      <c r="BQ98" s="72">
        <v>3</v>
      </c>
      <c r="BR98" s="72">
        <v>4</v>
      </c>
      <c r="BS98" s="72">
        <v>4</v>
      </c>
      <c r="BT98" s="72">
        <v>5</v>
      </c>
      <c r="BU98" s="72">
        <v>4</v>
      </c>
      <c r="BV98" s="72">
        <v>4</v>
      </c>
      <c r="BW98" s="72">
        <v>5</v>
      </c>
      <c r="BX98" s="72">
        <v>4</v>
      </c>
      <c r="BY98" s="72">
        <v>4</v>
      </c>
      <c r="BZ98" s="72">
        <v>3</v>
      </c>
      <c r="CA98" s="72">
        <v>4</v>
      </c>
      <c r="CB98" s="72">
        <v>4</v>
      </c>
      <c r="CC98" s="72">
        <v>4</v>
      </c>
      <c r="CD98" s="72">
        <v>3</v>
      </c>
      <c r="CE98" s="72">
        <v>4</v>
      </c>
      <c r="CF98" s="72">
        <v>5</v>
      </c>
      <c r="CG98" s="72">
        <v>5</v>
      </c>
      <c r="CH98" s="72">
        <v>2</v>
      </c>
      <c r="CI98" s="72">
        <v>2</v>
      </c>
      <c r="CJ98" s="72">
        <v>2</v>
      </c>
      <c r="CK98" s="72">
        <v>4</v>
      </c>
      <c r="CL98" s="72">
        <v>4</v>
      </c>
      <c r="CM98" s="72">
        <v>2</v>
      </c>
      <c r="CN98" s="72">
        <v>2</v>
      </c>
      <c r="CO98" s="72">
        <v>3</v>
      </c>
      <c r="CP98" s="72">
        <v>3</v>
      </c>
      <c r="CQ98" s="72" t="s">
        <v>2052</v>
      </c>
      <c r="CR98" s="72" t="s">
        <v>2870</v>
      </c>
      <c r="CS98" s="72" t="s">
        <v>2871</v>
      </c>
      <c r="CT98" s="72" t="s">
        <v>162</v>
      </c>
      <c r="CU98" s="72" t="s">
        <v>171</v>
      </c>
      <c r="CV98" s="72" t="s">
        <v>176</v>
      </c>
      <c r="CW98" s="72" t="s">
        <v>2872</v>
      </c>
      <c r="CX98" s="72" t="s">
        <v>2873</v>
      </c>
      <c r="CY98" s="72" t="s">
        <v>203</v>
      </c>
      <c r="CZ98" s="72" t="s">
        <v>1206</v>
      </c>
      <c r="DA98" s="72" t="s">
        <v>1284</v>
      </c>
      <c r="DB98" s="72" t="s">
        <v>216</v>
      </c>
      <c r="DC98" s="72" t="s">
        <v>2031</v>
      </c>
    </row>
    <row r="99" spans="1:107" ht="12.75" x14ac:dyDescent="0.2">
      <c r="A99" s="75">
        <v>43818.379700057871</v>
      </c>
      <c r="B99" s="72">
        <v>5</v>
      </c>
      <c r="C99" s="72">
        <v>4</v>
      </c>
      <c r="D99" s="72">
        <v>3</v>
      </c>
      <c r="E99" s="72">
        <v>4</v>
      </c>
      <c r="F99" s="72">
        <v>4</v>
      </c>
      <c r="G99" s="72">
        <v>5</v>
      </c>
      <c r="H99" s="72">
        <v>4</v>
      </c>
      <c r="I99" s="72">
        <v>3</v>
      </c>
      <c r="J99" s="72">
        <v>3</v>
      </c>
      <c r="K99" s="72">
        <v>2</v>
      </c>
      <c r="L99" s="72">
        <v>2</v>
      </c>
      <c r="M99" s="72">
        <v>3</v>
      </c>
      <c r="N99" s="72">
        <v>3</v>
      </c>
      <c r="O99" s="72">
        <v>4</v>
      </c>
      <c r="P99" s="72">
        <v>4</v>
      </c>
      <c r="Q99" s="72">
        <v>3</v>
      </c>
      <c r="R99" s="72">
        <v>2</v>
      </c>
      <c r="S99" s="72">
        <v>2</v>
      </c>
      <c r="T99" s="72">
        <v>2</v>
      </c>
      <c r="U99" s="72">
        <v>2</v>
      </c>
      <c r="V99" s="72">
        <v>1</v>
      </c>
      <c r="W99" s="72">
        <v>3</v>
      </c>
      <c r="X99" s="72" t="s">
        <v>2662</v>
      </c>
      <c r="Y99" s="72" t="s">
        <v>2874</v>
      </c>
      <c r="Z99" s="72">
        <v>2</v>
      </c>
      <c r="AA99" s="72">
        <v>2</v>
      </c>
      <c r="AB99" s="72">
        <v>5</v>
      </c>
      <c r="AC99" s="72">
        <v>3</v>
      </c>
      <c r="AD99" s="72">
        <v>5</v>
      </c>
      <c r="AE99" s="72">
        <v>4</v>
      </c>
      <c r="AF99" s="72">
        <v>3</v>
      </c>
      <c r="AG99" s="72">
        <v>4</v>
      </c>
      <c r="AH99" s="72">
        <v>4</v>
      </c>
      <c r="AI99" s="72">
        <v>4</v>
      </c>
      <c r="AJ99" s="72">
        <v>2</v>
      </c>
      <c r="AK99" s="72">
        <v>5</v>
      </c>
      <c r="AL99" s="72">
        <v>5</v>
      </c>
      <c r="AM99" s="72">
        <v>5</v>
      </c>
      <c r="AN99" s="72">
        <v>4</v>
      </c>
      <c r="AO99" s="72">
        <v>3</v>
      </c>
      <c r="AP99" s="72">
        <v>5</v>
      </c>
      <c r="AQ99" s="72">
        <v>5</v>
      </c>
      <c r="AR99" s="72">
        <v>5</v>
      </c>
      <c r="AS99" s="72">
        <v>4</v>
      </c>
      <c r="AT99" s="72">
        <v>4</v>
      </c>
      <c r="AU99" s="72">
        <v>4</v>
      </c>
      <c r="AV99" s="72">
        <v>2</v>
      </c>
      <c r="AW99" s="72">
        <v>2</v>
      </c>
      <c r="AX99" s="72">
        <v>4</v>
      </c>
      <c r="AY99" s="72">
        <v>3</v>
      </c>
      <c r="AZ99" s="72">
        <v>3</v>
      </c>
      <c r="BA99" s="72">
        <v>4</v>
      </c>
      <c r="BB99" s="72">
        <v>5</v>
      </c>
      <c r="BC99" s="72">
        <v>2</v>
      </c>
      <c r="BD99" s="72">
        <v>4</v>
      </c>
      <c r="BE99" s="72">
        <v>2</v>
      </c>
      <c r="BF99" s="72">
        <v>1</v>
      </c>
      <c r="BG99" s="72">
        <v>1</v>
      </c>
      <c r="BH99" s="72">
        <v>4</v>
      </c>
      <c r="BI99" s="72">
        <v>3</v>
      </c>
      <c r="BJ99" s="72">
        <v>5</v>
      </c>
      <c r="BK99" s="72">
        <v>3</v>
      </c>
      <c r="BL99" s="72">
        <v>4</v>
      </c>
      <c r="BM99" s="72">
        <v>4</v>
      </c>
      <c r="BN99" s="72">
        <v>5</v>
      </c>
      <c r="BO99" s="72">
        <v>3</v>
      </c>
      <c r="BP99" s="72">
        <v>3</v>
      </c>
      <c r="BQ99" s="72">
        <v>3</v>
      </c>
      <c r="BR99" s="72">
        <v>3</v>
      </c>
      <c r="BS99" s="72">
        <v>4</v>
      </c>
      <c r="BT99" s="72">
        <v>2</v>
      </c>
      <c r="BU99" s="72">
        <v>3</v>
      </c>
      <c r="BV99" s="72">
        <v>3</v>
      </c>
      <c r="BW99" s="72">
        <v>1</v>
      </c>
      <c r="BX99" s="72">
        <v>4</v>
      </c>
      <c r="BY99" s="72">
        <v>4</v>
      </c>
      <c r="BZ99" s="72">
        <v>3</v>
      </c>
      <c r="CA99" s="72">
        <v>5</v>
      </c>
      <c r="CB99" s="72">
        <v>4</v>
      </c>
      <c r="CC99" s="72">
        <v>2</v>
      </c>
      <c r="CD99" s="72">
        <v>4</v>
      </c>
      <c r="CE99" s="72">
        <v>2</v>
      </c>
      <c r="CF99" s="72">
        <v>3</v>
      </c>
      <c r="CG99" s="72">
        <v>1</v>
      </c>
      <c r="CH99" s="72">
        <v>5</v>
      </c>
      <c r="CI99" s="72">
        <v>4</v>
      </c>
      <c r="CJ99" s="72">
        <v>3</v>
      </c>
      <c r="CK99" s="72">
        <v>3</v>
      </c>
      <c r="CL99" s="72">
        <v>4</v>
      </c>
      <c r="CM99" s="72">
        <v>4</v>
      </c>
      <c r="CN99" s="72">
        <v>3</v>
      </c>
      <c r="CO99" s="72">
        <v>3</v>
      </c>
      <c r="CP99" s="72">
        <v>4</v>
      </c>
      <c r="CQ99" s="72" t="s">
        <v>2176</v>
      </c>
      <c r="CR99" s="72" t="s">
        <v>2875</v>
      </c>
      <c r="CS99" s="72" t="s">
        <v>2876</v>
      </c>
      <c r="CT99" s="72" t="s">
        <v>162</v>
      </c>
      <c r="CU99" s="72" t="s">
        <v>171</v>
      </c>
      <c r="CV99" s="72" t="s">
        <v>176</v>
      </c>
      <c r="CW99" s="72" t="s">
        <v>183</v>
      </c>
      <c r="CX99" s="72" t="s">
        <v>345</v>
      </c>
      <c r="CY99" s="72" t="s">
        <v>153</v>
      </c>
      <c r="CZ99" s="72" t="s">
        <v>410</v>
      </c>
      <c r="DA99" s="72" t="s">
        <v>208</v>
      </c>
      <c r="DB99" s="72" t="s">
        <v>214</v>
      </c>
      <c r="DC99" s="72" t="s">
        <v>2031</v>
      </c>
    </row>
    <row r="100" spans="1:107" ht="12.75" x14ac:dyDescent="0.2">
      <c r="A100" s="75">
        <v>43818.403024050931</v>
      </c>
      <c r="B100" s="72">
        <v>3</v>
      </c>
      <c r="C100" s="72">
        <v>3</v>
      </c>
      <c r="D100" s="72">
        <v>3</v>
      </c>
      <c r="E100" s="72">
        <v>2</v>
      </c>
      <c r="F100" s="72">
        <v>2</v>
      </c>
      <c r="G100" s="72">
        <v>3</v>
      </c>
      <c r="H100" s="72">
        <v>4</v>
      </c>
      <c r="I100" s="72">
        <v>3</v>
      </c>
      <c r="J100" s="72">
        <v>3</v>
      </c>
      <c r="K100" s="72">
        <v>3</v>
      </c>
      <c r="L100" s="72">
        <v>2</v>
      </c>
      <c r="M100" s="72">
        <v>1</v>
      </c>
      <c r="N100" s="72">
        <v>2</v>
      </c>
      <c r="O100" s="72">
        <v>2</v>
      </c>
      <c r="P100" s="72">
        <v>2</v>
      </c>
      <c r="Q100" s="72">
        <v>4</v>
      </c>
      <c r="R100" s="72">
        <v>2</v>
      </c>
      <c r="S100" s="72">
        <v>3</v>
      </c>
      <c r="T100" s="72">
        <v>2</v>
      </c>
      <c r="U100" s="72">
        <v>1</v>
      </c>
      <c r="V100" s="72">
        <v>1</v>
      </c>
      <c r="W100" s="72">
        <v>3</v>
      </c>
      <c r="X100" s="72" t="s">
        <v>2877</v>
      </c>
      <c r="Y100" s="72" t="s">
        <v>2539</v>
      </c>
      <c r="Z100" s="72">
        <v>4</v>
      </c>
      <c r="AA100" s="72">
        <v>2</v>
      </c>
      <c r="AB100" s="72">
        <v>2</v>
      </c>
      <c r="AC100" s="72">
        <v>2</v>
      </c>
      <c r="AD100" s="72">
        <v>3</v>
      </c>
      <c r="AE100" s="72">
        <v>2</v>
      </c>
      <c r="AF100" s="72">
        <v>2</v>
      </c>
      <c r="AG100" s="72">
        <v>4</v>
      </c>
      <c r="AH100" s="72">
        <v>3</v>
      </c>
      <c r="AI100" s="72">
        <v>2</v>
      </c>
      <c r="AJ100" s="72">
        <v>2</v>
      </c>
      <c r="AK100" s="72">
        <v>3</v>
      </c>
      <c r="AL100" s="72">
        <v>3</v>
      </c>
      <c r="AM100" s="72">
        <v>4</v>
      </c>
      <c r="AN100" s="72">
        <v>3</v>
      </c>
      <c r="AO100" s="72">
        <v>3</v>
      </c>
      <c r="AP100" s="72">
        <v>2</v>
      </c>
      <c r="AQ100" s="72">
        <v>2</v>
      </c>
      <c r="AR100" s="72">
        <v>3</v>
      </c>
      <c r="AS100" s="72">
        <v>4</v>
      </c>
      <c r="AT100" s="72">
        <v>3</v>
      </c>
      <c r="AU100" s="72">
        <v>3</v>
      </c>
      <c r="AV100" s="72">
        <v>3</v>
      </c>
      <c r="AW100" s="72">
        <v>2</v>
      </c>
      <c r="AX100" s="72">
        <v>2</v>
      </c>
      <c r="AY100" s="72">
        <v>3</v>
      </c>
      <c r="AZ100" s="72">
        <v>2</v>
      </c>
      <c r="BA100" s="72">
        <v>2</v>
      </c>
      <c r="BB100" s="72">
        <v>4</v>
      </c>
      <c r="BC100" s="72">
        <v>2</v>
      </c>
      <c r="BD100" s="72">
        <v>4</v>
      </c>
      <c r="BE100" s="72">
        <v>2</v>
      </c>
      <c r="BF100" s="72">
        <v>4</v>
      </c>
      <c r="BG100" s="72">
        <v>1</v>
      </c>
      <c r="BH100" s="72">
        <v>3</v>
      </c>
      <c r="BI100" s="72">
        <v>4</v>
      </c>
      <c r="BJ100" s="72">
        <v>4</v>
      </c>
      <c r="BK100" s="72">
        <v>3</v>
      </c>
      <c r="BL100" s="72">
        <v>3</v>
      </c>
      <c r="BM100" s="72">
        <v>4</v>
      </c>
      <c r="BN100" s="72">
        <v>2</v>
      </c>
      <c r="BO100" s="72">
        <v>2</v>
      </c>
      <c r="BP100" s="72">
        <v>3</v>
      </c>
      <c r="BQ100" s="72">
        <v>2</v>
      </c>
      <c r="BR100" s="72">
        <v>4</v>
      </c>
      <c r="BS100" s="72">
        <v>2</v>
      </c>
      <c r="BT100" s="72">
        <v>2</v>
      </c>
      <c r="BU100" s="72">
        <v>3</v>
      </c>
      <c r="BV100" s="72">
        <v>3</v>
      </c>
      <c r="BW100" s="72">
        <v>2</v>
      </c>
      <c r="BX100" s="72">
        <v>3</v>
      </c>
      <c r="BY100" s="72">
        <v>3</v>
      </c>
      <c r="BZ100" s="72">
        <v>4</v>
      </c>
      <c r="CA100" s="72">
        <v>5</v>
      </c>
      <c r="CB100" s="72">
        <v>3</v>
      </c>
      <c r="CC100" s="72">
        <v>2</v>
      </c>
      <c r="CD100" s="72">
        <v>4</v>
      </c>
      <c r="CE100" s="72">
        <v>4</v>
      </c>
      <c r="CF100" s="72">
        <v>5</v>
      </c>
      <c r="CG100" s="72">
        <v>3</v>
      </c>
      <c r="CH100" s="72">
        <v>5</v>
      </c>
      <c r="CI100" s="72">
        <v>4</v>
      </c>
      <c r="CJ100" s="72">
        <v>3</v>
      </c>
      <c r="CK100" s="72">
        <v>4</v>
      </c>
      <c r="CL100" s="72">
        <v>4</v>
      </c>
      <c r="CM100" s="72">
        <v>4</v>
      </c>
      <c r="CN100" s="72">
        <v>4</v>
      </c>
      <c r="CO100" s="72">
        <v>5</v>
      </c>
      <c r="CP100" s="72">
        <v>4</v>
      </c>
      <c r="CQ100" s="72" t="s">
        <v>2052</v>
      </c>
      <c r="CR100" s="72" t="s">
        <v>2878</v>
      </c>
      <c r="CS100" s="72" t="s">
        <v>2879</v>
      </c>
      <c r="CT100" s="72" t="s">
        <v>162</v>
      </c>
      <c r="CU100" s="72" t="s">
        <v>170</v>
      </c>
      <c r="CV100" s="72" t="s">
        <v>176</v>
      </c>
      <c r="CW100" s="72" t="s">
        <v>183</v>
      </c>
      <c r="CX100" s="72" t="s">
        <v>2880</v>
      </c>
      <c r="CY100" s="72" t="s">
        <v>203</v>
      </c>
      <c r="CZ100" s="72" t="s">
        <v>610</v>
      </c>
      <c r="DA100" s="72" t="s">
        <v>208</v>
      </c>
      <c r="DB100" s="72" t="s">
        <v>214</v>
      </c>
      <c r="DC100" s="72" t="s">
        <v>2031</v>
      </c>
    </row>
    <row r="101" spans="1:107" ht="12.75" x14ac:dyDescent="0.2">
      <c r="A101" s="75">
        <v>43818.40330041667</v>
      </c>
      <c r="B101" s="72">
        <v>4</v>
      </c>
      <c r="C101" s="72">
        <v>2</v>
      </c>
      <c r="D101" s="72">
        <v>1</v>
      </c>
      <c r="E101" s="72">
        <v>1</v>
      </c>
      <c r="F101" s="72">
        <v>1</v>
      </c>
      <c r="G101" s="72">
        <v>3</v>
      </c>
      <c r="H101" s="72">
        <v>2</v>
      </c>
      <c r="I101" s="72">
        <v>3</v>
      </c>
      <c r="J101" s="72">
        <v>1</v>
      </c>
      <c r="K101" s="72">
        <v>1</v>
      </c>
      <c r="L101" s="72">
        <v>2</v>
      </c>
      <c r="M101" s="72">
        <v>4</v>
      </c>
      <c r="N101" s="72">
        <v>3</v>
      </c>
      <c r="O101" s="72">
        <v>2</v>
      </c>
      <c r="P101" s="72">
        <v>3</v>
      </c>
      <c r="Q101" s="72">
        <v>3</v>
      </c>
      <c r="R101" s="72">
        <v>2</v>
      </c>
      <c r="S101" s="72">
        <v>1</v>
      </c>
      <c r="T101" s="72">
        <v>1</v>
      </c>
      <c r="U101" s="72">
        <v>2</v>
      </c>
      <c r="V101" s="72">
        <v>1</v>
      </c>
      <c r="W101" s="72">
        <v>1</v>
      </c>
      <c r="X101" s="72" t="s">
        <v>2881</v>
      </c>
      <c r="Y101" s="72" t="s">
        <v>2882</v>
      </c>
      <c r="Z101" s="72">
        <v>3</v>
      </c>
      <c r="AA101" s="72">
        <v>2</v>
      </c>
      <c r="AB101" s="72">
        <v>3</v>
      </c>
      <c r="AC101" s="72">
        <v>4</v>
      </c>
      <c r="AD101" s="72">
        <v>4</v>
      </c>
      <c r="AE101" s="72">
        <v>3</v>
      </c>
      <c r="AF101" s="72">
        <v>2</v>
      </c>
      <c r="AG101" s="72">
        <v>4</v>
      </c>
      <c r="AH101" s="72">
        <v>4</v>
      </c>
      <c r="AI101" s="72">
        <v>5</v>
      </c>
      <c r="AJ101" s="72">
        <v>5</v>
      </c>
      <c r="AK101" s="72">
        <v>4</v>
      </c>
      <c r="AL101" s="72">
        <v>2</v>
      </c>
      <c r="AM101" s="72">
        <v>5</v>
      </c>
      <c r="AN101" s="72">
        <v>3</v>
      </c>
      <c r="AO101" s="72">
        <v>1</v>
      </c>
      <c r="AP101" s="72">
        <v>3</v>
      </c>
      <c r="AQ101" s="72">
        <v>2</v>
      </c>
      <c r="AR101" s="72">
        <v>4</v>
      </c>
      <c r="AS101" s="72">
        <v>3</v>
      </c>
      <c r="AT101" s="72">
        <v>3</v>
      </c>
      <c r="AU101" s="72">
        <v>2</v>
      </c>
      <c r="AV101" s="72">
        <v>3</v>
      </c>
      <c r="AW101" s="72">
        <v>4</v>
      </c>
      <c r="AX101" s="72">
        <v>5</v>
      </c>
      <c r="AY101" s="72">
        <v>3</v>
      </c>
      <c r="AZ101" s="72">
        <v>2</v>
      </c>
      <c r="BA101" s="72">
        <v>5</v>
      </c>
      <c r="BB101" s="72">
        <v>5</v>
      </c>
      <c r="BC101" s="72">
        <v>2</v>
      </c>
      <c r="BD101" s="72">
        <v>2</v>
      </c>
      <c r="BE101" s="72">
        <v>2</v>
      </c>
      <c r="BF101" s="72">
        <v>5</v>
      </c>
      <c r="BG101" s="72">
        <v>3</v>
      </c>
      <c r="BH101" s="72">
        <v>3</v>
      </c>
      <c r="BI101" s="72">
        <v>2</v>
      </c>
      <c r="BJ101" s="72">
        <v>3</v>
      </c>
      <c r="BK101" s="72">
        <v>2</v>
      </c>
      <c r="BL101" s="72">
        <v>4</v>
      </c>
      <c r="BM101" s="72">
        <v>5</v>
      </c>
      <c r="BN101" s="72">
        <v>5</v>
      </c>
      <c r="BO101" s="72">
        <v>5</v>
      </c>
      <c r="BP101" s="72">
        <v>2</v>
      </c>
      <c r="BQ101" s="72">
        <v>2</v>
      </c>
      <c r="BR101" s="72">
        <v>4</v>
      </c>
      <c r="BS101" s="72">
        <v>4</v>
      </c>
      <c r="BT101" s="72">
        <v>5</v>
      </c>
      <c r="BU101" s="72">
        <v>4</v>
      </c>
      <c r="BV101" s="72">
        <v>2</v>
      </c>
      <c r="BW101" s="72">
        <v>2</v>
      </c>
      <c r="BX101" s="72">
        <v>5</v>
      </c>
      <c r="BY101" s="72">
        <v>4</v>
      </c>
      <c r="BZ101" s="72">
        <v>4</v>
      </c>
      <c r="CA101" s="72">
        <v>3</v>
      </c>
      <c r="CB101" s="72">
        <v>5</v>
      </c>
      <c r="CC101" s="72">
        <v>3</v>
      </c>
      <c r="CD101" s="72">
        <v>4</v>
      </c>
      <c r="CE101" s="72">
        <v>2</v>
      </c>
      <c r="CF101" s="72">
        <v>5</v>
      </c>
      <c r="CG101" s="72">
        <v>4</v>
      </c>
      <c r="CH101" s="72">
        <v>5</v>
      </c>
      <c r="CI101" s="72">
        <v>5</v>
      </c>
      <c r="CJ101" s="72">
        <v>4</v>
      </c>
      <c r="CK101" s="72">
        <v>4</v>
      </c>
      <c r="CL101" s="72">
        <v>5</v>
      </c>
      <c r="CM101" s="72">
        <v>3</v>
      </c>
      <c r="CN101" s="72">
        <v>3</v>
      </c>
      <c r="CO101" s="72">
        <v>5</v>
      </c>
      <c r="CP101" s="72">
        <v>4</v>
      </c>
      <c r="CQ101" s="72" t="s">
        <v>147</v>
      </c>
      <c r="CR101" s="72" t="s">
        <v>2559</v>
      </c>
      <c r="CS101" s="72" t="s">
        <v>2883</v>
      </c>
      <c r="CT101" s="72" t="s">
        <v>163</v>
      </c>
      <c r="CU101" s="72" t="s">
        <v>172</v>
      </c>
      <c r="CV101" s="72" t="s">
        <v>176</v>
      </c>
      <c r="CW101" s="72" t="s">
        <v>183</v>
      </c>
      <c r="CX101" s="72" t="s">
        <v>2884</v>
      </c>
      <c r="CY101" s="72" t="s">
        <v>195</v>
      </c>
      <c r="CZ101" s="72" t="s">
        <v>444</v>
      </c>
      <c r="DA101" s="72" t="s">
        <v>535</v>
      </c>
      <c r="DB101" s="72" t="s">
        <v>218</v>
      </c>
      <c r="DC101" s="72" t="s">
        <v>2031</v>
      </c>
    </row>
    <row r="102" spans="1:107" ht="12.75" x14ac:dyDescent="0.2">
      <c r="A102" s="75">
        <v>43818.413255613428</v>
      </c>
      <c r="B102" s="72">
        <v>4</v>
      </c>
      <c r="C102" s="72">
        <v>5</v>
      </c>
      <c r="D102" s="72">
        <v>4</v>
      </c>
      <c r="E102" s="72">
        <v>3</v>
      </c>
      <c r="F102" s="72">
        <v>5</v>
      </c>
      <c r="G102" s="72">
        <v>4</v>
      </c>
      <c r="H102" s="72">
        <v>3</v>
      </c>
      <c r="I102" s="72">
        <v>5</v>
      </c>
      <c r="J102" s="72">
        <v>4</v>
      </c>
      <c r="K102" s="72">
        <v>4</v>
      </c>
      <c r="L102" s="72">
        <v>4</v>
      </c>
      <c r="M102" s="72">
        <v>4</v>
      </c>
      <c r="N102" s="72">
        <v>2</v>
      </c>
      <c r="O102" s="72">
        <v>5</v>
      </c>
      <c r="P102" s="72">
        <v>5</v>
      </c>
      <c r="Q102" s="72">
        <v>5</v>
      </c>
      <c r="R102" s="72">
        <v>5</v>
      </c>
      <c r="S102" s="72">
        <v>4</v>
      </c>
      <c r="T102" s="72">
        <v>3</v>
      </c>
      <c r="U102" s="72">
        <v>2</v>
      </c>
      <c r="V102" s="72">
        <v>2</v>
      </c>
      <c r="W102" s="72">
        <v>5</v>
      </c>
      <c r="X102" s="72" t="s">
        <v>2627</v>
      </c>
      <c r="Y102" s="72" t="s">
        <v>2885</v>
      </c>
      <c r="Z102" s="72">
        <v>3</v>
      </c>
      <c r="AA102" s="72">
        <v>2</v>
      </c>
      <c r="AB102" s="72">
        <v>5</v>
      </c>
      <c r="AC102" s="72">
        <v>4</v>
      </c>
      <c r="AD102" s="72">
        <v>4</v>
      </c>
      <c r="AE102" s="72">
        <v>3</v>
      </c>
      <c r="AF102" s="72">
        <v>4</v>
      </c>
      <c r="AG102" s="72">
        <v>3</v>
      </c>
      <c r="AH102" s="72">
        <v>3</v>
      </c>
      <c r="AI102" s="72">
        <v>3</v>
      </c>
      <c r="AJ102" s="72">
        <v>3</v>
      </c>
      <c r="AK102" s="72">
        <v>4</v>
      </c>
      <c r="AL102" s="72">
        <v>3</v>
      </c>
      <c r="AM102" s="72">
        <v>3</v>
      </c>
      <c r="AN102" s="72">
        <v>5</v>
      </c>
      <c r="AO102" s="72">
        <v>4</v>
      </c>
      <c r="AP102" s="72">
        <v>4</v>
      </c>
      <c r="AQ102" s="72">
        <v>5</v>
      </c>
      <c r="AR102" s="72">
        <v>4</v>
      </c>
      <c r="AS102" s="72">
        <v>2</v>
      </c>
      <c r="AT102" s="72">
        <v>5</v>
      </c>
      <c r="AU102" s="72">
        <v>4</v>
      </c>
      <c r="AV102" s="72">
        <v>4</v>
      </c>
      <c r="AW102" s="72">
        <v>4</v>
      </c>
      <c r="AX102" s="72">
        <v>4</v>
      </c>
      <c r="AY102" s="72">
        <v>4</v>
      </c>
      <c r="AZ102" s="72">
        <v>5</v>
      </c>
      <c r="BA102" s="72">
        <v>5</v>
      </c>
      <c r="BB102" s="72">
        <v>4</v>
      </c>
      <c r="BC102" s="72">
        <v>5</v>
      </c>
      <c r="BD102" s="72">
        <v>3</v>
      </c>
      <c r="BE102" s="72">
        <v>4</v>
      </c>
      <c r="BF102" s="72">
        <v>3</v>
      </c>
      <c r="BG102" s="72">
        <v>2</v>
      </c>
      <c r="BH102" s="72">
        <v>5</v>
      </c>
      <c r="BI102" s="72">
        <v>4</v>
      </c>
      <c r="BJ102" s="72">
        <v>4</v>
      </c>
      <c r="BK102" s="72">
        <v>3</v>
      </c>
      <c r="BL102" s="72">
        <v>4</v>
      </c>
      <c r="BM102" s="72">
        <v>5</v>
      </c>
      <c r="BN102" s="72">
        <v>4</v>
      </c>
      <c r="BO102" s="72">
        <v>3</v>
      </c>
      <c r="BP102" s="72">
        <v>4</v>
      </c>
      <c r="BQ102" s="72">
        <v>3</v>
      </c>
      <c r="BR102" s="72">
        <v>4</v>
      </c>
      <c r="BS102" s="72">
        <v>4</v>
      </c>
      <c r="BT102" s="72">
        <v>3</v>
      </c>
      <c r="BU102" s="72">
        <v>4</v>
      </c>
      <c r="BV102" s="72">
        <v>4</v>
      </c>
      <c r="BW102" s="72">
        <v>4</v>
      </c>
      <c r="BX102" s="72">
        <v>3</v>
      </c>
      <c r="BY102" s="72">
        <v>4</v>
      </c>
      <c r="BZ102" s="72">
        <v>4</v>
      </c>
      <c r="CA102" s="72">
        <v>4</v>
      </c>
      <c r="CB102" s="72">
        <v>4</v>
      </c>
      <c r="CC102" s="72">
        <v>4</v>
      </c>
      <c r="CD102" s="72">
        <v>4</v>
      </c>
      <c r="CE102" s="72">
        <v>4</v>
      </c>
      <c r="CF102" s="72">
        <v>4</v>
      </c>
      <c r="CG102" s="72">
        <v>3</v>
      </c>
      <c r="CH102" s="72">
        <v>4</v>
      </c>
      <c r="CI102" s="72">
        <v>4</v>
      </c>
      <c r="CJ102" s="72">
        <v>4</v>
      </c>
      <c r="CK102" s="72">
        <v>4</v>
      </c>
      <c r="CL102" s="72">
        <v>4</v>
      </c>
      <c r="CM102" s="72">
        <v>3</v>
      </c>
      <c r="CN102" s="72">
        <v>4</v>
      </c>
      <c r="CO102" s="72">
        <v>5</v>
      </c>
      <c r="CP102" s="72">
        <v>5</v>
      </c>
      <c r="CQ102" s="72" t="s">
        <v>148</v>
      </c>
      <c r="CR102" s="72" t="s">
        <v>2886</v>
      </c>
      <c r="CS102" s="72" t="s">
        <v>2887</v>
      </c>
      <c r="CT102" s="72" t="s">
        <v>162</v>
      </c>
      <c r="CU102" s="72" t="s">
        <v>171</v>
      </c>
      <c r="CV102" s="72" t="s">
        <v>180</v>
      </c>
      <c r="CW102" s="72" t="s">
        <v>183</v>
      </c>
      <c r="CX102" s="72" t="s">
        <v>1715</v>
      </c>
      <c r="CY102" s="72" t="s">
        <v>202</v>
      </c>
      <c r="CZ102" s="72" t="s">
        <v>803</v>
      </c>
      <c r="DA102" s="72" t="s">
        <v>208</v>
      </c>
      <c r="DB102" s="72" t="s">
        <v>214</v>
      </c>
      <c r="DC102" s="72" t="s">
        <v>2031</v>
      </c>
    </row>
    <row r="103" spans="1:107" ht="12.75" x14ac:dyDescent="0.2">
      <c r="A103" s="75">
        <v>43818.417806435187</v>
      </c>
      <c r="B103" s="72">
        <v>2</v>
      </c>
      <c r="C103" s="72">
        <v>3</v>
      </c>
      <c r="D103" s="72">
        <v>1</v>
      </c>
      <c r="E103" s="72">
        <v>1</v>
      </c>
      <c r="F103" s="72">
        <v>1</v>
      </c>
      <c r="G103" s="72">
        <v>5</v>
      </c>
      <c r="H103" s="72">
        <v>1</v>
      </c>
      <c r="I103" s="72">
        <v>5</v>
      </c>
      <c r="J103" s="72">
        <v>1</v>
      </c>
      <c r="K103" s="72">
        <v>3</v>
      </c>
      <c r="L103" s="72">
        <v>5</v>
      </c>
      <c r="M103" s="72">
        <v>1</v>
      </c>
      <c r="N103" s="72">
        <v>1</v>
      </c>
      <c r="O103" s="72">
        <v>1</v>
      </c>
      <c r="P103" s="72">
        <v>5</v>
      </c>
      <c r="Q103" s="72">
        <v>5</v>
      </c>
      <c r="R103" s="72">
        <v>1</v>
      </c>
      <c r="S103" s="72">
        <v>1</v>
      </c>
      <c r="T103" s="72">
        <v>5</v>
      </c>
      <c r="U103" s="72">
        <v>1</v>
      </c>
      <c r="V103" s="72">
        <v>1</v>
      </c>
      <c r="W103" s="72">
        <v>2</v>
      </c>
      <c r="X103" s="72" t="s">
        <v>2888</v>
      </c>
      <c r="Y103" s="72" t="s">
        <v>931</v>
      </c>
      <c r="Z103" s="72">
        <v>1</v>
      </c>
      <c r="AA103" s="72">
        <v>1</v>
      </c>
      <c r="AB103" s="72">
        <v>3</v>
      </c>
      <c r="AC103" s="72">
        <v>3</v>
      </c>
      <c r="AD103" s="72">
        <v>4</v>
      </c>
      <c r="AE103" s="72">
        <v>1</v>
      </c>
      <c r="AF103" s="72">
        <v>3</v>
      </c>
      <c r="AG103" s="72">
        <v>3</v>
      </c>
      <c r="AH103" s="72">
        <v>3</v>
      </c>
      <c r="AI103" s="72">
        <v>5</v>
      </c>
      <c r="AJ103" s="72">
        <v>1</v>
      </c>
      <c r="AK103" s="72">
        <v>5</v>
      </c>
      <c r="AL103" s="72">
        <v>4</v>
      </c>
      <c r="AM103" s="72">
        <v>1</v>
      </c>
      <c r="AN103" s="72">
        <v>1</v>
      </c>
      <c r="AO103" s="72">
        <v>1</v>
      </c>
      <c r="AP103" s="72">
        <v>1</v>
      </c>
      <c r="AQ103" s="72">
        <v>1</v>
      </c>
      <c r="AR103" s="72">
        <v>1</v>
      </c>
      <c r="AS103" s="72">
        <v>1</v>
      </c>
      <c r="AT103" s="72">
        <v>5</v>
      </c>
      <c r="AU103" s="72">
        <v>1</v>
      </c>
      <c r="AV103" s="72">
        <v>1</v>
      </c>
      <c r="AW103" s="72">
        <v>5</v>
      </c>
      <c r="AX103" s="72">
        <v>3</v>
      </c>
      <c r="AY103" s="72">
        <v>1</v>
      </c>
      <c r="AZ103" s="72">
        <v>1</v>
      </c>
      <c r="BA103" s="72">
        <v>5</v>
      </c>
      <c r="BB103" s="72">
        <v>5</v>
      </c>
      <c r="BC103" s="72">
        <v>1</v>
      </c>
      <c r="BD103" s="72">
        <v>1</v>
      </c>
      <c r="BE103" s="72">
        <v>5</v>
      </c>
      <c r="BF103" s="72">
        <v>1</v>
      </c>
      <c r="BG103" s="72">
        <v>1</v>
      </c>
      <c r="BH103" s="72">
        <v>1</v>
      </c>
      <c r="BI103" s="72">
        <v>1</v>
      </c>
      <c r="BJ103" s="72">
        <v>1</v>
      </c>
      <c r="BK103" s="72">
        <v>1</v>
      </c>
      <c r="BL103" s="72">
        <v>5</v>
      </c>
      <c r="BM103" s="72">
        <v>1</v>
      </c>
      <c r="BN103" s="72">
        <v>5</v>
      </c>
      <c r="BO103" s="72">
        <v>1</v>
      </c>
      <c r="BP103" s="72">
        <v>1</v>
      </c>
      <c r="BQ103" s="72">
        <v>1</v>
      </c>
      <c r="BR103" s="72">
        <v>1</v>
      </c>
      <c r="BS103" s="72">
        <v>4</v>
      </c>
      <c r="BT103" s="72">
        <v>1</v>
      </c>
      <c r="BU103" s="72">
        <v>1</v>
      </c>
      <c r="BV103" s="72">
        <v>1</v>
      </c>
      <c r="BW103" s="72">
        <v>1</v>
      </c>
      <c r="BX103" s="72">
        <v>1</v>
      </c>
      <c r="BY103" s="72">
        <v>1</v>
      </c>
      <c r="BZ103" s="72">
        <v>1</v>
      </c>
      <c r="CA103" s="72">
        <v>1</v>
      </c>
      <c r="CB103" s="72">
        <v>4</v>
      </c>
      <c r="CC103" s="72">
        <v>1</v>
      </c>
      <c r="CD103" s="72">
        <v>1</v>
      </c>
      <c r="CE103" s="72">
        <v>1</v>
      </c>
      <c r="CF103" s="72">
        <v>1</v>
      </c>
      <c r="CG103" s="72">
        <v>3</v>
      </c>
      <c r="CH103" s="72">
        <v>1</v>
      </c>
      <c r="CI103" s="72">
        <v>1</v>
      </c>
      <c r="CJ103" s="72">
        <v>1</v>
      </c>
      <c r="CK103" s="72">
        <v>5</v>
      </c>
      <c r="CL103" s="72">
        <v>1</v>
      </c>
      <c r="CM103" s="72">
        <v>1</v>
      </c>
      <c r="CN103" s="72">
        <v>1</v>
      </c>
      <c r="CO103" s="72">
        <v>1</v>
      </c>
      <c r="CP103" s="72">
        <v>1</v>
      </c>
      <c r="CQ103" s="72" t="s">
        <v>147</v>
      </c>
      <c r="CR103" s="72" t="s">
        <v>2583</v>
      </c>
      <c r="CS103" s="72" t="s">
        <v>2889</v>
      </c>
      <c r="CT103" s="72" t="s">
        <v>163</v>
      </c>
      <c r="CU103" s="72" t="s">
        <v>172</v>
      </c>
      <c r="CV103" s="72" t="s">
        <v>176</v>
      </c>
      <c r="CW103" s="72" t="s">
        <v>185</v>
      </c>
      <c r="CX103" s="72" t="s">
        <v>430</v>
      </c>
      <c r="CY103" s="72" t="s">
        <v>153</v>
      </c>
      <c r="CZ103" s="72" t="s">
        <v>320</v>
      </c>
      <c r="DA103" s="72" t="s">
        <v>208</v>
      </c>
      <c r="DB103" s="72" t="s">
        <v>214</v>
      </c>
      <c r="DC103" s="72" t="s">
        <v>2031</v>
      </c>
    </row>
    <row r="104" spans="1:107" ht="12.75" x14ac:dyDescent="0.2">
      <c r="A104" s="75">
        <v>43818.446194618053</v>
      </c>
      <c r="B104" s="72">
        <v>4</v>
      </c>
      <c r="C104" s="72">
        <v>5</v>
      </c>
      <c r="D104" s="72">
        <v>4</v>
      </c>
      <c r="E104" s="72">
        <v>3</v>
      </c>
      <c r="F104" s="72">
        <v>3</v>
      </c>
      <c r="G104" s="72">
        <v>3</v>
      </c>
      <c r="H104" s="72">
        <v>4</v>
      </c>
      <c r="I104" s="72">
        <v>3</v>
      </c>
      <c r="J104" s="72">
        <v>2</v>
      </c>
      <c r="K104" s="72">
        <v>3</v>
      </c>
      <c r="L104" s="72">
        <v>3</v>
      </c>
      <c r="M104" s="72">
        <v>3</v>
      </c>
      <c r="N104" s="72">
        <v>5</v>
      </c>
      <c r="O104" s="72">
        <v>4</v>
      </c>
      <c r="P104" s="72">
        <v>4</v>
      </c>
      <c r="Q104" s="72">
        <v>5</v>
      </c>
      <c r="R104" s="72">
        <v>4</v>
      </c>
      <c r="S104" s="72">
        <v>2</v>
      </c>
      <c r="T104" s="72">
        <v>2</v>
      </c>
      <c r="U104" s="72">
        <v>2</v>
      </c>
      <c r="V104" s="72">
        <v>3</v>
      </c>
      <c r="W104" s="72">
        <v>5</v>
      </c>
      <c r="X104" s="72" t="s">
        <v>2636</v>
      </c>
      <c r="Y104" s="72" t="s">
        <v>2890</v>
      </c>
      <c r="Z104" s="72">
        <v>5</v>
      </c>
      <c r="AA104" s="72">
        <v>5</v>
      </c>
      <c r="AB104" s="72">
        <v>5</v>
      </c>
      <c r="AC104" s="72">
        <v>5</v>
      </c>
      <c r="AD104" s="72">
        <v>5</v>
      </c>
      <c r="AE104" s="72">
        <v>5</v>
      </c>
      <c r="AF104" s="72">
        <v>5</v>
      </c>
      <c r="AG104" s="72">
        <v>4</v>
      </c>
      <c r="AH104" s="72">
        <v>3</v>
      </c>
      <c r="AI104" s="72">
        <v>5</v>
      </c>
      <c r="AJ104" s="72">
        <v>4</v>
      </c>
      <c r="AK104" s="72">
        <v>4</v>
      </c>
      <c r="AL104" s="72">
        <v>4</v>
      </c>
      <c r="AM104" s="72">
        <v>5</v>
      </c>
      <c r="AN104" s="72">
        <v>5</v>
      </c>
      <c r="AO104" s="72">
        <v>4</v>
      </c>
      <c r="AP104" s="72">
        <v>4</v>
      </c>
      <c r="AQ104" s="72">
        <v>4</v>
      </c>
      <c r="AR104" s="72">
        <v>5</v>
      </c>
      <c r="AS104" s="72">
        <v>4</v>
      </c>
      <c r="AT104" s="72">
        <v>3</v>
      </c>
      <c r="AU104" s="72">
        <v>3</v>
      </c>
      <c r="AV104" s="72">
        <v>3</v>
      </c>
      <c r="AW104" s="72">
        <v>5</v>
      </c>
      <c r="AX104" s="72">
        <v>5</v>
      </c>
      <c r="AY104" s="72">
        <v>5</v>
      </c>
      <c r="AZ104" s="72">
        <v>5</v>
      </c>
      <c r="BA104" s="72">
        <v>5</v>
      </c>
      <c r="BB104" s="72">
        <v>4</v>
      </c>
      <c r="BC104" s="72">
        <v>4</v>
      </c>
      <c r="BD104" s="72">
        <v>4</v>
      </c>
      <c r="BE104" s="72">
        <v>3</v>
      </c>
      <c r="BF104" s="72">
        <v>3</v>
      </c>
      <c r="BG104" s="72">
        <v>3</v>
      </c>
      <c r="BH104" s="72">
        <v>5</v>
      </c>
      <c r="BI104" s="72">
        <v>5</v>
      </c>
      <c r="BJ104" s="72">
        <v>5</v>
      </c>
      <c r="BK104" s="72">
        <v>4</v>
      </c>
      <c r="BL104" s="72">
        <v>5</v>
      </c>
      <c r="BM104" s="72">
        <v>5</v>
      </c>
      <c r="BN104" s="72">
        <v>5</v>
      </c>
      <c r="BO104" s="72">
        <v>5</v>
      </c>
      <c r="BP104" s="72">
        <v>5</v>
      </c>
      <c r="BQ104" s="72">
        <v>5</v>
      </c>
      <c r="BR104" s="72">
        <v>5</v>
      </c>
      <c r="BS104" s="72">
        <v>5</v>
      </c>
      <c r="BT104" s="72">
        <v>3</v>
      </c>
      <c r="BU104" s="72">
        <v>5</v>
      </c>
      <c r="BV104" s="72">
        <v>5</v>
      </c>
      <c r="BW104" s="72">
        <v>3</v>
      </c>
      <c r="BX104" s="72">
        <v>5</v>
      </c>
      <c r="BY104" s="72">
        <v>5</v>
      </c>
      <c r="BZ104" s="72">
        <v>5</v>
      </c>
      <c r="CA104" s="72">
        <v>5</v>
      </c>
      <c r="CB104" s="72">
        <v>5</v>
      </c>
      <c r="CC104" s="72">
        <v>4</v>
      </c>
      <c r="CD104" s="72">
        <v>5</v>
      </c>
      <c r="CE104" s="72">
        <v>5</v>
      </c>
      <c r="CF104" s="72">
        <v>5</v>
      </c>
      <c r="CG104" s="72">
        <v>4</v>
      </c>
      <c r="CH104" s="72">
        <v>5</v>
      </c>
      <c r="CI104" s="72">
        <v>5</v>
      </c>
      <c r="CJ104" s="72">
        <v>5</v>
      </c>
      <c r="CK104" s="72">
        <v>5</v>
      </c>
      <c r="CL104" s="72">
        <v>5</v>
      </c>
      <c r="CM104" s="72">
        <v>5</v>
      </c>
      <c r="CN104" s="72">
        <v>3</v>
      </c>
      <c r="CO104" s="72">
        <v>5</v>
      </c>
      <c r="CP104" s="72">
        <v>5</v>
      </c>
      <c r="CQ104" s="72" t="s">
        <v>2176</v>
      </c>
      <c r="CR104" s="72" t="s">
        <v>2548</v>
      </c>
      <c r="CS104" s="72" t="s">
        <v>2891</v>
      </c>
      <c r="CT104" s="72" t="s">
        <v>162</v>
      </c>
      <c r="CU104" s="72" t="s">
        <v>171</v>
      </c>
      <c r="CV104" s="72" t="s">
        <v>177</v>
      </c>
      <c r="CW104" s="72" t="s">
        <v>185</v>
      </c>
      <c r="CX104" s="72" t="s">
        <v>2892</v>
      </c>
      <c r="CY104" s="72" t="s">
        <v>203</v>
      </c>
      <c r="CZ104" s="72" t="s">
        <v>854</v>
      </c>
      <c r="DA104" s="72" t="s">
        <v>208</v>
      </c>
      <c r="DB104" s="72" t="s">
        <v>214</v>
      </c>
      <c r="DC104" s="72" t="s">
        <v>2031</v>
      </c>
    </row>
    <row r="105" spans="1:107" ht="12.75" x14ac:dyDescent="0.2">
      <c r="A105" s="75">
        <v>43818.453374456018</v>
      </c>
      <c r="B105" s="72">
        <v>3</v>
      </c>
      <c r="C105" s="72">
        <v>5</v>
      </c>
      <c r="D105" s="72">
        <v>5</v>
      </c>
      <c r="E105" s="72">
        <v>1</v>
      </c>
      <c r="F105" s="72">
        <v>4</v>
      </c>
      <c r="G105" s="72">
        <v>5</v>
      </c>
      <c r="H105" s="72">
        <v>5</v>
      </c>
      <c r="I105" s="72">
        <v>1</v>
      </c>
      <c r="J105" s="72">
        <v>1</v>
      </c>
      <c r="K105" s="72">
        <v>4</v>
      </c>
      <c r="L105" s="72">
        <v>3</v>
      </c>
      <c r="M105" s="72">
        <v>5</v>
      </c>
      <c r="N105" s="72">
        <v>4</v>
      </c>
      <c r="O105" s="72">
        <v>3</v>
      </c>
      <c r="P105" s="72">
        <v>5</v>
      </c>
      <c r="Q105" s="72">
        <v>5</v>
      </c>
      <c r="R105" s="72">
        <v>4</v>
      </c>
      <c r="S105" s="72">
        <v>2</v>
      </c>
      <c r="T105" s="72">
        <v>1</v>
      </c>
      <c r="U105" s="72">
        <v>3</v>
      </c>
      <c r="V105" s="72" t="s">
        <v>5</v>
      </c>
      <c r="W105" s="72">
        <v>3</v>
      </c>
      <c r="X105" s="72" t="s">
        <v>2893</v>
      </c>
      <c r="Z105" s="72">
        <v>5</v>
      </c>
      <c r="AA105" s="72">
        <v>5</v>
      </c>
      <c r="AB105" s="72">
        <v>3</v>
      </c>
      <c r="AC105" s="72">
        <v>5</v>
      </c>
      <c r="AD105" s="72">
        <v>4</v>
      </c>
      <c r="AE105" s="72">
        <v>4</v>
      </c>
      <c r="AF105" s="72">
        <v>1</v>
      </c>
      <c r="AG105" s="72">
        <v>4</v>
      </c>
      <c r="AH105" s="72">
        <v>5</v>
      </c>
      <c r="AI105" s="72">
        <v>1</v>
      </c>
      <c r="AJ105" s="72">
        <v>4</v>
      </c>
      <c r="AK105" s="72">
        <v>5</v>
      </c>
      <c r="AL105" s="72">
        <v>2</v>
      </c>
      <c r="AM105" s="72">
        <v>3</v>
      </c>
      <c r="AN105" s="72">
        <v>5</v>
      </c>
      <c r="AO105" s="72">
        <v>5</v>
      </c>
      <c r="AP105" s="72">
        <v>4</v>
      </c>
      <c r="AQ105" s="72">
        <v>4</v>
      </c>
      <c r="AR105" s="72">
        <v>5</v>
      </c>
      <c r="AS105" s="72">
        <v>5</v>
      </c>
      <c r="AT105" s="72">
        <v>2</v>
      </c>
      <c r="AU105" s="72">
        <v>1</v>
      </c>
      <c r="AV105" s="72">
        <v>4</v>
      </c>
      <c r="AW105" s="72">
        <v>2</v>
      </c>
      <c r="AX105" s="72">
        <v>5</v>
      </c>
      <c r="AY105" s="72">
        <v>5</v>
      </c>
      <c r="AZ105" s="72">
        <v>4</v>
      </c>
      <c r="BA105" s="72">
        <v>5</v>
      </c>
      <c r="BB105" s="72">
        <v>5</v>
      </c>
      <c r="BC105" s="72">
        <v>3</v>
      </c>
      <c r="BD105" s="72">
        <v>4</v>
      </c>
      <c r="BE105" s="72">
        <v>2</v>
      </c>
      <c r="BF105" s="72">
        <v>1</v>
      </c>
      <c r="BG105" s="72" t="s">
        <v>5</v>
      </c>
      <c r="BH105" s="72">
        <v>3</v>
      </c>
      <c r="BI105" s="72">
        <v>5</v>
      </c>
      <c r="BJ105" s="72">
        <v>4</v>
      </c>
      <c r="BK105" s="72">
        <v>3</v>
      </c>
      <c r="BL105" s="72">
        <v>4</v>
      </c>
      <c r="BM105" s="72">
        <v>5</v>
      </c>
      <c r="BN105" s="72">
        <v>5</v>
      </c>
      <c r="BO105" s="72">
        <v>5</v>
      </c>
      <c r="BP105" s="72">
        <v>3</v>
      </c>
      <c r="BQ105" s="72">
        <v>3</v>
      </c>
      <c r="BR105" s="72">
        <v>3</v>
      </c>
      <c r="BS105" s="72">
        <v>4</v>
      </c>
      <c r="BT105" s="72">
        <v>5</v>
      </c>
      <c r="BU105" s="72">
        <v>3</v>
      </c>
      <c r="BV105" s="72">
        <v>4</v>
      </c>
      <c r="BW105" s="72" t="s">
        <v>5</v>
      </c>
      <c r="BX105" s="72">
        <v>4</v>
      </c>
      <c r="BY105" s="72">
        <v>5</v>
      </c>
      <c r="BZ105" s="72">
        <v>5</v>
      </c>
      <c r="CA105" s="72">
        <v>3</v>
      </c>
      <c r="CB105" s="72">
        <v>4</v>
      </c>
      <c r="CC105" s="72">
        <v>3</v>
      </c>
      <c r="CD105" s="72">
        <v>3</v>
      </c>
      <c r="CE105" s="72">
        <v>4</v>
      </c>
      <c r="CF105" s="72">
        <v>3</v>
      </c>
      <c r="CG105" s="72">
        <v>3</v>
      </c>
      <c r="CH105" s="72">
        <v>3</v>
      </c>
      <c r="CI105" s="72">
        <v>3</v>
      </c>
      <c r="CJ105" s="72">
        <v>4</v>
      </c>
      <c r="CK105" s="72">
        <v>4</v>
      </c>
      <c r="CL105" s="72">
        <v>3</v>
      </c>
      <c r="CM105" s="72">
        <v>3</v>
      </c>
      <c r="CN105" s="72">
        <v>1</v>
      </c>
      <c r="CO105" s="72">
        <v>4</v>
      </c>
      <c r="CP105" s="72">
        <v>4</v>
      </c>
      <c r="CQ105" s="72" t="s">
        <v>2052</v>
      </c>
      <c r="CR105" s="72" t="s">
        <v>2578</v>
      </c>
      <c r="CT105" s="72" t="s">
        <v>162</v>
      </c>
      <c r="CU105" s="72" t="s">
        <v>170</v>
      </c>
      <c r="CV105" s="72" t="s">
        <v>177</v>
      </c>
      <c r="CW105" s="72" t="s">
        <v>183</v>
      </c>
      <c r="CX105" s="72" t="s">
        <v>653</v>
      </c>
      <c r="CY105" s="72" t="s">
        <v>204</v>
      </c>
      <c r="CZ105" s="72" t="s">
        <v>153</v>
      </c>
      <c r="DA105" s="72" t="s">
        <v>208</v>
      </c>
      <c r="DB105" s="72" t="s">
        <v>214</v>
      </c>
      <c r="DC105" s="72" t="s">
        <v>2031</v>
      </c>
    </row>
    <row r="106" spans="1:107" ht="12.75" x14ac:dyDescent="0.2">
      <c r="A106" s="75">
        <v>43818.466808750003</v>
      </c>
      <c r="B106" s="72">
        <v>5</v>
      </c>
      <c r="C106" s="72">
        <v>5</v>
      </c>
      <c r="D106" s="72">
        <v>5</v>
      </c>
      <c r="E106" s="72">
        <v>3</v>
      </c>
      <c r="F106" s="72">
        <v>1</v>
      </c>
      <c r="G106" s="72">
        <v>5</v>
      </c>
      <c r="H106" s="72">
        <v>1</v>
      </c>
      <c r="I106" s="72">
        <v>3</v>
      </c>
      <c r="J106" s="72">
        <v>3</v>
      </c>
      <c r="K106" s="72" t="s">
        <v>5</v>
      </c>
      <c r="L106" s="72">
        <v>4</v>
      </c>
      <c r="M106" s="72">
        <v>5</v>
      </c>
      <c r="N106" s="72">
        <v>2</v>
      </c>
      <c r="O106" s="72">
        <v>4</v>
      </c>
      <c r="P106" s="72">
        <v>5</v>
      </c>
      <c r="Q106" s="72">
        <v>5</v>
      </c>
      <c r="R106" s="72">
        <v>2</v>
      </c>
      <c r="S106" s="72">
        <v>4</v>
      </c>
      <c r="T106" s="72">
        <v>2</v>
      </c>
      <c r="U106" s="72">
        <v>3</v>
      </c>
      <c r="V106" s="72" t="s">
        <v>5</v>
      </c>
      <c r="W106" s="72">
        <v>5</v>
      </c>
      <c r="X106" s="72" t="s">
        <v>2701</v>
      </c>
      <c r="Y106" s="72" t="s">
        <v>2894</v>
      </c>
      <c r="Z106" s="72">
        <v>5</v>
      </c>
      <c r="AA106" s="72">
        <v>4</v>
      </c>
      <c r="AB106" s="72">
        <v>5</v>
      </c>
      <c r="AC106" s="72">
        <v>5</v>
      </c>
      <c r="AD106" s="72">
        <v>4</v>
      </c>
      <c r="AE106" s="72">
        <v>5</v>
      </c>
      <c r="AF106" s="72">
        <v>3</v>
      </c>
      <c r="AG106" s="72" t="s">
        <v>5</v>
      </c>
      <c r="AH106" s="72">
        <v>4</v>
      </c>
      <c r="AI106" s="72">
        <v>3</v>
      </c>
      <c r="AJ106" s="72">
        <v>3</v>
      </c>
      <c r="AK106" s="72">
        <v>3</v>
      </c>
      <c r="AL106" s="72" t="s">
        <v>5</v>
      </c>
      <c r="AM106" s="72">
        <v>5</v>
      </c>
      <c r="AN106" s="72">
        <v>5</v>
      </c>
      <c r="AO106" s="72">
        <v>4</v>
      </c>
      <c r="AP106" s="72">
        <v>4</v>
      </c>
      <c r="AQ106" s="72">
        <v>2</v>
      </c>
      <c r="AR106" s="72">
        <v>5</v>
      </c>
      <c r="AS106" s="72">
        <v>3</v>
      </c>
      <c r="AT106" s="72">
        <v>4</v>
      </c>
      <c r="AU106" s="72">
        <v>3</v>
      </c>
      <c r="AV106" s="72">
        <v>3</v>
      </c>
      <c r="AW106" s="72">
        <v>4</v>
      </c>
      <c r="AX106" s="72">
        <v>5</v>
      </c>
      <c r="AY106" s="72">
        <v>3</v>
      </c>
      <c r="AZ106" s="72">
        <v>3</v>
      </c>
      <c r="BA106" s="72">
        <v>5</v>
      </c>
      <c r="BB106" s="72">
        <v>5</v>
      </c>
      <c r="BC106" s="72">
        <v>2</v>
      </c>
      <c r="BD106" s="72">
        <v>4</v>
      </c>
      <c r="BE106" s="72">
        <v>2</v>
      </c>
      <c r="BF106" s="72">
        <v>3</v>
      </c>
      <c r="BG106" s="72" t="s">
        <v>5</v>
      </c>
      <c r="BH106" s="72">
        <v>5</v>
      </c>
      <c r="BI106" s="72">
        <v>4</v>
      </c>
      <c r="BJ106" s="72">
        <v>5</v>
      </c>
      <c r="BK106" s="72">
        <v>4</v>
      </c>
      <c r="BL106" s="72">
        <v>5</v>
      </c>
      <c r="BM106" s="72">
        <v>4</v>
      </c>
      <c r="BN106" s="72">
        <v>5</v>
      </c>
      <c r="BO106" s="72">
        <v>5</v>
      </c>
      <c r="BP106" s="72">
        <v>5</v>
      </c>
      <c r="BQ106" s="72">
        <v>4</v>
      </c>
      <c r="BR106" s="72">
        <v>5</v>
      </c>
      <c r="BS106" s="72">
        <v>5</v>
      </c>
      <c r="BT106" s="72">
        <v>4</v>
      </c>
      <c r="BU106" s="72">
        <v>4</v>
      </c>
      <c r="BV106" s="72">
        <v>5</v>
      </c>
      <c r="BW106" s="72" t="s">
        <v>5</v>
      </c>
      <c r="BX106" s="72">
        <v>5</v>
      </c>
      <c r="BY106" s="72">
        <v>4</v>
      </c>
      <c r="BZ106" s="72">
        <v>5</v>
      </c>
      <c r="CA106" s="72">
        <v>5</v>
      </c>
      <c r="CB106" s="72" t="s">
        <v>5</v>
      </c>
      <c r="CC106" s="72">
        <v>4</v>
      </c>
      <c r="CD106" s="72">
        <v>4</v>
      </c>
      <c r="CE106" s="72">
        <v>5</v>
      </c>
      <c r="CF106" s="72">
        <v>5</v>
      </c>
      <c r="CG106" s="72">
        <v>4</v>
      </c>
      <c r="CH106" s="72">
        <v>5</v>
      </c>
      <c r="CI106" s="72">
        <v>5</v>
      </c>
      <c r="CJ106" s="72">
        <v>4</v>
      </c>
      <c r="CK106" s="72">
        <v>5</v>
      </c>
      <c r="CL106" s="72">
        <v>5</v>
      </c>
      <c r="CM106" s="72">
        <v>5</v>
      </c>
      <c r="CN106" s="72">
        <v>3</v>
      </c>
      <c r="CO106" s="72">
        <v>5</v>
      </c>
      <c r="CP106" s="72">
        <v>5</v>
      </c>
      <c r="CQ106" s="72" t="s">
        <v>147</v>
      </c>
      <c r="CR106" s="72" t="s">
        <v>2540</v>
      </c>
      <c r="CS106" s="72" t="s">
        <v>2895</v>
      </c>
      <c r="CT106" s="72" t="s">
        <v>163</v>
      </c>
      <c r="CU106" s="72" t="s">
        <v>171</v>
      </c>
      <c r="CV106" s="72" t="s">
        <v>177</v>
      </c>
      <c r="CW106" s="72" t="s">
        <v>183</v>
      </c>
      <c r="CX106" s="72" t="s">
        <v>345</v>
      </c>
      <c r="CY106" s="72" t="s">
        <v>203</v>
      </c>
      <c r="CZ106" s="72" t="s">
        <v>714</v>
      </c>
      <c r="DA106" s="72" t="s">
        <v>209</v>
      </c>
      <c r="DB106" s="72" t="s">
        <v>215</v>
      </c>
      <c r="DC106" s="72" t="s">
        <v>2031</v>
      </c>
    </row>
    <row r="107" spans="1:107" ht="12.75" x14ac:dyDescent="0.2">
      <c r="A107" s="75">
        <v>43818.507928495368</v>
      </c>
      <c r="B107" s="72">
        <v>4</v>
      </c>
      <c r="C107" s="72">
        <v>4</v>
      </c>
      <c r="D107" s="72">
        <v>3</v>
      </c>
      <c r="E107" s="72">
        <v>2</v>
      </c>
      <c r="F107" s="72">
        <v>4</v>
      </c>
      <c r="G107" s="72">
        <v>3</v>
      </c>
      <c r="H107" s="72">
        <v>4</v>
      </c>
      <c r="I107" s="72">
        <v>3</v>
      </c>
      <c r="J107" s="72">
        <v>2</v>
      </c>
      <c r="K107" s="72">
        <v>3</v>
      </c>
      <c r="L107" s="72">
        <v>4</v>
      </c>
      <c r="M107" s="72">
        <v>4</v>
      </c>
      <c r="N107" s="72">
        <v>3</v>
      </c>
      <c r="O107" s="72">
        <v>4</v>
      </c>
      <c r="P107" s="72">
        <v>3</v>
      </c>
      <c r="Q107" s="72">
        <v>4</v>
      </c>
      <c r="R107" s="72">
        <v>2</v>
      </c>
      <c r="S107" s="72">
        <v>3</v>
      </c>
      <c r="T107" s="72">
        <v>2</v>
      </c>
      <c r="U107" s="72">
        <v>4</v>
      </c>
      <c r="V107" s="72">
        <v>3</v>
      </c>
      <c r="W107" s="72">
        <v>3</v>
      </c>
      <c r="X107" s="72" t="s">
        <v>2896</v>
      </c>
      <c r="Y107" s="72" t="s">
        <v>2897</v>
      </c>
      <c r="Z107" s="72">
        <v>4</v>
      </c>
      <c r="AA107" s="72">
        <v>4</v>
      </c>
      <c r="AB107" s="72">
        <v>4</v>
      </c>
      <c r="AC107" s="72">
        <v>4</v>
      </c>
      <c r="AD107" s="72">
        <v>4</v>
      </c>
      <c r="AE107" s="72">
        <v>4</v>
      </c>
      <c r="AF107" s="72">
        <v>4</v>
      </c>
      <c r="AG107" s="72">
        <v>4</v>
      </c>
      <c r="AH107" s="72">
        <v>4</v>
      </c>
      <c r="AI107" s="72">
        <v>4</v>
      </c>
      <c r="AJ107" s="72">
        <v>4</v>
      </c>
      <c r="AK107" s="72">
        <v>4</v>
      </c>
      <c r="AL107" s="72">
        <v>4</v>
      </c>
      <c r="AM107" s="72">
        <v>4</v>
      </c>
      <c r="AN107" s="72">
        <v>4</v>
      </c>
      <c r="AO107" s="72">
        <v>4</v>
      </c>
      <c r="AP107" s="72">
        <v>4</v>
      </c>
      <c r="AQ107" s="72">
        <v>4</v>
      </c>
      <c r="AR107" s="72">
        <v>4</v>
      </c>
      <c r="AS107" s="72">
        <v>4</v>
      </c>
      <c r="AT107" s="72">
        <v>4</v>
      </c>
      <c r="AU107" s="72">
        <v>4</v>
      </c>
      <c r="AV107" s="72">
        <v>4</v>
      </c>
      <c r="AW107" s="72">
        <v>4</v>
      </c>
      <c r="AX107" s="72">
        <v>4</v>
      </c>
      <c r="AY107" s="72">
        <v>4</v>
      </c>
      <c r="AZ107" s="72">
        <v>4</v>
      </c>
      <c r="BA107" s="72">
        <v>4</v>
      </c>
      <c r="BB107" s="72">
        <v>4</v>
      </c>
      <c r="BC107" s="72">
        <v>4</v>
      </c>
      <c r="BD107" s="72">
        <v>4</v>
      </c>
      <c r="BE107" s="72">
        <v>4</v>
      </c>
      <c r="BF107" s="72">
        <v>4</v>
      </c>
      <c r="BG107" s="72">
        <v>4</v>
      </c>
      <c r="BH107" s="72">
        <v>4</v>
      </c>
      <c r="BI107" s="72">
        <v>5</v>
      </c>
      <c r="BJ107" s="72">
        <v>5</v>
      </c>
      <c r="BK107" s="72">
        <v>5</v>
      </c>
      <c r="BL107" s="72">
        <v>5</v>
      </c>
      <c r="BM107" s="72">
        <v>5</v>
      </c>
      <c r="BN107" s="72">
        <v>5</v>
      </c>
      <c r="BO107" s="72">
        <v>5</v>
      </c>
      <c r="BP107" s="72">
        <v>5</v>
      </c>
      <c r="BQ107" s="72">
        <v>5</v>
      </c>
      <c r="BR107" s="72">
        <v>5</v>
      </c>
      <c r="BS107" s="72">
        <v>5</v>
      </c>
      <c r="BT107" s="72">
        <v>5</v>
      </c>
      <c r="BU107" s="72">
        <v>5</v>
      </c>
      <c r="BV107" s="72">
        <v>5</v>
      </c>
      <c r="BW107" s="72">
        <v>5</v>
      </c>
      <c r="BX107" s="72">
        <v>5</v>
      </c>
      <c r="BY107" s="72">
        <v>5</v>
      </c>
      <c r="BZ107" s="72">
        <v>5</v>
      </c>
      <c r="CA107" s="72">
        <v>5</v>
      </c>
      <c r="CB107" s="72">
        <v>5</v>
      </c>
      <c r="CC107" s="72">
        <v>5</v>
      </c>
      <c r="CD107" s="72">
        <v>5</v>
      </c>
      <c r="CE107" s="72">
        <v>5</v>
      </c>
      <c r="CF107" s="72">
        <v>5</v>
      </c>
      <c r="CG107" s="72">
        <v>5</v>
      </c>
      <c r="CH107" s="72">
        <v>5</v>
      </c>
      <c r="CI107" s="72">
        <v>5</v>
      </c>
      <c r="CJ107" s="72">
        <v>5</v>
      </c>
      <c r="CK107" s="72">
        <v>5</v>
      </c>
      <c r="CL107" s="72">
        <v>5</v>
      </c>
      <c r="CM107" s="72">
        <v>5</v>
      </c>
      <c r="CN107" s="72">
        <v>5</v>
      </c>
      <c r="CO107" s="72">
        <v>5</v>
      </c>
      <c r="CP107" s="72">
        <v>5</v>
      </c>
      <c r="CQ107" s="72" t="s">
        <v>148</v>
      </c>
      <c r="CR107" s="72" t="s">
        <v>2548</v>
      </c>
      <c r="CS107" s="72" t="s">
        <v>2898</v>
      </c>
      <c r="CT107" s="72" t="s">
        <v>162</v>
      </c>
      <c r="CU107" s="72" t="s">
        <v>169</v>
      </c>
      <c r="CV107" s="72" t="s">
        <v>178</v>
      </c>
      <c r="CW107" s="72" t="s">
        <v>2899</v>
      </c>
      <c r="CX107" s="72" t="s">
        <v>2900</v>
      </c>
      <c r="CY107" s="72" t="s">
        <v>192</v>
      </c>
      <c r="CZ107" s="72" t="s">
        <v>205</v>
      </c>
      <c r="DA107" s="72" t="s">
        <v>535</v>
      </c>
      <c r="DB107" s="72" t="s">
        <v>2901</v>
      </c>
      <c r="DC107" s="72" t="s">
        <v>2031</v>
      </c>
    </row>
    <row r="108" spans="1:107" ht="12.75" x14ac:dyDescent="0.2">
      <c r="A108" s="75">
        <v>43818.564843414351</v>
      </c>
      <c r="B108" s="72">
        <v>5</v>
      </c>
      <c r="C108" s="72">
        <v>5</v>
      </c>
      <c r="D108" s="72">
        <v>2</v>
      </c>
      <c r="E108" s="72">
        <v>3</v>
      </c>
      <c r="F108" s="72">
        <v>1</v>
      </c>
      <c r="G108" s="72">
        <v>4</v>
      </c>
      <c r="H108" s="72">
        <v>4</v>
      </c>
      <c r="I108" s="72">
        <v>4</v>
      </c>
      <c r="J108" s="72">
        <v>4</v>
      </c>
      <c r="K108" s="72">
        <v>3</v>
      </c>
      <c r="L108" s="72">
        <v>3</v>
      </c>
      <c r="M108" s="72">
        <v>4</v>
      </c>
      <c r="N108" s="72">
        <v>3</v>
      </c>
      <c r="O108" s="72">
        <v>4</v>
      </c>
      <c r="P108" s="72">
        <v>4</v>
      </c>
      <c r="Q108" s="72">
        <v>4</v>
      </c>
      <c r="R108" s="72">
        <v>4</v>
      </c>
      <c r="S108" s="72">
        <v>3</v>
      </c>
      <c r="T108" s="72">
        <v>2</v>
      </c>
      <c r="U108" s="72">
        <v>5</v>
      </c>
      <c r="V108" s="72" t="s">
        <v>5</v>
      </c>
      <c r="W108" s="72">
        <v>4</v>
      </c>
      <c r="Z108" s="72">
        <v>5</v>
      </c>
      <c r="AA108" s="72">
        <v>3</v>
      </c>
      <c r="AB108" s="72">
        <v>5</v>
      </c>
      <c r="AC108" s="72">
        <v>5</v>
      </c>
      <c r="AD108" s="72">
        <v>5</v>
      </c>
      <c r="AE108" s="72">
        <v>4</v>
      </c>
      <c r="AF108" s="72">
        <v>3</v>
      </c>
      <c r="AG108" s="72">
        <v>4</v>
      </c>
      <c r="AH108" s="72">
        <v>4</v>
      </c>
      <c r="AI108" s="72">
        <v>5</v>
      </c>
      <c r="AJ108" s="72">
        <v>4</v>
      </c>
      <c r="AK108" s="72">
        <v>5</v>
      </c>
      <c r="AL108" s="72">
        <v>4</v>
      </c>
      <c r="AM108" s="72">
        <v>4</v>
      </c>
      <c r="AN108" s="72">
        <v>5</v>
      </c>
      <c r="AO108" s="72">
        <v>3</v>
      </c>
      <c r="AP108" s="72">
        <v>2</v>
      </c>
      <c r="AQ108" s="72">
        <v>1</v>
      </c>
      <c r="AR108" s="72">
        <v>5</v>
      </c>
      <c r="AS108" s="72">
        <v>4</v>
      </c>
      <c r="AT108" s="72">
        <v>4</v>
      </c>
      <c r="AU108" s="72">
        <v>4</v>
      </c>
      <c r="AV108" s="72">
        <v>3</v>
      </c>
      <c r="AW108" s="72">
        <v>3</v>
      </c>
      <c r="AX108" s="72">
        <v>4</v>
      </c>
      <c r="AY108" s="72">
        <v>3</v>
      </c>
      <c r="AZ108" s="72">
        <v>4</v>
      </c>
      <c r="BA108" s="72">
        <v>4</v>
      </c>
      <c r="BB108" s="72">
        <v>5</v>
      </c>
      <c r="BC108" s="72">
        <v>4</v>
      </c>
      <c r="BD108" s="72">
        <v>3</v>
      </c>
      <c r="BE108" s="72">
        <v>3</v>
      </c>
      <c r="BF108" s="72">
        <v>4</v>
      </c>
      <c r="BG108" s="72" t="s">
        <v>5</v>
      </c>
      <c r="BH108" s="72">
        <v>3</v>
      </c>
      <c r="BI108" s="72">
        <v>2</v>
      </c>
      <c r="BJ108" s="72">
        <v>3</v>
      </c>
      <c r="BK108" s="72">
        <v>2</v>
      </c>
      <c r="BL108" s="72">
        <v>4</v>
      </c>
      <c r="BM108" s="72">
        <v>4</v>
      </c>
      <c r="BN108" s="72">
        <v>4</v>
      </c>
      <c r="BO108" s="72">
        <v>4</v>
      </c>
      <c r="BP108" s="72">
        <v>4</v>
      </c>
      <c r="BQ108" s="72">
        <v>2</v>
      </c>
      <c r="BR108" s="72">
        <v>5</v>
      </c>
      <c r="BS108" s="72">
        <v>4</v>
      </c>
      <c r="BT108" s="72">
        <v>4</v>
      </c>
      <c r="BU108" s="72">
        <v>2</v>
      </c>
      <c r="BV108" s="72">
        <v>4</v>
      </c>
      <c r="BW108" s="72">
        <v>2</v>
      </c>
      <c r="BX108" s="72">
        <v>4</v>
      </c>
      <c r="BY108" s="72">
        <v>4</v>
      </c>
      <c r="BZ108" s="72">
        <v>5</v>
      </c>
      <c r="CA108" s="72">
        <v>5</v>
      </c>
      <c r="CB108" s="72">
        <v>4</v>
      </c>
      <c r="CC108" s="72">
        <v>3</v>
      </c>
      <c r="CD108" s="72">
        <v>3</v>
      </c>
      <c r="CE108" s="72">
        <v>2</v>
      </c>
      <c r="CF108" s="72">
        <v>5</v>
      </c>
      <c r="CG108" s="72">
        <v>4</v>
      </c>
      <c r="CH108" s="72">
        <v>5</v>
      </c>
      <c r="CI108" s="72">
        <v>5</v>
      </c>
      <c r="CJ108" s="72">
        <v>3</v>
      </c>
      <c r="CK108" s="72">
        <v>4</v>
      </c>
      <c r="CL108" s="72">
        <v>3</v>
      </c>
      <c r="CM108" s="72">
        <v>3</v>
      </c>
      <c r="CN108" s="72">
        <v>4</v>
      </c>
      <c r="CO108" s="72">
        <v>3</v>
      </c>
      <c r="CP108" s="72">
        <v>3</v>
      </c>
      <c r="CQ108" s="72" t="s">
        <v>147</v>
      </c>
      <c r="CR108" s="72" t="s">
        <v>2649</v>
      </c>
      <c r="CT108" s="72" t="s">
        <v>163</v>
      </c>
      <c r="CU108" s="72" t="s">
        <v>170</v>
      </c>
      <c r="CV108" s="72" t="s">
        <v>176</v>
      </c>
      <c r="CW108" s="72" t="s">
        <v>183</v>
      </c>
      <c r="CX108" s="72" t="s">
        <v>345</v>
      </c>
      <c r="CY108" s="72" t="s">
        <v>203</v>
      </c>
      <c r="CZ108" s="72" t="s">
        <v>400</v>
      </c>
      <c r="DA108" s="72" t="s">
        <v>208</v>
      </c>
      <c r="DB108" s="72" t="s">
        <v>214</v>
      </c>
      <c r="DC108" s="72" t="s">
        <v>2031</v>
      </c>
    </row>
    <row r="109" spans="1:107" ht="12.75" x14ac:dyDescent="0.2">
      <c r="A109" s="75">
        <v>43818.584608761579</v>
      </c>
      <c r="B109" s="72">
        <v>2</v>
      </c>
      <c r="C109" s="72">
        <v>5</v>
      </c>
      <c r="D109" s="72">
        <v>4</v>
      </c>
      <c r="E109" s="72">
        <v>1</v>
      </c>
      <c r="F109" s="72">
        <v>1</v>
      </c>
      <c r="G109" s="72">
        <v>5</v>
      </c>
      <c r="H109" s="72">
        <v>3</v>
      </c>
      <c r="I109" s="72">
        <v>4</v>
      </c>
      <c r="J109" s="72">
        <v>1</v>
      </c>
      <c r="K109" s="72">
        <v>1</v>
      </c>
      <c r="L109" s="72">
        <v>1</v>
      </c>
      <c r="M109" s="72">
        <v>3</v>
      </c>
      <c r="N109" s="72">
        <v>1</v>
      </c>
      <c r="O109" s="72">
        <v>1</v>
      </c>
      <c r="P109" s="72">
        <v>3</v>
      </c>
      <c r="Q109" s="72">
        <v>2</v>
      </c>
      <c r="R109" s="72">
        <v>1</v>
      </c>
      <c r="S109" s="72">
        <v>1</v>
      </c>
      <c r="T109" s="72">
        <v>1</v>
      </c>
      <c r="U109" s="72">
        <v>1</v>
      </c>
      <c r="V109" s="72">
        <v>1</v>
      </c>
      <c r="W109" s="72">
        <v>5</v>
      </c>
      <c r="X109" s="72" t="s">
        <v>2902</v>
      </c>
      <c r="Y109" s="72" t="s">
        <v>2903</v>
      </c>
      <c r="Z109" s="72">
        <v>3</v>
      </c>
      <c r="AA109" s="72">
        <v>1</v>
      </c>
      <c r="AB109" s="72">
        <v>1</v>
      </c>
      <c r="AC109" s="72">
        <v>2</v>
      </c>
      <c r="AD109" s="72">
        <v>2</v>
      </c>
      <c r="AE109" s="72">
        <v>1</v>
      </c>
      <c r="AF109" s="72">
        <v>4</v>
      </c>
      <c r="AG109" s="72">
        <v>3</v>
      </c>
      <c r="AH109" s="72">
        <v>2</v>
      </c>
      <c r="AI109" s="72">
        <v>3</v>
      </c>
      <c r="AJ109" s="72">
        <v>3</v>
      </c>
      <c r="AK109" s="72">
        <v>4</v>
      </c>
      <c r="AL109" s="72">
        <v>4</v>
      </c>
      <c r="AM109" s="72">
        <v>2</v>
      </c>
      <c r="AN109" s="72">
        <v>5</v>
      </c>
      <c r="AO109" s="72">
        <v>5</v>
      </c>
      <c r="AP109" s="72">
        <v>1</v>
      </c>
      <c r="AQ109" s="72">
        <v>1</v>
      </c>
      <c r="AR109" s="72">
        <v>5</v>
      </c>
      <c r="AS109" s="72">
        <v>1</v>
      </c>
      <c r="AT109" s="72">
        <v>3</v>
      </c>
      <c r="AU109" s="72">
        <v>1</v>
      </c>
      <c r="AV109" s="72">
        <v>3</v>
      </c>
      <c r="AW109" s="72">
        <v>1</v>
      </c>
      <c r="AX109" s="72">
        <v>4</v>
      </c>
      <c r="AY109" s="72">
        <v>1</v>
      </c>
      <c r="AZ109" s="72">
        <v>1</v>
      </c>
      <c r="BA109" s="72">
        <v>3</v>
      </c>
      <c r="BB109" s="72">
        <v>3</v>
      </c>
      <c r="BC109" s="72">
        <v>1</v>
      </c>
      <c r="BD109" s="72">
        <v>2</v>
      </c>
      <c r="BE109" s="72">
        <v>1</v>
      </c>
      <c r="BF109" s="72">
        <v>2</v>
      </c>
      <c r="BG109" s="72">
        <v>1</v>
      </c>
      <c r="BH109" s="72">
        <v>5</v>
      </c>
      <c r="BI109" s="72">
        <v>1</v>
      </c>
      <c r="BJ109" s="72">
        <v>4</v>
      </c>
      <c r="BK109" s="72">
        <v>3</v>
      </c>
      <c r="BL109" s="72">
        <v>4</v>
      </c>
      <c r="BM109" s="72">
        <v>4</v>
      </c>
      <c r="BN109" s="72">
        <v>4</v>
      </c>
      <c r="BO109" s="72">
        <v>3</v>
      </c>
      <c r="BP109" s="72">
        <v>4</v>
      </c>
      <c r="BQ109" s="72">
        <v>2</v>
      </c>
      <c r="BR109" s="72">
        <v>4</v>
      </c>
      <c r="BS109" s="72">
        <v>4</v>
      </c>
      <c r="BT109" s="72">
        <v>3</v>
      </c>
      <c r="BU109" s="72">
        <v>3</v>
      </c>
      <c r="BV109" s="72">
        <v>4</v>
      </c>
      <c r="BW109" s="72">
        <v>3</v>
      </c>
      <c r="BX109" s="72">
        <v>1</v>
      </c>
      <c r="BY109" s="72">
        <v>4</v>
      </c>
      <c r="BZ109" s="72">
        <v>4</v>
      </c>
      <c r="CA109" s="72">
        <v>4</v>
      </c>
      <c r="CB109" s="72">
        <v>3</v>
      </c>
      <c r="CC109" s="72">
        <v>2</v>
      </c>
      <c r="CD109" s="72">
        <v>4</v>
      </c>
      <c r="CE109" s="72">
        <v>5</v>
      </c>
      <c r="CF109" s="72">
        <v>5</v>
      </c>
      <c r="CG109" s="72">
        <v>3</v>
      </c>
      <c r="CH109" s="72">
        <v>5</v>
      </c>
      <c r="CI109" s="72">
        <v>5</v>
      </c>
      <c r="CJ109" s="72">
        <v>3</v>
      </c>
      <c r="CK109" s="72">
        <v>3</v>
      </c>
      <c r="CL109" s="72" t="s">
        <v>5</v>
      </c>
      <c r="CM109" s="72" t="s">
        <v>5</v>
      </c>
      <c r="CN109" s="72">
        <v>3</v>
      </c>
      <c r="CO109" s="72">
        <v>4</v>
      </c>
      <c r="CP109" s="72">
        <v>4</v>
      </c>
      <c r="CQ109" s="72" t="s">
        <v>145</v>
      </c>
      <c r="CR109" s="72" t="s">
        <v>2615</v>
      </c>
      <c r="CS109" s="72" t="s">
        <v>2904</v>
      </c>
      <c r="CT109" s="72" t="s">
        <v>163</v>
      </c>
      <c r="CU109" s="72" t="s">
        <v>172</v>
      </c>
      <c r="CV109" s="72" t="s">
        <v>176</v>
      </c>
      <c r="CW109" s="72" t="s">
        <v>183</v>
      </c>
      <c r="CX109" s="72" t="s">
        <v>2905</v>
      </c>
      <c r="CY109" s="72" t="s">
        <v>192</v>
      </c>
      <c r="CZ109" s="72" t="s">
        <v>623</v>
      </c>
      <c r="DA109" s="72" t="s">
        <v>208</v>
      </c>
      <c r="DB109" s="72" t="s">
        <v>214</v>
      </c>
      <c r="DC109" s="72" t="s">
        <v>2031</v>
      </c>
    </row>
    <row r="110" spans="1:107" ht="12.75" x14ac:dyDescent="0.2">
      <c r="A110" s="75">
        <v>43818.622886168981</v>
      </c>
      <c r="B110" s="72">
        <v>4</v>
      </c>
      <c r="C110" s="72">
        <v>3</v>
      </c>
      <c r="D110" s="72">
        <v>4</v>
      </c>
      <c r="E110" s="72">
        <v>3</v>
      </c>
      <c r="F110" s="72">
        <v>2</v>
      </c>
      <c r="G110" s="72">
        <v>3</v>
      </c>
      <c r="H110" s="72">
        <v>5</v>
      </c>
      <c r="I110" s="72">
        <v>5</v>
      </c>
      <c r="J110" s="72">
        <v>5</v>
      </c>
      <c r="K110" s="72">
        <v>4</v>
      </c>
      <c r="L110" s="72">
        <v>2</v>
      </c>
      <c r="M110" s="72">
        <v>4</v>
      </c>
      <c r="N110" s="72">
        <v>3</v>
      </c>
      <c r="O110" s="72">
        <v>3</v>
      </c>
      <c r="P110" s="72">
        <v>4</v>
      </c>
      <c r="Q110" s="72">
        <v>5</v>
      </c>
      <c r="R110" s="72">
        <v>2</v>
      </c>
      <c r="S110" s="72">
        <v>5</v>
      </c>
      <c r="T110" s="72">
        <v>2</v>
      </c>
      <c r="U110" s="72">
        <v>3</v>
      </c>
      <c r="V110" s="72">
        <v>3</v>
      </c>
      <c r="W110" s="72">
        <v>3</v>
      </c>
      <c r="X110" s="72" t="s">
        <v>2638</v>
      </c>
      <c r="Y110" s="72" t="s">
        <v>2906</v>
      </c>
      <c r="Z110" s="72">
        <v>3</v>
      </c>
      <c r="AA110" s="72">
        <v>3</v>
      </c>
      <c r="AB110" s="72">
        <v>4</v>
      </c>
      <c r="AC110" s="72">
        <v>3</v>
      </c>
      <c r="AD110" s="72">
        <v>3</v>
      </c>
      <c r="AE110" s="72">
        <v>2</v>
      </c>
      <c r="AF110" s="72">
        <v>2</v>
      </c>
      <c r="AG110" s="72">
        <v>3</v>
      </c>
      <c r="AH110" s="72">
        <v>2</v>
      </c>
      <c r="AI110" s="72">
        <v>2</v>
      </c>
      <c r="AJ110" s="72">
        <v>2</v>
      </c>
      <c r="AK110" s="72">
        <v>3</v>
      </c>
      <c r="AL110" s="72">
        <v>2</v>
      </c>
      <c r="AM110" s="72">
        <v>3</v>
      </c>
      <c r="AN110" s="72">
        <v>4</v>
      </c>
      <c r="AO110" s="72">
        <v>4</v>
      </c>
      <c r="AP110" s="72">
        <v>3</v>
      </c>
      <c r="AQ110" s="72">
        <v>2</v>
      </c>
      <c r="AR110" s="72">
        <v>3</v>
      </c>
      <c r="AS110" s="72">
        <v>5</v>
      </c>
      <c r="AT110" s="72">
        <v>5</v>
      </c>
      <c r="AU110" s="72">
        <v>4</v>
      </c>
      <c r="AV110" s="72">
        <v>3</v>
      </c>
      <c r="AW110" s="72">
        <v>3</v>
      </c>
      <c r="AX110" s="72">
        <v>2</v>
      </c>
      <c r="AY110" s="72">
        <v>3</v>
      </c>
      <c r="AZ110" s="72">
        <v>2</v>
      </c>
      <c r="BA110" s="72">
        <v>3</v>
      </c>
      <c r="BB110" s="72">
        <v>5</v>
      </c>
      <c r="BC110" s="72">
        <v>2</v>
      </c>
      <c r="BD110" s="72">
        <v>5</v>
      </c>
      <c r="BE110" s="72">
        <v>2</v>
      </c>
      <c r="BF110" s="72">
        <v>2</v>
      </c>
      <c r="BG110" s="72">
        <v>2</v>
      </c>
      <c r="BH110" s="72">
        <v>3</v>
      </c>
      <c r="BI110" s="72">
        <v>5</v>
      </c>
      <c r="BJ110" s="72">
        <v>4</v>
      </c>
      <c r="BK110" s="72">
        <v>3</v>
      </c>
      <c r="BL110" s="72">
        <v>4</v>
      </c>
      <c r="BM110" s="72">
        <v>3</v>
      </c>
      <c r="BN110" s="72">
        <v>4</v>
      </c>
      <c r="BO110" s="72">
        <v>4</v>
      </c>
      <c r="BP110" s="72">
        <v>3</v>
      </c>
      <c r="BQ110" s="72">
        <v>4</v>
      </c>
      <c r="BR110" s="72">
        <v>4</v>
      </c>
      <c r="BS110" s="72">
        <v>4</v>
      </c>
      <c r="BT110" s="72">
        <v>4</v>
      </c>
      <c r="BU110" s="72">
        <v>4</v>
      </c>
      <c r="BV110" s="72">
        <v>4</v>
      </c>
      <c r="BW110" s="72">
        <v>4</v>
      </c>
      <c r="BX110" s="72">
        <v>4</v>
      </c>
      <c r="BY110" s="72">
        <v>4</v>
      </c>
      <c r="BZ110" s="72">
        <v>4</v>
      </c>
      <c r="CA110" s="72">
        <v>4</v>
      </c>
      <c r="CB110" s="72">
        <v>4</v>
      </c>
      <c r="CC110" s="72">
        <v>4</v>
      </c>
      <c r="CD110" s="72">
        <v>3</v>
      </c>
      <c r="CE110" s="72">
        <v>4</v>
      </c>
      <c r="CF110" s="72">
        <v>4</v>
      </c>
      <c r="CG110" s="72">
        <v>2</v>
      </c>
      <c r="CH110" s="72">
        <v>5</v>
      </c>
      <c r="CI110" s="72">
        <v>5</v>
      </c>
      <c r="CJ110" s="72">
        <v>5</v>
      </c>
      <c r="CK110" s="72">
        <v>5</v>
      </c>
      <c r="CL110" s="72">
        <v>4</v>
      </c>
      <c r="CM110" s="72">
        <v>4</v>
      </c>
      <c r="CN110" s="72">
        <v>4</v>
      </c>
      <c r="CO110" s="72">
        <v>4</v>
      </c>
      <c r="CP110" s="72">
        <v>4</v>
      </c>
      <c r="CQ110" s="72" t="s">
        <v>2052</v>
      </c>
      <c r="CR110" s="72" t="s">
        <v>2793</v>
      </c>
      <c r="CS110" s="72" t="s">
        <v>2907</v>
      </c>
      <c r="CT110" s="72" t="s">
        <v>162</v>
      </c>
      <c r="CU110" s="72" t="s">
        <v>172</v>
      </c>
      <c r="CV110" s="72" t="s">
        <v>176</v>
      </c>
      <c r="CW110" s="72" t="s">
        <v>183</v>
      </c>
      <c r="CX110" s="72" t="s">
        <v>2908</v>
      </c>
      <c r="CY110" s="72" t="s">
        <v>155</v>
      </c>
      <c r="CZ110" s="72" t="s">
        <v>772</v>
      </c>
      <c r="DA110" s="72" t="s">
        <v>208</v>
      </c>
      <c r="DB110" s="72" t="s">
        <v>214</v>
      </c>
      <c r="DC110" s="72" t="s">
        <v>2031</v>
      </c>
    </row>
    <row r="111" spans="1:107" ht="12.75" x14ac:dyDescent="0.2">
      <c r="A111" s="75">
        <v>43818.650424120366</v>
      </c>
      <c r="B111" s="72">
        <v>2</v>
      </c>
      <c r="C111" s="72">
        <v>5</v>
      </c>
      <c r="D111" s="72">
        <v>5</v>
      </c>
      <c r="E111" s="72">
        <v>1</v>
      </c>
      <c r="F111" s="72">
        <v>1</v>
      </c>
      <c r="G111" s="72">
        <v>5</v>
      </c>
      <c r="H111" s="72">
        <v>1</v>
      </c>
      <c r="I111" s="72">
        <v>3</v>
      </c>
      <c r="J111" s="72">
        <v>1</v>
      </c>
      <c r="K111" s="72">
        <v>2</v>
      </c>
      <c r="L111" s="72">
        <v>2</v>
      </c>
      <c r="M111" s="72">
        <v>2</v>
      </c>
      <c r="N111" s="72">
        <v>5</v>
      </c>
      <c r="O111" s="72">
        <v>5</v>
      </c>
      <c r="P111" s="72">
        <v>4</v>
      </c>
      <c r="Q111" s="72">
        <v>4</v>
      </c>
      <c r="R111" s="72">
        <v>2</v>
      </c>
      <c r="S111" s="72">
        <v>2</v>
      </c>
      <c r="T111" s="72">
        <v>2</v>
      </c>
      <c r="U111" s="72">
        <v>1</v>
      </c>
      <c r="V111" s="72">
        <v>1</v>
      </c>
      <c r="W111" s="72">
        <v>4</v>
      </c>
      <c r="X111" s="72" t="s">
        <v>2627</v>
      </c>
      <c r="Y111" s="72" t="s">
        <v>2909</v>
      </c>
      <c r="Z111" s="72">
        <v>3</v>
      </c>
      <c r="AA111" s="72">
        <v>4</v>
      </c>
      <c r="AB111" s="72">
        <v>3</v>
      </c>
      <c r="AC111" s="72">
        <v>3</v>
      </c>
      <c r="AD111" s="72">
        <v>4</v>
      </c>
      <c r="AE111" s="72">
        <v>2</v>
      </c>
      <c r="AF111" s="72">
        <v>2</v>
      </c>
      <c r="AG111" s="72">
        <v>3</v>
      </c>
      <c r="AH111" s="72">
        <v>2</v>
      </c>
      <c r="AI111" s="72">
        <v>3</v>
      </c>
      <c r="AJ111" s="72">
        <v>4</v>
      </c>
      <c r="AK111" s="72">
        <v>5</v>
      </c>
      <c r="AL111" s="72">
        <v>4</v>
      </c>
      <c r="AM111" s="72">
        <v>3</v>
      </c>
      <c r="AN111" s="72">
        <v>5</v>
      </c>
      <c r="AO111" s="72">
        <v>5</v>
      </c>
      <c r="AP111" s="72">
        <v>1</v>
      </c>
      <c r="AQ111" s="72">
        <v>1</v>
      </c>
      <c r="AR111" s="72">
        <v>5</v>
      </c>
      <c r="AS111" s="72">
        <v>1</v>
      </c>
      <c r="AT111" s="72">
        <v>2</v>
      </c>
      <c r="AU111" s="72">
        <v>1</v>
      </c>
      <c r="AV111" s="72">
        <v>1</v>
      </c>
      <c r="AW111" s="72">
        <v>2</v>
      </c>
      <c r="AX111" s="72">
        <v>3</v>
      </c>
      <c r="AY111" s="72">
        <v>5</v>
      </c>
      <c r="AZ111" s="72">
        <v>5</v>
      </c>
      <c r="BA111" s="72">
        <v>3</v>
      </c>
      <c r="BB111" s="72">
        <v>4</v>
      </c>
      <c r="BC111" s="72">
        <v>2</v>
      </c>
      <c r="BD111" s="72">
        <v>1</v>
      </c>
      <c r="BE111" s="72">
        <v>3</v>
      </c>
      <c r="BF111" s="72">
        <v>2</v>
      </c>
      <c r="BG111" s="72">
        <v>1</v>
      </c>
      <c r="BH111" s="72">
        <v>4</v>
      </c>
      <c r="BI111" s="72">
        <v>4</v>
      </c>
      <c r="BJ111" s="72">
        <v>4</v>
      </c>
      <c r="BK111" s="72">
        <v>1</v>
      </c>
      <c r="BL111" s="72">
        <v>5</v>
      </c>
      <c r="BM111" s="72">
        <v>4</v>
      </c>
      <c r="BN111" s="72">
        <v>5</v>
      </c>
      <c r="BO111" s="72">
        <v>5</v>
      </c>
      <c r="BP111" s="72">
        <v>4</v>
      </c>
      <c r="BQ111" s="72">
        <v>4</v>
      </c>
      <c r="BR111" s="72">
        <v>3</v>
      </c>
      <c r="BS111" s="72">
        <v>5</v>
      </c>
      <c r="BT111" s="72">
        <v>5</v>
      </c>
      <c r="BU111" s="72">
        <v>5</v>
      </c>
      <c r="BV111" s="72">
        <v>3</v>
      </c>
      <c r="BW111" s="72">
        <v>3</v>
      </c>
      <c r="BX111" s="72">
        <v>5</v>
      </c>
      <c r="BY111" s="72">
        <v>4</v>
      </c>
      <c r="BZ111" s="72">
        <v>4</v>
      </c>
      <c r="CA111" s="72">
        <v>4</v>
      </c>
      <c r="CB111" s="72">
        <v>4</v>
      </c>
      <c r="CC111" s="72">
        <v>3</v>
      </c>
      <c r="CD111" s="72">
        <v>4</v>
      </c>
      <c r="CE111" s="72">
        <v>4</v>
      </c>
      <c r="CF111" s="72">
        <v>3</v>
      </c>
      <c r="CG111" s="72">
        <v>4</v>
      </c>
      <c r="CH111" s="72">
        <v>4</v>
      </c>
      <c r="CI111" s="72">
        <v>4</v>
      </c>
      <c r="CJ111" s="72">
        <v>5</v>
      </c>
      <c r="CK111" s="72">
        <v>5</v>
      </c>
      <c r="CL111" s="72">
        <v>5</v>
      </c>
      <c r="CM111" s="72">
        <v>4</v>
      </c>
      <c r="CN111" s="72">
        <v>4</v>
      </c>
      <c r="CO111" s="72">
        <v>4</v>
      </c>
      <c r="CP111" s="72">
        <v>4</v>
      </c>
      <c r="CQ111" s="72" t="s">
        <v>147</v>
      </c>
      <c r="CR111" s="72" t="s">
        <v>2910</v>
      </c>
      <c r="CT111" s="72" t="s">
        <v>162</v>
      </c>
      <c r="CU111" s="72" t="s">
        <v>171</v>
      </c>
      <c r="CV111" s="72" t="s">
        <v>177</v>
      </c>
      <c r="CW111" s="72" t="s">
        <v>183</v>
      </c>
      <c r="CX111" s="72" t="s">
        <v>1289</v>
      </c>
      <c r="CY111" s="72" t="s">
        <v>204</v>
      </c>
      <c r="CZ111" s="72" t="s">
        <v>203</v>
      </c>
      <c r="DA111" s="72" t="s">
        <v>208</v>
      </c>
      <c r="DB111" s="72" t="s">
        <v>214</v>
      </c>
      <c r="DC111" s="72" t="s">
        <v>2031</v>
      </c>
    </row>
    <row r="112" spans="1:107" ht="12.75" x14ac:dyDescent="0.2">
      <c r="A112" s="75">
        <v>43818.654444780092</v>
      </c>
      <c r="B112" s="72">
        <v>5</v>
      </c>
      <c r="C112" s="72" t="s">
        <v>5</v>
      </c>
      <c r="D112" s="72">
        <v>5</v>
      </c>
      <c r="E112" s="72">
        <v>3</v>
      </c>
      <c r="F112" s="72">
        <v>1</v>
      </c>
      <c r="G112" s="72">
        <v>5</v>
      </c>
      <c r="H112" s="72">
        <v>4</v>
      </c>
      <c r="I112" s="72">
        <v>4</v>
      </c>
      <c r="J112" s="72">
        <v>2</v>
      </c>
      <c r="K112" s="72">
        <v>2</v>
      </c>
      <c r="L112" s="72">
        <v>3</v>
      </c>
      <c r="M112" s="72">
        <v>3</v>
      </c>
      <c r="N112" s="72">
        <v>4</v>
      </c>
      <c r="O112" s="72">
        <v>2</v>
      </c>
      <c r="P112" s="72">
        <v>5</v>
      </c>
      <c r="Q112" s="72">
        <v>4</v>
      </c>
      <c r="R112" s="72">
        <v>2</v>
      </c>
      <c r="S112" s="72">
        <v>2</v>
      </c>
      <c r="T112" s="72">
        <v>2</v>
      </c>
      <c r="U112" s="72">
        <v>2</v>
      </c>
      <c r="V112" s="72">
        <v>2</v>
      </c>
      <c r="W112" s="72">
        <v>4</v>
      </c>
      <c r="X112" s="72" t="s">
        <v>2911</v>
      </c>
      <c r="Y112" s="72" t="s">
        <v>2912</v>
      </c>
      <c r="Z112" s="72">
        <v>5</v>
      </c>
      <c r="AA112" s="72">
        <v>4</v>
      </c>
      <c r="AB112" s="72">
        <v>4</v>
      </c>
      <c r="AC112" s="72">
        <v>5</v>
      </c>
      <c r="AD112" s="72">
        <v>4</v>
      </c>
      <c r="AE112" s="72">
        <v>3</v>
      </c>
      <c r="AF112" s="72">
        <v>5</v>
      </c>
      <c r="AG112" s="72">
        <v>4</v>
      </c>
      <c r="AH112" s="72">
        <v>4</v>
      </c>
      <c r="AI112" s="72">
        <v>4</v>
      </c>
      <c r="AJ112" s="72">
        <v>5</v>
      </c>
      <c r="AK112" s="72">
        <v>5</v>
      </c>
      <c r="AL112" s="72">
        <v>5</v>
      </c>
      <c r="AM112" s="72">
        <v>5</v>
      </c>
      <c r="AN112" s="72">
        <v>5</v>
      </c>
      <c r="AO112" s="72">
        <v>5</v>
      </c>
      <c r="AP112" s="72">
        <v>4</v>
      </c>
      <c r="AQ112" s="72">
        <v>1</v>
      </c>
      <c r="AR112" s="72">
        <v>4</v>
      </c>
      <c r="AS112" s="72">
        <v>4</v>
      </c>
      <c r="AT112" s="72">
        <v>4</v>
      </c>
      <c r="AU112" s="72">
        <v>1</v>
      </c>
      <c r="AV112" s="72">
        <v>2</v>
      </c>
      <c r="AW112" s="72">
        <v>3</v>
      </c>
      <c r="AX112" s="72">
        <v>3</v>
      </c>
      <c r="AY112" s="72">
        <v>5</v>
      </c>
      <c r="AZ112" s="72">
        <v>3</v>
      </c>
      <c r="BA112" s="72">
        <v>4</v>
      </c>
      <c r="BB112" s="72">
        <v>4</v>
      </c>
      <c r="BC112" s="72">
        <v>4</v>
      </c>
      <c r="BD112" s="72">
        <v>2</v>
      </c>
      <c r="BE112" s="72">
        <v>3</v>
      </c>
      <c r="BF112" s="72">
        <v>3</v>
      </c>
      <c r="BG112" s="72">
        <v>1</v>
      </c>
      <c r="BH112" s="72">
        <v>4</v>
      </c>
      <c r="BI112" s="72">
        <v>5</v>
      </c>
      <c r="BJ112" s="72">
        <v>4</v>
      </c>
      <c r="BK112" s="72">
        <v>4</v>
      </c>
      <c r="BL112" s="72">
        <v>5</v>
      </c>
      <c r="BM112" s="72">
        <v>5</v>
      </c>
      <c r="BN112" s="72">
        <v>4</v>
      </c>
      <c r="BO112" s="72">
        <v>4</v>
      </c>
      <c r="BP112" s="72">
        <v>5</v>
      </c>
      <c r="BQ112" s="72">
        <v>4</v>
      </c>
      <c r="BR112" s="72">
        <v>5</v>
      </c>
      <c r="BS112" s="72">
        <v>5</v>
      </c>
      <c r="BT112" s="72">
        <v>4</v>
      </c>
      <c r="BU112" s="72">
        <v>5</v>
      </c>
      <c r="BV112" s="72">
        <v>5</v>
      </c>
      <c r="BW112" s="72">
        <v>3</v>
      </c>
      <c r="BX112" s="72">
        <v>5</v>
      </c>
      <c r="BY112" s="72">
        <v>4</v>
      </c>
      <c r="BZ112" s="72">
        <v>5</v>
      </c>
      <c r="CA112" s="72">
        <v>5</v>
      </c>
      <c r="CB112" s="72">
        <v>5</v>
      </c>
      <c r="CC112" s="72">
        <v>5</v>
      </c>
      <c r="CD112" s="72">
        <v>5</v>
      </c>
      <c r="CE112" s="72">
        <v>5</v>
      </c>
      <c r="CF112" s="72">
        <v>5</v>
      </c>
      <c r="CG112" s="72">
        <v>3</v>
      </c>
      <c r="CH112" s="72">
        <v>4</v>
      </c>
      <c r="CI112" s="72">
        <v>4</v>
      </c>
      <c r="CJ112" s="72">
        <v>3</v>
      </c>
      <c r="CK112" s="72">
        <v>5</v>
      </c>
      <c r="CL112" s="72">
        <v>5</v>
      </c>
      <c r="CM112" s="72">
        <v>4</v>
      </c>
      <c r="CN112" s="72">
        <v>4</v>
      </c>
      <c r="CO112" s="72">
        <v>5</v>
      </c>
      <c r="CP112" s="72">
        <v>4</v>
      </c>
      <c r="CQ112" s="72" t="s">
        <v>2052</v>
      </c>
      <c r="CR112" s="72" t="s">
        <v>2815</v>
      </c>
      <c r="CS112" s="72" t="s">
        <v>2913</v>
      </c>
      <c r="CT112" s="72" t="s">
        <v>163</v>
      </c>
      <c r="CU112" s="72" t="s">
        <v>171</v>
      </c>
      <c r="CV112" s="72" t="s">
        <v>176</v>
      </c>
      <c r="CW112" s="72" t="s">
        <v>183</v>
      </c>
      <c r="CX112" s="72" t="s">
        <v>2914</v>
      </c>
      <c r="CY112" s="72" t="s">
        <v>202</v>
      </c>
      <c r="CZ112" s="72" t="s">
        <v>402</v>
      </c>
      <c r="DA112" s="72" t="s">
        <v>208</v>
      </c>
      <c r="DB112" s="72" t="s">
        <v>214</v>
      </c>
      <c r="DC112" s="72" t="s">
        <v>2031</v>
      </c>
    </row>
    <row r="113" spans="1:107" ht="12.75" x14ac:dyDescent="0.2">
      <c r="A113" s="75">
        <v>43818.665364745371</v>
      </c>
      <c r="B113" s="72">
        <v>5</v>
      </c>
      <c r="C113" s="72">
        <v>4</v>
      </c>
      <c r="D113" s="72">
        <v>4</v>
      </c>
      <c r="E113" s="72">
        <v>1</v>
      </c>
      <c r="F113" s="72">
        <v>2</v>
      </c>
      <c r="G113" s="72">
        <v>3</v>
      </c>
      <c r="H113" s="72">
        <v>4</v>
      </c>
      <c r="I113" s="72">
        <v>3</v>
      </c>
      <c r="J113" s="72">
        <v>3</v>
      </c>
      <c r="K113" s="72">
        <v>1</v>
      </c>
      <c r="L113" s="72">
        <v>1</v>
      </c>
      <c r="M113" s="72">
        <v>3</v>
      </c>
      <c r="N113" s="72">
        <v>4</v>
      </c>
      <c r="O113" s="72">
        <v>1</v>
      </c>
      <c r="P113" s="72">
        <v>4</v>
      </c>
      <c r="Q113" s="72">
        <v>4</v>
      </c>
      <c r="R113" s="72">
        <v>3</v>
      </c>
      <c r="S113" s="72">
        <v>2</v>
      </c>
      <c r="T113" s="72">
        <v>4</v>
      </c>
      <c r="U113" s="72">
        <v>4</v>
      </c>
      <c r="V113" s="72">
        <v>1</v>
      </c>
      <c r="W113" s="72">
        <v>2</v>
      </c>
      <c r="X113" s="72" t="s">
        <v>2915</v>
      </c>
      <c r="Y113" s="72" t="s">
        <v>2916</v>
      </c>
      <c r="Z113" s="72">
        <v>4</v>
      </c>
      <c r="AA113" s="72">
        <v>3</v>
      </c>
      <c r="AB113" s="72">
        <v>4</v>
      </c>
      <c r="AC113" s="72">
        <v>3</v>
      </c>
      <c r="AD113" s="72">
        <v>4</v>
      </c>
      <c r="AE113" s="72">
        <v>3</v>
      </c>
      <c r="AF113" s="72">
        <v>3</v>
      </c>
      <c r="AG113" s="72">
        <v>4</v>
      </c>
      <c r="AH113" s="72">
        <v>4</v>
      </c>
      <c r="AI113" s="72">
        <v>4</v>
      </c>
      <c r="AJ113" s="72">
        <v>4</v>
      </c>
      <c r="AK113" s="72">
        <v>4</v>
      </c>
      <c r="AL113" s="72">
        <v>4</v>
      </c>
      <c r="AM113" s="72">
        <v>5</v>
      </c>
      <c r="AN113" s="72">
        <v>4</v>
      </c>
      <c r="AO113" s="72">
        <v>4</v>
      </c>
      <c r="AP113" s="72">
        <v>2</v>
      </c>
      <c r="AQ113" s="72">
        <v>2</v>
      </c>
      <c r="AR113" s="72">
        <v>4</v>
      </c>
      <c r="AS113" s="72">
        <v>4</v>
      </c>
      <c r="AT113" s="72">
        <v>2</v>
      </c>
      <c r="AU113" s="72">
        <v>3</v>
      </c>
      <c r="AV113" s="72">
        <v>3</v>
      </c>
      <c r="AW113" s="72">
        <v>2</v>
      </c>
      <c r="AX113" s="72">
        <v>4</v>
      </c>
      <c r="AY113" s="72">
        <v>4</v>
      </c>
      <c r="AZ113" s="72">
        <v>1</v>
      </c>
      <c r="BA113" s="72">
        <v>3</v>
      </c>
      <c r="BB113" s="72">
        <v>4</v>
      </c>
      <c r="BC113" s="72">
        <v>2</v>
      </c>
      <c r="BD113" s="72">
        <v>2</v>
      </c>
      <c r="BE113" s="72">
        <v>5</v>
      </c>
      <c r="BF113" s="72">
        <v>4</v>
      </c>
      <c r="BG113" s="72">
        <v>1</v>
      </c>
      <c r="BH113" s="72">
        <v>4</v>
      </c>
      <c r="BI113" s="72">
        <v>4</v>
      </c>
      <c r="BJ113" s="72">
        <v>4</v>
      </c>
      <c r="BK113" s="72">
        <v>2</v>
      </c>
      <c r="BL113" s="72">
        <v>3</v>
      </c>
      <c r="BM113" s="72">
        <v>3</v>
      </c>
      <c r="BN113" s="72">
        <v>2</v>
      </c>
      <c r="BO113" s="72">
        <v>3</v>
      </c>
      <c r="BP113" s="72">
        <v>3</v>
      </c>
      <c r="BQ113" s="72">
        <v>3</v>
      </c>
      <c r="BR113" s="72">
        <v>4</v>
      </c>
      <c r="BS113" s="72">
        <v>4</v>
      </c>
      <c r="BT113" s="72">
        <v>3</v>
      </c>
      <c r="BU113" s="72">
        <v>4</v>
      </c>
      <c r="BV113" s="72">
        <v>2</v>
      </c>
      <c r="BW113" s="72">
        <v>1</v>
      </c>
      <c r="BX113" s="72">
        <v>3</v>
      </c>
      <c r="BY113" s="72">
        <v>3</v>
      </c>
      <c r="BZ113" s="72">
        <v>3</v>
      </c>
      <c r="CA113" s="72">
        <v>3</v>
      </c>
      <c r="CB113" s="72">
        <v>4</v>
      </c>
      <c r="CC113" s="72">
        <v>2</v>
      </c>
      <c r="CD113" s="72">
        <v>3</v>
      </c>
      <c r="CE113" s="72">
        <v>3</v>
      </c>
      <c r="CF113" s="72">
        <v>2</v>
      </c>
      <c r="CG113" s="72">
        <v>3</v>
      </c>
      <c r="CH113" s="72">
        <v>3</v>
      </c>
      <c r="CI113" s="72">
        <v>3</v>
      </c>
      <c r="CJ113" s="72">
        <v>2</v>
      </c>
      <c r="CK113" s="72">
        <v>3</v>
      </c>
      <c r="CL113" s="72">
        <v>3</v>
      </c>
      <c r="CM113" s="72">
        <v>3</v>
      </c>
      <c r="CN113" s="72">
        <v>1</v>
      </c>
      <c r="CO113" s="72">
        <v>2</v>
      </c>
      <c r="CP113" s="72">
        <v>2</v>
      </c>
      <c r="CQ113" s="72" t="s">
        <v>2917</v>
      </c>
      <c r="CR113" s="72" t="s">
        <v>2633</v>
      </c>
      <c r="CS113" s="72" t="s">
        <v>2918</v>
      </c>
      <c r="CT113" s="72" t="s">
        <v>163</v>
      </c>
      <c r="CU113" s="72" t="s">
        <v>170</v>
      </c>
      <c r="CV113" s="72" t="s">
        <v>176</v>
      </c>
      <c r="CW113" s="72" t="s">
        <v>183</v>
      </c>
      <c r="CX113" s="72" t="s">
        <v>1001</v>
      </c>
      <c r="CY113" s="72" t="s">
        <v>203</v>
      </c>
      <c r="CZ113" s="72" t="s">
        <v>346</v>
      </c>
      <c r="DA113" s="72" t="s">
        <v>208</v>
      </c>
      <c r="DB113" s="72" t="s">
        <v>214</v>
      </c>
      <c r="DC113" s="72" t="s">
        <v>2031</v>
      </c>
    </row>
    <row r="114" spans="1:107" ht="12.75" x14ac:dyDescent="0.2">
      <c r="A114" s="75">
        <v>43818.665762685181</v>
      </c>
      <c r="B114" s="72">
        <v>2</v>
      </c>
      <c r="C114" s="72">
        <v>5</v>
      </c>
      <c r="D114" s="72">
        <v>5</v>
      </c>
      <c r="E114" s="72">
        <v>4</v>
      </c>
      <c r="F114" s="72">
        <v>2</v>
      </c>
      <c r="G114" s="72">
        <v>5</v>
      </c>
      <c r="H114" s="72">
        <v>1</v>
      </c>
      <c r="I114" s="72">
        <v>4</v>
      </c>
      <c r="J114" s="72">
        <v>1</v>
      </c>
      <c r="K114" s="72">
        <v>1</v>
      </c>
      <c r="L114" s="72">
        <v>2</v>
      </c>
      <c r="M114" s="72">
        <v>2</v>
      </c>
      <c r="N114" s="72">
        <v>1</v>
      </c>
      <c r="O114" s="72">
        <v>3</v>
      </c>
      <c r="P114" s="72">
        <v>5</v>
      </c>
      <c r="Q114" s="72">
        <v>4</v>
      </c>
      <c r="R114" s="72">
        <v>4</v>
      </c>
      <c r="S114" s="72">
        <v>1</v>
      </c>
      <c r="T114" s="72">
        <v>2</v>
      </c>
      <c r="U114" s="72">
        <v>1</v>
      </c>
      <c r="V114" s="72" t="s">
        <v>5</v>
      </c>
      <c r="W114" s="72">
        <v>5</v>
      </c>
      <c r="X114" s="72" t="s">
        <v>2692</v>
      </c>
      <c r="Y114" s="72" t="s">
        <v>2919</v>
      </c>
      <c r="Z114" s="72">
        <v>5</v>
      </c>
      <c r="AA114" s="72">
        <v>4</v>
      </c>
      <c r="AB114" s="72">
        <v>5</v>
      </c>
      <c r="AC114" s="72">
        <v>5</v>
      </c>
      <c r="AD114" s="72">
        <v>5</v>
      </c>
      <c r="AE114" s="72">
        <v>5</v>
      </c>
      <c r="AF114" s="72">
        <v>5</v>
      </c>
      <c r="AG114" s="72">
        <v>5</v>
      </c>
      <c r="AH114" s="72">
        <v>3</v>
      </c>
      <c r="AI114" s="72">
        <v>5</v>
      </c>
      <c r="AJ114" s="72">
        <v>5</v>
      </c>
      <c r="AK114" s="72">
        <v>4</v>
      </c>
      <c r="AL114" s="72">
        <v>5</v>
      </c>
      <c r="AM114" s="72">
        <v>3</v>
      </c>
      <c r="AN114" s="72">
        <v>5</v>
      </c>
      <c r="AO114" s="72">
        <v>5</v>
      </c>
      <c r="AP114" s="72">
        <v>5</v>
      </c>
      <c r="AQ114" s="72">
        <v>4</v>
      </c>
      <c r="AR114" s="72">
        <v>5</v>
      </c>
      <c r="AS114" s="72">
        <v>1</v>
      </c>
      <c r="AT114" s="72">
        <v>5</v>
      </c>
      <c r="AU114" s="72">
        <v>1</v>
      </c>
      <c r="AV114" s="72">
        <v>2</v>
      </c>
      <c r="AW114" s="72">
        <v>3</v>
      </c>
      <c r="AX114" s="72">
        <v>3</v>
      </c>
      <c r="AY114" s="72">
        <v>3</v>
      </c>
      <c r="AZ114" s="72">
        <v>4</v>
      </c>
      <c r="BA114" s="72">
        <v>5</v>
      </c>
      <c r="BB114" s="72">
        <v>5</v>
      </c>
      <c r="BC114" s="72">
        <v>3</v>
      </c>
      <c r="BD114" s="72">
        <v>1</v>
      </c>
      <c r="BE114" s="72">
        <v>2</v>
      </c>
      <c r="BF114" s="72">
        <v>2</v>
      </c>
      <c r="BG114" s="72" t="s">
        <v>5</v>
      </c>
      <c r="BH114" s="72">
        <v>5</v>
      </c>
      <c r="BI114" s="72">
        <v>5</v>
      </c>
      <c r="BJ114" s="72">
        <v>5</v>
      </c>
      <c r="BK114" s="72">
        <v>5</v>
      </c>
      <c r="BL114" s="72">
        <v>5</v>
      </c>
      <c r="BM114" s="72">
        <v>4</v>
      </c>
      <c r="BN114" s="72">
        <v>4</v>
      </c>
      <c r="BO114" s="72">
        <v>4</v>
      </c>
      <c r="BP114" s="72">
        <v>4</v>
      </c>
      <c r="BQ114" s="72">
        <v>4</v>
      </c>
      <c r="BR114" s="72">
        <v>4</v>
      </c>
      <c r="BS114" s="72">
        <v>5</v>
      </c>
      <c r="BT114" s="72">
        <v>5</v>
      </c>
      <c r="BU114" s="72">
        <v>4</v>
      </c>
      <c r="BV114" s="72">
        <v>5</v>
      </c>
      <c r="BW114" s="72">
        <v>4</v>
      </c>
      <c r="BX114" s="72">
        <v>4</v>
      </c>
      <c r="BY114" s="72">
        <v>5</v>
      </c>
      <c r="BZ114" s="72">
        <v>5</v>
      </c>
      <c r="CA114" s="72">
        <v>4</v>
      </c>
      <c r="CB114" s="72">
        <v>4</v>
      </c>
      <c r="CC114" s="72">
        <v>5</v>
      </c>
      <c r="CD114" s="72">
        <v>5</v>
      </c>
      <c r="CE114" s="72">
        <v>5</v>
      </c>
      <c r="CF114" s="72">
        <v>5</v>
      </c>
      <c r="CG114" s="72">
        <v>4</v>
      </c>
      <c r="CH114" s="72">
        <v>5</v>
      </c>
      <c r="CI114" s="72">
        <v>5</v>
      </c>
      <c r="CJ114" s="72">
        <v>5</v>
      </c>
      <c r="CK114" s="72">
        <v>5</v>
      </c>
      <c r="CL114" s="72">
        <v>4</v>
      </c>
      <c r="CM114" s="72">
        <v>4</v>
      </c>
      <c r="CN114" s="72">
        <v>4</v>
      </c>
      <c r="CO114" s="72">
        <v>5</v>
      </c>
      <c r="CP114" s="72">
        <v>4</v>
      </c>
      <c r="CQ114" s="72" t="s">
        <v>148</v>
      </c>
      <c r="CR114" s="72" t="s">
        <v>2572</v>
      </c>
      <c r="CS114" s="72" t="s">
        <v>2920</v>
      </c>
      <c r="CT114" s="72" t="s">
        <v>162</v>
      </c>
      <c r="CU114" s="72" t="s">
        <v>170</v>
      </c>
      <c r="CV114" s="72" t="s">
        <v>180</v>
      </c>
      <c r="CW114" s="72" t="s">
        <v>183</v>
      </c>
      <c r="CX114" s="72" t="s">
        <v>1941</v>
      </c>
      <c r="CY114" s="72" t="s">
        <v>202</v>
      </c>
      <c r="CZ114" s="72" t="s">
        <v>498</v>
      </c>
      <c r="DA114" s="72" t="s">
        <v>208</v>
      </c>
      <c r="DB114" s="72" t="s">
        <v>214</v>
      </c>
      <c r="DC114" s="72" t="s">
        <v>2031</v>
      </c>
    </row>
    <row r="115" spans="1:107" ht="12.75" x14ac:dyDescent="0.2">
      <c r="A115" s="75">
        <v>43818.738574305557</v>
      </c>
      <c r="B115" s="72">
        <v>3</v>
      </c>
      <c r="C115" s="72">
        <v>5</v>
      </c>
      <c r="D115" s="72">
        <v>3</v>
      </c>
      <c r="E115" s="72">
        <v>2</v>
      </c>
      <c r="F115" s="72">
        <v>2</v>
      </c>
      <c r="G115" s="72">
        <v>5</v>
      </c>
      <c r="H115" s="72">
        <v>3</v>
      </c>
      <c r="I115" s="72">
        <v>5</v>
      </c>
      <c r="J115" s="72">
        <v>1</v>
      </c>
      <c r="K115" s="72">
        <v>3</v>
      </c>
      <c r="L115" s="72">
        <v>4</v>
      </c>
      <c r="M115" s="72">
        <v>3</v>
      </c>
      <c r="N115" s="72">
        <v>2</v>
      </c>
      <c r="O115" s="72">
        <v>2</v>
      </c>
      <c r="P115" s="72">
        <v>5</v>
      </c>
      <c r="Q115" s="72">
        <v>4</v>
      </c>
      <c r="R115" s="72">
        <v>3</v>
      </c>
      <c r="S115" s="72">
        <v>3</v>
      </c>
      <c r="T115" s="72">
        <v>4</v>
      </c>
      <c r="U115" s="72">
        <v>3</v>
      </c>
      <c r="V115" s="72" t="s">
        <v>5</v>
      </c>
      <c r="W115" s="72">
        <v>4</v>
      </c>
      <c r="X115" s="72" t="s">
        <v>2787</v>
      </c>
      <c r="Z115" s="72">
        <v>5</v>
      </c>
      <c r="AA115" s="72" t="s">
        <v>5</v>
      </c>
      <c r="AB115" s="72">
        <v>3</v>
      </c>
      <c r="AC115" s="72">
        <v>5</v>
      </c>
      <c r="AD115" s="72">
        <v>4</v>
      </c>
      <c r="AE115" s="72">
        <v>3</v>
      </c>
      <c r="AF115" s="72">
        <v>5</v>
      </c>
      <c r="AG115" s="72" t="s">
        <v>5</v>
      </c>
      <c r="AH115" s="72">
        <v>5</v>
      </c>
      <c r="AI115" s="72">
        <v>4</v>
      </c>
      <c r="AJ115" s="72">
        <v>4</v>
      </c>
      <c r="AK115" s="72">
        <v>5</v>
      </c>
      <c r="AL115" s="72">
        <v>3</v>
      </c>
      <c r="AM115" s="72">
        <v>4</v>
      </c>
      <c r="AN115" s="72">
        <v>5</v>
      </c>
      <c r="AO115" s="72">
        <v>3</v>
      </c>
      <c r="AP115" s="72">
        <v>2</v>
      </c>
      <c r="AQ115" s="72">
        <v>2</v>
      </c>
      <c r="AR115" s="72">
        <v>5</v>
      </c>
      <c r="AS115" s="72">
        <v>4</v>
      </c>
      <c r="AT115" s="72">
        <v>4</v>
      </c>
      <c r="AU115" s="72">
        <v>2</v>
      </c>
      <c r="AV115" s="72">
        <v>3</v>
      </c>
      <c r="AW115" s="72">
        <v>4</v>
      </c>
      <c r="AX115" s="72">
        <v>3</v>
      </c>
      <c r="AY115" s="72">
        <v>2</v>
      </c>
      <c r="AZ115" s="72">
        <v>2</v>
      </c>
      <c r="BA115" s="72">
        <v>5</v>
      </c>
      <c r="BB115" s="72">
        <v>4</v>
      </c>
      <c r="BC115" s="72">
        <v>2</v>
      </c>
      <c r="BD115" s="72">
        <v>3</v>
      </c>
      <c r="BE115" s="72">
        <v>4</v>
      </c>
      <c r="BF115" s="72">
        <v>3</v>
      </c>
      <c r="BG115" s="72">
        <v>3</v>
      </c>
      <c r="BH115" s="72">
        <v>5</v>
      </c>
      <c r="BI115" s="72">
        <v>4</v>
      </c>
      <c r="BJ115" s="72">
        <v>4</v>
      </c>
      <c r="BK115" s="72">
        <v>3</v>
      </c>
      <c r="BL115" s="72">
        <v>4</v>
      </c>
      <c r="BM115" s="72">
        <v>4</v>
      </c>
      <c r="BN115" s="72">
        <v>4</v>
      </c>
      <c r="BO115" s="72">
        <v>3</v>
      </c>
      <c r="BP115" s="72">
        <v>4</v>
      </c>
      <c r="BQ115" s="72">
        <v>3</v>
      </c>
      <c r="BR115" s="72">
        <v>4</v>
      </c>
      <c r="BS115" s="72">
        <v>5</v>
      </c>
      <c r="BT115" s="72">
        <v>4</v>
      </c>
      <c r="BU115" s="72">
        <v>5</v>
      </c>
      <c r="BV115" s="72">
        <v>4</v>
      </c>
      <c r="BW115" s="72">
        <v>3</v>
      </c>
      <c r="BX115" s="72">
        <v>5</v>
      </c>
      <c r="BY115" s="72">
        <v>5</v>
      </c>
      <c r="BZ115" s="72">
        <v>5</v>
      </c>
      <c r="CA115" s="72">
        <v>5</v>
      </c>
      <c r="CB115" s="72">
        <v>5</v>
      </c>
      <c r="CC115" s="72">
        <v>3</v>
      </c>
      <c r="CD115" s="72">
        <v>5</v>
      </c>
      <c r="CE115" s="72">
        <v>3</v>
      </c>
      <c r="CF115" s="72">
        <v>3</v>
      </c>
      <c r="CG115" s="72">
        <v>1</v>
      </c>
      <c r="CH115" s="72">
        <v>5</v>
      </c>
      <c r="CI115" s="72">
        <v>5</v>
      </c>
      <c r="CJ115" s="72">
        <v>5</v>
      </c>
      <c r="CK115" s="72">
        <v>5</v>
      </c>
      <c r="CL115" s="72">
        <v>5</v>
      </c>
      <c r="CM115" s="72">
        <v>5</v>
      </c>
      <c r="CN115" s="72">
        <v>3</v>
      </c>
      <c r="CO115" s="72">
        <v>4</v>
      </c>
      <c r="CP115" s="72">
        <v>5</v>
      </c>
      <c r="CQ115" s="72" t="s">
        <v>145</v>
      </c>
      <c r="CR115" s="72" t="s">
        <v>2545</v>
      </c>
      <c r="CS115" s="72" t="s">
        <v>2921</v>
      </c>
      <c r="CT115" s="72" t="s">
        <v>162</v>
      </c>
      <c r="CU115" s="72" t="s">
        <v>170</v>
      </c>
      <c r="CV115" s="72" t="s">
        <v>176</v>
      </c>
      <c r="CW115" s="72" t="s">
        <v>183</v>
      </c>
      <c r="CX115" s="72" t="s">
        <v>2922</v>
      </c>
      <c r="CY115" s="72" t="s">
        <v>202</v>
      </c>
      <c r="CZ115" s="72" t="s">
        <v>498</v>
      </c>
      <c r="DA115" s="72" t="s">
        <v>208</v>
      </c>
      <c r="DB115" s="72" t="s">
        <v>214</v>
      </c>
      <c r="DC115" s="72" t="s">
        <v>2031</v>
      </c>
    </row>
    <row r="116" spans="1:107" ht="12.75" x14ac:dyDescent="0.2">
      <c r="A116" s="75">
        <v>43819.400164108796</v>
      </c>
      <c r="B116" s="72">
        <v>4</v>
      </c>
      <c r="C116" s="72" t="s">
        <v>5</v>
      </c>
      <c r="D116" s="72">
        <v>3</v>
      </c>
      <c r="E116" s="72">
        <v>4</v>
      </c>
      <c r="F116" s="72">
        <v>1</v>
      </c>
      <c r="G116" s="72" t="s">
        <v>5</v>
      </c>
      <c r="H116" s="72">
        <v>5</v>
      </c>
      <c r="I116" s="72" t="s">
        <v>5</v>
      </c>
      <c r="J116" s="72">
        <v>2</v>
      </c>
      <c r="K116" s="72">
        <v>3</v>
      </c>
      <c r="L116" s="72">
        <v>3</v>
      </c>
      <c r="M116" s="72" t="s">
        <v>5</v>
      </c>
      <c r="N116" s="72">
        <v>5</v>
      </c>
      <c r="O116" s="72">
        <v>2</v>
      </c>
      <c r="P116" s="72" t="s">
        <v>5</v>
      </c>
      <c r="Q116" s="72">
        <v>5</v>
      </c>
      <c r="R116" s="72">
        <v>2</v>
      </c>
      <c r="S116" s="72">
        <v>5</v>
      </c>
      <c r="T116" s="72" t="s">
        <v>5</v>
      </c>
      <c r="U116" s="72">
        <v>5</v>
      </c>
      <c r="V116" s="72">
        <v>3</v>
      </c>
      <c r="W116" s="72">
        <v>5</v>
      </c>
      <c r="X116" s="72" t="s">
        <v>2726</v>
      </c>
      <c r="Y116" s="72" t="s">
        <v>2923</v>
      </c>
      <c r="Z116" s="72">
        <v>5</v>
      </c>
      <c r="AA116" s="72">
        <v>3</v>
      </c>
      <c r="AB116" s="72">
        <v>5</v>
      </c>
      <c r="AC116" s="72">
        <v>4</v>
      </c>
      <c r="AD116" s="72">
        <v>5</v>
      </c>
      <c r="AE116" s="72">
        <v>5</v>
      </c>
      <c r="AF116" s="72">
        <v>5</v>
      </c>
      <c r="AG116" s="72">
        <v>2</v>
      </c>
      <c r="AH116" s="72">
        <v>3</v>
      </c>
      <c r="AI116" s="72">
        <v>3</v>
      </c>
      <c r="AJ116" s="72">
        <v>2</v>
      </c>
      <c r="AK116" s="72">
        <v>4</v>
      </c>
      <c r="AL116" s="72">
        <v>4</v>
      </c>
      <c r="AM116" s="72">
        <v>3</v>
      </c>
      <c r="AN116" s="72">
        <v>5</v>
      </c>
      <c r="AO116" s="72">
        <v>3</v>
      </c>
      <c r="AP116" s="72">
        <v>3</v>
      </c>
      <c r="AQ116" s="72">
        <v>1</v>
      </c>
      <c r="AR116" s="72">
        <v>5</v>
      </c>
      <c r="AS116" s="72">
        <v>4</v>
      </c>
      <c r="AT116" s="72">
        <v>5</v>
      </c>
      <c r="AU116" s="72">
        <v>3</v>
      </c>
      <c r="AV116" s="72">
        <v>4</v>
      </c>
      <c r="AW116" s="72">
        <v>3</v>
      </c>
      <c r="AX116" s="72">
        <v>5</v>
      </c>
      <c r="AY116" s="72">
        <v>4</v>
      </c>
      <c r="AZ116" s="72">
        <v>2</v>
      </c>
      <c r="BA116" s="72">
        <v>5</v>
      </c>
      <c r="BB116" s="72">
        <v>5</v>
      </c>
      <c r="BC116" s="72">
        <v>2</v>
      </c>
      <c r="BD116" s="72">
        <v>4</v>
      </c>
      <c r="BE116" s="72">
        <v>5</v>
      </c>
      <c r="BF116" s="72">
        <v>4</v>
      </c>
      <c r="BG116" s="72">
        <v>3</v>
      </c>
      <c r="BH116" s="72">
        <v>5</v>
      </c>
      <c r="BI116" s="72">
        <v>4</v>
      </c>
      <c r="BJ116" s="72">
        <v>3</v>
      </c>
      <c r="BK116" s="72">
        <v>4</v>
      </c>
      <c r="BL116" s="72">
        <v>4</v>
      </c>
      <c r="BM116" s="72">
        <v>4</v>
      </c>
      <c r="BN116" s="72">
        <v>5</v>
      </c>
      <c r="BO116" s="72">
        <v>5</v>
      </c>
      <c r="BP116" s="72">
        <v>5</v>
      </c>
      <c r="BQ116" s="72">
        <v>3</v>
      </c>
      <c r="BR116" s="72">
        <v>5</v>
      </c>
      <c r="BS116" s="72">
        <v>5</v>
      </c>
      <c r="BT116" s="72">
        <v>4</v>
      </c>
      <c r="BU116" s="72">
        <v>4</v>
      </c>
      <c r="BV116" s="72">
        <v>4</v>
      </c>
      <c r="BW116" s="72">
        <v>4</v>
      </c>
      <c r="BX116" s="72">
        <v>5</v>
      </c>
      <c r="BY116" s="72">
        <v>5</v>
      </c>
      <c r="BZ116" s="72">
        <v>4</v>
      </c>
      <c r="CA116" s="72">
        <v>4</v>
      </c>
      <c r="CB116" s="72">
        <v>4</v>
      </c>
      <c r="CC116" s="72">
        <v>3</v>
      </c>
      <c r="CD116" s="72">
        <v>5</v>
      </c>
      <c r="CE116" s="72">
        <v>4</v>
      </c>
      <c r="CF116" s="72">
        <v>4</v>
      </c>
      <c r="CG116" s="72">
        <v>3</v>
      </c>
      <c r="CH116" s="72">
        <v>4</v>
      </c>
      <c r="CI116" s="72">
        <v>4</v>
      </c>
      <c r="CJ116" s="72">
        <v>4</v>
      </c>
      <c r="CK116" s="72">
        <v>3</v>
      </c>
      <c r="CL116" s="72">
        <v>3</v>
      </c>
      <c r="CM116" s="72">
        <v>3</v>
      </c>
      <c r="CN116" s="72">
        <v>3</v>
      </c>
      <c r="CO116" s="72">
        <v>5</v>
      </c>
      <c r="CP116" s="72">
        <v>4</v>
      </c>
      <c r="CQ116" s="72" t="s">
        <v>148</v>
      </c>
      <c r="CR116" s="72" t="s">
        <v>2924</v>
      </c>
      <c r="CS116" s="72" t="s">
        <v>2925</v>
      </c>
      <c r="CT116" s="72" t="s">
        <v>163</v>
      </c>
      <c r="CU116" s="72" t="s">
        <v>170</v>
      </c>
      <c r="CV116" s="72" t="s">
        <v>176</v>
      </c>
      <c r="CW116" s="72" t="s">
        <v>183</v>
      </c>
      <c r="CX116" s="72" t="s">
        <v>2926</v>
      </c>
      <c r="CY116" s="72" t="s">
        <v>202</v>
      </c>
      <c r="CZ116" s="72" t="s">
        <v>383</v>
      </c>
      <c r="DA116" s="72" t="s">
        <v>208</v>
      </c>
      <c r="DB116" s="72" t="s">
        <v>214</v>
      </c>
      <c r="DC116" s="72" t="s">
        <v>2031</v>
      </c>
    </row>
    <row r="117" spans="1:107" ht="12.75" x14ac:dyDescent="0.2">
      <c r="A117" s="75">
        <v>43819.67511924768</v>
      </c>
      <c r="B117" s="72">
        <v>4</v>
      </c>
      <c r="C117" s="72">
        <v>5</v>
      </c>
      <c r="D117" s="72">
        <v>3</v>
      </c>
      <c r="E117" s="72">
        <v>3</v>
      </c>
      <c r="F117" s="72">
        <v>3</v>
      </c>
      <c r="G117" s="72">
        <v>5</v>
      </c>
      <c r="H117" s="72">
        <v>5</v>
      </c>
      <c r="I117" s="72">
        <v>3</v>
      </c>
      <c r="J117" s="72">
        <v>1</v>
      </c>
      <c r="K117" s="72">
        <v>2</v>
      </c>
      <c r="L117" s="72">
        <v>2</v>
      </c>
      <c r="M117" s="72">
        <v>4</v>
      </c>
      <c r="N117" s="72">
        <v>1</v>
      </c>
      <c r="O117" s="72">
        <v>2</v>
      </c>
      <c r="P117" s="72">
        <v>4</v>
      </c>
      <c r="Q117" s="72">
        <v>5</v>
      </c>
      <c r="R117" s="72">
        <v>3</v>
      </c>
      <c r="S117" s="72">
        <v>1</v>
      </c>
      <c r="T117" s="72">
        <v>3</v>
      </c>
      <c r="U117" s="72">
        <v>2</v>
      </c>
      <c r="V117" s="72">
        <v>1</v>
      </c>
      <c r="W117" s="72">
        <v>3</v>
      </c>
      <c r="X117" s="72" t="s">
        <v>2927</v>
      </c>
      <c r="Y117" s="72" t="s">
        <v>2691</v>
      </c>
      <c r="Z117" s="72">
        <v>4</v>
      </c>
      <c r="AA117" s="72">
        <v>3</v>
      </c>
      <c r="AB117" s="72">
        <v>5</v>
      </c>
      <c r="AC117" s="72">
        <v>4</v>
      </c>
      <c r="AD117" s="72">
        <v>4</v>
      </c>
      <c r="AE117" s="72">
        <v>3</v>
      </c>
      <c r="AF117" s="72">
        <v>3</v>
      </c>
      <c r="AG117" s="72">
        <v>3</v>
      </c>
      <c r="AH117" s="72">
        <v>2</v>
      </c>
      <c r="AI117" s="72">
        <v>5</v>
      </c>
      <c r="AJ117" s="72">
        <v>4</v>
      </c>
      <c r="AK117" s="72">
        <v>4</v>
      </c>
      <c r="AL117" s="72">
        <v>4</v>
      </c>
      <c r="AM117" s="72">
        <v>4</v>
      </c>
      <c r="AN117" s="72">
        <v>5</v>
      </c>
      <c r="AO117" s="72">
        <v>4</v>
      </c>
      <c r="AP117" s="72">
        <v>3</v>
      </c>
      <c r="AQ117" s="72">
        <v>3</v>
      </c>
      <c r="AR117" s="72">
        <v>5</v>
      </c>
      <c r="AS117" s="72">
        <v>4</v>
      </c>
      <c r="AT117" s="72">
        <v>2</v>
      </c>
      <c r="AU117" s="72">
        <v>3</v>
      </c>
      <c r="AV117" s="72">
        <v>3</v>
      </c>
      <c r="AW117" s="72">
        <v>2</v>
      </c>
      <c r="AX117" s="72">
        <v>4</v>
      </c>
      <c r="AY117" s="72">
        <v>1</v>
      </c>
      <c r="AZ117" s="72">
        <v>2</v>
      </c>
      <c r="BA117" s="72">
        <v>4</v>
      </c>
      <c r="BB117" s="72">
        <v>5</v>
      </c>
      <c r="BC117" s="72">
        <v>3</v>
      </c>
      <c r="BD117" s="72">
        <v>3</v>
      </c>
      <c r="BE117" s="72">
        <v>2</v>
      </c>
      <c r="BF117" s="72">
        <v>4</v>
      </c>
      <c r="BG117" s="72">
        <v>1</v>
      </c>
      <c r="BH117" s="72">
        <v>5</v>
      </c>
      <c r="BI117" s="72">
        <v>5</v>
      </c>
      <c r="BJ117" s="72">
        <v>5</v>
      </c>
      <c r="BK117" s="72">
        <v>4</v>
      </c>
      <c r="BL117" s="72">
        <v>3</v>
      </c>
      <c r="BM117" s="72">
        <v>5</v>
      </c>
      <c r="BN117" s="72">
        <v>4</v>
      </c>
      <c r="BO117" s="72">
        <v>3</v>
      </c>
      <c r="BP117" s="72">
        <v>3</v>
      </c>
      <c r="BQ117" s="72">
        <v>4</v>
      </c>
      <c r="BR117" s="72">
        <v>2</v>
      </c>
      <c r="BS117" s="72">
        <v>3</v>
      </c>
      <c r="BT117" s="72">
        <v>3</v>
      </c>
      <c r="BU117" s="72">
        <v>3</v>
      </c>
      <c r="BV117" s="72">
        <v>3</v>
      </c>
      <c r="BW117" s="72">
        <v>3</v>
      </c>
      <c r="BX117" s="72">
        <v>4</v>
      </c>
      <c r="BY117" s="72">
        <v>4</v>
      </c>
      <c r="BZ117" s="72">
        <v>3</v>
      </c>
      <c r="CA117" s="72">
        <v>5</v>
      </c>
      <c r="CB117" s="72">
        <v>3</v>
      </c>
      <c r="CC117" s="72">
        <v>3</v>
      </c>
      <c r="CD117" s="72">
        <v>4</v>
      </c>
      <c r="CE117" s="72">
        <v>5</v>
      </c>
      <c r="CF117" s="72">
        <v>3</v>
      </c>
      <c r="CG117" s="72">
        <v>2</v>
      </c>
      <c r="CH117" s="72">
        <v>5</v>
      </c>
      <c r="CI117" s="72">
        <v>5</v>
      </c>
      <c r="CJ117" s="72">
        <v>3</v>
      </c>
      <c r="CK117" s="72">
        <v>4</v>
      </c>
      <c r="CL117" s="72">
        <v>5</v>
      </c>
      <c r="CM117" s="72">
        <v>3</v>
      </c>
      <c r="CN117" s="72">
        <v>1</v>
      </c>
      <c r="CO117" s="72">
        <v>4</v>
      </c>
      <c r="CP117" s="72">
        <v>4</v>
      </c>
      <c r="CQ117" s="72" t="s">
        <v>147</v>
      </c>
      <c r="CR117" s="72" t="s">
        <v>2928</v>
      </c>
      <c r="CS117" s="72" t="s">
        <v>2929</v>
      </c>
      <c r="CT117" s="72" t="s">
        <v>163</v>
      </c>
      <c r="CU117" s="72" t="s">
        <v>171</v>
      </c>
      <c r="CV117" s="72" t="s">
        <v>176</v>
      </c>
      <c r="CW117" s="72" t="s">
        <v>183</v>
      </c>
      <c r="CX117" s="72" t="s">
        <v>2930</v>
      </c>
      <c r="CY117" s="72" t="s">
        <v>202</v>
      </c>
      <c r="CZ117" s="72" t="s">
        <v>402</v>
      </c>
      <c r="DA117" s="72" t="s">
        <v>208</v>
      </c>
      <c r="DB117" s="72" t="s">
        <v>214</v>
      </c>
      <c r="DC117" s="72" t="s">
        <v>2031</v>
      </c>
    </row>
    <row r="118" spans="1:107" ht="12.75" x14ac:dyDescent="0.2">
      <c r="A118" s="75">
        <v>43819.740364988422</v>
      </c>
      <c r="B118" s="72">
        <v>3</v>
      </c>
      <c r="C118" s="72">
        <v>1</v>
      </c>
      <c r="D118" s="72">
        <v>1</v>
      </c>
      <c r="E118" s="72">
        <v>1</v>
      </c>
      <c r="F118" s="72">
        <v>4</v>
      </c>
      <c r="G118" s="72">
        <v>5</v>
      </c>
      <c r="H118" s="72">
        <v>2</v>
      </c>
      <c r="I118" s="72">
        <v>3</v>
      </c>
      <c r="J118" s="72">
        <v>3</v>
      </c>
      <c r="K118" s="72">
        <v>1</v>
      </c>
      <c r="L118" s="72">
        <v>1</v>
      </c>
      <c r="M118" s="72">
        <v>2</v>
      </c>
      <c r="N118" s="72">
        <v>1</v>
      </c>
      <c r="O118" s="72">
        <v>1</v>
      </c>
      <c r="P118" s="72">
        <v>5</v>
      </c>
      <c r="Q118" s="72">
        <v>5</v>
      </c>
      <c r="R118" s="72">
        <v>3</v>
      </c>
      <c r="S118" s="72">
        <v>5</v>
      </c>
      <c r="T118" s="72">
        <v>3</v>
      </c>
      <c r="U118" s="72">
        <v>1</v>
      </c>
      <c r="V118" s="72">
        <v>1</v>
      </c>
      <c r="W118" s="72">
        <v>5</v>
      </c>
      <c r="X118" s="72" t="s">
        <v>2931</v>
      </c>
      <c r="Z118" s="72">
        <v>5</v>
      </c>
      <c r="AA118" s="72">
        <v>1</v>
      </c>
      <c r="AB118" s="72">
        <v>2</v>
      </c>
      <c r="AC118" s="72">
        <v>3</v>
      </c>
      <c r="AD118" s="72">
        <v>5</v>
      </c>
      <c r="AE118" s="72">
        <v>1</v>
      </c>
      <c r="AF118" s="72">
        <v>1</v>
      </c>
      <c r="AG118" s="72">
        <v>5</v>
      </c>
      <c r="AH118" s="72">
        <v>3</v>
      </c>
      <c r="AI118" s="72">
        <v>2</v>
      </c>
      <c r="AJ118" s="72">
        <v>2</v>
      </c>
      <c r="AK118" s="72">
        <v>5</v>
      </c>
      <c r="AL118" s="72">
        <v>5</v>
      </c>
      <c r="AM118" s="72">
        <v>4</v>
      </c>
      <c r="AN118" s="72">
        <v>1</v>
      </c>
      <c r="AO118" s="72">
        <v>1</v>
      </c>
      <c r="AP118" s="72">
        <v>1</v>
      </c>
      <c r="AQ118" s="72">
        <v>1</v>
      </c>
      <c r="AR118" s="72">
        <v>5</v>
      </c>
      <c r="AS118" s="72">
        <v>4</v>
      </c>
      <c r="AT118" s="72">
        <v>4</v>
      </c>
      <c r="AU118" s="72">
        <v>1</v>
      </c>
      <c r="AV118" s="72">
        <v>2</v>
      </c>
      <c r="AW118" s="72">
        <v>1</v>
      </c>
      <c r="AX118" s="72">
        <v>4</v>
      </c>
      <c r="AY118" s="72">
        <v>2</v>
      </c>
      <c r="AZ118" s="72">
        <v>1</v>
      </c>
      <c r="BA118" s="72">
        <v>5</v>
      </c>
      <c r="BB118" s="72">
        <v>5</v>
      </c>
      <c r="BC118" s="72">
        <v>1</v>
      </c>
      <c r="BD118" s="72">
        <v>4</v>
      </c>
      <c r="BE118" s="72">
        <v>1</v>
      </c>
      <c r="BF118" s="72">
        <v>1</v>
      </c>
      <c r="BG118" s="72">
        <v>1</v>
      </c>
      <c r="BH118" s="72">
        <v>4</v>
      </c>
      <c r="BI118" s="72">
        <v>2</v>
      </c>
      <c r="BJ118" s="72">
        <v>1</v>
      </c>
      <c r="BK118" s="72">
        <v>1</v>
      </c>
      <c r="BL118" s="72">
        <v>5</v>
      </c>
      <c r="BM118" s="72">
        <v>5</v>
      </c>
      <c r="BN118" s="72">
        <v>5</v>
      </c>
      <c r="BO118" s="72">
        <v>5</v>
      </c>
      <c r="BP118" s="72">
        <v>2</v>
      </c>
      <c r="BQ118" s="72">
        <v>5</v>
      </c>
      <c r="BR118" s="72">
        <v>5</v>
      </c>
      <c r="BS118" s="72">
        <v>1</v>
      </c>
      <c r="BT118" s="72">
        <v>3</v>
      </c>
      <c r="BU118" s="72">
        <v>1</v>
      </c>
      <c r="BV118" s="72">
        <v>5</v>
      </c>
      <c r="BW118" s="72" t="s">
        <v>5</v>
      </c>
      <c r="BX118" s="72">
        <v>5</v>
      </c>
      <c r="BY118" s="72">
        <v>1</v>
      </c>
      <c r="BZ118" s="72">
        <v>4</v>
      </c>
      <c r="CA118" s="72">
        <v>5</v>
      </c>
      <c r="CB118" s="72">
        <v>5</v>
      </c>
      <c r="CC118" s="72">
        <v>1</v>
      </c>
      <c r="CD118" s="72">
        <v>3</v>
      </c>
      <c r="CE118" s="72">
        <v>4</v>
      </c>
      <c r="CF118" s="72">
        <v>5</v>
      </c>
      <c r="CG118" s="72">
        <v>1</v>
      </c>
      <c r="CH118" s="72">
        <v>5</v>
      </c>
      <c r="CI118" s="72">
        <v>1</v>
      </c>
      <c r="CJ118" s="72">
        <v>1</v>
      </c>
      <c r="CK118" s="72">
        <v>2</v>
      </c>
      <c r="CL118" s="72">
        <v>1</v>
      </c>
      <c r="CM118" s="72">
        <v>1</v>
      </c>
      <c r="CN118" s="72">
        <v>1</v>
      </c>
      <c r="CO118" s="72">
        <v>4</v>
      </c>
      <c r="CP118" s="72">
        <v>1</v>
      </c>
      <c r="CQ118" s="72" t="s">
        <v>2052</v>
      </c>
      <c r="CR118" s="72" t="s">
        <v>2548</v>
      </c>
      <c r="CS118" s="72" t="s">
        <v>2932</v>
      </c>
      <c r="CT118" s="72" t="s">
        <v>163</v>
      </c>
      <c r="CU118" s="72" t="s">
        <v>170</v>
      </c>
      <c r="CV118" s="72" t="s">
        <v>176</v>
      </c>
      <c r="CW118" s="72" t="s">
        <v>184</v>
      </c>
      <c r="CX118" s="72" t="s">
        <v>345</v>
      </c>
      <c r="CY118" s="72" t="s">
        <v>203</v>
      </c>
      <c r="CZ118" s="72" t="s">
        <v>471</v>
      </c>
      <c r="DA118" s="72" t="s">
        <v>208</v>
      </c>
      <c r="DB118" s="72" t="s">
        <v>214</v>
      </c>
      <c r="DC118" s="72" t="s">
        <v>2031</v>
      </c>
    </row>
    <row r="119" spans="1:107" ht="12.75" x14ac:dyDescent="0.2">
      <c r="A119" s="75">
        <v>43821.925793472226</v>
      </c>
      <c r="B119" s="72">
        <v>1</v>
      </c>
      <c r="C119" s="72">
        <v>1</v>
      </c>
      <c r="D119" s="72">
        <v>1</v>
      </c>
      <c r="E119" s="72">
        <v>1</v>
      </c>
      <c r="F119" s="72">
        <v>1</v>
      </c>
      <c r="G119" s="72">
        <v>3</v>
      </c>
      <c r="H119" s="72">
        <v>1</v>
      </c>
      <c r="I119" s="72">
        <v>1</v>
      </c>
      <c r="J119" s="72">
        <v>1</v>
      </c>
      <c r="K119" s="72">
        <v>3</v>
      </c>
      <c r="L119" s="72">
        <v>1</v>
      </c>
      <c r="M119" s="72">
        <v>1</v>
      </c>
      <c r="N119" s="72">
        <v>1</v>
      </c>
      <c r="O119" s="72">
        <v>2</v>
      </c>
      <c r="P119" s="72">
        <v>5</v>
      </c>
      <c r="Q119" s="72">
        <v>3</v>
      </c>
      <c r="R119" s="72">
        <v>1</v>
      </c>
      <c r="S119" s="72">
        <v>2</v>
      </c>
      <c r="T119" s="72">
        <v>1</v>
      </c>
      <c r="U119" s="72">
        <v>1</v>
      </c>
      <c r="V119" s="72" t="s">
        <v>5</v>
      </c>
      <c r="W119" s="72">
        <v>1</v>
      </c>
      <c r="Y119" s="72" t="s">
        <v>2643</v>
      </c>
      <c r="Z119" s="72">
        <v>5</v>
      </c>
      <c r="AA119" s="72">
        <v>5</v>
      </c>
      <c r="AB119" s="72">
        <v>4</v>
      </c>
      <c r="AC119" s="72">
        <v>5</v>
      </c>
      <c r="AD119" s="72">
        <v>5</v>
      </c>
      <c r="AE119" s="72">
        <v>5</v>
      </c>
      <c r="AF119" s="72">
        <v>4</v>
      </c>
      <c r="AG119" s="72">
        <v>5</v>
      </c>
      <c r="AH119" s="72">
        <v>4</v>
      </c>
      <c r="AI119" s="72">
        <v>5</v>
      </c>
      <c r="AJ119" s="72">
        <v>5</v>
      </c>
      <c r="AK119" s="72">
        <v>4</v>
      </c>
      <c r="AL119" s="72">
        <v>2</v>
      </c>
      <c r="AM119" s="72">
        <v>2</v>
      </c>
      <c r="AN119" s="72">
        <v>2</v>
      </c>
      <c r="AO119" s="72">
        <v>1</v>
      </c>
      <c r="AP119" s="72">
        <v>4</v>
      </c>
      <c r="AQ119" s="72">
        <v>1</v>
      </c>
      <c r="AR119" s="72">
        <v>4</v>
      </c>
      <c r="AS119" s="72">
        <v>1</v>
      </c>
      <c r="AT119" s="72">
        <v>3</v>
      </c>
      <c r="AU119" s="72">
        <v>3</v>
      </c>
      <c r="AV119" s="72">
        <v>5</v>
      </c>
      <c r="AW119" s="72">
        <v>4</v>
      </c>
      <c r="AX119" s="72">
        <v>3</v>
      </c>
      <c r="AY119" s="72">
        <v>5</v>
      </c>
      <c r="AZ119" s="72">
        <v>4</v>
      </c>
      <c r="BA119" s="72">
        <v>3</v>
      </c>
      <c r="BB119" s="72">
        <v>5</v>
      </c>
      <c r="BC119" s="72">
        <v>3</v>
      </c>
      <c r="BD119" s="72">
        <v>4</v>
      </c>
      <c r="BE119" s="72">
        <v>2</v>
      </c>
      <c r="BF119" s="72">
        <v>3</v>
      </c>
      <c r="BG119" s="72">
        <v>2</v>
      </c>
      <c r="BH119" s="72">
        <v>5</v>
      </c>
      <c r="BI119" s="72">
        <v>5</v>
      </c>
      <c r="BJ119" s="72">
        <v>5</v>
      </c>
      <c r="BK119" s="72">
        <v>3</v>
      </c>
      <c r="BL119" s="72">
        <v>5</v>
      </c>
      <c r="BM119" s="72">
        <v>4</v>
      </c>
      <c r="BN119" s="72">
        <v>5</v>
      </c>
      <c r="BO119" s="72">
        <v>4</v>
      </c>
      <c r="BP119" s="72">
        <v>4</v>
      </c>
      <c r="BQ119" s="72">
        <v>4</v>
      </c>
      <c r="BR119" s="72">
        <v>5</v>
      </c>
      <c r="BS119" s="72">
        <v>5</v>
      </c>
      <c r="BT119" s="72">
        <v>5</v>
      </c>
      <c r="BU119" s="72">
        <v>5</v>
      </c>
      <c r="BV119" s="72">
        <v>5</v>
      </c>
      <c r="BW119" s="72">
        <v>4</v>
      </c>
      <c r="BX119" s="72">
        <v>3</v>
      </c>
      <c r="BY119" s="72">
        <v>4</v>
      </c>
      <c r="BZ119" s="72">
        <v>5</v>
      </c>
      <c r="CA119" s="72">
        <v>5</v>
      </c>
      <c r="CB119" s="72">
        <v>4</v>
      </c>
      <c r="CC119" s="72">
        <v>5</v>
      </c>
      <c r="CD119" s="72">
        <v>4</v>
      </c>
      <c r="CE119" s="72">
        <v>3</v>
      </c>
      <c r="CF119" s="72">
        <v>5</v>
      </c>
      <c r="CG119" s="72">
        <v>3</v>
      </c>
      <c r="CH119" s="72">
        <v>5</v>
      </c>
      <c r="CI119" s="72">
        <v>5</v>
      </c>
      <c r="CJ119" s="72">
        <v>4</v>
      </c>
      <c r="CK119" s="72">
        <v>4</v>
      </c>
      <c r="CL119" s="72">
        <v>5</v>
      </c>
      <c r="CM119" s="72">
        <v>5</v>
      </c>
      <c r="CN119" s="72">
        <v>4</v>
      </c>
      <c r="CO119" s="72">
        <v>5</v>
      </c>
      <c r="CP119" s="72">
        <v>5</v>
      </c>
      <c r="CQ119" s="72" t="s">
        <v>148</v>
      </c>
      <c r="CR119" s="72" t="s">
        <v>2572</v>
      </c>
      <c r="CT119" s="72" t="s">
        <v>163</v>
      </c>
      <c r="CU119" s="72" t="s">
        <v>171</v>
      </c>
      <c r="CV119" s="72" t="s">
        <v>181</v>
      </c>
      <c r="CW119" s="72" t="s">
        <v>183</v>
      </c>
      <c r="CX119" s="72" t="s">
        <v>2933</v>
      </c>
      <c r="CY119" s="72" t="s">
        <v>203</v>
      </c>
      <c r="CZ119" s="72" t="s">
        <v>329</v>
      </c>
      <c r="DA119" s="72" t="s">
        <v>210</v>
      </c>
      <c r="DB119" s="72" t="s">
        <v>216</v>
      </c>
      <c r="DC119" s="72" t="s">
        <v>2031</v>
      </c>
    </row>
    <row r="120" spans="1:107" ht="12.75" x14ac:dyDescent="0.2">
      <c r="A120" s="75">
        <v>43822.388274548612</v>
      </c>
      <c r="B120" s="72">
        <v>3</v>
      </c>
      <c r="C120" s="72">
        <v>4</v>
      </c>
      <c r="D120" s="72">
        <v>4</v>
      </c>
      <c r="E120" s="72">
        <v>5</v>
      </c>
      <c r="F120" s="72">
        <v>1</v>
      </c>
      <c r="G120" s="72">
        <v>3</v>
      </c>
      <c r="H120" s="72">
        <v>3</v>
      </c>
      <c r="I120" s="72">
        <v>2</v>
      </c>
      <c r="J120" s="72">
        <v>1</v>
      </c>
      <c r="K120" s="72">
        <v>4</v>
      </c>
      <c r="L120" s="72">
        <v>5</v>
      </c>
      <c r="M120" s="72">
        <v>5</v>
      </c>
      <c r="N120" s="72">
        <v>5</v>
      </c>
      <c r="O120" s="72">
        <v>2</v>
      </c>
      <c r="P120" s="72">
        <v>2</v>
      </c>
      <c r="Q120" s="72">
        <v>3</v>
      </c>
      <c r="R120" s="72">
        <v>2</v>
      </c>
      <c r="S120" s="72">
        <v>1</v>
      </c>
      <c r="T120" s="72">
        <v>1</v>
      </c>
      <c r="U120" s="72">
        <v>4</v>
      </c>
      <c r="V120" s="72">
        <v>1</v>
      </c>
      <c r="W120" s="72">
        <v>5</v>
      </c>
      <c r="X120" s="72" t="s">
        <v>2934</v>
      </c>
      <c r="Y120" s="72" t="s">
        <v>2555</v>
      </c>
      <c r="Z120" s="72">
        <v>5</v>
      </c>
      <c r="AA120" s="72">
        <v>3</v>
      </c>
      <c r="AB120" s="72">
        <v>4</v>
      </c>
      <c r="AC120" s="72">
        <v>5</v>
      </c>
      <c r="AD120" s="72">
        <v>5</v>
      </c>
      <c r="AE120" s="72">
        <v>4</v>
      </c>
      <c r="AF120" s="72">
        <v>3</v>
      </c>
      <c r="AG120" s="72">
        <v>4</v>
      </c>
      <c r="AH120" s="72">
        <v>3</v>
      </c>
      <c r="AI120" s="72">
        <v>5</v>
      </c>
      <c r="AJ120" s="72">
        <v>5</v>
      </c>
      <c r="AK120" s="72">
        <v>4</v>
      </c>
      <c r="AL120" s="72">
        <v>4</v>
      </c>
      <c r="AM120" s="72">
        <v>4</v>
      </c>
      <c r="AN120" s="72">
        <v>5</v>
      </c>
      <c r="AO120" s="72">
        <v>4</v>
      </c>
      <c r="AP120" s="72">
        <v>5</v>
      </c>
      <c r="AQ120" s="72">
        <v>1</v>
      </c>
      <c r="AR120" s="72">
        <v>4</v>
      </c>
      <c r="AS120" s="72">
        <v>3</v>
      </c>
      <c r="AT120" s="72">
        <v>2</v>
      </c>
      <c r="AU120" s="72">
        <v>1</v>
      </c>
      <c r="AV120" s="72">
        <v>4</v>
      </c>
      <c r="AW120" s="72">
        <v>5</v>
      </c>
      <c r="AX120" s="72">
        <v>4</v>
      </c>
      <c r="AY120" s="72">
        <v>5</v>
      </c>
      <c r="AZ120" s="72">
        <v>2</v>
      </c>
      <c r="BA120" s="72">
        <v>3</v>
      </c>
      <c r="BB120" s="72">
        <v>3</v>
      </c>
      <c r="BC120" s="72">
        <v>2</v>
      </c>
      <c r="BD120" s="72">
        <v>1</v>
      </c>
      <c r="BE120" s="72">
        <v>1</v>
      </c>
      <c r="BF120" s="72">
        <v>3</v>
      </c>
      <c r="BG120" s="72">
        <v>1</v>
      </c>
      <c r="BH120" s="72">
        <v>5</v>
      </c>
      <c r="BI120" s="72">
        <v>2</v>
      </c>
      <c r="BJ120" s="72">
        <v>2</v>
      </c>
      <c r="BK120" s="72">
        <v>1</v>
      </c>
      <c r="BL120" s="72">
        <v>3</v>
      </c>
      <c r="BM120" s="72">
        <v>2</v>
      </c>
      <c r="BN120" s="72">
        <v>4</v>
      </c>
      <c r="BO120" s="72">
        <v>5</v>
      </c>
      <c r="BP120" s="72">
        <v>3</v>
      </c>
      <c r="BQ120" s="72">
        <v>2</v>
      </c>
      <c r="BR120" s="72">
        <v>2</v>
      </c>
      <c r="BS120" s="72">
        <v>3</v>
      </c>
      <c r="BT120" s="72">
        <v>5</v>
      </c>
      <c r="BU120" s="72">
        <v>1</v>
      </c>
      <c r="BV120" s="72">
        <v>3</v>
      </c>
      <c r="BW120" s="72">
        <v>1</v>
      </c>
      <c r="BX120" s="72">
        <v>4</v>
      </c>
      <c r="BY120" s="72">
        <v>3</v>
      </c>
      <c r="BZ120" s="72">
        <v>1</v>
      </c>
      <c r="CA120" s="72">
        <v>3</v>
      </c>
      <c r="CB120" s="72">
        <v>5</v>
      </c>
      <c r="CC120" s="72">
        <v>3</v>
      </c>
      <c r="CD120" s="72">
        <v>4</v>
      </c>
      <c r="CE120" s="72">
        <v>1</v>
      </c>
      <c r="CF120" s="72">
        <v>3</v>
      </c>
      <c r="CG120" s="72">
        <v>1</v>
      </c>
      <c r="CH120" s="72">
        <v>3</v>
      </c>
      <c r="CI120" s="72">
        <v>2</v>
      </c>
      <c r="CJ120" s="72">
        <v>3</v>
      </c>
      <c r="CK120" s="72">
        <v>5</v>
      </c>
      <c r="CL120" s="72">
        <v>5</v>
      </c>
      <c r="CM120" s="72">
        <v>2</v>
      </c>
      <c r="CN120" s="72">
        <v>1</v>
      </c>
      <c r="CO120" s="72">
        <v>2</v>
      </c>
      <c r="CP120" s="72">
        <v>3</v>
      </c>
      <c r="CQ120" s="72" t="s">
        <v>148</v>
      </c>
      <c r="CR120" s="72" t="s">
        <v>2935</v>
      </c>
      <c r="CS120" s="72" t="s">
        <v>2936</v>
      </c>
      <c r="CT120" s="72" t="s">
        <v>163</v>
      </c>
      <c r="CU120" s="72" t="s">
        <v>172</v>
      </c>
      <c r="CV120" s="72" t="s">
        <v>177</v>
      </c>
      <c r="CW120" s="72" t="s">
        <v>183</v>
      </c>
      <c r="CX120" s="72" t="s">
        <v>1886</v>
      </c>
      <c r="CY120" s="72" t="s">
        <v>202</v>
      </c>
      <c r="CZ120" s="72" t="s">
        <v>976</v>
      </c>
      <c r="DA120" s="72" t="s">
        <v>208</v>
      </c>
      <c r="DB120" s="72" t="s">
        <v>214</v>
      </c>
      <c r="DC120" s="72" t="s">
        <v>2031</v>
      </c>
    </row>
    <row r="121" spans="1:107" ht="12.75" x14ac:dyDescent="0.2">
      <c r="A121" s="75">
        <v>43822.408100023153</v>
      </c>
      <c r="B121" s="72">
        <v>2</v>
      </c>
      <c r="C121" s="72">
        <v>2</v>
      </c>
      <c r="D121" s="72">
        <v>1</v>
      </c>
      <c r="E121" s="72">
        <v>1</v>
      </c>
      <c r="F121" s="72">
        <v>1</v>
      </c>
      <c r="G121" s="72">
        <v>5</v>
      </c>
      <c r="H121" s="72">
        <v>5</v>
      </c>
      <c r="I121" s="72">
        <v>4</v>
      </c>
      <c r="J121" s="72">
        <v>1</v>
      </c>
      <c r="K121" s="72">
        <v>3</v>
      </c>
      <c r="L121" s="72">
        <v>4</v>
      </c>
      <c r="M121" s="72">
        <v>5</v>
      </c>
      <c r="N121" s="72">
        <v>5</v>
      </c>
      <c r="O121" s="72">
        <v>5</v>
      </c>
      <c r="P121" s="72">
        <v>4</v>
      </c>
      <c r="Q121" s="72">
        <v>4</v>
      </c>
      <c r="R121" s="72">
        <v>4</v>
      </c>
      <c r="S121" s="72">
        <v>2</v>
      </c>
      <c r="T121" s="72">
        <v>2</v>
      </c>
      <c r="U121" s="72">
        <v>1</v>
      </c>
      <c r="V121" s="72">
        <v>1</v>
      </c>
      <c r="W121" s="72">
        <v>2</v>
      </c>
      <c r="X121" s="72" t="s">
        <v>2937</v>
      </c>
      <c r="Y121" s="72" t="s">
        <v>2691</v>
      </c>
      <c r="Z121" s="72">
        <v>5</v>
      </c>
      <c r="AA121" s="72">
        <v>2</v>
      </c>
      <c r="AB121" s="72">
        <v>5</v>
      </c>
      <c r="AC121" s="72">
        <v>5</v>
      </c>
      <c r="AD121" s="72">
        <v>5</v>
      </c>
      <c r="AE121" s="72">
        <v>3</v>
      </c>
      <c r="AF121" s="72">
        <v>3</v>
      </c>
      <c r="AG121" s="72">
        <v>4</v>
      </c>
      <c r="AH121" s="72">
        <v>3</v>
      </c>
      <c r="AI121" s="72">
        <v>5</v>
      </c>
      <c r="AJ121" s="72">
        <v>5</v>
      </c>
      <c r="AK121" s="72">
        <v>4</v>
      </c>
      <c r="AL121" s="72">
        <v>4</v>
      </c>
      <c r="AM121" s="72">
        <v>2</v>
      </c>
      <c r="AN121" s="72">
        <v>1</v>
      </c>
      <c r="AO121" s="72">
        <v>1</v>
      </c>
      <c r="AP121" s="72">
        <v>1</v>
      </c>
      <c r="AQ121" s="72">
        <v>1</v>
      </c>
      <c r="AR121" s="72">
        <v>5</v>
      </c>
      <c r="AS121" s="72">
        <v>4</v>
      </c>
      <c r="AT121" s="72">
        <v>5</v>
      </c>
      <c r="AU121" s="72">
        <v>2</v>
      </c>
      <c r="AV121" s="72">
        <v>2</v>
      </c>
      <c r="AW121" s="72">
        <v>4</v>
      </c>
      <c r="AX121" s="72">
        <v>5</v>
      </c>
      <c r="AY121" s="72">
        <v>5</v>
      </c>
      <c r="AZ121" s="72">
        <v>5</v>
      </c>
      <c r="BA121" s="72">
        <v>5</v>
      </c>
      <c r="BB121" s="72">
        <v>5</v>
      </c>
      <c r="BC121" s="72">
        <v>4</v>
      </c>
      <c r="BD121" s="72">
        <v>3</v>
      </c>
      <c r="BE121" s="72">
        <v>1</v>
      </c>
      <c r="BF121" s="72">
        <v>1</v>
      </c>
      <c r="BG121" s="72">
        <v>1</v>
      </c>
      <c r="BH121" s="72">
        <v>2</v>
      </c>
      <c r="BI121" s="72">
        <v>3</v>
      </c>
      <c r="BJ121" s="72">
        <v>3</v>
      </c>
      <c r="BK121" s="72">
        <v>3</v>
      </c>
      <c r="BL121" s="72">
        <v>5</v>
      </c>
      <c r="BM121" s="72">
        <v>4</v>
      </c>
      <c r="BN121" s="72">
        <v>5</v>
      </c>
      <c r="BO121" s="72">
        <v>4</v>
      </c>
      <c r="BP121" s="72">
        <v>4</v>
      </c>
      <c r="BQ121" s="72">
        <v>4</v>
      </c>
      <c r="BR121" s="72">
        <v>5</v>
      </c>
      <c r="BS121" s="72">
        <v>4</v>
      </c>
      <c r="BT121" s="72">
        <v>4</v>
      </c>
      <c r="BU121" s="72">
        <v>2</v>
      </c>
      <c r="BV121" s="72">
        <v>2</v>
      </c>
      <c r="BW121" s="72">
        <v>3</v>
      </c>
      <c r="BX121" s="72">
        <v>5</v>
      </c>
      <c r="BY121" s="72">
        <v>5</v>
      </c>
      <c r="BZ121" s="72">
        <v>3</v>
      </c>
      <c r="CA121" s="72">
        <v>4</v>
      </c>
      <c r="CB121" s="72">
        <v>4</v>
      </c>
      <c r="CC121" s="72">
        <v>5</v>
      </c>
      <c r="CD121" s="72">
        <v>5</v>
      </c>
      <c r="CE121" s="72">
        <v>4</v>
      </c>
      <c r="CF121" s="72">
        <v>3</v>
      </c>
      <c r="CG121" s="72">
        <v>3</v>
      </c>
      <c r="CH121" s="72">
        <v>3</v>
      </c>
      <c r="CI121" s="72">
        <v>3</v>
      </c>
      <c r="CJ121" s="72">
        <v>4</v>
      </c>
      <c r="CK121" s="72">
        <v>5</v>
      </c>
      <c r="CL121" s="72">
        <v>5</v>
      </c>
      <c r="CM121" s="72">
        <v>3</v>
      </c>
      <c r="CN121" s="72">
        <v>3</v>
      </c>
      <c r="CO121" s="72">
        <v>3</v>
      </c>
      <c r="CP121" s="72">
        <v>4</v>
      </c>
      <c r="CQ121" s="72" t="s">
        <v>2603</v>
      </c>
      <c r="CR121" s="72" t="s">
        <v>2938</v>
      </c>
      <c r="CS121" s="72" t="s">
        <v>2939</v>
      </c>
      <c r="CT121" s="72" t="s">
        <v>162</v>
      </c>
      <c r="CU121" s="72" t="s">
        <v>171</v>
      </c>
      <c r="CV121" s="72" t="s">
        <v>177</v>
      </c>
      <c r="CW121" s="72" t="s">
        <v>183</v>
      </c>
      <c r="CX121" s="72" t="s">
        <v>2940</v>
      </c>
      <c r="CY121" s="72" t="s">
        <v>202</v>
      </c>
      <c r="CZ121" s="72" t="s">
        <v>2941</v>
      </c>
      <c r="DA121" s="72" t="s">
        <v>208</v>
      </c>
      <c r="DB121" s="72" t="s">
        <v>214</v>
      </c>
      <c r="DC121" s="72" t="s">
        <v>2031</v>
      </c>
    </row>
    <row r="122" spans="1:107" ht="12.75" x14ac:dyDescent="0.2">
      <c r="A122" s="75">
        <v>43822.437899143522</v>
      </c>
      <c r="B122" s="72">
        <v>5</v>
      </c>
      <c r="C122" s="72">
        <v>5</v>
      </c>
      <c r="D122" s="72">
        <v>2</v>
      </c>
      <c r="E122" s="72">
        <v>5</v>
      </c>
      <c r="F122" s="72">
        <v>2</v>
      </c>
      <c r="G122" s="72">
        <v>5</v>
      </c>
      <c r="H122" s="72">
        <v>2</v>
      </c>
      <c r="I122" s="72">
        <v>2</v>
      </c>
      <c r="J122" s="72">
        <v>1</v>
      </c>
      <c r="K122" s="72">
        <v>2</v>
      </c>
      <c r="L122" s="72">
        <v>1</v>
      </c>
      <c r="M122" s="72">
        <v>1</v>
      </c>
      <c r="N122" s="72">
        <v>2</v>
      </c>
      <c r="O122" s="72">
        <v>3</v>
      </c>
      <c r="P122" s="72">
        <v>4</v>
      </c>
      <c r="Q122" s="72">
        <v>2</v>
      </c>
      <c r="R122" s="72">
        <v>1</v>
      </c>
      <c r="S122" s="72">
        <v>3</v>
      </c>
      <c r="T122" s="72">
        <v>5</v>
      </c>
      <c r="U122" s="72">
        <v>1</v>
      </c>
      <c r="V122" s="72">
        <v>1</v>
      </c>
      <c r="W122" s="72">
        <v>5</v>
      </c>
      <c r="X122" s="72" t="s">
        <v>2942</v>
      </c>
      <c r="Y122" s="72" t="s">
        <v>2673</v>
      </c>
      <c r="Z122" s="72">
        <v>5</v>
      </c>
      <c r="AA122" s="72">
        <v>5</v>
      </c>
      <c r="AB122" s="72">
        <v>5</v>
      </c>
      <c r="AC122" s="72">
        <v>5</v>
      </c>
      <c r="AD122" s="72">
        <v>5</v>
      </c>
      <c r="AE122" s="72">
        <v>5</v>
      </c>
      <c r="AF122" s="72">
        <v>5</v>
      </c>
      <c r="AG122" s="72">
        <v>5</v>
      </c>
      <c r="AH122" s="72">
        <v>5</v>
      </c>
      <c r="AI122" s="72">
        <v>5</v>
      </c>
      <c r="AJ122" s="72">
        <v>5</v>
      </c>
      <c r="AK122" s="72">
        <v>5</v>
      </c>
      <c r="AL122" s="72">
        <v>5</v>
      </c>
      <c r="AM122" s="72">
        <v>3</v>
      </c>
      <c r="AN122" s="72">
        <v>5</v>
      </c>
      <c r="AO122" s="72">
        <v>2</v>
      </c>
      <c r="AP122" s="72">
        <v>5</v>
      </c>
      <c r="AQ122" s="72">
        <v>2</v>
      </c>
      <c r="AR122" s="72">
        <v>5</v>
      </c>
      <c r="AS122" s="72">
        <v>5</v>
      </c>
      <c r="AT122" s="72">
        <v>3</v>
      </c>
      <c r="AU122" s="72">
        <v>1</v>
      </c>
      <c r="AV122" s="72">
        <v>1</v>
      </c>
      <c r="AW122" s="72">
        <v>3</v>
      </c>
      <c r="AX122" s="72">
        <v>1</v>
      </c>
      <c r="AY122" s="72">
        <v>3</v>
      </c>
      <c r="AZ122" s="72">
        <v>1</v>
      </c>
      <c r="BA122" s="72">
        <v>2</v>
      </c>
      <c r="BB122" s="72">
        <v>2</v>
      </c>
      <c r="BC122" s="72">
        <v>1</v>
      </c>
      <c r="BD122" s="72">
        <v>3</v>
      </c>
      <c r="BE122" s="72">
        <v>5</v>
      </c>
      <c r="BF122" s="72">
        <v>1</v>
      </c>
      <c r="BG122" s="72">
        <v>1</v>
      </c>
      <c r="BH122" s="72">
        <v>5</v>
      </c>
      <c r="BI122" s="72">
        <v>5</v>
      </c>
      <c r="BJ122" s="72">
        <v>5</v>
      </c>
      <c r="BK122" s="72">
        <v>5</v>
      </c>
      <c r="BL122" s="72">
        <v>5</v>
      </c>
      <c r="BM122" s="72">
        <v>5</v>
      </c>
      <c r="BN122" s="72">
        <v>5</v>
      </c>
      <c r="BO122" s="72">
        <v>5</v>
      </c>
      <c r="BP122" s="72">
        <v>5</v>
      </c>
      <c r="BQ122" s="72">
        <v>5</v>
      </c>
      <c r="BR122" s="72">
        <v>5</v>
      </c>
      <c r="BS122" s="72">
        <v>5</v>
      </c>
      <c r="BT122" s="72">
        <v>5</v>
      </c>
      <c r="BU122" s="72">
        <v>5</v>
      </c>
      <c r="BV122" s="72">
        <v>5</v>
      </c>
      <c r="BW122" s="72">
        <v>5</v>
      </c>
      <c r="BX122" s="72">
        <v>5</v>
      </c>
      <c r="BY122" s="72">
        <v>5</v>
      </c>
      <c r="BZ122" s="72">
        <v>5</v>
      </c>
      <c r="CA122" s="72">
        <v>5</v>
      </c>
      <c r="CB122" s="72">
        <v>3</v>
      </c>
      <c r="CC122" s="72">
        <v>5</v>
      </c>
      <c r="CD122" s="72">
        <v>5</v>
      </c>
      <c r="CE122" s="72">
        <v>5</v>
      </c>
      <c r="CF122" s="72">
        <v>5</v>
      </c>
      <c r="CG122" s="72">
        <v>4</v>
      </c>
      <c r="CH122" s="72">
        <v>5</v>
      </c>
      <c r="CI122" s="72">
        <v>5</v>
      </c>
      <c r="CJ122" s="72">
        <v>2</v>
      </c>
      <c r="CK122" s="72">
        <v>2</v>
      </c>
      <c r="CL122" s="72">
        <v>2</v>
      </c>
      <c r="CM122" s="72">
        <v>2</v>
      </c>
      <c r="CN122" s="72">
        <v>5</v>
      </c>
      <c r="CO122" s="72">
        <v>5</v>
      </c>
      <c r="CP122" s="72">
        <v>5</v>
      </c>
      <c r="CQ122" s="72" t="s">
        <v>148</v>
      </c>
      <c r="CR122" s="72" t="s">
        <v>2629</v>
      </c>
      <c r="CS122" s="72" t="s">
        <v>2943</v>
      </c>
      <c r="CT122" s="72" t="s">
        <v>162</v>
      </c>
      <c r="CU122" s="72" t="s">
        <v>170</v>
      </c>
      <c r="CV122" s="72" t="s">
        <v>176</v>
      </c>
      <c r="CW122" s="72" t="s">
        <v>183</v>
      </c>
      <c r="CX122" s="72" t="s">
        <v>479</v>
      </c>
      <c r="CY122" s="72" t="s">
        <v>204</v>
      </c>
      <c r="CZ122" s="72" t="s">
        <v>205</v>
      </c>
      <c r="DA122" s="72" t="s">
        <v>208</v>
      </c>
      <c r="DB122" s="72" t="s">
        <v>214</v>
      </c>
      <c r="DC122" s="72" t="s">
        <v>2031</v>
      </c>
    </row>
    <row r="123" spans="1:107" ht="12.75" x14ac:dyDescent="0.2">
      <c r="A123" s="75">
        <v>43822.570862835651</v>
      </c>
      <c r="B123" s="72">
        <v>2</v>
      </c>
      <c r="C123" s="72">
        <v>2</v>
      </c>
      <c r="D123" s="72">
        <v>2</v>
      </c>
      <c r="E123" s="72">
        <v>1</v>
      </c>
      <c r="F123" s="72">
        <v>2</v>
      </c>
      <c r="G123" s="72">
        <v>3</v>
      </c>
      <c r="H123" s="72">
        <v>2</v>
      </c>
      <c r="I123" s="72">
        <v>3</v>
      </c>
      <c r="J123" s="72">
        <v>1</v>
      </c>
      <c r="K123" s="72">
        <v>3</v>
      </c>
      <c r="L123" s="72">
        <v>2</v>
      </c>
      <c r="M123" s="72">
        <v>4</v>
      </c>
      <c r="N123" s="72">
        <v>1</v>
      </c>
      <c r="O123" s="72">
        <v>4</v>
      </c>
      <c r="P123" s="72">
        <v>2</v>
      </c>
      <c r="Q123" s="72">
        <v>2</v>
      </c>
      <c r="R123" s="72">
        <v>3</v>
      </c>
      <c r="S123" s="72">
        <v>2</v>
      </c>
      <c r="T123" s="72">
        <v>3</v>
      </c>
      <c r="U123" s="72">
        <v>1</v>
      </c>
      <c r="V123" s="72">
        <v>1</v>
      </c>
      <c r="W123" s="72">
        <v>3</v>
      </c>
      <c r="X123" s="72" t="s">
        <v>2944</v>
      </c>
      <c r="Z123" s="72">
        <v>3</v>
      </c>
      <c r="AA123" s="72">
        <v>1</v>
      </c>
      <c r="AB123" s="72">
        <v>2</v>
      </c>
      <c r="AC123" s="72">
        <v>2</v>
      </c>
      <c r="AD123" s="72">
        <v>4</v>
      </c>
      <c r="AE123" s="72">
        <v>3</v>
      </c>
      <c r="AF123" s="72">
        <v>4</v>
      </c>
      <c r="AG123" s="72">
        <v>2</v>
      </c>
      <c r="AH123" s="72">
        <v>2</v>
      </c>
      <c r="AI123" s="72">
        <v>2</v>
      </c>
      <c r="AJ123" s="72">
        <v>2</v>
      </c>
      <c r="AK123" s="72">
        <v>4</v>
      </c>
      <c r="AL123" s="72">
        <v>3</v>
      </c>
      <c r="AM123" s="72">
        <v>3</v>
      </c>
      <c r="AN123" s="72">
        <v>2</v>
      </c>
      <c r="AO123" s="72">
        <v>3</v>
      </c>
      <c r="AP123" s="72">
        <v>1</v>
      </c>
      <c r="AQ123" s="72">
        <v>2</v>
      </c>
      <c r="AR123" s="72">
        <v>3</v>
      </c>
      <c r="AS123" s="72">
        <v>2</v>
      </c>
      <c r="AT123" s="72">
        <v>4</v>
      </c>
      <c r="AU123" s="72">
        <v>1</v>
      </c>
      <c r="AV123" s="72">
        <v>3</v>
      </c>
      <c r="AW123" s="72">
        <v>2</v>
      </c>
      <c r="AX123" s="72">
        <v>4</v>
      </c>
      <c r="AY123" s="72">
        <v>2</v>
      </c>
      <c r="AZ123" s="72">
        <v>4</v>
      </c>
      <c r="BA123" s="72">
        <v>2</v>
      </c>
      <c r="BB123" s="72">
        <v>3</v>
      </c>
      <c r="BC123" s="72">
        <v>3</v>
      </c>
      <c r="BD123" s="72">
        <v>2</v>
      </c>
      <c r="BE123" s="72">
        <v>3</v>
      </c>
      <c r="BF123" s="72">
        <v>1</v>
      </c>
      <c r="BG123" s="72">
        <v>1</v>
      </c>
      <c r="BH123" s="72">
        <v>3</v>
      </c>
      <c r="BI123" s="72">
        <v>3</v>
      </c>
      <c r="BJ123" s="72">
        <v>5</v>
      </c>
      <c r="BK123" s="72">
        <v>1</v>
      </c>
      <c r="BL123" s="72">
        <v>5</v>
      </c>
      <c r="BM123" s="72">
        <v>3</v>
      </c>
      <c r="BN123" s="72">
        <v>5</v>
      </c>
      <c r="BO123" s="72">
        <v>5</v>
      </c>
      <c r="BP123" s="72">
        <v>3</v>
      </c>
      <c r="BQ123" s="72">
        <v>3</v>
      </c>
      <c r="BR123" s="72">
        <v>2</v>
      </c>
      <c r="BS123" s="72">
        <v>3</v>
      </c>
      <c r="BT123" s="72">
        <v>4</v>
      </c>
      <c r="BU123" s="72">
        <v>3</v>
      </c>
      <c r="BV123" s="72">
        <v>2</v>
      </c>
      <c r="BW123" s="72">
        <v>2</v>
      </c>
      <c r="BX123" s="72">
        <v>3</v>
      </c>
      <c r="BY123" s="72">
        <v>2</v>
      </c>
      <c r="BZ123" s="72">
        <v>4</v>
      </c>
      <c r="CA123" s="72">
        <v>2</v>
      </c>
      <c r="CB123" s="72">
        <v>2</v>
      </c>
      <c r="CC123" s="72">
        <v>2</v>
      </c>
      <c r="CD123" s="72">
        <v>2</v>
      </c>
      <c r="CE123" s="72">
        <v>2</v>
      </c>
      <c r="CF123" s="72">
        <v>3</v>
      </c>
      <c r="CG123" s="72">
        <v>1</v>
      </c>
      <c r="CH123" s="72">
        <v>2</v>
      </c>
      <c r="CI123" s="72">
        <v>1</v>
      </c>
      <c r="CJ123" s="72">
        <v>2</v>
      </c>
      <c r="CK123" s="72">
        <v>3</v>
      </c>
      <c r="CL123" s="72">
        <v>3</v>
      </c>
      <c r="CM123" s="72">
        <v>3</v>
      </c>
      <c r="CN123" s="72">
        <v>1</v>
      </c>
      <c r="CO123" s="72">
        <v>1</v>
      </c>
      <c r="CP123" s="72">
        <v>4</v>
      </c>
      <c r="CQ123" s="72" t="s">
        <v>2669</v>
      </c>
      <c r="CR123" s="72" t="s">
        <v>2583</v>
      </c>
      <c r="CS123" s="72" t="s">
        <v>2945</v>
      </c>
      <c r="CT123" s="72" t="s">
        <v>163</v>
      </c>
      <c r="CU123" s="72" t="s">
        <v>169</v>
      </c>
      <c r="CV123" s="72" t="s">
        <v>176</v>
      </c>
      <c r="CW123" s="72" t="s">
        <v>183</v>
      </c>
      <c r="CX123" s="72" t="s">
        <v>2946</v>
      </c>
      <c r="CY123" s="72" t="s">
        <v>204</v>
      </c>
      <c r="CZ123" s="72" t="s">
        <v>341</v>
      </c>
      <c r="DA123" s="72" t="s">
        <v>208</v>
      </c>
      <c r="DB123" s="72" t="s">
        <v>214</v>
      </c>
      <c r="DC123" s="72" t="s">
        <v>2031</v>
      </c>
    </row>
    <row r="124" spans="1:107" ht="12.75" x14ac:dyDescent="0.2">
      <c r="A124" s="75">
        <v>43822.861217303245</v>
      </c>
      <c r="B124" s="72">
        <v>5</v>
      </c>
      <c r="C124" s="72">
        <v>4</v>
      </c>
      <c r="D124" s="72">
        <v>2</v>
      </c>
      <c r="E124" s="72" t="s">
        <v>5</v>
      </c>
      <c r="F124" s="72" t="s">
        <v>5</v>
      </c>
      <c r="G124" s="72">
        <v>3</v>
      </c>
      <c r="H124" s="72">
        <v>4</v>
      </c>
      <c r="I124" s="72">
        <v>5</v>
      </c>
      <c r="J124" s="72">
        <v>4</v>
      </c>
      <c r="K124" s="72">
        <v>4</v>
      </c>
      <c r="L124" s="72" t="s">
        <v>5</v>
      </c>
      <c r="M124" s="72">
        <v>4</v>
      </c>
      <c r="N124" s="72">
        <v>5</v>
      </c>
      <c r="O124" s="72" t="s">
        <v>5</v>
      </c>
      <c r="P124" s="72" t="s">
        <v>5</v>
      </c>
      <c r="Q124" s="72">
        <v>5</v>
      </c>
      <c r="R124" s="72">
        <v>5</v>
      </c>
      <c r="S124" s="72">
        <v>5</v>
      </c>
      <c r="T124" s="72">
        <v>4</v>
      </c>
      <c r="U124" s="72" t="s">
        <v>5</v>
      </c>
      <c r="V124" s="72">
        <v>4</v>
      </c>
      <c r="W124" s="72" t="s">
        <v>5</v>
      </c>
      <c r="X124" s="72" t="s">
        <v>2947</v>
      </c>
      <c r="Y124" s="72" t="s">
        <v>2539</v>
      </c>
      <c r="Z124" s="72">
        <v>5</v>
      </c>
      <c r="AA124" s="72">
        <v>4</v>
      </c>
      <c r="AB124" s="72" t="s">
        <v>5</v>
      </c>
      <c r="AC124" s="72" t="s">
        <v>5</v>
      </c>
      <c r="AD124" s="72">
        <v>5</v>
      </c>
      <c r="AE124" s="72">
        <v>4</v>
      </c>
      <c r="AF124" s="72">
        <v>3</v>
      </c>
      <c r="AG124" s="72">
        <v>3</v>
      </c>
      <c r="AH124" s="72">
        <v>3</v>
      </c>
      <c r="AI124" s="72">
        <v>3</v>
      </c>
      <c r="AJ124" s="72">
        <v>5</v>
      </c>
      <c r="AK124" s="72">
        <v>5</v>
      </c>
      <c r="AL124" s="72">
        <v>3</v>
      </c>
      <c r="AM124" s="72">
        <v>4</v>
      </c>
      <c r="AN124" s="72">
        <v>4</v>
      </c>
      <c r="AO124" s="72">
        <v>2</v>
      </c>
      <c r="AP124" s="72">
        <v>5</v>
      </c>
      <c r="AQ124" s="72" t="s">
        <v>5</v>
      </c>
      <c r="AR124" s="72">
        <v>3</v>
      </c>
      <c r="AS124" s="72">
        <v>3</v>
      </c>
      <c r="AT124" s="72">
        <v>5</v>
      </c>
      <c r="AU124" s="72">
        <v>4</v>
      </c>
      <c r="AV124" s="72">
        <v>3</v>
      </c>
      <c r="AW124" s="72">
        <v>5</v>
      </c>
      <c r="AX124" s="72">
        <v>4</v>
      </c>
      <c r="AY124" s="72">
        <v>5</v>
      </c>
      <c r="AZ124" s="72" t="s">
        <v>5</v>
      </c>
      <c r="BA124" s="72" t="s">
        <v>5</v>
      </c>
      <c r="BB124" s="72" t="s">
        <v>5</v>
      </c>
      <c r="BC124" s="72">
        <v>4</v>
      </c>
      <c r="BD124" s="72">
        <v>4</v>
      </c>
      <c r="BE124" s="72">
        <v>4</v>
      </c>
      <c r="BF124" s="72">
        <v>4</v>
      </c>
      <c r="BG124" s="72">
        <v>5</v>
      </c>
      <c r="BH124" s="72" t="s">
        <v>5</v>
      </c>
      <c r="BI124" s="72">
        <v>5</v>
      </c>
      <c r="BJ124" s="72">
        <v>5</v>
      </c>
      <c r="BK124" s="72">
        <v>4</v>
      </c>
      <c r="BL124" s="72">
        <v>5</v>
      </c>
      <c r="BM124" s="72">
        <v>5</v>
      </c>
      <c r="BN124" s="72">
        <v>5</v>
      </c>
      <c r="BO124" s="72">
        <v>5</v>
      </c>
      <c r="BP124" s="72">
        <v>5</v>
      </c>
      <c r="BQ124" s="72">
        <v>5</v>
      </c>
      <c r="BR124" s="72">
        <v>4</v>
      </c>
      <c r="BS124" s="72">
        <v>5</v>
      </c>
      <c r="BT124" s="72">
        <v>5</v>
      </c>
      <c r="BU124" s="72">
        <v>5</v>
      </c>
      <c r="BV124" s="72">
        <v>5</v>
      </c>
      <c r="BW124" s="72">
        <v>5</v>
      </c>
      <c r="BX124" s="72">
        <v>5</v>
      </c>
      <c r="BY124" s="72" t="s">
        <v>5</v>
      </c>
      <c r="BZ124" s="72">
        <v>5</v>
      </c>
      <c r="CA124" s="72">
        <v>4</v>
      </c>
      <c r="CB124" s="72">
        <v>5</v>
      </c>
      <c r="CC124" s="72">
        <v>5</v>
      </c>
      <c r="CD124" s="72">
        <v>5</v>
      </c>
      <c r="CE124" s="72">
        <v>5</v>
      </c>
      <c r="CF124" s="72" t="s">
        <v>5</v>
      </c>
      <c r="CG124" s="72" t="s">
        <v>5</v>
      </c>
      <c r="CH124" s="72">
        <v>5</v>
      </c>
      <c r="CI124" s="72">
        <v>5</v>
      </c>
      <c r="CJ124" s="72">
        <v>5</v>
      </c>
      <c r="CK124" s="72">
        <v>4</v>
      </c>
      <c r="CL124" s="72">
        <v>5</v>
      </c>
      <c r="CM124" s="72">
        <v>5</v>
      </c>
      <c r="CN124" s="72">
        <v>4</v>
      </c>
      <c r="CO124" s="72">
        <v>5</v>
      </c>
      <c r="CP124" s="72">
        <v>5</v>
      </c>
      <c r="CQ124" s="72" t="s">
        <v>2052</v>
      </c>
      <c r="CR124" s="72" t="s">
        <v>2948</v>
      </c>
      <c r="CS124" s="72" t="s">
        <v>2949</v>
      </c>
      <c r="CT124" s="72" t="s">
        <v>162</v>
      </c>
      <c r="CU124" s="72" t="s">
        <v>172</v>
      </c>
      <c r="CV124" s="72" t="s">
        <v>176</v>
      </c>
      <c r="CW124" s="72" t="s">
        <v>183</v>
      </c>
      <c r="CX124" s="72" t="s">
        <v>1352</v>
      </c>
      <c r="CY124" s="72" t="s">
        <v>202</v>
      </c>
      <c r="CZ124" s="72" t="s">
        <v>383</v>
      </c>
      <c r="DA124" s="72" t="s">
        <v>208</v>
      </c>
      <c r="DB124" s="72" t="s">
        <v>2950</v>
      </c>
      <c r="DC124" s="72" t="s">
        <v>2031</v>
      </c>
    </row>
    <row r="125" spans="1:107" ht="12.75" x14ac:dyDescent="0.2">
      <c r="A125" s="75">
        <v>43832.459424108798</v>
      </c>
      <c r="B125" s="72">
        <v>4</v>
      </c>
      <c r="C125" s="72">
        <v>3</v>
      </c>
      <c r="D125" s="72">
        <v>3</v>
      </c>
      <c r="E125" s="72">
        <v>5</v>
      </c>
      <c r="F125" s="72">
        <v>3</v>
      </c>
      <c r="G125" s="72">
        <v>3</v>
      </c>
      <c r="H125" s="72">
        <v>2</v>
      </c>
      <c r="I125" s="72">
        <v>5</v>
      </c>
      <c r="J125" s="72">
        <v>4</v>
      </c>
      <c r="K125" s="72">
        <v>2</v>
      </c>
      <c r="L125" s="72">
        <v>2</v>
      </c>
      <c r="M125" s="72">
        <v>2</v>
      </c>
      <c r="N125" s="72">
        <v>4</v>
      </c>
      <c r="O125" s="72">
        <v>2</v>
      </c>
      <c r="P125" s="72">
        <v>4</v>
      </c>
      <c r="Q125" s="72">
        <v>4</v>
      </c>
      <c r="R125" s="72">
        <v>2</v>
      </c>
      <c r="S125" s="72">
        <v>3</v>
      </c>
      <c r="T125" s="72">
        <v>2</v>
      </c>
      <c r="U125" s="72">
        <v>2</v>
      </c>
      <c r="V125" s="72">
        <v>2</v>
      </c>
      <c r="W125" s="72">
        <v>5</v>
      </c>
      <c r="X125" s="72" t="s">
        <v>2951</v>
      </c>
      <c r="Y125" s="72" t="s">
        <v>2952</v>
      </c>
      <c r="Z125" s="72">
        <v>3</v>
      </c>
      <c r="AA125" s="72">
        <v>4</v>
      </c>
      <c r="AB125" s="72">
        <v>3</v>
      </c>
      <c r="AC125" s="72">
        <v>3</v>
      </c>
      <c r="AD125" s="72">
        <v>3</v>
      </c>
      <c r="AE125" s="72">
        <v>4</v>
      </c>
      <c r="AF125" s="72">
        <v>4</v>
      </c>
      <c r="AG125" s="72">
        <v>4</v>
      </c>
      <c r="AH125" s="72">
        <v>3</v>
      </c>
      <c r="AI125" s="72">
        <v>2</v>
      </c>
      <c r="AJ125" s="72">
        <v>3</v>
      </c>
      <c r="AK125" s="72">
        <v>5</v>
      </c>
      <c r="AL125" s="72">
        <v>2</v>
      </c>
      <c r="AM125" s="72">
        <v>4</v>
      </c>
      <c r="AN125" s="72">
        <v>3</v>
      </c>
      <c r="AO125" s="72">
        <v>2</v>
      </c>
      <c r="AP125" s="72">
        <v>4</v>
      </c>
      <c r="AQ125" s="72">
        <v>2</v>
      </c>
      <c r="AR125" s="72">
        <v>4</v>
      </c>
      <c r="AS125" s="72">
        <v>2</v>
      </c>
      <c r="AT125" s="72">
        <v>5</v>
      </c>
      <c r="AU125" s="72">
        <v>5</v>
      </c>
      <c r="AV125" s="72">
        <v>2</v>
      </c>
      <c r="AW125" s="72">
        <v>3</v>
      </c>
      <c r="AX125" s="72">
        <v>3</v>
      </c>
      <c r="AY125" s="72">
        <v>4</v>
      </c>
      <c r="AZ125" s="72">
        <v>2</v>
      </c>
      <c r="BA125" s="72">
        <v>4</v>
      </c>
      <c r="BB125" s="72">
        <v>4</v>
      </c>
      <c r="BC125" s="72">
        <v>3</v>
      </c>
      <c r="BD125" s="72">
        <v>4</v>
      </c>
      <c r="BE125" s="72">
        <v>2</v>
      </c>
      <c r="BF125" s="72">
        <v>2</v>
      </c>
      <c r="BG125" s="72">
        <v>2</v>
      </c>
      <c r="BH125" s="72">
        <v>4</v>
      </c>
      <c r="BI125" s="72">
        <v>4</v>
      </c>
      <c r="BJ125" s="72">
        <v>5</v>
      </c>
      <c r="BK125" s="72">
        <v>2</v>
      </c>
      <c r="BL125" s="72">
        <v>3</v>
      </c>
      <c r="BM125" s="72">
        <v>3</v>
      </c>
      <c r="BN125" s="72">
        <v>4</v>
      </c>
      <c r="BO125" s="72">
        <v>4</v>
      </c>
      <c r="BP125" s="72">
        <v>3</v>
      </c>
      <c r="BQ125" s="72">
        <v>2</v>
      </c>
      <c r="BR125" s="72">
        <v>3</v>
      </c>
      <c r="BS125" s="72">
        <v>4</v>
      </c>
      <c r="BT125" s="72">
        <v>4</v>
      </c>
      <c r="BU125" s="72">
        <v>3</v>
      </c>
      <c r="BV125" s="72">
        <v>2</v>
      </c>
      <c r="BW125" s="72">
        <v>4</v>
      </c>
      <c r="BX125" s="72">
        <v>2</v>
      </c>
      <c r="BY125" s="72">
        <v>3</v>
      </c>
      <c r="BZ125" s="72">
        <v>3</v>
      </c>
      <c r="CA125" s="72">
        <v>4</v>
      </c>
      <c r="CB125" s="72">
        <v>4</v>
      </c>
      <c r="CC125" s="72">
        <v>2</v>
      </c>
      <c r="CD125" s="72">
        <v>4</v>
      </c>
      <c r="CE125" s="72">
        <v>4</v>
      </c>
      <c r="CF125" s="72">
        <v>4</v>
      </c>
      <c r="CG125" s="72">
        <v>3</v>
      </c>
      <c r="CH125" s="72">
        <v>5</v>
      </c>
      <c r="CI125" s="72">
        <v>2</v>
      </c>
      <c r="CJ125" s="72">
        <v>3</v>
      </c>
      <c r="CK125" s="72">
        <v>4</v>
      </c>
      <c r="CL125" s="72">
        <v>3</v>
      </c>
      <c r="CM125" s="72">
        <v>2</v>
      </c>
      <c r="CN125" s="72">
        <v>2</v>
      </c>
      <c r="CO125" s="72">
        <v>4</v>
      </c>
      <c r="CP125" s="72">
        <v>5</v>
      </c>
      <c r="CQ125" s="72" t="s">
        <v>148</v>
      </c>
      <c r="CR125" s="72" t="s">
        <v>2633</v>
      </c>
      <c r="CT125" s="72" t="s">
        <v>162</v>
      </c>
      <c r="CU125" s="72" t="s">
        <v>169</v>
      </c>
      <c r="CV125" s="72" t="s">
        <v>176</v>
      </c>
      <c r="CW125" s="72" t="s">
        <v>183</v>
      </c>
      <c r="CX125" s="72" t="s">
        <v>479</v>
      </c>
      <c r="CY125" s="72" t="s">
        <v>204</v>
      </c>
      <c r="CZ125" s="72" t="s">
        <v>402</v>
      </c>
      <c r="DA125" s="72" t="s">
        <v>208</v>
      </c>
      <c r="DB125" s="72" t="s">
        <v>214</v>
      </c>
      <c r="DC125" s="72" t="s">
        <v>2031</v>
      </c>
    </row>
    <row r="126" spans="1:107" ht="12.75" x14ac:dyDescent="0.2">
      <c r="A126" s="75">
        <v>43832.493350879631</v>
      </c>
      <c r="B126" s="72">
        <v>2</v>
      </c>
      <c r="C126" s="72">
        <v>4</v>
      </c>
      <c r="D126" s="72">
        <v>5</v>
      </c>
      <c r="E126" s="72">
        <v>1</v>
      </c>
      <c r="F126" s="72">
        <v>1</v>
      </c>
      <c r="G126" s="72">
        <v>5</v>
      </c>
      <c r="H126" s="72">
        <v>4</v>
      </c>
      <c r="I126" s="72">
        <v>5</v>
      </c>
      <c r="J126" s="72">
        <v>2</v>
      </c>
      <c r="K126" s="72">
        <v>5</v>
      </c>
      <c r="L126" s="72">
        <v>2</v>
      </c>
      <c r="M126" s="72">
        <v>5</v>
      </c>
      <c r="N126" s="72">
        <v>3</v>
      </c>
      <c r="O126" s="72">
        <v>2</v>
      </c>
      <c r="P126" s="72">
        <v>5</v>
      </c>
      <c r="Q126" s="72">
        <v>5</v>
      </c>
      <c r="R126" s="72">
        <v>2</v>
      </c>
      <c r="S126" s="72">
        <v>2</v>
      </c>
      <c r="T126" s="72">
        <v>3</v>
      </c>
      <c r="U126" s="72">
        <v>4</v>
      </c>
      <c r="V126" s="72" t="s">
        <v>5</v>
      </c>
      <c r="W126" s="72">
        <v>4</v>
      </c>
      <c r="Z126" s="72">
        <v>4</v>
      </c>
      <c r="AA126" s="72">
        <v>3</v>
      </c>
      <c r="AB126" s="72">
        <v>4</v>
      </c>
      <c r="AC126" s="72">
        <v>4</v>
      </c>
      <c r="AD126" s="72">
        <v>4</v>
      </c>
      <c r="AE126" s="72">
        <v>3</v>
      </c>
      <c r="AF126" s="72">
        <v>4</v>
      </c>
      <c r="AG126" s="72">
        <v>4</v>
      </c>
      <c r="AH126" s="72">
        <v>5</v>
      </c>
      <c r="AI126" s="72">
        <v>5</v>
      </c>
      <c r="AJ126" s="72">
        <v>5</v>
      </c>
      <c r="AK126" s="72">
        <v>5</v>
      </c>
      <c r="AL126" s="72">
        <v>3</v>
      </c>
      <c r="AM126" s="72">
        <v>3</v>
      </c>
      <c r="AN126" s="72">
        <v>5</v>
      </c>
      <c r="AO126" s="72">
        <v>5</v>
      </c>
      <c r="AP126" s="72">
        <v>3</v>
      </c>
      <c r="AQ126" s="72">
        <v>1</v>
      </c>
      <c r="AR126" s="72">
        <v>5</v>
      </c>
      <c r="AS126" s="72">
        <v>2</v>
      </c>
      <c r="AT126" s="72">
        <v>4</v>
      </c>
      <c r="AU126" s="72">
        <v>2</v>
      </c>
      <c r="AV126" s="72">
        <v>5</v>
      </c>
      <c r="AW126" s="72">
        <v>2</v>
      </c>
      <c r="AX126" s="72">
        <v>5</v>
      </c>
      <c r="AY126" s="72">
        <v>3</v>
      </c>
      <c r="AZ126" s="72">
        <v>2</v>
      </c>
      <c r="BA126" s="72">
        <v>4</v>
      </c>
      <c r="BB126" s="72">
        <v>5</v>
      </c>
      <c r="BC126" s="72">
        <v>2</v>
      </c>
      <c r="BD126" s="72">
        <v>2</v>
      </c>
      <c r="BE126" s="72">
        <v>2</v>
      </c>
      <c r="BF126" s="72">
        <v>5</v>
      </c>
      <c r="BG126" s="72" t="s">
        <v>5</v>
      </c>
      <c r="BH126" s="72">
        <v>5</v>
      </c>
      <c r="BI126" s="72">
        <v>5</v>
      </c>
      <c r="BJ126" s="72">
        <v>5</v>
      </c>
      <c r="BK126" s="72">
        <v>3</v>
      </c>
      <c r="BL126" s="72">
        <v>4</v>
      </c>
      <c r="BM126" s="72">
        <v>4</v>
      </c>
      <c r="BN126" s="72">
        <v>3</v>
      </c>
      <c r="BO126" s="72">
        <v>5</v>
      </c>
      <c r="BP126" s="72">
        <v>5</v>
      </c>
      <c r="BQ126" s="72">
        <v>3</v>
      </c>
      <c r="BR126" s="72">
        <v>5</v>
      </c>
      <c r="BS126" s="72">
        <v>4</v>
      </c>
      <c r="BT126" s="72">
        <v>4</v>
      </c>
      <c r="BU126" s="72">
        <v>4</v>
      </c>
      <c r="BV126" s="72">
        <v>5</v>
      </c>
      <c r="BW126" s="72" t="s">
        <v>5</v>
      </c>
      <c r="BX126" s="72">
        <v>5</v>
      </c>
      <c r="BY126" s="72">
        <v>5</v>
      </c>
      <c r="BZ126" s="72">
        <v>4</v>
      </c>
      <c r="CA126" s="72">
        <v>4</v>
      </c>
      <c r="CB126" s="72">
        <v>4</v>
      </c>
      <c r="CC126" s="72">
        <v>4</v>
      </c>
      <c r="CD126" s="72" t="s">
        <v>5</v>
      </c>
      <c r="CE126" s="72">
        <v>3</v>
      </c>
      <c r="CF126" s="72">
        <v>5</v>
      </c>
      <c r="CG126" s="72">
        <v>4</v>
      </c>
      <c r="CH126" s="72">
        <v>4</v>
      </c>
      <c r="CI126" s="72">
        <v>3</v>
      </c>
      <c r="CJ126" s="72">
        <v>4</v>
      </c>
      <c r="CK126" s="72">
        <v>4</v>
      </c>
      <c r="CL126" s="72">
        <v>4</v>
      </c>
      <c r="CM126" s="72">
        <v>3</v>
      </c>
      <c r="CN126" s="72">
        <v>1</v>
      </c>
      <c r="CO126" s="72">
        <v>5</v>
      </c>
      <c r="CP126" s="72">
        <v>3</v>
      </c>
      <c r="CQ126" s="72" t="s">
        <v>147</v>
      </c>
      <c r="CR126" s="72" t="s">
        <v>2606</v>
      </c>
      <c r="CS126" s="72" t="s">
        <v>2953</v>
      </c>
      <c r="CT126" s="72" t="s">
        <v>163</v>
      </c>
      <c r="CU126" s="72" t="s">
        <v>171</v>
      </c>
      <c r="CV126" s="72" t="s">
        <v>176</v>
      </c>
      <c r="CW126" s="72" t="s">
        <v>183</v>
      </c>
      <c r="CX126" s="72" t="s">
        <v>2014</v>
      </c>
      <c r="CY126" s="72" t="s">
        <v>202</v>
      </c>
      <c r="CZ126" s="72" t="s">
        <v>1171</v>
      </c>
      <c r="DA126" s="72" t="s">
        <v>208</v>
      </c>
      <c r="DB126" s="72" t="s">
        <v>214</v>
      </c>
      <c r="DC126" s="72" t="s">
        <v>2031</v>
      </c>
    </row>
    <row r="127" spans="1:107" ht="12.75" x14ac:dyDescent="0.2">
      <c r="A127" s="75">
        <v>43832.563565381948</v>
      </c>
      <c r="B127" s="72">
        <v>2</v>
      </c>
      <c r="C127" s="72">
        <v>5</v>
      </c>
      <c r="D127" s="72">
        <v>2</v>
      </c>
      <c r="E127" s="72">
        <v>3</v>
      </c>
      <c r="F127" s="72">
        <v>1</v>
      </c>
      <c r="G127" s="72">
        <v>5</v>
      </c>
      <c r="H127" s="72">
        <v>2</v>
      </c>
      <c r="I127" s="72">
        <v>3</v>
      </c>
      <c r="J127" s="72">
        <v>1</v>
      </c>
      <c r="K127" s="72">
        <v>3</v>
      </c>
      <c r="L127" s="72">
        <v>1</v>
      </c>
      <c r="M127" s="72">
        <v>3</v>
      </c>
      <c r="N127" s="72">
        <v>1</v>
      </c>
      <c r="O127" s="72">
        <v>1</v>
      </c>
      <c r="P127" s="72">
        <v>4</v>
      </c>
      <c r="Q127" s="72">
        <v>2</v>
      </c>
      <c r="R127" s="72">
        <v>4</v>
      </c>
      <c r="S127" s="72">
        <v>1</v>
      </c>
      <c r="T127" s="72">
        <v>2</v>
      </c>
      <c r="U127" s="72">
        <v>1</v>
      </c>
      <c r="V127" s="72">
        <v>1</v>
      </c>
      <c r="W127" s="72">
        <v>4</v>
      </c>
      <c r="X127" s="72" t="s">
        <v>2954</v>
      </c>
      <c r="Y127" s="72" t="s">
        <v>2955</v>
      </c>
      <c r="Z127" s="72">
        <v>5</v>
      </c>
      <c r="AA127" s="72">
        <v>2</v>
      </c>
      <c r="AB127" s="72">
        <v>4</v>
      </c>
      <c r="AC127" s="72">
        <v>3</v>
      </c>
      <c r="AD127" s="72">
        <v>5</v>
      </c>
      <c r="AE127" s="72">
        <v>2</v>
      </c>
      <c r="AF127" s="72">
        <v>4</v>
      </c>
      <c r="AG127" s="72">
        <v>2</v>
      </c>
      <c r="AH127" s="72">
        <v>4</v>
      </c>
      <c r="AI127" s="72">
        <v>4</v>
      </c>
      <c r="AJ127" s="72">
        <v>4</v>
      </c>
      <c r="AK127" s="72">
        <v>4</v>
      </c>
      <c r="AL127" s="72">
        <v>4</v>
      </c>
      <c r="AM127" s="72">
        <v>2</v>
      </c>
      <c r="AN127" s="72">
        <v>5</v>
      </c>
      <c r="AO127" s="72">
        <v>2</v>
      </c>
      <c r="AP127" s="72">
        <v>3</v>
      </c>
      <c r="AQ127" s="72">
        <v>1</v>
      </c>
      <c r="AR127" s="72">
        <v>4</v>
      </c>
      <c r="AS127" s="72">
        <v>3</v>
      </c>
      <c r="AT127" s="72">
        <v>4</v>
      </c>
      <c r="AU127" s="72">
        <v>1</v>
      </c>
      <c r="AV127" s="72">
        <v>2</v>
      </c>
      <c r="AW127" s="72">
        <v>1</v>
      </c>
      <c r="AX127" s="72">
        <v>3</v>
      </c>
      <c r="AY127" s="72">
        <v>2</v>
      </c>
      <c r="AZ127" s="72">
        <v>1</v>
      </c>
      <c r="BA127" s="72">
        <v>3</v>
      </c>
      <c r="BB127" s="72">
        <v>1</v>
      </c>
      <c r="BC127" s="72">
        <v>5</v>
      </c>
      <c r="BD127" s="72">
        <v>2</v>
      </c>
      <c r="BE127" s="72">
        <v>1</v>
      </c>
      <c r="BF127" s="72">
        <v>1</v>
      </c>
      <c r="BG127" s="72">
        <v>1</v>
      </c>
      <c r="BH127" s="72">
        <v>5</v>
      </c>
      <c r="BI127" s="72">
        <v>2</v>
      </c>
      <c r="BJ127" s="72">
        <v>4</v>
      </c>
      <c r="BK127" s="72">
        <v>1</v>
      </c>
      <c r="BL127" s="72">
        <v>4</v>
      </c>
      <c r="BM127" s="72">
        <v>5</v>
      </c>
      <c r="BN127" s="72">
        <v>5</v>
      </c>
      <c r="BO127" s="72">
        <v>2</v>
      </c>
      <c r="BP127" s="72">
        <v>2</v>
      </c>
      <c r="BQ127" s="72">
        <v>4</v>
      </c>
      <c r="BR127" s="72">
        <v>2</v>
      </c>
      <c r="BS127" s="72">
        <v>5</v>
      </c>
      <c r="BT127" s="72">
        <v>1</v>
      </c>
      <c r="BU127" s="72">
        <v>3</v>
      </c>
      <c r="BV127" s="72">
        <v>4</v>
      </c>
      <c r="BW127" s="72">
        <v>3</v>
      </c>
      <c r="BX127" s="72">
        <v>3</v>
      </c>
      <c r="BY127" s="72">
        <v>4</v>
      </c>
      <c r="BZ127" s="72">
        <v>5</v>
      </c>
      <c r="CA127" s="72">
        <v>3</v>
      </c>
      <c r="CB127" s="72">
        <v>5</v>
      </c>
      <c r="CC127" s="72">
        <v>2</v>
      </c>
      <c r="CD127" s="72">
        <v>3</v>
      </c>
      <c r="CE127" s="72">
        <v>1</v>
      </c>
      <c r="CF127" s="72">
        <v>4</v>
      </c>
      <c r="CG127" s="72">
        <v>1</v>
      </c>
      <c r="CH127" s="72">
        <v>5</v>
      </c>
      <c r="CI127" s="72">
        <v>5</v>
      </c>
      <c r="CJ127" s="72">
        <v>2</v>
      </c>
      <c r="CK127" s="72">
        <v>4</v>
      </c>
      <c r="CL127" s="72">
        <v>4</v>
      </c>
      <c r="CM127" s="72">
        <v>3</v>
      </c>
      <c r="CN127" s="72">
        <v>4</v>
      </c>
      <c r="CO127" s="72">
        <v>1</v>
      </c>
      <c r="CP127" s="72">
        <v>5</v>
      </c>
      <c r="CQ127" s="72" t="s">
        <v>2669</v>
      </c>
      <c r="CR127" s="72" t="s">
        <v>2956</v>
      </c>
      <c r="CS127" s="72" t="s">
        <v>2957</v>
      </c>
      <c r="CT127" s="72" t="s">
        <v>162</v>
      </c>
      <c r="CU127" s="72" t="s">
        <v>169</v>
      </c>
      <c r="CV127" s="72" t="s">
        <v>176</v>
      </c>
      <c r="CW127" s="72" t="s">
        <v>183</v>
      </c>
      <c r="CX127" s="72" t="s">
        <v>2958</v>
      </c>
      <c r="CY127" s="72" t="s">
        <v>202</v>
      </c>
      <c r="CZ127" s="72" t="s">
        <v>461</v>
      </c>
      <c r="DA127" s="72" t="s">
        <v>208</v>
      </c>
      <c r="DB127" s="72" t="s">
        <v>214</v>
      </c>
      <c r="DC127" s="72" t="s">
        <v>2031</v>
      </c>
    </row>
    <row r="128" spans="1:107" ht="12.75" x14ac:dyDescent="0.2">
      <c r="A128" s="75">
        <v>43832.59620295139</v>
      </c>
      <c r="B128" s="72">
        <v>2</v>
      </c>
      <c r="C128" s="72">
        <v>5</v>
      </c>
      <c r="D128" s="72">
        <v>1</v>
      </c>
      <c r="E128" s="72">
        <v>3</v>
      </c>
      <c r="F128" s="72">
        <v>1</v>
      </c>
      <c r="G128" s="72">
        <v>5</v>
      </c>
      <c r="H128" s="72">
        <v>4</v>
      </c>
      <c r="I128" s="72">
        <v>4</v>
      </c>
      <c r="J128" s="72">
        <v>5</v>
      </c>
      <c r="K128" s="72">
        <v>4</v>
      </c>
      <c r="L128" s="72">
        <v>4</v>
      </c>
      <c r="M128" s="72">
        <v>2</v>
      </c>
      <c r="N128" s="72">
        <v>4</v>
      </c>
      <c r="O128" s="72">
        <v>4</v>
      </c>
      <c r="P128" s="72">
        <v>3</v>
      </c>
      <c r="Q128" s="72">
        <v>5</v>
      </c>
      <c r="R128" s="72">
        <v>3</v>
      </c>
      <c r="S128" s="72">
        <v>3</v>
      </c>
      <c r="T128" s="72">
        <v>1</v>
      </c>
      <c r="U128" s="72">
        <v>4</v>
      </c>
      <c r="V128" s="72">
        <v>5</v>
      </c>
      <c r="W128" s="72">
        <v>5</v>
      </c>
      <c r="X128" s="72" t="s">
        <v>2959</v>
      </c>
      <c r="Y128" s="72" t="s">
        <v>2960</v>
      </c>
      <c r="Z128" s="72">
        <v>4</v>
      </c>
      <c r="AA128" s="72">
        <v>3</v>
      </c>
      <c r="AB128" s="72">
        <v>4</v>
      </c>
      <c r="AC128" s="72">
        <v>4</v>
      </c>
      <c r="AD128" s="72">
        <v>4</v>
      </c>
      <c r="AE128" s="72">
        <v>4</v>
      </c>
      <c r="AF128" s="72">
        <v>4</v>
      </c>
      <c r="AG128" s="72">
        <v>3</v>
      </c>
      <c r="AH128" s="72">
        <v>4</v>
      </c>
      <c r="AI128" s="72">
        <v>2</v>
      </c>
      <c r="AJ128" s="72">
        <v>5</v>
      </c>
      <c r="AK128" s="72">
        <v>4</v>
      </c>
      <c r="AL128" s="72">
        <v>3</v>
      </c>
      <c r="AM128" s="72">
        <v>4</v>
      </c>
      <c r="AN128" s="72">
        <v>5</v>
      </c>
      <c r="AO128" s="72">
        <v>1</v>
      </c>
      <c r="AP128" s="72">
        <v>4</v>
      </c>
      <c r="AQ128" s="72">
        <v>2</v>
      </c>
      <c r="AR128" s="72">
        <v>5</v>
      </c>
      <c r="AS128" s="72">
        <v>4</v>
      </c>
      <c r="AT128" s="72">
        <v>4</v>
      </c>
      <c r="AU128" s="72">
        <v>5</v>
      </c>
      <c r="AV128" s="72">
        <v>4</v>
      </c>
      <c r="AW128" s="72">
        <v>3</v>
      </c>
      <c r="AX128" s="72">
        <v>2</v>
      </c>
      <c r="AY128" s="72">
        <v>3</v>
      </c>
      <c r="AZ128" s="72">
        <v>3</v>
      </c>
      <c r="BA128" s="72">
        <v>2</v>
      </c>
      <c r="BB128" s="72">
        <v>5</v>
      </c>
      <c r="BC128" s="72">
        <v>4</v>
      </c>
      <c r="BD128" s="72">
        <v>3</v>
      </c>
      <c r="BE128" s="72">
        <v>1</v>
      </c>
      <c r="BF128" s="72">
        <v>2</v>
      </c>
      <c r="BG128" s="72">
        <v>5</v>
      </c>
      <c r="BH128" s="72">
        <v>5</v>
      </c>
      <c r="BI128" s="72">
        <v>2</v>
      </c>
      <c r="BJ128" s="72">
        <v>4</v>
      </c>
      <c r="BK128" s="72">
        <v>2</v>
      </c>
      <c r="BL128" s="72">
        <v>3</v>
      </c>
      <c r="BM128" s="72">
        <v>5</v>
      </c>
      <c r="BN128" s="72">
        <v>4</v>
      </c>
      <c r="BO128" s="72">
        <v>3</v>
      </c>
      <c r="BP128" s="72">
        <v>4</v>
      </c>
      <c r="BQ128" s="72">
        <v>4</v>
      </c>
      <c r="BR128" s="72">
        <v>4</v>
      </c>
      <c r="BS128" s="72">
        <v>4</v>
      </c>
      <c r="BT128" s="72">
        <v>3</v>
      </c>
      <c r="BU128" s="72">
        <v>5</v>
      </c>
      <c r="BV128" s="72">
        <v>4</v>
      </c>
      <c r="BW128" s="72">
        <v>2</v>
      </c>
      <c r="BX128" s="72">
        <v>5</v>
      </c>
      <c r="BY128" s="72">
        <v>5</v>
      </c>
      <c r="BZ128" s="72">
        <v>5</v>
      </c>
      <c r="CA128" s="72">
        <v>5</v>
      </c>
      <c r="CB128" s="72">
        <v>5</v>
      </c>
      <c r="CC128" s="72">
        <v>3</v>
      </c>
      <c r="CD128" s="72">
        <v>5</v>
      </c>
      <c r="CE128" s="72">
        <v>5</v>
      </c>
      <c r="CF128" s="72">
        <v>5</v>
      </c>
      <c r="CG128" s="72">
        <v>2</v>
      </c>
      <c r="CH128" s="72">
        <v>5</v>
      </c>
      <c r="CI128" s="72">
        <v>5</v>
      </c>
      <c r="CJ128" s="72">
        <v>4</v>
      </c>
      <c r="CK128" s="72">
        <v>4</v>
      </c>
      <c r="CL128" s="72">
        <v>4</v>
      </c>
      <c r="CM128" s="72">
        <v>3</v>
      </c>
      <c r="CN128" s="72">
        <v>2</v>
      </c>
      <c r="CO128" s="72">
        <v>1</v>
      </c>
      <c r="CP128" s="72">
        <v>2</v>
      </c>
      <c r="CQ128" s="72" t="s">
        <v>2176</v>
      </c>
      <c r="CR128" s="72" t="s">
        <v>2821</v>
      </c>
      <c r="CS128" s="72" t="s">
        <v>2961</v>
      </c>
      <c r="CT128" s="72" t="s">
        <v>162</v>
      </c>
      <c r="CU128" s="72" t="s">
        <v>172</v>
      </c>
      <c r="CV128" s="72" t="s">
        <v>176</v>
      </c>
      <c r="CW128" s="72" t="s">
        <v>183</v>
      </c>
      <c r="CX128" s="72" t="s">
        <v>678</v>
      </c>
      <c r="CY128" s="72" t="s">
        <v>192</v>
      </c>
      <c r="CZ128" s="72" t="s">
        <v>461</v>
      </c>
      <c r="DA128" s="72" t="s">
        <v>208</v>
      </c>
      <c r="DB128" s="72" t="s">
        <v>214</v>
      </c>
      <c r="DC128" s="72" t="s">
        <v>2031</v>
      </c>
    </row>
    <row r="129" spans="1:107" ht="12.75" x14ac:dyDescent="0.2">
      <c r="A129" s="75">
        <v>43833.485088136571</v>
      </c>
      <c r="B129" s="72">
        <v>4</v>
      </c>
      <c r="C129" s="72">
        <v>5</v>
      </c>
      <c r="D129" s="72">
        <v>4</v>
      </c>
      <c r="E129" s="72">
        <v>3</v>
      </c>
      <c r="F129" s="72">
        <v>3</v>
      </c>
      <c r="G129" s="72">
        <v>5</v>
      </c>
      <c r="H129" s="72">
        <v>4</v>
      </c>
      <c r="I129" s="72">
        <v>4</v>
      </c>
      <c r="J129" s="72">
        <v>5</v>
      </c>
      <c r="K129" s="72">
        <v>2</v>
      </c>
      <c r="L129" s="72">
        <v>4</v>
      </c>
      <c r="M129" s="72">
        <v>3</v>
      </c>
      <c r="N129" s="72">
        <v>5</v>
      </c>
      <c r="O129" s="72">
        <v>4</v>
      </c>
      <c r="P129" s="72">
        <v>4</v>
      </c>
      <c r="Q129" s="72">
        <v>5</v>
      </c>
      <c r="R129" s="72">
        <v>2</v>
      </c>
      <c r="S129" s="72">
        <v>5</v>
      </c>
      <c r="T129" s="72">
        <v>3</v>
      </c>
      <c r="U129" s="72">
        <v>3</v>
      </c>
      <c r="V129" s="72">
        <v>4</v>
      </c>
      <c r="W129" s="72">
        <v>3</v>
      </c>
      <c r="X129" s="72" t="s">
        <v>2566</v>
      </c>
      <c r="Y129" s="72" t="s">
        <v>2962</v>
      </c>
      <c r="Z129" s="72">
        <v>4</v>
      </c>
      <c r="AA129" s="72">
        <v>3</v>
      </c>
      <c r="AB129" s="72">
        <v>5</v>
      </c>
      <c r="AC129" s="72">
        <v>4</v>
      </c>
      <c r="AD129" s="72">
        <v>4</v>
      </c>
      <c r="AE129" s="72">
        <v>4</v>
      </c>
      <c r="AF129" s="72">
        <v>3</v>
      </c>
      <c r="AG129" s="72">
        <v>5</v>
      </c>
      <c r="AH129" s="72">
        <v>5</v>
      </c>
      <c r="AI129" s="72">
        <v>4</v>
      </c>
      <c r="AJ129" s="72">
        <v>4</v>
      </c>
      <c r="AK129" s="72">
        <v>5</v>
      </c>
      <c r="AL129" s="72">
        <v>5</v>
      </c>
      <c r="AM129" s="72">
        <v>4</v>
      </c>
      <c r="AN129" s="72">
        <v>5</v>
      </c>
      <c r="AO129" s="72">
        <v>4</v>
      </c>
      <c r="AP129" s="72">
        <v>2</v>
      </c>
      <c r="AQ129" s="72">
        <v>2</v>
      </c>
      <c r="AR129" s="72">
        <v>4</v>
      </c>
      <c r="AS129" s="72">
        <v>4</v>
      </c>
      <c r="AT129" s="72">
        <v>3</v>
      </c>
      <c r="AU129" s="72">
        <v>5</v>
      </c>
      <c r="AV129" s="72">
        <v>3</v>
      </c>
      <c r="AW129" s="72">
        <v>4</v>
      </c>
      <c r="AX129" s="72">
        <v>4</v>
      </c>
      <c r="AY129" s="72">
        <v>3</v>
      </c>
      <c r="AZ129" s="72">
        <v>3</v>
      </c>
      <c r="BA129" s="72">
        <v>4</v>
      </c>
      <c r="BB129" s="72">
        <v>4</v>
      </c>
      <c r="BC129" s="72">
        <v>2</v>
      </c>
      <c r="BD129" s="72">
        <v>5</v>
      </c>
      <c r="BE129" s="72">
        <v>3</v>
      </c>
      <c r="BF129" s="72">
        <v>2</v>
      </c>
      <c r="BG129" s="72">
        <v>3</v>
      </c>
      <c r="BH129" s="72">
        <v>3</v>
      </c>
      <c r="BI129" s="72">
        <v>3</v>
      </c>
      <c r="BJ129" s="72">
        <v>5</v>
      </c>
      <c r="BK129" s="72">
        <v>3</v>
      </c>
      <c r="BL129" s="72">
        <v>5</v>
      </c>
      <c r="BM129" s="72">
        <v>4</v>
      </c>
      <c r="BN129" s="72">
        <v>4</v>
      </c>
      <c r="BO129" s="72">
        <v>5</v>
      </c>
      <c r="BP129" s="72">
        <v>4</v>
      </c>
      <c r="BQ129" s="72">
        <v>4</v>
      </c>
      <c r="BR129" s="72">
        <v>4</v>
      </c>
      <c r="BS129" s="72">
        <v>5</v>
      </c>
      <c r="BT129" s="72">
        <v>2</v>
      </c>
      <c r="BU129" s="72">
        <v>5</v>
      </c>
      <c r="BV129" s="72">
        <v>3</v>
      </c>
      <c r="BW129" s="72">
        <v>4</v>
      </c>
      <c r="BX129" s="72">
        <v>4</v>
      </c>
      <c r="BY129" s="72">
        <v>5</v>
      </c>
      <c r="BZ129" s="72">
        <v>5</v>
      </c>
      <c r="CA129" s="72">
        <v>4</v>
      </c>
      <c r="CB129" s="72">
        <v>4</v>
      </c>
      <c r="CC129" s="72">
        <v>2</v>
      </c>
      <c r="CD129" s="72">
        <v>5</v>
      </c>
      <c r="CE129" s="72">
        <v>4</v>
      </c>
      <c r="CF129" s="72">
        <v>3</v>
      </c>
      <c r="CG129" s="72">
        <v>2</v>
      </c>
      <c r="CH129" s="72">
        <v>4</v>
      </c>
      <c r="CI129" s="72">
        <v>3</v>
      </c>
      <c r="CJ129" s="72">
        <v>5</v>
      </c>
      <c r="CK129" s="72">
        <v>4</v>
      </c>
      <c r="CL129" s="72">
        <v>4</v>
      </c>
      <c r="CM129" s="72">
        <v>4</v>
      </c>
      <c r="CN129" s="72">
        <v>1</v>
      </c>
      <c r="CO129" s="72">
        <v>3</v>
      </c>
      <c r="CP129" s="72">
        <v>5</v>
      </c>
      <c r="CQ129" s="72" t="s">
        <v>148</v>
      </c>
      <c r="CR129" s="72" t="s">
        <v>2815</v>
      </c>
      <c r="CS129" s="72" t="s">
        <v>2963</v>
      </c>
      <c r="CT129" s="72" t="s">
        <v>163</v>
      </c>
      <c r="CU129" s="72" t="s">
        <v>171</v>
      </c>
      <c r="CV129" s="72" t="s">
        <v>176</v>
      </c>
      <c r="CW129" s="72" t="s">
        <v>183</v>
      </c>
      <c r="CX129" s="72" t="s">
        <v>2964</v>
      </c>
      <c r="CY129" s="72" t="s">
        <v>202</v>
      </c>
      <c r="CZ129" s="72" t="s">
        <v>320</v>
      </c>
      <c r="DA129" s="72" t="s">
        <v>208</v>
      </c>
      <c r="DB129" s="72" t="s">
        <v>214</v>
      </c>
      <c r="DC129" s="72" t="s">
        <v>2031</v>
      </c>
    </row>
    <row r="130" spans="1:107" ht="12.75" x14ac:dyDescent="0.2">
      <c r="A130" s="75">
        <v>43833.544161458332</v>
      </c>
      <c r="B130" s="72">
        <v>1</v>
      </c>
      <c r="C130" s="72">
        <v>5</v>
      </c>
      <c r="D130" s="72">
        <v>1</v>
      </c>
      <c r="E130" s="72">
        <v>3</v>
      </c>
      <c r="F130" s="72">
        <v>1</v>
      </c>
      <c r="G130" s="72">
        <v>2</v>
      </c>
      <c r="H130" s="72">
        <v>1</v>
      </c>
      <c r="I130" s="72">
        <v>4</v>
      </c>
      <c r="J130" s="72">
        <v>2</v>
      </c>
      <c r="K130" s="72">
        <v>2</v>
      </c>
      <c r="L130" s="72">
        <v>1</v>
      </c>
      <c r="M130" s="72">
        <v>3</v>
      </c>
      <c r="N130" s="72">
        <v>1</v>
      </c>
      <c r="O130" s="72">
        <v>3</v>
      </c>
      <c r="P130" s="72">
        <v>1</v>
      </c>
      <c r="Q130" s="72">
        <v>4</v>
      </c>
      <c r="R130" s="72">
        <v>3</v>
      </c>
      <c r="S130" s="72">
        <v>1</v>
      </c>
      <c r="T130" s="72">
        <v>2</v>
      </c>
      <c r="U130" s="72">
        <v>1</v>
      </c>
      <c r="V130" s="72">
        <v>5</v>
      </c>
      <c r="W130" s="72">
        <v>3</v>
      </c>
      <c r="X130" s="72" t="s">
        <v>2965</v>
      </c>
      <c r="Z130" s="72">
        <v>4</v>
      </c>
      <c r="AA130" s="72">
        <v>3</v>
      </c>
      <c r="AB130" s="72">
        <v>3</v>
      </c>
      <c r="AC130" s="72">
        <v>4</v>
      </c>
      <c r="AD130" s="72">
        <v>4</v>
      </c>
      <c r="AE130" s="72">
        <v>2</v>
      </c>
      <c r="AF130" s="72">
        <v>2</v>
      </c>
      <c r="AG130" s="72">
        <v>2</v>
      </c>
      <c r="AH130" s="72" t="s">
        <v>5</v>
      </c>
      <c r="AI130" s="72">
        <v>2</v>
      </c>
      <c r="AJ130" s="72">
        <v>3</v>
      </c>
      <c r="AK130" s="72">
        <v>4</v>
      </c>
      <c r="AL130" s="72">
        <v>5</v>
      </c>
      <c r="AM130" s="72">
        <v>2</v>
      </c>
      <c r="AN130" s="72">
        <v>4</v>
      </c>
      <c r="AO130" s="72">
        <v>2</v>
      </c>
      <c r="AP130" s="72">
        <v>3</v>
      </c>
      <c r="AQ130" s="72">
        <v>1</v>
      </c>
      <c r="AR130" s="72">
        <v>2</v>
      </c>
      <c r="AS130" s="72">
        <v>1</v>
      </c>
      <c r="AT130" s="72">
        <v>2</v>
      </c>
      <c r="AU130" s="72">
        <v>2</v>
      </c>
      <c r="AV130" s="72">
        <v>2</v>
      </c>
      <c r="AW130" s="72">
        <v>2</v>
      </c>
      <c r="AX130" s="72">
        <v>3</v>
      </c>
      <c r="AY130" s="72">
        <v>1</v>
      </c>
      <c r="AZ130" s="72">
        <v>2</v>
      </c>
      <c r="BA130" s="72">
        <v>2</v>
      </c>
      <c r="BB130" s="72">
        <v>5</v>
      </c>
      <c r="BC130" s="72">
        <v>3</v>
      </c>
      <c r="BD130" s="72">
        <v>1</v>
      </c>
      <c r="BE130" s="72">
        <v>2</v>
      </c>
      <c r="BF130" s="72">
        <v>1</v>
      </c>
      <c r="BG130" s="72">
        <v>5</v>
      </c>
      <c r="BH130" s="72">
        <v>4</v>
      </c>
      <c r="BI130" s="72">
        <v>4</v>
      </c>
      <c r="BJ130" s="72">
        <v>4</v>
      </c>
      <c r="BK130" s="72">
        <v>2</v>
      </c>
      <c r="BL130" s="72">
        <v>3</v>
      </c>
      <c r="BM130" s="72">
        <v>4</v>
      </c>
      <c r="BN130" s="72">
        <v>4</v>
      </c>
      <c r="BO130" s="72">
        <v>5</v>
      </c>
      <c r="BP130" s="72">
        <v>3</v>
      </c>
      <c r="BQ130" s="72">
        <v>2</v>
      </c>
      <c r="BR130" s="72">
        <v>4</v>
      </c>
      <c r="BS130" s="72">
        <v>4</v>
      </c>
      <c r="BT130" s="72">
        <v>4</v>
      </c>
      <c r="BU130" s="72">
        <v>4</v>
      </c>
      <c r="BV130" s="72">
        <v>3</v>
      </c>
      <c r="BW130" s="72">
        <v>3</v>
      </c>
      <c r="BX130" s="72">
        <v>4</v>
      </c>
      <c r="BY130" s="72">
        <v>2</v>
      </c>
      <c r="BZ130" s="72">
        <v>3</v>
      </c>
      <c r="CA130" s="72">
        <v>4</v>
      </c>
      <c r="CB130" s="72">
        <v>3</v>
      </c>
      <c r="CC130" s="72">
        <v>2</v>
      </c>
      <c r="CD130" s="72">
        <v>2</v>
      </c>
      <c r="CE130" s="72">
        <v>3</v>
      </c>
      <c r="CF130" s="72">
        <v>1</v>
      </c>
      <c r="CG130" s="72">
        <v>1</v>
      </c>
      <c r="CH130" s="72">
        <v>2</v>
      </c>
      <c r="CI130" s="72">
        <v>2</v>
      </c>
      <c r="CJ130" s="72">
        <v>3</v>
      </c>
      <c r="CK130" s="72">
        <v>3</v>
      </c>
      <c r="CL130" s="72">
        <v>2</v>
      </c>
      <c r="CM130" s="72">
        <v>3</v>
      </c>
      <c r="CN130" s="72">
        <v>2</v>
      </c>
      <c r="CO130" s="72">
        <v>2</v>
      </c>
      <c r="CP130" s="72">
        <v>2</v>
      </c>
      <c r="CQ130" s="72" t="s">
        <v>148</v>
      </c>
      <c r="CR130" s="72" t="s">
        <v>2966</v>
      </c>
      <c r="CS130" s="72" t="s">
        <v>2967</v>
      </c>
      <c r="CT130" s="72" t="s">
        <v>163</v>
      </c>
      <c r="CU130" s="72" t="s">
        <v>170</v>
      </c>
      <c r="CV130" s="72" t="s">
        <v>176</v>
      </c>
      <c r="CW130" s="72" t="s">
        <v>183</v>
      </c>
      <c r="CX130" s="72" t="s">
        <v>1016</v>
      </c>
      <c r="CY130" s="72" t="s">
        <v>203</v>
      </c>
      <c r="CZ130" s="72" t="s">
        <v>471</v>
      </c>
      <c r="DA130" s="72" t="s">
        <v>160</v>
      </c>
      <c r="DB130" s="72" t="s">
        <v>198</v>
      </c>
      <c r="DC130" s="72" t="s">
        <v>2031</v>
      </c>
    </row>
    <row r="131" spans="1:107" ht="12.75" x14ac:dyDescent="0.2">
      <c r="A131" s="75">
        <v>43836.358715856477</v>
      </c>
      <c r="B131" s="72">
        <v>2</v>
      </c>
      <c r="C131" s="72">
        <v>4</v>
      </c>
      <c r="D131" s="72">
        <v>3</v>
      </c>
      <c r="E131" s="72">
        <v>3</v>
      </c>
      <c r="F131" s="72">
        <v>2</v>
      </c>
      <c r="G131" s="72">
        <v>5</v>
      </c>
      <c r="H131" s="72">
        <v>4</v>
      </c>
      <c r="I131" s="72">
        <v>3</v>
      </c>
      <c r="J131" s="72">
        <v>1</v>
      </c>
      <c r="K131" s="72">
        <v>1</v>
      </c>
      <c r="L131" s="72">
        <v>2</v>
      </c>
      <c r="M131" s="72">
        <v>4</v>
      </c>
      <c r="N131" s="72">
        <v>4</v>
      </c>
      <c r="O131" s="72">
        <v>2</v>
      </c>
      <c r="P131" s="72">
        <v>4</v>
      </c>
      <c r="Q131" s="72">
        <v>4</v>
      </c>
      <c r="R131" s="72">
        <v>1</v>
      </c>
      <c r="S131" s="72">
        <v>1</v>
      </c>
      <c r="T131" s="72">
        <v>1</v>
      </c>
      <c r="U131" s="72">
        <v>2</v>
      </c>
      <c r="V131" s="72">
        <v>1</v>
      </c>
      <c r="W131" s="72">
        <v>4</v>
      </c>
      <c r="X131" s="72" t="s">
        <v>2692</v>
      </c>
      <c r="Y131" s="72" t="s">
        <v>2968</v>
      </c>
      <c r="Z131" s="72">
        <v>4</v>
      </c>
      <c r="AA131" s="72">
        <v>2</v>
      </c>
      <c r="AB131" s="72">
        <v>5</v>
      </c>
      <c r="AC131" s="72">
        <v>5</v>
      </c>
      <c r="AD131" s="72">
        <v>5</v>
      </c>
      <c r="AE131" s="72">
        <v>3</v>
      </c>
      <c r="AF131" s="72">
        <v>4</v>
      </c>
      <c r="AG131" s="72">
        <v>4</v>
      </c>
      <c r="AH131" s="72">
        <v>4</v>
      </c>
      <c r="AI131" s="72">
        <v>4</v>
      </c>
      <c r="AJ131" s="72">
        <v>4</v>
      </c>
      <c r="AK131" s="72">
        <v>4</v>
      </c>
      <c r="AL131" s="72">
        <v>3</v>
      </c>
      <c r="AM131" s="72">
        <v>2</v>
      </c>
      <c r="AN131" s="72">
        <v>4</v>
      </c>
      <c r="AO131" s="72">
        <v>3</v>
      </c>
      <c r="AP131" s="72">
        <v>4</v>
      </c>
      <c r="AQ131" s="72">
        <v>2</v>
      </c>
      <c r="AR131" s="72">
        <v>5</v>
      </c>
      <c r="AS131" s="72">
        <v>4</v>
      </c>
      <c r="AT131" s="72">
        <v>2</v>
      </c>
      <c r="AU131" s="72">
        <v>1</v>
      </c>
      <c r="AV131" s="72">
        <v>1</v>
      </c>
      <c r="AW131" s="72">
        <v>2</v>
      </c>
      <c r="AX131" s="72">
        <v>4</v>
      </c>
      <c r="AY131" s="72">
        <v>1</v>
      </c>
      <c r="AZ131" s="72">
        <v>2</v>
      </c>
      <c r="BA131" s="72">
        <v>4</v>
      </c>
      <c r="BB131" s="72">
        <v>3</v>
      </c>
      <c r="BC131" s="72">
        <v>1</v>
      </c>
      <c r="BD131" s="72">
        <v>1</v>
      </c>
      <c r="BE131" s="72">
        <v>2</v>
      </c>
      <c r="BF131" s="72">
        <v>2</v>
      </c>
      <c r="BG131" s="72">
        <v>1</v>
      </c>
      <c r="BH131" s="72">
        <v>4</v>
      </c>
      <c r="BI131" s="72">
        <v>2</v>
      </c>
      <c r="BJ131" s="72">
        <v>2</v>
      </c>
      <c r="BK131" s="72">
        <v>2</v>
      </c>
      <c r="BL131" s="72">
        <v>4</v>
      </c>
      <c r="BM131" s="72">
        <v>3</v>
      </c>
      <c r="BN131" s="72">
        <v>4</v>
      </c>
      <c r="BO131" s="72">
        <v>4</v>
      </c>
      <c r="BP131" s="72">
        <v>2</v>
      </c>
      <c r="BQ131" s="72">
        <v>2</v>
      </c>
      <c r="BR131" s="72">
        <v>3</v>
      </c>
      <c r="BS131" s="72">
        <v>4</v>
      </c>
      <c r="BT131" s="72">
        <v>4</v>
      </c>
      <c r="BU131" s="72">
        <v>2</v>
      </c>
      <c r="BV131" s="72">
        <v>2</v>
      </c>
      <c r="BW131" s="72">
        <v>3</v>
      </c>
      <c r="BX131" s="72">
        <v>4</v>
      </c>
      <c r="BY131" s="72">
        <v>4</v>
      </c>
      <c r="BZ131" s="72">
        <v>3</v>
      </c>
      <c r="CA131" s="72">
        <v>4</v>
      </c>
      <c r="CB131" s="72">
        <v>3</v>
      </c>
      <c r="CC131" s="72">
        <v>3</v>
      </c>
      <c r="CD131" s="72">
        <v>3</v>
      </c>
      <c r="CE131" s="72">
        <v>3</v>
      </c>
      <c r="CF131" s="72">
        <v>3</v>
      </c>
      <c r="CG131" s="72">
        <v>2</v>
      </c>
      <c r="CH131" s="72">
        <v>4</v>
      </c>
      <c r="CI131" s="72">
        <v>4</v>
      </c>
      <c r="CJ131" s="72">
        <v>3</v>
      </c>
      <c r="CK131" s="72">
        <v>4</v>
      </c>
      <c r="CL131" s="72">
        <v>4</v>
      </c>
      <c r="CM131" s="72">
        <v>3</v>
      </c>
      <c r="CN131" s="72">
        <v>4</v>
      </c>
      <c r="CO131" s="72">
        <v>3</v>
      </c>
      <c r="CP131" s="72">
        <v>4</v>
      </c>
      <c r="CQ131" s="72" t="s">
        <v>147</v>
      </c>
      <c r="CR131" s="72" t="s">
        <v>2815</v>
      </c>
      <c r="CT131" s="72" t="s">
        <v>163</v>
      </c>
      <c r="CU131" s="72" t="s">
        <v>170</v>
      </c>
      <c r="CV131" s="72" t="s">
        <v>179</v>
      </c>
      <c r="CW131" s="72" t="s">
        <v>183</v>
      </c>
      <c r="CY131" s="72" t="s">
        <v>202</v>
      </c>
      <c r="CZ131" s="72" t="s">
        <v>702</v>
      </c>
      <c r="DA131" s="72" t="s">
        <v>209</v>
      </c>
      <c r="DB131" s="72" t="s">
        <v>214</v>
      </c>
      <c r="DC131" s="72" t="s">
        <v>2031</v>
      </c>
    </row>
    <row r="132" spans="1:107" ht="12.75" x14ac:dyDescent="0.2">
      <c r="A132" s="75">
        <v>43836.367051157409</v>
      </c>
      <c r="B132" s="72">
        <v>2</v>
      </c>
      <c r="C132" s="72">
        <v>5</v>
      </c>
      <c r="D132" s="72">
        <v>3</v>
      </c>
      <c r="E132" s="72">
        <v>2</v>
      </c>
      <c r="F132" s="72">
        <v>3</v>
      </c>
      <c r="G132" s="72">
        <v>5</v>
      </c>
      <c r="H132" s="72">
        <v>5</v>
      </c>
      <c r="I132" s="72">
        <v>5</v>
      </c>
      <c r="J132" s="72">
        <v>4</v>
      </c>
      <c r="K132" s="72">
        <v>2</v>
      </c>
      <c r="L132" s="72">
        <v>5</v>
      </c>
      <c r="M132" s="72">
        <v>5</v>
      </c>
      <c r="N132" s="72">
        <v>5</v>
      </c>
      <c r="O132" s="72">
        <v>2</v>
      </c>
      <c r="P132" s="72">
        <v>4</v>
      </c>
      <c r="Q132" s="72">
        <v>3</v>
      </c>
      <c r="R132" s="72">
        <v>4</v>
      </c>
      <c r="S132" s="72">
        <v>4</v>
      </c>
      <c r="T132" s="72">
        <v>5</v>
      </c>
      <c r="U132" s="72">
        <v>2</v>
      </c>
      <c r="V132" s="72">
        <v>3</v>
      </c>
      <c r="W132" s="72">
        <v>4</v>
      </c>
      <c r="X132" s="72" t="s">
        <v>2969</v>
      </c>
      <c r="Z132" s="72">
        <v>4</v>
      </c>
      <c r="AA132" s="72">
        <v>5</v>
      </c>
      <c r="AB132" s="72">
        <v>4</v>
      </c>
      <c r="AC132" s="72">
        <v>5</v>
      </c>
      <c r="AD132" s="72">
        <v>5</v>
      </c>
      <c r="AE132" s="72">
        <v>5</v>
      </c>
      <c r="AF132" s="72">
        <v>5</v>
      </c>
      <c r="AG132" s="72">
        <v>4</v>
      </c>
      <c r="AH132" s="72">
        <v>3</v>
      </c>
      <c r="AI132" s="72">
        <v>5</v>
      </c>
      <c r="AJ132" s="72">
        <v>4</v>
      </c>
      <c r="AK132" s="72">
        <v>4</v>
      </c>
      <c r="AL132" s="72">
        <v>3</v>
      </c>
      <c r="AM132" s="72">
        <v>4</v>
      </c>
      <c r="AN132" s="72">
        <v>5</v>
      </c>
      <c r="AO132" s="72">
        <v>3</v>
      </c>
      <c r="AP132" s="72">
        <v>2</v>
      </c>
      <c r="AQ132" s="72">
        <v>3</v>
      </c>
      <c r="AR132" s="72">
        <v>5</v>
      </c>
      <c r="AS132" s="72">
        <v>4</v>
      </c>
      <c r="AT132" s="72">
        <v>5</v>
      </c>
      <c r="AU132" s="72">
        <v>5</v>
      </c>
      <c r="AV132" s="72">
        <v>2</v>
      </c>
      <c r="AW132" s="72">
        <v>5</v>
      </c>
      <c r="AX132" s="72">
        <v>4</v>
      </c>
      <c r="AY132" s="72">
        <v>5</v>
      </c>
      <c r="AZ132" s="72">
        <v>2</v>
      </c>
      <c r="BA132" s="72">
        <v>4</v>
      </c>
      <c r="BB132" s="72" t="s">
        <v>5</v>
      </c>
      <c r="BC132" s="72">
        <v>4</v>
      </c>
      <c r="BD132" s="72">
        <v>4</v>
      </c>
      <c r="BE132" s="72">
        <v>5</v>
      </c>
      <c r="BF132" s="72">
        <v>4</v>
      </c>
      <c r="BG132" s="72">
        <v>2</v>
      </c>
      <c r="BH132" s="72">
        <v>4</v>
      </c>
      <c r="BI132" s="72">
        <v>5</v>
      </c>
      <c r="BJ132" s="72">
        <v>5</v>
      </c>
      <c r="BK132" s="72">
        <v>1</v>
      </c>
      <c r="BL132" s="72">
        <v>4</v>
      </c>
      <c r="BM132" s="72">
        <v>3</v>
      </c>
      <c r="BN132" s="72">
        <v>5</v>
      </c>
      <c r="BO132" s="72">
        <v>4</v>
      </c>
      <c r="BP132" s="72">
        <v>5</v>
      </c>
      <c r="BQ132" s="72">
        <v>3</v>
      </c>
      <c r="BR132" s="72">
        <v>4</v>
      </c>
      <c r="BS132" s="72">
        <v>3</v>
      </c>
      <c r="BT132" s="72">
        <v>5</v>
      </c>
      <c r="BU132" s="72">
        <v>4</v>
      </c>
      <c r="BV132" s="72">
        <v>5</v>
      </c>
      <c r="BW132" s="72">
        <v>3</v>
      </c>
      <c r="BX132" s="72" t="s">
        <v>5</v>
      </c>
      <c r="BY132" s="72">
        <v>4</v>
      </c>
      <c r="BZ132" s="72">
        <v>5</v>
      </c>
      <c r="CA132" s="72">
        <v>4</v>
      </c>
      <c r="CB132" s="72">
        <v>5</v>
      </c>
      <c r="CC132" s="72">
        <v>5</v>
      </c>
      <c r="CD132" s="72">
        <v>5</v>
      </c>
      <c r="CE132" s="72">
        <v>5</v>
      </c>
      <c r="CF132" s="72">
        <v>2</v>
      </c>
      <c r="CG132" s="72">
        <v>1</v>
      </c>
      <c r="CH132" s="72">
        <v>2</v>
      </c>
      <c r="CI132" s="72">
        <v>2</v>
      </c>
      <c r="CJ132" s="72">
        <v>3</v>
      </c>
      <c r="CK132" s="72">
        <v>4</v>
      </c>
      <c r="CL132" s="72">
        <v>4</v>
      </c>
      <c r="CM132" s="72">
        <v>4</v>
      </c>
      <c r="CN132" s="72">
        <v>2</v>
      </c>
      <c r="CO132" s="72">
        <v>2</v>
      </c>
      <c r="CP132" s="72">
        <v>3</v>
      </c>
      <c r="CQ132" s="72" t="s">
        <v>2669</v>
      </c>
      <c r="CR132" s="72" t="s">
        <v>2633</v>
      </c>
      <c r="CS132" s="72" t="s">
        <v>2970</v>
      </c>
      <c r="CT132" s="72" t="s">
        <v>163</v>
      </c>
      <c r="CU132" s="72" t="s">
        <v>170</v>
      </c>
      <c r="CV132" s="72" t="s">
        <v>177</v>
      </c>
      <c r="CW132" s="72" t="s">
        <v>183</v>
      </c>
      <c r="CX132" s="72" t="s">
        <v>455</v>
      </c>
      <c r="CY132" s="72" t="s">
        <v>204</v>
      </c>
      <c r="CZ132" s="72" t="s">
        <v>394</v>
      </c>
      <c r="DA132" s="72" t="s">
        <v>208</v>
      </c>
      <c r="DB132" s="72" t="s">
        <v>214</v>
      </c>
      <c r="DC132" s="72" t="s">
        <v>2031</v>
      </c>
    </row>
    <row r="133" spans="1:107" ht="12.75" x14ac:dyDescent="0.2">
      <c r="A133" s="75">
        <v>43836.398857048611</v>
      </c>
      <c r="B133" s="72">
        <v>3</v>
      </c>
      <c r="C133" s="72">
        <v>5</v>
      </c>
      <c r="D133" s="72">
        <v>3</v>
      </c>
      <c r="E133" s="72">
        <v>5</v>
      </c>
      <c r="F133" s="72">
        <v>1</v>
      </c>
      <c r="G133" s="72">
        <v>5</v>
      </c>
      <c r="H133" s="72">
        <v>3</v>
      </c>
      <c r="I133" s="72">
        <v>3</v>
      </c>
      <c r="J133" s="72">
        <v>1</v>
      </c>
      <c r="K133" s="72">
        <v>1</v>
      </c>
      <c r="L133" s="72">
        <v>4</v>
      </c>
      <c r="M133" s="72">
        <v>2</v>
      </c>
      <c r="N133" s="72">
        <v>4</v>
      </c>
      <c r="O133" s="72">
        <v>3</v>
      </c>
      <c r="P133" s="72">
        <v>5</v>
      </c>
      <c r="Q133" s="72">
        <v>5</v>
      </c>
      <c r="R133" s="72">
        <v>5</v>
      </c>
      <c r="S133" s="72">
        <v>1</v>
      </c>
      <c r="T133" s="72">
        <v>1</v>
      </c>
      <c r="U133" s="72">
        <v>2</v>
      </c>
      <c r="V133" s="72" t="s">
        <v>5</v>
      </c>
      <c r="W133" s="72">
        <v>4</v>
      </c>
      <c r="X133" s="72" t="s">
        <v>2971</v>
      </c>
      <c r="Y133" s="72" t="s">
        <v>931</v>
      </c>
      <c r="Z133" s="72">
        <v>4</v>
      </c>
      <c r="AA133" s="72">
        <v>2</v>
      </c>
      <c r="AB133" s="72">
        <v>5</v>
      </c>
      <c r="AC133" s="72">
        <v>4</v>
      </c>
      <c r="AD133" s="72">
        <v>3</v>
      </c>
      <c r="AE133" s="72">
        <v>2</v>
      </c>
      <c r="AF133" s="72">
        <v>4</v>
      </c>
      <c r="AG133" s="72">
        <v>4</v>
      </c>
      <c r="AH133" s="72">
        <v>4</v>
      </c>
      <c r="AI133" s="72">
        <v>3</v>
      </c>
      <c r="AJ133" s="72">
        <v>4</v>
      </c>
      <c r="AK133" s="72">
        <v>2</v>
      </c>
      <c r="AL133" s="72">
        <v>2</v>
      </c>
      <c r="AM133" s="72">
        <v>5</v>
      </c>
      <c r="AN133" s="72">
        <v>5</v>
      </c>
      <c r="AO133" s="72">
        <v>4</v>
      </c>
      <c r="AP133" s="72">
        <v>4</v>
      </c>
      <c r="AQ133" s="72">
        <v>1</v>
      </c>
      <c r="AR133" s="72">
        <v>5</v>
      </c>
      <c r="AS133" s="72">
        <v>4</v>
      </c>
      <c r="AT133" s="72">
        <v>4</v>
      </c>
      <c r="AU133" s="72">
        <v>2</v>
      </c>
      <c r="AV133" s="72">
        <v>1</v>
      </c>
      <c r="AW133" s="72">
        <v>4</v>
      </c>
      <c r="AX133" s="72">
        <v>1</v>
      </c>
      <c r="AY133" s="72">
        <v>4</v>
      </c>
      <c r="AZ133" s="72">
        <v>4</v>
      </c>
      <c r="BA133" s="72">
        <v>4</v>
      </c>
      <c r="BB133" s="72">
        <v>4</v>
      </c>
      <c r="BC133" s="72">
        <v>4</v>
      </c>
      <c r="BD133" s="72">
        <v>1</v>
      </c>
      <c r="BE133" s="72">
        <v>1</v>
      </c>
      <c r="BF133" s="72">
        <v>2</v>
      </c>
      <c r="BG133" s="72" t="s">
        <v>5</v>
      </c>
      <c r="BH133" s="72">
        <v>5</v>
      </c>
      <c r="BI133" s="72">
        <v>2</v>
      </c>
      <c r="BJ133" s="72">
        <v>4</v>
      </c>
      <c r="BK133" s="72">
        <v>1</v>
      </c>
      <c r="BL133" s="72">
        <v>4</v>
      </c>
      <c r="BM133" s="72">
        <v>5</v>
      </c>
      <c r="BN133" s="72">
        <v>5</v>
      </c>
      <c r="BO133" s="72">
        <v>3</v>
      </c>
      <c r="BP133" s="72">
        <v>3</v>
      </c>
      <c r="BQ133" s="72">
        <v>5</v>
      </c>
      <c r="BR133" s="72" t="s">
        <v>5</v>
      </c>
      <c r="BS133" s="72">
        <v>5</v>
      </c>
      <c r="BT133" s="72">
        <v>4</v>
      </c>
      <c r="BU133" s="72">
        <v>4</v>
      </c>
      <c r="BV133" s="72">
        <v>4</v>
      </c>
      <c r="BW133" s="72">
        <v>1</v>
      </c>
      <c r="BX133" s="72">
        <v>4</v>
      </c>
      <c r="BY133" s="72">
        <v>1</v>
      </c>
      <c r="BZ133" s="72">
        <v>5</v>
      </c>
      <c r="CA133" s="72">
        <v>5</v>
      </c>
      <c r="CB133" s="72">
        <v>4</v>
      </c>
      <c r="CC133" s="72">
        <v>3</v>
      </c>
      <c r="CD133" s="72">
        <v>3</v>
      </c>
      <c r="CE133" s="72">
        <v>4</v>
      </c>
      <c r="CF133" s="72">
        <v>4</v>
      </c>
      <c r="CG133" s="72">
        <v>4</v>
      </c>
      <c r="CH133" s="72">
        <v>4</v>
      </c>
      <c r="CI133" s="72">
        <v>4</v>
      </c>
      <c r="CJ133" s="72">
        <v>4</v>
      </c>
      <c r="CK133" s="72">
        <v>1</v>
      </c>
      <c r="CL133" s="72">
        <v>3</v>
      </c>
      <c r="CM133" s="72">
        <v>3</v>
      </c>
      <c r="CN133" s="72">
        <v>3</v>
      </c>
      <c r="CO133" s="72">
        <v>4</v>
      </c>
      <c r="CP133" s="72">
        <v>2</v>
      </c>
      <c r="CQ133" s="72" t="s">
        <v>148</v>
      </c>
      <c r="CR133" s="72" t="s">
        <v>2972</v>
      </c>
      <c r="CS133" s="72" t="s">
        <v>2973</v>
      </c>
      <c r="CT133" s="72" t="s">
        <v>163</v>
      </c>
      <c r="CU133" s="72" t="s">
        <v>171</v>
      </c>
      <c r="CV133" s="72" t="s">
        <v>176</v>
      </c>
      <c r="CW133" s="72" t="s">
        <v>183</v>
      </c>
      <c r="CY133" s="72" t="s">
        <v>202</v>
      </c>
      <c r="CZ133" s="72" t="s">
        <v>203</v>
      </c>
      <c r="DA133" s="72" t="s">
        <v>208</v>
      </c>
      <c r="DB133" s="72" t="s">
        <v>214</v>
      </c>
      <c r="DC133" s="72" t="s">
        <v>2031</v>
      </c>
    </row>
    <row r="134" spans="1:107" ht="12.75" x14ac:dyDescent="0.2">
      <c r="A134" s="75">
        <v>43836.480868344908</v>
      </c>
      <c r="B134" s="72">
        <v>5</v>
      </c>
      <c r="C134" s="72">
        <v>5</v>
      </c>
      <c r="D134" s="72">
        <v>3</v>
      </c>
      <c r="E134" s="72">
        <v>3</v>
      </c>
      <c r="F134" s="72">
        <v>1</v>
      </c>
      <c r="G134" s="72">
        <v>5</v>
      </c>
      <c r="H134" s="72">
        <v>4</v>
      </c>
      <c r="I134" s="72">
        <v>2</v>
      </c>
      <c r="J134" s="72">
        <v>1</v>
      </c>
      <c r="K134" s="72">
        <v>3</v>
      </c>
      <c r="L134" s="72">
        <v>2</v>
      </c>
      <c r="M134" s="72">
        <v>2</v>
      </c>
      <c r="N134" s="72">
        <v>2</v>
      </c>
      <c r="O134" s="72">
        <v>2</v>
      </c>
      <c r="P134" s="72">
        <v>2</v>
      </c>
      <c r="Q134" s="72">
        <v>5</v>
      </c>
      <c r="R134" s="72">
        <v>3</v>
      </c>
      <c r="S134" s="72">
        <v>4</v>
      </c>
      <c r="T134" s="72">
        <v>1</v>
      </c>
      <c r="U134" s="72">
        <v>1</v>
      </c>
      <c r="V134" s="72">
        <v>1</v>
      </c>
      <c r="W134" s="72">
        <v>4</v>
      </c>
      <c r="X134" s="72" t="s">
        <v>2638</v>
      </c>
      <c r="Y134" s="72" t="s">
        <v>1307</v>
      </c>
      <c r="Z134" s="72">
        <v>5</v>
      </c>
      <c r="AA134" s="72">
        <v>3</v>
      </c>
      <c r="AB134" s="72">
        <v>5</v>
      </c>
      <c r="AC134" s="72">
        <v>4</v>
      </c>
      <c r="AD134" s="72">
        <v>5</v>
      </c>
      <c r="AE134" s="72">
        <v>5</v>
      </c>
      <c r="AF134" s="72">
        <v>3</v>
      </c>
      <c r="AG134" s="72">
        <v>4</v>
      </c>
      <c r="AH134" s="72">
        <v>4</v>
      </c>
      <c r="AI134" s="72">
        <v>4</v>
      </c>
      <c r="AJ134" s="72">
        <v>5</v>
      </c>
      <c r="AK134" s="72">
        <v>5</v>
      </c>
      <c r="AL134" s="72">
        <v>4</v>
      </c>
      <c r="AM134" s="72">
        <v>4</v>
      </c>
      <c r="AN134" s="72">
        <v>4</v>
      </c>
      <c r="AO134" s="72">
        <v>4</v>
      </c>
      <c r="AP134" s="72">
        <v>3</v>
      </c>
      <c r="AQ134" s="72">
        <v>1</v>
      </c>
      <c r="AR134" s="72">
        <v>5</v>
      </c>
      <c r="AS134" s="72">
        <v>4</v>
      </c>
      <c r="AT134" s="72">
        <v>2</v>
      </c>
      <c r="AU134" s="72">
        <v>1</v>
      </c>
      <c r="AV134" s="72">
        <v>4</v>
      </c>
      <c r="AW134" s="72">
        <v>2</v>
      </c>
      <c r="AX134" s="72">
        <v>2</v>
      </c>
      <c r="AY134" s="72">
        <v>3</v>
      </c>
      <c r="AZ134" s="72">
        <v>2</v>
      </c>
      <c r="BA134" s="72">
        <v>3</v>
      </c>
      <c r="BB134" s="72">
        <v>5</v>
      </c>
      <c r="BC134" s="72">
        <v>4</v>
      </c>
      <c r="BD134" s="72">
        <v>4</v>
      </c>
      <c r="BE134" s="72">
        <v>1</v>
      </c>
      <c r="BF134" s="72">
        <v>2</v>
      </c>
      <c r="BG134" s="72">
        <v>1</v>
      </c>
      <c r="BH134" s="72">
        <v>4</v>
      </c>
      <c r="BI134" s="72">
        <v>4</v>
      </c>
      <c r="BJ134" s="72">
        <v>4</v>
      </c>
      <c r="BK134" s="72">
        <v>3</v>
      </c>
      <c r="BL134" s="72">
        <v>3</v>
      </c>
      <c r="BM134" s="72">
        <v>4</v>
      </c>
      <c r="BN134" s="72">
        <v>4</v>
      </c>
      <c r="BO134" s="72">
        <v>4</v>
      </c>
      <c r="BP134" s="72">
        <v>4</v>
      </c>
      <c r="BQ134" s="72">
        <v>3</v>
      </c>
      <c r="BR134" s="72">
        <v>4</v>
      </c>
      <c r="BS134" s="72">
        <v>5</v>
      </c>
      <c r="BT134" s="72">
        <v>3</v>
      </c>
      <c r="BU134" s="72">
        <v>3</v>
      </c>
      <c r="BV134" s="72">
        <v>5</v>
      </c>
      <c r="BW134" s="72">
        <v>4</v>
      </c>
      <c r="BX134" s="72">
        <v>4</v>
      </c>
      <c r="BY134" s="72">
        <v>4</v>
      </c>
      <c r="BZ134" s="72">
        <v>4</v>
      </c>
      <c r="CA134" s="72">
        <v>5</v>
      </c>
      <c r="CB134" s="72">
        <v>5</v>
      </c>
      <c r="CC134" s="72">
        <v>3</v>
      </c>
      <c r="CD134" s="72">
        <v>2</v>
      </c>
      <c r="CE134" s="72">
        <v>4</v>
      </c>
      <c r="CF134" s="72">
        <v>4</v>
      </c>
      <c r="CG134" s="72">
        <v>4</v>
      </c>
      <c r="CH134" s="72">
        <v>5</v>
      </c>
      <c r="CI134" s="72">
        <v>4</v>
      </c>
      <c r="CJ134" s="72">
        <v>3</v>
      </c>
      <c r="CK134" s="72">
        <v>4</v>
      </c>
      <c r="CL134" s="72">
        <v>4</v>
      </c>
      <c r="CM134" s="72">
        <v>5</v>
      </c>
      <c r="CN134" s="72">
        <v>4</v>
      </c>
      <c r="CO134" s="72">
        <v>4</v>
      </c>
      <c r="CP134" s="72">
        <v>4</v>
      </c>
      <c r="CQ134" s="72" t="s">
        <v>147</v>
      </c>
      <c r="CR134" s="72" t="s">
        <v>2974</v>
      </c>
      <c r="CS134" s="72" t="s">
        <v>2975</v>
      </c>
      <c r="CT134" s="72" t="s">
        <v>162</v>
      </c>
      <c r="CU134" s="72" t="s">
        <v>169</v>
      </c>
      <c r="CV134" s="72" t="s">
        <v>176</v>
      </c>
      <c r="CW134" s="72" t="s">
        <v>183</v>
      </c>
      <c r="CX134" s="72" t="s">
        <v>345</v>
      </c>
      <c r="CY134" s="72" t="s">
        <v>153</v>
      </c>
      <c r="CZ134" s="72" t="s">
        <v>320</v>
      </c>
      <c r="DA134" s="72" t="s">
        <v>208</v>
      </c>
      <c r="DB134" s="72" t="s">
        <v>214</v>
      </c>
      <c r="DC134" s="72" t="s">
        <v>2031</v>
      </c>
    </row>
    <row r="135" spans="1:107" ht="12.75" x14ac:dyDescent="0.2">
      <c r="A135" s="75">
        <v>43836.49277996528</v>
      </c>
      <c r="B135" s="72">
        <v>5</v>
      </c>
      <c r="C135" s="72">
        <v>4</v>
      </c>
      <c r="D135" s="72">
        <v>4</v>
      </c>
      <c r="E135" s="72">
        <v>3</v>
      </c>
      <c r="F135" s="72">
        <v>2</v>
      </c>
      <c r="G135" s="72">
        <v>4</v>
      </c>
      <c r="H135" s="72">
        <v>3</v>
      </c>
      <c r="I135" s="72">
        <v>4</v>
      </c>
      <c r="J135" s="72">
        <v>3</v>
      </c>
      <c r="K135" s="72">
        <v>4</v>
      </c>
      <c r="L135" s="72">
        <v>5</v>
      </c>
      <c r="M135" s="72">
        <v>4</v>
      </c>
      <c r="N135" s="72">
        <v>4</v>
      </c>
      <c r="O135" s="72">
        <v>2</v>
      </c>
      <c r="P135" s="72">
        <v>4</v>
      </c>
      <c r="Q135" s="72">
        <v>3</v>
      </c>
      <c r="R135" s="72">
        <v>5</v>
      </c>
      <c r="S135" s="72">
        <v>3</v>
      </c>
      <c r="T135" s="72">
        <v>4</v>
      </c>
      <c r="U135" s="72">
        <v>4</v>
      </c>
      <c r="V135" s="72" t="s">
        <v>5</v>
      </c>
      <c r="W135" s="72">
        <v>4</v>
      </c>
      <c r="X135" s="72" t="s">
        <v>2976</v>
      </c>
      <c r="Z135" s="72">
        <v>5</v>
      </c>
      <c r="AA135" s="72">
        <v>5</v>
      </c>
      <c r="AB135" s="72">
        <v>5</v>
      </c>
      <c r="AC135" s="72">
        <v>5</v>
      </c>
      <c r="AD135" s="72">
        <v>5</v>
      </c>
      <c r="AE135" s="72">
        <v>5</v>
      </c>
      <c r="AF135" s="72">
        <v>4</v>
      </c>
      <c r="AG135" s="72">
        <v>4</v>
      </c>
      <c r="AH135" s="72">
        <v>4</v>
      </c>
      <c r="AI135" s="72">
        <v>4</v>
      </c>
      <c r="AJ135" s="72">
        <v>4</v>
      </c>
      <c r="AK135" s="72">
        <v>4</v>
      </c>
      <c r="AL135" s="72">
        <v>4</v>
      </c>
      <c r="AM135" s="72">
        <v>5</v>
      </c>
      <c r="AN135" s="72">
        <v>4</v>
      </c>
      <c r="AO135" s="72">
        <v>3</v>
      </c>
      <c r="AP135" s="72">
        <v>2</v>
      </c>
      <c r="AQ135" s="72">
        <v>2</v>
      </c>
      <c r="AR135" s="72">
        <v>5</v>
      </c>
      <c r="AS135" s="72">
        <v>4</v>
      </c>
      <c r="AT135" s="72">
        <v>2</v>
      </c>
      <c r="AU135" s="72">
        <v>3</v>
      </c>
      <c r="AV135" s="72">
        <v>3</v>
      </c>
      <c r="AW135" s="72">
        <v>4</v>
      </c>
      <c r="AX135" s="72">
        <v>4</v>
      </c>
      <c r="AY135" s="72">
        <v>2</v>
      </c>
      <c r="AZ135" s="72">
        <v>3</v>
      </c>
      <c r="BA135" s="72">
        <v>4</v>
      </c>
      <c r="BB135" s="72">
        <v>3</v>
      </c>
      <c r="BC135" s="72">
        <v>5</v>
      </c>
      <c r="BD135" s="72">
        <v>2</v>
      </c>
      <c r="BE135" s="72">
        <v>4</v>
      </c>
      <c r="BF135" s="72">
        <v>3</v>
      </c>
      <c r="BG135" s="72" t="s">
        <v>5</v>
      </c>
      <c r="BH135" s="72">
        <v>4</v>
      </c>
      <c r="BI135" s="72">
        <v>3</v>
      </c>
      <c r="BJ135" s="72">
        <v>3</v>
      </c>
      <c r="BK135" s="72">
        <v>4</v>
      </c>
      <c r="BL135" s="72">
        <v>4</v>
      </c>
      <c r="BM135" s="72">
        <v>4</v>
      </c>
      <c r="BN135" s="72">
        <v>3</v>
      </c>
      <c r="BO135" s="72">
        <v>4</v>
      </c>
      <c r="BP135" s="72">
        <v>5</v>
      </c>
      <c r="BQ135" s="72">
        <v>3</v>
      </c>
      <c r="BR135" s="72">
        <v>4</v>
      </c>
      <c r="BS135" s="72">
        <v>5</v>
      </c>
      <c r="BT135" s="72">
        <v>3</v>
      </c>
      <c r="BU135" s="72">
        <v>4</v>
      </c>
      <c r="BV135" s="72">
        <v>4</v>
      </c>
      <c r="BW135" s="72">
        <v>3</v>
      </c>
      <c r="BX135" s="72">
        <v>3</v>
      </c>
      <c r="BY135" s="72">
        <v>4</v>
      </c>
      <c r="BZ135" s="72">
        <v>4</v>
      </c>
      <c r="CA135" s="72">
        <v>5</v>
      </c>
      <c r="CB135" s="72">
        <v>4</v>
      </c>
      <c r="CC135" s="72">
        <v>4</v>
      </c>
      <c r="CD135" s="72">
        <v>5</v>
      </c>
      <c r="CE135" s="72">
        <v>3</v>
      </c>
      <c r="CF135" s="72">
        <v>5</v>
      </c>
      <c r="CG135" s="72">
        <v>4</v>
      </c>
      <c r="CH135" s="72">
        <v>5</v>
      </c>
      <c r="CI135" s="72">
        <v>5</v>
      </c>
      <c r="CJ135" s="72">
        <v>4</v>
      </c>
      <c r="CK135" s="72">
        <v>5</v>
      </c>
      <c r="CL135" s="72">
        <v>5</v>
      </c>
      <c r="CM135" s="72">
        <v>4</v>
      </c>
      <c r="CN135" s="72">
        <v>4</v>
      </c>
      <c r="CO135" s="72">
        <v>5</v>
      </c>
      <c r="CP135" s="72">
        <v>5</v>
      </c>
      <c r="CQ135" s="72" t="s">
        <v>147</v>
      </c>
      <c r="CR135" s="72" t="s">
        <v>2806</v>
      </c>
      <c r="CT135" s="72" t="s">
        <v>163</v>
      </c>
      <c r="CU135" s="72" t="s">
        <v>169</v>
      </c>
      <c r="CV135" s="72" t="s">
        <v>177</v>
      </c>
      <c r="CW135" s="72" t="s">
        <v>183</v>
      </c>
      <c r="CY135" s="72" t="s">
        <v>204</v>
      </c>
      <c r="CZ135" s="72" t="s">
        <v>484</v>
      </c>
      <c r="DA135" s="72" t="s">
        <v>208</v>
      </c>
      <c r="DB135" s="72" t="s">
        <v>214</v>
      </c>
      <c r="DC135" s="72" t="s">
        <v>2031</v>
      </c>
    </row>
    <row r="136" spans="1:107" ht="12.75" x14ac:dyDescent="0.2">
      <c r="A136" s="75">
        <v>43836.513477361106</v>
      </c>
      <c r="B136" s="72">
        <v>3</v>
      </c>
      <c r="C136" s="72">
        <v>5</v>
      </c>
      <c r="D136" s="72">
        <v>1</v>
      </c>
      <c r="E136" s="72">
        <v>5</v>
      </c>
      <c r="F136" s="72">
        <v>5</v>
      </c>
      <c r="G136" s="72">
        <v>5</v>
      </c>
      <c r="H136" s="72">
        <v>5</v>
      </c>
      <c r="I136" s="72">
        <v>3</v>
      </c>
      <c r="J136" s="72">
        <v>3</v>
      </c>
      <c r="K136" s="72">
        <v>1</v>
      </c>
      <c r="L136" s="72">
        <v>5</v>
      </c>
      <c r="M136" s="72">
        <v>1</v>
      </c>
      <c r="N136" s="72">
        <v>2</v>
      </c>
      <c r="O136" s="72">
        <v>1</v>
      </c>
      <c r="P136" s="72">
        <v>5</v>
      </c>
      <c r="Q136" s="72">
        <v>5</v>
      </c>
      <c r="R136" s="72">
        <v>4</v>
      </c>
      <c r="S136" s="72">
        <v>5</v>
      </c>
      <c r="T136" s="72">
        <v>5</v>
      </c>
      <c r="U136" s="72">
        <v>2</v>
      </c>
      <c r="V136" s="72">
        <v>3</v>
      </c>
      <c r="W136" s="72">
        <v>5</v>
      </c>
      <c r="X136" s="72" t="s">
        <v>2720</v>
      </c>
      <c r="Y136" s="72" t="s">
        <v>2539</v>
      </c>
      <c r="Z136" s="72">
        <v>5</v>
      </c>
      <c r="AA136" s="72">
        <v>5</v>
      </c>
      <c r="AB136" s="72">
        <v>3</v>
      </c>
      <c r="AC136" s="72">
        <v>5</v>
      </c>
      <c r="AD136" s="72">
        <v>5</v>
      </c>
      <c r="AE136" s="72">
        <v>3</v>
      </c>
      <c r="AF136" s="72">
        <v>5</v>
      </c>
      <c r="AG136" s="72">
        <v>5</v>
      </c>
      <c r="AH136" s="72">
        <v>5</v>
      </c>
      <c r="AI136" s="72">
        <v>5</v>
      </c>
      <c r="AJ136" s="72">
        <v>5</v>
      </c>
      <c r="AK136" s="72">
        <v>5</v>
      </c>
      <c r="AL136" s="72">
        <v>3</v>
      </c>
      <c r="AM136" s="72">
        <v>5</v>
      </c>
      <c r="AN136" s="72">
        <v>5</v>
      </c>
      <c r="AO136" s="72">
        <v>3</v>
      </c>
      <c r="AP136" s="72">
        <v>5</v>
      </c>
      <c r="AQ136" s="72">
        <v>5</v>
      </c>
      <c r="AR136" s="72">
        <v>5</v>
      </c>
      <c r="AS136" s="72">
        <v>5</v>
      </c>
      <c r="AT136" s="72">
        <v>5</v>
      </c>
      <c r="AU136" s="72">
        <v>4</v>
      </c>
      <c r="AV136" s="72">
        <v>5</v>
      </c>
      <c r="AW136" s="72">
        <v>5</v>
      </c>
      <c r="AX136" s="72">
        <v>5</v>
      </c>
      <c r="AY136" s="72">
        <v>5</v>
      </c>
      <c r="AZ136" s="72">
        <v>5</v>
      </c>
      <c r="BA136" s="72">
        <v>5</v>
      </c>
      <c r="BB136" s="72">
        <v>5</v>
      </c>
      <c r="BC136" s="72">
        <v>5</v>
      </c>
      <c r="BD136" s="72">
        <v>5</v>
      </c>
      <c r="BE136" s="72">
        <v>5</v>
      </c>
      <c r="BF136" s="72">
        <v>5</v>
      </c>
      <c r="BG136" s="72">
        <v>5</v>
      </c>
      <c r="BH136" s="72">
        <v>5</v>
      </c>
      <c r="BI136" s="72">
        <v>5</v>
      </c>
      <c r="BJ136" s="72">
        <v>5</v>
      </c>
      <c r="BK136" s="72">
        <v>5</v>
      </c>
      <c r="BL136" s="72">
        <v>5</v>
      </c>
      <c r="BM136" s="72">
        <v>5</v>
      </c>
      <c r="BN136" s="72">
        <v>5</v>
      </c>
      <c r="BO136" s="72">
        <v>5</v>
      </c>
      <c r="BP136" s="72">
        <v>5</v>
      </c>
      <c r="BQ136" s="72">
        <v>1</v>
      </c>
      <c r="BR136" s="72">
        <v>2</v>
      </c>
      <c r="BS136" s="72">
        <v>5</v>
      </c>
      <c r="BT136" s="72">
        <v>5</v>
      </c>
      <c r="BU136" s="72">
        <v>5</v>
      </c>
      <c r="BV136" s="72">
        <v>1</v>
      </c>
      <c r="BW136" s="72">
        <v>2</v>
      </c>
      <c r="BX136" s="72">
        <v>2</v>
      </c>
      <c r="BY136" s="72">
        <v>5</v>
      </c>
      <c r="BZ136" s="72">
        <v>5</v>
      </c>
      <c r="CA136" s="72">
        <v>5</v>
      </c>
      <c r="CB136" s="72">
        <v>5</v>
      </c>
      <c r="CC136" s="72">
        <v>5</v>
      </c>
      <c r="CD136" s="72">
        <v>5</v>
      </c>
      <c r="CE136" s="72">
        <v>5</v>
      </c>
      <c r="CF136" s="72">
        <v>5</v>
      </c>
      <c r="CG136" s="72">
        <v>5</v>
      </c>
      <c r="CH136" s="72">
        <v>5</v>
      </c>
      <c r="CI136" s="72">
        <v>5</v>
      </c>
      <c r="CJ136" s="72">
        <v>1</v>
      </c>
      <c r="CK136" s="72">
        <v>5</v>
      </c>
      <c r="CL136" s="72">
        <v>5</v>
      </c>
      <c r="CM136" s="72">
        <v>1</v>
      </c>
      <c r="CN136" s="72">
        <v>1</v>
      </c>
      <c r="CO136" s="72">
        <v>5</v>
      </c>
      <c r="CP136" s="72">
        <v>5</v>
      </c>
      <c r="CQ136" s="72" t="s">
        <v>147</v>
      </c>
      <c r="CR136" s="72" t="s">
        <v>2545</v>
      </c>
      <c r="CS136" s="72" t="s">
        <v>2977</v>
      </c>
      <c r="CT136" s="72" t="s">
        <v>162</v>
      </c>
      <c r="CU136" s="72" t="s">
        <v>169</v>
      </c>
      <c r="CV136" s="72" t="s">
        <v>176</v>
      </c>
      <c r="CW136" s="72" t="s">
        <v>183</v>
      </c>
      <c r="CX136" s="72" t="s">
        <v>1965</v>
      </c>
      <c r="CY136" s="72" t="s">
        <v>204</v>
      </c>
      <c r="CZ136" s="72" t="s">
        <v>320</v>
      </c>
      <c r="DA136" s="72" t="s">
        <v>208</v>
      </c>
      <c r="DB136" s="72" t="s">
        <v>214</v>
      </c>
      <c r="DC136" s="72" t="s">
        <v>2031</v>
      </c>
    </row>
    <row r="137" spans="1:107" ht="12.75" x14ac:dyDescent="0.2">
      <c r="A137" s="75">
        <v>43836.555838449072</v>
      </c>
      <c r="B137" s="72">
        <v>4</v>
      </c>
      <c r="C137" s="72">
        <v>5</v>
      </c>
      <c r="D137" s="72">
        <v>5</v>
      </c>
      <c r="E137" s="72">
        <v>2</v>
      </c>
      <c r="F137" s="72">
        <v>1</v>
      </c>
      <c r="G137" s="72">
        <v>5</v>
      </c>
      <c r="H137" s="72">
        <v>5</v>
      </c>
      <c r="I137" s="72">
        <v>2</v>
      </c>
      <c r="J137" s="72">
        <v>3</v>
      </c>
      <c r="K137" s="72">
        <v>1</v>
      </c>
      <c r="L137" s="72">
        <v>1</v>
      </c>
      <c r="M137" s="72">
        <v>5</v>
      </c>
      <c r="N137" s="72">
        <v>2</v>
      </c>
      <c r="O137" s="72">
        <v>3</v>
      </c>
      <c r="P137" s="72">
        <v>4</v>
      </c>
      <c r="Q137" s="72">
        <v>4</v>
      </c>
      <c r="R137" s="72">
        <v>2</v>
      </c>
      <c r="S137" s="72">
        <v>2</v>
      </c>
      <c r="T137" s="72">
        <v>1</v>
      </c>
      <c r="U137" s="72">
        <v>2</v>
      </c>
      <c r="V137" s="72">
        <v>2</v>
      </c>
      <c r="W137" s="72">
        <v>4</v>
      </c>
      <c r="X137" s="72" t="s">
        <v>2978</v>
      </c>
      <c r="Z137" s="72">
        <v>5</v>
      </c>
      <c r="AA137" s="72">
        <v>4</v>
      </c>
      <c r="AB137" s="72">
        <v>4</v>
      </c>
      <c r="AC137" s="72">
        <v>4</v>
      </c>
      <c r="AD137" s="72">
        <v>5</v>
      </c>
      <c r="AE137" s="72">
        <v>4</v>
      </c>
      <c r="AF137" s="72">
        <v>5</v>
      </c>
      <c r="AG137" s="72">
        <v>4</v>
      </c>
      <c r="AH137" s="72">
        <v>4</v>
      </c>
      <c r="AI137" s="72">
        <v>5</v>
      </c>
      <c r="AJ137" s="72">
        <v>5</v>
      </c>
      <c r="AK137" s="72">
        <v>4</v>
      </c>
      <c r="AL137" s="72">
        <v>4</v>
      </c>
      <c r="AM137" s="72">
        <v>4</v>
      </c>
      <c r="AN137" s="72">
        <v>5</v>
      </c>
      <c r="AO137" s="72">
        <v>5</v>
      </c>
      <c r="AP137" s="72">
        <v>2</v>
      </c>
      <c r="AQ137" s="72">
        <v>1</v>
      </c>
      <c r="AR137" s="72">
        <v>5</v>
      </c>
      <c r="AS137" s="72">
        <v>5</v>
      </c>
      <c r="AT137" s="72">
        <v>3</v>
      </c>
      <c r="AU137" s="72">
        <v>3</v>
      </c>
      <c r="AV137" s="72">
        <v>1</v>
      </c>
      <c r="AW137" s="72">
        <v>1</v>
      </c>
      <c r="AX137" s="72">
        <v>5</v>
      </c>
      <c r="AY137" s="72">
        <v>4</v>
      </c>
      <c r="AZ137" s="72">
        <v>3</v>
      </c>
      <c r="BA137" s="72">
        <v>4</v>
      </c>
      <c r="BB137" s="72">
        <v>4</v>
      </c>
      <c r="BC137" s="72">
        <v>4</v>
      </c>
      <c r="BD137" s="72">
        <v>4</v>
      </c>
      <c r="BE137" s="72">
        <v>1</v>
      </c>
      <c r="BF137" s="72">
        <v>2</v>
      </c>
      <c r="BG137" s="72">
        <v>1</v>
      </c>
      <c r="BH137" s="72">
        <v>4</v>
      </c>
      <c r="BI137" s="72">
        <v>4</v>
      </c>
      <c r="BJ137" s="72">
        <v>4</v>
      </c>
      <c r="BK137" s="72">
        <v>3</v>
      </c>
      <c r="BL137" s="72">
        <v>4</v>
      </c>
      <c r="BM137" s="72">
        <v>4</v>
      </c>
      <c r="BN137" s="72">
        <v>4</v>
      </c>
      <c r="BO137" s="72">
        <v>4</v>
      </c>
      <c r="BP137" s="72">
        <v>5</v>
      </c>
      <c r="BQ137" s="72">
        <v>5</v>
      </c>
      <c r="BR137" s="72">
        <v>5</v>
      </c>
      <c r="BS137" s="72">
        <v>4</v>
      </c>
      <c r="BT137" s="72">
        <v>4</v>
      </c>
      <c r="BU137" s="72">
        <v>3</v>
      </c>
      <c r="BV137" s="72">
        <v>4</v>
      </c>
      <c r="BW137" s="72">
        <v>3</v>
      </c>
      <c r="BX137" s="72">
        <v>4</v>
      </c>
      <c r="BY137" s="72">
        <v>4</v>
      </c>
      <c r="BZ137" s="72">
        <v>4</v>
      </c>
      <c r="CA137" s="72">
        <v>5</v>
      </c>
      <c r="CB137" s="72">
        <v>4</v>
      </c>
      <c r="CC137" s="72">
        <v>3</v>
      </c>
      <c r="CD137" s="72">
        <v>5</v>
      </c>
      <c r="CE137" s="72">
        <v>5</v>
      </c>
      <c r="CF137" s="72">
        <v>5</v>
      </c>
      <c r="CG137" s="72">
        <v>4</v>
      </c>
      <c r="CH137" s="72">
        <v>5</v>
      </c>
      <c r="CI137" s="72">
        <v>5</v>
      </c>
      <c r="CJ137" s="72">
        <v>4</v>
      </c>
      <c r="CK137" s="72">
        <v>3</v>
      </c>
      <c r="CL137" s="72">
        <v>3</v>
      </c>
      <c r="CM137" s="72">
        <v>3</v>
      </c>
      <c r="CN137" s="72">
        <v>5</v>
      </c>
      <c r="CO137" s="72">
        <v>5</v>
      </c>
      <c r="CP137" s="72">
        <v>4</v>
      </c>
      <c r="CQ137" s="72" t="s">
        <v>2052</v>
      </c>
      <c r="CR137" s="72" t="s">
        <v>2979</v>
      </c>
      <c r="CS137" s="72" t="s">
        <v>2980</v>
      </c>
      <c r="CT137" s="72" t="s">
        <v>162</v>
      </c>
      <c r="CU137" s="72" t="s">
        <v>171</v>
      </c>
      <c r="CV137" s="72" t="s">
        <v>179</v>
      </c>
      <c r="CW137" s="72" t="s">
        <v>183</v>
      </c>
      <c r="CX137" s="72" t="s">
        <v>2981</v>
      </c>
      <c r="CY137" s="72" t="s">
        <v>202</v>
      </c>
      <c r="CZ137" s="72" t="s">
        <v>320</v>
      </c>
      <c r="DA137" s="72" t="s">
        <v>208</v>
      </c>
      <c r="DB137" s="72" t="s">
        <v>214</v>
      </c>
      <c r="DC137" s="72" t="s">
        <v>2031</v>
      </c>
    </row>
    <row r="138" spans="1:107" ht="12.75" x14ac:dyDescent="0.2">
      <c r="A138" s="75">
        <v>43836.56261533565</v>
      </c>
      <c r="B138" s="72">
        <v>5</v>
      </c>
      <c r="C138" s="72">
        <v>5</v>
      </c>
      <c r="D138" s="72">
        <v>5</v>
      </c>
      <c r="E138" s="72">
        <v>4</v>
      </c>
      <c r="F138" s="72">
        <v>4</v>
      </c>
      <c r="G138" s="72">
        <v>5</v>
      </c>
      <c r="H138" s="72">
        <v>4</v>
      </c>
      <c r="I138" s="72">
        <v>5</v>
      </c>
      <c r="J138" s="72">
        <v>3</v>
      </c>
      <c r="K138" s="72">
        <v>3</v>
      </c>
      <c r="L138" s="72">
        <v>3</v>
      </c>
      <c r="M138" s="72">
        <v>3</v>
      </c>
      <c r="N138" s="72">
        <v>5</v>
      </c>
      <c r="O138" s="72">
        <v>4</v>
      </c>
      <c r="P138" s="72">
        <v>5</v>
      </c>
      <c r="Q138" s="72">
        <v>5</v>
      </c>
      <c r="R138" s="72">
        <v>2</v>
      </c>
      <c r="S138" s="72">
        <v>2</v>
      </c>
      <c r="T138" s="72">
        <v>2</v>
      </c>
      <c r="U138" s="72">
        <v>4</v>
      </c>
      <c r="V138" s="72">
        <v>3</v>
      </c>
      <c r="W138" s="72">
        <v>3</v>
      </c>
      <c r="X138" s="72" t="s">
        <v>2590</v>
      </c>
      <c r="Z138" s="72">
        <v>4</v>
      </c>
      <c r="AA138" s="72">
        <v>2</v>
      </c>
      <c r="AB138" s="72">
        <v>5</v>
      </c>
      <c r="AC138" s="72">
        <v>5</v>
      </c>
      <c r="AD138" s="72">
        <v>5</v>
      </c>
      <c r="AE138" s="72">
        <v>3</v>
      </c>
      <c r="AF138" s="72">
        <v>4</v>
      </c>
      <c r="AG138" s="72">
        <v>2</v>
      </c>
      <c r="AH138" s="72">
        <v>2</v>
      </c>
      <c r="AI138" s="72">
        <v>2</v>
      </c>
      <c r="AJ138" s="72">
        <v>1</v>
      </c>
      <c r="AK138" s="72">
        <v>3</v>
      </c>
      <c r="AL138" s="72">
        <v>2</v>
      </c>
      <c r="AM138" s="72">
        <v>5</v>
      </c>
      <c r="AN138" s="72">
        <v>5</v>
      </c>
      <c r="AO138" s="72">
        <v>5</v>
      </c>
      <c r="AP138" s="72">
        <v>4</v>
      </c>
      <c r="AQ138" s="72">
        <v>4</v>
      </c>
      <c r="AR138" s="72">
        <v>5</v>
      </c>
      <c r="AS138" s="72">
        <v>5</v>
      </c>
      <c r="AT138" s="72">
        <v>5</v>
      </c>
      <c r="AU138" s="72">
        <v>4</v>
      </c>
      <c r="AV138" s="72">
        <v>5</v>
      </c>
      <c r="AW138" s="72">
        <v>4</v>
      </c>
      <c r="AX138" s="72">
        <v>5</v>
      </c>
      <c r="AY138" s="72">
        <v>5</v>
      </c>
      <c r="AZ138" s="72">
        <v>4</v>
      </c>
      <c r="BA138" s="72">
        <v>5</v>
      </c>
      <c r="BB138" s="72">
        <v>5</v>
      </c>
      <c r="BC138" s="72">
        <v>4</v>
      </c>
      <c r="BD138" s="72">
        <v>4</v>
      </c>
      <c r="BE138" s="72">
        <v>3</v>
      </c>
      <c r="BF138" s="72">
        <v>3</v>
      </c>
      <c r="BG138" s="72">
        <v>3</v>
      </c>
      <c r="BH138" s="72">
        <v>5</v>
      </c>
      <c r="BI138" s="72">
        <v>3</v>
      </c>
      <c r="BJ138" s="72">
        <v>4</v>
      </c>
      <c r="BK138" s="72">
        <v>2</v>
      </c>
      <c r="BL138" s="72">
        <v>5</v>
      </c>
      <c r="BM138" s="72">
        <v>4</v>
      </c>
      <c r="BN138" s="72">
        <v>5</v>
      </c>
      <c r="BO138" s="72">
        <v>4</v>
      </c>
      <c r="BP138" s="72">
        <v>4</v>
      </c>
      <c r="BQ138" s="72">
        <v>2</v>
      </c>
      <c r="BR138" s="72">
        <v>5</v>
      </c>
      <c r="BS138" s="72">
        <v>5</v>
      </c>
      <c r="BT138" s="72">
        <v>3</v>
      </c>
      <c r="BU138" s="72">
        <v>3</v>
      </c>
      <c r="BV138" s="72">
        <v>5</v>
      </c>
      <c r="BW138" s="72">
        <v>4</v>
      </c>
      <c r="BX138" s="72">
        <v>4</v>
      </c>
      <c r="BY138" s="72">
        <v>4</v>
      </c>
      <c r="BZ138" s="72">
        <v>5</v>
      </c>
      <c r="CA138" s="72">
        <v>5</v>
      </c>
      <c r="CB138" s="72">
        <v>4</v>
      </c>
      <c r="CC138" s="72">
        <v>4</v>
      </c>
      <c r="CD138" s="72">
        <v>5</v>
      </c>
      <c r="CE138" s="72">
        <v>3</v>
      </c>
      <c r="CF138" s="72">
        <v>4</v>
      </c>
      <c r="CG138" s="72">
        <v>3</v>
      </c>
      <c r="CH138" s="72">
        <v>5</v>
      </c>
      <c r="CI138" s="72">
        <v>3</v>
      </c>
      <c r="CJ138" s="72">
        <v>4</v>
      </c>
      <c r="CK138" s="72">
        <v>3</v>
      </c>
      <c r="CL138" s="72">
        <v>5</v>
      </c>
      <c r="CM138" s="72">
        <v>3</v>
      </c>
      <c r="CN138" s="72">
        <v>4</v>
      </c>
      <c r="CO138" s="72">
        <v>3</v>
      </c>
      <c r="CP138" s="72">
        <v>3</v>
      </c>
      <c r="CQ138" s="72" t="s">
        <v>147</v>
      </c>
      <c r="CR138" s="72" t="s">
        <v>2633</v>
      </c>
      <c r="CS138" s="72" t="s">
        <v>2982</v>
      </c>
      <c r="CT138" s="72" t="s">
        <v>162</v>
      </c>
      <c r="CU138" s="72" t="s">
        <v>170</v>
      </c>
      <c r="CV138" s="72" t="s">
        <v>177</v>
      </c>
      <c r="CW138" s="72" t="s">
        <v>183</v>
      </c>
      <c r="CX138" s="72" t="s">
        <v>2288</v>
      </c>
      <c r="CY138" s="72" t="s">
        <v>153</v>
      </c>
      <c r="CZ138" s="72" t="s">
        <v>633</v>
      </c>
      <c r="DA138" s="72" t="s">
        <v>208</v>
      </c>
      <c r="DB138" s="72" t="s">
        <v>214</v>
      </c>
      <c r="DC138" s="72" t="s">
        <v>2031</v>
      </c>
    </row>
    <row r="139" spans="1:107" ht="12.75" x14ac:dyDescent="0.2">
      <c r="A139" s="75">
        <v>43836.56882828704</v>
      </c>
      <c r="B139" s="72">
        <v>1</v>
      </c>
      <c r="C139" s="72">
        <v>3</v>
      </c>
      <c r="D139" s="72">
        <v>1</v>
      </c>
      <c r="E139" s="72">
        <v>2</v>
      </c>
      <c r="F139" s="72">
        <v>4</v>
      </c>
      <c r="G139" s="72">
        <v>4</v>
      </c>
      <c r="H139" s="72">
        <v>5</v>
      </c>
      <c r="I139" s="72">
        <v>4</v>
      </c>
      <c r="J139" s="72">
        <v>4</v>
      </c>
      <c r="K139" s="72">
        <v>1</v>
      </c>
      <c r="L139" s="72">
        <v>2</v>
      </c>
      <c r="M139" s="72">
        <v>5</v>
      </c>
      <c r="N139" s="72">
        <v>4</v>
      </c>
      <c r="O139" s="72">
        <v>3</v>
      </c>
      <c r="P139" s="72">
        <v>4</v>
      </c>
      <c r="Q139" s="72">
        <v>2</v>
      </c>
      <c r="R139" s="72">
        <v>3</v>
      </c>
      <c r="S139" s="72">
        <v>1</v>
      </c>
      <c r="T139" s="72">
        <v>5</v>
      </c>
      <c r="U139" s="72">
        <v>1</v>
      </c>
      <c r="V139" s="72">
        <v>5</v>
      </c>
      <c r="W139" s="72">
        <v>3</v>
      </c>
      <c r="X139" s="72" t="s">
        <v>2983</v>
      </c>
      <c r="Y139" s="72" t="s">
        <v>2984</v>
      </c>
      <c r="Z139" s="72">
        <v>1</v>
      </c>
      <c r="AA139" s="72">
        <v>3</v>
      </c>
      <c r="AB139" s="72">
        <v>2</v>
      </c>
      <c r="AC139" s="72">
        <v>1</v>
      </c>
      <c r="AD139" s="72">
        <v>4</v>
      </c>
      <c r="AE139" s="72">
        <v>3</v>
      </c>
      <c r="AF139" s="72">
        <v>1</v>
      </c>
      <c r="AG139" s="72">
        <v>4</v>
      </c>
      <c r="AH139" s="72">
        <v>4</v>
      </c>
      <c r="AI139" s="72">
        <v>4</v>
      </c>
      <c r="AJ139" s="72">
        <v>4</v>
      </c>
      <c r="AK139" s="72">
        <v>1</v>
      </c>
      <c r="AL139" s="72">
        <v>4</v>
      </c>
      <c r="AM139" s="72">
        <v>1</v>
      </c>
      <c r="AN139" s="72">
        <v>3</v>
      </c>
      <c r="AO139" s="72">
        <v>1</v>
      </c>
      <c r="AP139" s="72">
        <v>2</v>
      </c>
      <c r="AQ139" s="72">
        <v>3</v>
      </c>
      <c r="AR139" s="72">
        <v>3</v>
      </c>
      <c r="AS139" s="72">
        <v>4</v>
      </c>
      <c r="AT139" s="72">
        <v>3</v>
      </c>
      <c r="AU139" s="72">
        <v>4</v>
      </c>
      <c r="AV139" s="72">
        <v>1</v>
      </c>
      <c r="AW139" s="72">
        <v>4</v>
      </c>
      <c r="AX139" s="72">
        <v>4</v>
      </c>
      <c r="AY139" s="72">
        <v>4</v>
      </c>
      <c r="AZ139" s="72">
        <v>2</v>
      </c>
      <c r="BA139" s="72">
        <v>4</v>
      </c>
      <c r="BB139" s="72">
        <v>1</v>
      </c>
      <c r="BC139" s="72">
        <v>4</v>
      </c>
      <c r="BD139" s="72">
        <v>1</v>
      </c>
      <c r="BE139" s="72">
        <v>4</v>
      </c>
      <c r="BF139" s="72">
        <v>1</v>
      </c>
      <c r="BG139" s="72">
        <v>5</v>
      </c>
      <c r="BH139" s="72">
        <v>2</v>
      </c>
      <c r="BI139" s="72">
        <v>2</v>
      </c>
      <c r="BJ139" s="72">
        <v>2</v>
      </c>
      <c r="BK139" s="72" t="s">
        <v>5</v>
      </c>
      <c r="BL139" s="72">
        <v>2</v>
      </c>
      <c r="BM139" s="72">
        <v>3</v>
      </c>
      <c r="BN139" s="72">
        <v>2</v>
      </c>
      <c r="BO139" s="72">
        <v>3</v>
      </c>
      <c r="BP139" s="72">
        <v>1</v>
      </c>
      <c r="BQ139" s="72">
        <v>3</v>
      </c>
      <c r="BR139" s="72">
        <v>3</v>
      </c>
      <c r="BS139" s="72">
        <v>1</v>
      </c>
      <c r="BT139" s="72">
        <v>2</v>
      </c>
      <c r="BU139" s="72" t="s">
        <v>5</v>
      </c>
      <c r="BV139" s="72" t="s">
        <v>5</v>
      </c>
      <c r="BW139" s="72" t="s">
        <v>5</v>
      </c>
      <c r="BX139" s="72" t="s">
        <v>5</v>
      </c>
      <c r="BY139" s="72">
        <v>3</v>
      </c>
      <c r="BZ139" s="72" t="s">
        <v>5</v>
      </c>
      <c r="CA139" s="72">
        <v>2</v>
      </c>
      <c r="CB139" s="72">
        <v>1</v>
      </c>
      <c r="CC139" s="72">
        <v>1</v>
      </c>
      <c r="CD139" s="72">
        <v>2</v>
      </c>
      <c r="CE139" s="72">
        <v>2</v>
      </c>
      <c r="CF139" s="72">
        <v>3</v>
      </c>
      <c r="CG139" s="72">
        <v>3</v>
      </c>
      <c r="CH139" s="72">
        <v>3</v>
      </c>
      <c r="CI139" s="72">
        <v>3</v>
      </c>
      <c r="CJ139" s="72">
        <v>3</v>
      </c>
      <c r="CK139" s="72">
        <v>4</v>
      </c>
      <c r="CL139" s="72" t="s">
        <v>5</v>
      </c>
      <c r="CM139" s="72" t="s">
        <v>5</v>
      </c>
      <c r="CN139" s="72">
        <v>5</v>
      </c>
      <c r="CO139" s="72">
        <v>5</v>
      </c>
      <c r="CP139" s="72">
        <v>5</v>
      </c>
      <c r="CQ139" s="72" t="s">
        <v>147</v>
      </c>
      <c r="CR139" s="72" t="s">
        <v>2806</v>
      </c>
      <c r="CT139" s="72" t="s">
        <v>162</v>
      </c>
      <c r="CU139" s="72" t="s">
        <v>172</v>
      </c>
      <c r="CV139" s="72" t="s">
        <v>177</v>
      </c>
      <c r="CW139" s="72" t="s">
        <v>183</v>
      </c>
      <c r="CX139" s="72" t="s">
        <v>191</v>
      </c>
      <c r="CY139" s="72" t="s">
        <v>192</v>
      </c>
      <c r="CZ139" s="72" t="s">
        <v>192</v>
      </c>
      <c r="DA139" s="72" t="s">
        <v>2985</v>
      </c>
      <c r="DB139" s="72" t="s">
        <v>215</v>
      </c>
      <c r="DC139" s="72" t="s">
        <v>2031</v>
      </c>
    </row>
    <row r="140" spans="1:107" ht="12.75" x14ac:dyDescent="0.2">
      <c r="A140" s="75">
        <v>43836.613061736112</v>
      </c>
      <c r="B140" s="72">
        <v>5</v>
      </c>
      <c r="C140" s="72">
        <v>5</v>
      </c>
      <c r="D140" s="72">
        <v>5</v>
      </c>
      <c r="E140" s="72">
        <v>3</v>
      </c>
      <c r="F140" s="72">
        <v>1</v>
      </c>
      <c r="G140" s="72">
        <v>5</v>
      </c>
      <c r="H140" s="72">
        <v>5</v>
      </c>
      <c r="I140" s="72">
        <v>3</v>
      </c>
      <c r="J140" s="72">
        <v>1</v>
      </c>
      <c r="K140" s="72">
        <v>1</v>
      </c>
      <c r="L140" s="72">
        <v>1</v>
      </c>
      <c r="M140" s="72">
        <v>3</v>
      </c>
      <c r="N140" s="72">
        <v>1</v>
      </c>
      <c r="O140" s="72">
        <v>4</v>
      </c>
      <c r="P140" s="72">
        <v>4</v>
      </c>
      <c r="Q140" s="72">
        <v>3</v>
      </c>
      <c r="R140" s="72">
        <v>1</v>
      </c>
      <c r="S140" s="72">
        <v>1</v>
      </c>
      <c r="T140" s="72">
        <v>2</v>
      </c>
      <c r="U140" s="72">
        <v>1</v>
      </c>
      <c r="V140" s="72">
        <v>1</v>
      </c>
      <c r="W140" s="72">
        <v>2</v>
      </c>
      <c r="X140" s="72" t="s">
        <v>2986</v>
      </c>
      <c r="Z140" s="72">
        <v>3</v>
      </c>
      <c r="AA140" s="72">
        <v>3</v>
      </c>
      <c r="AB140" s="72">
        <v>4</v>
      </c>
      <c r="AC140" s="72">
        <v>3</v>
      </c>
      <c r="AD140" s="72">
        <v>5</v>
      </c>
      <c r="AE140" s="72">
        <v>2</v>
      </c>
      <c r="AF140" s="72">
        <v>4</v>
      </c>
      <c r="AG140" s="72">
        <v>5</v>
      </c>
      <c r="AH140" s="72">
        <v>5</v>
      </c>
      <c r="AI140" s="72">
        <v>5</v>
      </c>
      <c r="AJ140" s="72">
        <v>4</v>
      </c>
      <c r="AK140" s="72">
        <v>4</v>
      </c>
      <c r="AL140" s="72">
        <v>4</v>
      </c>
      <c r="AM140" s="72">
        <v>5</v>
      </c>
      <c r="AN140" s="72">
        <v>5</v>
      </c>
      <c r="AO140" s="72">
        <v>5</v>
      </c>
      <c r="AP140" s="72">
        <v>5</v>
      </c>
      <c r="AQ140" s="72">
        <v>3</v>
      </c>
      <c r="AR140" s="72">
        <v>5</v>
      </c>
      <c r="AS140" s="72">
        <v>5</v>
      </c>
      <c r="AT140" s="72">
        <v>3</v>
      </c>
      <c r="AU140" s="72">
        <v>1</v>
      </c>
      <c r="AV140" s="72">
        <v>1</v>
      </c>
      <c r="AW140" s="72">
        <v>1</v>
      </c>
      <c r="AX140" s="72">
        <v>3</v>
      </c>
      <c r="AY140" s="72">
        <v>1</v>
      </c>
      <c r="AZ140" s="72">
        <v>3</v>
      </c>
      <c r="BA140" s="72">
        <v>5</v>
      </c>
      <c r="BB140" s="72">
        <v>3</v>
      </c>
      <c r="BC140" s="72">
        <v>1</v>
      </c>
      <c r="BD140" s="72">
        <v>1</v>
      </c>
      <c r="BE140" s="72">
        <v>1</v>
      </c>
      <c r="BF140" s="72">
        <v>1</v>
      </c>
      <c r="BG140" s="72">
        <v>1</v>
      </c>
      <c r="BH140" s="72">
        <v>2</v>
      </c>
      <c r="BI140" s="72">
        <v>4</v>
      </c>
      <c r="BJ140" s="72">
        <v>5</v>
      </c>
      <c r="BK140" s="72">
        <v>2</v>
      </c>
      <c r="BL140" s="72">
        <v>4</v>
      </c>
      <c r="BM140" s="72">
        <v>4</v>
      </c>
      <c r="BN140" s="72">
        <v>5</v>
      </c>
      <c r="BO140" s="72">
        <v>5</v>
      </c>
      <c r="BP140" s="72">
        <v>4</v>
      </c>
      <c r="BQ140" s="72">
        <v>5</v>
      </c>
      <c r="BR140" s="72">
        <v>3</v>
      </c>
      <c r="BS140" s="72">
        <v>5</v>
      </c>
      <c r="BT140" s="72">
        <v>5</v>
      </c>
      <c r="BU140" s="72">
        <v>4</v>
      </c>
      <c r="BV140" s="72">
        <v>5</v>
      </c>
      <c r="BW140" s="72" t="s">
        <v>5</v>
      </c>
      <c r="BX140" s="72">
        <v>5</v>
      </c>
      <c r="BY140" s="72">
        <v>2</v>
      </c>
      <c r="BZ140" s="72">
        <v>5</v>
      </c>
      <c r="CA140" s="72">
        <v>3</v>
      </c>
      <c r="CB140" s="72">
        <v>5</v>
      </c>
      <c r="CC140" s="72">
        <v>3</v>
      </c>
      <c r="CD140" s="72">
        <v>4</v>
      </c>
      <c r="CE140" s="72">
        <v>4</v>
      </c>
      <c r="CF140" s="72">
        <v>1</v>
      </c>
      <c r="CG140" s="72">
        <v>4</v>
      </c>
      <c r="CH140" s="72">
        <v>3</v>
      </c>
      <c r="CI140" s="72">
        <v>3</v>
      </c>
      <c r="CJ140" s="72">
        <v>5</v>
      </c>
      <c r="CK140" s="72">
        <v>5</v>
      </c>
      <c r="CL140" s="72" t="s">
        <v>5</v>
      </c>
      <c r="CM140" s="72" t="s">
        <v>5</v>
      </c>
      <c r="CN140" s="72">
        <v>5</v>
      </c>
      <c r="CO140" s="72">
        <v>3</v>
      </c>
      <c r="CP140" s="72">
        <v>3</v>
      </c>
      <c r="CQ140" s="72" t="s">
        <v>2603</v>
      </c>
      <c r="CR140" s="72" t="s">
        <v>2572</v>
      </c>
      <c r="CS140" s="72" t="s">
        <v>2987</v>
      </c>
      <c r="CT140" s="72" t="s">
        <v>162</v>
      </c>
      <c r="CU140" s="72" t="s">
        <v>170</v>
      </c>
      <c r="CV140" s="72" t="s">
        <v>176</v>
      </c>
      <c r="CW140" s="72" t="s">
        <v>183</v>
      </c>
      <c r="CX140" s="72" t="s">
        <v>2988</v>
      </c>
      <c r="CY140" s="72" t="s">
        <v>204</v>
      </c>
      <c r="CZ140" s="72" t="s">
        <v>498</v>
      </c>
      <c r="DA140" s="72" t="s">
        <v>208</v>
      </c>
      <c r="DB140" s="72" t="s">
        <v>214</v>
      </c>
      <c r="DC140" s="72" t="s">
        <v>2031</v>
      </c>
    </row>
    <row r="141" spans="1:107" ht="12.75" x14ac:dyDescent="0.2">
      <c r="A141" s="75">
        <v>43836.636689618055</v>
      </c>
      <c r="B141" s="72">
        <v>4</v>
      </c>
      <c r="C141" s="72">
        <v>5</v>
      </c>
      <c r="D141" s="72">
        <v>5</v>
      </c>
      <c r="E141" s="72">
        <v>1</v>
      </c>
      <c r="F141" s="72" t="s">
        <v>5</v>
      </c>
      <c r="G141" s="72">
        <v>5</v>
      </c>
      <c r="H141" s="72">
        <v>4</v>
      </c>
      <c r="I141" s="72">
        <v>2</v>
      </c>
      <c r="J141" s="72">
        <v>2</v>
      </c>
      <c r="K141" s="72">
        <v>3</v>
      </c>
      <c r="L141" s="72">
        <v>3</v>
      </c>
      <c r="M141" s="72">
        <v>5</v>
      </c>
      <c r="N141" s="72">
        <v>4</v>
      </c>
      <c r="O141" s="72">
        <v>1</v>
      </c>
      <c r="P141" s="72">
        <v>4</v>
      </c>
      <c r="Q141" s="72">
        <v>5</v>
      </c>
      <c r="R141" s="72">
        <v>1</v>
      </c>
      <c r="S141" s="72">
        <v>1</v>
      </c>
      <c r="T141" s="72">
        <v>2</v>
      </c>
      <c r="U141" s="72">
        <v>5</v>
      </c>
      <c r="V141" s="72" t="s">
        <v>5</v>
      </c>
      <c r="W141" s="72">
        <v>3</v>
      </c>
      <c r="X141" s="72" t="s">
        <v>2951</v>
      </c>
      <c r="Z141" s="72">
        <v>5</v>
      </c>
      <c r="AA141" s="72">
        <v>3</v>
      </c>
      <c r="AB141" s="72">
        <v>5</v>
      </c>
      <c r="AC141" s="72">
        <v>3</v>
      </c>
      <c r="AD141" s="72">
        <v>4</v>
      </c>
      <c r="AE141" s="72">
        <v>5</v>
      </c>
      <c r="AF141" s="72">
        <v>2</v>
      </c>
      <c r="AG141" s="72">
        <v>3</v>
      </c>
      <c r="AH141" s="72">
        <v>5</v>
      </c>
      <c r="AI141" s="72">
        <v>4</v>
      </c>
      <c r="AJ141" s="72">
        <v>5</v>
      </c>
      <c r="AK141" s="72">
        <v>5</v>
      </c>
      <c r="AL141" s="72">
        <v>5</v>
      </c>
      <c r="AM141" s="72">
        <v>4</v>
      </c>
      <c r="AN141" s="72">
        <v>5</v>
      </c>
      <c r="AO141" s="72">
        <v>5</v>
      </c>
      <c r="AP141" s="72">
        <v>1</v>
      </c>
      <c r="AQ141" s="72" t="s">
        <v>5</v>
      </c>
      <c r="AR141" s="72">
        <v>5</v>
      </c>
      <c r="AS141" s="72">
        <v>4</v>
      </c>
      <c r="AT141" s="72">
        <v>2</v>
      </c>
      <c r="AU141" s="72">
        <v>3</v>
      </c>
      <c r="AV141" s="72">
        <v>4</v>
      </c>
      <c r="AW141" s="72">
        <v>4</v>
      </c>
      <c r="AX141" s="72">
        <v>4</v>
      </c>
      <c r="AY141" s="72">
        <v>2</v>
      </c>
      <c r="AZ141" s="72">
        <v>1</v>
      </c>
      <c r="BA141" s="72">
        <v>3</v>
      </c>
      <c r="BB141" s="72">
        <v>5</v>
      </c>
      <c r="BC141" s="72">
        <v>1</v>
      </c>
      <c r="BD141" s="72">
        <v>1</v>
      </c>
      <c r="BE141" s="72">
        <v>1</v>
      </c>
      <c r="BF141" s="72">
        <v>5</v>
      </c>
      <c r="BG141" s="72" t="s">
        <v>5</v>
      </c>
      <c r="BH141" s="72">
        <v>4</v>
      </c>
      <c r="BI141" s="72">
        <v>5</v>
      </c>
      <c r="BJ141" s="72">
        <v>4</v>
      </c>
      <c r="BK141" s="72">
        <v>2</v>
      </c>
      <c r="BL141" s="72">
        <v>5</v>
      </c>
      <c r="BM141" s="72">
        <v>5</v>
      </c>
      <c r="BN141" s="72">
        <v>5</v>
      </c>
      <c r="BO141" s="72">
        <v>5</v>
      </c>
      <c r="BP141" s="72">
        <v>5</v>
      </c>
      <c r="BQ141" s="72">
        <v>1</v>
      </c>
      <c r="BR141" s="72">
        <v>3</v>
      </c>
      <c r="BS141" s="72">
        <v>2</v>
      </c>
      <c r="BT141" s="72">
        <v>5</v>
      </c>
      <c r="BU141" s="72">
        <v>3</v>
      </c>
      <c r="BV141" s="72">
        <v>2</v>
      </c>
      <c r="BW141" s="72" t="s">
        <v>5</v>
      </c>
      <c r="BX141" s="72">
        <v>5</v>
      </c>
      <c r="BY141" s="72">
        <v>5</v>
      </c>
      <c r="BZ141" s="72">
        <v>3</v>
      </c>
      <c r="CA141" s="72">
        <v>3</v>
      </c>
      <c r="CB141" s="72">
        <v>5</v>
      </c>
      <c r="CC141" s="72">
        <v>3</v>
      </c>
      <c r="CD141" s="72">
        <v>4</v>
      </c>
      <c r="CE141" s="72">
        <v>3</v>
      </c>
      <c r="CF141" s="72">
        <v>5</v>
      </c>
      <c r="CG141" s="72">
        <v>5</v>
      </c>
      <c r="CH141" s="72">
        <v>5</v>
      </c>
      <c r="CI141" s="72">
        <v>5</v>
      </c>
      <c r="CJ141" s="72">
        <v>2</v>
      </c>
      <c r="CK141" s="72">
        <v>3</v>
      </c>
      <c r="CL141" s="72">
        <v>3</v>
      </c>
      <c r="CM141" s="72">
        <v>3</v>
      </c>
      <c r="CN141" s="72">
        <v>5</v>
      </c>
      <c r="CO141" s="72">
        <v>4</v>
      </c>
      <c r="CP141" s="72">
        <v>3</v>
      </c>
      <c r="CQ141" s="72" t="s">
        <v>2052</v>
      </c>
      <c r="CR141" s="72" t="s">
        <v>2759</v>
      </c>
      <c r="CT141" s="72" t="s">
        <v>162</v>
      </c>
      <c r="CU141" s="72" t="s">
        <v>170</v>
      </c>
      <c r="CV141" s="72" t="s">
        <v>176</v>
      </c>
      <c r="CW141" s="72" t="s">
        <v>183</v>
      </c>
      <c r="CX141" s="72" t="s">
        <v>1434</v>
      </c>
      <c r="CY141" s="72" t="s">
        <v>204</v>
      </c>
      <c r="CZ141" s="72" t="s">
        <v>204</v>
      </c>
      <c r="DA141" s="72" t="s">
        <v>208</v>
      </c>
      <c r="DB141" s="72" t="s">
        <v>214</v>
      </c>
      <c r="DC141" s="72" t="s">
        <v>2031</v>
      </c>
    </row>
    <row r="142" spans="1:107" ht="12.75" x14ac:dyDescent="0.2">
      <c r="A142" s="75">
        <v>43836.641118761574</v>
      </c>
      <c r="B142" s="72">
        <v>1</v>
      </c>
      <c r="C142" s="72">
        <v>2</v>
      </c>
      <c r="D142" s="72">
        <v>2</v>
      </c>
      <c r="E142" s="72">
        <v>1</v>
      </c>
      <c r="F142" s="72">
        <v>1</v>
      </c>
      <c r="G142" s="72">
        <v>2</v>
      </c>
      <c r="H142" s="72">
        <v>3</v>
      </c>
      <c r="I142" s="72">
        <v>2</v>
      </c>
      <c r="J142" s="72">
        <v>1</v>
      </c>
      <c r="K142" s="72">
        <v>1</v>
      </c>
      <c r="L142" s="72">
        <v>4</v>
      </c>
      <c r="M142" s="72">
        <v>1</v>
      </c>
      <c r="N142" s="72">
        <v>5</v>
      </c>
      <c r="O142" s="72">
        <v>1</v>
      </c>
      <c r="P142" s="72">
        <v>3</v>
      </c>
      <c r="Q142" s="72">
        <v>3</v>
      </c>
      <c r="R142" s="72">
        <v>4</v>
      </c>
      <c r="S142" s="72">
        <v>5</v>
      </c>
      <c r="T142" s="72">
        <v>1</v>
      </c>
      <c r="U142" s="72">
        <v>1</v>
      </c>
      <c r="V142" s="72">
        <v>1</v>
      </c>
      <c r="W142" s="72">
        <v>4</v>
      </c>
      <c r="X142" s="72" t="s">
        <v>2989</v>
      </c>
      <c r="Y142" s="72" t="s">
        <v>2990</v>
      </c>
      <c r="Z142" s="72">
        <v>5</v>
      </c>
      <c r="AA142" s="72">
        <v>5</v>
      </c>
      <c r="AB142" s="72">
        <v>5</v>
      </c>
      <c r="AC142" s="72">
        <v>5</v>
      </c>
      <c r="AD142" s="72">
        <v>5</v>
      </c>
      <c r="AE142" s="72">
        <v>5</v>
      </c>
      <c r="AF142" s="72">
        <v>5</v>
      </c>
      <c r="AG142" s="72">
        <v>5</v>
      </c>
      <c r="AH142" s="72">
        <v>1</v>
      </c>
      <c r="AI142" s="72">
        <v>5</v>
      </c>
      <c r="AJ142" s="72">
        <v>5</v>
      </c>
      <c r="AK142" s="72">
        <v>5</v>
      </c>
      <c r="AL142" s="72">
        <v>3</v>
      </c>
      <c r="AM142" s="72">
        <v>2</v>
      </c>
      <c r="AN142" s="72">
        <v>1</v>
      </c>
      <c r="AO142" s="72">
        <v>2</v>
      </c>
      <c r="AP142" s="72">
        <v>1</v>
      </c>
      <c r="AQ142" s="72">
        <v>1</v>
      </c>
      <c r="AR142" s="72">
        <v>2</v>
      </c>
      <c r="AS142" s="72">
        <v>2</v>
      </c>
      <c r="AT142" s="72">
        <v>3</v>
      </c>
      <c r="AU142" s="72">
        <v>1</v>
      </c>
      <c r="AV142" s="72">
        <v>1</v>
      </c>
      <c r="AW142" s="72">
        <v>4</v>
      </c>
      <c r="AX142" s="72">
        <v>2</v>
      </c>
      <c r="AY142" s="72">
        <v>5</v>
      </c>
      <c r="AZ142" s="72">
        <v>1</v>
      </c>
      <c r="BA142" s="72">
        <v>3</v>
      </c>
      <c r="BB142" s="72">
        <v>4</v>
      </c>
      <c r="BC142" s="72">
        <v>4</v>
      </c>
      <c r="BD142" s="72">
        <v>5</v>
      </c>
      <c r="BE142" s="72">
        <v>1</v>
      </c>
      <c r="BF142" s="72">
        <v>2</v>
      </c>
      <c r="BG142" s="72">
        <v>1</v>
      </c>
      <c r="BH142" s="72">
        <v>5</v>
      </c>
      <c r="BI142" s="72" t="s">
        <v>5</v>
      </c>
      <c r="BJ142" s="72">
        <v>5</v>
      </c>
      <c r="BK142" s="72">
        <v>1</v>
      </c>
      <c r="BL142" s="72">
        <v>5</v>
      </c>
      <c r="BM142" s="72" t="s">
        <v>5</v>
      </c>
      <c r="BN142" s="72">
        <v>5</v>
      </c>
      <c r="BO142" s="72" t="s">
        <v>5</v>
      </c>
      <c r="BP142" s="72">
        <v>5</v>
      </c>
      <c r="BQ142" s="72" t="s">
        <v>5</v>
      </c>
      <c r="BR142" s="72">
        <v>5</v>
      </c>
      <c r="BS142" s="72">
        <v>3</v>
      </c>
      <c r="BT142" s="72">
        <v>1</v>
      </c>
      <c r="BU142" s="72">
        <v>1</v>
      </c>
      <c r="BV142" s="72">
        <v>5</v>
      </c>
      <c r="BW142" s="72" t="s">
        <v>5</v>
      </c>
      <c r="BX142" s="72">
        <v>5</v>
      </c>
      <c r="BY142" s="72">
        <v>3</v>
      </c>
      <c r="BZ142" s="72">
        <v>5</v>
      </c>
      <c r="CA142" s="72">
        <v>5</v>
      </c>
      <c r="CB142" s="72">
        <v>5</v>
      </c>
      <c r="CC142" s="72">
        <v>5</v>
      </c>
      <c r="CD142" s="72">
        <v>5</v>
      </c>
      <c r="CE142" s="72">
        <v>5</v>
      </c>
      <c r="CF142" s="72">
        <v>5</v>
      </c>
      <c r="CG142" s="72">
        <v>5</v>
      </c>
      <c r="CH142" s="72">
        <v>5</v>
      </c>
      <c r="CI142" s="72">
        <v>5</v>
      </c>
      <c r="CJ142" s="72">
        <v>5</v>
      </c>
      <c r="CK142" s="72">
        <v>3</v>
      </c>
      <c r="CL142" s="72">
        <v>5</v>
      </c>
      <c r="CM142" s="72" t="s">
        <v>5</v>
      </c>
      <c r="CN142" s="72">
        <v>5</v>
      </c>
      <c r="CO142" s="72">
        <v>5</v>
      </c>
      <c r="CP142" s="72" t="s">
        <v>5</v>
      </c>
      <c r="CQ142" s="72" t="s">
        <v>147</v>
      </c>
      <c r="CR142" s="72" t="s">
        <v>2572</v>
      </c>
      <c r="CS142" s="72" t="s">
        <v>2991</v>
      </c>
      <c r="CT142" s="72" t="s">
        <v>2992</v>
      </c>
      <c r="CU142" s="72" t="s">
        <v>169</v>
      </c>
      <c r="CV142" s="72" t="s">
        <v>176</v>
      </c>
      <c r="CW142" s="72" t="s">
        <v>183</v>
      </c>
      <c r="CX142" s="72" t="s">
        <v>1053</v>
      </c>
      <c r="CY142" s="72" t="s">
        <v>203</v>
      </c>
      <c r="CZ142" s="72" t="s">
        <v>746</v>
      </c>
      <c r="DA142" s="72" t="s">
        <v>208</v>
      </c>
      <c r="DB142" s="72" t="s">
        <v>214</v>
      </c>
      <c r="DC142" s="72" t="s">
        <v>2031</v>
      </c>
    </row>
    <row r="143" spans="1:107" ht="12.75" x14ac:dyDescent="0.2">
      <c r="A143" s="75">
        <v>43836.644004930553</v>
      </c>
      <c r="B143" s="72">
        <v>4</v>
      </c>
      <c r="C143" s="72">
        <v>5</v>
      </c>
      <c r="D143" s="72">
        <v>4</v>
      </c>
      <c r="E143" s="72">
        <v>2</v>
      </c>
      <c r="F143" s="72">
        <v>1</v>
      </c>
      <c r="G143" s="72">
        <v>5</v>
      </c>
      <c r="H143" s="72">
        <v>5</v>
      </c>
      <c r="I143" s="72">
        <v>4</v>
      </c>
      <c r="J143" s="72">
        <v>1</v>
      </c>
      <c r="K143" s="72">
        <v>2</v>
      </c>
      <c r="L143" s="72">
        <v>2</v>
      </c>
      <c r="M143" s="72">
        <v>1</v>
      </c>
      <c r="N143" s="72">
        <v>1</v>
      </c>
      <c r="O143" s="72">
        <v>1</v>
      </c>
      <c r="P143" s="72">
        <v>3</v>
      </c>
      <c r="Q143" s="72">
        <v>3</v>
      </c>
      <c r="R143" s="72">
        <v>2</v>
      </c>
      <c r="S143" s="72">
        <v>1</v>
      </c>
      <c r="T143" s="72">
        <v>3</v>
      </c>
      <c r="U143" s="72">
        <v>1</v>
      </c>
      <c r="V143" s="72">
        <v>1</v>
      </c>
      <c r="W143" s="72">
        <v>3</v>
      </c>
      <c r="X143" s="72" t="s">
        <v>2638</v>
      </c>
      <c r="Y143" s="72" t="s">
        <v>2993</v>
      </c>
      <c r="Z143" s="72">
        <v>4</v>
      </c>
      <c r="AA143" s="72">
        <v>1</v>
      </c>
      <c r="AB143" s="72">
        <v>2</v>
      </c>
      <c r="AC143" s="72">
        <v>2</v>
      </c>
      <c r="AD143" s="72">
        <v>1</v>
      </c>
      <c r="AE143" s="72">
        <v>4</v>
      </c>
      <c r="AF143" s="72">
        <v>5</v>
      </c>
      <c r="AG143" s="72">
        <v>5</v>
      </c>
      <c r="AH143" s="72">
        <v>4</v>
      </c>
      <c r="AI143" s="72">
        <v>2</v>
      </c>
      <c r="AJ143" s="72">
        <v>1</v>
      </c>
      <c r="AK143" s="72">
        <v>2</v>
      </c>
      <c r="AL143" s="72">
        <v>5</v>
      </c>
      <c r="AM143" s="72">
        <v>5</v>
      </c>
      <c r="AN143" s="72">
        <v>5</v>
      </c>
      <c r="AO143" s="72">
        <v>5</v>
      </c>
      <c r="AP143" s="72">
        <v>3</v>
      </c>
      <c r="AQ143" s="72">
        <v>1</v>
      </c>
      <c r="AR143" s="72">
        <v>5</v>
      </c>
      <c r="AS143" s="72">
        <v>4</v>
      </c>
      <c r="AT143" s="72">
        <v>5</v>
      </c>
      <c r="AU143" s="72">
        <v>1</v>
      </c>
      <c r="AV143" s="72">
        <v>1</v>
      </c>
      <c r="AW143" s="72">
        <v>3</v>
      </c>
      <c r="AX143" s="72">
        <v>3</v>
      </c>
      <c r="AY143" s="72">
        <v>1</v>
      </c>
      <c r="AZ143" s="72">
        <v>4</v>
      </c>
      <c r="BA143" s="72">
        <v>4</v>
      </c>
      <c r="BB143" s="72">
        <v>5</v>
      </c>
      <c r="BC143" s="72">
        <v>3</v>
      </c>
      <c r="BD143" s="72">
        <v>2</v>
      </c>
      <c r="BE143" s="72">
        <v>3</v>
      </c>
      <c r="BF143" s="72">
        <v>1</v>
      </c>
      <c r="BG143" s="72">
        <v>1</v>
      </c>
      <c r="BH143" s="72">
        <v>3</v>
      </c>
      <c r="BI143" s="72">
        <v>4</v>
      </c>
      <c r="BJ143" s="72">
        <v>4</v>
      </c>
      <c r="BK143" s="72">
        <v>1</v>
      </c>
      <c r="BL143" s="72">
        <v>1</v>
      </c>
      <c r="BM143" s="72">
        <v>4</v>
      </c>
      <c r="BN143" s="72">
        <v>2</v>
      </c>
      <c r="BO143" s="72">
        <v>5</v>
      </c>
      <c r="BP143" s="72">
        <v>3</v>
      </c>
      <c r="BQ143" s="72">
        <v>2</v>
      </c>
      <c r="BR143" s="72">
        <v>3</v>
      </c>
      <c r="BS143" s="72">
        <v>5</v>
      </c>
      <c r="BT143" s="72">
        <v>3</v>
      </c>
      <c r="BU143" s="72">
        <v>1</v>
      </c>
      <c r="BV143" s="72">
        <v>1</v>
      </c>
      <c r="BW143" s="72" t="s">
        <v>5</v>
      </c>
      <c r="BX143" s="72">
        <v>5</v>
      </c>
      <c r="BY143" s="72">
        <v>5</v>
      </c>
      <c r="BZ143" s="72" t="s">
        <v>5</v>
      </c>
      <c r="CA143" s="72" t="s">
        <v>5</v>
      </c>
      <c r="CB143" s="72" t="s">
        <v>5</v>
      </c>
      <c r="CC143" s="72" t="s">
        <v>5</v>
      </c>
      <c r="CD143" s="72">
        <v>5</v>
      </c>
      <c r="CE143" s="72">
        <v>5</v>
      </c>
      <c r="CF143" s="72">
        <v>5</v>
      </c>
      <c r="CG143" s="72">
        <v>5</v>
      </c>
      <c r="CH143" s="72">
        <v>5</v>
      </c>
      <c r="CI143" s="72">
        <v>5</v>
      </c>
      <c r="CJ143" s="72">
        <v>5</v>
      </c>
      <c r="CK143" s="72">
        <v>5</v>
      </c>
      <c r="CL143" s="72">
        <v>5</v>
      </c>
      <c r="CM143" s="72">
        <v>5</v>
      </c>
      <c r="CN143" s="72">
        <v>5</v>
      </c>
      <c r="CO143" s="72">
        <v>5</v>
      </c>
      <c r="CP143" s="72">
        <v>5</v>
      </c>
      <c r="CQ143" s="72" t="s">
        <v>147</v>
      </c>
      <c r="CR143" s="72" t="s">
        <v>2994</v>
      </c>
      <c r="CS143" s="72" t="s">
        <v>2995</v>
      </c>
      <c r="CT143" s="72" t="s">
        <v>162</v>
      </c>
      <c r="CU143" s="72" t="s">
        <v>170</v>
      </c>
      <c r="CV143" s="72" t="s">
        <v>177</v>
      </c>
      <c r="CW143" s="72" t="s">
        <v>183</v>
      </c>
      <c r="CX143" s="72" t="s">
        <v>345</v>
      </c>
      <c r="CY143" s="72" t="s">
        <v>153</v>
      </c>
      <c r="CZ143" s="72" t="s">
        <v>331</v>
      </c>
      <c r="DA143" s="72" t="s">
        <v>208</v>
      </c>
      <c r="DB143" s="72" t="s">
        <v>214</v>
      </c>
      <c r="DC143" s="72" t="s">
        <v>2031</v>
      </c>
    </row>
    <row r="144" spans="1:107" ht="12.75" x14ac:dyDescent="0.2">
      <c r="A144" s="75">
        <v>43836.648854178246</v>
      </c>
      <c r="B144" s="72">
        <v>5</v>
      </c>
      <c r="C144" s="72">
        <v>3</v>
      </c>
      <c r="D144" s="72">
        <v>5</v>
      </c>
      <c r="E144" s="72">
        <v>4</v>
      </c>
      <c r="F144" s="72">
        <v>2</v>
      </c>
      <c r="G144" s="72">
        <v>5</v>
      </c>
      <c r="H144" s="72">
        <v>4</v>
      </c>
      <c r="I144" s="72">
        <v>3</v>
      </c>
      <c r="J144" s="72">
        <v>3</v>
      </c>
      <c r="K144" s="72">
        <v>4</v>
      </c>
      <c r="L144" s="72">
        <v>3</v>
      </c>
      <c r="M144" s="72">
        <v>4</v>
      </c>
      <c r="N144" s="72">
        <v>3</v>
      </c>
      <c r="O144" s="72">
        <v>3</v>
      </c>
      <c r="P144" s="72">
        <v>4</v>
      </c>
      <c r="Q144" s="72">
        <v>2</v>
      </c>
      <c r="R144" s="72">
        <v>3</v>
      </c>
      <c r="S144" s="72">
        <v>4</v>
      </c>
      <c r="T144" s="72">
        <v>2</v>
      </c>
      <c r="U144" s="72">
        <v>3</v>
      </c>
      <c r="V144" s="72">
        <v>2</v>
      </c>
      <c r="W144" s="72">
        <v>5</v>
      </c>
      <c r="X144" s="72" t="s">
        <v>2803</v>
      </c>
      <c r="Y144" s="72" t="s">
        <v>2996</v>
      </c>
      <c r="Z144" s="72">
        <v>2</v>
      </c>
      <c r="AA144" s="72">
        <v>4</v>
      </c>
      <c r="AB144" s="72">
        <v>4</v>
      </c>
      <c r="AC144" s="72">
        <v>2</v>
      </c>
      <c r="AD144" s="72">
        <v>3</v>
      </c>
      <c r="AE144" s="72">
        <v>2</v>
      </c>
      <c r="AF144" s="72">
        <v>3</v>
      </c>
      <c r="AG144" s="72">
        <v>4</v>
      </c>
      <c r="AH144" s="72">
        <v>2</v>
      </c>
      <c r="AI144" s="72">
        <v>4</v>
      </c>
      <c r="AJ144" s="72">
        <v>3</v>
      </c>
      <c r="AK144" s="72">
        <v>5</v>
      </c>
      <c r="AL144" s="72">
        <v>4</v>
      </c>
      <c r="AM144" s="72">
        <v>4</v>
      </c>
      <c r="AN144" s="72">
        <v>5</v>
      </c>
      <c r="AO144" s="72">
        <v>5</v>
      </c>
      <c r="AP144" s="72">
        <v>2</v>
      </c>
      <c r="AQ144" s="72">
        <v>2</v>
      </c>
      <c r="AR144" s="72">
        <v>5</v>
      </c>
      <c r="AS144" s="72">
        <v>4</v>
      </c>
      <c r="AT144" s="72">
        <v>3</v>
      </c>
      <c r="AU144" s="72">
        <v>2</v>
      </c>
      <c r="AV144" s="72">
        <v>3</v>
      </c>
      <c r="AW144" s="72">
        <v>2</v>
      </c>
      <c r="AX144" s="72">
        <v>4</v>
      </c>
      <c r="AY144" s="72">
        <v>3</v>
      </c>
      <c r="AZ144" s="72">
        <v>2</v>
      </c>
      <c r="BA144" s="72">
        <v>3</v>
      </c>
      <c r="BB144" s="72">
        <v>2</v>
      </c>
      <c r="BC144" s="72">
        <v>4</v>
      </c>
      <c r="BD144" s="72">
        <v>2</v>
      </c>
      <c r="BE144" s="72">
        <v>3</v>
      </c>
      <c r="BF144" s="72">
        <v>2</v>
      </c>
      <c r="BG144" s="72">
        <v>2</v>
      </c>
      <c r="BH144" s="72">
        <v>5</v>
      </c>
      <c r="BI144" s="72">
        <v>4</v>
      </c>
      <c r="BJ144" s="72">
        <v>2</v>
      </c>
      <c r="BK144" s="72">
        <v>2</v>
      </c>
      <c r="BL144" s="72">
        <v>3</v>
      </c>
      <c r="BM144" s="72">
        <v>5</v>
      </c>
      <c r="BN144" s="72">
        <v>4</v>
      </c>
      <c r="BO144" s="72">
        <v>4</v>
      </c>
      <c r="BP144" s="72">
        <v>4</v>
      </c>
      <c r="BQ144" s="72">
        <v>2</v>
      </c>
      <c r="BR144" s="72">
        <v>2</v>
      </c>
      <c r="BS144" s="72">
        <v>3</v>
      </c>
      <c r="BT144" s="72">
        <v>4</v>
      </c>
      <c r="BU144" s="72">
        <v>2</v>
      </c>
      <c r="BV144" s="72">
        <v>3</v>
      </c>
      <c r="BW144" s="72">
        <v>2</v>
      </c>
      <c r="BX144" s="72">
        <v>4</v>
      </c>
      <c r="BY144" s="72">
        <v>5</v>
      </c>
      <c r="BZ144" s="72">
        <v>3</v>
      </c>
      <c r="CA144" s="72">
        <v>4</v>
      </c>
      <c r="CB144" s="72">
        <v>5</v>
      </c>
      <c r="CC144" s="72">
        <v>4</v>
      </c>
      <c r="CD144" s="72">
        <v>5</v>
      </c>
      <c r="CE144" s="72">
        <v>4</v>
      </c>
      <c r="CF144" s="72">
        <v>5</v>
      </c>
      <c r="CG144" s="72">
        <v>4</v>
      </c>
      <c r="CH144" s="72">
        <v>5</v>
      </c>
      <c r="CI144" s="72">
        <v>5</v>
      </c>
      <c r="CJ144" s="72">
        <v>4</v>
      </c>
      <c r="CK144" s="72">
        <v>3</v>
      </c>
      <c r="CL144" s="72">
        <v>4</v>
      </c>
      <c r="CM144" s="72">
        <v>4</v>
      </c>
      <c r="CN144" s="72">
        <v>4</v>
      </c>
      <c r="CO144" s="72">
        <v>4</v>
      </c>
      <c r="CP144" s="72">
        <v>4</v>
      </c>
      <c r="CQ144" s="72" t="s">
        <v>2603</v>
      </c>
      <c r="CR144" s="72" t="s">
        <v>2606</v>
      </c>
      <c r="CT144" s="72" t="s">
        <v>163</v>
      </c>
      <c r="CU144" s="72" t="s">
        <v>171</v>
      </c>
      <c r="CV144" s="72" t="s">
        <v>181</v>
      </c>
      <c r="CW144" s="72" t="s">
        <v>183</v>
      </c>
      <c r="CX144" s="72" t="s">
        <v>301</v>
      </c>
      <c r="CY144" s="72" t="s">
        <v>192</v>
      </c>
      <c r="CZ144" s="72" t="s">
        <v>651</v>
      </c>
      <c r="DA144" s="72" t="s">
        <v>208</v>
      </c>
      <c r="DB144" s="72" t="s">
        <v>214</v>
      </c>
      <c r="DC144" s="72" t="s">
        <v>2031</v>
      </c>
    </row>
    <row r="145" spans="1:107" ht="12.75" x14ac:dyDescent="0.2">
      <c r="A145" s="75">
        <v>43836.649957870366</v>
      </c>
      <c r="B145" s="72">
        <v>4</v>
      </c>
      <c r="C145" s="72">
        <v>5</v>
      </c>
      <c r="D145" s="72">
        <v>4</v>
      </c>
      <c r="E145" s="72">
        <v>4</v>
      </c>
      <c r="F145" s="72">
        <v>2</v>
      </c>
      <c r="G145" s="72">
        <v>5</v>
      </c>
      <c r="H145" s="72">
        <v>3</v>
      </c>
      <c r="I145" s="72">
        <v>5</v>
      </c>
      <c r="J145" s="72">
        <v>3</v>
      </c>
      <c r="K145" s="72">
        <v>5</v>
      </c>
      <c r="L145" s="72">
        <v>3</v>
      </c>
      <c r="M145" s="72">
        <v>4</v>
      </c>
      <c r="N145" s="72">
        <v>3</v>
      </c>
      <c r="O145" s="72">
        <v>3</v>
      </c>
      <c r="P145" s="72">
        <v>5</v>
      </c>
      <c r="Q145" s="72">
        <v>4</v>
      </c>
      <c r="R145" s="72">
        <v>4</v>
      </c>
      <c r="S145" s="72">
        <v>3</v>
      </c>
      <c r="T145" s="72">
        <v>5</v>
      </c>
      <c r="U145" s="72">
        <v>5</v>
      </c>
      <c r="V145" s="72">
        <v>2</v>
      </c>
      <c r="W145" s="72">
        <v>4</v>
      </c>
      <c r="X145" s="72" t="s">
        <v>2714</v>
      </c>
      <c r="Y145" s="72" t="s">
        <v>2715</v>
      </c>
      <c r="Z145" s="72">
        <v>4</v>
      </c>
      <c r="AA145" s="72">
        <v>3</v>
      </c>
      <c r="AB145" s="72">
        <v>4</v>
      </c>
      <c r="AC145" s="72">
        <v>4</v>
      </c>
      <c r="AD145" s="72">
        <v>3</v>
      </c>
      <c r="AE145" s="72">
        <v>4</v>
      </c>
      <c r="AF145" s="72">
        <v>3</v>
      </c>
      <c r="AG145" s="72">
        <v>3</v>
      </c>
      <c r="AH145" s="72">
        <v>4</v>
      </c>
      <c r="AI145" s="72">
        <v>4</v>
      </c>
      <c r="AJ145" s="72">
        <v>3</v>
      </c>
      <c r="AK145" s="72">
        <v>4</v>
      </c>
      <c r="AL145" s="72">
        <v>3</v>
      </c>
      <c r="AM145" s="72">
        <v>5</v>
      </c>
      <c r="AN145" s="72">
        <v>5</v>
      </c>
      <c r="AO145" s="72">
        <v>4</v>
      </c>
      <c r="AP145" s="72">
        <v>4</v>
      </c>
      <c r="AQ145" s="72">
        <v>3</v>
      </c>
      <c r="AR145" s="72">
        <v>5</v>
      </c>
      <c r="AS145" s="72">
        <v>4</v>
      </c>
      <c r="AT145" s="72">
        <v>4</v>
      </c>
      <c r="AU145" s="72">
        <v>3</v>
      </c>
      <c r="AV145" s="72">
        <v>4</v>
      </c>
      <c r="AW145" s="72">
        <v>4</v>
      </c>
      <c r="AX145" s="72">
        <v>4</v>
      </c>
      <c r="AY145" s="72">
        <v>4</v>
      </c>
      <c r="AZ145" s="72">
        <v>3</v>
      </c>
      <c r="BA145" s="72">
        <v>4</v>
      </c>
      <c r="BB145" s="72">
        <v>4</v>
      </c>
      <c r="BC145" s="72">
        <v>3</v>
      </c>
      <c r="BD145" s="72">
        <v>2</v>
      </c>
      <c r="BE145" s="72">
        <v>3</v>
      </c>
      <c r="BF145" s="72">
        <v>4</v>
      </c>
      <c r="BG145" s="72">
        <v>3</v>
      </c>
      <c r="BH145" s="72">
        <v>5</v>
      </c>
      <c r="BI145" s="72">
        <v>4</v>
      </c>
      <c r="BJ145" s="72">
        <v>5</v>
      </c>
      <c r="BK145" s="72">
        <v>4</v>
      </c>
      <c r="BL145" s="72">
        <v>4</v>
      </c>
      <c r="BM145" s="72">
        <v>5</v>
      </c>
      <c r="BN145" s="72">
        <v>3</v>
      </c>
      <c r="BO145" s="72">
        <v>4</v>
      </c>
      <c r="BP145" s="72">
        <v>4</v>
      </c>
      <c r="BQ145" s="72">
        <v>3</v>
      </c>
      <c r="BR145" s="72">
        <v>4</v>
      </c>
      <c r="BS145" s="72">
        <v>4</v>
      </c>
      <c r="BT145" s="72">
        <v>3</v>
      </c>
      <c r="BU145" s="72">
        <v>4</v>
      </c>
      <c r="BV145" s="72">
        <v>4</v>
      </c>
      <c r="BW145" s="72">
        <v>3</v>
      </c>
      <c r="BX145" s="72">
        <v>5</v>
      </c>
      <c r="BY145" s="72">
        <v>3</v>
      </c>
      <c r="BZ145" s="72">
        <v>5</v>
      </c>
      <c r="CA145" s="72">
        <v>4</v>
      </c>
      <c r="CB145" s="72">
        <v>5</v>
      </c>
      <c r="CC145" s="72">
        <v>4</v>
      </c>
      <c r="CD145" s="72">
        <v>3</v>
      </c>
      <c r="CE145" s="72">
        <v>4</v>
      </c>
      <c r="CF145" s="72">
        <v>5</v>
      </c>
      <c r="CG145" s="72">
        <v>2</v>
      </c>
      <c r="CH145" s="72">
        <v>5</v>
      </c>
      <c r="CI145" s="72">
        <v>5</v>
      </c>
      <c r="CJ145" s="72">
        <v>5</v>
      </c>
      <c r="CK145" s="72">
        <v>4</v>
      </c>
      <c r="CL145" s="72">
        <v>4</v>
      </c>
      <c r="CM145" s="72">
        <v>4</v>
      </c>
      <c r="CN145" s="72">
        <v>2</v>
      </c>
      <c r="CO145" s="72">
        <v>2</v>
      </c>
      <c r="CP145" s="72">
        <v>3</v>
      </c>
      <c r="CQ145" s="72" t="s">
        <v>147</v>
      </c>
      <c r="CR145" s="72" t="s">
        <v>2997</v>
      </c>
      <c r="CT145" s="72" t="s">
        <v>162</v>
      </c>
      <c r="CU145" s="72" t="s">
        <v>171</v>
      </c>
      <c r="CV145" s="72" t="s">
        <v>177</v>
      </c>
      <c r="CW145" s="72" t="s">
        <v>183</v>
      </c>
      <c r="CX145" s="72" t="s">
        <v>345</v>
      </c>
      <c r="CY145" s="72" t="s">
        <v>203</v>
      </c>
      <c r="CZ145" s="72" t="s">
        <v>320</v>
      </c>
      <c r="DA145" s="72" t="s">
        <v>208</v>
      </c>
      <c r="DB145" s="72" t="s">
        <v>214</v>
      </c>
      <c r="DC145" s="72" t="s">
        <v>2031</v>
      </c>
    </row>
    <row r="146" spans="1:107" ht="12.75" x14ac:dyDescent="0.2">
      <c r="A146" s="75">
        <v>43836.650050474535</v>
      </c>
      <c r="B146" s="72">
        <v>5</v>
      </c>
      <c r="C146" s="72">
        <v>5</v>
      </c>
      <c r="D146" s="72">
        <v>5</v>
      </c>
      <c r="E146" s="72">
        <v>4</v>
      </c>
      <c r="F146" s="72">
        <v>1</v>
      </c>
      <c r="G146" s="72">
        <v>5</v>
      </c>
      <c r="H146" s="72">
        <v>5</v>
      </c>
      <c r="I146" s="72">
        <v>5</v>
      </c>
      <c r="J146" s="72">
        <v>1</v>
      </c>
      <c r="K146" s="72">
        <v>1</v>
      </c>
      <c r="L146" s="72">
        <v>2</v>
      </c>
      <c r="M146" s="72">
        <v>4</v>
      </c>
      <c r="N146" s="72">
        <v>5</v>
      </c>
      <c r="O146" s="72">
        <v>2</v>
      </c>
      <c r="P146" s="72">
        <v>4</v>
      </c>
      <c r="Q146" s="72">
        <v>4</v>
      </c>
      <c r="R146" s="72">
        <v>2</v>
      </c>
      <c r="S146" s="72">
        <v>3</v>
      </c>
      <c r="T146" s="72">
        <v>1</v>
      </c>
      <c r="U146" s="72">
        <v>2</v>
      </c>
      <c r="V146" s="72">
        <v>2</v>
      </c>
      <c r="W146" s="72">
        <v>5</v>
      </c>
      <c r="X146" s="72" t="s">
        <v>2998</v>
      </c>
      <c r="Y146" s="72" t="s">
        <v>2494</v>
      </c>
      <c r="Z146" s="72">
        <v>4</v>
      </c>
      <c r="AA146" s="72">
        <v>3</v>
      </c>
      <c r="AB146" s="72">
        <v>4</v>
      </c>
      <c r="AC146" s="72">
        <v>4</v>
      </c>
      <c r="AD146" s="72">
        <v>4</v>
      </c>
      <c r="AE146" s="72">
        <v>4</v>
      </c>
      <c r="AF146" s="72">
        <v>4</v>
      </c>
      <c r="AG146" s="72">
        <v>4</v>
      </c>
      <c r="AH146" s="72">
        <v>3</v>
      </c>
      <c r="AI146" s="72">
        <v>4</v>
      </c>
      <c r="AJ146" s="72">
        <v>3</v>
      </c>
      <c r="AK146" s="72">
        <v>4</v>
      </c>
      <c r="AL146" s="72">
        <v>4</v>
      </c>
      <c r="AM146" s="72">
        <v>5</v>
      </c>
      <c r="AN146" s="72">
        <v>5</v>
      </c>
      <c r="AO146" s="72">
        <v>5</v>
      </c>
      <c r="AP146" s="72">
        <v>3</v>
      </c>
      <c r="AQ146" s="72">
        <v>1</v>
      </c>
      <c r="AR146" s="72">
        <v>5</v>
      </c>
      <c r="AS146" s="72">
        <v>5</v>
      </c>
      <c r="AT146" s="72">
        <v>1</v>
      </c>
      <c r="AU146" s="72">
        <v>1</v>
      </c>
      <c r="AV146" s="72">
        <v>1</v>
      </c>
      <c r="AW146" s="72">
        <v>1</v>
      </c>
      <c r="AX146" s="72">
        <v>3</v>
      </c>
      <c r="AY146" s="72">
        <v>5</v>
      </c>
      <c r="AZ146" s="72">
        <v>3</v>
      </c>
      <c r="BA146" s="72">
        <v>2</v>
      </c>
      <c r="BB146" s="72">
        <v>5</v>
      </c>
      <c r="BC146" s="72">
        <v>1</v>
      </c>
      <c r="BD146" s="72">
        <v>3</v>
      </c>
      <c r="BE146" s="72">
        <v>1</v>
      </c>
      <c r="BF146" s="72">
        <v>2</v>
      </c>
      <c r="BG146" s="72">
        <v>1</v>
      </c>
      <c r="BH146" s="72">
        <v>5</v>
      </c>
      <c r="BI146" s="72">
        <v>5</v>
      </c>
      <c r="BJ146" s="72">
        <v>5</v>
      </c>
      <c r="BK146" s="72">
        <v>1</v>
      </c>
      <c r="BL146" s="72">
        <v>5</v>
      </c>
      <c r="BM146" s="72">
        <v>5</v>
      </c>
      <c r="BN146" s="72">
        <v>5</v>
      </c>
      <c r="BO146" s="72">
        <v>4</v>
      </c>
      <c r="BP146" s="72">
        <v>4</v>
      </c>
      <c r="BQ146" s="72">
        <v>3</v>
      </c>
      <c r="BR146" s="72">
        <v>4</v>
      </c>
      <c r="BS146" s="72">
        <v>5</v>
      </c>
      <c r="BT146" s="72">
        <v>4</v>
      </c>
      <c r="BU146" s="72">
        <v>3</v>
      </c>
      <c r="BV146" s="72">
        <v>4</v>
      </c>
      <c r="BW146" s="72">
        <v>2</v>
      </c>
      <c r="BX146" s="72">
        <v>5</v>
      </c>
      <c r="BY146" s="72">
        <v>3</v>
      </c>
      <c r="BZ146" s="72">
        <v>3</v>
      </c>
      <c r="CA146" s="72">
        <v>4</v>
      </c>
      <c r="CB146" s="72">
        <v>4</v>
      </c>
      <c r="CC146" s="72">
        <v>2</v>
      </c>
      <c r="CD146" s="72">
        <v>4</v>
      </c>
      <c r="CE146" s="72">
        <v>3</v>
      </c>
      <c r="CF146" s="72">
        <v>4</v>
      </c>
      <c r="CG146" s="72">
        <v>4</v>
      </c>
      <c r="CH146" s="72">
        <v>3</v>
      </c>
      <c r="CI146" s="72">
        <v>3</v>
      </c>
      <c r="CJ146" s="72">
        <v>5</v>
      </c>
      <c r="CK146" s="72">
        <v>5</v>
      </c>
      <c r="CL146" s="72">
        <v>4</v>
      </c>
      <c r="CM146" s="72">
        <v>3</v>
      </c>
      <c r="CN146" s="72">
        <v>3</v>
      </c>
      <c r="CO146" s="72">
        <v>3</v>
      </c>
      <c r="CP146" s="72">
        <v>4</v>
      </c>
      <c r="CQ146" s="72" t="s">
        <v>2603</v>
      </c>
      <c r="CR146" s="72" t="s">
        <v>2831</v>
      </c>
      <c r="CS146" s="72" t="s">
        <v>2999</v>
      </c>
      <c r="CT146" s="72" t="s">
        <v>163</v>
      </c>
      <c r="CU146" s="72" t="s">
        <v>171</v>
      </c>
      <c r="CV146" s="72" t="s">
        <v>176</v>
      </c>
      <c r="CW146" s="72" t="s">
        <v>183</v>
      </c>
      <c r="CX146" s="72" t="s">
        <v>632</v>
      </c>
      <c r="CY146" s="72" t="s">
        <v>204</v>
      </c>
      <c r="CZ146" s="72" t="s">
        <v>346</v>
      </c>
      <c r="DA146" s="72" t="s">
        <v>208</v>
      </c>
      <c r="DB146" s="72" t="s">
        <v>214</v>
      </c>
      <c r="DC146" s="72" t="s">
        <v>2031</v>
      </c>
    </row>
    <row r="147" spans="1:107" ht="12.75" x14ac:dyDescent="0.2">
      <c r="A147" s="75">
        <v>43836.653145578704</v>
      </c>
      <c r="B147" s="72">
        <v>3</v>
      </c>
      <c r="C147" s="72" t="s">
        <v>5</v>
      </c>
      <c r="D147" s="72">
        <v>5</v>
      </c>
      <c r="E147" s="72">
        <v>1</v>
      </c>
      <c r="F147" s="72">
        <v>3</v>
      </c>
      <c r="G147" s="72">
        <v>5</v>
      </c>
      <c r="H147" s="72">
        <v>3</v>
      </c>
      <c r="I147" s="72">
        <v>4</v>
      </c>
      <c r="J147" s="72">
        <v>1</v>
      </c>
      <c r="K147" s="72">
        <v>4</v>
      </c>
      <c r="L147" s="72">
        <v>2</v>
      </c>
      <c r="M147" s="72">
        <v>2</v>
      </c>
      <c r="N147" s="72">
        <v>1</v>
      </c>
      <c r="O147" s="72">
        <v>4</v>
      </c>
      <c r="P147" s="72">
        <v>5</v>
      </c>
      <c r="Q147" s="72">
        <v>4</v>
      </c>
      <c r="R147" s="72">
        <v>3</v>
      </c>
      <c r="S147" s="72">
        <v>1</v>
      </c>
      <c r="T147" s="72">
        <v>4</v>
      </c>
      <c r="U147" s="72">
        <v>2</v>
      </c>
      <c r="V147" s="72">
        <v>2</v>
      </c>
      <c r="W147" s="72">
        <v>2</v>
      </c>
      <c r="X147" s="72" t="s">
        <v>3000</v>
      </c>
      <c r="Y147" s="72" t="s">
        <v>3001</v>
      </c>
      <c r="Z147" s="72">
        <v>5</v>
      </c>
      <c r="AA147" s="72">
        <v>4</v>
      </c>
      <c r="AB147" s="72">
        <v>4</v>
      </c>
      <c r="AC147" s="72">
        <v>5</v>
      </c>
      <c r="AD147" s="72">
        <v>5</v>
      </c>
      <c r="AE147" s="72">
        <v>3</v>
      </c>
      <c r="AF147" s="72">
        <v>4</v>
      </c>
      <c r="AG147" s="72">
        <v>3</v>
      </c>
      <c r="AH147" s="72">
        <v>3</v>
      </c>
      <c r="AI147" s="72">
        <v>5</v>
      </c>
      <c r="AJ147" s="72">
        <v>4</v>
      </c>
      <c r="AK147" s="72">
        <v>4</v>
      </c>
      <c r="AL147" s="72">
        <v>4</v>
      </c>
      <c r="AM147" s="72">
        <v>3</v>
      </c>
      <c r="AN147" s="72">
        <v>5</v>
      </c>
      <c r="AO147" s="72">
        <v>5</v>
      </c>
      <c r="AP147" s="72">
        <v>1</v>
      </c>
      <c r="AQ147" s="72">
        <v>4</v>
      </c>
      <c r="AR147" s="72">
        <v>5</v>
      </c>
      <c r="AS147" s="72">
        <v>4</v>
      </c>
      <c r="AT147" s="72">
        <v>5</v>
      </c>
      <c r="AU147" s="72">
        <v>1</v>
      </c>
      <c r="AV147" s="72">
        <v>4</v>
      </c>
      <c r="AW147" s="72">
        <v>3</v>
      </c>
      <c r="AX147" s="72">
        <v>3</v>
      </c>
      <c r="AY147" s="72">
        <v>1</v>
      </c>
      <c r="AZ147" s="72">
        <v>4</v>
      </c>
      <c r="BA147" s="72">
        <v>4</v>
      </c>
      <c r="BB147" s="72">
        <v>5</v>
      </c>
      <c r="BC147" s="72">
        <v>4</v>
      </c>
      <c r="BD147" s="72">
        <v>2</v>
      </c>
      <c r="BE147" s="72">
        <v>4</v>
      </c>
      <c r="BF147" s="72">
        <v>1</v>
      </c>
      <c r="BG147" s="72">
        <v>2</v>
      </c>
      <c r="BH147" s="72">
        <v>3</v>
      </c>
      <c r="BI147" s="72">
        <v>3</v>
      </c>
      <c r="BJ147" s="72">
        <v>4</v>
      </c>
      <c r="BK147" s="72">
        <v>3</v>
      </c>
      <c r="BL147" s="72">
        <v>4</v>
      </c>
      <c r="BM147" s="72">
        <v>3</v>
      </c>
      <c r="BN147" s="72">
        <v>4</v>
      </c>
      <c r="BO147" s="72">
        <v>4</v>
      </c>
      <c r="BP147" s="72">
        <v>5</v>
      </c>
      <c r="BQ147" s="72">
        <v>2</v>
      </c>
      <c r="BR147" s="72">
        <v>5</v>
      </c>
      <c r="BS147" s="72">
        <v>5</v>
      </c>
      <c r="BT147" s="72">
        <v>3</v>
      </c>
      <c r="BU147" s="72">
        <v>4</v>
      </c>
      <c r="BV147" s="72">
        <v>4</v>
      </c>
      <c r="BW147" s="72">
        <v>3</v>
      </c>
      <c r="BX147" s="72">
        <v>3</v>
      </c>
      <c r="BY147" s="72">
        <v>4</v>
      </c>
      <c r="BZ147" s="72">
        <v>5</v>
      </c>
      <c r="CA147" s="72">
        <v>5</v>
      </c>
      <c r="CB147" s="72">
        <v>3</v>
      </c>
      <c r="CC147" s="72">
        <v>4</v>
      </c>
      <c r="CD147" s="72">
        <v>4</v>
      </c>
      <c r="CE147" s="72">
        <v>3</v>
      </c>
      <c r="CF147" s="72">
        <v>5</v>
      </c>
      <c r="CG147" s="72">
        <v>1</v>
      </c>
      <c r="CH147" s="72">
        <v>1</v>
      </c>
      <c r="CI147" s="72">
        <v>1</v>
      </c>
      <c r="CJ147" s="72">
        <v>4</v>
      </c>
      <c r="CK147" s="72">
        <v>3</v>
      </c>
      <c r="CL147" s="72">
        <v>3</v>
      </c>
      <c r="CM147" s="72">
        <v>3</v>
      </c>
      <c r="CN147" s="72">
        <v>2</v>
      </c>
      <c r="CO147" s="72">
        <v>5</v>
      </c>
      <c r="CP147" s="72">
        <v>5</v>
      </c>
      <c r="CQ147" s="72" t="s">
        <v>2052</v>
      </c>
      <c r="CR147" s="72" t="s">
        <v>2815</v>
      </c>
      <c r="CS147" s="72" t="s">
        <v>3002</v>
      </c>
      <c r="CT147" s="72" t="s">
        <v>163</v>
      </c>
      <c r="CU147" s="72" t="s">
        <v>170</v>
      </c>
      <c r="CV147" s="72" t="s">
        <v>176</v>
      </c>
      <c r="CW147" s="72" t="s">
        <v>183</v>
      </c>
      <c r="CX147" s="72" t="s">
        <v>437</v>
      </c>
      <c r="CY147" s="72" t="s">
        <v>153</v>
      </c>
      <c r="CZ147" s="72" t="s">
        <v>346</v>
      </c>
      <c r="DA147" s="72" t="s">
        <v>208</v>
      </c>
      <c r="DB147" s="72" t="s">
        <v>214</v>
      </c>
      <c r="DC147" s="72" t="s">
        <v>2031</v>
      </c>
    </row>
    <row r="148" spans="1:107" ht="12.75" x14ac:dyDescent="0.2">
      <c r="A148" s="75">
        <v>43836.663491909727</v>
      </c>
      <c r="B148" s="72">
        <v>3</v>
      </c>
      <c r="C148" s="72">
        <v>5</v>
      </c>
      <c r="D148" s="72">
        <v>3</v>
      </c>
      <c r="E148" s="72">
        <v>3</v>
      </c>
      <c r="F148" s="72">
        <v>3</v>
      </c>
      <c r="G148" s="72">
        <v>5</v>
      </c>
      <c r="H148" s="72">
        <v>3</v>
      </c>
      <c r="I148" s="72">
        <v>4</v>
      </c>
      <c r="J148" s="72">
        <v>3</v>
      </c>
      <c r="K148" s="72">
        <v>3</v>
      </c>
      <c r="L148" s="72">
        <v>4</v>
      </c>
      <c r="M148" s="72">
        <v>4</v>
      </c>
      <c r="N148" s="72">
        <v>5</v>
      </c>
      <c r="O148" s="72">
        <v>4</v>
      </c>
      <c r="P148" s="72">
        <v>5</v>
      </c>
      <c r="Q148" s="72">
        <v>4</v>
      </c>
      <c r="R148" s="72">
        <v>4</v>
      </c>
      <c r="S148" s="72">
        <v>4</v>
      </c>
      <c r="T148" s="72">
        <v>4</v>
      </c>
      <c r="U148" s="72">
        <v>4</v>
      </c>
      <c r="V148" s="72">
        <v>3</v>
      </c>
      <c r="W148" s="72">
        <v>4</v>
      </c>
      <c r="X148" s="72" t="s">
        <v>3003</v>
      </c>
      <c r="Y148" s="72" t="s">
        <v>3004</v>
      </c>
      <c r="Z148" s="72">
        <v>3</v>
      </c>
      <c r="AA148" s="72">
        <v>2</v>
      </c>
      <c r="AB148" s="72">
        <v>4</v>
      </c>
      <c r="AC148" s="72">
        <v>4</v>
      </c>
      <c r="AD148" s="72">
        <v>3</v>
      </c>
      <c r="AE148" s="72">
        <v>4</v>
      </c>
      <c r="AF148" s="72">
        <v>3</v>
      </c>
      <c r="AG148" s="72">
        <v>2</v>
      </c>
      <c r="AH148" s="72">
        <v>2</v>
      </c>
      <c r="AI148" s="72">
        <v>2</v>
      </c>
      <c r="AJ148" s="72">
        <v>3</v>
      </c>
      <c r="AK148" s="72">
        <v>4</v>
      </c>
      <c r="AL148" s="72">
        <v>2</v>
      </c>
      <c r="AM148" s="72">
        <v>3</v>
      </c>
      <c r="AN148" s="72">
        <v>4</v>
      </c>
      <c r="AO148" s="72">
        <v>2</v>
      </c>
      <c r="AP148" s="72">
        <v>3</v>
      </c>
      <c r="AQ148" s="72">
        <v>3</v>
      </c>
      <c r="AR148" s="72">
        <v>5</v>
      </c>
      <c r="AS148" s="72">
        <v>3</v>
      </c>
      <c r="AT148" s="72">
        <v>3</v>
      </c>
      <c r="AU148" s="72">
        <v>3</v>
      </c>
      <c r="AV148" s="72">
        <v>3</v>
      </c>
      <c r="AW148" s="72">
        <v>3</v>
      </c>
      <c r="AX148" s="72">
        <v>3</v>
      </c>
      <c r="AY148" s="72">
        <v>5</v>
      </c>
      <c r="AZ148" s="72">
        <v>4</v>
      </c>
      <c r="BA148" s="72">
        <v>4</v>
      </c>
      <c r="BB148" s="72">
        <v>4</v>
      </c>
      <c r="BC148" s="72">
        <v>4</v>
      </c>
      <c r="BD148" s="72">
        <v>3</v>
      </c>
      <c r="BE148" s="72">
        <v>4</v>
      </c>
      <c r="BF148" s="72">
        <v>3</v>
      </c>
      <c r="BG148" s="72">
        <v>4</v>
      </c>
      <c r="BH148" s="72">
        <v>4</v>
      </c>
      <c r="BI148" s="72">
        <v>4</v>
      </c>
      <c r="BJ148" s="72">
        <v>4</v>
      </c>
      <c r="BK148" s="72">
        <v>3</v>
      </c>
      <c r="BL148" s="72">
        <v>4</v>
      </c>
      <c r="BM148" s="72">
        <v>4</v>
      </c>
      <c r="BN148" s="72">
        <v>4</v>
      </c>
      <c r="BO148" s="72">
        <v>4</v>
      </c>
      <c r="BP148" s="72">
        <v>4</v>
      </c>
      <c r="BQ148" s="72">
        <v>3</v>
      </c>
      <c r="BR148" s="72">
        <v>3</v>
      </c>
      <c r="BS148" s="72">
        <v>4</v>
      </c>
      <c r="BT148" s="72">
        <v>4</v>
      </c>
      <c r="BU148" s="72">
        <v>4</v>
      </c>
      <c r="BV148" s="72">
        <v>3</v>
      </c>
      <c r="BW148" s="72">
        <v>4</v>
      </c>
      <c r="BX148" s="72">
        <v>3</v>
      </c>
      <c r="BY148" s="72">
        <v>3</v>
      </c>
      <c r="BZ148" s="72">
        <v>4</v>
      </c>
      <c r="CA148" s="72">
        <v>4</v>
      </c>
      <c r="CB148" s="72">
        <v>4</v>
      </c>
      <c r="CC148" s="72">
        <v>4</v>
      </c>
      <c r="CD148" s="72">
        <v>4</v>
      </c>
      <c r="CE148" s="72">
        <v>4</v>
      </c>
      <c r="CF148" s="72">
        <v>4</v>
      </c>
      <c r="CG148" s="72">
        <v>2</v>
      </c>
      <c r="CH148" s="72">
        <v>4</v>
      </c>
      <c r="CI148" s="72">
        <v>4</v>
      </c>
      <c r="CJ148" s="72">
        <v>4</v>
      </c>
      <c r="CK148" s="72">
        <v>5</v>
      </c>
      <c r="CL148" s="72">
        <v>4</v>
      </c>
      <c r="CM148" s="72">
        <v>4</v>
      </c>
      <c r="CN148" s="72">
        <v>4</v>
      </c>
      <c r="CO148" s="72">
        <v>4</v>
      </c>
      <c r="CP148" s="72">
        <v>4</v>
      </c>
      <c r="CQ148" s="72" t="s">
        <v>2052</v>
      </c>
      <c r="CR148" s="72" t="s">
        <v>3005</v>
      </c>
      <c r="CS148" s="72" t="s">
        <v>3006</v>
      </c>
      <c r="CT148" s="72" t="s">
        <v>163</v>
      </c>
      <c r="CU148" s="72" t="s">
        <v>170</v>
      </c>
      <c r="CV148" s="72" t="s">
        <v>176</v>
      </c>
      <c r="CW148" s="72" t="s">
        <v>184</v>
      </c>
      <c r="CX148" s="72" t="s">
        <v>660</v>
      </c>
      <c r="CY148" s="72" t="s">
        <v>203</v>
      </c>
      <c r="CZ148" s="72" t="s">
        <v>395</v>
      </c>
      <c r="DA148" s="72" t="s">
        <v>208</v>
      </c>
      <c r="DB148" s="72" t="s">
        <v>214</v>
      </c>
      <c r="DC148" s="72" t="s">
        <v>2031</v>
      </c>
    </row>
    <row r="149" spans="1:107" ht="12.75" x14ac:dyDescent="0.2">
      <c r="A149" s="75">
        <v>43836.664975729167</v>
      </c>
      <c r="B149" s="72">
        <v>1</v>
      </c>
      <c r="C149" s="72">
        <v>3</v>
      </c>
      <c r="D149" s="72">
        <v>3</v>
      </c>
      <c r="E149" s="72">
        <v>1</v>
      </c>
      <c r="F149" s="72">
        <v>3</v>
      </c>
      <c r="G149" s="72" t="s">
        <v>5</v>
      </c>
      <c r="H149" s="72">
        <v>1</v>
      </c>
      <c r="I149" s="72">
        <v>4</v>
      </c>
      <c r="J149" s="72">
        <v>1</v>
      </c>
      <c r="K149" s="72">
        <v>1</v>
      </c>
      <c r="L149" s="72">
        <v>2</v>
      </c>
      <c r="M149" s="72">
        <v>2</v>
      </c>
      <c r="N149" s="72">
        <v>4</v>
      </c>
      <c r="O149" s="72">
        <v>1</v>
      </c>
      <c r="P149" s="72">
        <v>3</v>
      </c>
      <c r="Q149" s="72">
        <v>3</v>
      </c>
      <c r="R149" s="72">
        <v>2</v>
      </c>
      <c r="S149" s="72">
        <v>3</v>
      </c>
      <c r="T149" s="72">
        <v>2</v>
      </c>
      <c r="U149" s="72">
        <v>3</v>
      </c>
      <c r="V149" s="72">
        <v>1</v>
      </c>
      <c r="W149" s="72">
        <v>4</v>
      </c>
      <c r="X149" s="72" t="s">
        <v>3007</v>
      </c>
      <c r="Y149" s="72" t="s">
        <v>2495</v>
      </c>
      <c r="Z149" s="72">
        <v>5</v>
      </c>
      <c r="AA149" s="72">
        <v>3</v>
      </c>
      <c r="AB149" s="72">
        <v>4</v>
      </c>
      <c r="AC149" s="72">
        <v>3</v>
      </c>
      <c r="AD149" s="72">
        <v>4</v>
      </c>
      <c r="AE149" s="72">
        <v>3</v>
      </c>
      <c r="AF149" s="72">
        <v>3</v>
      </c>
      <c r="AG149" s="72">
        <v>4</v>
      </c>
      <c r="AH149" s="72">
        <v>4</v>
      </c>
      <c r="AI149" s="72">
        <v>4</v>
      </c>
      <c r="AJ149" s="72">
        <v>4</v>
      </c>
      <c r="AK149" s="72">
        <v>4</v>
      </c>
      <c r="AL149" s="72">
        <v>4</v>
      </c>
      <c r="AM149" s="72">
        <v>4</v>
      </c>
      <c r="AN149" s="72">
        <v>3</v>
      </c>
      <c r="AO149" s="72">
        <v>3</v>
      </c>
      <c r="AP149" s="72">
        <v>2</v>
      </c>
      <c r="AQ149" s="72">
        <v>4</v>
      </c>
      <c r="AR149" s="72" t="s">
        <v>5</v>
      </c>
      <c r="AS149" s="72">
        <v>2</v>
      </c>
      <c r="AT149" s="72">
        <v>4</v>
      </c>
      <c r="AU149" s="72">
        <v>3</v>
      </c>
      <c r="AV149" s="72">
        <v>4</v>
      </c>
      <c r="AW149" s="72">
        <v>3</v>
      </c>
      <c r="AX149" s="72">
        <v>4</v>
      </c>
      <c r="AY149" s="72" t="s">
        <v>5</v>
      </c>
      <c r="AZ149" s="72">
        <v>2</v>
      </c>
      <c r="BA149" s="72">
        <v>5</v>
      </c>
      <c r="BB149" s="72">
        <v>3</v>
      </c>
      <c r="BC149" s="72">
        <v>2</v>
      </c>
      <c r="BD149" s="72">
        <v>4</v>
      </c>
      <c r="BE149" s="72">
        <v>2</v>
      </c>
      <c r="BF149" s="72">
        <v>3</v>
      </c>
      <c r="BG149" s="72">
        <v>2</v>
      </c>
      <c r="BH149" s="72" t="s">
        <v>5</v>
      </c>
      <c r="BI149" s="72">
        <v>3</v>
      </c>
      <c r="BJ149" s="72">
        <v>3</v>
      </c>
      <c r="BK149" s="72">
        <v>4</v>
      </c>
      <c r="BL149" s="72">
        <v>4</v>
      </c>
      <c r="BM149" s="72">
        <v>2</v>
      </c>
      <c r="BN149" s="72">
        <v>4</v>
      </c>
      <c r="BO149" s="72">
        <v>4</v>
      </c>
      <c r="BP149" s="72">
        <v>4</v>
      </c>
      <c r="BQ149" s="72">
        <v>2</v>
      </c>
      <c r="BR149" s="72">
        <v>2</v>
      </c>
      <c r="BS149" s="72">
        <v>4</v>
      </c>
      <c r="BT149" s="72">
        <v>2</v>
      </c>
      <c r="BU149" s="72">
        <v>1</v>
      </c>
      <c r="BV149" s="72">
        <v>2</v>
      </c>
      <c r="BW149" s="72">
        <v>2</v>
      </c>
      <c r="BX149" s="72">
        <v>3</v>
      </c>
      <c r="BY149" s="72">
        <v>4</v>
      </c>
      <c r="BZ149" s="72">
        <v>4</v>
      </c>
      <c r="CA149" s="72">
        <v>4</v>
      </c>
      <c r="CB149" s="72">
        <v>4</v>
      </c>
      <c r="CC149" s="72">
        <v>3</v>
      </c>
      <c r="CD149" s="72">
        <v>4</v>
      </c>
      <c r="CE149" s="72">
        <v>4</v>
      </c>
      <c r="CF149" s="72">
        <v>3</v>
      </c>
      <c r="CG149" s="72">
        <v>3</v>
      </c>
      <c r="CH149" s="72">
        <v>4</v>
      </c>
      <c r="CI149" s="72">
        <v>3</v>
      </c>
      <c r="CJ149" s="72">
        <v>3</v>
      </c>
      <c r="CK149" s="72">
        <v>3</v>
      </c>
      <c r="CL149" s="72">
        <v>3</v>
      </c>
      <c r="CM149" s="72">
        <v>3</v>
      </c>
      <c r="CN149" s="72">
        <v>3</v>
      </c>
      <c r="CO149" s="72">
        <v>3</v>
      </c>
      <c r="CP149" s="72">
        <v>3</v>
      </c>
      <c r="CQ149" s="72" t="s">
        <v>3008</v>
      </c>
      <c r="CR149" s="72" t="s">
        <v>2572</v>
      </c>
      <c r="CS149" s="72" t="s">
        <v>3009</v>
      </c>
      <c r="CT149" s="72" t="s">
        <v>162</v>
      </c>
      <c r="CU149" s="72" t="s">
        <v>170</v>
      </c>
      <c r="CV149" s="72" t="s">
        <v>176</v>
      </c>
      <c r="CW149" s="72" t="s">
        <v>184</v>
      </c>
      <c r="CX149" s="72" t="s">
        <v>345</v>
      </c>
      <c r="CY149" s="72" t="s">
        <v>204</v>
      </c>
      <c r="CZ149" s="72" t="s">
        <v>3010</v>
      </c>
      <c r="DA149" s="72" t="s">
        <v>307</v>
      </c>
      <c r="DB149" s="72" t="s">
        <v>214</v>
      </c>
      <c r="DC149" s="72" t="s">
        <v>2031</v>
      </c>
    </row>
    <row r="150" spans="1:107" ht="12.75" x14ac:dyDescent="0.2">
      <c r="A150" s="75">
        <v>43836.665146238425</v>
      </c>
      <c r="B150" s="72">
        <v>3</v>
      </c>
      <c r="C150" s="72">
        <v>5</v>
      </c>
      <c r="D150" s="72">
        <v>5</v>
      </c>
      <c r="E150" s="72">
        <v>4</v>
      </c>
      <c r="F150" s="72">
        <v>5</v>
      </c>
      <c r="G150" s="72">
        <v>4</v>
      </c>
      <c r="H150" s="72">
        <v>1</v>
      </c>
      <c r="I150" s="72">
        <v>4</v>
      </c>
      <c r="J150" s="72">
        <v>1</v>
      </c>
      <c r="K150" s="72">
        <v>1</v>
      </c>
      <c r="L150" s="72">
        <v>1</v>
      </c>
      <c r="M150" s="72">
        <v>1</v>
      </c>
      <c r="N150" s="72">
        <v>1</v>
      </c>
      <c r="O150" s="72">
        <v>3</v>
      </c>
      <c r="P150" s="72">
        <v>5</v>
      </c>
      <c r="Q150" s="72">
        <v>1</v>
      </c>
      <c r="R150" s="72">
        <v>1</v>
      </c>
      <c r="S150" s="72">
        <v>1</v>
      </c>
      <c r="T150" s="72">
        <v>5</v>
      </c>
      <c r="U150" s="72">
        <v>1</v>
      </c>
      <c r="V150" s="72">
        <v>1</v>
      </c>
      <c r="W150" s="72">
        <v>5</v>
      </c>
      <c r="X150" s="72" t="s">
        <v>3011</v>
      </c>
      <c r="Y150" s="72" t="s">
        <v>3012</v>
      </c>
      <c r="Z150" s="72">
        <v>5</v>
      </c>
      <c r="AA150" s="72">
        <v>4</v>
      </c>
      <c r="AB150" s="72">
        <v>5</v>
      </c>
      <c r="AC150" s="72">
        <v>4</v>
      </c>
      <c r="AD150" s="72">
        <v>5</v>
      </c>
      <c r="AE150" s="72">
        <v>3</v>
      </c>
      <c r="AF150" s="72">
        <v>3</v>
      </c>
      <c r="AG150" s="72">
        <v>3</v>
      </c>
      <c r="AH150" s="72">
        <v>3</v>
      </c>
      <c r="AI150" s="72">
        <v>5</v>
      </c>
      <c r="AJ150" s="72">
        <v>3</v>
      </c>
      <c r="AK150" s="72">
        <v>5</v>
      </c>
      <c r="AL150" s="72">
        <v>3</v>
      </c>
      <c r="AM150" s="72">
        <v>4</v>
      </c>
      <c r="AN150" s="72">
        <v>3</v>
      </c>
      <c r="AO150" s="72">
        <v>4</v>
      </c>
      <c r="AP150" s="72">
        <v>1</v>
      </c>
      <c r="AQ150" s="72">
        <v>1</v>
      </c>
      <c r="AR150" s="72">
        <v>1</v>
      </c>
      <c r="AS150" s="72">
        <v>1</v>
      </c>
      <c r="AT150" s="72">
        <v>4</v>
      </c>
      <c r="AU150" s="72">
        <v>1</v>
      </c>
      <c r="AV150" s="72">
        <v>1</v>
      </c>
      <c r="AW150" s="72">
        <v>1</v>
      </c>
      <c r="AX150" s="72">
        <v>1</v>
      </c>
      <c r="AY150" s="72">
        <v>1</v>
      </c>
      <c r="AZ150" s="72">
        <v>3</v>
      </c>
      <c r="BA150" s="72">
        <v>5</v>
      </c>
      <c r="BB150" s="72">
        <v>4</v>
      </c>
      <c r="BC150" s="72">
        <v>1</v>
      </c>
      <c r="BD150" s="72">
        <v>1</v>
      </c>
      <c r="BE150" s="72">
        <v>1</v>
      </c>
      <c r="BF150" s="72">
        <v>1</v>
      </c>
      <c r="BG150" s="72">
        <v>1</v>
      </c>
      <c r="BH150" s="72">
        <v>5</v>
      </c>
      <c r="BI150" s="72">
        <v>5</v>
      </c>
      <c r="BJ150" s="72">
        <v>5</v>
      </c>
      <c r="BK150" s="72">
        <v>2</v>
      </c>
      <c r="BL150" s="72">
        <v>3</v>
      </c>
      <c r="BM150" s="72">
        <v>5</v>
      </c>
      <c r="BN150" s="72">
        <v>5</v>
      </c>
      <c r="BO150" s="72">
        <v>5</v>
      </c>
      <c r="BP150" s="72">
        <v>5</v>
      </c>
      <c r="BQ150" s="72">
        <v>4</v>
      </c>
      <c r="BR150" s="72">
        <v>5</v>
      </c>
      <c r="BS150" s="72">
        <v>5</v>
      </c>
      <c r="BT150" s="72">
        <v>4</v>
      </c>
      <c r="BU150" s="72">
        <v>5</v>
      </c>
      <c r="BV150" s="72">
        <v>5</v>
      </c>
      <c r="BW150" s="72">
        <v>5</v>
      </c>
      <c r="BX150" s="72">
        <v>5</v>
      </c>
      <c r="BY150" s="72">
        <v>5</v>
      </c>
      <c r="BZ150" s="72">
        <v>3</v>
      </c>
      <c r="CA150" s="72">
        <v>5</v>
      </c>
      <c r="CB150" s="72">
        <v>5</v>
      </c>
      <c r="CC150" s="72">
        <v>1</v>
      </c>
      <c r="CD150" s="72">
        <v>5</v>
      </c>
      <c r="CE150" s="72">
        <v>5</v>
      </c>
      <c r="CF150" s="72">
        <v>5</v>
      </c>
      <c r="CG150" s="72">
        <v>5</v>
      </c>
      <c r="CH150" s="72">
        <v>5</v>
      </c>
      <c r="CI150" s="72">
        <v>5</v>
      </c>
      <c r="CJ150" s="72">
        <v>5</v>
      </c>
      <c r="CK150" s="72">
        <v>5</v>
      </c>
      <c r="CL150" s="72">
        <v>3</v>
      </c>
      <c r="CM150" s="72">
        <v>3</v>
      </c>
      <c r="CN150" s="72">
        <v>4</v>
      </c>
      <c r="CO150" s="72">
        <v>5</v>
      </c>
      <c r="CP150" s="72">
        <v>5</v>
      </c>
      <c r="CQ150" s="72" t="s">
        <v>147</v>
      </c>
      <c r="CR150" s="72" t="s">
        <v>3013</v>
      </c>
      <c r="CT150" s="72" t="s">
        <v>163</v>
      </c>
      <c r="CU150" s="72" t="s">
        <v>170</v>
      </c>
      <c r="CV150" s="72" t="s">
        <v>176</v>
      </c>
      <c r="CW150" s="72" t="s">
        <v>183</v>
      </c>
      <c r="CX150" s="72" t="s">
        <v>1004</v>
      </c>
      <c r="CY150" s="72" t="s">
        <v>192</v>
      </c>
      <c r="CZ150" s="72" t="s">
        <v>1045</v>
      </c>
      <c r="DA150" s="72" t="s">
        <v>208</v>
      </c>
      <c r="DB150" s="72" t="s">
        <v>214</v>
      </c>
      <c r="DC150" s="72" t="s">
        <v>2031</v>
      </c>
    </row>
    <row r="151" spans="1:107" ht="12.75" x14ac:dyDescent="0.2">
      <c r="A151" s="75">
        <v>43836.669325833333</v>
      </c>
      <c r="B151" s="72">
        <v>5</v>
      </c>
      <c r="C151" s="72">
        <v>5</v>
      </c>
      <c r="D151" s="72">
        <v>4</v>
      </c>
      <c r="E151" s="72">
        <v>2</v>
      </c>
      <c r="F151" s="72">
        <v>2</v>
      </c>
      <c r="G151" s="72">
        <v>5</v>
      </c>
      <c r="H151" s="72">
        <v>5</v>
      </c>
      <c r="I151" s="72">
        <v>3</v>
      </c>
      <c r="J151" s="72">
        <v>1</v>
      </c>
      <c r="K151" s="72">
        <v>3</v>
      </c>
      <c r="L151" s="72">
        <v>2</v>
      </c>
      <c r="M151" s="72">
        <v>2</v>
      </c>
      <c r="N151" s="72">
        <v>2</v>
      </c>
      <c r="O151" s="72">
        <v>4</v>
      </c>
      <c r="P151" s="72">
        <v>4</v>
      </c>
      <c r="Q151" s="72">
        <v>2</v>
      </c>
      <c r="R151" s="72">
        <v>4</v>
      </c>
      <c r="S151" s="72">
        <v>5</v>
      </c>
      <c r="T151" s="72">
        <v>3</v>
      </c>
      <c r="U151" s="72">
        <v>4</v>
      </c>
      <c r="V151" s="72" t="s">
        <v>5</v>
      </c>
      <c r="W151" s="72">
        <v>5</v>
      </c>
      <c r="X151" s="72" t="s">
        <v>3014</v>
      </c>
      <c r="Y151" s="72" t="s">
        <v>3015</v>
      </c>
      <c r="Z151" s="72">
        <v>5</v>
      </c>
      <c r="AA151" s="72">
        <v>4</v>
      </c>
      <c r="AB151" s="72">
        <v>5</v>
      </c>
      <c r="AC151" s="72">
        <v>5</v>
      </c>
      <c r="AD151" s="72">
        <v>5</v>
      </c>
      <c r="AE151" s="72">
        <v>4</v>
      </c>
      <c r="AF151" s="72">
        <v>4</v>
      </c>
      <c r="AG151" s="72">
        <v>4</v>
      </c>
      <c r="AH151" s="72">
        <v>3</v>
      </c>
      <c r="AI151" s="72">
        <v>5</v>
      </c>
      <c r="AJ151" s="72">
        <v>5</v>
      </c>
      <c r="AK151" s="72">
        <v>5</v>
      </c>
      <c r="AL151" s="72">
        <v>5</v>
      </c>
      <c r="AM151" s="72">
        <v>5</v>
      </c>
      <c r="AN151" s="72">
        <v>5</v>
      </c>
      <c r="AO151" s="72">
        <v>5</v>
      </c>
      <c r="AP151" s="72" t="s">
        <v>5</v>
      </c>
      <c r="AQ151" s="72" t="s">
        <v>5</v>
      </c>
      <c r="AR151" s="72">
        <v>5</v>
      </c>
      <c r="AS151" s="72">
        <v>5</v>
      </c>
      <c r="AT151" s="72">
        <v>4</v>
      </c>
      <c r="AU151" s="72">
        <v>1</v>
      </c>
      <c r="AV151" s="72">
        <v>3</v>
      </c>
      <c r="AW151" s="72">
        <v>3</v>
      </c>
      <c r="AX151" s="72">
        <v>3</v>
      </c>
      <c r="AY151" s="72" t="s">
        <v>5</v>
      </c>
      <c r="AZ151" s="72">
        <v>4</v>
      </c>
      <c r="BA151" s="72">
        <v>5</v>
      </c>
      <c r="BB151" s="72">
        <v>2</v>
      </c>
      <c r="BC151" s="72">
        <v>5</v>
      </c>
      <c r="BD151" s="72">
        <v>5</v>
      </c>
      <c r="BE151" s="72">
        <v>3</v>
      </c>
      <c r="BF151" s="72">
        <v>3</v>
      </c>
      <c r="BG151" s="72" t="s">
        <v>5</v>
      </c>
      <c r="BH151" s="72">
        <v>5</v>
      </c>
      <c r="BI151" s="72">
        <v>5</v>
      </c>
      <c r="BJ151" s="72">
        <v>5</v>
      </c>
      <c r="BK151" s="72">
        <v>3</v>
      </c>
      <c r="BL151" s="72">
        <v>4</v>
      </c>
      <c r="BM151" s="72">
        <v>5</v>
      </c>
      <c r="BN151" s="72">
        <v>5</v>
      </c>
      <c r="BO151" s="72">
        <v>5</v>
      </c>
      <c r="BP151" s="72">
        <v>5</v>
      </c>
      <c r="BQ151" s="72">
        <v>3</v>
      </c>
      <c r="BR151" s="72">
        <v>4</v>
      </c>
      <c r="BS151" s="72">
        <v>4</v>
      </c>
      <c r="BT151" s="72" t="s">
        <v>5</v>
      </c>
      <c r="BU151" s="72">
        <v>4</v>
      </c>
      <c r="BV151" s="72">
        <v>4</v>
      </c>
      <c r="BW151" s="72" t="s">
        <v>5</v>
      </c>
      <c r="BX151" s="72">
        <v>4</v>
      </c>
      <c r="BY151" s="72">
        <v>4</v>
      </c>
      <c r="BZ151" s="72">
        <v>5</v>
      </c>
      <c r="CA151" s="72">
        <v>5</v>
      </c>
      <c r="CB151" s="72">
        <v>5</v>
      </c>
      <c r="CC151" s="72">
        <v>5</v>
      </c>
      <c r="CD151" s="72">
        <v>5</v>
      </c>
      <c r="CE151" s="72">
        <v>5</v>
      </c>
      <c r="CF151" s="72">
        <v>5</v>
      </c>
      <c r="CG151" s="72">
        <v>3</v>
      </c>
      <c r="CH151" s="72">
        <v>5</v>
      </c>
      <c r="CI151" s="72">
        <v>5</v>
      </c>
      <c r="CJ151" s="72">
        <v>3</v>
      </c>
      <c r="CK151" s="72">
        <v>4</v>
      </c>
      <c r="CL151" s="72">
        <v>4</v>
      </c>
      <c r="CM151" s="72">
        <v>4</v>
      </c>
      <c r="CN151" s="72">
        <v>5</v>
      </c>
      <c r="CO151" s="72">
        <v>5</v>
      </c>
      <c r="CP151" s="72">
        <v>5</v>
      </c>
      <c r="CQ151" s="72" t="s">
        <v>147</v>
      </c>
      <c r="CR151" s="72" t="s">
        <v>3016</v>
      </c>
      <c r="CT151" s="72" t="s">
        <v>162</v>
      </c>
      <c r="CU151" s="72" t="s">
        <v>171</v>
      </c>
      <c r="CV151" s="72" t="s">
        <v>176</v>
      </c>
      <c r="CW151" s="72" t="s">
        <v>183</v>
      </c>
      <c r="CX151" s="72" t="s">
        <v>2823</v>
      </c>
      <c r="CY151" s="72" t="s">
        <v>153</v>
      </c>
      <c r="CZ151" s="72" t="s">
        <v>584</v>
      </c>
      <c r="DA151" s="72" t="s">
        <v>208</v>
      </c>
      <c r="DB151" s="72" t="s">
        <v>214</v>
      </c>
      <c r="DC151" s="72" t="s">
        <v>2031</v>
      </c>
    </row>
    <row r="152" spans="1:107" ht="12.75" x14ac:dyDescent="0.2">
      <c r="A152" s="75">
        <v>43836.674991481486</v>
      </c>
      <c r="B152" s="72">
        <v>2</v>
      </c>
      <c r="C152" s="72">
        <v>5</v>
      </c>
      <c r="D152" s="72">
        <v>5</v>
      </c>
      <c r="E152" s="72">
        <v>1</v>
      </c>
      <c r="F152" s="72">
        <v>2</v>
      </c>
      <c r="G152" s="72">
        <v>5</v>
      </c>
      <c r="H152" s="72">
        <v>2</v>
      </c>
      <c r="I152" s="72">
        <v>2</v>
      </c>
      <c r="J152" s="72">
        <v>2</v>
      </c>
      <c r="K152" s="72">
        <v>1</v>
      </c>
      <c r="L152" s="72">
        <v>2</v>
      </c>
      <c r="M152" s="72">
        <v>1</v>
      </c>
      <c r="N152" s="72">
        <v>3</v>
      </c>
      <c r="O152" s="72">
        <v>3</v>
      </c>
      <c r="P152" s="72">
        <v>5</v>
      </c>
      <c r="Q152" s="72">
        <v>4</v>
      </c>
      <c r="R152" s="72">
        <v>4</v>
      </c>
      <c r="S152" s="72">
        <v>5</v>
      </c>
      <c r="T152" s="72">
        <v>3</v>
      </c>
      <c r="U152" s="72">
        <v>5</v>
      </c>
      <c r="V152" s="72">
        <v>1</v>
      </c>
      <c r="W152" s="72">
        <v>3</v>
      </c>
      <c r="X152" s="72" t="s">
        <v>3017</v>
      </c>
      <c r="Y152" s="72" t="s">
        <v>3018</v>
      </c>
      <c r="Z152" s="72">
        <v>4</v>
      </c>
      <c r="AA152" s="72">
        <v>2</v>
      </c>
      <c r="AB152" s="72">
        <v>4</v>
      </c>
      <c r="AC152" s="72">
        <v>5</v>
      </c>
      <c r="AD152" s="72">
        <v>4</v>
      </c>
      <c r="AE152" s="72">
        <v>5</v>
      </c>
      <c r="AF152" s="72">
        <v>3</v>
      </c>
      <c r="AG152" s="72">
        <v>2</v>
      </c>
      <c r="AH152" s="72" t="s">
        <v>5</v>
      </c>
      <c r="AI152" s="72">
        <v>4</v>
      </c>
      <c r="AJ152" s="72">
        <v>4</v>
      </c>
      <c r="AK152" s="72">
        <v>5</v>
      </c>
      <c r="AL152" s="72">
        <v>4</v>
      </c>
      <c r="AM152" s="72">
        <v>2</v>
      </c>
      <c r="AN152" s="72">
        <v>5</v>
      </c>
      <c r="AO152" s="72">
        <v>5</v>
      </c>
      <c r="AP152" s="72">
        <v>1</v>
      </c>
      <c r="AQ152" s="72">
        <v>3</v>
      </c>
      <c r="AR152" s="72">
        <v>5</v>
      </c>
      <c r="AS152" s="72">
        <v>3</v>
      </c>
      <c r="AT152" s="72">
        <v>3</v>
      </c>
      <c r="AU152" s="72">
        <v>2</v>
      </c>
      <c r="AV152" s="72">
        <v>2</v>
      </c>
      <c r="AW152" s="72">
        <v>3</v>
      </c>
      <c r="AX152" s="72">
        <v>1</v>
      </c>
      <c r="AY152" s="72">
        <v>2</v>
      </c>
      <c r="AZ152" s="72">
        <v>3</v>
      </c>
      <c r="BA152" s="72">
        <v>4</v>
      </c>
      <c r="BB152" s="72">
        <v>4</v>
      </c>
      <c r="BC152" s="72">
        <v>4</v>
      </c>
      <c r="BD152" s="72">
        <v>5</v>
      </c>
      <c r="BE152" s="72">
        <v>3</v>
      </c>
      <c r="BF152" s="72">
        <v>5</v>
      </c>
      <c r="BG152" s="72">
        <v>2</v>
      </c>
      <c r="BH152" s="72">
        <v>3</v>
      </c>
      <c r="BI152" s="72">
        <v>4</v>
      </c>
      <c r="BJ152" s="72">
        <v>4</v>
      </c>
      <c r="BK152" s="72">
        <v>1</v>
      </c>
      <c r="BL152" s="72">
        <v>4</v>
      </c>
      <c r="BM152" s="72">
        <v>4</v>
      </c>
      <c r="BN152" s="72">
        <v>5</v>
      </c>
      <c r="BO152" s="72">
        <v>3</v>
      </c>
      <c r="BP152" s="72">
        <v>4</v>
      </c>
      <c r="BQ152" s="72">
        <v>3</v>
      </c>
      <c r="BR152" s="72">
        <v>4</v>
      </c>
      <c r="BS152" s="72">
        <v>5</v>
      </c>
      <c r="BT152" s="72">
        <v>4</v>
      </c>
      <c r="BU152" s="72">
        <v>2</v>
      </c>
      <c r="BV152" s="72">
        <v>3</v>
      </c>
      <c r="BW152" s="72">
        <v>3</v>
      </c>
      <c r="BX152" s="72">
        <v>3</v>
      </c>
      <c r="BY152" s="72">
        <v>3</v>
      </c>
      <c r="BZ152" s="72">
        <v>5</v>
      </c>
      <c r="CA152" s="72">
        <v>5</v>
      </c>
      <c r="CB152" s="72">
        <v>5</v>
      </c>
      <c r="CC152" s="72">
        <v>5</v>
      </c>
      <c r="CD152" s="72">
        <v>5</v>
      </c>
      <c r="CE152" s="72">
        <v>3</v>
      </c>
      <c r="CF152" s="72">
        <v>3</v>
      </c>
      <c r="CG152" s="72">
        <v>5</v>
      </c>
      <c r="CH152" s="72">
        <v>4</v>
      </c>
      <c r="CI152" s="72">
        <v>5</v>
      </c>
      <c r="CJ152" s="72">
        <v>2</v>
      </c>
      <c r="CK152" s="72">
        <v>3</v>
      </c>
      <c r="CL152" s="72">
        <v>3</v>
      </c>
      <c r="CM152" s="72">
        <v>3</v>
      </c>
      <c r="CN152" s="72">
        <v>1</v>
      </c>
      <c r="CO152" s="72">
        <v>4</v>
      </c>
      <c r="CP152" s="72">
        <v>5</v>
      </c>
      <c r="CQ152" s="72" t="s">
        <v>397</v>
      </c>
      <c r="CR152" s="72" t="s">
        <v>3019</v>
      </c>
      <c r="CS152" s="72" t="s">
        <v>3020</v>
      </c>
      <c r="CT152" s="72" t="s">
        <v>162</v>
      </c>
      <c r="CU152" s="72" t="s">
        <v>172</v>
      </c>
      <c r="CV152" s="72" t="s">
        <v>176</v>
      </c>
      <c r="CW152" s="72" t="s">
        <v>183</v>
      </c>
      <c r="CX152" s="72" t="s">
        <v>1352</v>
      </c>
      <c r="CY152" s="72" t="s">
        <v>192</v>
      </c>
      <c r="CZ152" s="72" t="s">
        <v>471</v>
      </c>
      <c r="DA152" s="72" t="s">
        <v>208</v>
      </c>
      <c r="DB152" s="72" t="s">
        <v>214</v>
      </c>
      <c r="DC152" s="72" t="s">
        <v>2031</v>
      </c>
    </row>
    <row r="153" spans="1:107" ht="12.75" x14ac:dyDescent="0.2">
      <c r="A153" s="75">
        <v>43836.675712881944</v>
      </c>
      <c r="B153" s="72">
        <v>1</v>
      </c>
      <c r="C153" s="72">
        <v>1</v>
      </c>
      <c r="D153" s="72">
        <v>2</v>
      </c>
      <c r="E153" s="72">
        <v>1</v>
      </c>
      <c r="F153" s="72">
        <v>1</v>
      </c>
      <c r="G153" s="72">
        <v>5</v>
      </c>
      <c r="H153" s="72">
        <v>3</v>
      </c>
      <c r="I153" s="72">
        <v>5</v>
      </c>
      <c r="J153" s="72">
        <v>1</v>
      </c>
      <c r="K153" s="72">
        <v>3</v>
      </c>
      <c r="L153" s="72">
        <v>2</v>
      </c>
      <c r="M153" s="72">
        <v>3</v>
      </c>
      <c r="N153" s="72">
        <v>3</v>
      </c>
      <c r="O153" s="72">
        <v>5</v>
      </c>
      <c r="P153" s="72">
        <v>3</v>
      </c>
      <c r="Q153" s="72">
        <v>4</v>
      </c>
      <c r="R153" s="72">
        <v>4</v>
      </c>
      <c r="S153" s="72">
        <v>1</v>
      </c>
      <c r="T153" s="72">
        <v>2</v>
      </c>
      <c r="U153" s="72">
        <v>2</v>
      </c>
      <c r="V153" s="72">
        <v>3</v>
      </c>
      <c r="W153" s="72">
        <v>5</v>
      </c>
      <c r="X153" s="72" t="s">
        <v>3021</v>
      </c>
      <c r="Y153" s="72" t="s">
        <v>118</v>
      </c>
      <c r="Z153" s="72">
        <v>4</v>
      </c>
      <c r="AA153" s="72">
        <v>5</v>
      </c>
      <c r="AB153" s="72">
        <v>4</v>
      </c>
      <c r="AC153" s="72">
        <v>4</v>
      </c>
      <c r="AD153" s="72">
        <v>4</v>
      </c>
      <c r="AE153" s="72">
        <v>2</v>
      </c>
      <c r="AF153" s="72">
        <v>2</v>
      </c>
      <c r="AG153" s="72">
        <v>5</v>
      </c>
      <c r="AH153" s="72">
        <v>2</v>
      </c>
      <c r="AI153" s="72">
        <v>5</v>
      </c>
      <c r="AJ153" s="72" t="s">
        <v>5</v>
      </c>
      <c r="AK153" s="72">
        <v>2</v>
      </c>
      <c r="AL153" s="72">
        <v>4</v>
      </c>
      <c r="AM153" s="72">
        <v>1</v>
      </c>
      <c r="AN153" s="72">
        <v>1</v>
      </c>
      <c r="AO153" s="72">
        <v>1</v>
      </c>
      <c r="AP153" s="72">
        <v>1</v>
      </c>
      <c r="AQ153" s="72">
        <v>1</v>
      </c>
      <c r="AR153" s="72">
        <v>1</v>
      </c>
      <c r="AS153" s="72">
        <v>1</v>
      </c>
      <c r="AT153" s="72">
        <v>5</v>
      </c>
      <c r="AU153" s="72">
        <v>2</v>
      </c>
      <c r="AV153" s="72">
        <v>2</v>
      </c>
      <c r="AW153" s="72">
        <v>1</v>
      </c>
      <c r="AX153" s="72">
        <v>5</v>
      </c>
      <c r="AY153" s="72">
        <v>2</v>
      </c>
      <c r="AZ153" s="72">
        <v>5</v>
      </c>
      <c r="BA153" s="72">
        <v>5</v>
      </c>
      <c r="BB153" s="72">
        <v>4</v>
      </c>
      <c r="BC153" s="72">
        <v>4</v>
      </c>
      <c r="BD153" s="72">
        <v>2</v>
      </c>
      <c r="BE153" s="72">
        <v>1</v>
      </c>
      <c r="BF153" s="72">
        <v>1</v>
      </c>
      <c r="BG153" s="72">
        <v>2</v>
      </c>
      <c r="BH153" s="72">
        <v>5</v>
      </c>
      <c r="BI153" s="72">
        <v>4</v>
      </c>
      <c r="BJ153" s="72">
        <v>5</v>
      </c>
      <c r="BK153" s="72">
        <v>5</v>
      </c>
      <c r="BL153" s="72">
        <v>5</v>
      </c>
      <c r="BM153" s="72">
        <v>4</v>
      </c>
      <c r="BN153" s="72">
        <v>5</v>
      </c>
      <c r="BO153" s="72">
        <v>4</v>
      </c>
      <c r="BP153" s="72">
        <v>5</v>
      </c>
      <c r="BQ153" s="72">
        <v>5</v>
      </c>
      <c r="BR153" s="72">
        <v>4</v>
      </c>
      <c r="BS153" s="72">
        <v>5</v>
      </c>
      <c r="BT153" s="72">
        <v>5</v>
      </c>
      <c r="BU153" s="72">
        <v>5</v>
      </c>
      <c r="BV153" s="72">
        <v>4</v>
      </c>
      <c r="BW153" s="72">
        <v>4</v>
      </c>
      <c r="BX153" s="72">
        <v>4</v>
      </c>
      <c r="BY153" s="72">
        <v>4</v>
      </c>
      <c r="BZ153" s="72">
        <v>5</v>
      </c>
      <c r="CA153" s="72">
        <v>5</v>
      </c>
      <c r="CB153" s="72">
        <v>5</v>
      </c>
      <c r="CC153" s="72">
        <v>5</v>
      </c>
      <c r="CD153" s="72">
        <v>5</v>
      </c>
      <c r="CE153" s="72">
        <v>5</v>
      </c>
      <c r="CF153" s="72" t="s">
        <v>5</v>
      </c>
      <c r="CG153" s="72">
        <v>5</v>
      </c>
      <c r="CH153" s="72">
        <v>5</v>
      </c>
      <c r="CI153" s="72">
        <v>5</v>
      </c>
      <c r="CJ153" s="72">
        <v>2</v>
      </c>
      <c r="CK153" s="72">
        <v>5</v>
      </c>
      <c r="CL153" s="72">
        <v>5</v>
      </c>
      <c r="CM153" s="72">
        <v>2</v>
      </c>
      <c r="CN153" s="72" t="s">
        <v>5</v>
      </c>
      <c r="CO153" s="72">
        <v>1</v>
      </c>
      <c r="CP153" s="72">
        <v>5</v>
      </c>
      <c r="CQ153" s="72" t="s">
        <v>3022</v>
      </c>
      <c r="CR153" s="72" t="s">
        <v>2572</v>
      </c>
      <c r="CT153" s="72" t="s">
        <v>163</v>
      </c>
      <c r="CU153" s="72" t="s">
        <v>170</v>
      </c>
      <c r="CV153" s="72" t="s">
        <v>176</v>
      </c>
      <c r="CW153" s="72" t="s">
        <v>183</v>
      </c>
      <c r="CX153" s="72" t="s">
        <v>345</v>
      </c>
      <c r="CY153" s="72" t="s">
        <v>204</v>
      </c>
      <c r="CZ153" s="72" t="s">
        <v>203</v>
      </c>
      <c r="DA153" s="72" t="s">
        <v>208</v>
      </c>
      <c r="DB153" s="72" t="s">
        <v>214</v>
      </c>
      <c r="DC153" s="72" t="s">
        <v>2031</v>
      </c>
    </row>
    <row r="154" spans="1:107" ht="12.75" x14ac:dyDescent="0.2">
      <c r="A154" s="75">
        <v>43836.680361168983</v>
      </c>
      <c r="B154" s="72">
        <v>5</v>
      </c>
      <c r="C154" s="72">
        <v>2</v>
      </c>
      <c r="D154" s="72">
        <v>1</v>
      </c>
      <c r="E154" s="72">
        <v>2</v>
      </c>
      <c r="F154" s="72">
        <v>5</v>
      </c>
      <c r="G154" s="72">
        <v>5</v>
      </c>
      <c r="H154" s="72">
        <v>1</v>
      </c>
      <c r="I154" s="72">
        <v>5</v>
      </c>
      <c r="J154" s="72">
        <v>1</v>
      </c>
      <c r="K154" s="72">
        <v>3</v>
      </c>
      <c r="L154" s="72">
        <v>5</v>
      </c>
      <c r="M154" s="72">
        <v>4</v>
      </c>
      <c r="N154" s="72">
        <v>5</v>
      </c>
      <c r="O154" s="72">
        <v>1</v>
      </c>
      <c r="P154" s="72">
        <v>3</v>
      </c>
      <c r="Q154" s="72">
        <v>5</v>
      </c>
      <c r="R154" s="72">
        <v>1</v>
      </c>
      <c r="S154" s="72">
        <v>2</v>
      </c>
      <c r="T154" s="72">
        <v>3</v>
      </c>
      <c r="U154" s="72">
        <v>1</v>
      </c>
      <c r="V154" s="72">
        <v>1</v>
      </c>
      <c r="W154" s="72">
        <v>5</v>
      </c>
      <c r="X154" s="72" t="s">
        <v>3023</v>
      </c>
      <c r="Y154" s="72" t="s">
        <v>931</v>
      </c>
      <c r="Z154" s="72">
        <v>5</v>
      </c>
      <c r="AA154" s="72">
        <v>2</v>
      </c>
      <c r="AB154" s="72">
        <v>5</v>
      </c>
      <c r="AC154" s="72">
        <v>2</v>
      </c>
      <c r="AD154" s="72">
        <v>3</v>
      </c>
      <c r="AE154" s="72">
        <v>3</v>
      </c>
      <c r="AF154" s="72">
        <v>3</v>
      </c>
      <c r="AG154" s="72">
        <v>2</v>
      </c>
      <c r="AH154" s="72">
        <v>5</v>
      </c>
      <c r="AI154" s="72">
        <v>3</v>
      </c>
      <c r="AJ154" s="72">
        <v>4</v>
      </c>
      <c r="AK154" s="72">
        <v>4</v>
      </c>
      <c r="AL154" s="72">
        <v>5</v>
      </c>
      <c r="AM154" s="72">
        <v>5</v>
      </c>
      <c r="AN154" s="72">
        <v>4</v>
      </c>
      <c r="AO154" s="72">
        <v>1</v>
      </c>
      <c r="AP154" s="72">
        <v>1</v>
      </c>
      <c r="AQ154" s="72">
        <v>4</v>
      </c>
      <c r="AR154" s="72">
        <v>5</v>
      </c>
      <c r="AS154" s="72">
        <v>1</v>
      </c>
      <c r="AT154" s="72">
        <v>5</v>
      </c>
      <c r="AU154" s="72">
        <v>3</v>
      </c>
      <c r="AV154" s="72">
        <v>3</v>
      </c>
      <c r="AW154" s="72">
        <v>3</v>
      </c>
      <c r="AX154" s="72">
        <v>5</v>
      </c>
      <c r="AY154" s="72">
        <v>5</v>
      </c>
      <c r="AZ154" s="72">
        <v>1</v>
      </c>
      <c r="BA154" s="72">
        <v>5</v>
      </c>
      <c r="BB154" s="72">
        <v>1</v>
      </c>
      <c r="BC154" s="72">
        <v>1</v>
      </c>
      <c r="BD154" s="72">
        <v>4</v>
      </c>
      <c r="BE154" s="72">
        <v>5</v>
      </c>
      <c r="BF154" s="72">
        <v>1</v>
      </c>
      <c r="BG154" s="72">
        <v>1</v>
      </c>
      <c r="BH154" s="72">
        <v>5</v>
      </c>
      <c r="BI154" s="72">
        <v>3</v>
      </c>
      <c r="BJ154" s="72">
        <v>5</v>
      </c>
      <c r="BK154" s="72">
        <v>5</v>
      </c>
      <c r="BL154" s="72">
        <v>5</v>
      </c>
      <c r="BM154" s="72">
        <v>4</v>
      </c>
      <c r="BN154" s="72">
        <v>4</v>
      </c>
      <c r="BO154" s="72">
        <v>4</v>
      </c>
      <c r="BP154" s="72">
        <v>4</v>
      </c>
      <c r="BQ154" s="72">
        <v>3</v>
      </c>
      <c r="BR154" s="72">
        <v>3</v>
      </c>
      <c r="BS154" s="72">
        <v>5</v>
      </c>
      <c r="BT154" s="72">
        <v>4</v>
      </c>
      <c r="BU154" s="72">
        <v>4</v>
      </c>
      <c r="BV154" s="72">
        <v>3</v>
      </c>
      <c r="BW154" s="72">
        <v>3</v>
      </c>
      <c r="BX154" s="72">
        <v>5</v>
      </c>
      <c r="BY154" s="72">
        <v>5</v>
      </c>
      <c r="BZ154" s="72">
        <v>5</v>
      </c>
      <c r="CA154" s="72">
        <v>3</v>
      </c>
      <c r="CB154" s="72">
        <v>2</v>
      </c>
      <c r="CC154" s="72">
        <v>4</v>
      </c>
      <c r="CD154" s="72">
        <v>4</v>
      </c>
      <c r="CE154" s="72">
        <v>5</v>
      </c>
      <c r="CF154" s="72">
        <v>5</v>
      </c>
      <c r="CG154" s="72">
        <v>2</v>
      </c>
      <c r="CH154" s="72">
        <v>3</v>
      </c>
      <c r="CI154" s="72">
        <v>3</v>
      </c>
      <c r="CJ154" s="72">
        <v>3</v>
      </c>
      <c r="CK154" s="72">
        <v>5</v>
      </c>
      <c r="CL154" s="72">
        <v>4</v>
      </c>
      <c r="CM154" s="72">
        <v>4</v>
      </c>
      <c r="CN154" s="72">
        <v>2</v>
      </c>
      <c r="CO154" s="72">
        <v>2</v>
      </c>
      <c r="CP154" s="72">
        <v>2</v>
      </c>
      <c r="CQ154" s="72" t="s">
        <v>374</v>
      </c>
      <c r="CR154" s="72" t="s">
        <v>2606</v>
      </c>
      <c r="CS154" s="72" t="s">
        <v>3024</v>
      </c>
      <c r="CT154" s="72" t="s">
        <v>162</v>
      </c>
      <c r="CU154" s="72" t="s">
        <v>170</v>
      </c>
      <c r="CV154" s="72" t="s">
        <v>176</v>
      </c>
      <c r="CW154" s="72" t="s">
        <v>183</v>
      </c>
      <c r="CX154" s="72" t="s">
        <v>345</v>
      </c>
      <c r="CY154" s="72" t="s">
        <v>204</v>
      </c>
      <c r="CZ154" s="72" t="s">
        <v>623</v>
      </c>
      <c r="DA154" s="72" t="s">
        <v>158</v>
      </c>
      <c r="DB154" s="72" t="s">
        <v>216</v>
      </c>
      <c r="DC154" s="72" t="s">
        <v>2031</v>
      </c>
    </row>
    <row r="155" spans="1:107" ht="12.75" x14ac:dyDescent="0.2">
      <c r="A155" s="75">
        <v>43836.689342777783</v>
      </c>
      <c r="B155" s="72">
        <v>3</v>
      </c>
      <c r="C155" s="72">
        <v>5</v>
      </c>
      <c r="D155" s="72">
        <v>5</v>
      </c>
      <c r="E155" s="72">
        <v>3</v>
      </c>
      <c r="F155" s="72">
        <v>1</v>
      </c>
      <c r="G155" s="72">
        <v>5</v>
      </c>
      <c r="H155" s="72">
        <v>5</v>
      </c>
      <c r="I155" s="72">
        <v>5</v>
      </c>
      <c r="J155" s="72">
        <v>3</v>
      </c>
      <c r="K155" s="72">
        <v>3</v>
      </c>
      <c r="L155" s="72">
        <v>3</v>
      </c>
      <c r="M155" s="72">
        <v>2</v>
      </c>
      <c r="N155" s="72">
        <v>2</v>
      </c>
      <c r="O155" s="72">
        <v>1</v>
      </c>
      <c r="P155" s="72">
        <v>5</v>
      </c>
      <c r="Q155" s="72">
        <v>4</v>
      </c>
      <c r="R155" s="72">
        <v>3</v>
      </c>
      <c r="S155" s="72">
        <v>3</v>
      </c>
      <c r="T155" s="72">
        <v>2</v>
      </c>
      <c r="U155" s="72">
        <v>1</v>
      </c>
      <c r="V155" s="72">
        <v>3</v>
      </c>
      <c r="W155" s="72">
        <v>5</v>
      </c>
      <c r="X155" s="72" t="s">
        <v>2692</v>
      </c>
      <c r="Z155" s="72">
        <v>5</v>
      </c>
      <c r="AA155" s="72">
        <v>5</v>
      </c>
      <c r="AB155" s="72">
        <v>5</v>
      </c>
      <c r="AC155" s="72">
        <v>5</v>
      </c>
      <c r="AD155" s="72">
        <v>4</v>
      </c>
      <c r="AE155" s="72">
        <v>5</v>
      </c>
      <c r="AF155" s="72">
        <v>5</v>
      </c>
      <c r="AG155" s="72">
        <v>5</v>
      </c>
      <c r="AH155" s="72">
        <v>5</v>
      </c>
      <c r="AI155" s="72">
        <v>5</v>
      </c>
      <c r="AJ155" s="72">
        <v>5</v>
      </c>
      <c r="AK155" s="72">
        <v>5</v>
      </c>
      <c r="AL155" s="72">
        <v>4</v>
      </c>
      <c r="AM155" s="72">
        <v>5</v>
      </c>
      <c r="AN155" s="72">
        <v>5</v>
      </c>
      <c r="AO155" s="72">
        <v>5</v>
      </c>
      <c r="AP155" s="72">
        <v>3</v>
      </c>
      <c r="AQ155" s="72">
        <v>2</v>
      </c>
      <c r="AR155" s="72">
        <v>5</v>
      </c>
      <c r="AS155" s="72">
        <v>5</v>
      </c>
      <c r="AT155" s="72">
        <v>5</v>
      </c>
      <c r="AU155" s="72">
        <v>5</v>
      </c>
      <c r="AV155" s="72">
        <v>3</v>
      </c>
      <c r="AW155" s="72">
        <v>3</v>
      </c>
      <c r="AX155" s="72">
        <v>5</v>
      </c>
      <c r="AY155" s="72">
        <v>3</v>
      </c>
      <c r="AZ155" s="72">
        <v>3</v>
      </c>
      <c r="BA155" s="72">
        <v>5</v>
      </c>
      <c r="BB155" s="72">
        <v>5</v>
      </c>
      <c r="BC155" s="72">
        <v>3</v>
      </c>
      <c r="BD155" s="72">
        <v>3</v>
      </c>
      <c r="BE155" s="72">
        <v>2</v>
      </c>
      <c r="BF155" s="72">
        <v>2</v>
      </c>
      <c r="BG155" s="72">
        <v>3</v>
      </c>
      <c r="BH155" s="72">
        <v>5</v>
      </c>
      <c r="BI155" s="72">
        <v>5</v>
      </c>
      <c r="BJ155" s="72">
        <v>5</v>
      </c>
      <c r="BK155" s="72">
        <v>3</v>
      </c>
      <c r="BL155" s="72">
        <v>4</v>
      </c>
      <c r="BM155" s="72">
        <v>4</v>
      </c>
      <c r="BN155" s="72">
        <v>4</v>
      </c>
      <c r="BO155" s="72">
        <v>5</v>
      </c>
      <c r="BP155" s="72">
        <v>4</v>
      </c>
      <c r="BQ155" s="72">
        <v>2</v>
      </c>
      <c r="BR155" s="72">
        <v>4</v>
      </c>
      <c r="BS155" s="72">
        <v>4</v>
      </c>
      <c r="BT155" s="72">
        <v>4</v>
      </c>
      <c r="BU155" s="72">
        <v>4</v>
      </c>
      <c r="BV155" s="72">
        <v>3</v>
      </c>
      <c r="BW155" s="72">
        <v>4</v>
      </c>
      <c r="BX155" s="72">
        <v>4</v>
      </c>
      <c r="BY155" s="72">
        <v>4</v>
      </c>
      <c r="BZ155" s="72">
        <v>3</v>
      </c>
      <c r="CA155" s="72">
        <v>5</v>
      </c>
      <c r="CB155" s="72">
        <v>5</v>
      </c>
      <c r="CC155" s="72">
        <v>3</v>
      </c>
      <c r="CD155" s="72">
        <v>3</v>
      </c>
      <c r="CE155" s="72">
        <v>5</v>
      </c>
      <c r="CF155" s="72">
        <v>5</v>
      </c>
      <c r="CG155" s="72">
        <v>5</v>
      </c>
      <c r="CH155" s="72">
        <v>4</v>
      </c>
      <c r="CI155" s="72">
        <v>3</v>
      </c>
      <c r="CJ155" s="72">
        <v>4</v>
      </c>
      <c r="CK155" s="72">
        <v>4</v>
      </c>
      <c r="CL155" s="72">
        <v>3</v>
      </c>
      <c r="CM155" s="72">
        <v>3</v>
      </c>
      <c r="CN155" s="72">
        <v>3</v>
      </c>
      <c r="CO155" s="72">
        <v>5</v>
      </c>
      <c r="CP155" s="72">
        <v>4</v>
      </c>
      <c r="CQ155" s="72" t="s">
        <v>145</v>
      </c>
      <c r="CR155" s="72" t="s">
        <v>2572</v>
      </c>
      <c r="CS155" s="72" t="s">
        <v>3025</v>
      </c>
      <c r="CT155" s="72" t="s">
        <v>162</v>
      </c>
      <c r="CU155" s="72" t="s">
        <v>170</v>
      </c>
      <c r="CV155" s="72" t="s">
        <v>176</v>
      </c>
      <c r="CW155" s="72" t="s">
        <v>183</v>
      </c>
      <c r="CX155" s="72" t="s">
        <v>345</v>
      </c>
      <c r="CY155" s="72" t="s">
        <v>204</v>
      </c>
      <c r="CZ155" s="72" t="s">
        <v>3026</v>
      </c>
      <c r="DA155" s="72" t="s">
        <v>208</v>
      </c>
      <c r="DB155" s="72" t="s">
        <v>214</v>
      </c>
      <c r="DC155" s="72" t="s">
        <v>2031</v>
      </c>
    </row>
    <row r="156" spans="1:107" ht="12.75" x14ac:dyDescent="0.2">
      <c r="A156" s="75">
        <v>43836.690656874998</v>
      </c>
      <c r="B156" s="72">
        <v>3</v>
      </c>
      <c r="C156" s="72">
        <v>5</v>
      </c>
      <c r="D156" s="72">
        <v>5</v>
      </c>
      <c r="E156" s="72">
        <v>1</v>
      </c>
      <c r="F156" s="72">
        <v>4</v>
      </c>
      <c r="G156" s="72">
        <v>5</v>
      </c>
      <c r="H156" s="72">
        <v>4</v>
      </c>
      <c r="I156" s="72">
        <v>4</v>
      </c>
      <c r="J156" s="72">
        <v>4</v>
      </c>
      <c r="K156" s="72">
        <v>3</v>
      </c>
      <c r="L156" s="72">
        <v>1</v>
      </c>
      <c r="M156" s="72">
        <v>3</v>
      </c>
      <c r="N156" s="72">
        <v>1</v>
      </c>
      <c r="O156" s="72">
        <v>2</v>
      </c>
      <c r="P156" s="72">
        <v>2</v>
      </c>
      <c r="Q156" s="72">
        <v>5</v>
      </c>
      <c r="R156" s="72">
        <v>2</v>
      </c>
      <c r="S156" s="72">
        <v>3</v>
      </c>
      <c r="T156" s="72">
        <v>2</v>
      </c>
      <c r="U156" s="72">
        <v>1</v>
      </c>
      <c r="V156" s="72">
        <v>1</v>
      </c>
      <c r="W156" s="72">
        <v>4</v>
      </c>
      <c r="X156" s="72" t="s">
        <v>2538</v>
      </c>
      <c r="Y156" s="72" t="s">
        <v>3027</v>
      </c>
      <c r="Z156" s="72">
        <v>4</v>
      </c>
      <c r="AA156" s="72">
        <v>3</v>
      </c>
      <c r="AB156" s="72">
        <v>4</v>
      </c>
      <c r="AC156" s="72">
        <v>4</v>
      </c>
      <c r="AD156" s="72">
        <v>4</v>
      </c>
      <c r="AE156" s="72">
        <v>4</v>
      </c>
      <c r="AF156" s="72">
        <v>4</v>
      </c>
      <c r="AG156" s="72">
        <v>2</v>
      </c>
      <c r="AH156" s="72">
        <v>3</v>
      </c>
      <c r="AI156" s="72">
        <v>3</v>
      </c>
      <c r="AJ156" s="72">
        <v>3</v>
      </c>
      <c r="AK156" s="72">
        <v>4</v>
      </c>
      <c r="AL156" s="72">
        <v>4</v>
      </c>
      <c r="AM156" s="72">
        <v>3</v>
      </c>
      <c r="AN156" s="72">
        <v>5</v>
      </c>
      <c r="AO156" s="72">
        <v>4</v>
      </c>
      <c r="AP156" s="72">
        <v>1</v>
      </c>
      <c r="AQ156" s="72">
        <v>4</v>
      </c>
      <c r="AR156" s="72">
        <v>3</v>
      </c>
      <c r="AS156" s="72">
        <v>4</v>
      </c>
      <c r="AT156" s="72">
        <v>2</v>
      </c>
      <c r="AU156" s="72">
        <v>5</v>
      </c>
      <c r="AV156" s="72">
        <v>3</v>
      </c>
      <c r="AW156" s="72">
        <v>1</v>
      </c>
      <c r="AX156" s="72">
        <v>2</v>
      </c>
      <c r="AY156" s="72">
        <v>1</v>
      </c>
      <c r="AZ156" s="72">
        <v>3</v>
      </c>
      <c r="BA156" s="72">
        <v>3</v>
      </c>
      <c r="BB156" s="72">
        <v>3</v>
      </c>
      <c r="BC156" s="72">
        <v>2</v>
      </c>
      <c r="BD156" s="72">
        <v>4</v>
      </c>
      <c r="BE156" s="72">
        <v>3</v>
      </c>
      <c r="BF156" s="72">
        <v>3</v>
      </c>
      <c r="BG156" s="72">
        <v>1</v>
      </c>
      <c r="BH156" s="72">
        <v>4</v>
      </c>
      <c r="BI156" s="72">
        <v>4</v>
      </c>
      <c r="BJ156" s="72">
        <v>4</v>
      </c>
      <c r="BK156" s="72">
        <v>1</v>
      </c>
      <c r="BL156" s="72">
        <v>3</v>
      </c>
      <c r="BM156" s="72">
        <v>2</v>
      </c>
      <c r="BN156" s="72">
        <v>3</v>
      </c>
      <c r="BO156" s="72">
        <v>2</v>
      </c>
      <c r="BP156" s="72">
        <v>3</v>
      </c>
      <c r="BQ156" s="72">
        <v>1</v>
      </c>
      <c r="BR156" s="72">
        <v>3</v>
      </c>
      <c r="BS156" s="72">
        <v>3</v>
      </c>
      <c r="BT156" s="72">
        <v>3</v>
      </c>
      <c r="BU156" s="72">
        <v>3</v>
      </c>
      <c r="BV156" s="72">
        <v>2</v>
      </c>
      <c r="BW156" s="72">
        <v>1</v>
      </c>
      <c r="BX156" s="72">
        <v>3</v>
      </c>
      <c r="BY156" s="72">
        <v>2</v>
      </c>
      <c r="BZ156" s="72">
        <v>4</v>
      </c>
      <c r="CA156" s="72">
        <v>3</v>
      </c>
      <c r="CB156" s="72">
        <v>4</v>
      </c>
      <c r="CC156" s="72">
        <v>1</v>
      </c>
      <c r="CD156" s="72">
        <v>3</v>
      </c>
      <c r="CE156" s="72">
        <v>4</v>
      </c>
      <c r="CF156" s="72">
        <v>2</v>
      </c>
      <c r="CG156" s="72">
        <v>1</v>
      </c>
      <c r="CH156" s="72">
        <v>1</v>
      </c>
      <c r="CI156" s="72">
        <v>1</v>
      </c>
      <c r="CJ156" s="72">
        <v>2</v>
      </c>
      <c r="CK156" s="72">
        <v>3</v>
      </c>
      <c r="CL156" s="72">
        <v>1</v>
      </c>
      <c r="CM156" s="72">
        <v>1</v>
      </c>
      <c r="CN156" s="72">
        <v>1</v>
      </c>
      <c r="CO156" s="72">
        <v>2</v>
      </c>
      <c r="CP156" s="72">
        <v>2</v>
      </c>
      <c r="CQ156" s="72" t="s">
        <v>147</v>
      </c>
      <c r="CR156" s="72" t="s">
        <v>2615</v>
      </c>
      <c r="CS156" s="72" t="s">
        <v>3028</v>
      </c>
      <c r="CT156" s="72" t="s">
        <v>162</v>
      </c>
      <c r="CU156" s="72" t="s">
        <v>170</v>
      </c>
      <c r="CV156" s="72" t="s">
        <v>176</v>
      </c>
      <c r="CW156" s="72" t="s">
        <v>183</v>
      </c>
      <c r="CX156" s="72" t="s">
        <v>1965</v>
      </c>
      <c r="CY156" s="72" t="s">
        <v>204</v>
      </c>
      <c r="CZ156" s="72" t="s">
        <v>320</v>
      </c>
      <c r="DA156" s="72" t="s">
        <v>208</v>
      </c>
      <c r="DB156" s="72" t="s">
        <v>214</v>
      </c>
      <c r="DC156" s="72" t="s">
        <v>2031</v>
      </c>
    </row>
    <row r="157" spans="1:107" ht="12.75" x14ac:dyDescent="0.2">
      <c r="A157" s="75">
        <v>43836.744935833332</v>
      </c>
      <c r="B157" s="72">
        <v>4</v>
      </c>
      <c r="C157" s="72">
        <v>5</v>
      </c>
      <c r="D157" s="72">
        <v>3</v>
      </c>
      <c r="E157" s="72">
        <v>4</v>
      </c>
      <c r="F157" s="72">
        <v>2</v>
      </c>
      <c r="G157" s="72">
        <v>5</v>
      </c>
      <c r="H157" s="72">
        <v>3</v>
      </c>
      <c r="I157" s="72">
        <v>5</v>
      </c>
      <c r="J157" s="72">
        <v>2</v>
      </c>
      <c r="K157" s="72">
        <v>3</v>
      </c>
      <c r="L157" s="72">
        <v>5</v>
      </c>
      <c r="M157" s="72">
        <v>5</v>
      </c>
      <c r="N157" s="72">
        <v>3</v>
      </c>
      <c r="O157" s="72">
        <v>5</v>
      </c>
      <c r="P157" s="72">
        <v>3</v>
      </c>
      <c r="Q157" s="72">
        <v>5</v>
      </c>
      <c r="R157" s="72">
        <v>2</v>
      </c>
      <c r="S157" s="72">
        <v>2</v>
      </c>
      <c r="T157" s="72">
        <v>5</v>
      </c>
      <c r="U157" s="72">
        <v>2</v>
      </c>
      <c r="V157" s="72">
        <v>3</v>
      </c>
      <c r="W157" s="72">
        <v>4</v>
      </c>
      <c r="X157" s="72" t="s">
        <v>3029</v>
      </c>
      <c r="Y157" s="72" t="s">
        <v>3030</v>
      </c>
      <c r="Z157" s="72">
        <v>4</v>
      </c>
      <c r="AA157" s="72">
        <v>4</v>
      </c>
      <c r="AB157" s="72">
        <v>3</v>
      </c>
      <c r="AC157" s="72">
        <v>4</v>
      </c>
      <c r="AD157" s="72">
        <v>4</v>
      </c>
      <c r="AE157" s="72">
        <v>5</v>
      </c>
      <c r="AF157" s="72">
        <v>3</v>
      </c>
      <c r="AG157" s="72">
        <v>5</v>
      </c>
      <c r="AH157" s="72">
        <v>5</v>
      </c>
      <c r="AI157" s="72">
        <v>5</v>
      </c>
      <c r="AJ157" s="72">
        <v>4</v>
      </c>
      <c r="AK157" s="72">
        <v>5</v>
      </c>
      <c r="AL157" s="72">
        <v>3</v>
      </c>
      <c r="AM157" s="72">
        <v>5</v>
      </c>
      <c r="AN157" s="72">
        <v>5</v>
      </c>
      <c r="AO157" s="72">
        <v>4</v>
      </c>
      <c r="AP157" s="72">
        <v>2</v>
      </c>
      <c r="AQ157" s="72">
        <v>4</v>
      </c>
      <c r="AR157" s="72">
        <v>5</v>
      </c>
      <c r="AS157" s="72">
        <v>5</v>
      </c>
      <c r="AT157" s="72">
        <v>5</v>
      </c>
      <c r="AU157" s="72">
        <v>5</v>
      </c>
      <c r="AV157" s="72">
        <v>3</v>
      </c>
      <c r="AW157" s="72">
        <v>5</v>
      </c>
      <c r="AX157" s="72">
        <v>5</v>
      </c>
      <c r="AY157" s="72">
        <v>5</v>
      </c>
      <c r="AZ157" s="72">
        <v>5</v>
      </c>
      <c r="BA157" s="72">
        <v>5</v>
      </c>
      <c r="BB157" s="72">
        <v>5</v>
      </c>
      <c r="BC157" s="72">
        <v>2</v>
      </c>
      <c r="BD157" s="72">
        <v>2</v>
      </c>
      <c r="BE157" s="72">
        <v>5</v>
      </c>
      <c r="BF157" s="72">
        <v>2</v>
      </c>
      <c r="BG157" s="72">
        <v>2</v>
      </c>
      <c r="BH157" s="72">
        <v>5</v>
      </c>
      <c r="BI157" s="72">
        <v>2</v>
      </c>
      <c r="BJ157" s="72">
        <v>2</v>
      </c>
      <c r="BK157" s="72">
        <v>1</v>
      </c>
      <c r="BL157" s="72">
        <v>5</v>
      </c>
      <c r="BM157" s="72">
        <v>5</v>
      </c>
      <c r="BN157" s="72">
        <v>5</v>
      </c>
      <c r="BO157" s="72">
        <v>2</v>
      </c>
      <c r="BP157" s="72">
        <v>5</v>
      </c>
      <c r="BQ157" s="72">
        <v>5</v>
      </c>
      <c r="BR157" s="72">
        <v>5</v>
      </c>
      <c r="BS157" s="72">
        <v>2</v>
      </c>
      <c r="BT157" s="72">
        <v>5</v>
      </c>
      <c r="BU157" s="72">
        <v>3</v>
      </c>
      <c r="BV157" s="72">
        <v>2</v>
      </c>
      <c r="BW157" s="72">
        <v>5</v>
      </c>
      <c r="BX157" s="72">
        <v>4</v>
      </c>
      <c r="BY157" s="72">
        <v>3</v>
      </c>
      <c r="BZ157" s="72">
        <v>2</v>
      </c>
      <c r="CA157" s="72">
        <v>5</v>
      </c>
      <c r="CB157" s="72">
        <v>5</v>
      </c>
      <c r="CC157" s="72">
        <v>2</v>
      </c>
      <c r="CD157" s="72">
        <v>1</v>
      </c>
      <c r="CE157" s="72">
        <v>5</v>
      </c>
      <c r="CF157" s="72">
        <v>2</v>
      </c>
      <c r="CG157" s="72">
        <v>2</v>
      </c>
      <c r="CH157" s="72">
        <v>4</v>
      </c>
      <c r="CI157" s="72">
        <v>2</v>
      </c>
      <c r="CJ157" s="72">
        <v>2</v>
      </c>
      <c r="CK157" s="72">
        <v>5</v>
      </c>
      <c r="CL157" s="72">
        <v>2</v>
      </c>
      <c r="CM157" s="72">
        <v>2</v>
      </c>
      <c r="CN157" s="72">
        <v>2</v>
      </c>
      <c r="CO157" s="72">
        <v>2</v>
      </c>
      <c r="CP157" s="72">
        <v>3</v>
      </c>
      <c r="CQ157" s="72" t="s">
        <v>148</v>
      </c>
      <c r="CR157" s="72" t="s">
        <v>2779</v>
      </c>
      <c r="CT157" s="72" t="s">
        <v>162</v>
      </c>
      <c r="CU157" s="72" t="s">
        <v>169</v>
      </c>
      <c r="CV157" s="72" t="s">
        <v>180</v>
      </c>
      <c r="CW157" s="72" t="s">
        <v>183</v>
      </c>
      <c r="CX157" s="72" t="s">
        <v>3031</v>
      </c>
      <c r="CY157" s="72" t="s">
        <v>155</v>
      </c>
      <c r="CZ157" s="72" t="s">
        <v>444</v>
      </c>
      <c r="DA157" s="72" t="s">
        <v>208</v>
      </c>
      <c r="DB157" s="72" t="s">
        <v>214</v>
      </c>
      <c r="DC157" s="72" t="s">
        <v>2031</v>
      </c>
    </row>
    <row r="158" spans="1:107" ht="12.75" x14ac:dyDescent="0.2">
      <c r="A158" s="75">
        <v>43836.934258900466</v>
      </c>
      <c r="B158" s="72">
        <v>4</v>
      </c>
      <c r="C158" s="72">
        <v>5</v>
      </c>
      <c r="D158" s="72">
        <v>5</v>
      </c>
      <c r="E158" s="72">
        <v>3</v>
      </c>
      <c r="F158" s="72">
        <v>1</v>
      </c>
      <c r="G158" s="72">
        <v>4</v>
      </c>
      <c r="H158" s="72">
        <v>3</v>
      </c>
      <c r="I158" s="72">
        <v>5</v>
      </c>
      <c r="J158" s="72">
        <v>4</v>
      </c>
      <c r="K158" s="72">
        <v>2</v>
      </c>
      <c r="L158" s="72">
        <v>5</v>
      </c>
      <c r="M158" s="72">
        <v>3</v>
      </c>
      <c r="N158" s="72">
        <v>5</v>
      </c>
      <c r="O158" s="72">
        <v>1</v>
      </c>
      <c r="P158" s="72">
        <v>4</v>
      </c>
      <c r="Q158" s="72">
        <v>3</v>
      </c>
      <c r="R158" s="72">
        <v>2</v>
      </c>
      <c r="S158" s="72">
        <v>3</v>
      </c>
      <c r="T158" s="72">
        <v>1</v>
      </c>
      <c r="U158" s="72">
        <v>3</v>
      </c>
      <c r="V158" s="72" t="s">
        <v>5</v>
      </c>
      <c r="W158" s="72">
        <v>4</v>
      </c>
      <c r="X158" s="72" t="s">
        <v>3032</v>
      </c>
      <c r="Y158" s="72" t="s">
        <v>3033</v>
      </c>
      <c r="Z158" s="72">
        <v>5</v>
      </c>
      <c r="AA158" s="72">
        <v>2</v>
      </c>
      <c r="AB158" s="72">
        <v>3</v>
      </c>
      <c r="AC158" s="72">
        <v>4</v>
      </c>
      <c r="AD158" s="72">
        <v>5</v>
      </c>
      <c r="AE158" s="72">
        <v>1</v>
      </c>
      <c r="AF158" s="72">
        <v>3</v>
      </c>
      <c r="AG158" s="72">
        <v>1</v>
      </c>
      <c r="AH158" s="72">
        <v>1</v>
      </c>
      <c r="AI158" s="72">
        <v>1</v>
      </c>
      <c r="AJ158" s="72">
        <v>1</v>
      </c>
      <c r="AK158" s="72">
        <v>4</v>
      </c>
      <c r="AL158" s="72">
        <v>1</v>
      </c>
      <c r="AM158" s="72">
        <v>3</v>
      </c>
      <c r="AN158" s="72">
        <v>3</v>
      </c>
      <c r="AO158" s="72">
        <v>3</v>
      </c>
      <c r="AP158" s="72">
        <v>3</v>
      </c>
      <c r="AQ158" s="72">
        <v>1</v>
      </c>
      <c r="AR158" s="72">
        <v>4</v>
      </c>
      <c r="AS158" s="72">
        <v>4</v>
      </c>
      <c r="AT158" s="72">
        <v>5</v>
      </c>
      <c r="AU158" s="72">
        <v>3</v>
      </c>
      <c r="AV158" s="72">
        <v>1</v>
      </c>
      <c r="AW158" s="72">
        <v>3</v>
      </c>
      <c r="AX158" s="72">
        <v>1</v>
      </c>
      <c r="AY158" s="72">
        <v>4</v>
      </c>
      <c r="AZ158" s="72">
        <v>1</v>
      </c>
      <c r="BA158" s="72">
        <v>4</v>
      </c>
      <c r="BB158" s="72">
        <v>2</v>
      </c>
      <c r="BC158" s="72">
        <v>2</v>
      </c>
      <c r="BD158" s="72">
        <v>4</v>
      </c>
      <c r="BE158" s="72">
        <v>1</v>
      </c>
      <c r="BF158" s="72">
        <v>1</v>
      </c>
      <c r="BG158" s="72">
        <v>1</v>
      </c>
      <c r="BH158" s="72">
        <v>4</v>
      </c>
      <c r="BI158" s="72">
        <v>4</v>
      </c>
      <c r="BJ158" s="72">
        <v>4</v>
      </c>
      <c r="BK158" s="72">
        <v>3</v>
      </c>
      <c r="BL158" s="72">
        <v>5</v>
      </c>
      <c r="BM158" s="72">
        <v>3</v>
      </c>
      <c r="BN158" s="72">
        <v>5</v>
      </c>
      <c r="BO158" s="72">
        <v>3</v>
      </c>
      <c r="BP158" s="72">
        <v>5</v>
      </c>
      <c r="BQ158" s="72">
        <v>3</v>
      </c>
      <c r="BR158" s="72">
        <v>4</v>
      </c>
      <c r="BS158" s="72">
        <v>3</v>
      </c>
      <c r="BT158" s="72">
        <v>4</v>
      </c>
      <c r="BU158" s="72">
        <v>4</v>
      </c>
      <c r="BV158" s="72">
        <v>3</v>
      </c>
      <c r="BW158" s="72">
        <v>1</v>
      </c>
      <c r="BX158" s="72">
        <v>3</v>
      </c>
      <c r="BY158" s="72">
        <v>2</v>
      </c>
      <c r="BZ158" s="72">
        <v>5</v>
      </c>
      <c r="CA158" s="72">
        <v>5</v>
      </c>
      <c r="CB158" s="72">
        <v>5</v>
      </c>
      <c r="CC158" s="72">
        <v>3</v>
      </c>
      <c r="CD158" s="72">
        <v>4</v>
      </c>
      <c r="CE158" s="72">
        <v>4</v>
      </c>
      <c r="CF158" s="72">
        <v>1</v>
      </c>
      <c r="CG158" s="72">
        <v>1</v>
      </c>
      <c r="CH158" s="72">
        <v>4</v>
      </c>
      <c r="CI158" s="72">
        <v>1</v>
      </c>
      <c r="CJ158" s="72">
        <v>5</v>
      </c>
      <c r="CK158" s="72">
        <v>5</v>
      </c>
      <c r="CL158" s="72">
        <v>3</v>
      </c>
      <c r="CM158" s="72">
        <v>3</v>
      </c>
      <c r="CN158" s="72">
        <v>1</v>
      </c>
      <c r="CO158" s="72">
        <v>5</v>
      </c>
      <c r="CP158" s="72">
        <v>5</v>
      </c>
      <c r="CQ158" s="72" t="s">
        <v>145</v>
      </c>
      <c r="CR158" s="72" t="s">
        <v>2779</v>
      </c>
      <c r="CS158" s="72" t="s">
        <v>3034</v>
      </c>
      <c r="CT158" s="72" t="s">
        <v>163</v>
      </c>
      <c r="CU158" s="72" t="s">
        <v>172</v>
      </c>
      <c r="CV158" s="72" t="s">
        <v>176</v>
      </c>
      <c r="CW158" s="72" t="s">
        <v>183</v>
      </c>
      <c r="CX158" s="72" t="s">
        <v>301</v>
      </c>
      <c r="CY158" s="72" t="s">
        <v>192</v>
      </c>
      <c r="CZ158" s="72" t="s">
        <v>1036</v>
      </c>
      <c r="DA158" s="72" t="s">
        <v>208</v>
      </c>
      <c r="DB158" s="72" t="s">
        <v>214</v>
      </c>
      <c r="DC158" s="72" t="s">
        <v>2031</v>
      </c>
    </row>
    <row r="159" spans="1:107" ht="12.75" x14ac:dyDescent="0.2">
      <c r="A159" s="75">
        <v>43836.962332395837</v>
      </c>
      <c r="B159" s="72">
        <v>5</v>
      </c>
      <c r="C159" s="72">
        <v>1</v>
      </c>
      <c r="D159" s="72">
        <v>1</v>
      </c>
      <c r="E159" s="72">
        <v>1</v>
      </c>
      <c r="F159" s="72">
        <v>4</v>
      </c>
      <c r="G159" s="72">
        <v>3</v>
      </c>
      <c r="H159" s="72">
        <v>1</v>
      </c>
      <c r="I159" s="72">
        <v>1</v>
      </c>
      <c r="J159" s="72">
        <v>4</v>
      </c>
      <c r="K159" s="72">
        <v>1</v>
      </c>
      <c r="L159" s="72">
        <v>5</v>
      </c>
      <c r="M159" s="72">
        <v>4</v>
      </c>
      <c r="N159" s="72">
        <v>3</v>
      </c>
      <c r="O159" s="72">
        <v>3</v>
      </c>
      <c r="P159" s="72">
        <v>5</v>
      </c>
      <c r="Q159" s="72">
        <v>1</v>
      </c>
      <c r="R159" s="72">
        <v>4</v>
      </c>
      <c r="S159" s="72">
        <v>3</v>
      </c>
      <c r="T159" s="72">
        <v>4</v>
      </c>
      <c r="U159" s="72">
        <v>1</v>
      </c>
      <c r="V159" s="72">
        <v>1</v>
      </c>
      <c r="W159" s="72">
        <v>4</v>
      </c>
      <c r="X159" s="72" t="s">
        <v>2554</v>
      </c>
      <c r="Y159" s="72" t="s">
        <v>3035</v>
      </c>
      <c r="Z159" s="72">
        <v>1</v>
      </c>
      <c r="AA159" s="72">
        <v>1</v>
      </c>
      <c r="AB159" s="72">
        <v>1</v>
      </c>
      <c r="AC159" s="72">
        <v>1</v>
      </c>
      <c r="AD159" s="72">
        <v>1</v>
      </c>
      <c r="AE159" s="72">
        <v>1</v>
      </c>
      <c r="AF159" s="72">
        <v>1</v>
      </c>
      <c r="AG159" s="72">
        <v>1</v>
      </c>
      <c r="AH159" s="72">
        <v>1</v>
      </c>
      <c r="AI159" s="72">
        <v>1</v>
      </c>
      <c r="AJ159" s="72">
        <v>1</v>
      </c>
      <c r="AK159" s="72">
        <v>5</v>
      </c>
      <c r="AL159" s="72">
        <v>2</v>
      </c>
      <c r="AM159" s="72">
        <v>5</v>
      </c>
      <c r="AN159" s="72">
        <v>3</v>
      </c>
      <c r="AO159" s="72">
        <v>1</v>
      </c>
      <c r="AP159" s="72">
        <v>1</v>
      </c>
      <c r="AQ159" s="72">
        <v>4</v>
      </c>
      <c r="AR159" s="72">
        <v>2</v>
      </c>
      <c r="AS159" s="72">
        <v>1</v>
      </c>
      <c r="AT159" s="72">
        <v>1</v>
      </c>
      <c r="AU159" s="72">
        <v>4</v>
      </c>
      <c r="AV159" s="72">
        <v>1</v>
      </c>
      <c r="AW159" s="72">
        <v>5</v>
      </c>
      <c r="AX159" s="72">
        <v>3</v>
      </c>
      <c r="AY159" s="72">
        <v>1</v>
      </c>
      <c r="AZ159" s="72">
        <v>3</v>
      </c>
      <c r="BA159" s="72">
        <v>5</v>
      </c>
      <c r="BB159" s="72">
        <v>1</v>
      </c>
      <c r="BC159" s="72">
        <v>3</v>
      </c>
      <c r="BD159" s="72">
        <v>1</v>
      </c>
      <c r="BE159" s="72">
        <v>4</v>
      </c>
      <c r="BF159" s="72">
        <v>1</v>
      </c>
      <c r="BG159" s="72">
        <v>1</v>
      </c>
      <c r="BH159" s="72">
        <v>4</v>
      </c>
      <c r="BI159" s="72" t="s">
        <v>5</v>
      </c>
      <c r="BJ159" s="72" t="s">
        <v>5</v>
      </c>
      <c r="BK159" s="72" t="s">
        <v>5</v>
      </c>
      <c r="BL159" s="72" t="s">
        <v>5</v>
      </c>
      <c r="BM159" s="72" t="s">
        <v>5</v>
      </c>
      <c r="BN159" s="72" t="s">
        <v>5</v>
      </c>
      <c r="BO159" s="72" t="s">
        <v>5</v>
      </c>
      <c r="BP159" s="72" t="s">
        <v>5</v>
      </c>
      <c r="BQ159" s="72">
        <v>4</v>
      </c>
      <c r="BR159" s="72">
        <v>5</v>
      </c>
      <c r="BS159" s="72">
        <v>5</v>
      </c>
      <c r="BT159" s="72" t="s">
        <v>5</v>
      </c>
      <c r="BU159" s="72">
        <v>5</v>
      </c>
      <c r="BV159" s="72">
        <v>5</v>
      </c>
      <c r="BW159" s="72">
        <v>1</v>
      </c>
      <c r="BX159" s="72">
        <v>5</v>
      </c>
      <c r="BY159" s="72" t="s">
        <v>5</v>
      </c>
      <c r="BZ159" s="72">
        <v>5</v>
      </c>
      <c r="CA159" s="72">
        <v>5</v>
      </c>
      <c r="CB159" s="72">
        <v>5</v>
      </c>
      <c r="CC159" s="72">
        <v>5</v>
      </c>
      <c r="CD159" s="72">
        <v>5</v>
      </c>
      <c r="CE159" s="72" t="s">
        <v>5</v>
      </c>
      <c r="CF159" s="72">
        <v>5</v>
      </c>
      <c r="CG159" s="72">
        <v>5</v>
      </c>
      <c r="CH159" s="72">
        <v>5</v>
      </c>
      <c r="CI159" s="72">
        <v>5</v>
      </c>
      <c r="CJ159" s="72">
        <v>5</v>
      </c>
      <c r="CK159" s="72">
        <v>5</v>
      </c>
      <c r="CL159" s="72" t="s">
        <v>5</v>
      </c>
      <c r="CM159" s="72" t="s">
        <v>5</v>
      </c>
      <c r="CN159" s="72" t="s">
        <v>5</v>
      </c>
      <c r="CO159" s="72">
        <v>5</v>
      </c>
      <c r="CP159" s="72">
        <v>5</v>
      </c>
      <c r="CQ159" s="72" t="s">
        <v>148</v>
      </c>
      <c r="CR159" s="72" t="s">
        <v>3036</v>
      </c>
      <c r="CS159" s="72" t="s">
        <v>3037</v>
      </c>
      <c r="CT159" s="72" t="s">
        <v>162</v>
      </c>
      <c r="CU159" s="72" t="s">
        <v>172</v>
      </c>
      <c r="CV159" s="72" t="s">
        <v>177</v>
      </c>
      <c r="CW159" s="72" t="s">
        <v>184</v>
      </c>
      <c r="CX159" s="72" t="s">
        <v>191</v>
      </c>
      <c r="CY159" s="72" t="s">
        <v>155</v>
      </c>
      <c r="CZ159" s="72" t="s">
        <v>1752</v>
      </c>
      <c r="DA159" s="72" t="s">
        <v>208</v>
      </c>
      <c r="DB159" s="72" t="s">
        <v>214</v>
      </c>
      <c r="DC159" s="72" t="s">
        <v>2031</v>
      </c>
    </row>
    <row r="160" spans="1:107" ht="12.75" x14ac:dyDescent="0.2">
      <c r="A160" s="75">
        <v>43837.388634236107</v>
      </c>
      <c r="B160" s="72">
        <v>1</v>
      </c>
      <c r="C160" s="72">
        <v>1</v>
      </c>
      <c r="D160" s="72">
        <v>1</v>
      </c>
      <c r="E160" s="72">
        <v>1</v>
      </c>
      <c r="F160" s="72">
        <v>1</v>
      </c>
      <c r="G160" s="72">
        <v>3</v>
      </c>
      <c r="H160" s="72">
        <v>2</v>
      </c>
      <c r="I160" s="72">
        <v>2</v>
      </c>
      <c r="J160" s="72">
        <v>1</v>
      </c>
      <c r="K160" s="72">
        <v>4</v>
      </c>
      <c r="L160" s="72">
        <v>1</v>
      </c>
      <c r="M160" s="72">
        <v>5</v>
      </c>
      <c r="N160" s="72">
        <v>2</v>
      </c>
      <c r="O160" s="72">
        <v>2</v>
      </c>
      <c r="P160" s="72">
        <v>3</v>
      </c>
      <c r="Q160" s="72">
        <v>4</v>
      </c>
      <c r="R160" s="72">
        <v>2</v>
      </c>
      <c r="S160" s="72">
        <v>1</v>
      </c>
      <c r="T160" s="72">
        <v>4</v>
      </c>
      <c r="U160" s="72">
        <v>1</v>
      </c>
      <c r="V160" s="72">
        <v>1</v>
      </c>
      <c r="W160" s="72">
        <v>1</v>
      </c>
      <c r="X160" s="72" t="s">
        <v>20</v>
      </c>
      <c r="Y160" s="72" t="s">
        <v>931</v>
      </c>
      <c r="Z160" s="72">
        <v>4</v>
      </c>
      <c r="AA160" s="72">
        <v>2</v>
      </c>
      <c r="AB160" s="72">
        <v>4</v>
      </c>
      <c r="AC160" s="72">
        <v>4</v>
      </c>
      <c r="AD160" s="72">
        <v>4</v>
      </c>
      <c r="AE160" s="72">
        <v>2</v>
      </c>
      <c r="AF160" s="72">
        <v>3</v>
      </c>
      <c r="AG160" s="72">
        <v>4</v>
      </c>
      <c r="AH160" s="72">
        <v>1</v>
      </c>
      <c r="AI160" s="72">
        <v>4</v>
      </c>
      <c r="AJ160" s="72">
        <v>4</v>
      </c>
      <c r="AK160" s="72">
        <v>3</v>
      </c>
      <c r="AL160" s="72">
        <v>4</v>
      </c>
      <c r="AM160" s="72">
        <v>2</v>
      </c>
      <c r="AN160" s="72">
        <v>2</v>
      </c>
      <c r="AO160" s="72">
        <v>1</v>
      </c>
      <c r="AP160" s="72">
        <v>1</v>
      </c>
      <c r="AQ160" s="72">
        <v>1</v>
      </c>
      <c r="AR160" s="72">
        <v>4</v>
      </c>
      <c r="AS160" s="72">
        <v>3</v>
      </c>
      <c r="AT160" s="72">
        <v>2</v>
      </c>
      <c r="AU160" s="72">
        <v>1</v>
      </c>
      <c r="AV160" s="72">
        <v>4</v>
      </c>
      <c r="AW160" s="72" t="s">
        <v>5</v>
      </c>
      <c r="AX160" s="72">
        <v>5</v>
      </c>
      <c r="AY160" s="72">
        <v>3</v>
      </c>
      <c r="AZ160" s="72">
        <v>2</v>
      </c>
      <c r="BA160" s="72">
        <v>4</v>
      </c>
      <c r="BB160" s="72">
        <v>4</v>
      </c>
      <c r="BC160" s="72">
        <v>3</v>
      </c>
      <c r="BD160" s="72">
        <v>1</v>
      </c>
      <c r="BE160" s="72">
        <v>2</v>
      </c>
      <c r="BF160" s="72">
        <v>1</v>
      </c>
      <c r="BG160" s="72">
        <v>1</v>
      </c>
      <c r="BH160" s="72">
        <v>2</v>
      </c>
      <c r="BI160" s="72">
        <v>4</v>
      </c>
      <c r="BJ160" s="72">
        <v>4</v>
      </c>
      <c r="BK160" s="72">
        <v>2</v>
      </c>
      <c r="BL160" s="72">
        <v>3</v>
      </c>
      <c r="BM160" s="72">
        <v>3</v>
      </c>
      <c r="BN160" s="72">
        <v>4</v>
      </c>
      <c r="BO160" s="72">
        <v>4</v>
      </c>
      <c r="BP160" s="72">
        <v>2</v>
      </c>
      <c r="BQ160" s="72">
        <v>1</v>
      </c>
      <c r="BR160" s="72">
        <v>3</v>
      </c>
      <c r="BS160" s="72">
        <v>5</v>
      </c>
      <c r="BT160" s="72">
        <v>3</v>
      </c>
      <c r="BU160" s="72">
        <v>3</v>
      </c>
      <c r="BV160" s="72">
        <v>4</v>
      </c>
      <c r="BW160" s="72">
        <v>1</v>
      </c>
      <c r="BX160" s="72">
        <v>3</v>
      </c>
      <c r="BY160" s="72">
        <v>4</v>
      </c>
      <c r="BZ160" s="72">
        <v>4</v>
      </c>
      <c r="CA160" s="72">
        <v>5</v>
      </c>
      <c r="CB160" s="72">
        <v>4</v>
      </c>
      <c r="CC160" s="72">
        <v>3</v>
      </c>
      <c r="CD160" s="72">
        <v>4</v>
      </c>
      <c r="CE160" s="72">
        <v>4</v>
      </c>
      <c r="CF160" s="72">
        <v>5</v>
      </c>
      <c r="CG160" s="72">
        <v>1</v>
      </c>
      <c r="CH160" s="72">
        <v>5</v>
      </c>
      <c r="CI160" s="72">
        <v>5</v>
      </c>
      <c r="CJ160" s="72">
        <v>3</v>
      </c>
      <c r="CK160" s="72">
        <v>4</v>
      </c>
      <c r="CL160" s="72">
        <v>4</v>
      </c>
      <c r="CM160" s="72">
        <v>5</v>
      </c>
      <c r="CN160" s="72">
        <v>2</v>
      </c>
      <c r="CO160" s="72">
        <v>5</v>
      </c>
      <c r="CP160" s="72">
        <v>4</v>
      </c>
      <c r="CQ160" s="72" t="s">
        <v>148</v>
      </c>
      <c r="CR160" s="72" t="s">
        <v>2629</v>
      </c>
      <c r="CS160" s="72" t="s">
        <v>3038</v>
      </c>
      <c r="CT160" s="72" t="s">
        <v>162</v>
      </c>
      <c r="CU160" s="72" t="s">
        <v>170</v>
      </c>
      <c r="CV160" s="72" t="s">
        <v>176</v>
      </c>
      <c r="CW160" s="72" t="s">
        <v>183</v>
      </c>
      <c r="CX160" s="72" t="s">
        <v>3039</v>
      </c>
      <c r="CY160" s="72" t="s">
        <v>153</v>
      </c>
      <c r="CZ160" s="72" t="s">
        <v>155</v>
      </c>
      <c r="DA160" s="72" t="s">
        <v>208</v>
      </c>
      <c r="DB160" s="72" t="s">
        <v>214</v>
      </c>
      <c r="DC160" s="72" t="s">
        <v>2031</v>
      </c>
    </row>
    <row r="161" spans="1:107" ht="12.75" x14ac:dyDescent="0.2">
      <c r="A161" s="75">
        <v>43837.4063021412</v>
      </c>
      <c r="B161" s="72">
        <v>5</v>
      </c>
      <c r="C161" s="72">
        <v>5</v>
      </c>
      <c r="D161" s="72">
        <v>3</v>
      </c>
      <c r="E161" s="72">
        <v>3</v>
      </c>
      <c r="F161" s="72">
        <v>1</v>
      </c>
      <c r="G161" s="72">
        <v>5</v>
      </c>
      <c r="H161" s="72">
        <v>1</v>
      </c>
      <c r="I161" s="72">
        <v>3</v>
      </c>
      <c r="J161" s="72">
        <v>1</v>
      </c>
      <c r="K161" s="72">
        <v>5</v>
      </c>
      <c r="L161" s="72">
        <v>1</v>
      </c>
      <c r="M161" s="72">
        <v>5</v>
      </c>
      <c r="N161" s="72">
        <v>3</v>
      </c>
      <c r="O161" s="72">
        <v>1</v>
      </c>
      <c r="P161" s="72">
        <v>4</v>
      </c>
      <c r="Q161" s="72">
        <v>5</v>
      </c>
      <c r="R161" s="72">
        <v>1</v>
      </c>
      <c r="S161" s="72">
        <v>1</v>
      </c>
      <c r="T161" s="72">
        <v>1</v>
      </c>
      <c r="U161" s="72">
        <v>5</v>
      </c>
      <c r="V161" s="72">
        <v>2</v>
      </c>
      <c r="W161" s="72">
        <v>5</v>
      </c>
      <c r="X161" s="72" t="s">
        <v>3040</v>
      </c>
      <c r="Y161" s="72" t="s">
        <v>3041</v>
      </c>
      <c r="Z161" s="72">
        <v>3</v>
      </c>
      <c r="AA161" s="72">
        <v>3</v>
      </c>
      <c r="AB161" s="72">
        <v>2</v>
      </c>
      <c r="AC161" s="72">
        <v>3</v>
      </c>
      <c r="AD161" s="72">
        <v>4</v>
      </c>
      <c r="AE161" s="72">
        <v>5</v>
      </c>
      <c r="AF161" s="72">
        <v>4</v>
      </c>
      <c r="AG161" s="72">
        <v>1</v>
      </c>
      <c r="AH161" s="72">
        <v>5</v>
      </c>
      <c r="AI161" s="72">
        <v>2</v>
      </c>
      <c r="AJ161" s="72">
        <v>4</v>
      </c>
      <c r="AK161" s="72">
        <v>5</v>
      </c>
      <c r="AL161" s="72">
        <v>4</v>
      </c>
      <c r="AM161" s="72">
        <v>5</v>
      </c>
      <c r="AN161" s="72">
        <v>5</v>
      </c>
      <c r="AO161" s="72">
        <v>2</v>
      </c>
      <c r="AP161" s="72">
        <v>3</v>
      </c>
      <c r="AQ161" s="72">
        <v>1</v>
      </c>
      <c r="AR161" s="72">
        <v>5</v>
      </c>
      <c r="AS161" s="72">
        <v>2</v>
      </c>
      <c r="AT161" s="72">
        <v>3</v>
      </c>
      <c r="AU161" s="72">
        <v>1</v>
      </c>
      <c r="AV161" s="72">
        <v>5</v>
      </c>
      <c r="AW161" s="72">
        <v>1</v>
      </c>
      <c r="AX161" s="72">
        <v>5</v>
      </c>
      <c r="AY161" s="72">
        <v>4</v>
      </c>
      <c r="AZ161" s="72">
        <v>1</v>
      </c>
      <c r="BA161" s="72">
        <v>5</v>
      </c>
      <c r="BB161" s="72">
        <v>5</v>
      </c>
      <c r="BC161" s="72">
        <v>1</v>
      </c>
      <c r="BD161" s="72">
        <v>1</v>
      </c>
      <c r="BE161" s="72">
        <v>1</v>
      </c>
      <c r="BF161" s="72">
        <v>5</v>
      </c>
      <c r="BG161" s="72">
        <v>1</v>
      </c>
      <c r="BH161" s="72">
        <v>5</v>
      </c>
      <c r="BI161" s="72">
        <v>5</v>
      </c>
      <c r="BJ161" s="72">
        <v>5</v>
      </c>
      <c r="BK161" s="72">
        <v>3</v>
      </c>
      <c r="BL161" s="72">
        <v>5</v>
      </c>
      <c r="BM161" s="72">
        <v>5</v>
      </c>
      <c r="BN161" s="72">
        <v>5</v>
      </c>
      <c r="BO161" s="72">
        <v>5</v>
      </c>
      <c r="BP161" s="72">
        <v>5</v>
      </c>
      <c r="BQ161" s="72">
        <v>3</v>
      </c>
      <c r="BR161" s="72">
        <v>5</v>
      </c>
      <c r="BS161" s="72">
        <v>5</v>
      </c>
      <c r="BT161" s="72">
        <v>5</v>
      </c>
      <c r="BU161" s="72">
        <v>5</v>
      </c>
      <c r="BV161" s="72">
        <v>3</v>
      </c>
      <c r="BW161" s="72">
        <v>4</v>
      </c>
      <c r="BX161" s="72">
        <v>5</v>
      </c>
      <c r="BY161" s="72">
        <v>4</v>
      </c>
      <c r="BZ161" s="72">
        <v>4</v>
      </c>
      <c r="CA161" s="72">
        <v>5</v>
      </c>
      <c r="CB161" s="72">
        <v>5</v>
      </c>
      <c r="CC161" s="72">
        <v>4</v>
      </c>
      <c r="CD161" s="72">
        <v>3</v>
      </c>
      <c r="CE161" s="72">
        <v>5</v>
      </c>
      <c r="CF161" s="72">
        <v>5</v>
      </c>
      <c r="CG161" s="72">
        <v>5</v>
      </c>
      <c r="CH161" s="72">
        <v>5</v>
      </c>
      <c r="CI161" s="72">
        <v>5</v>
      </c>
      <c r="CJ161" s="72">
        <v>3</v>
      </c>
      <c r="CK161" s="72">
        <v>3</v>
      </c>
      <c r="CL161" s="72">
        <v>5</v>
      </c>
      <c r="CM161" s="72">
        <v>4</v>
      </c>
      <c r="CN161" s="72">
        <v>5</v>
      </c>
      <c r="CO161" s="72">
        <v>4</v>
      </c>
      <c r="CP161" s="72">
        <v>5</v>
      </c>
      <c r="CQ161" s="72" t="s">
        <v>148</v>
      </c>
      <c r="CR161" s="72" t="s">
        <v>2793</v>
      </c>
      <c r="CS161" s="72" t="s">
        <v>3042</v>
      </c>
      <c r="CT161" s="72" t="s">
        <v>163</v>
      </c>
      <c r="CU161" s="72" t="s">
        <v>169</v>
      </c>
      <c r="CV161" s="72" t="s">
        <v>176</v>
      </c>
      <c r="CW161" s="72" t="s">
        <v>183</v>
      </c>
      <c r="CX161" s="72" t="s">
        <v>3043</v>
      </c>
      <c r="CY161" s="72" t="s">
        <v>203</v>
      </c>
      <c r="CZ161" s="72" t="s">
        <v>456</v>
      </c>
      <c r="DA161" s="72" t="s">
        <v>208</v>
      </c>
      <c r="DB161" s="72" t="s">
        <v>1031</v>
      </c>
      <c r="DC161" s="72" t="s">
        <v>2031</v>
      </c>
    </row>
    <row r="162" spans="1:107" ht="12.75" x14ac:dyDescent="0.2">
      <c r="A162" s="75">
        <v>43837.458245405098</v>
      </c>
      <c r="B162" s="72">
        <v>4</v>
      </c>
      <c r="C162" s="72">
        <v>5</v>
      </c>
      <c r="D162" s="72">
        <v>5</v>
      </c>
      <c r="E162" s="72">
        <v>5</v>
      </c>
      <c r="F162" s="72">
        <v>2</v>
      </c>
      <c r="G162" s="72">
        <v>4</v>
      </c>
      <c r="H162" s="72">
        <v>4</v>
      </c>
      <c r="I162" s="72">
        <v>5</v>
      </c>
      <c r="J162" s="72">
        <v>3</v>
      </c>
      <c r="K162" s="72">
        <v>4</v>
      </c>
      <c r="L162" s="72">
        <v>4</v>
      </c>
      <c r="M162" s="72">
        <v>5</v>
      </c>
      <c r="N162" s="72">
        <v>5</v>
      </c>
      <c r="O162" s="72">
        <v>4</v>
      </c>
      <c r="P162" s="72">
        <v>5</v>
      </c>
      <c r="Q162" s="72">
        <v>5</v>
      </c>
      <c r="R162" s="72">
        <v>3</v>
      </c>
      <c r="S162" s="72">
        <v>3</v>
      </c>
      <c r="T162" s="72">
        <v>1</v>
      </c>
      <c r="U162" s="72">
        <v>5</v>
      </c>
      <c r="V162" s="72">
        <v>4</v>
      </c>
      <c r="W162" s="72">
        <v>5</v>
      </c>
      <c r="X162" s="72" t="s">
        <v>2538</v>
      </c>
      <c r="Y162" s="72" t="s">
        <v>3044</v>
      </c>
      <c r="Z162" s="72">
        <v>2</v>
      </c>
      <c r="AA162" s="72">
        <v>2</v>
      </c>
      <c r="AB162" s="72">
        <v>4</v>
      </c>
      <c r="AC162" s="72">
        <v>2</v>
      </c>
      <c r="AD162" s="72">
        <v>5</v>
      </c>
      <c r="AE162" s="72">
        <v>3</v>
      </c>
      <c r="AF162" s="72">
        <v>4</v>
      </c>
      <c r="AG162" s="72">
        <v>2</v>
      </c>
      <c r="AH162" s="72">
        <v>2</v>
      </c>
      <c r="AI162" s="72">
        <v>2</v>
      </c>
      <c r="AJ162" s="72">
        <v>3</v>
      </c>
      <c r="AK162" s="72">
        <v>4</v>
      </c>
      <c r="AL162" s="72">
        <v>2</v>
      </c>
      <c r="AM162" s="72">
        <v>5</v>
      </c>
      <c r="AN162" s="72">
        <v>5</v>
      </c>
      <c r="AO162" s="72">
        <v>5</v>
      </c>
      <c r="AP162" s="72">
        <v>5</v>
      </c>
      <c r="AQ162" s="72">
        <v>2</v>
      </c>
      <c r="AR162" s="72">
        <v>4</v>
      </c>
      <c r="AS162" s="72">
        <v>4</v>
      </c>
      <c r="AT162" s="72">
        <v>5</v>
      </c>
      <c r="AU162" s="72">
        <v>2</v>
      </c>
      <c r="AV162" s="72">
        <v>3</v>
      </c>
      <c r="AW162" s="72">
        <v>4</v>
      </c>
      <c r="AX162" s="72">
        <v>5</v>
      </c>
      <c r="AY162" s="72">
        <v>5</v>
      </c>
      <c r="AZ162" s="72">
        <v>3</v>
      </c>
      <c r="BA162" s="72">
        <v>4</v>
      </c>
      <c r="BB162" s="72">
        <v>4</v>
      </c>
      <c r="BC162" s="72">
        <v>4</v>
      </c>
      <c r="BD162" s="72">
        <v>4</v>
      </c>
      <c r="BE162" s="72">
        <v>1</v>
      </c>
      <c r="BF162" s="72">
        <v>5</v>
      </c>
      <c r="BG162" s="72">
        <v>4</v>
      </c>
      <c r="BH162" s="72">
        <v>5</v>
      </c>
      <c r="BI162" s="72">
        <v>5</v>
      </c>
      <c r="BJ162" s="72">
        <v>4</v>
      </c>
      <c r="BK162" s="72">
        <v>5</v>
      </c>
      <c r="BL162" s="72">
        <v>4</v>
      </c>
      <c r="BM162" s="72">
        <v>4</v>
      </c>
      <c r="BN162" s="72">
        <v>4</v>
      </c>
      <c r="BO162" s="72">
        <v>4</v>
      </c>
      <c r="BP162" s="72">
        <v>5</v>
      </c>
      <c r="BQ162" s="72">
        <v>4</v>
      </c>
      <c r="BR162" s="72">
        <v>4</v>
      </c>
      <c r="BS162" s="72">
        <v>3</v>
      </c>
      <c r="BT162" s="72">
        <v>3</v>
      </c>
      <c r="BU162" s="72">
        <v>4</v>
      </c>
      <c r="BV162" s="72">
        <v>4</v>
      </c>
      <c r="BW162" s="72">
        <v>1</v>
      </c>
      <c r="BX162" s="72">
        <v>4</v>
      </c>
      <c r="BY162" s="72">
        <v>4</v>
      </c>
      <c r="BZ162" s="72">
        <v>5</v>
      </c>
      <c r="CA162" s="72">
        <v>5</v>
      </c>
      <c r="CB162" s="72">
        <v>5</v>
      </c>
      <c r="CC162" s="72">
        <v>3</v>
      </c>
      <c r="CD162" s="72">
        <v>5</v>
      </c>
      <c r="CE162" s="72">
        <v>5</v>
      </c>
      <c r="CF162" s="72">
        <v>3</v>
      </c>
      <c r="CG162" s="72">
        <v>1</v>
      </c>
      <c r="CH162" s="72">
        <v>1</v>
      </c>
      <c r="CI162" s="72">
        <v>1</v>
      </c>
      <c r="CJ162" s="72">
        <v>3</v>
      </c>
      <c r="CK162" s="72">
        <v>3</v>
      </c>
      <c r="CL162" s="72">
        <v>3</v>
      </c>
      <c r="CM162" s="72">
        <v>3</v>
      </c>
      <c r="CN162" s="72">
        <v>1</v>
      </c>
      <c r="CO162" s="72">
        <v>1</v>
      </c>
      <c r="CP162" s="72">
        <v>5</v>
      </c>
      <c r="CQ162" s="72" t="s">
        <v>2669</v>
      </c>
      <c r="CR162" s="72" t="s">
        <v>3045</v>
      </c>
      <c r="CS162" s="72" t="s">
        <v>3046</v>
      </c>
      <c r="CT162" s="72" t="s">
        <v>163</v>
      </c>
      <c r="CU162" s="72" t="s">
        <v>170</v>
      </c>
      <c r="CV162" s="72" t="s">
        <v>181</v>
      </c>
      <c r="CW162" s="72" t="s">
        <v>183</v>
      </c>
      <c r="CX162" s="72" t="s">
        <v>3047</v>
      </c>
      <c r="CY162" s="72" t="s">
        <v>192</v>
      </c>
      <c r="CZ162" s="72" t="s">
        <v>1191</v>
      </c>
      <c r="DA162" s="72" t="s">
        <v>208</v>
      </c>
      <c r="DB162" s="72" t="s">
        <v>214</v>
      </c>
      <c r="DC162" s="72" t="s">
        <v>2031</v>
      </c>
    </row>
    <row r="163" spans="1:107" ht="12.75" x14ac:dyDescent="0.2">
      <c r="A163" s="75">
        <v>43837.464393541668</v>
      </c>
      <c r="B163" s="72">
        <v>1</v>
      </c>
      <c r="C163" s="72">
        <v>5</v>
      </c>
      <c r="D163" s="72">
        <v>4</v>
      </c>
      <c r="E163" s="72">
        <v>2</v>
      </c>
      <c r="F163" s="72">
        <v>1</v>
      </c>
      <c r="G163" s="72">
        <v>5</v>
      </c>
      <c r="H163" s="72">
        <v>4</v>
      </c>
      <c r="I163" s="72">
        <v>4</v>
      </c>
      <c r="J163" s="72">
        <v>1</v>
      </c>
      <c r="K163" s="72">
        <v>3</v>
      </c>
      <c r="L163" s="72">
        <v>1</v>
      </c>
      <c r="M163" s="72">
        <v>4</v>
      </c>
      <c r="N163" s="72">
        <v>3</v>
      </c>
      <c r="O163" s="72">
        <v>1</v>
      </c>
      <c r="P163" s="72">
        <v>4</v>
      </c>
      <c r="Q163" s="72">
        <v>1</v>
      </c>
      <c r="R163" s="72">
        <v>2</v>
      </c>
      <c r="S163" s="72">
        <v>2</v>
      </c>
      <c r="T163" s="72">
        <v>1</v>
      </c>
      <c r="U163" s="72">
        <v>1</v>
      </c>
      <c r="V163" s="72">
        <v>1</v>
      </c>
      <c r="W163" s="72">
        <v>3</v>
      </c>
      <c r="X163" s="72" t="s">
        <v>3048</v>
      </c>
      <c r="Y163" s="72" t="s">
        <v>931</v>
      </c>
      <c r="Z163" s="72">
        <v>4</v>
      </c>
      <c r="AA163" s="72">
        <v>3</v>
      </c>
      <c r="AB163" s="72">
        <v>4</v>
      </c>
      <c r="AC163" s="72">
        <v>3</v>
      </c>
      <c r="AD163" s="72">
        <v>5</v>
      </c>
      <c r="AE163" s="72">
        <v>4</v>
      </c>
      <c r="AF163" s="72">
        <v>2</v>
      </c>
      <c r="AG163" s="72">
        <v>4</v>
      </c>
      <c r="AH163" s="72">
        <v>5</v>
      </c>
      <c r="AI163" s="72">
        <v>3</v>
      </c>
      <c r="AJ163" s="72">
        <v>4</v>
      </c>
      <c r="AK163" s="72">
        <v>2</v>
      </c>
      <c r="AL163" s="72">
        <v>2</v>
      </c>
      <c r="AM163" s="72">
        <v>2</v>
      </c>
      <c r="AN163" s="72">
        <v>5</v>
      </c>
      <c r="AO163" s="72">
        <v>4</v>
      </c>
      <c r="AP163" s="72">
        <v>2</v>
      </c>
      <c r="AQ163" s="72">
        <v>1</v>
      </c>
      <c r="AR163" s="72">
        <v>5</v>
      </c>
      <c r="AS163" s="72">
        <v>3</v>
      </c>
      <c r="AT163" s="72">
        <v>2</v>
      </c>
      <c r="AU163" s="72">
        <v>1</v>
      </c>
      <c r="AV163" s="72">
        <v>3</v>
      </c>
      <c r="AW163" s="72">
        <v>1</v>
      </c>
      <c r="AX163" s="72">
        <v>5</v>
      </c>
      <c r="AY163" s="72">
        <v>4</v>
      </c>
      <c r="AZ163" s="72">
        <v>1</v>
      </c>
      <c r="BA163" s="72">
        <v>3</v>
      </c>
      <c r="BB163" s="72">
        <v>1</v>
      </c>
      <c r="BC163" s="72">
        <v>2</v>
      </c>
      <c r="BD163" s="72">
        <v>2</v>
      </c>
      <c r="BE163" s="72">
        <v>1</v>
      </c>
      <c r="BF163" s="72">
        <v>1</v>
      </c>
      <c r="BG163" s="72">
        <v>1</v>
      </c>
      <c r="BH163" s="72">
        <v>3</v>
      </c>
      <c r="BI163" s="72">
        <v>4</v>
      </c>
      <c r="BJ163" s="72">
        <v>4</v>
      </c>
      <c r="BK163" s="72">
        <v>2</v>
      </c>
      <c r="BL163" s="72">
        <v>4</v>
      </c>
      <c r="BM163" s="72">
        <v>2</v>
      </c>
      <c r="BN163" s="72">
        <v>3</v>
      </c>
      <c r="BO163" s="72">
        <v>3</v>
      </c>
      <c r="BP163" s="72">
        <v>3</v>
      </c>
      <c r="BQ163" s="72">
        <v>3</v>
      </c>
      <c r="BR163" s="72">
        <v>4</v>
      </c>
      <c r="BS163" s="72">
        <v>3</v>
      </c>
      <c r="BT163" s="72">
        <v>4</v>
      </c>
      <c r="BU163" s="72">
        <v>3</v>
      </c>
      <c r="BV163" s="72">
        <v>4</v>
      </c>
      <c r="BW163" s="72">
        <v>4</v>
      </c>
      <c r="BX163" s="72">
        <v>5</v>
      </c>
      <c r="BY163" s="72">
        <v>3</v>
      </c>
      <c r="BZ163" s="72">
        <v>4</v>
      </c>
      <c r="CA163" s="72">
        <v>4</v>
      </c>
      <c r="CB163" s="72">
        <v>4</v>
      </c>
      <c r="CC163" s="72">
        <v>3</v>
      </c>
      <c r="CD163" s="72">
        <v>4</v>
      </c>
      <c r="CE163" s="72">
        <v>3</v>
      </c>
      <c r="CF163" s="72">
        <v>5</v>
      </c>
      <c r="CG163" s="72">
        <v>4</v>
      </c>
      <c r="CH163" s="72">
        <v>5</v>
      </c>
      <c r="CI163" s="72">
        <v>5</v>
      </c>
      <c r="CJ163" s="72">
        <v>5</v>
      </c>
      <c r="CK163" s="72">
        <v>4</v>
      </c>
      <c r="CL163" s="72">
        <v>4</v>
      </c>
      <c r="CM163" s="72">
        <v>3</v>
      </c>
      <c r="CN163" s="72">
        <v>5</v>
      </c>
      <c r="CO163" s="72">
        <v>5</v>
      </c>
      <c r="CP163" s="72">
        <v>3</v>
      </c>
      <c r="CQ163" s="72" t="s">
        <v>2052</v>
      </c>
      <c r="CR163" s="72" t="s">
        <v>2821</v>
      </c>
      <c r="CT163" s="72" t="s">
        <v>163</v>
      </c>
      <c r="CU163" s="72" t="s">
        <v>171</v>
      </c>
      <c r="CV163" s="72" t="s">
        <v>176</v>
      </c>
      <c r="CW163" s="72" t="s">
        <v>183</v>
      </c>
      <c r="CX163" s="72" t="s">
        <v>399</v>
      </c>
      <c r="CY163" s="72" t="s">
        <v>153</v>
      </c>
      <c r="DA163" s="72" t="s">
        <v>208</v>
      </c>
      <c r="DB163" s="72" t="s">
        <v>214</v>
      </c>
      <c r="DC163" s="72" t="s">
        <v>2031</v>
      </c>
    </row>
    <row r="164" spans="1:107" ht="12.75" x14ac:dyDescent="0.2">
      <c r="A164" s="75">
        <v>43837.487902997687</v>
      </c>
      <c r="B164" s="72">
        <v>2</v>
      </c>
      <c r="C164" s="72">
        <v>2</v>
      </c>
      <c r="D164" s="72">
        <v>1</v>
      </c>
      <c r="E164" s="72">
        <v>3</v>
      </c>
      <c r="F164" s="72">
        <v>1</v>
      </c>
      <c r="G164" s="72">
        <v>2</v>
      </c>
      <c r="H164" s="72">
        <v>2</v>
      </c>
      <c r="I164" s="72">
        <v>3</v>
      </c>
      <c r="J164" s="72">
        <v>4</v>
      </c>
      <c r="K164" s="72">
        <v>1</v>
      </c>
      <c r="L164" s="72">
        <v>2</v>
      </c>
      <c r="M164" s="72">
        <v>2</v>
      </c>
      <c r="N164" s="72">
        <v>3</v>
      </c>
      <c r="O164" s="72">
        <v>5</v>
      </c>
      <c r="P164" s="72">
        <v>5</v>
      </c>
      <c r="Q164" s="72">
        <v>5</v>
      </c>
      <c r="R164" s="72">
        <v>1</v>
      </c>
      <c r="S164" s="72">
        <v>5</v>
      </c>
      <c r="T164" s="72">
        <v>1</v>
      </c>
      <c r="U164" s="72">
        <v>2</v>
      </c>
      <c r="V164" s="72">
        <v>3</v>
      </c>
      <c r="W164" s="72">
        <v>3</v>
      </c>
      <c r="X164" s="72" t="s">
        <v>2627</v>
      </c>
      <c r="Y164" s="72" t="s">
        <v>931</v>
      </c>
      <c r="Z164" s="72">
        <v>3</v>
      </c>
      <c r="AA164" s="72">
        <v>2</v>
      </c>
      <c r="AB164" s="72">
        <v>4</v>
      </c>
      <c r="AC164" s="72">
        <v>2</v>
      </c>
      <c r="AD164" s="72">
        <v>2</v>
      </c>
      <c r="AE164" s="72">
        <v>2</v>
      </c>
      <c r="AF164" s="72">
        <v>2</v>
      </c>
      <c r="AG164" s="72">
        <v>2</v>
      </c>
      <c r="AH164" s="72">
        <v>1</v>
      </c>
      <c r="AI164" s="72">
        <v>2</v>
      </c>
      <c r="AJ164" s="72">
        <v>1</v>
      </c>
      <c r="AK164" s="72">
        <v>3</v>
      </c>
      <c r="AL164" s="72">
        <v>2</v>
      </c>
      <c r="AM164" s="72">
        <v>2</v>
      </c>
      <c r="AN164" s="72">
        <v>3</v>
      </c>
      <c r="AO164" s="72">
        <v>1</v>
      </c>
      <c r="AP164" s="72">
        <v>2</v>
      </c>
      <c r="AQ164" s="72">
        <v>1</v>
      </c>
      <c r="AR164" s="72">
        <v>2</v>
      </c>
      <c r="AS164" s="72">
        <v>4</v>
      </c>
      <c r="AT164" s="72">
        <v>3</v>
      </c>
      <c r="AU164" s="72">
        <v>3</v>
      </c>
      <c r="AV164" s="72">
        <v>1</v>
      </c>
      <c r="AW164" s="72">
        <v>3</v>
      </c>
      <c r="AX164" s="72">
        <v>3</v>
      </c>
      <c r="AY164" s="72">
        <v>1</v>
      </c>
      <c r="AZ164" s="72">
        <v>4</v>
      </c>
      <c r="BA164" s="72">
        <v>4</v>
      </c>
      <c r="BB164" s="72">
        <v>5</v>
      </c>
      <c r="BC164" s="72">
        <v>1</v>
      </c>
      <c r="BD164" s="72">
        <v>4</v>
      </c>
      <c r="BE164" s="72">
        <v>1</v>
      </c>
      <c r="BF164" s="72">
        <v>3</v>
      </c>
      <c r="BG164" s="72">
        <v>2</v>
      </c>
      <c r="BH164" s="72">
        <v>2</v>
      </c>
      <c r="BI164" s="72">
        <v>1</v>
      </c>
      <c r="BJ164" s="72">
        <v>1</v>
      </c>
      <c r="BK164" s="72">
        <v>1</v>
      </c>
      <c r="BL164" s="72">
        <v>4</v>
      </c>
      <c r="BM164" s="72">
        <v>2</v>
      </c>
      <c r="BN164" s="72">
        <v>2</v>
      </c>
      <c r="BO164" s="72">
        <v>4</v>
      </c>
      <c r="BP164" s="72">
        <v>3</v>
      </c>
      <c r="BQ164" s="72">
        <v>3</v>
      </c>
      <c r="BR164" s="72">
        <v>4</v>
      </c>
      <c r="BS164" s="72">
        <v>3</v>
      </c>
      <c r="BT164" s="72">
        <v>4</v>
      </c>
      <c r="BU164" s="72">
        <v>1</v>
      </c>
      <c r="BV164" s="72">
        <v>1</v>
      </c>
      <c r="BW164" s="72">
        <v>1</v>
      </c>
      <c r="BX164" s="72">
        <v>4</v>
      </c>
      <c r="BY164" s="72">
        <v>1</v>
      </c>
      <c r="BZ164" s="72">
        <v>4</v>
      </c>
      <c r="CA164" s="72">
        <v>5</v>
      </c>
      <c r="CB164" s="72">
        <v>5</v>
      </c>
      <c r="CC164" s="72">
        <v>2</v>
      </c>
      <c r="CD164" s="72">
        <v>3</v>
      </c>
      <c r="CE164" s="72">
        <v>2</v>
      </c>
      <c r="CF164" s="72">
        <v>5</v>
      </c>
      <c r="CG164" s="72">
        <v>3</v>
      </c>
      <c r="CH164" s="72">
        <v>5</v>
      </c>
      <c r="CI164" s="72">
        <v>5</v>
      </c>
      <c r="CJ164" s="72">
        <v>5</v>
      </c>
      <c r="CK164" s="72">
        <v>5</v>
      </c>
      <c r="CL164" s="72">
        <v>5</v>
      </c>
      <c r="CM164" s="72">
        <v>5</v>
      </c>
      <c r="CN164" s="72">
        <v>1</v>
      </c>
      <c r="CO164" s="72">
        <v>3</v>
      </c>
      <c r="CP164" s="72">
        <v>5</v>
      </c>
      <c r="CQ164" s="72" t="s">
        <v>148</v>
      </c>
      <c r="CR164" s="72" t="s">
        <v>3049</v>
      </c>
      <c r="CT164" s="72" t="s">
        <v>163</v>
      </c>
      <c r="CU164" s="72" t="s">
        <v>172</v>
      </c>
      <c r="CV164" s="72" t="s">
        <v>176</v>
      </c>
      <c r="CW164" s="72" t="s">
        <v>183</v>
      </c>
      <c r="CX164" s="72" t="s">
        <v>194</v>
      </c>
      <c r="CY164" s="72" t="s">
        <v>155</v>
      </c>
      <c r="CZ164" s="72" t="s">
        <v>520</v>
      </c>
      <c r="DA164" s="72" t="s">
        <v>307</v>
      </c>
      <c r="DB164" s="72" t="s">
        <v>554</v>
      </c>
      <c r="DC164" s="72" t="s">
        <v>2031</v>
      </c>
    </row>
    <row r="165" spans="1:107" ht="12.75" x14ac:dyDescent="0.2">
      <c r="A165" s="75">
        <v>43837.672214166669</v>
      </c>
      <c r="B165" s="72">
        <v>4</v>
      </c>
      <c r="C165" s="72">
        <v>5</v>
      </c>
      <c r="D165" s="72">
        <v>4</v>
      </c>
      <c r="E165" s="72">
        <v>4</v>
      </c>
      <c r="F165" s="72">
        <v>2</v>
      </c>
      <c r="G165" s="72">
        <v>5</v>
      </c>
      <c r="H165" s="72">
        <v>3</v>
      </c>
      <c r="I165" s="72">
        <v>4</v>
      </c>
      <c r="J165" s="72">
        <v>3</v>
      </c>
      <c r="K165" s="72">
        <v>5</v>
      </c>
      <c r="L165" s="72">
        <v>5</v>
      </c>
      <c r="M165" s="72">
        <v>3</v>
      </c>
      <c r="N165" s="72">
        <v>5</v>
      </c>
      <c r="O165" s="72">
        <v>5</v>
      </c>
      <c r="P165" s="72">
        <v>5</v>
      </c>
      <c r="Q165" s="72">
        <v>5</v>
      </c>
      <c r="R165" s="72">
        <v>3</v>
      </c>
      <c r="S165" s="72">
        <v>4</v>
      </c>
      <c r="T165" s="72">
        <v>4</v>
      </c>
      <c r="U165" s="72">
        <v>4</v>
      </c>
      <c r="V165" s="72">
        <v>3</v>
      </c>
      <c r="W165" s="72">
        <v>5</v>
      </c>
      <c r="X165" s="72" t="s">
        <v>2954</v>
      </c>
      <c r="Y165" s="72" t="s">
        <v>3050</v>
      </c>
      <c r="Z165" s="72">
        <v>5</v>
      </c>
      <c r="AA165" s="72">
        <v>3</v>
      </c>
      <c r="AB165" s="72">
        <v>5</v>
      </c>
      <c r="AC165" s="72">
        <v>5</v>
      </c>
      <c r="AD165" s="72">
        <v>5</v>
      </c>
      <c r="AE165" s="72">
        <v>5</v>
      </c>
      <c r="AF165" s="72">
        <v>5</v>
      </c>
      <c r="AG165" s="72">
        <v>4</v>
      </c>
      <c r="AH165" s="72">
        <v>4</v>
      </c>
      <c r="AI165" s="72">
        <v>5</v>
      </c>
      <c r="AJ165" s="72">
        <v>5</v>
      </c>
      <c r="AK165" s="72">
        <v>5</v>
      </c>
      <c r="AL165" s="72">
        <v>5</v>
      </c>
      <c r="AM165" s="72">
        <v>5</v>
      </c>
      <c r="AN165" s="72">
        <v>5</v>
      </c>
      <c r="AO165" s="72">
        <v>4</v>
      </c>
      <c r="AP165" s="72">
        <v>5</v>
      </c>
      <c r="AQ165" s="72">
        <v>3</v>
      </c>
      <c r="AR165" s="72">
        <v>5</v>
      </c>
      <c r="AS165" s="72">
        <v>5</v>
      </c>
      <c r="AT165" s="72">
        <v>5</v>
      </c>
      <c r="AU165" s="72">
        <v>3</v>
      </c>
      <c r="AV165" s="72">
        <v>5</v>
      </c>
      <c r="AW165" s="72">
        <v>4</v>
      </c>
      <c r="AX165" s="72">
        <v>3</v>
      </c>
      <c r="AY165" s="72">
        <v>3</v>
      </c>
      <c r="AZ165" s="72">
        <v>3</v>
      </c>
      <c r="BA165" s="72">
        <v>5</v>
      </c>
      <c r="BB165" s="72">
        <v>5</v>
      </c>
      <c r="BC165" s="72">
        <v>4</v>
      </c>
      <c r="BD165" s="72">
        <v>4</v>
      </c>
      <c r="BE165" s="72">
        <v>5</v>
      </c>
      <c r="BF165" s="72">
        <v>3</v>
      </c>
      <c r="BG165" s="72">
        <v>3</v>
      </c>
      <c r="BH165" s="72">
        <v>5</v>
      </c>
      <c r="BI165" s="72">
        <v>2</v>
      </c>
      <c r="BJ165" s="72">
        <v>5</v>
      </c>
      <c r="BK165" s="72">
        <v>2</v>
      </c>
      <c r="BL165" s="72">
        <v>5</v>
      </c>
      <c r="BM165" s="72">
        <v>4</v>
      </c>
      <c r="BN165" s="72">
        <v>5</v>
      </c>
      <c r="BO165" s="72">
        <v>5</v>
      </c>
      <c r="BP165" s="72">
        <v>5</v>
      </c>
      <c r="BQ165" s="72">
        <v>3</v>
      </c>
      <c r="BR165" s="72">
        <v>2</v>
      </c>
      <c r="BS165" s="72">
        <v>3</v>
      </c>
      <c r="BT165" s="72">
        <v>3</v>
      </c>
      <c r="BU165" s="72">
        <v>3</v>
      </c>
      <c r="BV165" s="72">
        <v>2</v>
      </c>
      <c r="BW165" s="72">
        <v>2</v>
      </c>
      <c r="BX165" s="72">
        <v>2</v>
      </c>
      <c r="BY165" s="72">
        <v>2</v>
      </c>
      <c r="BZ165" s="72">
        <v>5</v>
      </c>
      <c r="CA165" s="72">
        <v>5</v>
      </c>
      <c r="CB165" s="72">
        <v>5</v>
      </c>
      <c r="CC165" s="72">
        <v>5</v>
      </c>
      <c r="CD165" s="72">
        <v>5</v>
      </c>
      <c r="CE165" s="72">
        <v>3</v>
      </c>
      <c r="CF165" s="72">
        <v>5</v>
      </c>
      <c r="CG165" s="72">
        <v>3</v>
      </c>
      <c r="CH165" s="72">
        <v>5</v>
      </c>
      <c r="CI165" s="72">
        <v>3</v>
      </c>
      <c r="CJ165" s="72">
        <v>4</v>
      </c>
      <c r="CK165" s="72">
        <v>5</v>
      </c>
      <c r="CL165" s="72">
        <v>5</v>
      </c>
      <c r="CM165" s="72">
        <v>4</v>
      </c>
      <c r="CN165" s="72">
        <v>3</v>
      </c>
      <c r="CO165" s="72">
        <v>5</v>
      </c>
      <c r="CP165" s="72">
        <v>5</v>
      </c>
      <c r="CQ165" s="72" t="s">
        <v>147</v>
      </c>
      <c r="CR165" s="72" t="s">
        <v>2572</v>
      </c>
      <c r="CT165" s="72" t="s">
        <v>162</v>
      </c>
      <c r="CU165" s="72" t="s">
        <v>170</v>
      </c>
      <c r="CV165" s="72" t="s">
        <v>176</v>
      </c>
      <c r="CW165" s="72" t="s">
        <v>183</v>
      </c>
      <c r="CX165" s="72" t="s">
        <v>3051</v>
      </c>
      <c r="CY165" s="72" t="s">
        <v>3052</v>
      </c>
      <c r="CZ165" s="72" t="s">
        <v>306</v>
      </c>
      <c r="DA165" s="72" t="s">
        <v>208</v>
      </c>
      <c r="DB165" s="72" t="s">
        <v>214</v>
      </c>
      <c r="DC165" s="72" t="s">
        <v>2031</v>
      </c>
    </row>
    <row r="166" spans="1:107" ht="12.75" x14ac:dyDescent="0.2">
      <c r="A166" s="75">
        <v>43837.775237106485</v>
      </c>
      <c r="B166" s="72" t="s">
        <v>5</v>
      </c>
      <c r="C166" s="72">
        <v>1</v>
      </c>
      <c r="D166" s="72">
        <v>1</v>
      </c>
      <c r="E166" s="72">
        <v>1</v>
      </c>
      <c r="F166" s="72">
        <v>1</v>
      </c>
      <c r="G166" s="72">
        <v>1</v>
      </c>
      <c r="H166" s="72">
        <v>1</v>
      </c>
      <c r="I166" s="72">
        <v>1</v>
      </c>
      <c r="J166" s="72">
        <v>1</v>
      </c>
      <c r="K166" s="72">
        <v>1</v>
      </c>
      <c r="L166" s="72">
        <v>5</v>
      </c>
      <c r="M166" s="72">
        <v>4</v>
      </c>
      <c r="N166" s="72">
        <v>1</v>
      </c>
      <c r="O166" s="72">
        <v>4</v>
      </c>
      <c r="P166" s="72">
        <v>1</v>
      </c>
      <c r="Q166" s="72">
        <v>5</v>
      </c>
      <c r="R166" s="72">
        <v>2</v>
      </c>
      <c r="S166" s="72">
        <v>5</v>
      </c>
      <c r="T166" s="72">
        <v>1</v>
      </c>
      <c r="U166" s="72">
        <v>1</v>
      </c>
      <c r="V166" s="72">
        <v>1</v>
      </c>
      <c r="W166" s="72">
        <v>2</v>
      </c>
      <c r="Z166" s="72">
        <v>4</v>
      </c>
      <c r="AA166" s="72">
        <v>4</v>
      </c>
      <c r="AB166" s="72">
        <v>3</v>
      </c>
      <c r="AC166" s="72">
        <v>5</v>
      </c>
      <c r="AD166" s="72">
        <v>4</v>
      </c>
      <c r="AE166" s="72">
        <v>4</v>
      </c>
      <c r="AF166" s="72">
        <v>1</v>
      </c>
      <c r="AG166" s="72">
        <v>4</v>
      </c>
      <c r="AH166" s="72" t="s">
        <v>5</v>
      </c>
      <c r="AI166" s="72">
        <v>4</v>
      </c>
      <c r="AJ166" s="72">
        <v>4</v>
      </c>
      <c r="AK166" s="72">
        <v>3</v>
      </c>
      <c r="AL166" s="72">
        <v>4</v>
      </c>
      <c r="AM166" s="72" t="s">
        <v>5</v>
      </c>
      <c r="AN166" s="72" t="s">
        <v>5</v>
      </c>
      <c r="AO166" s="72">
        <v>3</v>
      </c>
      <c r="AP166" s="72">
        <v>3</v>
      </c>
      <c r="AQ166" s="72">
        <v>3</v>
      </c>
      <c r="AR166" s="72">
        <v>3</v>
      </c>
      <c r="AS166" s="72" t="s">
        <v>5</v>
      </c>
      <c r="AT166" s="72" t="s">
        <v>5</v>
      </c>
      <c r="AU166" s="72" t="s">
        <v>5</v>
      </c>
      <c r="AV166" s="72" t="s">
        <v>5</v>
      </c>
      <c r="AW166" s="72">
        <v>5</v>
      </c>
      <c r="AX166" s="72">
        <v>4</v>
      </c>
      <c r="AY166" s="72" t="s">
        <v>5</v>
      </c>
      <c r="AZ166" s="72">
        <v>4</v>
      </c>
      <c r="BA166" s="72">
        <v>3</v>
      </c>
      <c r="BB166" s="72">
        <v>5</v>
      </c>
      <c r="BC166" s="72">
        <v>3</v>
      </c>
      <c r="BD166" s="72">
        <v>4</v>
      </c>
      <c r="BE166" s="72">
        <v>3</v>
      </c>
      <c r="BF166" s="72">
        <v>3</v>
      </c>
      <c r="BG166" s="72" t="s">
        <v>5</v>
      </c>
      <c r="BH166" s="72">
        <v>3</v>
      </c>
      <c r="BI166" s="72">
        <v>5</v>
      </c>
      <c r="BJ166" s="72">
        <v>4</v>
      </c>
      <c r="BK166" s="72" t="s">
        <v>5</v>
      </c>
      <c r="BL166" s="72">
        <v>4</v>
      </c>
      <c r="BM166" s="72" t="s">
        <v>5</v>
      </c>
      <c r="BN166" s="72">
        <v>4</v>
      </c>
      <c r="BO166" s="72">
        <v>4</v>
      </c>
      <c r="BP166" s="72" t="s">
        <v>5</v>
      </c>
      <c r="BQ166" s="72" t="s">
        <v>5</v>
      </c>
      <c r="BR166" s="72" t="s">
        <v>5</v>
      </c>
      <c r="BS166" s="72" t="s">
        <v>5</v>
      </c>
      <c r="BT166" s="72">
        <v>5</v>
      </c>
      <c r="BU166" s="72">
        <v>4</v>
      </c>
      <c r="BV166" s="72" t="s">
        <v>5</v>
      </c>
      <c r="BW166" s="72" t="s">
        <v>5</v>
      </c>
      <c r="BX166" s="72">
        <v>5</v>
      </c>
      <c r="BY166" s="72">
        <v>5</v>
      </c>
      <c r="BZ166" s="72">
        <v>5</v>
      </c>
      <c r="CA166" s="72">
        <v>5</v>
      </c>
      <c r="CB166" s="72">
        <v>5</v>
      </c>
      <c r="CC166" s="72">
        <v>5</v>
      </c>
      <c r="CD166" s="72">
        <v>5</v>
      </c>
      <c r="CE166" s="72" t="s">
        <v>5</v>
      </c>
      <c r="CF166" s="72">
        <v>4</v>
      </c>
      <c r="CG166" s="72">
        <v>3</v>
      </c>
      <c r="CH166" s="72">
        <v>3</v>
      </c>
      <c r="CI166" s="72">
        <v>3</v>
      </c>
      <c r="CJ166" s="72">
        <v>3</v>
      </c>
      <c r="CK166" s="72">
        <v>4</v>
      </c>
      <c r="CL166" s="72">
        <v>4</v>
      </c>
      <c r="CM166" s="72">
        <v>4</v>
      </c>
      <c r="CN166" s="72">
        <v>1</v>
      </c>
      <c r="CO166" s="72">
        <v>4</v>
      </c>
      <c r="CP166" s="72">
        <v>4</v>
      </c>
      <c r="CQ166" s="72" t="s">
        <v>2052</v>
      </c>
      <c r="CR166" s="72" t="s">
        <v>3053</v>
      </c>
      <c r="CS166" s="72" t="s">
        <v>3054</v>
      </c>
      <c r="CT166" s="72" t="s">
        <v>162</v>
      </c>
      <c r="CU166" s="72" t="s">
        <v>171</v>
      </c>
      <c r="CV166" s="72" t="s">
        <v>177</v>
      </c>
      <c r="CW166" s="72" t="s">
        <v>589</v>
      </c>
      <c r="CY166" s="72" t="s">
        <v>3055</v>
      </c>
      <c r="CZ166" s="72" t="s">
        <v>204</v>
      </c>
      <c r="DA166" s="72" t="s">
        <v>3056</v>
      </c>
      <c r="DB166" s="72" t="s">
        <v>3057</v>
      </c>
      <c r="DC166" s="72" t="s">
        <v>2031</v>
      </c>
    </row>
    <row r="167" spans="1:107" ht="12.75" x14ac:dyDescent="0.2">
      <c r="A167" s="75">
        <v>43838.522770821757</v>
      </c>
      <c r="B167" s="72">
        <v>3</v>
      </c>
      <c r="C167" s="72">
        <v>5</v>
      </c>
      <c r="D167" s="72">
        <v>3</v>
      </c>
      <c r="E167" s="72">
        <v>3</v>
      </c>
      <c r="F167" s="72">
        <v>2</v>
      </c>
      <c r="G167" s="72">
        <v>5</v>
      </c>
      <c r="H167" s="72">
        <v>4</v>
      </c>
      <c r="I167" s="72">
        <v>5</v>
      </c>
      <c r="J167" s="72">
        <v>1</v>
      </c>
      <c r="K167" s="72">
        <v>4</v>
      </c>
      <c r="L167" s="72">
        <v>3</v>
      </c>
      <c r="M167" s="72">
        <v>3</v>
      </c>
      <c r="N167" s="72">
        <v>4</v>
      </c>
      <c r="O167" s="72">
        <v>3</v>
      </c>
      <c r="P167" s="72">
        <v>4</v>
      </c>
      <c r="Q167" s="72">
        <v>5</v>
      </c>
      <c r="R167" s="72">
        <v>3</v>
      </c>
      <c r="S167" s="72">
        <v>1</v>
      </c>
      <c r="T167" s="72">
        <v>3</v>
      </c>
      <c r="U167" s="72">
        <v>2</v>
      </c>
      <c r="V167" s="72">
        <v>3</v>
      </c>
      <c r="W167" s="72">
        <v>5</v>
      </c>
      <c r="X167" s="72" t="s">
        <v>3058</v>
      </c>
      <c r="Y167" s="72" t="s">
        <v>3048</v>
      </c>
      <c r="Z167" s="72">
        <v>5</v>
      </c>
      <c r="AA167" s="72">
        <v>5</v>
      </c>
      <c r="AB167" s="72">
        <v>5</v>
      </c>
      <c r="AC167" s="72">
        <v>5</v>
      </c>
      <c r="AD167" s="72">
        <v>5</v>
      </c>
      <c r="AE167" s="72">
        <v>5</v>
      </c>
      <c r="AF167" s="72">
        <v>5</v>
      </c>
      <c r="AG167" s="72">
        <v>5</v>
      </c>
      <c r="AH167" s="72">
        <v>5</v>
      </c>
      <c r="AI167" s="72">
        <v>5</v>
      </c>
      <c r="AJ167" s="72">
        <v>5</v>
      </c>
      <c r="AK167" s="72">
        <v>4</v>
      </c>
      <c r="AL167" s="72">
        <v>5</v>
      </c>
      <c r="AM167" s="72">
        <v>5</v>
      </c>
      <c r="AN167" s="72">
        <v>5</v>
      </c>
      <c r="AO167" s="72">
        <v>5</v>
      </c>
      <c r="AP167" s="72">
        <v>4</v>
      </c>
      <c r="AQ167" s="72">
        <v>2</v>
      </c>
      <c r="AR167" s="72">
        <v>5</v>
      </c>
      <c r="AS167" s="72">
        <v>5</v>
      </c>
      <c r="AT167" s="72">
        <v>5</v>
      </c>
      <c r="AU167" s="72">
        <v>3</v>
      </c>
      <c r="AV167" s="72">
        <v>4</v>
      </c>
      <c r="AW167" s="72">
        <v>5</v>
      </c>
      <c r="AX167" s="72">
        <v>5</v>
      </c>
      <c r="AY167" s="72">
        <v>5</v>
      </c>
      <c r="AZ167" s="72">
        <v>5</v>
      </c>
      <c r="BA167" s="72">
        <v>5</v>
      </c>
      <c r="BB167" s="72">
        <v>5</v>
      </c>
      <c r="BC167" s="72">
        <v>3</v>
      </c>
      <c r="BD167" s="72">
        <v>3</v>
      </c>
      <c r="BE167" s="72">
        <v>5</v>
      </c>
      <c r="BF167" s="72">
        <v>3</v>
      </c>
      <c r="BG167" s="72">
        <v>3</v>
      </c>
      <c r="BH167" s="72">
        <v>5</v>
      </c>
      <c r="BI167" s="72">
        <v>3</v>
      </c>
      <c r="BJ167" s="72">
        <v>4</v>
      </c>
      <c r="BK167" s="72">
        <v>3</v>
      </c>
      <c r="BL167" s="72">
        <v>5</v>
      </c>
      <c r="BM167" s="72">
        <v>5</v>
      </c>
      <c r="BN167" s="72">
        <v>5</v>
      </c>
      <c r="BO167" s="72">
        <v>4</v>
      </c>
      <c r="BP167" s="72">
        <v>3</v>
      </c>
      <c r="BQ167" s="72">
        <v>4</v>
      </c>
      <c r="BR167" s="72">
        <v>3</v>
      </c>
      <c r="BS167" s="72">
        <v>4</v>
      </c>
      <c r="BT167" s="72">
        <v>4</v>
      </c>
      <c r="BU167" s="72">
        <v>3</v>
      </c>
      <c r="BV167" s="72">
        <v>2</v>
      </c>
      <c r="BW167" s="72">
        <v>5</v>
      </c>
      <c r="BX167" s="72">
        <v>5</v>
      </c>
      <c r="BY167" s="72">
        <v>5</v>
      </c>
      <c r="BZ167" s="72">
        <v>3</v>
      </c>
      <c r="CA167" s="72">
        <v>4</v>
      </c>
      <c r="CB167" s="72">
        <v>4</v>
      </c>
      <c r="CC167" s="72">
        <v>4</v>
      </c>
      <c r="CD167" s="72">
        <v>4</v>
      </c>
      <c r="CE167" s="72">
        <v>4</v>
      </c>
      <c r="CF167" s="72">
        <v>3</v>
      </c>
      <c r="CG167" s="72">
        <v>3</v>
      </c>
      <c r="CH167" s="72">
        <v>3</v>
      </c>
      <c r="CI167" s="72">
        <v>3</v>
      </c>
      <c r="CJ167" s="72">
        <v>4</v>
      </c>
      <c r="CK167" s="72">
        <v>5</v>
      </c>
      <c r="CL167" s="72">
        <v>4</v>
      </c>
      <c r="CM167" s="72">
        <v>5</v>
      </c>
      <c r="CN167" s="72">
        <v>3</v>
      </c>
      <c r="CO167" s="72">
        <v>3</v>
      </c>
      <c r="CP167" s="72">
        <v>3</v>
      </c>
      <c r="CQ167" s="72" t="s">
        <v>2582</v>
      </c>
      <c r="CR167" s="72" t="s">
        <v>3059</v>
      </c>
      <c r="CS167" s="72" t="s">
        <v>3060</v>
      </c>
      <c r="CT167" s="72" t="s">
        <v>162</v>
      </c>
      <c r="CU167" s="72" t="s">
        <v>171</v>
      </c>
      <c r="CV167" s="72" t="s">
        <v>177</v>
      </c>
      <c r="CW167" s="72" t="s">
        <v>183</v>
      </c>
      <c r="CX167" s="72" t="s">
        <v>345</v>
      </c>
      <c r="CY167" s="72" t="s">
        <v>204</v>
      </c>
      <c r="CZ167" s="72" t="s">
        <v>203</v>
      </c>
      <c r="DA167" s="72" t="s">
        <v>208</v>
      </c>
      <c r="DB167" s="72" t="s">
        <v>214</v>
      </c>
      <c r="DC167" s="72" t="s">
        <v>2031</v>
      </c>
    </row>
    <row r="168" spans="1:107" ht="12.75" x14ac:dyDescent="0.2">
      <c r="A168" s="75">
        <v>43838.526906898143</v>
      </c>
      <c r="B168" s="72">
        <v>5</v>
      </c>
      <c r="C168" s="72">
        <v>5</v>
      </c>
      <c r="D168" s="72">
        <v>4</v>
      </c>
      <c r="E168" s="72">
        <v>5</v>
      </c>
      <c r="F168" s="72">
        <v>2</v>
      </c>
      <c r="G168" s="72">
        <v>5</v>
      </c>
      <c r="H168" s="72">
        <v>5</v>
      </c>
      <c r="I168" s="72">
        <v>3</v>
      </c>
      <c r="J168" s="72">
        <v>1</v>
      </c>
      <c r="K168" s="72">
        <v>1</v>
      </c>
      <c r="L168" s="72">
        <v>1</v>
      </c>
      <c r="M168" s="72">
        <v>4</v>
      </c>
      <c r="N168" s="72">
        <v>4</v>
      </c>
      <c r="O168" s="72">
        <v>5</v>
      </c>
      <c r="P168" s="72">
        <v>2</v>
      </c>
      <c r="Q168" s="72">
        <v>4</v>
      </c>
      <c r="R168" s="72">
        <v>2</v>
      </c>
      <c r="S168" s="72">
        <v>2</v>
      </c>
      <c r="T168" s="72">
        <v>1</v>
      </c>
      <c r="U168" s="72">
        <v>2</v>
      </c>
      <c r="V168" s="72" t="s">
        <v>5</v>
      </c>
      <c r="W168" s="72">
        <v>5</v>
      </c>
      <c r="X168" s="72" t="s">
        <v>3061</v>
      </c>
      <c r="Y168" s="72" t="s">
        <v>3062</v>
      </c>
      <c r="Z168" s="72">
        <v>5</v>
      </c>
      <c r="AA168" s="72">
        <v>4</v>
      </c>
      <c r="AB168" s="72">
        <v>5</v>
      </c>
      <c r="AC168" s="72">
        <v>4</v>
      </c>
      <c r="AD168" s="72">
        <v>5</v>
      </c>
      <c r="AE168" s="72">
        <v>4</v>
      </c>
      <c r="AF168" s="72">
        <v>5</v>
      </c>
      <c r="AG168" s="72">
        <v>4</v>
      </c>
      <c r="AH168" s="72">
        <v>4</v>
      </c>
      <c r="AI168" s="72">
        <v>5</v>
      </c>
      <c r="AJ168" s="72">
        <v>5</v>
      </c>
      <c r="AK168" s="72">
        <v>4</v>
      </c>
      <c r="AL168" s="72">
        <v>5</v>
      </c>
      <c r="AM168" s="72">
        <v>5</v>
      </c>
      <c r="AN168" s="72">
        <v>5</v>
      </c>
      <c r="AO168" s="72">
        <v>5</v>
      </c>
      <c r="AP168" s="72">
        <v>5</v>
      </c>
      <c r="AQ168" s="72">
        <v>2</v>
      </c>
      <c r="AR168" s="72">
        <v>5</v>
      </c>
      <c r="AS168" s="72">
        <v>5</v>
      </c>
      <c r="AT168" s="72">
        <v>3</v>
      </c>
      <c r="AU168" s="72">
        <v>2</v>
      </c>
      <c r="AV168" s="72">
        <v>1</v>
      </c>
      <c r="AW168" s="72">
        <v>1</v>
      </c>
      <c r="AX168" s="72">
        <v>5</v>
      </c>
      <c r="AY168" s="72">
        <v>4</v>
      </c>
      <c r="AZ168" s="72">
        <v>4</v>
      </c>
      <c r="BA168" s="72">
        <v>3</v>
      </c>
      <c r="BB168" s="72">
        <v>5</v>
      </c>
      <c r="BC168" s="72">
        <v>2</v>
      </c>
      <c r="BD168" s="72">
        <v>3</v>
      </c>
      <c r="BE168" s="72">
        <v>1</v>
      </c>
      <c r="BF168" s="72">
        <v>3</v>
      </c>
      <c r="BG168" s="72" t="s">
        <v>5</v>
      </c>
      <c r="BH168" s="72">
        <v>5</v>
      </c>
      <c r="BI168" s="72">
        <v>2</v>
      </c>
      <c r="BJ168" s="72">
        <v>5</v>
      </c>
      <c r="BK168" s="72">
        <v>1</v>
      </c>
      <c r="BL168" s="72">
        <v>4</v>
      </c>
      <c r="BM168" s="72">
        <v>5</v>
      </c>
      <c r="BN168" s="72">
        <v>4</v>
      </c>
      <c r="BO168" s="72">
        <v>5</v>
      </c>
      <c r="BP168" s="72">
        <v>4</v>
      </c>
      <c r="BQ168" s="72">
        <v>1</v>
      </c>
      <c r="BR168" s="72">
        <v>4</v>
      </c>
      <c r="BS168" s="72">
        <v>3</v>
      </c>
      <c r="BT168" s="72">
        <v>5</v>
      </c>
      <c r="BU168" s="72">
        <v>2</v>
      </c>
      <c r="BV168" s="72">
        <v>2</v>
      </c>
      <c r="BW168" s="72">
        <v>2</v>
      </c>
      <c r="BX168" s="72">
        <v>5</v>
      </c>
      <c r="BY168" s="72" t="s">
        <v>5</v>
      </c>
      <c r="BZ168" s="72">
        <v>5</v>
      </c>
      <c r="CA168" s="72">
        <v>5</v>
      </c>
      <c r="CB168" s="72">
        <v>5</v>
      </c>
      <c r="CC168" s="72">
        <v>4</v>
      </c>
      <c r="CD168" s="72">
        <v>5</v>
      </c>
      <c r="CE168" s="72">
        <v>5</v>
      </c>
      <c r="CF168" s="72">
        <v>5</v>
      </c>
      <c r="CG168" s="72">
        <v>3</v>
      </c>
      <c r="CH168" s="72">
        <v>5</v>
      </c>
      <c r="CI168" s="72">
        <v>5</v>
      </c>
      <c r="CJ168" s="72">
        <v>3</v>
      </c>
      <c r="CK168" s="72">
        <v>4</v>
      </c>
      <c r="CL168" s="72">
        <v>5</v>
      </c>
      <c r="CM168" s="72">
        <v>5</v>
      </c>
      <c r="CN168" s="72">
        <v>5</v>
      </c>
      <c r="CO168" s="72">
        <v>5</v>
      </c>
      <c r="CP168" s="72">
        <v>5</v>
      </c>
      <c r="CQ168" s="72" t="s">
        <v>2052</v>
      </c>
      <c r="CR168" s="72" t="s">
        <v>3063</v>
      </c>
      <c r="CS168" s="72" t="s">
        <v>3064</v>
      </c>
      <c r="CT168" s="72" t="s">
        <v>162</v>
      </c>
      <c r="CU168" s="72" t="s">
        <v>169</v>
      </c>
      <c r="CV168" s="72" t="s">
        <v>176</v>
      </c>
      <c r="CW168" s="72" t="s">
        <v>183</v>
      </c>
      <c r="CX168" s="72" t="s">
        <v>483</v>
      </c>
      <c r="CY168" s="72" t="s">
        <v>202</v>
      </c>
      <c r="CZ168" s="72" t="s">
        <v>320</v>
      </c>
      <c r="DA168" s="72" t="s">
        <v>208</v>
      </c>
      <c r="DB168" s="72" t="s">
        <v>214</v>
      </c>
      <c r="DC168" s="72" t="s">
        <v>2031</v>
      </c>
    </row>
    <row r="169" spans="1:107" ht="12.75" x14ac:dyDescent="0.2">
      <c r="A169" s="75">
        <v>43838.53847615741</v>
      </c>
      <c r="B169" s="72">
        <v>2</v>
      </c>
      <c r="C169" s="72">
        <v>5</v>
      </c>
      <c r="D169" s="72">
        <v>5</v>
      </c>
      <c r="E169" s="72">
        <v>3</v>
      </c>
      <c r="F169" s="72">
        <v>3</v>
      </c>
      <c r="G169" s="72">
        <v>5</v>
      </c>
      <c r="H169" s="72">
        <v>2</v>
      </c>
      <c r="I169" s="72">
        <v>4</v>
      </c>
      <c r="J169" s="72">
        <v>2</v>
      </c>
      <c r="K169" s="72">
        <v>4</v>
      </c>
      <c r="L169" s="72">
        <v>4</v>
      </c>
      <c r="M169" s="72">
        <v>4</v>
      </c>
      <c r="N169" s="72">
        <v>5</v>
      </c>
      <c r="O169" s="72">
        <v>2</v>
      </c>
      <c r="P169" s="72">
        <v>4</v>
      </c>
      <c r="Q169" s="72">
        <v>4</v>
      </c>
      <c r="R169" s="72">
        <v>2</v>
      </c>
      <c r="S169" s="72">
        <v>3</v>
      </c>
      <c r="T169" s="72">
        <v>4</v>
      </c>
      <c r="U169" s="72">
        <v>1</v>
      </c>
      <c r="V169" s="72">
        <v>2</v>
      </c>
      <c r="W169" s="72">
        <v>4</v>
      </c>
      <c r="X169" s="72" t="s">
        <v>2846</v>
      </c>
      <c r="Y169" s="72" t="s">
        <v>3065</v>
      </c>
      <c r="Z169" s="72">
        <v>4</v>
      </c>
      <c r="AA169" s="72">
        <v>4</v>
      </c>
      <c r="AB169" s="72">
        <v>4</v>
      </c>
      <c r="AC169" s="72">
        <v>3</v>
      </c>
      <c r="AD169" s="72">
        <v>2</v>
      </c>
      <c r="AE169" s="72">
        <v>5</v>
      </c>
      <c r="AF169" s="72">
        <v>4</v>
      </c>
      <c r="AG169" s="72">
        <v>3</v>
      </c>
      <c r="AH169" s="72">
        <v>3</v>
      </c>
      <c r="AI169" s="72">
        <v>3</v>
      </c>
      <c r="AJ169" s="72">
        <v>2</v>
      </c>
      <c r="AK169" s="72">
        <v>4</v>
      </c>
      <c r="AL169" s="72">
        <v>2</v>
      </c>
      <c r="AM169" s="72">
        <v>4</v>
      </c>
      <c r="AN169" s="72">
        <v>4</v>
      </c>
      <c r="AO169" s="72">
        <v>4</v>
      </c>
      <c r="AP169" s="72">
        <v>3</v>
      </c>
      <c r="AQ169" s="72">
        <v>4</v>
      </c>
      <c r="AR169" s="72">
        <v>5</v>
      </c>
      <c r="AS169" s="72">
        <v>4</v>
      </c>
      <c r="AT169" s="72">
        <v>4</v>
      </c>
      <c r="AU169" s="72">
        <v>3</v>
      </c>
      <c r="AV169" s="72">
        <v>3</v>
      </c>
      <c r="AW169" s="72">
        <v>4</v>
      </c>
      <c r="AX169" s="72">
        <v>4</v>
      </c>
      <c r="AY169" s="72">
        <v>5</v>
      </c>
      <c r="AZ169" s="72">
        <v>3</v>
      </c>
      <c r="BA169" s="72">
        <v>4</v>
      </c>
      <c r="BB169" s="72">
        <v>4</v>
      </c>
      <c r="BC169" s="72">
        <v>3</v>
      </c>
      <c r="BD169" s="72">
        <v>4</v>
      </c>
      <c r="BE169" s="72">
        <v>3</v>
      </c>
      <c r="BF169" s="72">
        <v>3</v>
      </c>
      <c r="BG169" s="72">
        <v>2</v>
      </c>
      <c r="BH169" s="72">
        <v>5</v>
      </c>
      <c r="BI169" s="72">
        <v>2</v>
      </c>
      <c r="BJ169" s="72">
        <v>4</v>
      </c>
      <c r="BK169" s="72">
        <v>3</v>
      </c>
      <c r="BL169" s="72">
        <v>4</v>
      </c>
      <c r="BM169" s="72">
        <v>5</v>
      </c>
      <c r="BN169" s="72">
        <v>5</v>
      </c>
      <c r="BO169" s="72">
        <v>4</v>
      </c>
      <c r="BP169" s="72">
        <v>4</v>
      </c>
      <c r="BQ169" s="72">
        <v>3</v>
      </c>
      <c r="BR169" s="72">
        <v>4</v>
      </c>
      <c r="BS169" s="72">
        <v>4</v>
      </c>
      <c r="BT169" s="72">
        <v>5</v>
      </c>
      <c r="BU169" s="72">
        <v>3</v>
      </c>
      <c r="BV169" s="72">
        <v>3</v>
      </c>
      <c r="BW169" s="72">
        <v>3</v>
      </c>
      <c r="BX169" s="72">
        <v>4</v>
      </c>
      <c r="BY169" s="72">
        <v>4</v>
      </c>
      <c r="BZ169" s="72">
        <v>5</v>
      </c>
      <c r="CA169" s="72">
        <v>4</v>
      </c>
      <c r="CB169" s="72">
        <v>5</v>
      </c>
      <c r="CC169" s="72">
        <v>4</v>
      </c>
      <c r="CD169" s="72">
        <v>4</v>
      </c>
      <c r="CE169" s="72">
        <v>4</v>
      </c>
      <c r="CF169" s="72">
        <v>4</v>
      </c>
      <c r="CG169" s="72">
        <v>2</v>
      </c>
      <c r="CH169" s="72">
        <v>5</v>
      </c>
      <c r="CI169" s="72">
        <v>4</v>
      </c>
      <c r="CJ169" s="72">
        <v>3</v>
      </c>
      <c r="CK169" s="72">
        <v>4</v>
      </c>
      <c r="CL169" s="72">
        <v>3</v>
      </c>
      <c r="CM169" s="72">
        <v>3</v>
      </c>
      <c r="CN169" s="72">
        <v>5</v>
      </c>
      <c r="CO169" s="72">
        <v>4</v>
      </c>
      <c r="CP169" s="72">
        <v>4</v>
      </c>
      <c r="CQ169" s="72" t="s">
        <v>147</v>
      </c>
      <c r="CR169" s="72" t="s">
        <v>3066</v>
      </c>
      <c r="CS169" s="72" t="s">
        <v>3067</v>
      </c>
      <c r="CT169" s="72" t="s">
        <v>2992</v>
      </c>
      <c r="CU169" s="72" t="s">
        <v>170</v>
      </c>
      <c r="CV169" s="72" t="s">
        <v>176</v>
      </c>
      <c r="CW169" s="72" t="s">
        <v>183</v>
      </c>
      <c r="CX169" s="72" t="s">
        <v>3068</v>
      </c>
      <c r="CY169" s="72" t="s">
        <v>204</v>
      </c>
      <c r="CZ169" s="72" t="s">
        <v>402</v>
      </c>
      <c r="DA169" s="72" t="s">
        <v>208</v>
      </c>
      <c r="DB169" s="72" t="s">
        <v>214</v>
      </c>
      <c r="DC169" s="72" t="s">
        <v>2031</v>
      </c>
    </row>
    <row r="170" spans="1:107" ht="12.75" x14ac:dyDescent="0.2">
      <c r="A170" s="75">
        <v>43838.544074930556</v>
      </c>
      <c r="B170" s="72">
        <v>4</v>
      </c>
      <c r="C170" s="72">
        <v>3</v>
      </c>
      <c r="D170" s="72">
        <v>3</v>
      </c>
      <c r="E170" s="72">
        <v>1</v>
      </c>
      <c r="F170" s="72">
        <v>3</v>
      </c>
      <c r="G170" s="72">
        <v>3</v>
      </c>
      <c r="H170" s="72">
        <v>3</v>
      </c>
      <c r="I170" s="72">
        <v>5</v>
      </c>
      <c r="J170" s="72">
        <v>2</v>
      </c>
      <c r="K170" s="72">
        <v>5</v>
      </c>
      <c r="L170" s="72">
        <v>4</v>
      </c>
      <c r="M170" s="72">
        <v>5</v>
      </c>
      <c r="N170" s="72">
        <v>4</v>
      </c>
      <c r="O170" s="72">
        <v>1</v>
      </c>
      <c r="P170" s="72">
        <v>3</v>
      </c>
      <c r="Q170" s="72">
        <v>5</v>
      </c>
      <c r="R170" s="72">
        <v>1</v>
      </c>
      <c r="S170" s="72">
        <v>2</v>
      </c>
      <c r="T170" s="72">
        <v>3</v>
      </c>
      <c r="U170" s="72">
        <v>2</v>
      </c>
      <c r="V170" s="72">
        <v>1</v>
      </c>
      <c r="W170" s="72">
        <v>4</v>
      </c>
      <c r="X170" s="72" t="s">
        <v>3069</v>
      </c>
      <c r="Y170" s="72" t="s">
        <v>3070</v>
      </c>
      <c r="Z170" s="72">
        <v>5</v>
      </c>
      <c r="AA170" s="72">
        <v>3</v>
      </c>
      <c r="AB170" s="72">
        <v>4</v>
      </c>
      <c r="AC170" s="72">
        <v>4</v>
      </c>
      <c r="AD170" s="72">
        <v>3</v>
      </c>
      <c r="AE170" s="72">
        <v>5</v>
      </c>
      <c r="AF170" s="72">
        <v>3</v>
      </c>
      <c r="AG170" s="72">
        <v>2</v>
      </c>
      <c r="AH170" s="72">
        <v>1</v>
      </c>
      <c r="AI170" s="72">
        <v>3</v>
      </c>
      <c r="AJ170" s="72">
        <v>2</v>
      </c>
      <c r="AK170" s="72">
        <v>4</v>
      </c>
      <c r="AL170" s="72">
        <v>4</v>
      </c>
      <c r="AM170" s="72">
        <v>4</v>
      </c>
      <c r="AN170" s="72">
        <v>4</v>
      </c>
      <c r="AO170" s="72">
        <v>2</v>
      </c>
      <c r="AP170" s="72">
        <v>1</v>
      </c>
      <c r="AQ170" s="72">
        <v>1</v>
      </c>
      <c r="AR170" s="72">
        <v>2</v>
      </c>
      <c r="AS170" s="72">
        <v>3</v>
      </c>
      <c r="AT170" s="72">
        <v>5</v>
      </c>
      <c r="AU170" s="72">
        <v>1</v>
      </c>
      <c r="AV170" s="72">
        <v>5</v>
      </c>
      <c r="AW170" s="72">
        <v>4</v>
      </c>
      <c r="AX170" s="72">
        <v>5</v>
      </c>
      <c r="AY170" s="72">
        <v>5</v>
      </c>
      <c r="AZ170" s="72">
        <v>1</v>
      </c>
      <c r="BA170" s="72">
        <v>3</v>
      </c>
      <c r="BB170" s="72">
        <v>4</v>
      </c>
      <c r="BC170" s="72">
        <v>1</v>
      </c>
      <c r="BD170" s="72">
        <v>1</v>
      </c>
      <c r="BE170" s="72">
        <v>3</v>
      </c>
      <c r="BF170" s="72">
        <v>4</v>
      </c>
      <c r="BG170" s="72">
        <v>2</v>
      </c>
      <c r="BH170" s="72">
        <v>4</v>
      </c>
      <c r="BI170" s="72">
        <v>3</v>
      </c>
      <c r="BJ170" s="72">
        <v>3</v>
      </c>
      <c r="BK170" s="72">
        <v>1</v>
      </c>
      <c r="BL170" s="72">
        <v>5</v>
      </c>
      <c r="BM170" s="72">
        <v>3</v>
      </c>
      <c r="BN170" s="72">
        <v>4</v>
      </c>
      <c r="BO170" s="72">
        <v>2</v>
      </c>
      <c r="BP170" s="72">
        <v>5</v>
      </c>
      <c r="BQ170" s="72">
        <v>2</v>
      </c>
      <c r="BR170" s="72">
        <v>3</v>
      </c>
      <c r="BS170" s="72">
        <v>3</v>
      </c>
      <c r="BT170" s="72">
        <v>4</v>
      </c>
      <c r="BU170" s="72">
        <v>3</v>
      </c>
      <c r="BV170" s="72">
        <v>4</v>
      </c>
      <c r="BW170" s="72">
        <v>4</v>
      </c>
      <c r="BX170" s="72">
        <v>3</v>
      </c>
      <c r="BY170" s="72">
        <v>2</v>
      </c>
      <c r="BZ170" s="72">
        <v>2</v>
      </c>
      <c r="CA170" s="72">
        <v>4</v>
      </c>
      <c r="CB170" s="72">
        <v>4</v>
      </c>
      <c r="CC170" s="72">
        <v>3</v>
      </c>
      <c r="CD170" s="72">
        <v>4</v>
      </c>
      <c r="CE170" s="72">
        <v>5</v>
      </c>
      <c r="CF170" s="72">
        <v>5</v>
      </c>
      <c r="CG170" s="72">
        <v>3</v>
      </c>
      <c r="CH170" s="72">
        <v>5</v>
      </c>
      <c r="CI170" s="72">
        <v>5</v>
      </c>
      <c r="CJ170" s="72">
        <v>3</v>
      </c>
      <c r="CK170" s="72">
        <v>5</v>
      </c>
      <c r="CL170" s="72">
        <v>4</v>
      </c>
      <c r="CM170" s="72">
        <v>3</v>
      </c>
      <c r="CN170" s="72">
        <v>3</v>
      </c>
      <c r="CO170" s="72">
        <v>4</v>
      </c>
      <c r="CP170" s="72">
        <v>3</v>
      </c>
      <c r="CQ170" s="72" t="s">
        <v>147</v>
      </c>
      <c r="CR170" s="72" t="s">
        <v>2606</v>
      </c>
      <c r="CS170" s="72" t="s">
        <v>3071</v>
      </c>
      <c r="CT170" s="72" t="s">
        <v>163</v>
      </c>
      <c r="CU170" s="72" t="s">
        <v>170</v>
      </c>
      <c r="CV170" s="72" t="s">
        <v>179</v>
      </c>
      <c r="CW170" s="72" t="s">
        <v>183</v>
      </c>
      <c r="CX170" s="72" t="s">
        <v>1246</v>
      </c>
      <c r="CY170" s="72" t="s">
        <v>3072</v>
      </c>
      <c r="CZ170" s="72" t="s">
        <v>306</v>
      </c>
      <c r="DA170" s="72" t="s">
        <v>208</v>
      </c>
      <c r="DB170" s="72" t="s">
        <v>214</v>
      </c>
      <c r="DC170" s="72" t="s">
        <v>2031</v>
      </c>
    </row>
    <row r="171" spans="1:107" ht="12.75" x14ac:dyDescent="0.2">
      <c r="A171" s="75">
        <v>43838.552792858798</v>
      </c>
      <c r="B171" s="72">
        <v>1</v>
      </c>
      <c r="C171" s="72">
        <v>5</v>
      </c>
      <c r="D171" s="72">
        <v>5</v>
      </c>
      <c r="E171" s="72">
        <v>4</v>
      </c>
      <c r="F171" s="72">
        <v>4</v>
      </c>
      <c r="G171" s="72">
        <v>5</v>
      </c>
      <c r="H171" s="72">
        <v>1</v>
      </c>
      <c r="I171" s="72">
        <v>2</v>
      </c>
      <c r="J171" s="72">
        <v>5</v>
      </c>
      <c r="K171" s="72">
        <v>1</v>
      </c>
      <c r="L171" s="72">
        <v>1</v>
      </c>
      <c r="M171" s="72">
        <v>2</v>
      </c>
      <c r="N171" s="72">
        <v>4</v>
      </c>
      <c r="O171" s="72">
        <v>1</v>
      </c>
      <c r="P171" s="72">
        <v>5</v>
      </c>
      <c r="Q171" s="72">
        <v>5</v>
      </c>
      <c r="R171" s="72">
        <v>3</v>
      </c>
      <c r="S171" s="72">
        <v>5</v>
      </c>
      <c r="T171" s="72">
        <v>1</v>
      </c>
      <c r="U171" s="72">
        <v>2</v>
      </c>
      <c r="V171" s="72" t="s">
        <v>5</v>
      </c>
      <c r="W171" s="72">
        <v>5</v>
      </c>
      <c r="X171" s="72" t="s">
        <v>3073</v>
      </c>
      <c r="Y171" s="72" t="s">
        <v>3074</v>
      </c>
      <c r="Z171" s="72">
        <v>4</v>
      </c>
      <c r="AA171" s="72">
        <v>5</v>
      </c>
      <c r="AB171" s="72">
        <v>5</v>
      </c>
      <c r="AC171" s="72">
        <v>5</v>
      </c>
      <c r="AD171" s="72">
        <v>5</v>
      </c>
      <c r="AE171" s="72">
        <v>5</v>
      </c>
      <c r="AF171" s="72">
        <v>5</v>
      </c>
      <c r="AG171" s="72">
        <v>5</v>
      </c>
      <c r="AH171" s="72">
        <v>4</v>
      </c>
      <c r="AI171" s="72">
        <v>5</v>
      </c>
      <c r="AJ171" s="72">
        <v>5</v>
      </c>
      <c r="AK171" s="72">
        <v>4</v>
      </c>
      <c r="AL171" s="72">
        <v>4</v>
      </c>
      <c r="AM171" s="72">
        <v>2</v>
      </c>
      <c r="AN171" s="72">
        <v>5</v>
      </c>
      <c r="AO171" s="72">
        <v>5</v>
      </c>
      <c r="AP171" s="72">
        <v>4</v>
      </c>
      <c r="AQ171" s="72">
        <v>5</v>
      </c>
      <c r="AR171" s="72">
        <v>5</v>
      </c>
      <c r="AS171" s="72">
        <v>1</v>
      </c>
      <c r="AT171" s="72">
        <v>2</v>
      </c>
      <c r="AU171" s="72">
        <v>4</v>
      </c>
      <c r="AV171" s="72">
        <v>1</v>
      </c>
      <c r="AW171" s="72">
        <v>1</v>
      </c>
      <c r="AX171" s="72">
        <v>2</v>
      </c>
      <c r="AY171" s="72">
        <v>3</v>
      </c>
      <c r="AZ171" s="72">
        <v>1</v>
      </c>
      <c r="BA171" s="72">
        <v>5</v>
      </c>
      <c r="BB171" s="72">
        <v>5</v>
      </c>
      <c r="BC171" s="72">
        <v>2</v>
      </c>
      <c r="BD171" s="72">
        <v>4</v>
      </c>
      <c r="BE171" s="72">
        <v>1</v>
      </c>
      <c r="BF171" s="72">
        <v>2</v>
      </c>
      <c r="BG171" s="72" t="s">
        <v>5</v>
      </c>
      <c r="BH171" s="72">
        <v>3</v>
      </c>
      <c r="BI171" s="72">
        <v>2</v>
      </c>
      <c r="BJ171" s="72">
        <v>4</v>
      </c>
      <c r="BK171" s="72" t="s">
        <v>5</v>
      </c>
      <c r="BL171" s="72">
        <v>4</v>
      </c>
      <c r="BM171" s="72">
        <v>3</v>
      </c>
      <c r="BN171" s="72">
        <v>3</v>
      </c>
      <c r="BO171" s="72">
        <v>5</v>
      </c>
      <c r="BP171" s="72">
        <v>5</v>
      </c>
      <c r="BQ171" s="72" t="s">
        <v>5</v>
      </c>
      <c r="BR171" s="72">
        <v>4</v>
      </c>
      <c r="BS171" s="72">
        <v>5</v>
      </c>
      <c r="BT171" s="72">
        <v>3</v>
      </c>
      <c r="BU171" s="72">
        <v>4</v>
      </c>
      <c r="BV171" s="72">
        <v>4</v>
      </c>
      <c r="BW171" s="72" t="s">
        <v>5</v>
      </c>
      <c r="BX171" s="72">
        <v>3</v>
      </c>
      <c r="BY171" s="72" t="s">
        <v>5</v>
      </c>
      <c r="BZ171" s="72" t="s">
        <v>5</v>
      </c>
      <c r="CA171" s="72">
        <v>4</v>
      </c>
      <c r="CB171" s="72">
        <v>3</v>
      </c>
      <c r="CC171" s="72">
        <v>1</v>
      </c>
      <c r="CD171" s="72">
        <v>5</v>
      </c>
      <c r="CE171" s="72">
        <v>3</v>
      </c>
      <c r="CF171" s="72">
        <v>5</v>
      </c>
      <c r="CG171" s="72">
        <v>1</v>
      </c>
      <c r="CH171" s="72">
        <v>5</v>
      </c>
      <c r="CI171" s="72">
        <v>3</v>
      </c>
      <c r="CJ171" s="72">
        <v>2</v>
      </c>
      <c r="CK171" s="72">
        <v>5</v>
      </c>
      <c r="CL171" s="72" t="s">
        <v>5</v>
      </c>
      <c r="CM171" s="72" t="s">
        <v>5</v>
      </c>
      <c r="CN171" s="72" t="s">
        <v>5</v>
      </c>
      <c r="CO171" s="72">
        <v>5</v>
      </c>
      <c r="CP171" s="72">
        <v>4</v>
      </c>
      <c r="CQ171" s="72" t="s">
        <v>147</v>
      </c>
      <c r="CR171" s="72" t="s">
        <v>3075</v>
      </c>
      <c r="CS171" s="72" t="s">
        <v>3076</v>
      </c>
      <c r="CT171" s="72" t="s">
        <v>163</v>
      </c>
      <c r="CU171" s="72" t="s">
        <v>171</v>
      </c>
      <c r="CV171" s="72" t="s">
        <v>176</v>
      </c>
      <c r="CW171" s="72" t="s">
        <v>183</v>
      </c>
      <c r="CX171" s="72" t="s">
        <v>3077</v>
      </c>
      <c r="CY171" s="72" t="s">
        <v>204</v>
      </c>
      <c r="CZ171" s="72" t="s">
        <v>623</v>
      </c>
      <c r="DA171" s="72" t="s">
        <v>208</v>
      </c>
      <c r="DB171" s="72" t="s">
        <v>214</v>
      </c>
      <c r="DC171" s="72" t="s">
        <v>2031</v>
      </c>
    </row>
    <row r="172" spans="1:107" ht="12.75" x14ac:dyDescent="0.2">
      <c r="A172" s="75">
        <v>43838.555209027778</v>
      </c>
      <c r="B172" s="72">
        <v>5</v>
      </c>
      <c r="C172" s="72">
        <v>5</v>
      </c>
      <c r="D172" s="72">
        <v>5</v>
      </c>
      <c r="E172" s="72">
        <v>1</v>
      </c>
      <c r="F172" s="72">
        <v>1</v>
      </c>
      <c r="G172" s="72">
        <v>5</v>
      </c>
      <c r="H172" s="72">
        <v>5</v>
      </c>
      <c r="I172" s="72">
        <v>3</v>
      </c>
      <c r="J172" s="72">
        <v>1</v>
      </c>
      <c r="K172" s="72">
        <v>1</v>
      </c>
      <c r="L172" s="72">
        <v>2</v>
      </c>
      <c r="M172" s="72">
        <v>5</v>
      </c>
      <c r="N172" s="72">
        <v>2</v>
      </c>
      <c r="O172" s="72">
        <v>1</v>
      </c>
      <c r="P172" s="72">
        <v>5</v>
      </c>
      <c r="Q172" s="72">
        <v>5</v>
      </c>
      <c r="R172" s="72">
        <v>1</v>
      </c>
      <c r="S172" s="72">
        <v>1</v>
      </c>
      <c r="T172" s="72">
        <v>1</v>
      </c>
      <c r="U172" s="72">
        <v>1</v>
      </c>
      <c r="V172" s="72">
        <v>1</v>
      </c>
      <c r="W172" s="72">
        <v>3</v>
      </c>
      <c r="X172" s="72" t="s">
        <v>3078</v>
      </c>
      <c r="Z172" s="72">
        <v>1</v>
      </c>
      <c r="AA172" s="72">
        <v>1</v>
      </c>
      <c r="AB172" s="72">
        <v>5</v>
      </c>
      <c r="AC172" s="72">
        <v>3</v>
      </c>
      <c r="AD172" s="72">
        <v>5</v>
      </c>
      <c r="AE172" s="72">
        <v>1</v>
      </c>
      <c r="AF172" s="72">
        <v>3</v>
      </c>
      <c r="AG172" s="72">
        <v>1</v>
      </c>
      <c r="AH172" s="72">
        <v>2</v>
      </c>
      <c r="AI172" s="72">
        <v>1</v>
      </c>
      <c r="AJ172" s="72">
        <v>1</v>
      </c>
      <c r="AK172" s="72">
        <v>3</v>
      </c>
      <c r="AL172" s="72">
        <v>1</v>
      </c>
      <c r="AM172" s="72">
        <v>5</v>
      </c>
      <c r="AN172" s="72">
        <v>5</v>
      </c>
      <c r="AO172" s="72">
        <v>5</v>
      </c>
      <c r="AP172" s="72">
        <v>4</v>
      </c>
      <c r="AQ172" s="72">
        <v>1</v>
      </c>
      <c r="AR172" s="72">
        <v>5</v>
      </c>
      <c r="AS172" s="72">
        <v>5</v>
      </c>
      <c r="AT172" s="72">
        <v>4</v>
      </c>
      <c r="AU172" s="72">
        <v>2</v>
      </c>
      <c r="AV172" s="72">
        <v>4</v>
      </c>
      <c r="AW172" s="72">
        <v>1</v>
      </c>
      <c r="AX172" s="72">
        <v>5</v>
      </c>
      <c r="AY172" s="72">
        <v>3</v>
      </c>
      <c r="AZ172" s="72">
        <v>1</v>
      </c>
      <c r="BA172" s="72">
        <v>5</v>
      </c>
      <c r="BB172" s="72">
        <v>5</v>
      </c>
      <c r="BC172" s="72">
        <v>2</v>
      </c>
      <c r="BD172" s="72">
        <v>2</v>
      </c>
      <c r="BE172" s="72">
        <v>2</v>
      </c>
      <c r="BF172" s="72">
        <v>3</v>
      </c>
      <c r="BG172" s="72">
        <v>1</v>
      </c>
      <c r="BH172" s="72">
        <v>3</v>
      </c>
      <c r="BI172" s="72">
        <v>4</v>
      </c>
      <c r="BJ172" s="72">
        <v>2</v>
      </c>
      <c r="BK172" s="72">
        <v>1</v>
      </c>
      <c r="BL172" s="72">
        <v>2</v>
      </c>
      <c r="BM172" s="72">
        <v>2</v>
      </c>
      <c r="BN172" s="72">
        <v>3</v>
      </c>
      <c r="BO172" s="72">
        <v>3</v>
      </c>
      <c r="BP172" s="72">
        <v>4</v>
      </c>
      <c r="BQ172" s="72">
        <v>1</v>
      </c>
      <c r="BR172" s="72">
        <v>5</v>
      </c>
      <c r="BS172" s="72">
        <v>5</v>
      </c>
      <c r="BT172" s="72">
        <v>4</v>
      </c>
      <c r="BU172" s="72">
        <v>3</v>
      </c>
      <c r="BV172" s="72">
        <v>3</v>
      </c>
      <c r="BW172" s="72">
        <v>2</v>
      </c>
      <c r="BX172" s="72">
        <v>4</v>
      </c>
      <c r="BY172" s="72">
        <v>4</v>
      </c>
      <c r="BZ172" s="72">
        <v>5</v>
      </c>
      <c r="CA172" s="72">
        <v>5</v>
      </c>
      <c r="CB172" s="72">
        <v>4</v>
      </c>
      <c r="CC172" s="72">
        <v>2</v>
      </c>
      <c r="CD172" s="72">
        <v>5</v>
      </c>
      <c r="CE172" s="72">
        <v>5</v>
      </c>
      <c r="CF172" s="72">
        <v>5</v>
      </c>
      <c r="CG172" s="72">
        <v>3</v>
      </c>
      <c r="CH172" s="72">
        <v>3</v>
      </c>
      <c r="CI172" s="72">
        <v>3</v>
      </c>
      <c r="CJ172" s="72">
        <v>5</v>
      </c>
      <c r="CK172" s="72">
        <v>4</v>
      </c>
      <c r="CL172" s="72">
        <v>2</v>
      </c>
      <c r="CM172" s="72">
        <v>1</v>
      </c>
      <c r="CN172" s="72">
        <v>5</v>
      </c>
      <c r="CO172" s="72">
        <v>5</v>
      </c>
      <c r="CP172" s="72">
        <v>4</v>
      </c>
      <c r="CQ172" s="72" t="s">
        <v>145</v>
      </c>
      <c r="CR172" s="72" t="s">
        <v>2866</v>
      </c>
      <c r="CT172" s="72" t="s">
        <v>162</v>
      </c>
      <c r="CU172" s="72" t="s">
        <v>171</v>
      </c>
      <c r="CV172" s="72" t="s">
        <v>176</v>
      </c>
      <c r="CW172" s="72" t="s">
        <v>183</v>
      </c>
      <c r="CX172" s="72" t="s">
        <v>479</v>
      </c>
      <c r="CY172" s="72" t="s">
        <v>203</v>
      </c>
      <c r="CZ172" s="72" t="s">
        <v>153</v>
      </c>
      <c r="DA172" s="72" t="s">
        <v>208</v>
      </c>
      <c r="DB172" s="72" t="s">
        <v>214</v>
      </c>
      <c r="DC172" s="72" t="s">
        <v>2031</v>
      </c>
    </row>
    <row r="173" spans="1:107" ht="12.75" x14ac:dyDescent="0.2">
      <c r="A173" s="75">
        <v>43838.558103263887</v>
      </c>
      <c r="B173" s="72">
        <v>3</v>
      </c>
      <c r="C173" s="72">
        <v>3</v>
      </c>
      <c r="D173" s="72">
        <v>4</v>
      </c>
      <c r="E173" s="72">
        <v>3</v>
      </c>
      <c r="F173" s="72">
        <v>2</v>
      </c>
      <c r="G173" s="72">
        <v>4</v>
      </c>
      <c r="H173" s="72">
        <v>3</v>
      </c>
      <c r="I173" s="72">
        <v>3</v>
      </c>
      <c r="J173" s="72">
        <v>3</v>
      </c>
      <c r="K173" s="72">
        <v>2</v>
      </c>
      <c r="L173" s="72">
        <v>3</v>
      </c>
      <c r="M173" s="72">
        <v>3</v>
      </c>
      <c r="N173" s="72">
        <v>4</v>
      </c>
      <c r="O173" s="72">
        <v>4</v>
      </c>
      <c r="P173" s="72">
        <v>5</v>
      </c>
      <c r="Q173" s="72">
        <v>5</v>
      </c>
      <c r="R173" s="72">
        <v>4</v>
      </c>
      <c r="S173" s="72">
        <v>2</v>
      </c>
      <c r="T173" s="72">
        <v>1</v>
      </c>
      <c r="U173" s="72">
        <v>3</v>
      </c>
      <c r="V173" s="72">
        <v>2</v>
      </c>
      <c r="W173" s="72">
        <v>5</v>
      </c>
      <c r="X173" s="72" t="s">
        <v>2538</v>
      </c>
      <c r="Y173" s="72" t="s">
        <v>3079</v>
      </c>
      <c r="Z173" s="72">
        <v>3</v>
      </c>
      <c r="AA173" s="72">
        <v>3</v>
      </c>
      <c r="AB173" s="72">
        <v>5</v>
      </c>
      <c r="AC173" s="72">
        <v>2</v>
      </c>
      <c r="AD173" s="72">
        <v>4</v>
      </c>
      <c r="AE173" s="72">
        <v>3</v>
      </c>
      <c r="AF173" s="72">
        <v>3</v>
      </c>
      <c r="AG173" s="72">
        <v>3</v>
      </c>
      <c r="AH173" s="72">
        <v>3</v>
      </c>
      <c r="AI173" s="72">
        <v>3</v>
      </c>
      <c r="AJ173" s="72">
        <v>2</v>
      </c>
      <c r="AK173" s="72">
        <v>4</v>
      </c>
      <c r="AL173" s="72">
        <v>3</v>
      </c>
      <c r="AM173" s="72">
        <v>3</v>
      </c>
      <c r="AN173" s="72">
        <v>3</v>
      </c>
      <c r="AO173" s="72">
        <v>4</v>
      </c>
      <c r="AP173" s="72">
        <v>3</v>
      </c>
      <c r="AQ173" s="72">
        <v>4</v>
      </c>
      <c r="AR173" s="72">
        <v>5</v>
      </c>
      <c r="AS173" s="72">
        <v>4</v>
      </c>
      <c r="AT173" s="72">
        <v>4</v>
      </c>
      <c r="AU173" s="72">
        <v>4</v>
      </c>
      <c r="AV173" s="72">
        <v>4</v>
      </c>
      <c r="AW173" s="72">
        <v>3</v>
      </c>
      <c r="AX173" s="72">
        <v>3</v>
      </c>
      <c r="AY173" s="72">
        <v>4</v>
      </c>
      <c r="AZ173" s="72">
        <v>4</v>
      </c>
      <c r="BA173" s="72">
        <v>4</v>
      </c>
      <c r="BB173" s="72">
        <v>5</v>
      </c>
      <c r="BC173" s="72">
        <v>4</v>
      </c>
      <c r="BD173" s="72">
        <v>3</v>
      </c>
      <c r="BE173" s="72">
        <v>3</v>
      </c>
      <c r="BF173" s="72">
        <v>3</v>
      </c>
      <c r="BG173" s="72">
        <v>3</v>
      </c>
      <c r="BH173" s="72">
        <v>4</v>
      </c>
      <c r="BI173" s="72">
        <v>3</v>
      </c>
      <c r="BJ173" s="72">
        <v>4</v>
      </c>
      <c r="BK173" s="72">
        <v>3</v>
      </c>
      <c r="BL173" s="72">
        <v>4</v>
      </c>
      <c r="BM173" s="72">
        <v>3</v>
      </c>
      <c r="BN173" s="72">
        <v>3</v>
      </c>
      <c r="BO173" s="72">
        <v>3</v>
      </c>
      <c r="BP173" s="72">
        <v>4</v>
      </c>
      <c r="BQ173" s="72">
        <v>3</v>
      </c>
      <c r="BR173" s="72">
        <v>3</v>
      </c>
      <c r="BS173" s="72">
        <v>5</v>
      </c>
      <c r="BT173" s="72">
        <v>3</v>
      </c>
      <c r="BU173" s="72">
        <v>3</v>
      </c>
      <c r="BV173" s="72">
        <v>4</v>
      </c>
      <c r="BW173" s="72">
        <v>3</v>
      </c>
      <c r="BX173" s="72">
        <v>3</v>
      </c>
      <c r="BY173" s="72">
        <v>4</v>
      </c>
      <c r="BZ173" s="72">
        <v>3</v>
      </c>
      <c r="CA173" s="72">
        <v>1</v>
      </c>
      <c r="CB173" s="72">
        <v>3</v>
      </c>
      <c r="CC173" s="72">
        <v>3</v>
      </c>
      <c r="CD173" s="72">
        <v>2</v>
      </c>
      <c r="CE173" s="72">
        <v>4</v>
      </c>
      <c r="CF173" s="72">
        <v>4</v>
      </c>
      <c r="CG173" s="72">
        <v>1</v>
      </c>
      <c r="CH173" s="72">
        <v>4</v>
      </c>
      <c r="CI173" s="72">
        <v>4</v>
      </c>
      <c r="CJ173" s="72">
        <v>4</v>
      </c>
      <c r="CK173" s="72">
        <v>4</v>
      </c>
      <c r="CL173" s="72">
        <v>3</v>
      </c>
      <c r="CM173" s="72">
        <v>3</v>
      </c>
      <c r="CN173" s="72">
        <v>3</v>
      </c>
      <c r="CO173" s="72">
        <v>3</v>
      </c>
      <c r="CP173" s="72">
        <v>3</v>
      </c>
      <c r="CQ173" s="72" t="s">
        <v>147</v>
      </c>
      <c r="CR173" s="72" t="s">
        <v>2633</v>
      </c>
      <c r="CS173" s="72" t="s">
        <v>3080</v>
      </c>
      <c r="CT173" s="72" t="s">
        <v>162</v>
      </c>
      <c r="CU173" s="72" t="s">
        <v>171</v>
      </c>
      <c r="CV173" s="72" t="s">
        <v>179</v>
      </c>
      <c r="CW173" s="72" t="s">
        <v>183</v>
      </c>
      <c r="CX173" s="72" t="s">
        <v>3081</v>
      </c>
      <c r="CY173" s="72" t="s">
        <v>203</v>
      </c>
      <c r="CZ173" s="72" t="s">
        <v>468</v>
      </c>
      <c r="DA173" s="72" t="s">
        <v>208</v>
      </c>
      <c r="DB173" s="72" t="s">
        <v>214</v>
      </c>
      <c r="DC173" s="72" t="s">
        <v>2031</v>
      </c>
    </row>
    <row r="174" spans="1:107" ht="12.75" x14ac:dyDescent="0.2">
      <c r="A174" s="75">
        <v>43838.560485092588</v>
      </c>
      <c r="B174" s="72">
        <v>3</v>
      </c>
      <c r="C174" s="72">
        <v>1</v>
      </c>
      <c r="D174" s="72">
        <v>1</v>
      </c>
      <c r="E174" s="72">
        <v>3</v>
      </c>
      <c r="F174" s="72">
        <v>1</v>
      </c>
      <c r="G174" s="72">
        <v>3</v>
      </c>
      <c r="H174" s="72">
        <v>2</v>
      </c>
      <c r="I174" s="72">
        <v>1</v>
      </c>
      <c r="J174" s="72">
        <v>1</v>
      </c>
      <c r="K174" s="72">
        <v>3</v>
      </c>
      <c r="L174" s="72">
        <v>4</v>
      </c>
      <c r="M174" s="72">
        <v>3</v>
      </c>
      <c r="N174" s="72">
        <v>1</v>
      </c>
      <c r="O174" s="72">
        <v>5</v>
      </c>
      <c r="P174" s="72">
        <v>3</v>
      </c>
      <c r="Q174" s="72">
        <v>3</v>
      </c>
      <c r="R174" s="72">
        <v>5</v>
      </c>
      <c r="S174" s="72">
        <v>3</v>
      </c>
      <c r="T174" s="72">
        <v>1</v>
      </c>
      <c r="U174" s="72">
        <v>1</v>
      </c>
      <c r="V174" s="72">
        <v>1</v>
      </c>
      <c r="W174" s="72">
        <v>3</v>
      </c>
      <c r="X174" s="72" t="s">
        <v>3082</v>
      </c>
      <c r="Y174" s="72" t="s">
        <v>3083</v>
      </c>
      <c r="Z174" s="72">
        <v>1</v>
      </c>
      <c r="AA174" s="72">
        <v>1</v>
      </c>
      <c r="AB174" s="72">
        <v>1</v>
      </c>
      <c r="AC174" s="72">
        <v>3</v>
      </c>
      <c r="AD174" s="72">
        <v>1</v>
      </c>
      <c r="AE174" s="72">
        <v>1</v>
      </c>
      <c r="AF174" s="72">
        <v>1</v>
      </c>
      <c r="AG174" s="72">
        <v>1</v>
      </c>
      <c r="AH174" s="72">
        <v>3</v>
      </c>
      <c r="AI174" s="72">
        <v>5</v>
      </c>
      <c r="AJ174" s="72">
        <v>4</v>
      </c>
      <c r="AK174" s="72">
        <v>4</v>
      </c>
      <c r="AL174" s="72">
        <v>5</v>
      </c>
      <c r="AM174" s="72">
        <v>3</v>
      </c>
      <c r="AN174" s="72">
        <v>1</v>
      </c>
      <c r="AO174" s="72">
        <v>1</v>
      </c>
      <c r="AP174" s="72">
        <v>3</v>
      </c>
      <c r="AQ174" s="72">
        <v>1</v>
      </c>
      <c r="AR174" s="72">
        <v>1</v>
      </c>
      <c r="AS174" s="72">
        <v>3</v>
      </c>
      <c r="AT174" s="72">
        <v>1</v>
      </c>
      <c r="AU174" s="72">
        <v>1</v>
      </c>
      <c r="AV174" s="72">
        <v>3</v>
      </c>
      <c r="AW174" s="72">
        <v>5</v>
      </c>
      <c r="AX174" s="72">
        <v>3</v>
      </c>
      <c r="AY174" s="72">
        <v>1</v>
      </c>
      <c r="AZ174" s="72">
        <v>5</v>
      </c>
      <c r="BA174" s="72">
        <v>3</v>
      </c>
      <c r="BB174" s="72">
        <v>3</v>
      </c>
      <c r="BC174" s="72">
        <v>5</v>
      </c>
      <c r="BD174" s="72">
        <v>3</v>
      </c>
      <c r="BE174" s="72">
        <v>1</v>
      </c>
      <c r="BF174" s="72">
        <v>1</v>
      </c>
      <c r="BG174" s="72">
        <v>1</v>
      </c>
      <c r="BH174" s="72">
        <v>1</v>
      </c>
      <c r="BI174" s="72">
        <v>4</v>
      </c>
      <c r="BJ174" s="72">
        <v>4</v>
      </c>
      <c r="BK174" s="72">
        <v>3</v>
      </c>
      <c r="BL174" s="72">
        <v>3</v>
      </c>
      <c r="BM174" s="72">
        <v>3</v>
      </c>
      <c r="BN174" s="72">
        <v>5</v>
      </c>
      <c r="BO174" s="72">
        <v>3</v>
      </c>
      <c r="BP174" s="72">
        <v>3</v>
      </c>
      <c r="BQ174" s="72">
        <v>3</v>
      </c>
      <c r="BR174" s="72">
        <v>5</v>
      </c>
      <c r="BS174" s="72">
        <v>4</v>
      </c>
      <c r="BT174" s="72">
        <v>2</v>
      </c>
      <c r="BU174" s="72">
        <v>4</v>
      </c>
      <c r="BV174" s="72">
        <v>4</v>
      </c>
      <c r="BW174" s="72">
        <v>2</v>
      </c>
      <c r="BX174" s="72">
        <v>5</v>
      </c>
      <c r="BY174" s="72">
        <v>5</v>
      </c>
      <c r="BZ174" s="72">
        <v>3</v>
      </c>
      <c r="CA174" s="72">
        <v>5</v>
      </c>
      <c r="CB174" s="72">
        <v>3</v>
      </c>
      <c r="CC174" s="72">
        <v>5</v>
      </c>
      <c r="CD174" s="72">
        <v>5</v>
      </c>
      <c r="CE174" s="72">
        <v>5</v>
      </c>
      <c r="CF174" s="72">
        <v>5</v>
      </c>
      <c r="CG174" s="72">
        <v>3</v>
      </c>
      <c r="CH174" s="72">
        <v>3</v>
      </c>
      <c r="CI174" s="72">
        <v>3</v>
      </c>
      <c r="CJ174" s="72">
        <v>4</v>
      </c>
      <c r="CK174" s="72">
        <v>3</v>
      </c>
      <c r="CL174" s="72">
        <v>5</v>
      </c>
      <c r="CM174" s="72">
        <v>3</v>
      </c>
      <c r="CN174" s="72">
        <v>3</v>
      </c>
      <c r="CO174" s="72">
        <v>5</v>
      </c>
      <c r="CP174" s="72">
        <v>5</v>
      </c>
      <c r="CQ174" s="72" t="s">
        <v>2052</v>
      </c>
      <c r="CR174" s="72" t="s">
        <v>2800</v>
      </c>
      <c r="CS174" s="72" t="s">
        <v>3084</v>
      </c>
      <c r="CT174" s="72" t="s">
        <v>162</v>
      </c>
      <c r="CU174" s="72" t="s">
        <v>170</v>
      </c>
      <c r="CV174" s="72" t="s">
        <v>176</v>
      </c>
      <c r="CW174" s="72" t="s">
        <v>183</v>
      </c>
      <c r="CX174" s="72" t="s">
        <v>3085</v>
      </c>
      <c r="CY174" s="72" t="s">
        <v>153</v>
      </c>
      <c r="CZ174" s="72" t="s">
        <v>453</v>
      </c>
      <c r="DA174" s="72" t="s">
        <v>208</v>
      </c>
      <c r="DB174" s="72" t="s">
        <v>214</v>
      </c>
      <c r="DC174" s="72" t="s">
        <v>2031</v>
      </c>
    </row>
    <row r="175" spans="1:107" ht="12.75" x14ac:dyDescent="0.2">
      <c r="A175" s="75">
        <v>43838.562606388892</v>
      </c>
      <c r="B175" s="72">
        <v>1</v>
      </c>
      <c r="C175" s="72">
        <v>5</v>
      </c>
      <c r="D175" s="72">
        <v>1</v>
      </c>
      <c r="E175" s="72">
        <v>4</v>
      </c>
      <c r="F175" s="72">
        <v>1</v>
      </c>
      <c r="G175" s="72">
        <v>5</v>
      </c>
      <c r="H175" s="72">
        <v>1</v>
      </c>
      <c r="I175" s="72">
        <v>3</v>
      </c>
      <c r="J175" s="72">
        <v>2</v>
      </c>
      <c r="K175" s="72">
        <v>2</v>
      </c>
      <c r="L175" s="72">
        <v>1</v>
      </c>
      <c r="M175" s="72">
        <v>5</v>
      </c>
      <c r="N175" s="72">
        <v>5</v>
      </c>
      <c r="O175" s="72">
        <v>1</v>
      </c>
      <c r="P175" s="72">
        <v>3</v>
      </c>
      <c r="Q175" s="72">
        <v>5</v>
      </c>
      <c r="R175" s="72">
        <v>1</v>
      </c>
      <c r="S175" s="72">
        <v>4</v>
      </c>
      <c r="T175" s="72">
        <v>1</v>
      </c>
      <c r="U175" s="72">
        <v>2</v>
      </c>
      <c r="V175" s="72">
        <v>2</v>
      </c>
      <c r="W175" s="72">
        <v>4</v>
      </c>
      <c r="X175" s="72" t="s">
        <v>3086</v>
      </c>
      <c r="Z175" s="72">
        <v>5</v>
      </c>
      <c r="AA175" s="72">
        <v>3</v>
      </c>
      <c r="AB175" s="72">
        <v>5</v>
      </c>
      <c r="AC175" s="72">
        <v>5</v>
      </c>
      <c r="AD175" s="72">
        <v>5</v>
      </c>
      <c r="AE175" s="72">
        <v>4</v>
      </c>
      <c r="AF175" s="72">
        <v>5</v>
      </c>
      <c r="AG175" s="72">
        <v>4</v>
      </c>
      <c r="AH175" s="72">
        <v>5</v>
      </c>
      <c r="AI175" s="72">
        <v>5</v>
      </c>
      <c r="AJ175" s="72">
        <v>5</v>
      </c>
      <c r="AK175" s="72">
        <v>5</v>
      </c>
      <c r="AL175" s="72">
        <v>5</v>
      </c>
      <c r="AM175" s="72">
        <v>3</v>
      </c>
      <c r="AN175" s="72">
        <v>5</v>
      </c>
      <c r="AO175" s="72">
        <v>2</v>
      </c>
      <c r="AP175" s="72">
        <v>4</v>
      </c>
      <c r="AQ175" s="72">
        <v>3</v>
      </c>
      <c r="AR175" s="72">
        <v>5</v>
      </c>
      <c r="AS175" s="72">
        <v>3</v>
      </c>
      <c r="AT175" s="72">
        <v>4</v>
      </c>
      <c r="AU175" s="72">
        <v>4</v>
      </c>
      <c r="AV175" s="72">
        <v>3</v>
      </c>
      <c r="AW175" s="72">
        <v>1</v>
      </c>
      <c r="AX175" s="72">
        <v>5</v>
      </c>
      <c r="AY175" s="72">
        <v>5</v>
      </c>
      <c r="AZ175" s="72">
        <v>1</v>
      </c>
      <c r="BA175" s="72">
        <v>4</v>
      </c>
      <c r="BB175" s="72">
        <v>5</v>
      </c>
      <c r="BC175" s="72">
        <v>2</v>
      </c>
      <c r="BD175" s="72">
        <v>4</v>
      </c>
      <c r="BE175" s="72">
        <v>1</v>
      </c>
      <c r="BF175" s="72">
        <v>2</v>
      </c>
      <c r="BG175" s="72">
        <v>2</v>
      </c>
      <c r="BH175" s="72">
        <v>5</v>
      </c>
      <c r="BI175" s="72">
        <v>5</v>
      </c>
      <c r="BJ175" s="72">
        <v>5</v>
      </c>
      <c r="BK175" s="72">
        <v>2</v>
      </c>
      <c r="BL175" s="72">
        <v>4</v>
      </c>
      <c r="BM175" s="72">
        <v>5</v>
      </c>
      <c r="BN175" s="72">
        <v>4</v>
      </c>
      <c r="BO175" s="72">
        <v>5</v>
      </c>
      <c r="BP175" s="72">
        <v>4</v>
      </c>
      <c r="BQ175" s="72">
        <v>4</v>
      </c>
      <c r="BR175" s="72">
        <v>5</v>
      </c>
      <c r="BS175" s="72">
        <v>5</v>
      </c>
      <c r="BT175" s="72">
        <v>5</v>
      </c>
      <c r="BU175" s="72">
        <v>5</v>
      </c>
      <c r="BV175" s="72">
        <v>4</v>
      </c>
      <c r="BW175" s="72">
        <v>1</v>
      </c>
      <c r="BX175" s="72">
        <v>5</v>
      </c>
      <c r="BY175" s="72">
        <v>5</v>
      </c>
      <c r="BZ175" s="72">
        <v>2</v>
      </c>
      <c r="CA175" s="72">
        <v>5</v>
      </c>
      <c r="CB175" s="72">
        <v>5</v>
      </c>
      <c r="CC175" s="72">
        <v>1</v>
      </c>
      <c r="CD175" s="72" t="s">
        <v>5</v>
      </c>
      <c r="CE175" s="72">
        <v>3</v>
      </c>
      <c r="CF175" s="72">
        <v>4</v>
      </c>
      <c r="CG175" s="72">
        <v>1</v>
      </c>
      <c r="CH175" s="72">
        <v>4</v>
      </c>
      <c r="CI175" s="72">
        <v>4</v>
      </c>
      <c r="CJ175" s="72">
        <v>3</v>
      </c>
      <c r="CK175" s="72">
        <v>3</v>
      </c>
      <c r="CL175" s="72">
        <v>3</v>
      </c>
      <c r="CM175" s="72">
        <v>3</v>
      </c>
      <c r="CN175" s="72">
        <v>3</v>
      </c>
      <c r="CO175" s="72">
        <v>3</v>
      </c>
      <c r="CP175" s="72">
        <v>4</v>
      </c>
      <c r="CQ175" s="72" t="s">
        <v>148</v>
      </c>
      <c r="CR175" s="72" t="s">
        <v>2615</v>
      </c>
      <c r="CS175" s="72" t="s">
        <v>3087</v>
      </c>
      <c r="CT175" s="72" t="s">
        <v>163</v>
      </c>
      <c r="CU175" s="72" t="s">
        <v>172</v>
      </c>
      <c r="CV175" s="72" t="s">
        <v>176</v>
      </c>
      <c r="CW175" s="72" t="s">
        <v>183</v>
      </c>
      <c r="CY175" s="72" t="s">
        <v>202</v>
      </c>
      <c r="CZ175" s="72" t="s">
        <v>1632</v>
      </c>
      <c r="DA175" s="72" t="s">
        <v>208</v>
      </c>
      <c r="DB175" s="72" t="s">
        <v>214</v>
      </c>
      <c r="DC175" s="72" t="s">
        <v>2031</v>
      </c>
    </row>
    <row r="176" spans="1:107" ht="12.75" x14ac:dyDescent="0.2">
      <c r="A176" s="75">
        <v>43838.562677453709</v>
      </c>
      <c r="B176" s="72">
        <v>5</v>
      </c>
      <c r="C176" s="72">
        <v>5</v>
      </c>
      <c r="D176" s="72">
        <v>5</v>
      </c>
      <c r="E176" s="72">
        <v>4</v>
      </c>
      <c r="F176" s="72">
        <v>1</v>
      </c>
      <c r="G176" s="72">
        <v>5</v>
      </c>
      <c r="H176" s="72">
        <v>5</v>
      </c>
      <c r="I176" s="72">
        <v>5</v>
      </c>
      <c r="J176" s="72">
        <v>4</v>
      </c>
      <c r="K176" s="72">
        <v>2</v>
      </c>
      <c r="L176" s="72">
        <v>1</v>
      </c>
      <c r="M176" s="72">
        <v>3</v>
      </c>
      <c r="N176" s="72">
        <v>3</v>
      </c>
      <c r="O176" s="72">
        <v>2</v>
      </c>
      <c r="P176" s="72">
        <v>5</v>
      </c>
      <c r="Q176" s="72">
        <v>4</v>
      </c>
      <c r="R176" s="72">
        <v>3</v>
      </c>
      <c r="S176" s="72">
        <v>2</v>
      </c>
      <c r="T176" s="72">
        <v>1</v>
      </c>
      <c r="U176" s="72">
        <v>1</v>
      </c>
      <c r="V176" s="72">
        <v>1</v>
      </c>
      <c r="W176" s="72">
        <v>3</v>
      </c>
      <c r="X176" s="72" t="s">
        <v>3088</v>
      </c>
      <c r="Y176" s="72" t="s">
        <v>931</v>
      </c>
      <c r="Z176" s="72" t="s">
        <v>5</v>
      </c>
      <c r="AA176" s="72" t="s">
        <v>5</v>
      </c>
      <c r="AB176" s="72" t="s">
        <v>5</v>
      </c>
      <c r="AC176" s="72" t="s">
        <v>5</v>
      </c>
      <c r="AD176" s="72" t="s">
        <v>5</v>
      </c>
      <c r="AE176" s="72" t="s">
        <v>5</v>
      </c>
      <c r="AF176" s="72" t="s">
        <v>5</v>
      </c>
      <c r="AG176" s="72" t="s">
        <v>5</v>
      </c>
      <c r="AH176" s="72" t="s">
        <v>5</v>
      </c>
      <c r="AI176" s="72" t="s">
        <v>5</v>
      </c>
      <c r="AJ176" s="72" t="s">
        <v>5</v>
      </c>
      <c r="AK176" s="72" t="s">
        <v>5</v>
      </c>
      <c r="AL176" s="72" t="s">
        <v>5</v>
      </c>
      <c r="AM176" s="72">
        <v>5</v>
      </c>
      <c r="AN176" s="72">
        <v>5</v>
      </c>
      <c r="AO176" s="72">
        <v>5</v>
      </c>
      <c r="AP176" s="72">
        <v>2</v>
      </c>
      <c r="AQ176" s="72">
        <v>1</v>
      </c>
      <c r="AR176" s="72">
        <v>5</v>
      </c>
      <c r="AS176" s="72">
        <v>4</v>
      </c>
      <c r="AT176" s="72">
        <v>5</v>
      </c>
      <c r="AU176" s="72">
        <v>3</v>
      </c>
      <c r="AV176" s="72">
        <v>3</v>
      </c>
      <c r="AW176" s="72">
        <v>2</v>
      </c>
      <c r="AX176" s="72">
        <v>4</v>
      </c>
      <c r="AY176" s="72">
        <v>2</v>
      </c>
      <c r="AZ176" s="72">
        <v>3</v>
      </c>
      <c r="BA176" s="72">
        <v>5</v>
      </c>
      <c r="BB176" s="72">
        <v>5</v>
      </c>
      <c r="BC176" s="72">
        <v>4</v>
      </c>
      <c r="BD176" s="72">
        <v>2</v>
      </c>
      <c r="BE176" s="72">
        <v>5</v>
      </c>
      <c r="BF176" s="72">
        <v>1</v>
      </c>
      <c r="BG176" s="72" t="s">
        <v>5</v>
      </c>
      <c r="BH176" s="72">
        <v>5</v>
      </c>
      <c r="BI176" s="72">
        <v>1</v>
      </c>
      <c r="BJ176" s="72">
        <v>1</v>
      </c>
      <c r="BK176" s="72">
        <v>1</v>
      </c>
      <c r="BL176" s="72">
        <v>3</v>
      </c>
      <c r="BM176" s="72">
        <v>3</v>
      </c>
      <c r="BN176" s="72">
        <v>5</v>
      </c>
      <c r="BO176" s="72">
        <v>4</v>
      </c>
      <c r="BP176" s="72">
        <v>4</v>
      </c>
      <c r="BQ176" s="72">
        <v>1</v>
      </c>
      <c r="BR176" s="72">
        <v>3</v>
      </c>
      <c r="BS176" s="72">
        <v>1</v>
      </c>
      <c r="BT176" s="72">
        <v>3</v>
      </c>
      <c r="BU176" s="72">
        <v>1</v>
      </c>
      <c r="BV176" s="72">
        <v>1</v>
      </c>
      <c r="BW176" s="72">
        <v>1</v>
      </c>
      <c r="BX176" s="72">
        <v>3</v>
      </c>
      <c r="BY176" s="72">
        <v>5</v>
      </c>
      <c r="BZ176" s="72">
        <v>3</v>
      </c>
      <c r="CA176" s="72">
        <v>3</v>
      </c>
      <c r="CB176" s="72">
        <v>3</v>
      </c>
      <c r="CC176" s="72">
        <v>5</v>
      </c>
      <c r="CD176" s="72">
        <v>3</v>
      </c>
      <c r="CE176" s="72">
        <v>1</v>
      </c>
      <c r="CF176" s="72">
        <v>5</v>
      </c>
      <c r="CG176" s="72">
        <v>4</v>
      </c>
      <c r="CH176" s="72">
        <v>5</v>
      </c>
      <c r="CI176" s="72">
        <v>5</v>
      </c>
      <c r="CJ176" s="72">
        <v>2</v>
      </c>
      <c r="CK176" s="72">
        <v>2</v>
      </c>
      <c r="CL176" s="72">
        <v>5</v>
      </c>
      <c r="CM176" s="72">
        <v>4</v>
      </c>
      <c r="CN176" s="72">
        <v>5</v>
      </c>
      <c r="CO176" s="72">
        <v>5</v>
      </c>
      <c r="CP176" s="72">
        <v>5</v>
      </c>
      <c r="CQ176" s="72" t="s">
        <v>147</v>
      </c>
      <c r="CR176" s="72" t="s">
        <v>2615</v>
      </c>
      <c r="CT176" s="72" t="s">
        <v>162</v>
      </c>
      <c r="CU176" s="72" t="s">
        <v>169</v>
      </c>
      <c r="CV176" s="72" t="s">
        <v>176</v>
      </c>
      <c r="CW176" s="72" t="s">
        <v>184</v>
      </c>
      <c r="CX176" s="72" t="s">
        <v>1053</v>
      </c>
      <c r="CY176" s="72" t="s">
        <v>204</v>
      </c>
      <c r="CZ176" s="72" t="s">
        <v>596</v>
      </c>
      <c r="DA176" s="72" t="s">
        <v>208</v>
      </c>
      <c r="DB176" s="72" t="s">
        <v>214</v>
      </c>
      <c r="DC176" s="72" t="s">
        <v>2031</v>
      </c>
    </row>
    <row r="177" spans="1:107" ht="12.75" x14ac:dyDescent="0.2">
      <c r="A177" s="75">
        <v>43838.567382060181</v>
      </c>
      <c r="B177" s="72">
        <v>5</v>
      </c>
      <c r="C177" s="72">
        <v>5</v>
      </c>
      <c r="D177" s="72">
        <v>5</v>
      </c>
      <c r="E177" s="72">
        <v>3</v>
      </c>
      <c r="F177" s="72">
        <v>3</v>
      </c>
      <c r="G177" s="72">
        <v>3</v>
      </c>
      <c r="H177" s="72">
        <v>5</v>
      </c>
      <c r="I177" s="72">
        <v>3</v>
      </c>
      <c r="J177" s="72">
        <v>4</v>
      </c>
      <c r="K177" s="72">
        <v>3</v>
      </c>
      <c r="L177" s="72">
        <v>5</v>
      </c>
      <c r="M177" s="72">
        <v>5</v>
      </c>
      <c r="N177" s="72">
        <v>3</v>
      </c>
      <c r="O177" s="72">
        <v>3</v>
      </c>
      <c r="P177" s="72">
        <v>3</v>
      </c>
      <c r="Q177" s="72">
        <v>5</v>
      </c>
      <c r="R177" s="72">
        <v>5</v>
      </c>
      <c r="S177" s="72">
        <v>3</v>
      </c>
      <c r="T177" s="72">
        <v>3</v>
      </c>
      <c r="U177" s="72">
        <v>3</v>
      </c>
      <c r="V177" s="72">
        <v>3</v>
      </c>
      <c r="W177" s="72">
        <v>3</v>
      </c>
      <c r="Z177" s="72">
        <v>4</v>
      </c>
      <c r="AA177" s="72">
        <v>5</v>
      </c>
      <c r="AB177" s="72">
        <v>5</v>
      </c>
      <c r="AC177" s="72">
        <v>5</v>
      </c>
      <c r="AD177" s="72">
        <v>5</v>
      </c>
      <c r="AE177" s="72">
        <v>5</v>
      </c>
      <c r="AF177" s="72">
        <v>4</v>
      </c>
      <c r="AG177" s="72">
        <v>5</v>
      </c>
      <c r="AH177" s="72">
        <v>5</v>
      </c>
      <c r="AI177" s="72">
        <v>5</v>
      </c>
      <c r="AJ177" s="72">
        <v>5</v>
      </c>
      <c r="AK177" s="72">
        <v>5</v>
      </c>
      <c r="AL177" s="72">
        <v>5</v>
      </c>
      <c r="AM177" s="72">
        <v>3</v>
      </c>
      <c r="AN177" s="72">
        <v>5</v>
      </c>
      <c r="AO177" s="72">
        <v>5</v>
      </c>
      <c r="AP177" s="72">
        <v>1</v>
      </c>
      <c r="AQ177" s="72">
        <v>3</v>
      </c>
      <c r="AR177" s="72">
        <v>5</v>
      </c>
      <c r="AS177" s="72">
        <v>5</v>
      </c>
      <c r="AT177" s="72">
        <v>3</v>
      </c>
      <c r="AU177" s="72">
        <v>4</v>
      </c>
      <c r="AV177" s="72">
        <v>5</v>
      </c>
      <c r="AW177" s="72">
        <v>4</v>
      </c>
      <c r="AX177" s="72">
        <v>5</v>
      </c>
      <c r="AY177" s="72">
        <v>5</v>
      </c>
      <c r="AZ177" s="72">
        <v>5</v>
      </c>
      <c r="BA177" s="72">
        <v>5</v>
      </c>
      <c r="BB177" s="72">
        <v>5</v>
      </c>
      <c r="BC177" s="72">
        <v>5</v>
      </c>
      <c r="BD177" s="72">
        <v>3</v>
      </c>
      <c r="BE177" s="72">
        <v>3</v>
      </c>
      <c r="BF177" s="72">
        <v>3</v>
      </c>
      <c r="BG177" s="72">
        <v>3</v>
      </c>
      <c r="BH177" s="72">
        <v>3</v>
      </c>
      <c r="BI177" s="72" t="s">
        <v>5</v>
      </c>
      <c r="BJ177" s="72">
        <v>5</v>
      </c>
      <c r="BK177" s="72" t="s">
        <v>5</v>
      </c>
      <c r="BL177" s="72" t="s">
        <v>5</v>
      </c>
      <c r="BM177" s="72" t="s">
        <v>5</v>
      </c>
      <c r="BN177" s="72">
        <v>5</v>
      </c>
      <c r="BO177" s="72">
        <v>5</v>
      </c>
      <c r="BP177" s="72">
        <v>5</v>
      </c>
      <c r="BQ177" s="72">
        <v>5</v>
      </c>
      <c r="BR177" s="72">
        <v>3</v>
      </c>
      <c r="BS177" s="72">
        <v>5</v>
      </c>
      <c r="BT177" s="72">
        <v>4</v>
      </c>
      <c r="BU177" s="72">
        <v>5</v>
      </c>
      <c r="BV177" s="72">
        <v>5</v>
      </c>
      <c r="BW177" s="72">
        <v>1</v>
      </c>
      <c r="BX177" s="72">
        <v>5</v>
      </c>
      <c r="BY177" s="72">
        <v>5</v>
      </c>
      <c r="BZ177" s="72">
        <v>3</v>
      </c>
      <c r="CA177" s="72">
        <v>3</v>
      </c>
      <c r="CB177" s="72">
        <v>3</v>
      </c>
      <c r="CC177" s="72">
        <v>5</v>
      </c>
      <c r="CD177" s="72">
        <v>3</v>
      </c>
      <c r="CE177" s="72">
        <v>3</v>
      </c>
      <c r="CF177" s="72">
        <v>1</v>
      </c>
      <c r="CG177" s="72">
        <v>3</v>
      </c>
      <c r="CH177" s="72">
        <v>1</v>
      </c>
      <c r="CI177" s="72">
        <v>1</v>
      </c>
      <c r="CJ177" s="72">
        <v>1</v>
      </c>
      <c r="CK177" s="72">
        <v>1</v>
      </c>
      <c r="CL177" s="72">
        <v>1</v>
      </c>
      <c r="CM177" s="72">
        <v>1</v>
      </c>
      <c r="CN177" s="72">
        <v>1</v>
      </c>
      <c r="CO177" s="72">
        <v>1</v>
      </c>
      <c r="CP177" s="72">
        <v>1</v>
      </c>
      <c r="CQ177" s="72" t="s">
        <v>147</v>
      </c>
      <c r="CR177" s="72" t="s">
        <v>2578</v>
      </c>
      <c r="CT177" s="72" t="s">
        <v>2992</v>
      </c>
      <c r="CU177" s="72" t="s">
        <v>170</v>
      </c>
      <c r="CV177" s="72" t="s">
        <v>176</v>
      </c>
      <c r="CW177" s="72" t="s">
        <v>183</v>
      </c>
      <c r="CY177" s="72" t="s">
        <v>153</v>
      </c>
      <c r="CZ177" s="72" t="s">
        <v>203</v>
      </c>
      <c r="DA177" s="72" t="s">
        <v>208</v>
      </c>
      <c r="DB177" s="72" t="s">
        <v>214</v>
      </c>
      <c r="DC177" s="72" t="s">
        <v>2031</v>
      </c>
    </row>
    <row r="178" spans="1:107" ht="12.75" x14ac:dyDescent="0.2">
      <c r="A178" s="75">
        <v>43838.567461944447</v>
      </c>
      <c r="B178" s="72">
        <v>3</v>
      </c>
      <c r="C178" s="72">
        <v>5</v>
      </c>
      <c r="D178" s="72">
        <v>4</v>
      </c>
      <c r="E178" s="72">
        <v>1</v>
      </c>
      <c r="F178" s="72">
        <v>4</v>
      </c>
      <c r="G178" s="72">
        <v>5</v>
      </c>
      <c r="H178" s="72">
        <v>3</v>
      </c>
      <c r="I178" s="72">
        <v>4</v>
      </c>
      <c r="J178" s="72">
        <v>3</v>
      </c>
      <c r="K178" s="72">
        <v>2</v>
      </c>
      <c r="L178" s="72">
        <v>3</v>
      </c>
      <c r="M178" s="72">
        <v>4</v>
      </c>
      <c r="N178" s="72">
        <v>4</v>
      </c>
      <c r="O178" s="72">
        <v>3</v>
      </c>
      <c r="P178" s="72">
        <v>4</v>
      </c>
      <c r="Q178" s="72">
        <v>4</v>
      </c>
      <c r="R178" s="72">
        <v>2</v>
      </c>
      <c r="S178" s="72">
        <v>4</v>
      </c>
      <c r="T178" s="72" t="s">
        <v>5</v>
      </c>
      <c r="U178" s="72">
        <v>4</v>
      </c>
      <c r="V178" s="72" t="s">
        <v>5</v>
      </c>
      <c r="W178" s="72">
        <v>5</v>
      </c>
      <c r="X178" s="72" t="s">
        <v>2638</v>
      </c>
      <c r="Y178" s="72" t="s">
        <v>2539</v>
      </c>
      <c r="Z178" s="72">
        <v>5</v>
      </c>
      <c r="AA178" s="72">
        <v>4</v>
      </c>
      <c r="AB178" s="72">
        <v>4</v>
      </c>
      <c r="AC178" s="72">
        <v>5</v>
      </c>
      <c r="AD178" s="72">
        <v>5</v>
      </c>
      <c r="AE178" s="72">
        <v>5</v>
      </c>
      <c r="AF178" s="72">
        <v>4</v>
      </c>
      <c r="AG178" s="72" t="s">
        <v>5</v>
      </c>
      <c r="AH178" s="72">
        <v>4</v>
      </c>
      <c r="AI178" s="72">
        <v>4</v>
      </c>
      <c r="AJ178" s="72">
        <v>5</v>
      </c>
      <c r="AK178" s="72">
        <v>5</v>
      </c>
      <c r="AL178" s="72">
        <v>5</v>
      </c>
      <c r="AM178" s="72">
        <v>2</v>
      </c>
      <c r="AN178" s="72">
        <v>5</v>
      </c>
      <c r="AO178" s="72">
        <v>4</v>
      </c>
      <c r="AP178" s="72">
        <v>1</v>
      </c>
      <c r="AQ178" s="72">
        <v>4</v>
      </c>
      <c r="AR178" s="72">
        <v>4</v>
      </c>
      <c r="AS178" s="72">
        <v>4</v>
      </c>
      <c r="AT178" s="72">
        <v>2</v>
      </c>
      <c r="AU178" s="72">
        <v>2</v>
      </c>
      <c r="AV178" s="72">
        <v>3</v>
      </c>
      <c r="AW178" s="72">
        <v>3</v>
      </c>
      <c r="AX178" s="72">
        <v>2</v>
      </c>
      <c r="AY178" s="72">
        <v>5</v>
      </c>
      <c r="AZ178" s="72">
        <v>3</v>
      </c>
      <c r="BA178" s="72">
        <v>3</v>
      </c>
      <c r="BB178" s="72">
        <v>5</v>
      </c>
      <c r="BC178" s="72">
        <v>2</v>
      </c>
      <c r="BD178" s="72">
        <v>5</v>
      </c>
      <c r="BE178" s="72" t="s">
        <v>5</v>
      </c>
      <c r="BF178" s="72">
        <v>5</v>
      </c>
      <c r="BG178" s="72" t="s">
        <v>5</v>
      </c>
      <c r="BH178" s="72">
        <v>5</v>
      </c>
      <c r="BI178" s="72">
        <v>4</v>
      </c>
      <c r="BJ178" s="72">
        <v>5</v>
      </c>
      <c r="BK178" s="72">
        <v>2</v>
      </c>
      <c r="BL178" s="72">
        <v>5</v>
      </c>
      <c r="BM178" s="72">
        <v>4</v>
      </c>
      <c r="BN178" s="72">
        <v>5</v>
      </c>
      <c r="BO178" s="72">
        <v>5</v>
      </c>
      <c r="BP178" s="72">
        <v>5</v>
      </c>
      <c r="BQ178" s="72">
        <v>4</v>
      </c>
      <c r="BR178" s="72">
        <v>4</v>
      </c>
      <c r="BS178" s="72">
        <v>4</v>
      </c>
      <c r="BT178" s="72">
        <v>3</v>
      </c>
      <c r="BU178" s="72">
        <v>4</v>
      </c>
      <c r="BV178" s="72">
        <v>2</v>
      </c>
      <c r="BW178" s="72">
        <v>2</v>
      </c>
      <c r="BX178" s="72">
        <v>4</v>
      </c>
      <c r="BY178" s="72">
        <v>2</v>
      </c>
      <c r="BZ178" s="72">
        <v>4</v>
      </c>
      <c r="CA178" s="72">
        <v>5</v>
      </c>
      <c r="CB178" s="72">
        <v>5</v>
      </c>
      <c r="CC178" s="72">
        <v>2</v>
      </c>
      <c r="CD178" s="72">
        <v>4</v>
      </c>
      <c r="CE178" s="72">
        <v>1</v>
      </c>
      <c r="CF178" s="72">
        <v>5</v>
      </c>
      <c r="CG178" s="72">
        <v>3</v>
      </c>
      <c r="CH178" s="72">
        <v>5</v>
      </c>
      <c r="CI178" s="72">
        <v>5</v>
      </c>
      <c r="CJ178" s="72">
        <v>5</v>
      </c>
      <c r="CK178" s="72" t="s">
        <v>5</v>
      </c>
      <c r="CL178" s="72">
        <v>2</v>
      </c>
      <c r="CM178" s="72">
        <v>2</v>
      </c>
      <c r="CN178" s="72">
        <v>1</v>
      </c>
      <c r="CO178" s="72">
        <v>3</v>
      </c>
      <c r="CP178" s="72">
        <v>4</v>
      </c>
      <c r="CQ178" s="72" t="s">
        <v>2052</v>
      </c>
      <c r="CR178" s="72" t="s">
        <v>3089</v>
      </c>
      <c r="CT178" s="72" t="s">
        <v>162</v>
      </c>
      <c r="CU178" s="72" t="s">
        <v>170</v>
      </c>
      <c r="CV178" s="72" t="s">
        <v>176</v>
      </c>
      <c r="CW178" s="72" t="s">
        <v>184</v>
      </c>
      <c r="CY178" s="72" t="s">
        <v>192</v>
      </c>
      <c r="CZ178" s="72" t="s">
        <v>854</v>
      </c>
      <c r="DA178" s="72" t="s">
        <v>208</v>
      </c>
      <c r="DB178" s="72" t="s">
        <v>214</v>
      </c>
      <c r="DC178" s="72" t="s">
        <v>2031</v>
      </c>
    </row>
    <row r="179" spans="1:107" ht="12.75" x14ac:dyDescent="0.2">
      <c r="A179" s="75">
        <v>43838.571514837968</v>
      </c>
      <c r="B179" s="72">
        <v>2</v>
      </c>
      <c r="C179" s="72">
        <v>4</v>
      </c>
      <c r="D179" s="72">
        <v>1</v>
      </c>
      <c r="E179" s="72">
        <v>5</v>
      </c>
      <c r="F179" s="72">
        <v>1</v>
      </c>
      <c r="G179" s="72">
        <v>5</v>
      </c>
      <c r="H179" s="72">
        <v>1</v>
      </c>
      <c r="I179" s="72">
        <v>1</v>
      </c>
      <c r="J179" s="72">
        <v>1</v>
      </c>
      <c r="K179" s="72">
        <v>3</v>
      </c>
      <c r="L179" s="72">
        <v>2</v>
      </c>
      <c r="M179" s="72">
        <v>2</v>
      </c>
      <c r="N179" s="72">
        <v>1</v>
      </c>
      <c r="O179" s="72">
        <v>3</v>
      </c>
      <c r="P179" s="72">
        <v>3</v>
      </c>
      <c r="Q179" s="72">
        <v>2</v>
      </c>
      <c r="R179" s="72">
        <v>2</v>
      </c>
      <c r="S179" s="72">
        <v>1</v>
      </c>
      <c r="T179" s="72">
        <v>2</v>
      </c>
      <c r="U179" s="72">
        <v>4</v>
      </c>
      <c r="V179" s="72">
        <v>1</v>
      </c>
      <c r="W179" s="72">
        <v>2</v>
      </c>
      <c r="X179" s="72" t="s">
        <v>3090</v>
      </c>
      <c r="Y179" s="72" t="s">
        <v>3091</v>
      </c>
      <c r="Z179" s="72">
        <v>2</v>
      </c>
      <c r="AA179" s="72">
        <v>2</v>
      </c>
      <c r="AB179" s="72">
        <v>2</v>
      </c>
      <c r="AC179" s="72">
        <v>2</v>
      </c>
      <c r="AD179" s="72">
        <v>2</v>
      </c>
      <c r="AE179" s="72">
        <v>4</v>
      </c>
      <c r="AF179" s="72">
        <v>2</v>
      </c>
      <c r="AG179" s="72">
        <v>2</v>
      </c>
      <c r="AH179" s="72">
        <v>1</v>
      </c>
      <c r="AI179" s="72">
        <v>3</v>
      </c>
      <c r="AJ179" s="72">
        <v>4</v>
      </c>
      <c r="AK179" s="72">
        <v>3</v>
      </c>
      <c r="AL179" s="72">
        <v>3</v>
      </c>
      <c r="AM179" s="72">
        <v>2</v>
      </c>
      <c r="AN179" s="72">
        <v>4</v>
      </c>
      <c r="AO179" s="72">
        <v>3</v>
      </c>
      <c r="AP179" s="72">
        <v>4</v>
      </c>
      <c r="AQ179" s="72">
        <v>1</v>
      </c>
      <c r="AR179" s="72">
        <v>4</v>
      </c>
      <c r="AS179" s="72">
        <v>3</v>
      </c>
      <c r="AT179" s="72">
        <v>3</v>
      </c>
      <c r="AU179" s="72">
        <v>1</v>
      </c>
      <c r="AV179" s="72">
        <v>2</v>
      </c>
      <c r="AW179" s="72">
        <v>2</v>
      </c>
      <c r="AX179" s="72">
        <v>3</v>
      </c>
      <c r="AY179" s="72">
        <v>3</v>
      </c>
      <c r="AZ179" s="72">
        <v>3</v>
      </c>
      <c r="BA179" s="72">
        <v>3</v>
      </c>
      <c r="BB179" s="72">
        <v>2</v>
      </c>
      <c r="BC179" s="72">
        <v>4</v>
      </c>
      <c r="BD179" s="72">
        <v>2</v>
      </c>
      <c r="BE179" s="72">
        <v>2</v>
      </c>
      <c r="BF179" s="72">
        <v>4</v>
      </c>
      <c r="BG179" s="72">
        <v>1</v>
      </c>
      <c r="BH179" s="72">
        <v>3</v>
      </c>
      <c r="BI179" s="72">
        <v>2</v>
      </c>
      <c r="BJ179" s="72">
        <v>3</v>
      </c>
      <c r="BK179" s="72">
        <v>5</v>
      </c>
      <c r="BL179" s="72">
        <v>5</v>
      </c>
      <c r="BM179" s="72">
        <v>3</v>
      </c>
      <c r="BN179" s="72">
        <v>2</v>
      </c>
      <c r="BO179" s="72">
        <v>5</v>
      </c>
      <c r="BP179" s="72">
        <v>4</v>
      </c>
      <c r="BQ179" s="72">
        <v>3</v>
      </c>
      <c r="BR179" s="72">
        <v>4</v>
      </c>
      <c r="BS179" s="72">
        <v>3</v>
      </c>
      <c r="BT179" s="72">
        <v>5</v>
      </c>
      <c r="BU179" s="72">
        <v>5</v>
      </c>
      <c r="BV179" s="72">
        <v>5</v>
      </c>
      <c r="BW179" s="72">
        <v>3</v>
      </c>
      <c r="BX179" s="72">
        <v>5</v>
      </c>
      <c r="BY179" s="72">
        <v>3</v>
      </c>
      <c r="BZ179" s="72">
        <v>1</v>
      </c>
      <c r="CA179" s="72">
        <v>5</v>
      </c>
      <c r="CB179" s="72">
        <v>2</v>
      </c>
      <c r="CC179" s="72">
        <v>1</v>
      </c>
      <c r="CD179" s="72">
        <v>4</v>
      </c>
      <c r="CE179" s="72">
        <v>3</v>
      </c>
      <c r="CF179" s="72">
        <v>5</v>
      </c>
      <c r="CG179" s="72">
        <v>3</v>
      </c>
      <c r="CH179" s="72">
        <v>5</v>
      </c>
      <c r="CI179" s="72">
        <v>5</v>
      </c>
      <c r="CJ179" s="72">
        <v>3</v>
      </c>
      <c r="CK179" s="72">
        <v>1</v>
      </c>
      <c r="CL179" s="72">
        <v>1</v>
      </c>
      <c r="CM179" s="72">
        <v>2</v>
      </c>
      <c r="CN179" s="72" t="s">
        <v>5</v>
      </c>
      <c r="CO179" s="72">
        <v>3</v>
      </c>
      <c r="CP179" s="72">
        <v>1</v>
      </c>
      <c r="CQ179" s="72" t="s">
        <v>145</v>
      </c>
      <c r="CS179" s="72" t="s">
        <v>3092</v>
      </c>
      <c r="CT179" s="72" t="s">
        <v>163</v>
      </c>
      <c r="CU179" s="72" t="s">
        <v>171</v>
      </c>
      <c r="CV179" s="72" t="s">
        <v>176</v>
      </c>
      <c r="CW179" s="72" t="s">
        <v>183</v>
      </c>
      <c r="CX179" s="72" t="s">
        <v>301</v>
      </c>
      <c r="CY179" s="72" t="s">
        <v>192</v>
      </c>
      <c r="CZ179" s="72" t="s">
        <v>1036</v>
      </c>
      <c r="DA179" s="72" t="s">
        <v>208</v>
      </c>
      <c r="DB179" s="72" t="s">
        <v>214</v>
      </c>
      <c r="DC179" s="72" t="s">
        <v>2031</v>
      </c>
    </row>
    <row r="180" spans="1:107" ht="12.75" x14ac:dyDescent="0.2">
      <c r="A180" s="75">
        <v>43838.571601527779</v>
      </c>
      <c r="B180" s="72">
        <v>5</v>
      </c>
      <c r="C180" s="72" t="s">
        <v>5</v>
      </c>
      <c r="D180" s="72" t="s">
        <v>5</v>
      </c>
      <c r="E180" s="72">
        <v>4</v>
      </c>
      <c r="F180" s="72">
        <v>5</v>
      </c>
      <c r="G180" s="72" t="s">
        <v>5</v>
      </c>
      <c r="H180" s="72">
        <v>5</v>
      </c>
      <c r="I180" s="72">
        <v>5</v>
      </c>
      <c r="J180" s="72">
        <v>3</v>
      </c>
      <c r="K180" s="72">
        <v>5</v>
      </c>
      <c r="L180" s="72">
        <v>5</v>
      </c>
      <c r="M180" s="72" t="s">
        <v>5</v>
      </c>
      <c r="N180" s="72">
        <v>5</v>
      </c>
      <c r="O180" s="72">
        <v>3</v>
      </c>
      <c r="P180" s="72">
        <v>5</v>
      </c>
      <c r="Q180" s="72" t="s">
        <v>5</v>
      </c>
      <c r="R180" s="72">
        <v>1</v>
      </c>
      <c r="S180" s="72">
        <v>1</v>
      </c>
      <c r="T180" s="72" t="s">
        <v>5</v>
      </c>
      <c r="U180" s="72">
        <v>3</v>
      </c>
      <c r="V180" s="72">
        <v>2</v>
      </c>
      <c r="W180" s="72">
        <v>5</v>
      </c>
      <c r="X180" s="72" t="s">
        <v>2785</v>
      </c>
      <c r="Y180" s="72" t="s">
        <v>2691</v>
      </c>
      <c r="Z180" s="72">
        <v>4</v>
      </c>
      <c r="AA180" s="72">
        <v>2</v>
      </c>
      <c r="AB180" s="72">
        <v>4</v>
      </c>
      <c r="AC180" s="72">
        <v>3</v>
      </c>
      <c r="AD180" s="72">
        <v>3</v>
      </c>
      <c r="AE180" s="72">
        <v>3</v>
      </c>
      <c r="AF180" s="72">
        <v>2</v>
      </c>
      <c r="AG180" s="72">
        <v>3</v>
      </c>
      <c r="AH180" s="72">
        <v>3</v>
      </c>
      <c r="AI180" s="72">
        <v>5</v>
      </c>
      <c r="AJ180" s="72">
        <v>4</v>
      </c>
      <c r="AK180" s="72">
        <v>4</v>
      </c>
      <c r="AL180" s="72">
        <v>3</v>
      </c>
      <c r="AM180" s="72">
        <v>4</v>
      </c>
      <c r="AN180" s="72">
        <v>5</v>
      </c>
      <c r="AO180" s="72">
        <v>5</v>
      </c>
      <c r="AP180" s="72">
        <v>4</v>
      </c>
      <c r="AQ180" s="72">
        <v>5</v>
      </c>
      <c r="AR180" s="72">
        <v>5</v>
      </c>
      <c r="AS180" s="72">
        <v>4</v>
      </c>
      <c r="AT180" s="72">
        <v>5</v>
      </c>
      <c r="AU180" s="72">
        <v>3</v>
      </c>
      <c r="AV180" s="72">
        <v>4</v>
      </c>
      <c r="AW180" s="72">
        <v>4</v>
      </c>
      <c r="AX180" s="72">
        <v>5</v>
      </c>
      <c r="AY180" s="72">
        <v>3</v>
      </c>
      <c r="AZ180" s="72">
        <v>3</v>
      </c>
      <c r="BA180" s="72">
        <v>5</v>
      </c>
      <c r="BB180" s="72">
        <v>5</v>
      </c>
      <c r="BC180" s="72">
        <v>1</v>
      </c>
      <c r="BD180" s="72">
        <v>1</v>
      </c>
      <c r="BE180" s="72">
        <v>5</v>
      </c>
      <c r="BF180" s="72">
        <v>2</v>
      </c>
      <c r="BG180" s="72">
        <v>2</v>
      </c>
      <c r="BH180" s="72">
        <v>4</v>
      </c>
      <c r="BI180" s="72">
        <v>5</v>
      </c>
      <c r="BJ180" s="72">
        <v>5</v>
      </c>
      <c r="BK180" s="72">
        <v>5</v>
      </c>
      <c r="BL180" s="72">
        <v>4</v>
      </c>
      <c r="BM180" s="72">
        <v>4</v>
      </c>
      <c r="BN180" s="72">
        <v>4</v>
      </c>
      <c r="BO180" s="72">
        <v>4</v>
      </c>
      <c r="BP180" s="72">
        <v>4</v>
      </c>
      <c r="BQ180" s="72">
        <v>1</v>
      </c>
      <c r="BR180" s="72">
        <v>2</v>
      </c>
      <c r="BS180" s="72">
        <v>3</v>
      </c>
      <c r="BT180" s="72">
        <v>4</v>
      </c>
      <c r="BU180" s="72">
        <v>4</v>
      </c>
      <c r="BV180" s="72">
        <v>2</v>
      </c>
      <c r="BW180" s="72">
        <v>2</v>
      </c>
      <c r="BX180" s="72">
        <v>4</v>
      </c>
      <c r="BY180" s="72">
        <v>4</v>
      </c>
      <c r="BZ180" s="72">
        <v>4</v>
      </c>
      <c r="CA180" s="72">
        <v>2</v>
      </c>
      <c r="CB180" s="72">
        <v>4</v>
      </c>
      <c r="CC180" s="72">
        <v>3</v>
      </c>
      <c r="CD180" s="72">
        <v>3</v>
      </c>
      <c r="CE180" s="72">
        <v>5</v>
      </c>
      <c r="CF180" s="72">
        <v>2</v>
      </c>
      <c r="CG180" s="72">
        <v>2</v>
      </c>
      <c r="CH180" s="72">
        <v>3</v>
      </c>
      <c r="CI180" s="72">
        <v>3</v>
      </c>
      <c r="CJ180" s="72">
        <v>1</v>
      </c>
      <c r="CK180" s="72">
        <v>2</v>
      </c>
      <c r="CL180" s="72">
        <v>2</v>
      </c>
      <c r="CM180" s="72">
        <v>2</v>
      </c>
      <c r="CN180" s="72">
        <v>4</v>
      </c>
      <c r="CO180" s="72">
        <v>4</v>
      </c>
      <c r="CP180" s="72">
        <v>2</v>
      </c>
      <c r="CQ180" s="72" t="s">
        <v>147</v>
      </c>
      <c r="CR180" s="72" t="s">
        <v>2886</v>
      </c>
      <c r="CS180" s="72" t="s">
        <v>3093</v>
      </c>
      <c r="CT180" s="72" t="s">
        <v>162</v>
      </c>
      <c r="CU180" s="72" t="s">
        <v>171</v>
      </c>
      <c r="CV180" s="72" t="s">
        <v>176</v>
      </c>
      <c r="CW180" s="72" t="s">
        <v>183</v>
      </c>
      <c r="CX180" s="72" t="s">
        <v>345</v>
      </c>
      <c r="CY180" s="72" t="s">
        <v>204</v>
      </c>
      <c r="CZ180" s="72" t="s">
        <v>372</v>
      </c>
      <c r="DA180" s="72" t="s">
        <v>208</v>
      </c>
      <c r="DB180" s="72" t="s">
        <v>214</v>
      </c>
      <c r="DC180" s="72" t="s">
        <v>2031</v>
      </c>
    </row>
    <row r="181" spans="1:107" ht="12.75" x14ac:dyDescent="0.2">
      <c r="A181" s="75">
        <v>43838.574740231481</v>
      </c>
      <c r="B181" s="72">
        <v>4</v>
      </c>
      <c r="C181" s="72">
        <v>5</v>
      </c>
      <c r="D181" s="72" t="s">
        <v>5</v>
      </c>
      <c r="E181" s="72">
        <v>5</v>
      </c>
      <c r="F181" s="72">
        <v>4</v>
      </c>
      <c r="G181" s="72">
        <v>5</v>
      </c>
      <c r="H181" s="72">
        <v>3</v>
      </c>
      <c r="I181" s="72">
        <v>4</v>
      </c>
      <c r="J181" s="72">
        <v>3</v>
      </c>
      <c r="K181" s="72">
        <v>3</v>
      </c>
      <c r="L181" s="72">
        <v>5</v>
      </c>
      <c r="M181" s="72">
        <v>5</v>
      </c>
      <c r="N181" s="72">
        <v>5</v>
      </c>
      <c r="O181" s="72">
        <v>1</v>
      </c>
      <c r="P181" s="72">
        <v>3</v>
      </c>
      <c r="Q181" s="72">
        <v>5</v>
      </c>
      <c r="R181" s="72">
        <v>3</v>
      </c>
      <c r="S181" s="72">
        <v>1</v>
      </c>
      <c r="T181" s="72">
        <v>3</v>
      </c>
      <c r="U181" s="72" t="s">
        <v>5</v>
      </c>
      <c r="V181" s="72" t="s">
        <v>5</v>
      </c>
      <c r="W181" s="72">
        <v>3</v>
      </c>
      <c r="X181" s="72" t="s">
        <v>3094</v>
      </c>
      <c r="Y181" s="72" t="s">
        <v>3095</v>
      </c>
      <c r="Z181" s="72">
        <v>4</v>
      </c>
      <c r="AA181" s="72">
        <v>4</v>
      </c>
      <c r="AB181" s="72">
        <v>4</v>
      </c>
      <c r="AC181" s="72">
        <v>4</v>
      </c>
      <c r="AD181" s="72">
        <v>5</v>
      </c>
      <c r="AE181" s="72">
        <v>5</v>
      </c>
      <c r="AF181" s="72">
        <v>5</v>
      </c>
      <c r="AG181" s="72">
        <v>4</v>
      </c>
      <c r="AH181" s="72">
        <v>4</v>
      </c>
      <c r="AI181" s="72">
        <v>3</v>
      </c>
      <c r="AJ181" s="72">
        <v>4</v>
      </c>
      <c r="AK181" s="72">
        <v>5</v>
      </c>
      <c r="AL181" s="72">
        <v>1</v>
      </c>
      <c r="AM181" s="72">
        <v>4</v>
      </c>
      <c r="AN181" s="72">
        <v>5</v>
      </c>
      <c r="AO181" s="72" t="s">
        <v>5</v>
      </c>
      <c r="AP181" s="72">
        <v>5</v>
      </c>
      <c r="AQ181" s="72">
        <v>5</v>
      </c>
      <c r="AR181" s="72">
        <v>5</v>
      </c>
      <c r="AS181" s="72">
        <v>3</v>
      </c>
      <c r="AT181" s="72">
        <v>4</v>
      </c>
      <c r="AU181" s="72">
        <v>3</v>
      </c>
      <c r="AV181" s="72">
        <v>3</v>
      </c>
      <c r="AW181" s="72">
        <v>5</v>
      </c>
      <c r="AX181" s="72">
        <v>5</v>
      </c>
      <c r="AY181" s="72">
        <v>5</v>
      </c>
      <c r="AZ181" s="72">
        <v>1</v>
      </c>
      <c r="BA181" s="72">
        <v>3</v>
      </c>
      <c r="BB181" s="72">
        <v>5</v>
      </c>
      <c r="BC181" s="72">
        <v>4</v>
      </c>
      <c r="BD181" s="72">
        <v>2</v>
      </c>
      <c r="BE181" s="72">
        <v>4</v>
      </c>
      <c r="BF181" s="72" t="s">
        <v>5</v>
      </c>
      <c r="BG181" s="72" t="s">
        <v>5</v>
      </c>
      <c r="BH181" s="72">
        <v>5</v>
      </c>
      <c r="BI181" s="72">
        <v>3</v>
      </c>
      <c r="BJ181" s="72">
        <v>4</v>
      </c>
      <c r="BK181" s="72">
        <v>3</v>
      </c>
      <c r="BL181" s="72">
        <v>3</v>
      </c>
      <c r="BM181" s="72">
        <v>4</v>
      </c>
      <c r="BN181" s="72">
        <v>4</v>
      </c>
      <c r="BO181" s="72">
        <v>4</v>
      </c>
      <c r="BP181" s="72">
        <v>4</v>
      </c>
      <c r="BQ181" s="72">
        <v>2</v>
      </c>
      <c r="BR181" s="72">
        <v>4</v>
      </c>
      <c r="BS181" s="72">
        <v>5</v>
      </c>
      <c r="BT181" s="72">
        <v>3</v>
      </c>
      <c r="BU181" s="72">
        <v>4</v>
      </c>
      <c r="BV181" s="72">
        <v>4</v>
      </c>
      <c r="BW181" s="72">
        <v>3</v>
      </c>
      <c r="BX181" s="72">
        <v>4</v>
      </c>
      <c r="BY181" s="72">
        <v>5</v>
      </c>
      <c r="BZ181" s="72">
        <v>3</v>
      </c>
      <c r="CA181" s="72">
        <v>4</v>
      </c>
      <c r="CB181" s="72">
        <v>4</v>
      </c>
      <c r="CC181" s="72">
        <v>4</v>
      </c>
      <c r="CD181" s="72">
        <v>4</v>
      </c>
      <c r="CE181" s="72">
        <v>4</v>
      </c>
      <c r="CF181" s="72">
        <v>4</v>
      </c>
      <c r="CG181" s="72">
        <v>1</v>
      </c>
      <c r="CH181" s="72">
        <v>4</v>
      </c>
      <c r="CI181" s="72">
        <v>1</v>
      </c>
      <c r="CJ181" s="72">
        <v>3</v>
      </c>
      <c r="CK181" s="72">
        <v>3</v>
      </c>
      <c r="CL181" s="72">
        <v>5</v>
      </c>
      <c r="CM181" s="72">
        <v>3</v>
      </c>
      <c r="CN181" s="72">
        <v>3</v>
      </c>
      <c r="CO181" s="72">
        <v>4</v>
      </c>
      <c r="CP181" s="72">
        <v>4</v>
      </c>
      <c r="CQ181" s="72" t="s">
        <v>147</v>
      </c>
      <c r="CR181" s="72" t="s">
        <v>3096</v>
      </c>
      <c r="CS181" s="72" t="s">
        <v>3097</v>
      </c>
      <c r="CT181" s="72" t="s">
        <v>162</v>
      </c>
      <c r="CU181" s="72" t="s">
        <v>170</v>
      </c>
      <c r="CV181" s="72" t="s">
        <v>176</v>
      </c>
      <c r="CW181" s="72" t="s">
        <v>183</v>
      </c>
      <c r="CX181" s="72" t="s">
        <v>430</v>
      </c>
      <c r="CY181" s="72" t="s">
        <v>3098</v>
      </c>
      <c r="CZ181" s="72" t="s">
        <v>616</v>
      </c>
      <c r="DA181" s="72" t="s">
        <v>208</v>
      </c>
      <c r="DB181" s="72" t="s">
        <v>214</v>
      </c>
      <c r="DC181" s="72" t="s">
        <v>2031</v>
      </c>
    </row>
    <row r="182" spans="1:107" ht="12.75" x14ac:dyDescent="0.2">
      <c r="A182" s="75">
        <v>43838.578602060181</v>
      </c>
      <c r="B182" s="72">
        <v>5</v>
      </c>
      <c r="C182" s="72">
        <v>2</v>
      </c>
      <c r="D182" s="72">
        <v>2</v>
      </c>
      <c r="E182" s="72">
        <v>4</v>
      </c>
      <c r="F182" s="72">
        <v>2</v>
      </c>
      <c r="G182" s="72">
        <v>5</v>
      </c>
      <c r="H182" s="72">
        <v>3</v>
      </c>
      <c r="I182" s="72">
        <v>4</v>
      </c>
      <c r="J182" s="72">
        <v>3</v>
      </c>
      <c r="K182" s="72">
        <v>5</v>
      </c>
      <c r="L182" s="72">
        <v>5</v>
      </c>
      <c r="M182" s="72">
        <v>3</v>
      </c>
      <c r="N182" s="72">
        <v>5</v>
      </c>
      <c r="O182" s="72">
        <v>5</v>
      </c>
      <c r="P182" s="72">
        <v>5</v>
      </c>
      <c r="Q182" s="72">
        <v>5</v>
      </c>
      <c r="R182" s="72">
        <v>4</v>
      </c>
      <c r="S182" s="72">
        <v>4</v>
      </c>
      <c r="T182" s="72">
        <v>3</v>
      </c>
      <c r="U182" s="72">
        <v>2</v>
      </c>
      <c r="V182" s="72">
        <v>2</v>
      </c>
      <c r="W182" s="72">
        <v>5</v>
      </c>
      <c r="X182" s="72" t="s">
        <v>2538</v>
      </c>
      <c r="Y182" s="72" t="s">
        <v>3099</v>
      </c>
      <c r="Z182" s="72">
        <v>5</v>
      </c>
      <c r="AA182" s="72" t="s">
        <v>5</v>
      </c>
      <c r="AB182" s="72">
        <v>5</v>
      </c>
      <c r="AC182" s="72">
        <v>5</v>
      </c>
      <c r="AD182" s="72">
        <v>5</v>
      </c>
      <c r="AE182" s="72">
        <v>5</v>
      </c>
      <c r="AF182" s="72">
        <v>5</v>
      </c>
      <c r="AG182" s="72">
        <v>5</v>
      </c>
      <c r="AH182" s="72" t="s">
        <v>5</v>
      </c>
      <c r="AI182" s="72">
        <v>2</v>
      </c>
      <c r="AJ182" s="72">
        <v>4</v>
      </c>
      <c r="AK182" s="72">
        <v>5</v>
      </c>
      <c r="AL182" s="72">
        <v>5</v>
      </c>
      <c r="AM182" s="72">
        <v>5</v>
      </c>
      <c r="AN182" s="72">
        <v>3</v>
      </c>
      <c r="AO182" s="72">
        <v>2</v>
      </c>
      <c r="AP182" s="72">
        <v>5</v>
      </c>
      <c r="AQ182" s="72" t="s">
        <v>5</v>
      </c>
      <c r="AR182" s="72">
        <v>5</v>
      </c>
      <c r="AS182" s="72">
        <v>3</v>
      </c>
      <c r="AT182" s="72">
        <v>5</v>
      </c>
      <c r="AU182" s="72">
        <v>4</v>
      </c>
      <c r="AV182" s="72">
        <v>5</v>
      </c>
      <c r="AW182" s="72">
        <v>5</v>
      </c>
      <c r="AX182" s="72">
        <v>4</v>
      </c>
      <c r="AY182" s="72">
        <v>5</v>
      </c>
      <c r="AZ182" s="72">
        <v>5</v>
      </c>
      <c r="BA182" s="72">
        <v>5</v>
      </c>
      <c r="BB182" s="72">
        <v>5</v>
      </c>
      <c r="BC182" s="72">
        <v>5</v>
      </c>
      <c r="BD182" s="72">
        <v>4</v>
      </c>
      <c r="BE182" s="72">
        <v>3</v>
      </c>
      <c r="BF182" s="72">
        <v>2</v>
      </c>
      <c r="BG182" s="72" t="s">
        <v>5</v>
      </c>
      <c r="BH182" s="72">
        <v>5</v>
      </c>
      <c r="BI182" s="72">
        <v>5</v>
      </c>
      <c r="BJ182" s="72">
        <v>5</v>
      </c>
      <c r="BK182" s="72">
        <v>3</v>
      </c>
      <c r="BL182" s="72">
        <v>5</v>
      </c>
      <c r="BM182" s="72">
        <v>4</v>
      </c>
      <c r="BN182" s="72">
        <v>4</v>
      </c>
      <c r="BO182" s="72">
        <v>4</v>
      </c>
      <c r="BP182" s="72">
        <v>5</v>
      </c>
      <c r="BQ182" s="72">
        <v>5</v>
      </c>
      <c r="BR182" s="72">
        <v>4</v>
      </c>
      <c r="BS182" s="72">
        <v>5</v>
      </c>
      <c r="BT182" s="72" t="s">
        <v>5</v>
      </c>
      <c r="BU182" s="72">
        <v>4</v>
      </c>
      <c r="BV182" s="72">
        <v>5</v>
      </c>
      <c r="BW182" s="72" t="s">
        <v>5</v>
      </c>
      <c r="BX182" s="72">
        <v>5</v>
      </c>
      <c r="BY182" s="72">
        <v>5</v>
      </c>
      <c r="BZ182" s="72">
        <v>5</v>
      </c>
      <c r="CA182" s="72">
        <v>5</v>
      </c>
      <c r="CB182" s="72">
        <v>5</v>
      </c>
      <c r="CC182" s="72">
        <v>5</v>
      </c>
      <c r="CD182" s="72">
        <v>5</v>
      </c>
      <c r="CE182" s="72">
        <v>5</v>
      </c>
      <c r="CF182" s="72">
        <v>5</v>
      </c>
      <c r="CG182" s="72">
        <v>2</v>
      </c>
      <c r="CH182" s="72">
        <v>5</v>
      </c>
      <c r="CI182" s="72">
        <v>4</v>
      </c>
      <c r="CJ182" s="72">
        <v>5</v>
      </c>
      <c r="CK182" s="72">
        <v>5</v>
      </c>
      <c r="CL182" s="72">
        <v>5</v>
      </c>
      <c r="CM182" s="72">
        <v>5</v>
      </c>
      <c r="CN182" s="72">
        <v>2</v>
      </c>
      <c r="CO182" s="72">
        <v>5</v>
      </c>
      <c r="CP182" s="72">
        <v>5</v>
      </c>
      <c r="CQ182" s="72" t="s">
        <v>148</v>
      </c>
      <c r="CR182" s="72" t="s">
        <v>2831</v>
      </c>
      <c r="CS182" s="72" t="s">
        <v>3100</v>
      </c>
      <c r="CT182" s="72" t="s">
        <v>162</v>
      </c>
      <c r="CU182" s="72" t="s">
        <v>171</v>
      </c>
      <c r="CV182" s="72" t="s">
        <v>176</v>
      </c>
      <c r="CW182" s="72" t="s">
        <v>183</v>
      </c>
      <c r="CX182" s="72" t="s">
        <v>3101</v>
      </c>
      <c r="CY182" s="72" t="s">
        <v>3102</v>
      </c>
      <c r="CZ182" s="72" t="s">
        <v>203</v>
      </c>
      <c r="DA182" s="72" t="s">
        <v>208</v>
      </c>
      <c r="DB182" s="72" t="s">
        <v>214</v>
      </c>
      <c r="DC182" s="72" t="s">
        <v>2031</v>
      </c>
    </row>
    <row r="183" spans="1:107" ht="12.75" x14ac:dyDescent="0.2">
      <c r="A183" s="75">
        <v>43838.579512858792</v>
      </c>
      <c r="B183" s="72">
        <v>1</v>
      </c>
      <c r="C183" s="72">
        <v>5</v>
      </c>
      <c r="D183" s="72">
        <v>5</v>
      </c>
      <c r="E183" s="72">
        <v>1</v>
      </c>
      <c r="F183" s="72">
        <v>1</v>
      </c>
      <c r="G183" s="72">
        <v>5</v>
      </c>
      <c r="H183" s="72">
        <v>1</v>
      </c>
      <c r="I183" s="72">
        <v>1</v>
      </c>
      <c r="J183" s="72">
        <v>1</v>
      </c>
      <c r="K183" s="72">
        <v>3</v>
      </c>
      <c r="L183" s="72">
        <v>3</v>
      </c>
      <c r="M183" s="72">
        <v>5</v>
      </c>
      <c r="N183" s="72">
        <v>3</v>
      </c>
      <c r="O183" s="72">
        <v>1</v>
      </c>
      <c r="P183" s="72">
        <v>3</v>
      </c>
      <c r="Q183" s="72">
        <v>5</v>
      </c>
      <c r="R183" s="72">
        <v>3</v>
      </c>
      <c r="S183" s="72">
        <v>1</v>
      </c>
      <c r="T183" s="72">
        <v>1</v>
      </c>
      <c r="U183" s="72">
        <v>1</v>
      </c>
      <c r="V183" s="72">
        <v>1</v>
      </c>
      <c r="W183" s="72">
        <v>5</v>
      </c>
      <c r="X183" s="72" t="s">
        <v>3021</v>
      </c>
      <c r="Y183" s="72" t="s">
        <v>3103</v>
      </c>
      <c r="Z183" s="72">
        <v>3</v>
      </c>
      <c r="AA183" s="72">
        <v>1</v>
      </c>
      <c r="AB183" s="72">
        <v>1</v>
      </c>
      <c r="AC183" s="72">
        <v>1</v>
      </c>
      <c r="AD183" s="72">
        <v>2</v>
      </c>
      <c r="AE183" s="72">
        <v>4</v>
      </c>
      <c r="AF183" s="72">
        <v>2</v>
      </c>
      <c r="AG183" s="72">
        <v>3</v>
      </c>
      <c r="AH183" s="72">
        <v>5</v>
      </c>
      <c r="AI183" s="72">
        <v>4</v>
      </c>
      <c r="AJ183" s="72">
        <v>4</v>
      </c>
      <c r="AK183" s="72">
        <v>4</v>
      </c>
      <c r="AL183" s="72">
        <v>1</v>
      </c>
      <c r="AM183" s="72">
        <v>3</v>
      </c>
      <c r="AN183" s="72">
        <v>5</v>
      </c>
      <c r="AO183" s="72">
        <v>5</v>
      </c>
      <c r="AP183" s="72">
        <v>1</v>
      </c>
      <c r="AQ183" s="72">
        <v>4</v>
      </c>
      <c r="AR183" s="72">
        <v>5</v>
      </c>
      <c r="AS183" s="72">
        <v>1</v>
      </c>
      <c r="AT183" s="72">
        <v>4</v>
      </c>
      <c r="AU183" s="72">
        <v>1</v>
      </c>
      <c r="AV183" s="72">
        <v>4</v>
      </c>
      <c r="AW183" s="72">
        <v>5</v>
      </c>
      <c r="AX183" s="72">
        <v>5</v>
      </c>
      <c r="AY183" s="72">
        <v>3</v>
      </c>
      <c r="AZ183" s="72">
        <v>1</v>
      </c>
      <c r="BA183" s="72">
        <v>4</v>
      </c>
      <c r="BB183" s="72">
        <v>5</v>
      </c>
      <c r="BC183" s="72">
        <v>1</v>
      </c>
      <c r="BD183" s="72">
        <v>1</v>
      </c>
      <c r="BE183" s="72">
        <v>1</v>
      </c>
      <c r="BF183" s="72">
        <v>1</v>
      </c>
      <c r="BG183" s="72">
        <v>1</v>
      </c>
      <c r="BH183" s="72">
        <v>5</v>
      </c>
      <c r="BI183" s="72">
        <v>1</v>
      </c>
      <c r="BJ183" s="72">
        <v>5</v>
      </c>
      <c r="BK183" s="72">
        <v>2</v>
      </c>
      <c r="BL183" s="72">
        <v>4</v>
      </c>
      <c r="BM183" s="72">
        <v>5</v>
      </c>
      <c r="BN183" s="72">
        <v>5</v>
      </c>
      <c r="BO183" s="72">
        <v>5</v>
      </c>
      <c r="BP183" s="72">
        <v>5</v>
      </c>
      <c r="BQ183" s="72">
        <v>3</v>
      </c>
      <c r="BR183" s="72">
        <v>5</v>
      </c>
      <c r="BS183" s="72">
        <v>5</v>
      </c>
      <c r="BT183" s="72">
        <v>5</v>
      </c>
      <c r="BU183" s="72">
        <v>3</v>
      </c>
      <c r="BV183" s="72">
        <v>4</v>
      </c>
      <c r="BW183" s="72">
        <v>1</v>
      </c>
      <c r="BX183" s="72">
        <v>5</v>
      </c>
      <c r="BY183" s="72">
        <v>5</v>
      </c>
      <c r="BZ183" s="72">
        <v>5</v>
      </c>
      <c r="CA183" s="72">
        <v>5</v>
      </c>
      <c r="CB183" s="72">
        <v>3</v>
      </c>
      <c r="CC183" s="72">
        <v>4</v>
      </c>
      <c r="CD183" s="72">
        <v>5</v>
      </c>
      <c r="CE183" s="72">
        <v>5</v>
      </c>
      <c r="CF183" s="72">
        <v>3</v>
      </c>
      <c r="CG183" s="72">
        <v>1</v>
      </c>
      <c r="CH183" s="72">
        <v>5</v>
      </c>
      <c r="CI183" s="72">
        <v>5</v>
      </c>
      <c r="CJ183" s="72">
        <v>5</v>
      </c>
      <c r="CK183" s="72">
        <v>5</v>
      </c>
      <c r="CL183" s="72">
        <v>5</v>
      </c>
      <c r="CM183" s="72">
        <v>5</v>
      </c>
      <c r="CN183" s="72">
        <v>1</v>
      </c>
      <c r="CO183" s="72">
        <v>1</v>
      </c>
      <c r="CP183" s="72">
        <v>5</v>
      </c>
      <c r="CQ183" s="72" t="s">
        <v>148</v>
      </c>
      <c r="CR183" s="72" t="s">
        <v>2572</v>
      </c>
      <c r="CS183" s="72" t="s">
        <v>3104</v>
      </c>
      <c r="CT183" s="72" t="s">
        <v>163</v>
      </c>
      <c r="CU183" s="72" t="s">
        <v>170</v>
      </c>
      <c r="CV183" s="72" t="s">
        <v>176</v>
      </c>
      <c r="CW183" s="72" t="s">
        <v>183</v>
      </c>
      <c r="CX183" s="72" t="s">
        <v>3105</v>
      </c>
      <c r="CY183" s="72" t="s">
        <v>202</v>
      </c>
      <c r="CZ183" s="72" t="s">
        <v>312</v>
      </c>
      <c r="DA183" s="72" t="s">
        <v>208</v>
      </c>
      <c r="DB183" s="72" t="s">
        <v>1581</v>
      </c>
      <c r="DC183" s="72" t="s">
        <v>2031</v>
      </c>
    </row>
    <row r="184" spans="1:107" ht="12.75" x14ac:dyDescent="0.2">
      <c r="A184" s="75">
        <v>43838.583051562498</v>
      </c>
      <c r="B184" s="72">
        <v>4</v>
      </c>
      <c r="C184" s="72">
        <v>4</v>
      </c>
      <c r="D184" s="72">
        <v>4</v>
      </c>
      <c r="E184" s="72">
        <v>4</v>
      </c>
      <c r="F184" s="72">
        <v>2</v>
      </c>
      <c r="G184" s="72">
        <v>4</v>
      </c>
      <c r="H184" s="72">
        <v>4</v>
      </c>
      <c r="I184" s="72">
        <v>4</v>
      </c>
      <c r="J184" s="72">
        <v>2</v>
      </c>
      <c r="K184" s="72">
        <v>4</v>
      </c>
      <c r="L184" s="72">
        <v>4</v>
      </c>
      <c r="M184" s="72">
        <v>4</v>
      </c>
      <c r="N184" s="72">
        <v>4</v>
      </c>
      <c r="O184" s="72">
        <v>2</v>
      </c>
      <c r="P184" s="72">
        <v>4</v>
      </c>
      <c r="Q184" s="72">
        <v>4</v>
      </c>
      <c r="R184" s="72">
        <v>4</v>
      </c>
      <c r="S184" s="72">
        <v>4</v>
      </c>
      <c r="T184" s="72">
        <v>4</v>
      </c>
      <c r="U184" s="72">
        <v>3</v>
      </c>
      <c r="V184" s="72">
        <v>3</v>
      </c>
      <c r="W184" s="72">
        <v>4</v>
      </c>
      <c r="X184" s="72" t="s">
        <v>2787</v>
      </c>
      <c r="Y184" s="72" t="s">
        <v>3106</v>
      </c>
      <c r="Z184" s="72">
        <v>4</v>
      </c>
      <c r="AA184" s="72">
        <v>4</v>
      </c>
      <c r="AB184" s="72">
        <v>4</v>
      </c>
      <c r="AC184" s="72">
        <v>4</v>
      </c>
      <c r="AD184" s="72">
        <v>4</v>
      </c>
      <c r="AE184" s="72">
        <v>4</v>
      </c>
      <c r="AF184" s="72">
        <v>4</v>
      </c>
      <c r="AG184" s="72">
        <v>4</v>
      </c>
      <c r="AH184" s="72">
        <v>4</v>
      </c>
      <c r="AI184" s="72">
        <v>4</v>
      </c>
      <c r="AJ184" s="72">
        <v>4</v>
      </c>
      <c r="AK184" s="72">
        <v>4</v>
      </c>
      <c r="AL184" s="72">
        <v>4</v>
      </c>
      <c r="AM184" s="72">
        <v>4</v>
      </c>
      <c r="AN184" s="72">
        <v>4</v>
      </c>
      <c r="AO184" s="72">
        <v>4</v>
      </c>
      <c r="AP184" s="72">
        <v>4</v>
      </c>
      <c r="AQ184" s="72">
        <v>3</v>
      </c>
      <c r="AR184" s="72">
        <v>3</v>
      </c>
      <c r="AS184" s="72">
        <v>4</v>
      </c>
      <c r="AT184" s="72">
        <v>4</v>
      </c>
      <c r="AU184" s="72">
        <v>3</v>
      </c>
      <c r="AV184" s="72">
        <v>4</v>
      </c>
      <c r="AW184" s="72">
        <v>4</v>
      </c>
      <c r="AX184" s="72">
        <v>4</v>
      </c>
      <c r="AY184" s="72">
        <v>4</v>
      </c>
      <c r="AZ184" s="72">
        <v>4</v>
      </c>
      <c r="BA184" s="72">
        <v>4</v>
      </c>
      <c r="BB184" s="72">
        <v>4</v>
      </c>
      <c r="BC184" s="72">
        <v>4</v>
      </c>
      <c r="BD184" s="72">
        <v>3</v>
      </c>
      <c r="BE184" s="72">
        <v>4</v>
      </c>
      <c r="BF184" s="72">
        <v>4</v>
      </c>
      <c r="BG184" s="72">
        <v>4</v>
      </c>
      <c r="BH184" s="72">
        <v>4</v>
      </c>
      <c r="BI184" s="72">
        <v>4</v>
      </c>
      <c r="BJ184" s="72">
        <v>4</v>
      </c>
      <c r="BK184" s="72">
        <v>3</v>
      </c>
      <c r="BL184" s="72">
        <v>4</v>
      </c>
      <c r="BM184" s="72">
        <v>4</v>
      </c>
      <c r="BN184" s="72">
        <v>4</v>
      </c>
      <c r="BO184" s="72">
        <v>4</v>
      </c>
      <c r="BP184" s="72">
        <v>3</v>
      </c>
      <c r="BQ184" s="72">
        <v>3</v>
      </c>
      <c r="BR184" s="72">
        <v>4</v>
      </c>
      <c r="BS184" s="72">
        <v>4</v>
      </c>
      <c r="BT184" s="72">
        <v>4</v>
      </c>
      <c r="BU184" s="72">
        <v>4</v>
      </c>
      <c r="BV184" s="72">
        <v>4</v>
      </c>
      <c r="BW184" s="72">
        <v>4</v>
      </c>
      <c r="BX184" s="72">
        <v>4</v>
      </c>
      <c r="BY184" s="72">
        <v>4</v>
      </c>
      <c r="BZ184" s="72">
        <v>4</v>
      </c>
      <c r="CA184" s="72">
        <v>4</v>
      </c>
      <c r="CB184" s="72">
        <v>4</v>
      </c>
      <c r="CC184" s="72">
        <v>3</v>
      </c>
      <c r="CD184" s="72">
        <v>4</v>
      </c>
      <c r="CE184" s="72">
        <v>4</v>
      </c>
      <c r="CF184" s="72">
        <v>2</v>
      </c>
      <c r="CG184" s="72">
        <v>5</v>
      </c>
      <c r="CH184" s="72">
        <v>3</v>
      </c>
      <c r="CI184" s="72">
        <v>3</v>
      </c>
      <c r="CJ184" s="72">
        <v>4</v>
      </c>
      <c r="CK184" s="72">
        <v>4</v>
      </c>
      <c r="CL184" s="72">
        <v>4</v>
      </c>
      <c r="CM184" s="72">
        <v>4</v>
      </c>
      <c r="CN184" s="72">
        <v>4</v>
      </c>
      <c r="CO184" s="72">
        <v>4</v>
      </c>
      <c r="CP184" s="72">
        <v>4</v>
      </c>
      <c r="CQ184" s="72" t="s">
        <v>3107</v>
      </c>
      <c r="CR184" s="72" t="s">
        <v>3108</v>
      </c>
      <c r="CS184" s="72" t="s">
        <v>3109</v>
      </c>
      <c r="CT184" s="72" t="s">
        <v>163</v>
      </c>
      <c r="CU184" s="72" t="s">
        <v>170</v>
      </c>
      <c r="CV184" s="72" t="s">
        <v>176</v>
      </c>
      <c r="CW184" s="72" t="s">
        <v>183</v>
      </c>
      <c r="CX184" s="72" t="s">
        <v>3110</v>
      </c>
      <c r="CY184" s="72" t="s">
        <v>204</v>
      </c>
      <c r="CZ184" s="72" t="s">
        <v>1373</v>
      </c>
      <c r="DA184" s="72" t="s">
        <v>208</v>
      </c>
      <c r="DB184" s="72" t="s">
        <v>214</v>
      </c>
      <c r="DC184" s="72" t="s">
        <v>2031</v>
      </c>
    </row>
    <row r="185" spans="1:107" ht="12.75" x14ac:dyDescent="0.2">
      <c r="A185" s="75">
        <v>43838.585113043984</v>
      </c>
      <c r="B185" s="72">
        <v>4</v>
      </c>
      <c r="C185" s="72">
        <v>1</v>
      </c>
      <c r="D185" s="72">
        <v>1</v>
      </c>
      <c r="E185" s="72">
        <v>1</v>
      </c>
      <c r="F185" s="72">
        <v>1</v>
      </c>
      <c r="G185" s="72">
        <v>1</v>
      </c>
      <c r="H185" s="72">
        <v>1</v>
      </c>
      <c r="I185" s="72">
        <v>1</v>
      </c>
      <c r="J185" s="72">
        <v>1</v>
      </c>
      <c r="K185" s="72">
        <v>3</v>
      </c>
      <c r="L185" s="72">
        <v>1</v>
      </c>
      <c r="M185" s="72">
        <v>3</v>
      </c>
      <c r="N185" s="72">
        <v>1</v>
      </c>
      <c r="O185" s="72">
        <v>1</v>
      </c>
      <c r="P185" s="72">
        <v>1</v>
      </c>
      <c r="Q185" s="72">
        <v>2</v>
      </c>
      <c r="R185" s="72">
        <v>1</v>
      </c>
      <c r="S185" s="72">
        <v>2</v>
      </c>
      <c r="T185" s="72">
        <v>1</v>
      </c>
      <c r="U185" s="72">
        <v>1</v>
      </c>
      <c r="V185" s="72">
        <v>1</v>
      </c>
      <c r="W185" s="72">
        <v>5</v>
      </c>
      <c r="X185" s="72" t="s">
        <v>2785</v>
      </c>
      <c r="Y185" s="72" t="s">
        <v>3111</v>
      </c>
      <c r="Z185" s="72">
        <v>5</v>
      </c>
      <c r="AA185" s="72">
        <v>2</v>
      </c>
      <c r="AB185" s="72">
        <v>5</v>
      </c>
      <c r="AC185" s="72">
        <v>5</v>
      </c>
      <c r="AD185" s="72">
        <v>3</v>
      </c>
      <c r="AE185" s="72">
        <v>5</v>
      </c>
      <c r="AF185" s="72">
        <v>3</v>
      </c>
      <c r="AG185" s="72">
        <v>4</v>
      </c>
      <c r="AH185" s="72">
        <v>1</v>
      </c>
      <c r="AI185" s="72">
        <v>5</v>
      </c>
      <c r="AJ185" s="72">
        <v>4</v>
      </c>
      <c r="AK185" s="72">
        <v>5</v>
      </c>
      <c r="AL185" s="72">
        <v>3</v>
      </c>
      <c r="AM185" s="72" t="s">
        <v>5</v>
      </c>
      <c r="AN185" s="72">
        <v>1</v>
      </c>
      <c r="AO185" s="72">
        <v>1</v>
      </c>
      <c r="AP185" s="72">
        <v>1</v>
      </c>
      <c r="AQ185" s="72">
        <v>1</v>
      </c>
      <c r="AR185" s="72">
        <v>3</v>
      </c>
      <c r="AS185" s="72">
        <v>1</v>
      </c>
      <c r="AT185" s="72">
        <v>1</v>
      </c>
      <c r="AU185" s="72">
        <v>2</v>
      </c>
      <c r="AV185" s="72">
        <v>3</v>
      </c>
      <c r="AW185" s="72">
        <v>2</v>
      </c>
      <c r="AX185" s="72">
        <v>3</v>
      </c>
      <c r="AY185" s="72">
        <v>1</v>
      </c>
      <c r="AZ185" s="72">
        <v>1</v>
      </c>
      <c r="BA185" s="72">
        <v>1</v>
      </c>
      <c r="BB185" s="72">
        <v>3</v>
      </c>
      <c r="BC185" s="72">
        <v>1</v>
      </c>
      <c r="BD185" s="72">
        <v>3</v>
      </c>
      <c r="BE185" s="72">
        <v>1</v>
      </c>
      <c r="BF185" s="72">
        <v>1</v>
      </c>
      <c r="BG185" s="72">
        <v>1</v>
      </c>
      <c r="BH185" s="72" t="s">
        <v>5</v>
      </c>
      <c r="BI185" s="72">
        <v>4</v>
      </c>
      <c r="BJ185" s="72" t="s">
        <v>5</v>
      </c>
      <c r="BK185" s="72">
        <v>2</v>
      </c>
      <c r="BL185" s="72">
        <v>2</v>
      </c>
      <c r="BM185" s="72">
        <v>4</v>
      </c>
      <c r="BN185" s="72">
        <v>4</v>
      </c>
      <c r="BO185" s="72">
        <v>4</v>
      </c>
      <c r="BP185" s="72" t="s">
        <v>5</v>
      </c>
      <c r="BQ185" s="72">
        <v>3</v>
      </c>
      <c r="BR185" s="72">
        <v>3</v>
      </c>
      <c r="BS185" s="72" t="s">
        <v>5</v>
      </c>
      <c r="BT185" s="72">
        <v>3</v>
      </c>
      <c r="BU185" s="72">
        <v>3</v>
      </c>
      <c r="BV185" s="72" t="s">
        <v>5</v>
      </c>
      <c r="BW185" s="72">
        <v>3</v>
      </c>
      <c r="BX185" s="72">
        <v>3</v>
      </c>
      <c r="BY185" s="72">
        <v>3</v>
      </c>
      <c r="BZ185" s="72">
        <v>3</v>
      </c>
      <c r="CA185" s="72">
        <v>5</v>
      </c>
      <c r="CB185" s="72">
        <v>5</v>
      </c>
      <c r="CC185" s="72">
        <v>3</v>
      </c>
      <c r="CD185" s="72">
        <v>5</v>
      </c>
      <c r="CE185" s="72">
        <v>5</v>
      </c>
      <c r="CF185" s="72">
        <v>3</v>
      </c>
      <c r="CG185" s="72">
        <v>3</v>
      </c>
      <c r="CH185" s="72">
        <v>3</v>
      </c>
      <c r="CI185" s="72">
        <v>3</v>
      </c>
      <c r="CJ185" s="72">
        <v>3</v>
      </c>
      <c r="CK185" s="72">
        <v>3</v>
      </c>
      <c r="CL185" s="72">
        <v>3</v>
      </c>
      <c r="CM185" s="72">
        <v>3</v>
      </c>
      <c r="CN185" s="72">
        <v>3</v>
      </c>
      <c r="CO185" s="72">
        <v>3</v>
      </c>
      <c r="CP185" s="72">
        <v>3</v>
      </c>
      <c r="CQ185" s="72" t="s">
        <v>2603</v>
      </c>
      <c r="CR185" s="72" t="s">
        <v>2848</v>
      </c>
      <c r="CT185" s="72" t="s">
        <v>162</v>
      </c>
      <c r="CU185" s="72" t="s">
        <v>171</v>
      </c>
      <c r="CV185" s="72" t="s">
        <v>176</v>
      </c>
      <c r="CW185" s="72" t="s">
        <v>183</v>
      </c>
      <c r="CX185" s="72" t="s">
        <v>3112</v>
      </c>
      <c r="CY185" s="72" t="s">
        <v>153</v>
      </c>
      <c r="DA185" s="72" t="s">
        <v>208</v>
      </c>
      <c r="DB185" s="72" t="s">
        <v>214</v>
      </c>
      <c r="DC185" s="72" t="s">
        <v>2031</v>
      </c>
    </row>
    <row r="186" spans="1:107" ht="12.75" x14ac:dyDescent="0.2">
      <c r="A186" s="75">
        <v>43838.590406319447</v>
      </c>
      <c r="B186" s="72">
        <v>4</v>
      </c>
      <c r="C186" s="72">
        <v>5</v>
      </c>
      <c r="D186" s="72">
        <v>5</v>
      </c>
      <c r="E186" s="72">
        <v>3</v>
      </c>
      <c r="F186" s="72">
        <v>1</v>
      </c>
      <c r="G186" s="72">
        <v>4</v>
      </c>
      <c r="H186" s="72">
        <v>4</v>
      </c>
      <c r="I186" s="72">
        <v>4</v>
      </c>
      <c r="J186" s="72">
        <v>4</v>
      </c>
      <c r="K186" s="72">
        <v>1</v>
      </c>
      <c r="L186" s="72">
        <v>1</v>
      </c>
      <c r="M186" s="72">
        <v>4</v>
      </c>
      <c r="N186" s="72">
        <v>3</v>
      </c>
      <c r="O186" s="72">
        <v>2</v>
      </c>
      <c r="P186" s="72">
        <v>3</v>
      </c>
      <c r="Q186" s="72">
        <v>4</v>
      </c>
      <c r="R186" s="72">
        <v>1</v>
      </c>
      <c r="S186" s="72">
        <v>4</v>
      </c>
      <c r="T186" s="72">
        <v>3</v>
      </c>
      <c r="U186" s="72">
        <v>5</v>
      </c>
      <c r="V186" s="72">
        <v>4</v>
      </c>
      <c r="W186" s="72">
        <v>4</v>
      </c>
      <c r="X186" s="72" t="s">
        <v>2978</v>
      </c>
      <c r="Y186" s="72" t="s">
        <v>3113</v>
      </c>
      <c r="Z186" s="72">
        <v>3</v>
      </c>
      <c r="AA186" s="72">
        <v>5</v>
      </c>
      <c r="AB186" s="72">
        <v>3</v>
      </c>
      <c r="AC186" s="72">
        <v>3</v>
      </c>
      <c r="AD186" s="72">
        <v>3</v>
      </c>
      <c r="AE186" s="72">
        <v>4</v>
      </c>
      <c r="AF186" s="72">
        <v>5</v>
      </c>
      <c r="AG186" s="72">
        <v>3</v>
      </c>
      <c r="AH186" s="72">
        <v>3</v>
      </c>
      <c r="AI186" s="72">
        <v>3</v>
      </c>
      <c r="AJ186" s="72">
        <v>4</v>
      </c>
      <c r="AK186" s="72">
        <v>4</v>
      </c>
      <c r="AL186" s="72">
        <v>2</v>
      </c>
      <c r="AM186" s="72">
        <v>4</v>
      </c>
      <c r="AN186" s="72">
        <v>5</v>
      </c>
      <c r="AO186" s="72">
        <v>5</v>
      </c>
      <c r="AP186" s="72">
        <v>4</v>
      </c>
      <c r="AQ186" s="72" t="s">
        <v>5</v>
      </c>
      <c r="AR186" s="72" t="s">
        <v>5</v>
      </c>
      <c r="AS186" s="72" t="s">
        <v>5</v>
      </c>
      <c r="AT186" s="72">
        <v>4</v>
      </c>
      <c r="AU186" s="72">
        <v>5</v>
      </c>
      <c r="AV186" s="72" t="s">
        <v>5</v>
      </c>
      <c r="AW186" s="72">
        <v>3</v>
      </c>
      <c r="AX186" s="72" t="s">
        <v>5</v>
      </c>
      <c r="AY186" s="72">
        <v>4</v>
      </c>
      <c r="AZ186" s="72" t="s">
        <v>5</v>
      </c>
      <c r="BA186" s="72">
        <v>3</v>
      </c>
      <c r="BB186" s="72">
        <v>4</v>
      </c>
      <c r="BC186" s="72">
        <v>1</v>
      </c>
      <c r="BD186" s="72">
        <v>4</v>
      </c>
      <c r="BE186" s="72">
        <v>1</v>
      </c>
      <c r="BF186" s="72">
        <v>4</v>
      </c>
      <c r="BG186" s="72" t="s">
        <v>5</v>
      </c>
      <c r="BH186" s="72">
        <v>4</v>
      </c>
      <c r="BI186" s="72">
        <v>4</v>
      </c>
      <c r="BJ186" s="72">
        <v>4</v>
      </c>
      <c r="BK186" s="72">
        <v>2</v>
      </c>
      <c r="BL186" s="72">
        <v>3</v>
      </c>
      <c r="BM186" s="72">
        <v>3</v>
      </c>
      <c r="BN186" s="72">
        <v>4</v>
      </c>
      <c r="BO186" s="72">
        <v>3</v>
      </c>
      <c r="BP186" s="72">
        <v>3</v>
      </c>
      <c r="BQ186" s="72">
        <v>1</v>
      </c>
      <c r="BR186" s="72">
        <v>4</v>
      </c>
      <c r="BS186" s="72">
        <v>4</v>
      </c>
      <c r="BT186" s="72">
        <v>4</v>
      </c>
      <c r="BU186" s="72">
        <v>2</v>
      </c>
      <c r="BV186" s="72">
        <v>4</v>
      </c>
      <c r="BW186" s="72">
        <v>2</v>
      </c>
      <c r="BX186" s="72">
        <v>3</v>
      </c>
      <c r="BY186" s="72">
        <v>2</v>
      </c>
      <c r="BZ186" s="72">
        <v>5</v>
      </c>
      <c r="CA186" s="72">
        <v>3</v>
      </c>
      <c r="CB186" s="72">
        <v>4</v>
      </c>
      <c r="CC186" s="72">
        <v>4</v>
      </c>
      <c r="CD186" s="72">
        <v>2</v>
      </c>
      <c r="CE186" s="72">
        <v>4</v>
      </c>
      <c r="CF186" s="72">
        <v>4</v>
      </c>
      <c r="CG186" s="72">
        <v>3</v>
      </c>
      <c r="CH186" s="72">
        <v>4</v>
      </c>
      <c r="CI186" s="72">
        <v>4</v>
      </c>
      <c r="CJ186" s="72" t="s">
        <v>5</v>
      </c>
      <c r="CK186" s="72">
        <v>4</v>
      </c>
      <c r="CL186" s="72">
        <v>3</v>
      </c>
      <c r="CM186" s="72">
        <v>4</v>
      </c>
      <c r="CN186" s="72">
        <v>4</v>
      </c>
      <c r="CO186" s="72">
        <v>3</v>
      </c>
      <c r="CP186" s="72">
        <v>4</v>
      </c>
      <c r="CQ186" s="72" t="s">
        <v>147</v>
      </c>
      <c r="CR186" s="72" t="s">
        <v>3114</v>
      </c>
      <c r="CS186" s="72" t="s">
        <v>3115</v>
      </c>
      <c r="CT186" s="72" t="s">
        <v>163</v>
      </c>
      <c r="CU186" s="72" t="s">
        <v>170</v>
      </c>
      <c r="CV186" s="72" t="s">
        <v>179</v>
      </c>
      <c r="CW186" s="72" t="s">
        <v>183</v>
      </c>
      <c r="CX186" s="72" t="s">
        <v>3116</v>
      </c>
      <c r="CY186" s="72" t="s">
        <v>203</v>
      </c>
      <c r="CZ186" s="72" t="s">
        <v>402</v>
      </c>
      <c r="DA186" s="72" t="s">
        <v>208</v>
      </c>
      <c r="DB186" s="72" t="s">
        <v>214</v>
      </c>
      <c r="DC186" s="72" t="s">
        <v>2031</v>
      </c>
    </row>
    <row r="187" spans="1:107" ht="12.75" x14ac:dyDescent="0.2">
      <c r="A187" s="75">
        <v>43838.59817435185</v>
      </c>
      <c r="B187" s="72">
        <v>1</v>
      </c>
      <c r="C187" s="72">
        <v>5</v>
      </c>
      <c r="D187" s="72">
        <v>4</v>
      </c>
      <c r="E187" s="72">
        <v>3</v>
      </c>
      <c r="F187" s="72">
        <v>1</v>
      </c>
      <c r="G187" s="72">
        <v>5</v>
      </c>
      <c r="H187" s="72">
        <v>5</v>
      </c>
      <c r="I187" s="72">
        <v>2</v>
      </c>
      <c r="J187" s="72">
        <v>1</v>
      </c>
      <c r="K187" s="72">
        <v>3</v>
      </c>
      <c r="L187" s="72">
        <v>3</v>
      </c>
      <c r="M187" s="72">
        <v>1</v>
      </c>
      <c r="N187" s="72">
        <v>1</v>
      </c>
      <c r="O187" s="72">
        <v>2</v>
      </c>
      <c r="P187" s="72">
        <v>5</v>
      </c>
      <c r="Q187" s="72">
        <v>2</v>
      </c>
      <c r="R187" s="72">
        <v>2</v>
      </c>
      <c r="S187" s="72">
        <v>1</v>
      </c>
      <c r="T187" s="72">
        <v>1</v>
      </c>
      <c r="U187" s="72">
        <v>1</v>
      </c>
      <c r="V187" s="72">
        <v>1</v>
      </c>
      <c r="W187" s="72">
        <v>3</v>
      </c>
      <c r="X187" s="72" t="s">
        <v>3117</v>
      </c>
      <c r="Y187" s="72" t="s">
        <v>3118</v>
      </c>
      <c r="Z187" s="72">
        <v>5</v>
      </c>
      <c r="AA187" s="72">
        <v>2</v>
      </c>
      <c r="AB187" s="72">
        <v>4</v>
      </c>
      <c r="AC187" s="72">
        <v>2</v>
      </c>
      <c r="AD187" s="72">
        <v>5</v>
      </c>
      <c r="AE187" s="72">
        <v>2</v>
      </c>
      <c r="AF187" s="72">
        <v>5</v>
      </c>
      <c r="AG187" s="72">
        <v>2</v>
      </c>
      <c r="AH187" s="72">
        <v>2</v>
      </c>
      <c r="AI187" s="72">
        <v>2</v>
      </c>
      <c r="AJ187" s="72">
        <v>5</v>
      </c>
      <c r="AK187" s="72">
        <v>5</v>
      </c>
      <c r="AL187" s="72">
        <v>5</v>
      </c>
      <c r="AM187" s="72">
        <v>2</v>
      </c>
      <c r="AN187" s="72">
        <v>4</v>
      </c>
      <c r="AO187" s="72">
        <v>4</v>
      </c>
      <c r="AP187" s="72">
        <v>4</v>
      </c>
      <c r="AQ187" s="72">
        <v>1</v>
      </c>
      <c r="AR187" s="72">
        <v>5</v>
      </c>
      <c r="AS187" s="72">
        <v>4</v>
      </c>
      <c r="AT187" s="72">
        <v>2</v>
      </c>
      <c r="AU187" s="72">
        <v>1</v>
      </c>
      <c r="AV187" s="72">
        <v>4</v>
      </c>
      <c r="AW187" s="72">
        <v>2</v>
      </c>
      <c r="AX187" s="72">
        <v>4</v>
      </c>
      <c r="AY187" s="72">
        <v>1</v>
      </c>
      <c r="AZ187" s="72">
        <v>2</v>
      </c>
      <c r="BA187" s="72">
        <v>4</v>
      </c>
      <c r="BB187" s="72">
        <v>3</v>
      </c>
      <c r="BC187" s="72">
        <v>2</v>
      </c>
      <c r="BD187" s="72">
        <v>2</v>
      </c>
      <c r="BE187" s="72">
        <v>1</v>
      </c>
      <c r="BF187" s="72">
        <v>2</v>
      </c>
      <c r="BG187" s="72">
        <v>1</v>
      </c>
      <c r="BH187" s="72">
        <v>4</v>
      </c>
      <c r="BI187" s="72">
        <v>4</v>
      </c>
      <c r="BJ187" s="72">
        <v>4</v>
      </c>
      <c r="BK187" s="72">
        <v>4</v>
      </c>
      <c r="BL187" s="72">
        <v>2</v>
      </c>
      <c r="BM187" s="72">
        <v>2</v>
      </c>
      <c r="BN187" s="72">
        <v>3</v>
      </c>
      <c r="BO187" s="72">
        <v>3</v>
      </c>
      <c r="BP187" s="72">
        <v>2</v>
      </c>
      <c r="BQ187" s="72">
        <v>3</v>
      </c>
      <c r="BR187" s="72">
        <v>2</v>
      </c>
      <c r="BS187" s="72">
        <v>3</v>
      </c>
      <c r="BT187" s="72">
        <v>2</v>
      </c>
      <c r="BU187" s="72">
        <v>3</v>
      </c>
      <c r="BV187" s="72">
        <v>2</v>
      </c>
      <c r="BW187" s="72">
        <v>2</v>
      </c>
      <c r="BX187" s="72">
        <v>2</v>
      </c>
      <c r="BY187" s="72">
        <v>3</v>
      </c>
      <c r="BZ187" s="72">
        <v>4</v>
      </c>
      <c r="CA187" s="72">
        <v>4</v>
      </c>
      <c r="CB187" s="72">
        <v>3</v>
      </c>
      <c r="CC187" s="72">
        <v>3</v>
      </c>
      <c r="CD187" s="72">
        <v>3</v>
      </c>
      <c r="CE187" s="72">
        <v>4</v>
      </c>
      <c r="CF187" s="72">
        <v>1</v>
      </c>
      <c r="CG187" s="72">
        <v>3</v>
      </c>
      <c r="CH187" s="72">
        <v>3</v>
      </c>
      <c r="CI187" s="72">
        <v>3</v>
      </c>
      <c r="CJ187" s="72">
        <v>2</v>
      </c>
      <c r="CK187" s="72">
        <v>3</v>
      </c>
      <c r="CL187" s="72">
        <v>2</v>
      </c>
      <c r="CM187" s="72">
        <v>2</v>
      </c>
      <c r="CN187" s="72">
        <v>2</v>
      </c>
      <c r="CO187" s="72">
        <v>1</v>
      </c>
      <c r="CP187" s="72">
        <v>1</v>
      </c>
      <c r="CQ187" s="72" t="s">
        <v>147</v>
      </c>
      <c r="CR187" s="72" t="s">
        <v>2578</v>
      </c>
      <c r="CT187" s="72" t="s">
        <v>2992</v>
      </c>
      <c r="CU187" s="72" t="s">
        <v>171</v>
      </c>
      <c r="CV187" s="72" t="s">
        <v>177</v>
      </c>
      <c r="CW187" s="72" t="s">
        <v>183</v>
      </c>
      <c r="CX187" s="72" t="s">
        <v>345</v>
      </c>
      <c r="CY187" s="72" t="s">
        <v>153</v>
      </c>
      <c r="CZ187" s="72" t="s">
        <v>204</v>
      </c>
      <c r="DA187" s="72" t="s">
        <v>208</v>
      </c>
      <c r="DB187" s="72" t="s">
        <v>214</v>
      </c>
      <c r="DC187" s="72" t="s">
        <v>2031</v>
      </c>
    </row>
    <row r="188" spans="1:107" ht="12.75" x14ac:dyDescent="0.2">
      <c r="A188" s="75">
        <v>43838.602189050929</v>
      </c>
      <c r="B188" s="72">
        <v>4</v>
      </c>
      <c r="C188" s="72">
        <v>5</v>
      </c>
      <c r="D188" s="72">
        <v>2</v>
      </c>
      <c r="E188" s="72">
        <v>2</v>
      </c>
      <c r="F188" s="72">
        <v>4</v>
      </c>
      <c r="G188" s="72">
        <v>4</v>
      </c>
      <c r="H188" s="72">
        <v>5</v>
      </c>
      <c r="I188" s="72">
        <v>3</v>
      </c>
      <c r="J188" s="72">
        <v>2</v>
      </c>
      <c r="K188" s="72">
        <v>3</v>
      </c>
      <c r="L188" s="72">
        <v>5</v>
      </c>
      <c r="M188" s="72">
        <v>4</v>
      </c>
      <c r="N188" s="72">
        <v>3</v>
      </c>
      <c r="O188" s="72">
        <v>5</v>
      </c>
      <c r="P188" s="72">
        <v>5</v>
      </c>
      <c r="Q188" s="72">
        <v>3</v>
      </c>
      <c r="R188" s="72">
        <v>1</v>
      </c>
      <c r="S188" s="72">
        <v>4</v>
      </c>
      <c r="T188" s="72">
        <v>4</v>
      </c>
      <c r="U188" s="72">
        <v>3</v>
      </c>
      <c r="V188" s="72">
        <v>4</v>
      </c>
      <c r="W188" s="72">
        <v>5</v>
      </c>
      <c r="X188" s="72" t="s">
        <v>2627</v>
      </c>
      <c r="Y188" s="72" t="s">
        <v>2747</v>
      </c>
      <c r="Z188" s="72">
        <v>5</v>
      </c>
      <c r="AA188" s="72">
        <v>4</v>
      </c>
      <c r="AB188" s="72">
        <v>5</v>
      </c>
      <c r="AC188" s="72">
        <v>5</v>
      </c>
      <c r="AD188" s="72">
        <v>5</v>
      </c>
      <c r="AE188" s="72">
        <v>5</v>
      </c>
      <c r="AF188" s="72">
        <v>5</v>
      </c>
      <c r="AG188" s="72">
        <v>5</v>
      </c>
      <c r="AH188" s="72">
        <v>4</v>
      </c>
      <c r="AI188" s="72">
        <v>4</v>
      </c>
      <c r="AJ188" s="72">
        <v>5</v>
      </c>
      <c r="AK188" s="72">
        <v>5</v>
      </c>
      <c r="AL188" s="72">
        <v>5</v>
      </c>
      <c r="AM188" s="72">
        <v>4</v>
      </c>
      <c r="AN188" s="72">
        <v>5</v>
      </c>
      <c r="AO188" s="72">
        <v>2</v>
      </c>
      <c r="AP188" s="72">
        <v>2</v>
      </c>
      <c r="AQ188" s="72">
        <v>4</v>
      </c>
      <c r="AR188" s="72">
        <v>4</v>
      </c>
      <c r="AS188" s="72">
        <v>5</v>
      </c>
      <c r="AT188" s="72">
        <v>3</v>
      </c>
      <c r="AU188" s="72">
        <v>2</v>
      </c>
      <c r="AV188" s="72">
        <v>3</v>
      </c>
      <c r="AW188" s="72">
        <v>5</v>
      </c>
      <c r="AX188" s="72">
        <v>4</v>
      </c>
      <c r="AY188" s="72">
        <v>4</v>
      </c>
      <c r="AZ188" s="72">
        <v>5</v>
      </c>
      <c r="BA188" s="72">
        <v>5</v>
      </c>
      <c r="BB188" s="72">
        <v>4</v>
      </c>
      <c r="BC188" s="72">
        <v>2</v>
      </c>
      <c r="BD188" s="72">
        <v>3</v>
      </c>
      <c r="BE188" s="72">
        <v>3</v>
      </c>
      <c r="BF188" s="72">
        <v>4</v>
      </c>
      <c r="BG188" s="72">
        <v>4</v>
      </c>
      <c r="BH188" s="72">
        <v>5</v>
      </c>
      <c r="BI188" s="72">
        <v>2</v>
      </c>
      <c r="BJ188" s="72">
        <v>3</v>
      </c>
      <c r="BK188" s="72">
        <v>3</v>
      </c>
      <c r="BL188" s="72">
        <v>4</v>
      </c>
      <c r="BM188" s="72">
        <v>3</v>
      </c>
      <c r="BN188" s="72">
        <v>3</v>
      </c>
      <c r="BO188" s="72">
        <v>4</v>
      </c>
      <c r="BP188" s="72">
        <v>4</v>
      </c>
      <c r="BQ188" s="72">
        <v>3</v>
      </c>
      <c r="BR188" s="72">
        <v>3</v>
      </c>
      <c r="BS188" s="72">
        <v>3</v>
      </c>
      <c r="BT188" s="72">
        <v>4</v>
      </c>
      <c r="BU188" s="72">
        <v>4</v>
      </c>
      <c r="BV188" s="72">
        <v>3</v>
      </c>
      <c r="BW188" s="72">
        <v>3</v>
      </c>
      <c r="BX188" s="72">
        <v>4</v>
      </c>
      <c r="BY188" s="72">
        <v>3</v>
      </c>
      <c r="BZ188" s="72">
        <v>4</v>
      </c>
      <c r="CA188" s="72">
        <v>4</v>
      </c>
      <c r="CB188" s="72">
        <v>4</v>
      </c>
      <c r="CC188" s="72">
        <v>4</v>
      </c>
      <c r="CD188" s="72">
        <v>4</v>
      </c>
      <c r="CE188" s="72">
        <v>4</v>
      </c>
      <c r="CF188" s="72">
        <v>3</v>
      </c>
      <c r="CG188" s="72">
        <v>2</v>
      </c>
      <c r="CH188" s="72">
        <v>4</v>
      </c>
      <c r="CI188" s="72">
        <v>4</v>
      </c>
      <c r="CJ188" s="72">
        <v>2</v>
      </c>
      <c r="CK188" s="72">
        <v>3</v>
      </c>
      <c r="CL188" s="72">
        <v>4</v>
      </c>
      <c r="CM188" s="72">
        <v>4</v>
      </c>
      <c r="CN188" s="72">
        <v>4</v>
      </c>
      <c r="CO188" s="72">
        <v>3</v>
      </c>
      <c r="CP188" s="72">
        <v>4</v>
      </c>
      <c r="CQ188" s="72" t="s">
        <v>145</v>
      </c>
      <c r="CR188" s="72" t="s">
        <v>2615</v>
      </c>
      <c r="CT188" s="72" t="s">
        <v>162</v>
      </c>
      <c r="CU188" s="72" t="s">
        <v>170</v>
      </c>
      <c r="CV188" s="72" t="s">
        <v>181</v>
      </c>
      <c r="CW188" s="72" t="s">
        <v>183</v>
      </c>
      <c r="CX188" s="72" t="s">
        <v>1368</v>
      </c>
      <c r="CY188" s="72" t="s">
        <v>192</v>
      </c>
      <c r="CZ188" s="72" t="s">
        <v>155</v>
      </c>
      <c r="DA188" s="72" t="s">
        <v>208</v>
      </c>
      <c r="DB188" s="72" t="s">
        <v>214</v>
      </c>
      <c r="DC188" s="72" t="s">
        <v>2031</v>
      </c>
    </row>
    <row r="189" spans="1:107" ht="12.75" x14ac:dyDescent="0.2">
      <c r="A189" s="75">
        <v>43838.607046458332</v>
      </c>
      <c r="B189" s="72">
        <v>4</v>
      </c>
      <c r="C189" s="72">
        <v>5</v>
      </c>
      <c r="D189" s="72">
        <v>5</v>
      </c>
      <c r="E189" s="72">
        <v>1</v>
      </c>
      <c r="F189" s="72">
        <v>1</v>
      </c>
      <c r="G189" s="72">
        <v>5</v>
      </c>
      <c r="H189" s="72">
        <v>5</v>
      </c>
      <c r="I189" s="72">
        <v>2</v>
      </c>
      <c r="J189" s="72">
        <v>1</v>
      </c>
      <c r="K189" s="72">
        <v>1</v>
      </c>
      <c r="L189" s="72">
        <v>1</v>
      </c>
      <c r="M189" s="72">
        <v>2</v>
      </c>
      <c r="N189" s="72">
        <v>1</v>
      </c>
      <c r="O189" s="72">
        <v>2</v>
      </c>
      <c r="P189" s="72">
        <v>4</v>
      </c>
      <c r="Q189" s="72">
        <v>2</v>
      </c>
      <c r="R189" s="72">
        <v>1</v>
      </c>
      <c r="S189" s="72">
        <v>2</v>
      </c>
      <c r="T189" s="72">
        <v>1</v>
      </c>
      <c r="U189" s="72">
        <v>5</v>
      </c>
      <c r="V189" s="72">
        <v>1</v>
      </c>
      <c r="W189" s="72">
        <v>4</v>
      </c>
      <c r="X189" s="72" t="s">
        <v>2726</v>
      </c>
      <c r="Y189" s="72" t="s">
        <v>3119</v>
      </c>
      <c r="Z189" s="72">
        <v>5</v>
      </c>
      <c r="AA189" s="72">
        <v>4</v>
      </c>
      <c r="AB189" s="72">
        <v>5</v>
      </c>
      <c r="AC189" s="72">
        <v>3</v>
      </c>
      <c r="AD189" s="72">
        <v>4</v>
      </c>
      <c r="AE189" s="72">
        <v>4</v>
      </c>
      <c r="AF189" s="72">
        <v>3</v>
      </c>
      <c r="AG189" s="72">
        <v>2</v>
      </c>
      <c r="AH189" s="72">
        <v>3</v>
      </c>
      <c r="AI189" s="72">
        <v>4</v>
      </c>
      <c r="AJ189" s="72">
        <v>4</v>
      </c>
      <c r="AK189" s="72">
        <v>4</v>
      </c>
      <c r="AL189" s="72">
        <v>4</v>
      </c>
      <c r="AM189" s="72">
        <v>4</v>
      </c>
      <c r="AN189" s="72">
        <v>5</v>
      </c>
      <c r="AO189" s="72">
        <v>5</v>
      </c>
      <c r="AP189" s="72">
        <v>3</v>
      </c>
      <c r="AQ189" s="72">
        <v>2</v>
      </c>
      <c r="AR189" s="72">
        <v>5</v>
      </c>
      <c r="AS189" s="72">
        <v>5</v>
      </c>
      <c r="AT189" s="72">
        <v>4</v>
      </c>
      <c r="AU189" s="72">
        <v>2</v>
      </c>
      <c r="AV189" s="72">
        <v>2</v>
      </c>
      <c r="AW189" s="72">
        <v>2</v>
      </c>
      <c r="AX189" s="72">
        <v>3</v>
      </c>
      <c r="AY189" s="72">
        <v>2</v>
      </c>
      <c r="AZ189" s="72">
        <v>2</v>
      </c>
      <c r="BA189" s="72">
        <v>4</v>
      </c>
      <c r="BB189" s="72">
        <v>3</v>
      </c>
      <c r="BC189" s="72">
        <v>2</v>
      </c>
      <c r="BD189" s="72">
        <v>3</v>
      </c>
      <c r="BE189" s="72">
        <v>1</v>
      </c>
      <c r="BF189" s="72">
        <v>5</v>
      </c>
      <c r="BG189" s="72">
        <v>1</v>
      </c>
      <c r="BH189" s="72">
        <v>5</v>
      </c>
      <c r="BI189" s="72">
        <v>4</v>
      </c>
      <c r="BJ189" s="72">
        <v>4</v>
      </c>
      <c r="BK189" s="72">
        <v>3</v>
      </c>
      <c r="BL189" s="72">
        <v>4</v>
      </c>
      <c r="BM189" s="72">
        <v>4</v>
      </c>
      <c r="BN189" s="72">
        <v>4</v>
      </c>
      <c r="BO189" s="72">
        <v>4</v>
      </c>
      <c r="BP189" s="72">
        <v>4</v>
      </c>
      <c r="BQ189" s="72">
        <v>3</v>
      </c>
      <c r="BR189" s="72">
        <v>4</v>
      </c>
      <c r="BS189" s="72">
        <v>4</v>
      </c>
      <c r="BT189" s="72">
        <v>4</v>
      </c>
      <c r="BU189" s="72">
        <v>3</v>
      </c>
      <c r="BV189" s="72">
        <v>3</v>
      </c>
      <c r="BW189" s="72">
        <v>3</v>
      </c>
      <c r="BX189" s="72">
        <v>4</v>
      </c>
      <c r="BY189" s="72">
        <v>3</v>
      </c>
      <c r="BZ189" s="72">
        <v>4</v>
      </c>
      <c r="CA189" s="72">
        <v>5</v>
      </c>
      <c r="CB189" s="72">
        <v>5</v>
      </c>
      <c r="CC189" s="72">
        <v>3</v>
      </c>
      <c r="CD189" s="72">
        <v>4</v>
      </c>
      <c r="CE189" s="72">
        <v>4</v>
      </c>
      <c r="CF189" s="72">
        <v>4</v>
      </c>
      <c r="CG189" s="72">
        <v>3</v>
      </c>
      <c r="CH189" s="72">
        <v>4</v>
      </c>
      <c r="CI189" s="72">
        <v>4</v>
      </c>
      <c r="CJ189" s="72">
        <v>4</v>
      </c>
      <c r="CK189" s="72">
        <v>5</v>
      </c>
      <c r="CL189" s="72">
        <v>2</v>
      </c>
      <c r="CM189" s="72">
        <v>2</v>
      </c>
      <c r="CN189" s="72">
        <v>3</v>
      </c>
      <c r="CO189" s="72">
        <v>3</v>
      </c>
      <c r="CP189" s="72">
        <v>3</v>
      </c>
      <c r="CQ189" s="72" t="s">
        <v>2052</v>
      </c>
      <c r="CR189" s="72" t="s">
        <v>3120</v>
      </c>
      <c r="CS189" s="72" t="s">
        <v>3121</v>
      </c>
      <c r="CT189" s="72" t="s">
        <v>163</v>
      </c>
      <c r="CU189" s="72" t="s">
        <v>172</v>
      </c>
      <c r="CV189" s="72" t="s">
        <v>176</v>
      </c>
      <c r="CW189" s="72" t="s">
        <v>183</v>
      </c>
      <c r="CX189" s="72" t="s">
        <v>2343</v>
      </c>
      <c r="CY189" s="72" t="s">
        <v>203</v>
      </c>
      <c r="CZ189" s="72" t="s">
        <v>2118</v>
      </c>
      <c r="DA189" s="72" t="s">
        <v>208</v>
      </c>
      <c r="DB189" s="72" t="s">
        <v>214</v>
      </c>
      <c r="DC189" s="72" t="s">
        <v>2031</v>
      </c>
    </row>
    <row r="190" spans="1:107" ht="12.75" x14ac:dyDescent="0.2">
      <c r="A190" s="75">
        <v>43838.611795462959</v>
      </c>
      <c r="B190" s="72">
        <v>3</v>
      </c>
      <c r="C190" s="72">
        <v>5</v>
      </c>
      <c r="D190" s="72">
        <v>5</v>
      </c>
      <c r="E190" s="72">
        <v>2</v>
      </c>
      <c r="F190" s="72">
        <v>2</v>
      </c>
      <c r="G190" s="72">
        <v>5</v>
      </c>
      <c r="H190" s="72">
        <v>5</v>
      </c>
      <c r="I190" s="72">
        <v>3</v>
      </c>
      <c r="J190" s="72">
        <v>2</v>
      </c>
      <c r="K190" s="72">
        <v>3</v>
      </c>
      <c r="L190" s="72">
        <v>3</v>
      </c>
      <c r="M190" s="72">
        <v>3</v>
      </c>
      <c r="N190" s="72">
        <v>4</v>
      </c>
      <c r="O190" s="72">
        <v>3</v>
      </c>
      <c r="P190" s="72">
        <v>4</v>
      </c>
      <c r="Q190" s="72">
        <v>5</v>
      </c>
      <c r="R190" s="72">
        <v>3</v>
      </c>
      <c r="S190" s="72">
        <v>2</v>
      </c>
      <c r="T190" s="72">
        <v>3</v>
      </c>
      <c r="U190" s="72">
        <v>5</v>
      </c>
      <c r="V190" s="72">
        <v>3</v>
      </c>
      <c r="W190" s="72">
        <v>5</v>
      </c>
      <c r="X190" s="72" t="s">
        <v>3122</v>
      </c>
      <c r="Y190" s="72" t="s">
        <v>3123</v>
      </c>
      <c r="Z190" s="72">
        <v>4</v>
      </c>
      <c r="AA190" s="72">
        <v>3</v>
      </c>
      <c r="AB190" s="72">
        <v>4</v>
      </c>
      <c r="AC190" s="72">
        <v>3</v>
      </c>
      <c r="AD190" s="72">
        <v>4</v>
      </c>
      <c r="AE190" s="72">
        <v>3</v>
      </c>
      <c r="AF190" s="72">
        <v>4</v>
      </c>
      <c r="AG190" s="72">
        <v>4</v>
      </c>
      <c r="AH190" s="72">
        <v>3</v>
      </c>
      <c r="AI190" s="72">
        <v>4</v>
      </c>
      <c r="AJ190" s="72">
        <v>4</v>
      </c>
      <c r="AK190" s="72">
        <v>4</v>
      </c>
      <c r="AL190" s="72">
        <v>4</v>
      </c>
      <c r="AM190" s="72">
        <v>3</v>
      </c>
      <c r="AN190" s="72">
        <v>5</v>
      </c>
      <c r="AO190" s="72">
        <v>5</v>
      </c>
      <c r="AP190" s="72">
        <v>3</v>
      </c>
      <c r="AQ190" s="72">
        <v>3</v>
      </c>
      <c r="AR190" s="72">
        <v>5</v>
      </c>
      <c r="AS190" s="72">
        <v>5</v>
      </c>
      <c r="AT190" s="72">
        <v>4</v>
      </c>
      <c r="AU190" s="72">
        <v>2</v>
      </c>
      <c r="AV190" s="72">
        <v>3</v>
      </c>
      <c r="AW190" s="72">
        <v>4</v>
      </c>
      <c r="AX190" s="72">
        <v>3</v>
      </c>
      <c r="AY190" s="72">
        <v>3</v>
      </c>
      <c r="AZ190" s="72">
        <v>3</v>
      </c>
      <c r="BA190" s="72">
        <v>5</v>
      </c>
      <c r="BB190" s="72">
        <v>5</v>
      </c>
      <c r="BC190" s="72">
        <v>3</v>
      </c>
      <c r="BD190" s="72">
        <v>2</v>
      </c>
      <c r="BE190" s="72">
        <v>2</v>
      </c>
      <c r="BF190" s="72">
        <v>5</v>
      </c>
      <c r="BG190" s="72">
        <v>4</v>
      </c>
      <c r="BH190" s="72">
        <v>5</v>
      </c>
      <c r="BI190" s="72">
        <v>3</v>
      </c>
      <c r="BJ190" s="72">
        <v>4</v>
      </c>
      <c r="BK190" s="72">
        <v>3</v>
      </c>
      <c r="BL190" s="72">
        <v>4</v>
      </c>
      <c r="BM190" s="72">
        <v>3</v>
      </c>
      <c r="BN190" s="72">
        <v>3</v>
      </c>
      <c r="BO190" s="72">
        <v>4</v>
      </c>
      <c r="BP190" s="72">
        <v>4</v>
      </c>
      <c r="BQ190" s="72">
        <v>5</v>
      </c>
      <c r="BR190" s="72">
        <v>5</v>
      </c>
      <c r="BS190" s="72">
        <v>4</v>
      </c>
      <c r="BT190" s="72">
        <v>5</v>
      </c>
      <c r="BU190" s="72">
        <v>4</v>
      </c>
      <c r="BV190" s="72">
        <v>4</v>
      </c>
      <c r="BW190" s="72" t="s">
        <v>5</v>
      </c>
      <c r="BX190" s="72">
        <v>4</v>
      </c>
      <c r="BY190" s="72">
        <v>3</v>
      </c>
      <c r="BZ190" s="72">
        <v>5</v>
      </c>
      <c r="CA190" s="72">
        <v>5</v>
      </c>
      <c r="CB190" s="72">
        <v>4</v>
      </c>
      <c r="CC190" s="72">
        <v>5</v>
      </c>
      <c r="CD190" s="72" t="s">
        <v>5</v>
      </c>
      <c r="CE190" s="72" t="s">
        <v>5</v>
      </c>
      <c r="CF190" s="72">
        <v>4</v>
      </c>
      <c r="CG190" s="72">
        <v>3</v>
      </c>
      <c r="CH190" s="72">
        <v>5</v>
      </c>
      <c r="CI190" s="72">
        <v>5</v>
      </c>
      <c r="CJ190" s="72">
        <v>3</v>
      </c>
      <c r="CK190" s="72">
        <v>5</v>
      </c>
      <c r="CL190" s="72" t="s">
        <v>5</v>
      </c>
      <c r="CM190" s="72">
        <v>5</v>
      </c>
      <c r="CN190" s="72" t="s">
        <v>5</v>
      </c>
      <c r="CO190" s="72">
        <v>4</v>
      </c>
      <c r="CP190" s="72">
        <v>4</v>
      </c>
      <c r="CQ190" s="72" t="s">
        <v>148</v>
      </c>
      <c r="CR190" s="72" t="s">
        <v>2649</v>
      </c>
      <c r="CT190" s="72" t="s">
        <v>163</v>
      </c>
      <c r="CU190" s="72" t="s">
        <v>171</v>
      </c>
      <c r="CV190" s="72" t="s">
        <v>180</v>
      </c>
      <c r="CW190" s="72" t="s">
        <v>183</v>
      </c>
      <c r="CX190" s="72" t="s">
        <v>3124</v>
      </c>
      <c r="CY190" s="72" t="s">
        <v>204</v>
      </c>
      <c r="CZ190" s="72" t="s">
        <v>498</v>
      </c>
      <c r="DA190" s="72" t="s">
        <v>208</v>
      </c>
      <c r="DB190" s="72" t="s">
        <v>214</v>
      </c>
      <c r="DC190" s="72" t="s">
        <v>2031</v>
      </c>
    </row>
    <row r="191" spans="1:107" ht="12.75" x14ac:dyDescent="0.2">
      <c r="A191" s="75">
        <v>43838.617024895837</v>
      </c>
      <c r="B191" s="72">
        <v>5</v>
      </c>
      <c r="C191" s="72">
        <v>5</v>
      </c>
      <c r="D191" s="72">
        <v>4</v>
      </c>
      <c r="E191" s="72">
        <v>3</v>
      </c>
      <c r="F191" s="72">
        <v>1</v>
      </c>
      <c r="G191" s="72">
        <v>5</v>
      </c>
      <c r="H191" s="72">
        <v>5</v>
      </c>
      <c r="I191" s="72">
        <v>3</v>
      </c>
      <c r="J191" s="72">
        <v>1</v>
      </c>
      <c r="K191" s="72">
        <v>2</v>
      </c>
      <c r="L191" s="72">
        <v>1</v>
      </c>
      <c r="M191" s="72">
        <v>3</v>
      </c>
      <c r="N191" s="72">
        <v>1</v>
      </c>
      <c r="O191" s="72">
        <v>2</v>
      </c>
      <c r="P191" s="72">
        <v>5</v>
      </c>
      <c r="Q191" s="72">
        <v>3</v>
      </c>
      <c r="R191" s="72">
        <v>1</v>
      </c>
      <c r="S191" s="72">
        <v>1</v>
      </c>
      <c r="T191" s="72">
        <v>1</v>
      </c>
      <c r="U191" s="72">
        <v>4</v>
      </c>
      <c r="V191" s="72" t="s">
        <v>5</v>
      </c>
      <c r="W191" s="72">
        <v>4</v>
      </c>
      <c r="X191" s="72" t="s">
        <v>3125</v>
      </c>
      <c r="Y191" s="72" t="s">
        <v>2539</v>
      </c>
      <c r="Z191" s="72">
        <v>4</v>
      </c>
      <c r="AA191" s="72">
        <v>2</v>
      </c>
      <c r="AB191" s="72">
        <v>4</v>
      </c>
      <c r="AC191" s="72">
        <v>3</v>
      </c>
      <c r="AD191" s="72">
        <v>5</v>
      </c>
      <c r="AE191" s="72">
        <v>2</v>
      </c>
      <c r="AF191" s="72">
        <v>4</v>
      </c>
      <c r="AG191" s="72">
        <v>3</v>
      </c>
      <c r="AH191" s="72">
        <v>3</v>
      </c>
      <c r="AI191" s="72">
        <v>3</v>
      </c>
      <c r="AJ191" s="72">
        <v>2</v>
      </c>
      <c r="AK191" s="72">
        <v>5</v>
      </c>
      <c r="AL191" s="72">
        <v>3</v>
      </c>
      <c r="AM191" s="72">
        <v>5</v>
      </c>
      <c r="AN191" s="72">
        <v>5</v>
      </c>
      <c r="AO191" s="72">
        <v>5</v>
      </c>
      <c r="AP191" s="72">
        <v>3</v>
      </c>
      <c r="AQ191" s="72">
        <v>1</v>
      </c>
      <c r="AR191" s="72">
        <v>5</v>
      </c>
      <c r="AS191" s="72">
        <v>5</v>
      </c>
      <c r="AT191" s="72">
        <v>4</v>
      </c>
      <c r="AU191" s="72">
        <v>1</v>
      </c>
      <c r="AV191" s="72">
        <v>2</v>
      </c>
      <c r="AW191" s="72">
        <v>1</v>
      </c>
      <c r="AX191" s="72">
        <v>4</v>
      </c>
      <c r="AY191" s="72">
        <v>3</v>
      </c>
      <c r="AZ191" s="72">
        <v>1</v>
      </c>
      <c r="BA191" s="72">
        <v>5</v>
      </c>
      <c r="BB191" s="72">
        <v>3</v>
      </c>
      <c r="BC191" s="72">
        <v>1</v>
      </c>
      <c r="BD191" s="72">
        <v>1</v>
      </c>
      <c r="BE191" s="72">
        <v>1</v>
      </c>
      <c r="BF191" s="72">
        <v>4</v>
      </c>
      <c r="BG191" s="72" t="s">
        <v>5</v>
      </c>
      <c r="BH191" s="72">
        <v>4</v>
      </c>
      <c r="BI191" s="72">
        <v>3</v>
      </c>
      <c r="BJ191" s="72">
        <v>4</v>
      </c>
      <c r="BK191" s="72">
        <v>3</v>
      </c>
      <c r="BL191" s="72">
        <v>4</v>
      </c>
      <c r="BM191" s="72">
        <v>4</v>
      </c>
      <c r="BN191" s="72">
        <v>4</v>
      </c>
      <c r="BO191" s="72">
        <v>4</v>
      </c>
      <c r="BP191" s="72">
        <v>4</v>
      </c>
      <c r="BQ191" s="72">
        <v>3</v>
      </c>
      <c r="BR191" s="72">
        <v>4</v>
      </c>
      <c r="BS191" s="72">
        <v>4</v>
      </c>
      <c r="BT191" s="72">
        <v>3</v>
      </c>
      <c r="BU191" s="72">
        <v>4</v>
      </c>
      <c r="BV191" s="72">
        <v>4</v>
      </c>
      <c r="BW191" s="72" t="s">
        <v>5</v>
      </c>
      <c r="BX191" s="72">
        <v>3</v>
      </c>
      <c r="BY191" s="72">
        <v>3</v>
      </c>
      <c r="BZ191" s="72">
        <v>4</v>
      </c>
      <c r="CA191" s="72">
        <v>4</v>
      </c>
      <c r="CB191" s="72">
        <v>4</v>
      </c>
      <c r="CC191" s="72">
        <v>4</v>
      </c>
      <c r="CD191" s="72">
        <v>4</v>
      </c>
      <c r="CE191" s="72">
        <v>4</v>
      </c>
      <c r="CF191" s="72">
        <v>5</v>
      </c>
      <c r="CG191" s="72">
        <v>4</v>
      </c>
      <c r="CH191" s="72">
        <v>5</v>
      </c>
      <c r="CI191" s="72">
        <v>5</v>
      </c>
      <c r="CJ191" s="72">
        <v>3</v>
      </c>
      <c r="CK191" s="72">
        <v>4</v>
      </c>
      <c r="CL191" s="72">
        <v>3</v>
      </c>
      <c r="CM191" s="72">
        <v>3</v>
      </c>
      <c r="CN191" s="72">
        <v>3</v>
      </c>
      <c r="CO191" s="72">
        <v>3</v>
      </c>
      <c r="CP191" s="72">
        <v>3</v>
      </c>
      <c r="CQ191" s="72" t="s">
        <v>148</v>
      </c>
      <c r="CR191" s="72" t="s">
        <v>3126</v>
      </c>
      <c r="CS191" s="72" t="s">
        <v>3127</v>
      </c>
      <c r="CT191" s="72" t="s">
        <v>163</v>
      </c>
      <c r="CU191" s="72" t="s">
        <v>172</v>
      </c>
      <c r="CV191" s="72" t="s">
        <v>176</v>
      </c>
      <c r="CW191" s="72" t="s">
        <v>183</v>
      </c>
      <c r="CX191" s="72" t="s">
        <v>345</v>
      </c>
      <c r="CY191" s="72" t="s">
        <v>204</v>
      </c>
      <c r="CZ191" s="72" t="s">
        <v>596</v>
      </c>
      <c r="DA191" s="72" t="s">
        <v>208</v>
      </c>
      <c r="DB191" s="72" t="s">
        <v>214</v>
      </c>
      <c r="DC191" s="72" t="s">
        <v>2031</v>
      </c>
    </row>
    <row r="192" spans="1:107" ht="12.75" x14ac:dyDescent="0.2">
      <c r="A192" s="75">
        <v>43838.6313390625</v>
      </c>
      <c r="B192" s="72">
        <v>3</v>
      </c>
      <c r="C192" s="72">
        <v>5</v>
      </c>
      <c r="D192" s="72">
        <v>5</v>
      </c>
      <c r="E192" s="72">
        <v>4</v>
      </c>
      <c r="F192" s="72">
        <v>3</v>
      </c>
      <c r="G192" s="72">
        <v>5</v>
      </c>
      <c r="H192" s="72">
        <v>5</v>
      </c>
      <c r="I192" s="72">
        <v>3</v>
      </c>
      <c r="J192" s="72">
        <v>2</v>
      </c>
      <c r="K192" s="72">
        <v>3</v>
      </c>
      <c r="L192" s="72">
        <v>2</v>
      </c>
      <c r="M192" s="72">
        <v>5</v>
      </c>
      <c r="N192" s="72">
        <v>4</v>
      </c>
      <c r="O192" s="72">
        <v>3</v>
      </c>
      <c r="P192" s="72">
        <v>5</v>
      </c>
      <c r="Q192" s="72">
        <v>3</v>
      </c>
      <c r="R192" s="72">
        <v>3</v>
      </c>
      <c r="S192" s="72">
        <v>3</v>
      </c>
      <c r="T192" s="72">
        <v>2</v>
      </c>
      <c r="U192" s="72">
        <v>5</v>
      </c>
      <c r="V192" s="72" t="s">
        <v>5</v>
      </c>
      <c r="W192" s="72">
        <v>5</v>
      </c>
      <c r="X192" s="72" t="s">
        <v>3128</v>
      </c>
      <c r="Y192" s="72" t="s">
        <v>3129</v>
      </c>
      <c r="Z192" s="72">
        <v>5</v>
      </c>
      <c r="AA192" s="72">
        <v>5</v>
      </c>
      <c r="AB192" s="72">
        <v>5</v>
      </c>
      <c r="AC192" s="72">
        <v>5</v>
      </c>
      <c r="AD192" s="72">
        <v>5</v>
      </c>
      <c r="AE192" s="72">
        <v>5</v>
      </c>
      <c r="AF192" s="72">
        <v>5</v>
      </c>
      <c r="AG192" s="72">
        <v>5</v>
      </c>
      <c r="AH192" s="72">
        <v>5</v>
      </c>
      <c r="AI192" s="72">
        <v>5</v>
      </c>
      <c r="AJ192" s="72">
        <v>5</v>
      </c>
      <c r="AK192" s="72">
        <v>5</v>
      </c>
      <c r="AL192" s="72">
        <v>5</v>
      </c>
      <c r="AM192" s="72">
        <v>5</v>
      </c>
      <c r="AN192" s="72">
        <v>5</v>
      </c>
      <c r="AO192" s="72">
        <v>5</v>
      </c>
      <c r="AP192" s="72">
        <v>5</v>
      </c>
      <c r="AQ192" s="72">
        <v>3</v>
      </c>
      <c r="AR192" s="72">
        <v>5</v>
      </c>
      <c r="AS192" s="72">
        <v>5</v>
      </c>
      <c r="AT192" s="72">
        <v>3</v>
      </c>
      <c r="AU192" s="72">
        <v>2</v>
      </c>
      <c r="AV192" s="72">
        <v>4</v>
      </c>
      <c r="AW192" s="72">
        <v>5</v>
      </c>
      <c r="AX192" s="72">
        <v>5</v>
      </c>
      <c r="AY192" s="72">
        <v>5</v>
      </c>
      <c r="AZ192" s="72">
        <v>3</v>
      </c>
      <c r="BA192" s="72">
        <v>5</v>
      </c>
      <c r="BB192" s="72">
        <v>4</v>
      </c>
      <c r="BC192" s="72">
        <v>3</v>
      </c>
      <c r="BD192" s="72">
        <v>5</v>
      </c>
      <c r="BE192" s="72">
        <v>3</v>
      </c>
      <c r="BF192" s="72">
        <v>5</v>
      </c>
      <c r="BG192" s="72" t="s">
        <v>5</v>
      </c>
      <c r="BH192" s="72">
        <v>5</v>
      </c>
      <c r="BI192" s="72">
        <v>4</v>
      </c>
      <c r="BJ192" s="72">
        <v>5</v>
      </c>
      <c r="BK192" s="72">
        <v>4</v>
      </c>
      <c r="BL192" s="72">
        <v>4</v>
      </c>
      <c r="BM192" s="72">
        <v>5</v>
      </c>
      <c r="BN192" s="72">
        <v>5</v>
      </c>
      <c r="BO192" s="72">
        <v>5</v>
      </c>
      <c r="BP192" s="72">
        <v>5</v>
      </c>
      <c r="BQ192" s="72">
        <v>3</v>
      </c>
      <c r="BR192" s="72">
        <v>5</v>
      </c>
      <c r="BS192" s="72">
        <v>5</v>
      </c>
      <c r="BT192" s="72">
        <v>4</v>
      </c>
      <c r="BU192" s="72">
        <v>4</v>
      </c>
      <c r="BV192" s="72">
        <v>5</v>
      </c>
      <c r="BW192" s="72">
        <v>4</v>
      </c>
      <c r="BX192" s="72">
        <v>5</v>
      </c>
      <c r="BY192" s="72">
        <v>5</v>
      </c>
      <c r="BZ192" s="72">
        <v>5</v>
      </c>
      <c r="CA192" s="72">
        <v>5</v>
      </c>
      <c r="CB192" s="72">
        <v>5</v>
      </c>
      <c r="CC192" s="72">
        <v>5</v>
      </c>
      <c r="CD192" s="72">
        <v>5</v>
      </c>
      <c r="CE192" s="72">
        <v>5</v>
      </c>
      <c r="CF192" s="72">
        <v>4</v>
      </c>
      <c r="CG192" s="72">
        <v>1</v>
      </c>
      <c r="CH192" s="72">
        <v>5</v>
      </c>
      <c r="CI192" s="72">
        <v>5</v>
      </c>
      <c r="CJ192" s="72">
        <v>3</v>
      </c>
      <c r="CK192" s="72">
        <v>3</v>
      </c>
      <c r="CL192" s="72" t="s">
        <v>5</v>
      </c>
      <c r="CM192" s="72" t="s">
        <v>5</v>
      </c>
      <c r="CN192" s="72">
        <v>1</v>
      </c>
      <c r="CO192" s="72">
        <v>3</v>
      </c>
      <c r="CP192" s="72">
        <v>5</v>
      </c>
      <c r="CQ192" s="72" t="s">
        <v>2669</v>
      </c>
      <c r="CR192" s="72" t="s">
        <v>3130</v>
      </c>
      <c r="CS192" s="72" t="s">
        <v>3131</v>
      </c>
      <c r="CT192" s="72" t="s">
        <v>162</v>
      </c>
      <c r="CU192" s="72" t="s">
        <v>170</v>
      </c>
      <c r="CV192" s="72" t="s">
        <v>176</v>
      </c>
      <c r="CW192" s="72" t="s">
        <v>183</v>
      </c>
      <c r="CX192" s="72" t="s">
        <v>548</v>
      </c>
      <c r="CY192" s="72" t="s">
        <v>3132</v>
      </c>
      <c r="CZ192" s="72" t="s">
        <v>3132</v>
      </c>
      <c r="DA192" s="72" t="s">
        <v>208</v>
      </c>
      <c r="DB192" s="72" t="s">
        <v>214</v>
      </c>
      <c r="DC192" s="72" t="s">
        <v>2031</v>
      </c>
    </row>
    <row r="193" spans="1:107" ht="12.75" x14ac:dyDescent="0.2">
      <c r="A193" s="75">
        <v>43838.634946342594</v>
      </c>
      <c r="B193" s="72">
        <v>5</v>
      </c>
      <c r="C193" s="72">
        <v>5</v>
      </c>
      <c r="D193" s="72">
        <v>4</v>
      </c>
      <c r="E193" s="72">
        <v>3</v>
      </c>
      <c r="F193" s="72">
        <v>3</v>
      </c>
      <c r="G193" s="72">
        <v>5</v>
      </c>
      <c r="H193" s="72">
        <v>5</v>
      </c>
      <c r="I193" s="72">
        <v>3</v>
      </c>
      <c r="J193" s="72">
        <v>2</v>
      </c>
      <c r="K193" s="72">
        <v>2</v>
      </c>
      <c r="L193" s="72">
        <v>1</v>
      </c>
      <c r="M193" s="72">
        <v>3</v>
      </c>
      <c r="N193" s="72">
        <v>2</v>
      </c>
      <c r="O193" s="72">
        <v>3</v>
      </c>
      <c r="P193" s="72">
        <v>5</v>
      </c>
      <c r="Q193" s="72">
        <v>5</v>
      </c>
      <c r="R193" s="72">
        <v>4</v>
      </c>
      <c r="S193" s="72">
        <v>2</v>
      </c>
      <c r="T193" s="72">
        <v>1</v>
      </c>
      <c r="U193" s="72">
        <v>2</v>
      </c>
      <c r="V193" s="72" t="s">
        <v>5</v>
      </c>
      <c r="W193" s="72">
        <v>4</v>
      </c>
      <c r="X193" s="72" t="s">
        <v>3133</v>
      </c>
      <c r="Z193" s="72" t="s">
        <v>5</v>
      </c>
      <c r="AA193" s="72">
        <v>2</v>
      </c>
      <c r="AB193" s="72">
        <v>4</v>
      </c>
      <c r="AC193" s="72">
        <v>3</v>
      </c>
      <c r="AD193" s="72">
        <v>5</v>
      </c>
      <c r="AE193" s="72">
        <v>4</v>
      </c>
      <c r="AF193" s="72" t="s">
        <v>5</v>
      </c>
      <c r="AG193" s="72">
        <v>5</v>
      </c>
      <c r="AH193" s="72">
        <v>3</v>
      </c>
      <c r="AI193" s="72">
        <v>3</v>
      </c>
      <c r="AJ193" s="72">
        <v>5</v>
      </c>
      <c r="AK193" s="72">
        <v>4</v>
      </c>
      <c r="AL193" s="72">
        <v>4</v>
      </c>
      <c r="AM193" s="72">
        <v>5</v>
      </c>
      <c r="AN193" s="72">
        <v>5</v>
      </c>
      <c r="AO193" s="72">
        <v>4</v>
      </c>
      <c r="AP193" s="72">
        <v>3</v>
      </c>
      <c r="AQ193" s="72">
        <v>2</v>
      </c>
      <c r="AR193" s="72">
        <v>5</v>
      </c>
      <c r="AS193" s="72">
        <v>5</v>
      </c>
      <c r="AT193" s="72">
        <v>4</v>
      </c>
      <c r="AU193" s="72">
        <v>2</v>
      </c>
      <c r="AV193" s="72">
        <v>1</v>
      </c>
      <c r="AW193" s="72">
        <v>1</v>
      </c>
      <c r="AX193" s="72">
        <v>5</v>
      </c>
      <c r="AY193" s="72">
        <v>2</v>
      </c>
      <c r="AZ193" s="72">
        <v>3</v>
      </c>
      <c r="BA193" s="72">
        <v>5</v>
      </c>
      <c r="BB193" s="72">
        <v>5</v>
      </c>
      <c r="BC193" s="72">
        <v>3</v>
      </c>
      <c r="BD193" s="72">
        <v>1</v>
      </c>
      <c r="BE193" s="72">
        <v>1</v>
      </c>
      <c r="BF193" s="72">
        <v>2</v>
      </c>
      <c r="BG193" s="72">
        <v>1</v>
      </c>
      <c r="BH193" s="72">
        <v>5</v>
      </c>
      <c r="BI193" s="72">
        <v>2</v>
      </c>
      <c r="BJ193" s="72">
        <v>2</v>
      </c>
      <c r="BK193" s="72">
        <v>1</v>
      </c>
      <c r="BL193" s="72">
        <v>4</v>
      </c>
      <c r="BM193" s="72" t="s">
        <v>5</v>
      </c>
      <c r="BN193" s="72">
        <v>4</v>
      </c>
      <c r="BO193" s="72">
        <v>5</v>
      </c>
      <c r="BP193" s="72">
        <v>5</v>
      </c>
      <c r="BQ193" s="72" t="s">
        <v>5</v>
      </c>
      <c r="BR193" s="72">
        <v>2</v>
      </c>
      <c r="BS193" s="72">
        <v>5</v>
      </c>
      <c r="BT193" s="72">
        <v>2</v>
      </c>
      <c r="BU193" s="72">
        <v>3</v>
      </c>
      <c r="BV193" s="72" t="s">
        <v>5</v>
      </c>
      <c r="BW193" s="72">
        <v>1</v>
      </c>
      <c r="BX193" s="72">
        <v>5</v>
      </c>
      <c r="BY193" s="72">
        <v>4</v>
      </c>
      <c r="BZ193" s="72">
        <v>3</v>
      </c>
      <c r="CA193" s="72">
        <v>4</v>
      </c>
      <c r="CB193" s="72">
        <v>3</v>
      </c>
      <c r="CC193" s="72">
        <v>1</v>
      </c>
      <c r="CD193" s="72">
        <v>2</v>
      </c>
      <c r="CE193" s="72">
        <v>3</v>
      </c>
      <c r="CF193" s="72">
        <v>4</v>
      </c>
      <c r="CG193" s="72">
        <v>1</v>
      </c>
      <c r="CH193" s="72">
        <v>5</v>
      </c>
      <c r="CI193" s="72">
        <v>3</v>
      </c>
      <c r="CJ193" s="72">
        <v>4</v>
      </c>
      <c r="CK193" s="72">
        <v>4</v>
      </c>
      <c r="CL193" s="72">
        <v>3</v>
      </c>
      <c r="CM193" s="72">
        <v>2</v>
      </c>
      <c r="CN193" s="72">
        <v>1</v>
      </c>
      <c r="CO193" s="72">
        <v>5</v>
      </c>
      <c r="CP193" s="72">
        <v>4</v>
      </c>
      <c r="CQ193" s="72" t="s">
        <v>3008</v>
      </c>
      <c r="CR193" s="72" t="s">
        <v>3134</v>
      </c>
      <c r="CT193" s="72" t="s">
        <v>163</v>
      </c>
      <c r="CU193" s="72" t="s">
        <v>170</v>
      </c>
      <c r="CV193" s="72" t="s">
        <v>176</v>
      </c>
      <c r="CW193" s="72" t="s">
        <v>183</v>
      </c>
      <c r="CX193" s="72" t="s">
        <v>674</v>
      </c>
      <c r="CY193" s="72" t="s">
        <v>202</v>
      </c>
      <c r="CZ193" s="72" t="s">
        <v>854</v>
      </c>
      <c r="DA193" s="72" t="s">
        <v>208</v>
      </c>
      <c r="DB193" s="72" t="s">
        <v>214</v>
      </c>
      <c r="DC193" s="72" t="s">
        <v>2031</v>
      </c>
    </row>
    <row r="194" spans="1:107" ht="12.75" x14ac:dyDescent="0.2">
      <c r="A194" s="75">
        <v>43838.637564525459</v>
      </c>
      <c r="B194" s="72">
        <v>4</v>
      </c>
      <c r="C194" s="72">
        <v>5</v>
      </c>
      <c r="D194" s="72">
        <v>5</v>
      </c>
      <c r="E194" s="72">
        <v>1</v>
      </c>
      <c r="F194" s="72">
        <v>5</v>
      </c>
      <c r="G194" s="72">
        <v>5</v>
      </c>
      <c r="H194" s="72">
        <v>5</v>
      </c>
      <c r="I194" s="72">
        <v>1</v>
      </c>
      <c r="J194" s="72">
        <v>1</v>
      </c>
      <c r="K194" s="72">
        <v>1</v>
      </c>
      <c r="L194" s="72" t="s">
        <v>5</v>
      </c>
      <c r="M194" s="72">
        <v>5</v>
      </c>
      <c r="N194" s="72">
        <v>1</v>
      </c>
      <c r="O194" s="72">
        <v>1</v>
      </c>
      <c r="P194" s="72">
        <v>5</v>
      </c>
      <c r="Q194" s="72">
        <v>5</v>
      </c>
      <c r="R194" s="72">
        <v>1</v>
      </c>
      <c r="S194" s="72" t="s">
        <v>5</v>
      </c>
      <c r="T194" s="72">
        <v>1</v>
      </c>
      <c r="U194" s="72">
        <v>1</v>
      </c>
      <c r="V194" s="72">
        <v>1</v>
      </c>
      <c r="W194" s="72">
        <v>4</v>
      </c>
      <c r="X194" s="72" t="s">
        <v>3135</v>
      </c>
      <c r="Z194" s="72">
        <v>1</v>
      </c>
      <c r="AA194" s="72">
        <v>5</v>
      </c>
      <c r="AB194" s="72">
        <v>5</v>
      </c>
      <c r="AC194" s="72">
        <v>4</v>
      </c>
      <c r="AD194" s="72">
        <v>5</v>
      </c>
      <c r="AE194" s="72">
        <v>3</v>
      </c>
      <c r="AF194" s="72">
        <v>4</v>
      </c>
      <c r="AG194" s="72">
        <v>3</v>
      </c>
      <c r="AH194" s="72">
        <v>4</v>
      </c>
      <c r="AI194" s="72">
        <v>5</v>
      </c>
      <c r="AJ194" s="72">
        <v>3</v>
      </c>
      <c r="AK194" s="72">
        <v>5</v>
      </c>
      <c r="AL194" s="72">
        <v>3</v>
      </c>
      <c r="AM194" s="72">
        <v>1</v>
      </c>
      <c r="AN194" s="72">
        <v>5</v>
      </c>
      <c r="AO194" s="72">
        <v>5</v>
      </c>
      <c r="AP194" s="72">
        <v>1</v>
      </c>
      <c r="AQ194" s="72">
        <v>5</v>
      </c>
      <c r="AR194" s="72">
        <v>5</v>
      </c>
      <c r="AS194" s="72">
        <v>5</v>
      </c>
      <c r="AT194" s="72">
        <v>1</v>
      </c>
      <c r="AU194" s="72">
        <v>1</v>
      </c>
      <c r="AV194" s="72">
        <v>1</v>
      </c>
      <c r="AW194" s="72">
        <v>3</v>
      </c>
      <c r="AX194" s="72">
        <v>5</v>
      </c>
      <c r="AY194" s="72">
        <v>1</v>
      </c>
      <c r="AZ194" s="72">
        <v>1</v>
      </c>
      <c r="BA194" s="72">
        <v>5</v>
      </c>
      <c r="BB194" s="72">
        <v>5</v>
      </c>
      <c r="BC194" s="72">
        <v>1</v>
      </c>
      <c r="BD194" s="72">
        <v>1</v>
      </c>
      <c r="BE194" s="72">
        <v>1</v>
      </c>
      <c r="BF194" s="72">
        <v>1</v>
      </c>
      <c r="BG194" s="72">
        <v>1</v>
      </c>
      <c r="BH194" s="72">
        <v>5</v>
      </c>
      <c r="BI194" s="72" t="s">
        <v>5</v>
      </c>
      <c r="BJ194" s="72" t="s">
        <v>5</v>
      </c>
      <c r="BK194" s="72" t="s">
        <v>5</v>
      </c>
      <c r="BL194" s="72" t="s">
        <v>5</v>
      </c>
      <c r="BM194" s="72" t="s">
        <v>5</v>
      </c>
      <c r="BN194" s="72" t="s">
        <v>5</v>
      </c>
      <c r="BO194" s="72">
        <v>5</v>
      </c>
      <c r="BP194" s="72" t="s">
        <v>5</v>
      </c>
      <c r="BQ194" s="72">
        <v>2</v>
      </c>
      <c r="BR194" s="72" t="s">
        <v>5</v>
      </c>
      <c r="BS194" s="72">
        <v>5</v>
      </c>
      <c r="BT194" s="72" t="s">
        <v>5</v>
      </c>
      <c r="BU194" s="72">
        <v>3</v>
      </c>
      <c r="BV194" s="72">
        <v>4</v>
      </c>
      <c r="BW194" s="72" t="s">
        <v>5</v>
      </c>
      <c r="BX194" s="72" t="s">
        <v>5</v>
      </c>
      <c r="BY194" s="72" t="s">
        <v>5</v>
      </c>
      <c r="BZ194" s="72">
        <v>3</v>
      </c>
      <c r="CA194" s="72" t="s">
        <v>5</v>
      </c>
      <c r="CB194" s="72" t="s">
        <v>5</v>
      </c>
      <c r="CC194" s="72" t="s">
        <v>5</v>
      </c>
      <c r="CD194" s="72" t="s">
        <v>5</v>
      </c>
      <c r="CE194" s="72">
        <v>3</v>
      </c>
      <c r="CF194" s="72">
        <v>5</v>
      </c>
      <c r="CG194" s="72">
        <v>1</v>
      </c>
      <c r="CH194" s="72">
        <v>5</v>
      </c>
      <c r="CI194" s="72">
        <v>5</v>
      </c>
      <c r="CJ194" s="72">
        <v>3</v>
      </c>
      <c r="CK194" s="72">
        <v>3</v>
      </c>
      <c r="CL194" s="72">
        <v>2</v>
      </c>
      <c r="CM194" s="72">
        <v>1</v>
      </c>
      <c r="CN194" s="72" t="s">
        <v>5</v>
      </c>
      <c r="CO194" s="72">
        <v>5</v>
      </c>
      <c r="CP194" s="72">
        <v>1</v>
      </c>
      <c r="CQ194" s="72" t="s">
        <v>147</v>
      </c>
      <c r="CR194" s="72" t="s">
        <v>3136</v>
      </c>
      <c r="CT194" s="72" t="s">
        <v>162</v>
      </c>
      <c r="CU194" s="72" t="s">
        <v>171</v>
      </c>
      <c r="CV194" s="72" t="s">
        <v>179</v>
      </c>
      <c r="CW194" s="72" t="s">
        <v>184</v>
      </c>
      <c r="CX194" s="72" t="s">
        <v>3137</v>
      </c>
      <c r="CY194" s="72" t="s">
        <v>192</v>
      </c>
      <c r="CZ194" s="72" t="s">
        <v>394</v>
      </c>
      <c r="DA194" s="72" t="s">
        <v>208</v>
      </c>
      <c r="DB194" s="72" t="s">
        <v>214</v>
      </c>
      <c r="DC194" s="72" t="s">
        <v>2031</v>
      </c>
    </row>
    <row r="195" spans="1:107" ht="12.75" x14ac:dyDescent="0.2">
      <c r="A195" s="75">
        <v>43838.650277581022</v>
      </c>
      <c r="B195" s="72">
        <v>3</v>
      </c>
      <c r="C195" s="72">
        <v>5</v>
      </c>
      <c r="D195" s="72">
        <v>4</v>
      </c>
      <c r="E195" s="72">
        <v>1</v>
      </c>
      <c r="F195" s="72">
        <v>1</v>
      </c>
      <c r="G195" s="72">
        <v>5</v>
      </c>
      <c r="H195" s="72">
        <v>5</v>
      </c>
      <c r="I195" s="72">
        <v>4</v>
      </c>
      <c r="J195" s="72">
        <v>1</v>
      </c>
      <c r="K195" s="72">
        <v>3</v>
      </c>
      <c r="L195" s="72">
        <v>3</v>
      </c>
      <c r="M195" s="72">
        <v>3</v>
      </c>
      <c r="N195" s="72">
        <v>2</v>
      </c>
      <c r="O195" s="72">
        <v>4</v>
      </c>
      <c r="P195" s="72">
        <v>4</v>
      </c>
      <c r="Q195" s="72">
        <v>3</v>
      </c>
      <c r="R195" s="72">
        <v>5</v>
      </c>
      <c r="S195" s="72">
        <v>1</v>
      </c>
      <c r="T195" s="72">
        <v>2</v>
      </c>
      <c r="U195" s="72">
        <v>2</v>
      </c>
      <c r="V195" s="72" t="s">
        <v>5</v>
      </c>
      <c r="W195" s="72">
        <v>3</v>
      </c>
      <c r="X195" s="72" t="s">
        <v>3138</v>
      </c>
      <c r="Y195" s="72" t="s">
        <v>3139</v>
      </c>
      <c r="Z195" s="72" t="s">
        <v>5</v>
      </c>
      <c r="AA195" s="72">
        <v>2</v>
      </c>
      <c r="AB195" s="72">
        <v>4</v>
      </c>
      <c r="AC195" s="72" t="s">
        <v>5</v>
      </c>
      <c r="AD195" s="72">
        <v>5</v>
      </c>
      <c r="AE195" s="72">
        <v>2</v>
      </c>
      <c r="AF195" s="72">
        <v>4</v>
      </c>
      <c r="AG195" s="72">
        <v>3</v>
      </c>
      <c r="AH195" s="72">
        <v>4</v>
      </c>
      <c r="AI195" s="72">
        <v>4</v>
      </c>
      <c r="AJ195" s="72">
        <v>4</v>
      </c>
      <c r="AK195" s="72">
        <v>4</v>
      </c>
      <c r="AL195" s="72">
        <v>4</v>
      </c>
      <c r="AM195" s="72">
        <v>3</v>
      </c>
      <c r="AN195" s="72">
        <v>5</v>
      </c>
      <c r="AO195" s="72">
        <v>4</v>
      </c>
      <c r="AP195" s="72">
        <v>2</v>
      </c>
      <c r="AQ195" s="72">
        <v>1</v>
      </c>
      <c r="AR195" s="72">
        <v>5</v>
      </c>
      <c r="AS195" s="72">
        <v>4</v>
      </c>
      <c r="AT195" s="72">
        <v>4</v>
      </c>
      <c r="AU195" s="72">
        <v>1</v>
      </c>
      <c r="AV195" s="72">
        <v>4</v>
      </c>
      <c r="AW195" s="72">
        <v>3</v>
      </c>
      <c r="AX195" s="72">
        <v>2</v>
      </c>
      <c r="AY195" s="72">
        <v>2</v>
      </c>
      <c r="AZ195" s="72">
        <v>3</v>
      </c>
      <c r="BA195" s="72">
        <v>4</v>
      </c>
      <c r="BB195" s="72">
        <v>2</v>
      </c>
      <c r="BC195" s="72">
        <v>2</v>
      </c>
      <c r="BD195" s="72">
        <v>1</v>
      </c>
      <c r="BE195" s="72">
        <v>2</v>
      </c>
      <c r="BF195" s="72">
        <v>2</v>
      </c>
      <c r="BG195" s="72" t="s">
        <v>5</v>
      </c>
      <c r="BH195" s="72">
        <v>2</v>
      </c>
      <c r="BI195" s="72">
        <v>4</v>
      </c>
      <c r="BJ195" s="72">
        <v>4</v>
      </c>
      <c r="BK195" s="72" t="s">
        <v>5</v>
      </c>
      <c r="BL195" s="72">
        <v>4</v>
      </c>
      <c r="BM195" s="72">
        <v>3</v>
      </c>
      <c r="BN195" s="72">
        <v>4</v>
      </c>
      <c r="BO195" s="72" t="s">
        <v>5</v>
      </c>
      <c r="BP195" s="72">
        <v>4</v>
      </c>
      <c r="BQ195" s="72" t="s">
        <v>5</v>
      </c>
      <c r="BR195" s="72">
        <v>4</v>
      </c>
      <c r="BS195" s="72">
        <v>5</v>
      </c>
      <c r="BT195" s="72">
        <v>4</v>
      </c>
      <c r="BU195" s="72" t="s">
        <v>5</v>
      </c>
      <c r="BV195" s="72">
        <v>5</v>
      </c>
      <c r="BW195" s="72" t="s">
        <v>5</v>
      </c>
      <c r="BX195" s="72" t="s">
        <v>5</v>
      </c>
      <c r="BY195" s="72">
        <v>4</v>
      </c>
      <c r="BZ195" s="72" t="s">
        <v>5</v>
      </c>
      <c r="CA195" s="72" t="s">
        <v>5</v>
      </c>
      <c r="CB195" s="72" t="s">
        <v>5</v>
      </c>
      <c r="CC195" s="72" t="s">
        <v>5</v>
      </c>
      <c r="CD195" s="72">
        <v>5</v>
      </c>
      <c r="CE195" s="72" t="s">
        <v>5</v>
      </c>
      <c r="CF195" s="72">
        <v>3</v>
      </c>
      <c r="CG195" s="72">
        <v>2</v>
      </c>
      <c r="CH195" s="72">
        <v>2</v>
      </c>
      <c r="CI195" s="72">
        <v>2</v>
      </c>
      <c r="CJ195" s="72" t="s">
        <v>5</v>
      </c>
      <c r="CK195" s="72">
        <v>2</v>
      </c>
      <c r="CL195" s="72">
        <v>3</v>
      </c>
      <c r="CM195" s="72" t="s">
        <v>5</v>
      </c>
      <c r="CN195" s="72">
        <v>1</v>
      </c>
      <c r="CO195" s="72">
        <v>2</v>
      </c>
      <c r="CP195" s="72">
        <v>3</v>
      </c>
      <c r="CQ195" s="72" t="s">
        <v>2052</v>
      </c>
      <c r="CR195" s="72" t="s">
        <v>2572</v>
      </c>
      <c r="CT195" s="72" t="s">
        <v>162</v>
      </c>
      <c r="CU195" s="72" t="s">
        <v>170</v>
      </c>
      <c r="CV195" s="72" t="s">
        <v>177</v>
      </c>
      <c r="CW195" s="72" t="s">
        <v>183</v>
      </c>
      <c r="CX195" s="72" t="s">
        <v>632</v>
      </c>
      <c r="CY195" s="72" t="s">
        <v>153</v>
      </c>
      <c r="CZ195" s="72" t="s">
        <v>477</v>
      </c>
      <c r="DA195" s="72" t="s">
        <v>208</v>
      </c>
      <c r="DB195" s="72" t="s">
        <v>214</v>
      </c>
      <c r="DC195" s="72" t="s">
        <v>2031</v>
      </c>
    </row>
    <row r="196" spans="1:107" ht="12.75" x14ac:dyDescent="0.2">
      <c r="A196" s="75">
        <v>43838.671389606483</v>
      </c>
      <c r="B196" s="72">
        <v>3</v>
      </c>
      <c r="C196" s="72">
        <v>4</v>
      </c>
      <c r="D196" s="72">
        <v>4</v>
      </c>
      <c r="E196" s="72">
        <v>2</v>
      </c>
      <c r="F196" s="72">
        <v>1</v>
      </c>
      <c r="G196" s="72">
        <v>4</v>
      </c>
      <c r="H196" s="72">
        <v>4</v>
      </c>
      <c r="I196" s="72">
        <v>4</v>
      </c>
      <c r="J196" s="72">
        <v>1</v>
      </c>
      <c r="K196" s="72">
        <v>3</v>
      </c>
      <c r="L196" s="72">
        <v>3</v>
      </c>
      <c r="M196" s="72">
        <v>2</v>
      </c>
      <c r="N196" s="72">
        <v>3</v>
      </c>
      <c r="O196" s="72">
        <v>2</v>
      </c>
      <c r="P196" s="72">
        <v>5</v>
      </c>
      <c r="Q196" s="72">
        <v>4</v>
      </c>
      <c r="R196" s="72">
        <v>3</v>
      </c>
      <c r="S196" s="72">
        <v>1</v>
      </c>
      <c r="T196" s="72">
        <v>3</v>
      </c>
      <c r="U196" s="72">
        <v>4</v>
      </c>
      <c r="V196" s="72" t="s">
        <v>5</v>
      </c>
      <c r="W196" s="72">
        <v>5</v>
      </c>
      <c r="X196" s="72" t="s">
        <v>3140</v>
      </c>
      <c r="Y196" s="72" t="s">
        <v>3141</v>
      </c>
      <c r="Z196" s="72">
        <v>1</v>
      </c>
      <c r="AA196" s="72">
        <v>2</v>
      </c>
      <c r="AB196" s="72">
        <v>5</v>
      </c>
      <c r="AC196" s="72">
        <v>1</v>
      </c>
      <c r="AD196" s="72">
        <v>5</v>
      </c>
      <c r="AE196" s="72">
        <v>2</v>
      </c>
      <c r="AF196" s="72">
        <v>2</v>
      </c>
      <c r="AG196" s="72">
        <v>2</v>
      </c>
      <c r="AH196" s="72">
        <v>2</v>
      </c>
      <c r="AI196" s="72">
        <v>2</v>
      </c>
      <c r="AJ196" s="72">
        <v>1</v>
      </c>
      <c r="AK196" s="72">
        <v>4</v>
      </c>
      <c r="AL196" s="72">
        <v>2</v>
      </c>
      <c r="AM196" s="72">
        <v>3</v>
      </c>
      <c r="AN196" s="72">
        <v>5</v>
      </c>
      <c r="AO196" s="72">
        <v>3</v>
      </c>
      <c r="AP196" s="72">
        <v>4</v>
      </c>
      <c r="AQ196" s="72">
        <v>1</v>
      </c>
      <c r="AR196" s="72">
        <v>3</v>
      </c>
      <c r="AS196" s="72">
        <v>4</v>
      </c>
      <c r="AT196" s="72">
        <v>4</v>
      </c>
      <c r="AU196" s="72">
        <v>1</v>
      </c>
      <c r="AV196" s="72">
        <v>4</v>
      </c>
      <c r="AW196" s="72">
        <v>3</v>
      </c>
      <c r="AX196" s="72">
        <v>4</v>
      </c>
      <c r="AY196" s="72">
        <v>2</v>
      </c>
      <c r="AZ196" s="72">
        <v>3</v>
      </c>
      <c r="BA196" s="72">
        <v>5</v>
      </c>
      <c r="BB196" s="72">
        <v>5</v>
      </c>
      <c r="BC196" s="72">
        <v>4</v>
      </c>
      <c r="BD196" s="72">
        <v>2</v>
      </c>
      <c r="BE196" s="72">
        <v>2</v>
      </c>
      <c r="BF196" s="72">
        <v>3</v>
      </c>
      <c r="BG196" s="72">
        <v>1</v>
      </c>
      <c r="BH196" s="72">
        <v>5</v>
      </c>
      <c r="BI196" s="72">
        <v>3</v>
      </c>
      <c r="BJ196" s="72">
        <v>2</v>
      </c>
      <c r="BK196" s="72">
        <v>2</v>
      </c>
      <c r="BL196" s="72">
        <v>5</v>
      </c>
      <c r="BM196" s="72">
        <v>3</v>
      </c>
      <c r="BN196" s="72">
        <v>4</v>
      </c>
      <c r="BO196" s="72">
        <v>4</v>
      </c>
      <c r="BP196" s="72">
        <v>5</v>
      </c>
      <c r="BQ196" s="72">
        <v>4</v>
      </c>
      <c r="BR196" s="72">
        <v>4</v>
      </c>
      <c r="BS196" s="72">
        <v>5</v>
      </c>
      <c r="BT196" s="72">
        <v>3</v>
      </c>
      <c r="BU196" s="72">
        <v>4</v>
      </c>
      <c r="BV196" s="72">
        <v>5</v>
      </c>
      <c r="BW196" s="72">
        <v>3</v>
      </c>
      <c r="BX196" s="72">
        <v>5</v>
      </c>
      <c r="BY196" s="72">
        <v>5</v>
      </c>
      <c r="BZ196" s="72">
        <v>3</v>
      </c>
      <c r="CA196" s="72">
        <v>5</v>
      </c>
      <c r="CB196" s="72">
        <v>4</v>
      </c>
      <c r="CC196" s="72">
        <v>2</v>
      </c>
      <c r="CD196" s="72">
        <v>5</v>
      </c>
      <c r="CE196" s="72">
        <v>4</v>
      </c>
      <c r="CF196" s="72">
        <v>3</v>
      </c>
      <c r="CG196" s="72">
        <v>2</v>
      </c>
      <c r="CH196" s="72">
        <v>2</v>
      </c>
      <c r="CI196" s="72">
        <v>2</v>
      </c>
      <c r="CJ196" s="72">
        <v>4</v>
      </c>
      <c r="CK196" s="72">
        <v>5</v>
      </c>
      <c r="CL196" s="72">
        <v>5</v>
      </c>
      <c r="CM196" s="72">
        <v>4</v>
      </c>
      <c r="CN196" s="72">
        <v>5</v>
      </c>
      <c r="CO196" s="72">
        <v>3</v>
      </c>
      <c r="CP196" s="72">
        <v>4</v>
      </c>
      <c r="CQ196" s="72" t="s">
        <v>147</v>
      </c>
      <c r="CR196" s="72" t="s">
        <v>3016</v>
      </c>
      <c r="CS196" s="72" t="s">
        <v>3142</v>
      </c>
      <c r="CT196" s="72" t="s">
        <v>162</v>
      </c>
      <c r="CU196" s="72" t="s">
        <v>169</v>
      </c>
      <c r="CV196" s="72" t="s">
        <v>176</v>
      </c>
      <c r="CW196" s="72" t="s">
        <v>183</v>
      </c>
      <c r="CX196" s="72" t="s">
        <v>3143</v>
      </c>
      <c r="CY196" s="72" t="s">
        <v>203</v>
      </c>
      <c r="CZ196" s="72" t="s">
        <v>528</v>
      </c>
      <c r="DA196" s="72" t="s">
        <v>208</v>
      </c>
      <c r="DB196" s="72" t="s">
        <v>214</v>
      </c>
      <c r="DC196" s="72" t="s">
        <v>2031</v>
      </c>
    </row>
    <row r="197" spans="1:107" ht="12.75" x14ac:dyDescent="0.2">
      <c r="A197" s="75">
        <v>43838.676065624997</v>
      </c>
      <c r="B197" s="72" t="s">
        <v>5</v>
      </c>
      <c r="C197" s="72">
        <v>5</v>
      </c>
      <c r="D197" s="72" t="s">
        <v>5</v>
      </c>
      <c r="E197" s="72" t="s">
        <v>5</v>
      </c>
      <c r="F197" s="72" t="s">
        <v>5</v>
      </c>
      <c r="G197" s="72">
        <v>5</v>
      </c>
      <c r="H197" s="72" t="s">
        <v>5</v>
      </c>
      <c r="I197" s="72">
        <v>5</v>
      </c>
      <c r="J197" s="72" t="s">
        <v>5</v>
      </c>
      <c r="K197" s="72" t="s">
        <v>5</v>
      </c>
      <c r="L197" s="72" t="s">
        <v>5</v>
      </c>
      <c r="M197" s="72">
        <v>5</v>
      </c>
      <c r="N197" s="72" t="s">
        <v>5</v>
      </c>
      <c r="O197" s="72">
        <v>5</v>
      </c>
      <c r="P197" s="72" t="s">
        <v>5</v>
      </c>
      <c r="Q197" s="72" t="s">
        <v>5</v>
      </c>
      <c r="R197" s="72">
        <v>5</v>
      </c>
      <c r="S197" s="72" t="s">
        <v>5</v>
      </c>
      <c r="T197" s="72" t="s">
        <v>5</v>
      </c>
      <c r="U197" s="72" t="s">
        <v>5</v>
      </c>
      <c r="V197" s="72" t="s">
        <v>5</v>
      </c>
      <c r="W197" s="72">
        <v>4</v>
      </c>
      <c r="X197" s="72" t="s">
        <v>3144</v>
      </c>
      <c r="Y197" s="72" t="s">
        <v>3145</v>
      </c>
      <c r="Z197" s="72" t="s">
        <v>5</v>
      </c>
      <c r="AA197" s="72">
        <v>5</v>
      </c>
      <c r="AB197" s="72" t="s">
        <v>5</v>
      </c>
      <c r="AC197" s="72" t="s">
        <v>5</v>
      </c>
      <c r="AD197" s="72" t="s">
        <v>5</v>
      </c>
      <c r="AE197" s="72">
        <v>5</v>
      </c>
      <c r="AF197" s="72" t="s">
        <v>5</v>
      </c>
      <c r="AG197" s="72" t="s">
        <v>5</v>
      </c>
      <c r="AH197" s="72" t="s">
        <v>5</v>
      </c>
      <c r="AI197" s="72" t="s">
        <v>5</v>
      </c>
      <c r="AJ197" s="72" t="s">
        <v>5</v>
      </c>
      <c r="AK197" s="72">
        <v>4</v>
      </c>
      <c r="AL197" s="72" t="s">
        <v>5</v>
      </c>
      <c r="AM197" s="72" t="s">
        <v>5</v>
      </c>
      <c r="AN197" s="72">
        <v>4</v>
      </c>
      <c r="AO197" s="72" t="s">
        <v>5</v>
      </c>
      <c r="AP197" s="72">
        <v>4</v>
      </c>
      <c r="AQ197" s="72" t="s">
        <v>5</v>
      </c>
      <c r="AR197" s="72">
        <v>5</v>
      </c>
      <c r="AS197" s="72" t="s">
        <v>5</v>
      </c>
      <c r="AT197" s="72">
        <v>5</v>
      </c>
      <c r="AU197" s="72" t="s">
        <v>5</v>
      </c>
      <c r="AV197" s="72">
        <v>4</v>
      </c>
      <c r="AW197" s="72" t="s">
        <v>5</v>
      </c>
      <c r="AX197" s="72">
        <v>4</v>
      </c>
      <c r="AY197" s="72" t="s">
        <v>5</v>
      </c>
      <c r="AZ197" s="72">
        <v>5</v>
      </c>
      <c r="BA197" s="72" t="s">
        <v>5</v>
      </c>
      <c r="BB197" s="72" t="s">
        <v>5</v>
      </c>
      <c r="BC197" s="72" t="s">
        <v>5</v>
      </c>
      <c r="BD197" s="72">
        <v>4</v>
      </c>
      <c r="BE197" s="72" t="s">
        <v>5</v>
      </c>
      <c r="BF197" s="72" t="s">
        <v>5</v>
      </c>
      <c r="BG197" s="72" t="s">
        <v>5</v>
      </c>
      <c r="BH197" s="72">
        <v>4</v>
      </c>
      <c r="BI197" s="72" t="s">
        <v>5</v>
      </c>
      <c r="BJ197" s="72" t="s">
        <v>5</v>
      </c>
      <c r="BK197" s="72">
        <v>4</v>
      </c>
      <c r="BL197" s="72">
        <v>4</v>
      </c>
      <c r="BM197" s="72" t="s">
        <v>5</v>
      </c>
      <c r="BN197" s="72">
        <v>5</v>
      </c>
      <c r="BO197" s="72">
        <v>4</v>
      </c>
      <c r="BP197" s="72" t="s">
        <v>5</v>
      </c>
      <c r="BQ197" s="72">
        <v>3</v>
      </c>
      <c r="BR197" s="72">
        <v>3</v>
      </c>
      <c r="BS197" s="72">
        <v>4</v>
      </c>
      <c r="BT197" s="72">
        <v>4</v>
      </c>
      <c r="BU197" s="72">
        <v>3</v>
      </c>
      <c r="BV197" s="72">
        <v>4</v>
      </c>
      <c r="BW197" s="72" t="s">
        <v>5</v>
      </c>
      <c r="BX197" s="72" t="s">
        <v>5</v>
      </c>
      <c r="BY197" s="72" t="s">
        <v>5</v>
      </c>
      <c r="BZ197" s="72" t="s">
        <v>5</v>
      </c>
      <c r="CA197" s="72" t="s">
        <v>5</v>
      </c>
      <c r="CB197" s="72" t="s">
        <v>5</v>
      </c>
      <c r="CC197" s="72" t="s">
        <v>5</v>
      </c>
      <c r="CD197" s="72" t="s">
        <v>5</v>
      </c>
      <c r="CE197" s="72" t="s">
        <v>5</v>
      </c>
      <c r="CF197" s="72">
        <v>5</v>
      </c>
      <c r="CG197" s="72">
        <v>3</v>
      </c>
      <c r="CH197" s="72" t="s">
        <v>5</v>
      </c>
      <c r="CI197" s="72" t="s">
        <v>5</v>
      </c>
      <c r="CJ197" s="72" t="s">
        <v>5</v>
      </c>
      <c r="CK197" s="72" t="s">
        <v>5</v>
      </c>
      <c r="CL197" s="72" t="s">
        <v>5</v>
      </c>
      <c r="CM197" s="72" t="s">
        <v>5</v>
      </c>
      <c r="CN197" s="72" t="s">
        <v>5</v>
      </c>
      <c r="CO197" s="72">
        <v>4</v>
      </c>
      <c r="CP197" s="72" t="s">
        <v>5</v>
      </c>
      <c r="CQ197" s="72" t="s">
        <v>148</v>
      </c>
      <c r="CR197" s="72" t="s">
        <v>3146</v>
      </c>
      <c r="CS197" s="72" t="s">
        <v>3147</v>
      </c>
      <c r="CT197" s="72" t="s">
        <v>163</v>
      </c>
      <c r="CU197" s="72" t="s">
        <v>171</v>
      </c>
      <c r="CV197" s="72" t="s">
        <v>176</v>
      </c>
      <c r="CW197" s="72" t="s">
        <v>3148</v>
      </c>
      <c r="CX197" s="72" t="s">
        <v>3149</v>
      </c>
      <c r="CY197" s="72" t="s">
        <v>3150</v>
      </c>
      <c r="CZ197" s="72" t="s">
        <v>391</v>
      </c>
      <c r="DA197" s="72" t="s">
        <v>3151</v>
      </c>
      <c r="DB197" s="72" t="s">
        <v>217</v>
      </c>
      <c r="DC197" s="72" t="s">
        <v>2031</v>
      </c>
    </row>
    <row r="198" spans="1:107" ht="12.75" x14ac:dyDescent="0.2">
      <c r="A198" s="75">
        <v>43838.679128483796</v>
      </c>
      <c r="B198" s="72">
        <v>5</v>
      </c>
      <c r="C198" s="72">
        <v>5</v>
      </c>
      <c r="D198" s="72">
        <v>4</v>
      </c>
      <c r="E198" s="72">
        <v>3</v>
      </c>
      <c r="F198" s="72">
        <v>4</v>
      </c>
      <c r="G198" s="72">
        <v>5</v>
      </c>
      <c r="H198" s="72">
        <v>4</v>
      </c>
      <c r="I198" s="72">
        <v>4</v>
      </c>
      <c r="J198" s="72">
        <v>3</v>
      </c>
      <c r="K198" s="72">
        <v>5</v>
      </c>
      <c r="L198" s="72">
        <v>4</v>
      </c>
      <c r="M198" s="72">
        <v>5</v>
      </c>
      <c r="N198" s="72">
        <v>4</v>
      </c>
      <c r="O198" s="72">
        <v>5</v>
      </c>
      <c r="P198" s="72">
        <v>5</v>
      </c>
      <c r="Q198" s="72">
        <v>5</v>
      </c>
      <c r="R198" s="72">
        <v>4</v>
      </c>
      <c r="S198" s="72">
        <v>4</v>
      </c>
      <c r="T198" s="72">
        <v>3</v>
      </c>
      <c r="U198" s="72">
        <v>5</v>
      </c>
      <c r="V198" s="72">
        <v>4</v>
      </c>
      <c r="W198" s="72">
        <v>5</v>
      </c>
      <c r="X198" s="72" t="s">
        <v>3152</v>
      </c>
      <c r="Y198" s="72" t="s">
        <v>3153</v>
      </c>
      <c r="Z198" s="72">
        <v>4</v>
      </c>
      <c r="AA198" s="72">
        <v>4</v>
      </c>
      <c r="AB198" s="72">
        <v>5</v>
      </c>
      <c r="AC198" s="72">
        <v>5</v>
      </c>
      <c r="AD198" s="72">
        <v>5</v>
      </c>
      <c r="AE198" s="72">
        <v>5</v>
      </c>
      <c r="AF198" s="72">
        <v>5</v>
      </c>
      <c r="AG198" s="72">
        <v>4</v>
      </c>
      <c r="AH198" s="72">
        <v>5</v>
      </c>
      <c r="AI198" s="72">
        <v>3</v>
      </c>
      <c r="AJ198" s="72">
        <v>4</v>
      </c>
      <c r="AK198" s="72">
        <v>4</v>
      </c>
      <c r="AL198" s="72">
        <v>5</v>
      </c>
      <c r="AM198" s="72">
        <v>5</v>
      </c>
      <c r="AN198" s="72">
        <v>5</v>
      </c>
      <c r="AO198" s="72">
        <v>5</v>
      </c>
      <c r="AP198" s="72">
        <v>5</v>
      </c>
      <c r="AQ198" s="72">
        <v>3</v>
      </c>
      <c r="AR198" s="72">
        <v>5</v>
      </c>
      <c r="AS198" s="72">
        <v>5</v>
      </c>
      <c r="AT198" s="72">
        <v>4</v>
      </c>
      <c r="AU198" s="72">
        <v>4</v>
      </c>
      <c r="AV198" s="72">
        <v>5</v>
      </c>
      <c r="AW198" s="72">
        <v>5</v>
      </c>
      <c r="AX198" s="72">
        <v>5</v>
      </c>
      <c r="AY198" s="72">
        <v>5</v>
      </c>
      <c r="AZ198" s="72">
        <v>5</v>
      </c>
      <c r="BA198" s="72">
        <v>5</v>
      </c>
      <c r="BB198" s="72">
        <v>4</v>
      </c>
      <c r="BC198" s="72">
        <v>5</v>
      </c>
      <c r="BD198" s="72">
        <v>4</v>
      </c>
      <c r="BE198" s="72">
        <v>3</v>
      </c>
      <c r="BF198" s="72">
        <v>5</v>
      </c>
      <c r="BG198" s="72">
        <v>5</v>
      </c>
      <c r="BH198" s="72">
        <v>5</v>
      </c>
      <c r="BI198" s="72">
        <v>3</v>
      </c>
      <c r="BJ198" s="72">
        <v>5</v>
      </c>
      <c r="BK198" s="72">
        <v>4</v>
      </c>
      <c r="BL198" s="72">
        <v>5</v>
      </c>
      <c r="BM198" s="72">
        <v>5</v>
      </c>
      <c r="BN198" s="72">
        <v>5</v>
      </c>
      <c r="BO198" s="72">
        <v>5</v>
      </c>
      <c r="BP198" s="72">
        <v>4</v>
      </c>
      <c r="BQ198" s="72">
        <v>4</v>
      </c>
      <c r="BR198" s="72">
        <v>4</v>
      </c>
      <c r="BS198" s="72">
        <v>5</v>
      </c>
      <c r="BT198" s="72">
        <v>4</v>
      </c>
      <c r="BU198" s="72">
        <v>5</v>
      </c>
      <c r="BV198" s="72">
        <v>5</v>
      </c>
      <c r="BW198" s="72">
        <v>5</v>
      </c>
      <c r="BX198" s="72">
        <v>3</v>
      </c>
      <c r="BY198" s="72">
        <v>3</v>
      </c>
      <c r="BZ198" s="72">
        <v>5</v>
      </c>
      <c r="CA198" s="72">
        <v>4</v>
      </c>
      <c r="CB198" s="72">
        <v>5</v>
      </c>
      <c r="CC198" s="72">
        <v>4</v>
      </c>
      <c r="CD198" s="72">
        <v>4</v>
      </c>
      <c r="CE198" s="72">
        <v>5</v>
      </c>
      <c r="CF198" s="72">
        <v>5</v>
      </c>
      <c r="CG198" s="72">
        <v>3</v>
      </c>
      <c r="CH198" s="72">
        <v>5</v>
      </c>
      <c r="CI198" s="72">
        <v>5</v>
      </c>
      <c r="CJ198" s="72">
        <v>5</v>
      </c>
      <c r="CK198" s="72">
        <v>5</v>
      </c>
      <c r="CL198" s="72">
        <v>4</v>
      </c>
      <c r="CM198" s="72">
        <v>4</v>
      </c>
      <c r="CN198" s="72">
        <v>3</v>
      </c>
      <c r="CO198" s="72">
        <v>4</v>
      </c>
      <c r="CP198" s="72">
        <v>5</v>
      </c>
      <c r="CQ198" s="72" t="s">
        <v>2052</v>
      </c>
      <c r="CR198" s="72" t="s">
        <v>3154</v>
      </c>
      <c r="CS198" s="72" t="s">
        <v>3155</v>
      </c>
      <c r="CT198" s="72" t="s">
        <v>162</v>
      </c>
      <c r="CU198" s="72" t="s">
        <v>171</v>
      </c>
      <c r="CV198" s="72" t="s">
        <v>176</v>
      </c>
      <c r="CW198" s="72" t="s">
        <v>188</v>
      </c>
      <c r="CX198" s="72" t="s">
        <v>3156</v>
      </c>
      <c r="CY198" s="72" t="s">
        <v>203</v>
      </c>
      <c r="CZ198" s="72" t="s">
        <v>2118</v>
      </c>
      <c r="DA198" s="72" t="s">
        <v>870</v>
      </c>
      <c r="DB198" s="72" t="s">
        <v>3157</v>
      </c>
      <c r="DC198" s="72" t="s">
        <v>2031</v>
      </c>
    </row>
    <row r="199" spans="1:107" ht="12.75" x14ac:dyDescent="0.2">
      <c r="A199" s="75">
        <v>43838.732871678236</v>
      </c>
      <c r="B199" s="72">
        <v>5</v>
      </c>
      <c r="C199" s="72">
        <v>4</v>
      </c>
      <c r="D199" s="72">
        <v>5</v>
      </c>
      <c r="E199" s="72">
        <v>3</v>
      </c>
      <c r="F199" s="72">
        <v>1</v>
      </c>
      <c r="G199" s="72">
        <v>5</v>
      </c>
      <c r="H199" s="72">
        <v>4</v>
      </c>
      <c r="I199" s="72">
        <v>5</v>
      </c>
      <c r="J199" s="72">
        <v>2</v>
      </c>
      <c r="K199" s="72">
        <v>2</v>
      </c>
      <c r="L199" s="72">
        <v>4</v>
      </c>
      <c r="M199" s="72">
        <v>4</v>
      </c>
      <c r="N199" s="72">
        <v>3</v>
      </c>
      <c r="O199" s="72">
        <v>1</v>
      </c>
      <c r="P199" s="72">
        <v>4</v>
      </c>
      <c r="Q199" s="72">
        <v>5</v>
      </c>
      <c r="R199" s="72">
        <v>3</v>
      </c>
      <c r="S199" s="72">
        <v>4</v>
      </c>
      <c r="T199" s="72">
        <v>5</v>
      </c>
      <c r="U199" s="72">
        <v>1</v>
      </c>
      <c r="V199" s="72" t="s">
        <v>5</v>
      </c>
      <c r="W199" s="72">
        <v>3</v>
      </c>
      <c r="X199" s="72" t="s">
        <v>3158</v>
      </c>
      <c r="Z199" s="72">
        <v>5</v>
      </c>
      <c r="AA199" s="72">
        <v>5</v>
      </c>
      <c r="AB199" s="72">
        <v>5</v>
      </c>
      <c r="AC199" s="72">
        <v>5</v>
      </c>
      <c r="AD199" s="72">
        <v>4</v>
      </c>
      <c r="AE199" s="72">
        <v>5</v>
      </c>
      <c r="AF199" s="72">
        <v>5</v>
      </c>
      <c r="AG199" s="72">
        <v>3</v>
      </c>
      <c r="AH199" s="72">
        <v>3</v>
      </c>
      <c r="AI199" s="72">
        <v>1</v>
      </c>
      <c r="AJ199" s="72">
        <v>5</v>
      </c>
      <c r="AK199" s="72">
        <v>5</v>
      </c>
      <c r="AL199" s="72">
        <v>2</v>
      </c>
      <c r="AM199" s="72">
        <v>5</v>
      </c>
      <c r="AN199" s="72">
        <v>5</v>
      </c>
      <c r="AO199" s="72">
        <v>5</v>
      </c>
      <c r="AP199" s="72">
        <v>3</v>
      </c>
      <c r="AQ199" s="72" t="s">
        <v>5</v>
      </c>
      <c r="AR199" s="72">
        <v>5</v>
      </c>
      <c r="AS199" s="72">
        <v>5</v>
      </c>
      <c r="AT199" s="72">
        <v>3</v>
      </c>
      <c r="AU199" s="72">
        <v>2</v>
      </c>
      <c r="AV199" s="72" t="s">
        <v>5</v>
      </c>
      <c r="AW199" s="72">
        <v>5</v>
      </c>
      <c r="AX199" s="72">
        <v>4</v>
      </c>
      <c r="AY199" s="72">
        <v>2</v>
      </c>
      <c r="AZ199" s="72">
        <v>4</v>
      </c>
      <c r="BA199" s="72">
        <v>5</v>
      </c>
      <c r="BB199" s="72">
        <v>5</v>
      </c>
      <c r="BC199" s="72">
        <v>5</v>
      </c>
      <c r="BD199" s="72">
        <v>5</v>
      </c>
      <c r="BE199" s="72">
        <v>5</v>
      </c>
      <c r="BF199" s="72" t="s">
        <v>5</v>
      </c>
      <c r="BG199" s="72" t="s">
        <v>5</v>
      </c>
      <c r="BH199" s="72">
        <v>4</v>
      </c>
      <c r="BI199" s="72">
        <v>4</v>
      </c>
      <c r="BJ199" s="72">
        <v>5</v>
      </c>
      <c r="BK199" s="72">
        <v>4</v>
      </c>
      <c r="BL199" s="72">
        <v>4</v>
      </c>
      <c r="BM199" s="72">
        <v>5</v>
      </c>
      <c r="BN199" s="72">
        <v>5</v>
      </c>
      <c r="BO199" s="72">
        <v>4</v>
      </c>
      <c r="BP199" s="72">
        <v>2</v>
      </c>
      <c r="BQ199" s="72">
        <v>2</v>
      </c>
      <c r="BR199" s="72">
        <v>5</v>
      </c>
      <c r="BS199" s="72">
        <v>5</v>
      </c>
      <c r="BT199" s="72">
        <v>5</v>
      </c>
      <c r="BU199" s="72">
        <v>3</v>
      </c>
      <c r="BV199" s="72">
        <v>5</v>
      </c>
      <c r="BW199" s="72" t="s">
        <v>5</v>
      </c>
      <c r="BX199" s="72">
        <v>5</v>
      </c>
      <c r="BY199" s="72">
        <v>4</v>
      </c>
      <c r="BZ199" s="72">
        <v>5</v>
      </c>
      <c r="CA199" s="72">
        <v>5</v>
      </c>
      <c r="CB199" s="72">
        <v>4</v>
      </c>
      <c r="CC199" s="72">
        <v>4</v>
      </c>
      <c r="CD199" s="72">
        <v>5</v>
      </c>
      <c r="CE199" s="72">
        <v>5</v>
      </c>
      <c r="CF199" s="72">
        <v>5</v>
      </c>
      <c r="CG199" s="72">
        <v>1</v>
      </c>
      <c r="CH199" s="72">
        <v>5</v>
      </c>
      <c r="CI199" s="72">
        <v>5</v>
      </c>
      <c r="CJ199" s="72">
        <v>5</v>
      </c>
      <c r="CK199" s="72">
        <v>3</v>
      </c>
      <c r="CL199" s="72">
        <v>5</v>
      </c>
      <c r="CM199" s="72">
        <v>5</v>
      </c>
      <c r="CN199" s="72">
        <v>3</v>
      </c>
      <c r="CO199" s="72">
        <v>4</v>
      </c>
      <c r="CP199" s="72">
        <v>5</v>
      </c>
      <c r="CQ199" s="72" t="s">
        <v>2052</v>
      </c>
      <c r="CR199" s="72" t="s">
        <v>2548</v>
      </c>
      <c r="CS199" s="72" t="s">
        <v>3159</v>
      </c>
      <c r="CT199" s="72" t="s">
        <v>162</v>
      </c>
      <c r="CU199" s="72" t="s">
        <v>171</v>
      </c>
      <c r="CV199" s="72" t="s">
        <v>176</v>
      </c>
      <c r="CW199" s="72" t="s">
        <v>183</v>
      </c>
      <c r="CX199" s="72" t="s">
        <v>632</v>
      </c>
      <c r="CY199" s="72" t="s">
        <v>203</v>
      </c>
      <c r="CZ199" s="72" t="s">
        <v>353</v>
      </c>
      <c r="DA199" s="72" t="s">
        <v>208</v>
      </c>
      <c r="DB199" s="72" t="s">
        <v>214</v>
      </c>
      <c r="DC199" s="72" t="s">
        <v>2031</v>
      </c>
    </row>
    <row r="200" spans="1:107" ht="12.75" x14ac:dyDescent="0.2">
      <c r="A200" s="75">
        <v>43838.743867731479</v>
      </c>
      <c r="B200" s="72">
        <v>4</v>
      </c>
      <c r="C200" s="72">
        <v>5</v>
      </c>
      <c r="D200" s="72">
        <v>3</v>
      </c>
      <c r="E200" s="72">
        <v>3</v>
      </c>
      <c r="F200" s="72">
        <v>3</v>
      </c>
      <c r="G200" s="72">
        <v>5</v>
      </c>
      <c r="H200" s="72">
        <v>5</v>
      </c>
      <c r="I200" s="72">
        <v>5</v>
      </c>
      <c r="J200" s="72">
        <v>2</v>
      </c>
      <c r="K200" s="72">
        <v>5</v>
      </c>
      <c r="L200" s="72">
        <v>5</v>
      </c>
      <c r="M200" s="72">
        <v>2</v>
      </c>
      <c r="N200" s="72">
        <v>5</v>
      </c>
      <c r="O200" s="72">
        <v>5</v>
      </c>
      <c r="P200" s="72">
        <v>5</v>
      </c>
      <c r="Q200" s="72">
        <v>5</v>
      </c>
      <c r="R200" s="72">
        <v>5</v>
      </c>
      <c r="S200" s="72">
        <v>2</v>
      </c>
      <c r="T200" s="72">
        <v>5</v>
      </c>
      <c r="U200" s="72">
        <v>3</v>
      </c>
      <c r="V200" s="72">
        <v>3</v>
      </c>
      <c r="W200" s="72">
        <v>5</v>
      </c>
      <c r="X200" s="72" t="s">
        <v>3160</v>
      </c>
      <c r="Y200" s="72" t="s">
        <v>3161</v>
      </c>
      <c r="Z200" s="72">
        <v>3</v>
      </c>
      <c r="AA200" s="72">
        <v>3</v>
      </c>
      <c r="AB200" s="72">
        <v>5</v>
      </c>
      <c r="AC200" s="72">
        <v>4</v>
      </c>
      <c r="AD200" s="72">
        <v>3</v>
      </c>
      <c r="AE200" s="72">
        <v>4</v>
      </c>
      <c r="AF200" s="72">
        <v>2</v>
      </c>
      <c r="AG200" s="72">
        <v>2</v>
      </c>
      <c r="AH200" s="72">
        <v>3</v>
      </c>
      <c r="AI200" s="72">
        <v>2</v>
      </c>
      <c r="AJ200" s="72">
        <v>3</v>
      </c>
      <c r="AK200" s="72">
        <v>4</v>
      </c>
      <c r="AL200" s="72">
        <v>3</v>
      </c>
      <c r="AM200" s="72">
        <v>4</v>
      </c>
      <c r="AN200" s="72">
        <v>5</v>
      </c>
      <c r="AO200" s="72">
        <v>3</v>
      </c>
      <c r="AP200" s="72">
        <v>5</v>
      </c>
      <c r="AQ200" s="72">
        <v>5</v>
      </c>
      <c r="AR200" s="72">
        <v>5</v>
      </c>
      <c r="AS200" s="72">
        <v>5</v>
      </c>
      <c r="AT200" s="72">
        <v>5</v>
      </c>
      <c r="AU200" s="72">
        <v>3</v>
      </c>
      <c r="AV200" s="72">
        <v>5</v>
      </c>
      <c r="AW200" s="72">
        <v>5</v>
      </c>
      <c r="AX200" s="72">
        <v>4</v>
      </c>
      <c r="AY200" s="72">
        <v>4</v>
      </c>
      <c r="AZ200" s="72">
        <v>4</v>
      </c>
      <c r="BA200" s="72">
        <v>5</v>
      </c>
      <c r="BB200" s="72">
        <v>5</v>
      </c>
      <c r="BC200" s="72">
        <v>5</v>
      </c>
      <c r="BD200" s="72">
        <v>3</v>
      </c>
      <c r="BE200" s="72">
        <v>5</v>
      </c>
      <c r="BF200" s="72">
        <v>3</v>
      </c>
      <c r="BG200" s="72">
        <v>4</v>
      </c>
      <c r="BH200" s="72">
        <v>5</v>
      </c>
      <c r="BI200" s="72">
        <v>5</v>
      </c>
      <c r="BJ200" s="72">
        <v>5</v>
      </c>
      <c r="BK200" s="72">
        <v>3</v>
      </c>
      <c r="BL200" s="72">
        <v>5</v>
      </c>
      <c r="BM200" s="72">
        <v>5</v>
      </c>
      <c r="BN200" s="72">
        <v>5</v>
      </c>
      <c r="BO200" s="72">
        <v>5</v>
      </c>
      <c r="BP200" s="72">
        <v>5</v>
      </c>
      <c r="BQ200" s="72">
        <v>4</v>
      </c>
      <c r="BR200" s="72">
        <v>5</v>
      </c>
      <c r="BS200" s="72">
        <v>5</v>
      </c>
      <c r="BT200" s="72">
        <v>3</v>
      </c>
      <c r="BU200" s="72">
        <v>5</v>
      </c>
      <c r="BV200" s="72">
        <v>5</v>
      </c>
      <c r="BW200" s="72">
        <v>5</v>
      </c>
      <c r="BX200" s="72">
        <v>5</v>
      </c>
      <c r="BY200" s="72">
        <v>5</v>
      </c>
      <c r="BZ200" s="72">
        <v>5</v>
      </c>
      <c r="CA200" s="72">
        <v>5</v>
      </c>
      <c r="CB200" s="72">
        <v>5</v>
      </c>
      <c r="CC200" s="72">
        <v>5</v>
      </c>
      <c r="CD200" s="72">
        <v>5</v>
      </c>
      <c r="CE200" s="72">
        <v>5</v>
      </c>
      <c r="CF200" s="72">
        <v>5</v>
      </c>
      <c r="CG200" s="72">
        <v>5</v>
      </c>
      <c r="CH200" s="72">
        <v>4</v>
      </c>
      <c r="CI200" s="72">
        <v>4</v>
      </c>
      <c r="CJ200" s="72">
        <v>5</v>
      </c>
      <c r="CK200" s="72">
        <v>5</v>
      </c>
      <c r="CL200" s="72">
        <v>5</v>
      </c>
      <c r="CM200" s="72">
        <v>5</v>
      </c>
      <c r="CN200" s="72">
        <v>4</v>
      </c>
      <c r="CO200" s="72">
        <v>5</v>
      </c>
      <c r="CP200" s="72">
        <v>5</v>
      </c>
      <c r="CQ200" s="72" t="s">
        <v>148</v>
      </c>
      <c r="CR200" s="72" t="s">
        <v>3162</v>
      </c>
      <c r="CS200" s="72" t="s">
        <v>3163</v>
      </c>
      <c r="CT200" s="72" t="s">
        <v>162</v>
      </c>
      <c r="CU200" s="72" t="s">
        <v>172</v>
      </c>
      <c r="CV200" s="72" t="s">
        <v>176</v>
      </c>
      <c r="CW200" s="72" t="s">
        <v>184</v>
      </c>
      <c r="CX200" s="72" t="s">
        <v>3164</v>
      </c>
      <c r="CY200" s="72" t="s">
        <v>3165</v>
      </c>
      <c r="CZ200" s="72" t="s">
        <v>3166</v>
      </c>
      <c r="DA200" s="72" t="s">
        <v>3167</v>
      </c>
      <c r="DB200" s="72" t="s">
        <v>3168</v>
      </c>
      <c r="DC200" s="72" t="s">
        <v>2031</v>
      </c>
    </row>
    <row r="201" spans="1:107" ht="12.75" x14ac:dyDescent="0.2">
      <c r="A201" s="75">
        <v>43838.751840254627</v>
      </c>
      <c r="B201" s="72">
        <v>2</v>
      </c>
      <c r="C201" s="72">
        <v>5</v>
      </c>
      <c r="D201" s="72">
        <v>4</v>
      </c>
      <c r="E201" s="72">
        <v>3</v>
      </c>
      <c r="F201" s="72">
        <v>1</v>
      </c>
      <c r="G201" s="72">
        <v>5</v>
      </c>
      <c r="H201" s="72">
        <v>2</v>
      </c>
      <c r="I201" s="72">
        <v>3</v>
      </c>
      <c r="J201" s="72">
        <v>2</v>
      </c>
      <c r="K201" s="72">
        <v>2</v>
      </c>
      <c r="L201" s="72">
        <v>2</v>
      </c>
      <c r="M201" s="72">
        <v>3</v>
      </c>
      <c r="N201" s="72">
        <v>3</v>
      </c>
      <c r="O201" s="72">
        <v>5</v>
      </c>
      <c r="P201" s="72">
        <v>4</v>
      </c>
      <c r="Q201" s="72">
        <v>4</v>
      </c>
      <c r="R201" s="72">
        <v>4</v>
      </c>
      <c r="S201" s="72">
        <v>5</v>
      </c>
      <c r="T201" s="72">
        <v>2</v>
      </c>
      <c r="U201" s="72">
        <v>3</v>
      </c>
      <c r="V201" s="72">
        <v>3</v>
      </c>
      <c r="W201" s="72">
        <v>4</v>
      </c>
      <c r="X201" s="72" t="s">
        <v>3169</v>
      </c>
      <c r="Y201" s="72" t="s">
        <v>3170</v>
      </c>
      <c r="Z201" s="72">
        <v>3</v>
      </c>
      <c r="AA201" s="72">
        <v>2</v>
      </c>
      <c r="AB201" s="72">
        <v>4</v>
      </c>
      <c r="AC201" s="72">
        <v>4</v>
      </c>
      <c r="AD201" s="72">
        <v>4</v>
      </c>
      <c r="AE201" s="72">
        <v>2</v>
      </c>
      <c r="AF201" s="72">
        <v>2</v>
      </c>
      <c r="AG201" s="72">
        <v>2</v>
      </c>
      <c r="AH201" s="72">
        <v>2</v>
      </c>
      <c r="AI201" s="72">
        <v>2</v>
      </c>
      <c r="AJ201" s="72">
        <v>2</v>
      </c>
      <c r="AK201" s="72">
        <v>5</v>
      </c>
      <c r="AL201" s="72">
        <v>2</v>
      </c>
      <c r="AM201" s="72">
        <v>3</v>
      </c>
      <c r="AN201" s="72">
        <v>5</v>
      </c>
      <c r="AO201" s="72">
        <v>5</v>
      </c>
      <c r="AP201" s="72">
        <v>4</v>
      </c>
      <c r="AQ201" s="72">
        <v>2</v>
      </c>
      <c r="AR201" s="72">
        <v>5</v>
      </c>
      <c r="AS201" s="72">
        <v>2</v>
      </c>
      <c r="AT201" s="72">
        <v>5</v>
      </c>
      <c r="AU201" s="72">
        <v>3</v>
      </c>
      <c r="AV201" s="72">
        <v>4</v>
      </c>
      <c r="AW201" s="72">
        <v>3</v>
      </c>
      <c r="AX201" s="72">
        <v>3</v>
      </c>
      <c r="AY201" s="72">
        <v>5</v>
      </c>
      <c r="AZ201" s="72">
        <v>5</v>
      </c>
      <c r="BA201" s="72">
        <v>3</v>
      </c>
      <c r="BB201" s="72">
        <v>5</v>
      </c>
      <c r="BC201" s="72">
        <v>3</v>
      </c>
      <c r="BD201" s="72">
        <v>5</v>
      </c>
      <c r="BE201" s="72">
        <v>3</v>
      </c>
      <c r="BF201" s="72">
        <v>4</v>
      </c>
      <c r="BG201" s="72">
        <v>3</v>
      </c>
      <c r="BH201" s="72">
        <v>4</v>
      </c>
      <c r="BI201" s="72">
        <v>4</v>
      </c>
      <c r="BJ201" s="72">
        <v>4</v>
      </c>
      <c r="BK201" s="72">
        <v>3</v>
      </c>
      <c r="BL201" s="72">
        <v>5</v>
      </c>
      <c r="BM201" s="72">
        <v>4</v>
      </c>
      <c r="BN201" s="72">
        <v>4</v>
      </c>
      <c r="BO201" s="72">
        <v>4</v>
      </c>
      <c r="BP201" s="72">
        <v>4</v>
      </c>
      <c r="BQ201" s="72">
        <v>3</v>
      </c>
      <c r="BR201" s="72">
        <v>5</v>
      </c>
      <c r="BS201" s="72">
        <v>5</v>
      </c>
      <c r="BT201" s="72">
        <v>4</v>
      </c>
      <c r="BU201" s="72">
        <v>5</v>
      </c>
      <c r="BV201" s="72">
        <v>3</v>
      </c>
      <c r="BW201" s="72">
        <v>4</v>
      </c>
      <c r="BX201" s="72">
        <v>5</v>
      </c>
      <c r="BY201" s="72">
        <v>4</v>
      </c>
      <c r="BZ201" s="72">
        <v>3</v>
      </c>
      <c r="CA201" s="72">
        <v>4</v>
      </c>
      <c r="CB201" s="72">
        <v>4</v>
      </c>
      <c r="CC201" s="72">
        <v>4</v>
      </c>
      <c r="CD201" s="72">
        <v>5</v>
      </c>
      <c r="CE201" s="72">
        <v>4</v>
      </c>
      <c r="CF201" s="72">
        <v>5</v>
      </c>
      <c r="CG201" s="72">
        <v>4</v>
      </c>
      <c r="CH201" s="72">
        <v>5</v>
      </c>
      <c r="CI201" s="72">
        <v>5</v>
      </c>
      <c r="CJ201" s="72">
        <v>5</v>
      </c>
      <c r="CK201" s="72">
        <v>5</v>
      </c>
      <c r="CL201" s="72">
        <v>5</v>
      </c>
      <c r="CM201" s="72">
        <v>4</v>
      </c>
      <c r="CN201" s="72">
        <v>4</v>
      </c>
      <c r="CO201" s="72">
        <v>4</v>
      </c>
      <c r="CP201" s="72">
        <v>4</v>
      </c>
      <c r="CQ201" s="72" t="s">
        <v>145</v>
      </c>
      <c r="CT201" s="72" t="s">
        <v>162</v>
      </c>
      <c r="CU201" s="72" t="s">
        <v>170</v>
      </c>
      <c r="CV201" s="72" t="s">
        <v>177</v>
      </c>
      <c r="CW201" s="72" t="s">
        <v>183</v>
      </c>
      <c r="CX201" s="72" t="s">
        <v>1316</v>
      </c>
      <c r="CY201" s="72" t="s">
        <v>192</v>
      </c>
      <c r="CZ201" s="72" t="s">
        <v>1948</v>
      </c>
      <c r="DA201" s="72" t="s">
        <v>208</v>
      </c>
      <c r="DB201" s="72" t="s">
        <v>214</v>
      </c>
      <c r="DC201" s="72" t="s">
        <v>2031</v>
      </c>
    </row>
    <row r="202" spans="1:107" ht="12.75" x14ac:dyDescent="0.2">
      <c r="A202" s="75">
        <v>43838.854395648144</v>
      </c>
      <c r="B202" s="72">
        <v>5</v>
      </c>
      <c r="C202" s="72">
        <v>1</v>
      </c>
      <c r="D202" s="72">
        <v>1</v>
      </c>
      <c r="E202" s="72">
        <v>1</v>
      </c>
      <c r="F202" s="72">
        <v>1</v>
      </c>
      <c r="G202" s="72">
        <v>3</v>
      </c>
      <c r="H202" s="72">
        <v>1</v>
      </c>
      <c r="I202" s="72">
        <v>1</v>
      </c>
      <c r="J202" s="72">
        <v>1</v>
      </c>
      <c r="K202" s="72">
        <v>1</v>
      </c>
      <c r="L202" s="72">
        <v>1</v>
      </c>
      <c r="M202" s="72">
        <v>3</v>
      </c>
      <c r="N202" s="72">
        <v>1</v>
      </c>
      <c r="O202" s="72">
        <v>2</v>
      </c>
      <c r="P202" s="72">
        <v>5</v>
      </c>
      <c r="Q202" s="72">
        <v>5</v>
      </c>
      <c r="R202" s="72">
        <v>1</v>
      </c>
      <c r="S202" s="72">
        <v>1</v>
      </c>
      <c r="T202" s="72">
        <v>1</v>
      </c>
      <c r="U202" s="72">
        <v>1</v>
      </c>
      <c r="V202" s="72">
        <v>1</v>
      </c>
      <c r="W202" s="72">
        <v>1</v>
      </c>
      <c r="X202" s="72" t="s">
        <v>3171</v>
      </c>
      <c r="Y202" s="72" t="s">
        <v>3172</v>
      </c>
      <c r="Z202" s="72">
        <v>5</v>
      </c>
      <c r="AA202" s="72">
        <v>1</v>
      </c>
      <c r="AB202" s="72">
        <v>4</v>
      </c>
      <c r="AC202" s="72">
        <v>5</v>
      </c>
      <c r="AD202" s="72">
        <v>5</v>
      </c>
      <c r="AE202" s="72">
        <v>5</v>
      </c>
      <c r="AF202" s="72">
        <v>5</v>
      </c>
      <c r="AG202" s="72">
        <v>5</v>
      </c>
      <c r="AH202" s="72">
        <v>5</v>
      </c>
      <c r="AI202" s="72">
        <v>5</v>
      </c>
      <c r="AJ202" s="72">
        <v>5</v>
      </c>
      <c r="AK202" s="72">
        <v>4</v>
      </c>
      <c r="AL202" s="72">
        <v>1</v>
      </c>
      <c r="AM202" s="72">
        <v>2</v>
      </c>
      <c r="AN202" s="72">
        <v>4</v>
      </c>
      <c r="AO202" s="72">
        <v>4</v>
      </c>
      <c r="AP202" s="72" t="s">
        <v>5</v>
      </c>
      <c r="AQ202" s="72">
        <v>1</v>
      </c>
      <c r="AR202" s="72">
        <v>3</v>
      </c>
      <c r="AS202" s="72">
        <v>5</v>
      </c>
      <c r="AT202" s="72">
        <v>3</v>
      </c>
      <c r="AU202" s="72">
        <v>2</v>
      </c>
      <c r="AV202" s="72">
        <v>3</v>
      </c>
      <c r="AW202" s="72">
        <v>4</v>
      </c>
      <c r="AX202" s="72">
        <v>4</v>
      </c>
      <c r="AY202" s="72">
        <v>4</v>
      </c>
      <c r="AZ202" s="72">
        <v>5</v>
      </c>
      <c r="BA202" s="72">
        <v>4</v>
      </c>
      <c r="BB202" s="72">
        <v>5</v>
      </c>
      <c r="BC202" s="72">
        <v>5</v>
      </c>
      <c r="BD202" s="72">
        <v>4</v>
      </c>
      <c r="BE202" s="72">
        <v>1</v>
      </c>
      <c r="BF202" s="72">
        <v>1</v>
      </c>
      <c r="BG202" s="72">
        <v>1</v>
      </c>
      <c r="BH202" s="72">
        <v>5</v>
      </c>
      <c r="BI202" s="72">
        <v>5</v>
      </c>
      <c r="BJ202" s="72">
        <v>3</v>
      </c>
      <c r="BK202" s="72">
        <v>1</v>
      </c>
      <c r="BL202" s="72">
        <v>4</v>
      </c>
      <c r="BM202" s="72">
        <v>5</v>
      </c>
      <c r="BN202" s="72">
        <v>5</v>
      </c>
      <c r="BO202" s="72">
        <v>5</v>
      </c>
      <c r="BP202" s="72">
        <v>3</v>
      </c>
      <c r="BQ202" s="72">
        <v>3</v>
      </c>
      <c r="BR202" s="72">
        <v>5</v>
      </c>
      <c r="BS202" s="72">
        <v>2</v>
      </c>
      <c r="BT202" s="72">
        <v>2</v>
      </c>
      <c r="BU202" s="72">
        <v>2</v>
      </c>
      <c r="BV202" s="72">
        <v>3</v>
      </c>
      <c r="BW202" s="72">
        <v>2</v>
      </c>
      <c r="BX202" s="72">
        <v>5</v>
      </c>
      <c r="BY202" s="72">
        <v>3</v>
      </c>
      <c r="BZ202" s="72">
        <v>3</v>
      </c>
      <c r="CA202" s="72">
        <v>5</v>
      </c>
      <c r="CB202" s="72">
        <v>5</v>
      </c>
      <c r="CC202" s="72">
        <v>5</v>
      </c>
      <c r="CD202" s="72">
        <v>5</v>
      </c>
      <c r="CE202" s="72">
        <v>4</v>
      </c>
      <c r="CF202" s="72">
        <v>5</v>
      </c>
      <c r="CG202" s="72">
        <v>1</v>
      </c>
      <c r="CH202" s="72">
        <v>5</v>
      </c>
      <c r="CI202" s="72">
        <v>1</v>
      </c>
      <c r="CJ202" s="72">
        <v>4</v>
      </c>
      <c r="CK202" s="72">
        <v>5</v>
      </c>
      <c r="CL202" s="72">
        <v>5</v>
      </c>
      <c r="CM202" s="72">
        <v>4</v>
      </c>
      <c r="CN202" s="72">
        <v>1</v>
      </c>
      <c r="CO202" s="72">
        <v>4</v>
      </c>
      <c r="CP202" s="72">
        <v>4</v>
      </c>
      <c r="CQ202" s="72" t="s">
        <v>2176</v>
      </c>
      <c r="CR202" s="72" t="s">
        <v>3173</v>
      </c>
      <c r="CS202" s="72" t="s">
        <v>3174</v>
      </c>
      <c r="CT202" s="72" t="s">
        <v>2992</v>
      </c>
      <c r="CU202" s="72" t="s">
        <v>170</v>
      </c>
      <c r="CV202" s="72" t="s">
        <v>176</v>
      </c>
      <c r="CW202" s="72" t="s">
        <v>183</v>
      </c>
      <c r="CX202" s="72" t="s">
        <v>3175</v>
      </c>
      <c r="CY202" s="72" t="s">
        <v>204</v>
      </c>
      <c r="CZ202" s="72" t="s">
        <v>3176</v>
      </c>
      <c r="DA202" s="72" t="s">
        <v>3177</v>
      </c>
      <c r="DB202" s="72" t="s">
        <v>216</v>
      </c>
      <c r="DC202" s="72" t="s">
        <v>2031</v>
      </c>
    </row>
    <row r="203" spans="1:107" ht="12.75" x14ac:dyDescent="0.2">
      <c r="A203" s="75">
        <v>43838.863802743057</v>
      </c>
      <c r="B203" s="72">
        <v>4</v>
      </c>
      <c r="C203" s="72">
        <v>1</v>
      </c>
      <c r="D203" s="72" t="s">
        <v>5</v>
      </c>
      <c r="E203" s="72" t="s">
        <v>5</v>
      </c>
      <c r="F203" s="72" t="s">
        <v>5</v>
      </c>
      <c r="G203" s="72" t="s">
        <v>5</v>
      </c>
      <c r="H203" s="72" t="s">
        <v>5</v>
      </c>
      <c r="I203" s="72">
        <v>3</v>
      </c>
      <c r="J203" s="72">
        <v>2</v>
      </c>
      <c r="K203" s="72">
        <v>4</v>
      </c>
      <c r="L203" s="72">
        <v>4</v>
      </c>
      <c r="M203" s="72">
        <v>2</v>
      </c>
      <c r="N203" s="72">
        <v>4</v>
      </c>
      <c r="O203" s="72">
        <v>3</v>
      </c>
      <c r="P203" s="72">
        <v>3</v>
      </c>
      <c r="Q203" s="72">
        <v>3</v>
      </c>
      <c r="R203" s="72">
        <v>4</v>
      </c>
      <c r="S203" s="72">
        <v>4</v>
      </c>
      <c r="T203" s="72">
        <v>3</v>
      </c>
      <c r="U203" s="72" t="s">
        <v>5</v>
      </c>
      <c r="V203" s="72" t="s">
        <v>5</v>
      </c>
      <c r="W203" s="72" t="s">
        <v>5</v>
      </c>
      <c r="X203" s="72" t="s">
        <v>3178</v>
      </c>
      <c r="Y203" s="72" t="s">
        <v>3179</v>
      </c>
      <c r="Z203" s="72" t="s">
        <v>5</v>
      </c>
      <c r="AA203" s="72" t="s">
        <v>5</v>
      </c>
      <c r="AB203" s="72">
        <v>5</v>
      </c>
      <c r="AC203" s="72" t="s">
        <v>5</v>
      </c>
      <c r="AD203" s="72">
        <v>5</v>
      </c>
      <c r="AE203" s="72" t="s">
        <v>5</v>
      </c>
      <c r="AF203" s="72" t="s">
        <v>5</v>
      </c>
      <c r="AG203" s="72" t="s">
        <v>5</v>
      </c>
      <c r="AH203" s="72" t="s">
        <v>5</v>
      </c>
      <c r="AI203" s="72" t="s">
        <v>5</v>
      </c>
      <c r="AJ203" s="72">
        <v>3</v>
      </c>
      <c r="AK203" s="72">
        <v>4</v>
      </c>
      <c r="AL203" s="72" t="s">
        <v>5</v>
      </c>
      <c r="AM203" s="72">
        <v>5</v>
      </c>
      <c r="AN203" s="72" t="s">
        <v>5</v>
      </c>
      <c r="AO203" s="72" t="s">
        <v>5</v>
      </c>
      <c r="AP203" s="72" t="s">
        <v>5</v>
      </c>
      <c r="AQ203" s="72">
        <v>1</v>
      </c>
      <c r="AR203" s="72" t="s">
        <v>5</v>
      </c>
      <c r="AS203" s="72" t="s">
        <v>5</v>
      </c>
      <c r="AT203" s="72">
        <v>3</v>
      </c>
      <c r="AU203" s="72" t="s">
        <v>5</v>
      </c>
      <c r="AV203" s="72">
        <v>4</v>
      </c>
      <c r="AW203" s="72">
        <v>4</v>
      </c>
      <c r="AX203" s="72">
        <v>2</v>
      </c>
      <c r="AY203" s="72">
        <v>4</v>
      </c>
      <c r="AZ203" s="72">
        <v>3</v>
      </c>
      <c r="BA203" s="72">
        <v>1</v>
      </c>
      <c r="BB203" s="72">
        <v>2</v>
      </c>
      <c r="BC203" s="72">
        <v>5</v>
      </c>
      <c r="BD203" s="72">
        <v>4</v>
      </c>
      <c r="BE203" s="72">
        <v>2</v>
      </c>
      <c r="BF203" s="72">
        <v>2</v>
      </c>
      <c r="BG203" s="72" t="s">
        <v>5</v>
      </c>
      <c r="BH203" s="72" t="s">
        <v>5</v>
      </c>
      <c r="BI203" s="72">
        <v>2</v>
      </c>
      <c r="BJ203" s="72">
        <v>3</v>
      </c>
      <c r="BK203" s="72">
        <v>4</v>
      </c>
      <c r="BL203" s="72">
        <v>3</v>
      </c>
      <c r="BM203" s="72">
        <v>3</v>
      </c>
      <c r="BN203" s="72">
        <v>4</v>
      </c>
      <c r="BO203" s="72">
        <v>3</v>
      </c>
      <c r="BP203" s="72">
        <v>4</v>
      </c>
      <c r="BQ203" s="72">
        <v>5</v>
      </c>
      <c r="BR203" s="72">
        <v>2</v>
      </c>
      <c r="BS203" s="72">
        <v>4</v>
      </c>
      <c r="BT203" s="72">
        <v>4</v>
      </c>
      <c r="BU203" s="72">
        <v>4</v>
      </c>
      <c r="BV203" s="72">
        <v>4</v>
      </c>
      <c r="BW203" s="72">
        <v>2</v>
      </c>
      <c r="BX203" s="72">
        <v>5</v>
      </c>
      <c r="BY203" s="72">
        <v>5</v>
      </c>
      <c r="BZ203" s="72">
        <v>5</v>
      </c>
      <c r="CA203" s="72">
        <v>5</v>
      </c>
      <c r="CB203" s="72">
        <v>5</v>
      </c>
      <c r="CC203" s="72">
        <v>5</v>
      </c>
      <c r="CD203" s="72">
        <v>5</v>
      </c>
      <c r="CE203" s="72">
        <v>5</v>
      </c>
      <c r="CF203" s="72">
        <v>4</v>
      </c>
      <c r="CG203" s="72">
        <v>1</v>
      </c>
      <c r="CH203" s="72">
        <v>4</v>
      </c>
      <c r="CI203" s="72" t="s">
        <v>5</v>
      </c>
      <c r="CJ203" s="72">
        <v>5</v>
      </c>
      <c r="CK203" s="72">
        <v>4</v>
      </c>
      <c r="CL203" s="72">
        <v>5</v>
      </c>
      <c r="CM203" s="72">
        <v>4</v>
      </c>
      <c r="CN203" s="72">
        <v>3</v>
      </c>
      <c r="CO203" s="72">
        <v>4</v>
      </c>
      <c r="CP203" s="72">
        <v>4</v>
      </c>
      <c r="CQ203" s="72" t="s">
        <v>143</v>
      </c>
      <c r="CR203" s="72" t="s">
        <v>3180</v>
      </c>
      <c r="CS203" s="72" t="s">
        <v>3181</v>
      </c>
      <c r="CT203" s="72" t="s">
        <v>162</v>
      </c>
      <c r="CU203" s="72" t="s">
        <v>173</v>
      </c>
      <c r="CV203" s="72" t="s">
        <v>176</v>
      </c>
      <c r="CW203" s="72" t="s">
        <v>187</v>
      </c>
      <c r="CX203" s="72" t="s">
        <v>301</v>
      </c>
      <c r="CY203" s="72" t="s">
        <v>3182</v>
      </c>
      <c r="DA203" s="72" t="s">
        <v>550</v>
      </c>
      <c r="DB203" s="72" t="s">
        <v>187</v>
      </c>
      <c r="DC203" s="72" t="s">
        <v>2031</v>
      </c>
    </row>
    <row r="204" spans="1:107" ht="12.75" x14ac:dyDescent="0.2">
      <c r="A204" s="75">
        <v>43838.906134942124</v>
      </c>
      <c r="B204" s="72">
        <v>3</v>
      </c>
      <c r="C204" s="72">
        <v>5</v>
      </c>
      <c r="D204" s="72">
        <v>4</v>
      </c>
      <c r="E204" s="72">
        <v>5</v>
      </c>
      <c r="F204" s="72">
        <v>4</v>
      </c>
      <c r="G204" s="72">
        <v>5</v>
      </c>
      <c r="H204" s="72">
        <v>5</v>
      </c>
      <c r="I204" s="72">
        <v>3</v>
      </c>
      <c r="J204" s="72">
        <v>1</v>
      </c>
      <c r="K204" s="72">
        <v>2</v>
      </c>
      <c r="L204" s="72">
        <v>3</v>
      </c>
      <c r="M204" s="72">
        <v>4</v>
      </c>
      <c r="N204" s="72">
        <v>3</v>
      </c>
      <c r="O204" s="72">
        <v>4</v>
      </c>
      <c r="P204" s="72">
        <v>3</v>
      </c>
      <c r="Q204" s="72">
        <v>5</v>
      </c>
      <c r="R204" s="72">
        <v>4</v>
      </c>
      <c r="S204" s="72">
        <v>1</v>
      </c>
      <c r="T204" s="72">
        <v>3</v>
      </c>
      <c r="U204" s="72">
        <v>3</v>
      </c>
      <c r="V204" s="72">
        <v>2</v>
      </c>
      <c r="W204" s="72">
        <v>5</v>
      </c>
      <c r="X204" s="72" t="s">
        <v>3183</v>
      </c>
      <c r="Y204" s="72" t="s">
        <v>3184</v>
      </c>
      <c r="Z204" s="72">
        <v>5</v>
      </c>
      <c r="AA204" s="72">
        <v>4</v>
      </c>
      <c r="AB204" s="72">
        <v>5</v>
      </c>
      <c r="AC204" s="72">
        <v>1</v>
      </c>
      <c r="AD204" s="72">
        <v>5</v>
      </c>
      <c r="AE204" s="72">
        <v>2</v>
      </c>
      <c r="AF204" s="72">
        <v>5</v>
      </c>
      <c r="AG204" s="72">
        <v>2</v>
      </c>
      <c r="AH204" s="72">
        <v>2</v>
      </c>
      <c r="AI204" s="72">
        <v>2</v>
      </c>
      <c r="AJ204" s="72">
        <v>2</v>
      </c>
      <c r="AK204" s="72">
        <v>5</v>
      </c>
      <c r="AL204" s="72">
        <v>4</v>
      </c>
      <c r="AM204" s="72">
        <v>3</v>
      </c>
      <c r="AN204" s="72">
        <v>5</v>
      </c>
      <c r="AO204" s="72">
        <v>5</v>
      </c>
      <c r="AP204" s="72">
        <v>5</v>
      </c>
      <c r="AQ204" s="72">
        <v>3</v>
      </c>
      <c r="AR204" s="72">
        <v>5</v>
      </c>
      <c r="AS204" s="72">
        <v>5</v>
      </c>
      <c r="AT204" s="72">
        <v>5</v>
      </c>
      <c r="AU204" s="72">
        <v>3</v>
      </c>
      <c r="AV204" s="72">
        <v>4</v>
      </c>
      <c r="AW204" s="72">
        <v>4</v>
      </c>
      <c r="AX204" s="72">
        <v>5</v>
      </c>
      <c r="AY204" s="72">
        <v>3</v>
      </c>
      <c r="AZ204" s="72">
        <v>4</v>
      </c>
      <c r="BA204" s="72">
        <v>3</v>
      </c>
      <c r="BB204" s="72">
        <v>5</v>
      </c>
      <c r="BC204" s="72">
        <v>5</v>
      </c>
      <c r="BD204" s="72">
        <v>2</v>
      </c>
      <c r="BE204" s="72">
        <v>4</v>
      </c>
      <c r="BF204" s="72">
        <v>2</v>
      </c>
      <c r="BG204" s="72">
        <v>1</v>
      </c>
      <c r="BH204" s="72">
        <v>5</v>
      </c>
      <c r="BI204" s="72">
        <v>4</v>
      </c>
      <c r="BJ204" s="72">
        <v>4</v>
      </c>
      <c r="BK204" s="72">
        <v>3</v>
      </c>
      <c r="BL204" s="72">
        <v>5</v>
      </c>
      <c r="BM204" s="72">
        <v>5</v>
      </c>
      <c r="BN204" s="72">
        <v>5</v>
      </c>
      <c r="BO204" s="72">
        <v>5</v>
      </c>
      <c r="BP204" s="72">
        <v>4</v>
      </c>
      <c r="BQ204" s="72">
        <v>4</v>
      </c>
      <c r="BR204" s="72">
        <v>5</v>
      </c>
      <c r="BS204" s="72">
        <v>5</v>
      </c>
      <c r="BT204" s="72">
        <v>3</v>
      </c>
      <c r="BU204" s="72">
        <v>4</v>
      </c>
      <c r="BV204" s="72">
        <v>5</v>
      </c>
      <c r="BW204" s="72" t="s">
        <v>5</v>
      </c>
      <c r="BX204" s="72">
        <v>5</v>
      </c>
      <c r="BY204" s="72">
        <v>5</v>
      </c>
      <c r="BZ204" s="72">
        <v>4</v>
      </c>
      <c r="CA204" s="72">
        <v>5</v>
      </c>
      <c r="CB204" s="72">
        <v>4</v>
      </c>
      <c r="CC204" s="72">
        <v>4</v>
      </c>
      <c r="CD204" s="72">
        <v>5</v>
      </c>
      <c r="CE204" s="72">
        <v>4</v>
      </c>
      <c r="CF204" s="72">
        <v>5</v>
      </c>
      <c r="CG204" s="72">
        <v>1</v>
      </c>
      <c r="CH204" s="72">
        <v>3</v>
      </c>
      <c r="CI204" s="72">
        <v>3</v>
      </c>
      <c r="CJ204" s="72">
        <v>3</v>
      </c>
      <c r="CK204" s="72">
        <v>4</v>
      </c>
      <c r="CL204" s="72">
        <v>4</v>
      </c>
      <c r="CM204" s="72">
        <v>5</v>
      </c>
      <c r="CN204" s="72">
        <v>1</v>
      </c>
      <c r="CO204" s="72">
        <v>3</v>
      </c>
      <c r="CP204" s="72">
        <v>4</v>
      </c>
      <c r="CQ204" s="72" t="s">
        <v>3185</v>
      </c>
      <c r="CR204" s="72" t="s">
        <v>2548</v>
      </c>
      <c r="CS204" s="72" t="s">
        <v>3186</v>
      </c>
      <c r="CT204" s="72" t="s">
        <v>162</v>
      </c>
      <c r="CU204" s="72" t="s">
        <v>172</v>
      </c>
      <c r="CV204" s="72" t="s">
        <v>177</v>
      </c>
      <c r="CW204" s="72" t="s">
        <v>183</v>
      </c>
      <c r="CX204" s="72" t="s">
        <v>1652</v>
      </c>
      <c r="CY204" s="72" t="s">
        <v>202</v>
      </c>
      <c r="CZ204" s="72" t="s">
        <v>444</v>
      </c>
      <c r="DA204" s="72" t="s">
        <v>208</v>
      </c>
      <c r="DB204" s="72" t="s">
        <v>214</v>
      </c>
      <c r="DC204" s="72" t="s">
        <v>2031</v>
      </c>
    </row>
    <row r="205" spans="1:107" ht="12.75" x14ac:dyDescent="0.2">
      <c r="A205" s="75">
        <v>43838.944273819448</v>
      </c>
      <c r="B205" s="72">
        <v>1</v>
      </c>
      <c r="C205" s="72">
        <v>1</v>
      </c>
      <c r="D205" s="72">
        <v>1</v>
      </c>
      <c r="E205" s="72">
        <v>1</v>
      </c>
      <c r="F205" s="72">
        <v>1</v>
      </c>
      <c r="G205" s="72">
        <v>3</v>
      </c>
      <c r="H205" s="72">
        <v>1</v>
      </c>
      <c r="I205" s="72">
        <v>1</v>
      </c>
      <c r="J205" s="72">
        <v>2</v>
      </c>
      <c r="K205" s="72">
        <v>1</v>
      </c>
      <c r="L205" s="72">
        <v>1</v>
      </c>
      <c r="M205" s="72">
        <v>2</v>
      </c>
      <c r="N205" s="72">
        <v>1</v>
      </c>
      <c r="O205" s="72">
        <v>2</v>
      </c>
      <c r="P205" s="72">
        <v>4</v>
      </c>
      <c r="Q205" s="72">
        <v>2</v>
      </c>
      <c r="R205" s="72">
        <v>2</v>
      </c>
      <c r="S205" s="72">
        <v>2</v>
      </c>
      <c r="T205" s="72">
        <v>1</v>
      </c>
      <c r="U205" s="72">
        <v>1</v>
      </c>
      <c r="V205" s="72">
        <v>1</v>
      </c>
      <c r="W205" s="72">
        <v>2</v>
      </c>
      <c r="X205" s="72" t="s">
        <v>3187</v>
      </c>
      <c r="Y205" s="72" t="s">
        <v>3188</v>
      </c>
      <c r="Z205" s="72">
        <v>2</v>
      </c>
      <c r="AA205" s="72">
        <v>1</v>
      </c>
      <c r="AB205" s="72">
        <v>2</v>
      </c>
      <c r="AC205" s="72">
        <v>2</v>
      </c>
      <c r="AD205" s="72">
        <v>2</v>
      </c>
      <c r="AE205" s="72">
        <v>2</v>
      </c>
      <c r="AF205" s="72">
        <v>2</v>
      </c>
      <c r="AG205" s="72">
        <v>3</v>
      </c>
      <c r="AH205" s="72">
        <v>3</v>
      </c>
      <c r="AI205" s="72">
        <v>5</v>
      </c>
      <c r="AJ205" s="72">
        <v>3</v>
      </c>
      <c r="AK205" s="72">
        <v>2</v>
      </c>
      <c r="AL205" s="72">
        <v>4</v>
      </c>
      <c r="AM205" s="72">
        <v>3</v>
      </c>
      <c r="AN205" s="72">
        <v>2</v>
      </c>
      <c r="AO205" s="72">
        <v>1</v>
      </c>
      <c r="AP205" s="72">
        <v>2</v>
      </c>
      <c r="AQ205" s="72">
        <v>3</v>
      </c>
      <c r="AR205" s="72">
        <v>4</v>
      </c>
      <c r="AS205" s="72">
        <v>1</v>
      </c>
      <c r="AT205" s="72">
        <v>3</v>
      </c>
      <c r="AU205" s="72">
        <v>3</v>
      </c>
      <c r="AV205" s="72">
        <v>2</v>
      </c>
      <c r="AW205" s="72">
        <v>1</v>
      </c>
      <c r="AX205" s="72">
        <v>5</v>
      </c>
      <c r="AY205" s="72">
        <v>2</v>
      </c>
      <c r="AZ205" s="72">
        <v>2</v>
      </c>
      <c r="BA205" s="72">
        <v>4</v>
      </c>
      <c r="BB205" s="72">
        <v>3</v>
      </c>
      <c r="BC205" s="72">
        <v>3</v>
      </c>
      <c r="BD205" s="72">
        <v>3</v>
      </c>
      <c r="BE205" s="72">
        <v>2</v>
      </c>
      <c r="BF205" s="72">
        <v>1</v>
      </c>
      <c r="BG205" s="72">
        <v>1</v>
      </c>
      <c r="BH205" s="72">
        <v>3</v>
      </c>
      <c r="BI205" s="72">
        <v>5</v>
      </c>
      <c r="BJ205" s="72">
        <v>4</v>
      </c>
      <c r="BK205" s="72">
        <v>3</v>
      </c>
      <c r="BL205" s="72">
        <v>4</v>
      </c>
      <c r="BM205" s="72">
        <v>3</v>
      </c>
      <c r="BN205" s="72">
        <v>4</v>
      </c>
      <c r="BO205" s="72">
        <v>4</v>
      </c>
      <c r="BP205" s="72">
        <v>5</v>
      </c>
      <c r="BQ205" s="72">
        <v>2</v>
      </c>
      <c r="BR205" s="72">
        <v>4</v>
      </c>
      <c r="BS205" s="72">
        <v>4</v>
      </c>
      <c r="BT205" s="72">
        <v>4</v>
      </c>
      <c r="BU205" s="72">
        <v>3</v>
      </c>
      <c r="BV205" s="72">
        <v>2</v>
      </c>
      <c r="BW205" s="72">
        <v>1</v>
      </c>
      <c r="BX205" s="72">
        <v>4</v>
      </c>
      <c r="BY205" s="72">
        <v>4</v>
      </c>
      <c r="BZ205" s="72">
        <v>5</v>
      </c>
      <c r="CA205" s="72">
        <v>4</v>
      </c>
      <c r="CB205" s="72">
        <v>4</v>
      </c>
      <c r="CC205" s="72">
        <v>2</v>
      </c>
      <c r="CD205" s="72">
        <v>4</v>
      </c>
      <c r="CE205" s="72">
        <v>3</v>
      </c>
      <c r="CF205" s="72">
        <v>4</v>
      </c>
      <c r="CG205" s="72">
        <v>1</v>
      </c>
      <c r="CH205" s="72">
        <v>5</v>
      </c>
      <c r="CI205" s="72">
        <v>4</v>
      </c>
      <c r="CJ205" s="72">
        <v>3</v>
      </c>
      <c r="CK205" s="72">
        <v>4</v>
      </c>
      <c r="CL205" s="72">
        <v>4</v>
      </c>
      <c r="CM205" s="72">
        <v>4</v>
      </c>
      <c r="CN205" s="72">
        <v>1</v>
      </c>
      <c r="CO205" s="72">
        <v>4</v>
      </c>
      <c r="CP205" s="72">
        <v>5</v>
      </c>
      <c r="CQ205" s="72" t="s">
        <v>148</v>
      </c>
      <c r="CR205" s="72" t="s">
        <v>2615</v>
      </c>
      <c r="CS205" s="72" t="s">
        <v>3189</v>
      </c>
      <c r="CT205" s="72" t="s">
        <v>163</v>
      </c>
      <c r="CU205" s="72" t="s">
        <v>169</v>
      </c>
      <c r="CV205" s="72" t="s">
        <v>176</v>
      </c>
      <c r="CW205" s="72" t="s">
        <v>183</v>
      </c>
      <c r="CX205" s="72" t="s">
        <v>3156</v>
      </c>
      <c r="CY205" s="72" t="s">
        <v>203</v>
      </c>
      <c r="CZ205" s="72" t="s">
        <v>153</v>
      </c>
      <c r="DA205" s="72" t="s">
        <v>158</v>
      </c>
      <c r="DB205" s="72" t="s">
        <v>216</v>
      </c>
      <c r="DC205" s="72" t="s">
        <v>2031</v>
      </c>
    </row>
    <row r="206" spans="1:107" ht="12.75" x14ac:dyDescent="0.2">
      <c r="A206" s="75">
        <v>43839.387088263888</v>
      </c>
      <c r="B206" s="72">
        <v>5</v>
      </c>
      <c r="C206" s="72">
        <v>5</v>
      </c>
      <c r="D206" s="72">
        <v>4</v>
      </c>
      <c r="E206" s="72">
        <v>4</v>
      </c>
      <c r="F206" s="72">
        <v>5</v>
      </c>
      <c r="G206" s="72">
        <v>5</v>
      </c>
      <c r="H206" s="72">
        <v>4</v>
      </c>
      <c r="I206" s="72">
        <v>3</v>
      </c>
      <c r="J206" s="72">
        <v>1</v>
      </c>
      <c r="K206" s="72">
        <v>2</v>
      </c>
      <c r="L206" s="72">
        <v>1</v>
      </c>
      <c r="M206" s="72">
        <v>4</v>
      </c>
      <c r="N206" s="72">
        <v>1</v>
      </c>
      <c r="O206" s="72">
        <v>5</v>
      </c>
      <c r="P206" s="72">
        <v>5</v>
      </c>
      <c r="Q206" s="72">
        <v>5</v>
      </c>
      <c r="R206" s="72">
        <v>4</v>
      </c>
      <c r="S206" s="72">
        <v>1</v>
      </c>
      <c r="T206" s="72">
        <v>1</v>
      </c>
      <c r="U206" s="72">
        <v>2</v>
      </c>
      <c r="V206" s="72">
        <v>1</v>
      </c>
      <c r="W206" s="72">
        <v>3</v>
      </c>
      <c r="X206" s="72" t="s">
        <v>3190</v>
      </c>
      <c r="Z206" s="72" t="s">
        <v>5</v>
      </c>
      <c r="AA206" s="72">
        <v>2</v>
      </c>
      <c r="AB206" s="72" t="s">
        <v>5</v>
      </c>
      <c r="AC206" s="72">
        <v>4</v>
      </c>
      <c r="AD206" s="72">
        <v>5</v>
      </c>
      <c r="AE206" s="72">
        <v>3</v>
      </c>
      <c r="AF206" s="72">
        <v>3</v>
      </c>
      <c r="AG206" s="72">
        <v>4</v>
      </c>
      <c r="AH206" s="72">
        <v>3</v>
      </c>
      <c r="AI206" s="72">
        <v>5</v>
      </c>
      <c r="AJ206" s="72">
        <v>4</v>
      </c>
      <c r="AK206" s="72">
        <v>5</v>
      </c>
      <c r="AL206" s="72">
        <v>5</v>
      </c>
      <c r="AM206" s="72">
        <v>5</v>
      </c>
      <c r="AN206" s="72">
        <v>5</v>
      </c>
      <c r="AO206" s="72">
        <v>4</v>
      </c>
      <c r="AP206" s="72">
        <v>4</v>
      </c>
      <c r="AQ206" s="72">
        <v>4</v>
      </c>
      <c r="AR206" s="72">
        <v>5</v>
      </c>
      <c r="AS206" s="72">
        <v>5</v>
      </c>
      <c r="AT206" s="72">
        <v>2</v>
      </c>
      <c r="AU206" s="72">
        <v>1</v>
      </c>
      <c r="AV206" s="72">
        <v>1</v>
      </c>
      <c r="AW206" s="72">
        <v>1</v>
      </c>
      <c r="AX206" s="72">
        <v>5</v>
      </c>
      <c r="AY206" s="72">
        <v>2</v>
      </c>
      <c r="AZ206" s="72">
        <v>4</v>
      </c>
      <c r="BA206" s="72">
        <v>5</v>
      </c>
      <c r="BB206" s="72">
        <v>5</v>
      </c>
      <c r="BC206" s="72">
        <v>4</v>
      </c>
      <c r="BD206" s="72">
        <v>2</v>
      </c>
      <c r="BE206" s="72">
        <v>1</v>
      </c>
      <c r="BF206" s="72">
        <v>1</v>
      </c>
      <c r="BG206" s="72">
        <v>1</v>
      </c>
      <c r="BH206" s="72">
        <v>3</v>
      </c>
      <c r="BI206" s="72">
        <v>3</v>
      </c>
      <c r="BJ206" s="72">
        <v>5</v>
      </c>
      <c r="BK206" s="72">
        <v>3</v>
      </c>
      <c r="BL206" s="72">
        <v>4</v>
      </c>
      <c r="BM206" s="72">
        <v>5</v>
      </c>
      <c r="BN206" s="72">
        <v>4</v>
      </c>
      <c r="BO206" s="72">
        <v>5</v>
      </c>
      <c r="BP206" s="72">
        <v>5</v>
      </c>
      <c r="BQ206" s="72">
        <v>3</v>
      </c>
      <c r="BR206" s="72">
        <v>3</v>
      </c>
      <c r="BS206" s="72">
        <v>5</v>
      </c>
      <c r="BT206" s="72">
        <v>4</v>
      </c>
      <c r="BU206" s="72">
        <v>2</v>
      </c>
      <c r="BV206" s="72">
        <v>4</v>
      </c>
      <c r="BW206" s="72">
        <v>3</v>
      </c>
      <c r="BX206" s="72">
        <v>5</v>
      </c>
      <c r="BY206" s="72">
        <v>3</v>
      </c>
      <c r="BZ206" s="72">
        <v>4</v>
      </c>
      <c r="CA206" s="72">
        <v>5</v>
      </c>
      <c r="CB206" s="72">
        <v>5</v>
      </c>
      <c r="CC206" s="72" t="s">
        <v>5</v>
      </c>
      <c r="CD206" s="72">
        <v>5</v>
      </c>
      <c r="CE206" s="72">
        <v>4</v>
      </c>
      <c r="CF206" s="72">
        <v>5</v>
      </c>
      <c r="CG206" s="72">
        <v>1</v>
      </c>
      <c r="CH206" s="72">
        <v>5</v>
      </c>
      <c r="CI206" s="72">
        <v>5</v>
      </c>
      <c r="CJ206" s="72">
        <v>3</v>
      </c>
      <c r="CK206" s="72">
        <v>3</v>
      </c>
      <c r="CL206" s="72">
        <v>4</v>
      </c>
      <c r="CM206" s="72" t="s">
        <v>5</v>
      </c>
      <c r="CN206" s="72">
        <v>1</v>
      </c>
      <c r="CO206" s="72">
        <v>1</v>
      </c>
      <c r="CP206" s="72">
        <v>4</v>
      </c>
      <c r="CQ206" s="72" t="s">
        <v>145</v>
      </c>
      <c r="CR206" s="72" t="s">
        <v>2831</v>
      </c>
      <c r="CT206" s="72" t="s">
        <v>162</v>
      </c>
      <c r="CU206" s="72" t="s">
        <v>170</v>
      </c>
      <c r="CV206" s="72" t="s">
        <v>176</v>
      </c>
      <c r="CW206" s="72" t="s">
        <v>183</v>
      </c>
      <c r="CX206" s="72" t="s">
        <v>379</v>
      </c>
      <c r="CY206" s="72" t="s">
        <v>3191</v>
      </c>
      <c r="CZ206" s="72" t="s">
        <v>534</v>
      </c>
      <c r="DA206" s="72" t="s">
        <v>208</v>
      </c>
      <c r="DB206" s="72" t="s">
        <v>214</v>
      </c>
      <c r="DC206" s="72" t="s">
        <v>2031</v>
      </c>
    </row>
    <row r="207" spans="1:107" ht="12.75" x14ac:dyDescent="0.2">
      <c r="A207" s="75">
        <v>43839.395064803241</v>
      </c>
      <c r="B207" s="72">
        <v>5</v>
      </c>
      <c r="C207" s="72">
        <v>5</v>
      </c>
      <c r="D207" s="72">
        <v>3</v>
      </c>
      <c r="E207" s="72">
        <v>4</v>
      </c>
      <c r="F207" s="72">
        <v>5</v>
      </c>
      <c r="G207" s="72">
        <v>5</v>
      </c>
      <c r="H207" s="72">
        <v>4</v>
      </c>
      <c r="I207" s="72">
        <v>4</v>
      </c>
      <c r="J207" s="72">
        <v>5</v>
      </c>
      <c r="K207" s="72">
        <v>5</v>
      </c>
      <c r="L207" s="72">
        <v>3</v>
      </c>
      <c r="M207" s="72">
        <v>3</v>
      </c>
      <c r="N207" s="72">
        <v>4</v>
      </c>
      <c r="O207" s="72">
        <v>3</v>
      </c>
      <c r="P207" s="72">
        <v>4</v>
      </c>
      <c r="Q207" s="72">
        <v>5</v>
      </c>
      <c r="R207" s="72">
        <v>4</v>
      </c>
      <c r="S207" s="72">
        <v>5</v>
      </c>
      <c r="T207" s="72">
        <v>2</v>
      </c>
      <c r="U207" s="72">
        <v>5</v>
      </c>
      <c r="V207" s="72">
        <v>4</v>
      </c>
      <c r="W207" s="72">
        <v>5</v>
      </c>
      <c r="X207" s="72" t="s">
        <v>3192</v>
      </c>
      <c r="Y207" s="72" t="s">
        <v>3193</v>
      </c>
      <c r="Z207" s="72">
        <v>5</v>
      </c>
      <c r="AA207" s="72">
        <v>3</v>
      </c>
      <c r="AB207" s="72">
        <v>5</v>
      </c>
      <c r="AC207" s="72">
        <v>5</v>
      </c>
      <c r="AD207" s="72">
        <v>5</v>
      </c>
      <c r="AE207" s="72">
        <v>4</v>
      </c>
      <c r="AF207" s="72">
        <v>4</v>
      </c>
      <c r="AG207" s="72">
        <v>5</v>
      </c>
      <c r="AH207" s="72">
        <v>4</v>
      </c>
      <c r="AI207" s="72">
        <v>5</v>
      </c>
      <c r="AJ207" s="72">
        <v>5</v>
      </c>
      <c r="AK207" s="72">
        <v>5</v>
      </c>
      <c r="AL207" s="72">
        <v>5</v>
      </c>
      <c r="AM207" s="72">
        <v>5</v>
      </c>
      <c r="AN207" s="72">
        <v>5</v>
      </c>
      <c r="AO207" s="72">
        <v>4</v>
      </c>
      <c r="AP207" s="72">
        <v>5</v>
      </c>
      <c r="AQ207" s="72">
        <v>4</v>
      </c>
      <c r="AR207" s="72">
        <v>5</v>
      </c>
      <c r="AS207" s="72">
        <v>4</v>
      </c>
      <c r="AT207" s="72">
        <v>3</v>
      </c>
      <c r="AU207" s="72">
        <v>5</v>
      </c>
      <c r="AV207" s="72">
        <v>5</v>
      </c>
      <c r="AW207" s="72">
        <v>3</v>
      </c>
      <c r="AX207" s="72">
        <v>4</v>
      </c>
      <c r="AY207" s="72">
        <v>4</v>
      </c>
      <c r="AZ207" s="72">
        <v>3</v>
      </c>
      <c r="BA207" s="72">
        <v>4</v>
      </c>
      <c r="BB207" s="72">
        <v>5</v>
      </c>
      <c r="BC207" s="72">
        <v>3</v>
      </c>
      <c r="BD207" s="72">
        <v>5</v>
      </c>
      <c r="BE207" s="72">
        <v>3</v>
      </c>
      <c r="BF207" s="72">
        <v>5</v>
      </c>
      <c r="BG207" s="72">
        <v>5</v>
      </c>
      <c r="BH207" s="72">
        <v>5</v>
      </c>
      <c r="BI207" s="72">
        <v>3</v>
      </c>
      <c r="BJ207" s="72">
        <v>3</v>
      </c>
      <c r="BK207" s="72">
        <v>3</v>
      </c>
      <c r="BL207" s="72">
        <v>4</v>
      </c>
      <c r="BM207" s="72">
        <v>3</v>
      </c>
      <c r="BN207" s="72">
        <v>5</v>
      </c>
      <c r="BO207" s="72">
        <v>4</v>
      </c>
      <c r="BP207" s="72">
        <v>4</v>
      </c>
      <c r="BQ207" s="72">
        <v>3</v>
      </c>
      <c r="BR207" s="72">
        <v>3</v>
      </c>
      <c r="BS207" s="72">
        <v>3</v>
      </c>
      <c r="BT207" s="72">
        <v>4</v>
      </c>
      <c r="BU207" s="72">
        <v>3</v>
      </c>
      <c r="BV207" s="72">
        <v>4</v>
      </c>
      <c r="BW207" s="72">
        <v>3</v>
      </c>
      <c r="BX207" s="72">
        <v>4</v>
      </c>
      <c r="BY207" s="72">
        <v>5</v>
      </c>
      <c r="BZ207" s="72">
        <v>3</v>
      </c>
      <c r="CA207" s="72">
        <v>4</v>
      </c>
      <c r="CB207" s="72">
        <v>4</v>
      </c>
      <c r="CC207" s="72">
        <v>3</v>
      </c>
      <c r="CD207" s="72">
        <v>3</v>
      </c>
      <c r="CE207" s="72">
        <v>3</v>
      </c>
      <c r="CF207" s="72">
        <v>5</v>
      </c>
      <c r="CG207" s="72">
        <v>3</v>
      </c>
      <c r="CH207" s="72">
        <v>5</v>
      </c>
      <c r="CI207" s="72">
        <v>5</v>
      </c>
      <c r="CJ207" s="72">
        <v>3</v>
      </c>
      <c r="CK207" s="72">
        <v>4</v>
      </c>
      <c r="CL207" s="72">
        <v>4</v>
      </c>
      <c r="CM207" s="72">
        <v>4</v>
      </c>
      <c r="CN207" s="72">
        <v>3</v>
      </c>
      <c r="CO207" s="72">
        <v>4</v>
      </c>
      <c r="CP207" s="72">
        <v>4</v>
      </c>
      <c r="CQ207" s="72" t="s">
        <v>145</v>
      </c>
      <c r="CT207" s="72" t="s">
        <v>162</v>
      </c>
      <c r="CU207" s="72" t="s">
        <v>171</v>
      </c>
      <c r="CV207" s="72" t="s">
        <v>176</v>
      </c>
      <c r="CW207" s="72" t="s">
        <v>183</v>
      </c>
      <c r="CX207" s="72" t="s">
        <v>3194</v>
      </c>
      <c r="CY207" s="72" t="s">
        <v>192</v>
      </c>
      <c r="CZ207" s="72" t="s">
        <v>596</v>
      </c>
      <c r="DA207" s="72" t="s">
        <v>209</v>
      </c>
      <c r="DB207" s="72" t="s">
        <v>215</v>
      </c>
      <c r="DC207" s="72" t="s">
        <v>2031</v>
      </c>
    </row>
    <row r="208" spans="1:107" ht="12.75" x14ac:dyDescent="0.2">
      <c r="A208" s="75">
        <v>43839.429504131942</v>
      </c>
      <c r="B208" s="72">
        <v>4</v>
      </c>
      <c r="C208" s="72">
        <v>5</v>
      </c>
      <c r="D208" s="72">
        <v>5</v>
      </c>
      <c r="E208" s="72">
        <v>4</v>
      </c>
      <c r="F208" s="72">
        <v>2</v>
      </c>
      <c r="G208" s="72">
        <v>5</v>
      </c>
      <c r="H208" s="72">
        <v>3</v>
      </c>
      <c r="I208" s="72">
        <v>3</v>
      </c>
      <c r="J208" s="72">
        <v>1</v>
      </c>
      <c r="K208" s="72">
        <v>3</v>
      </c>
      <c r="L208" s="72">
        <v>2</v>
      </c>
      <c r="M208" s="72">
        <v>4</v>
      </c>
      <c r="N208" s="72">
        <v>5</v>
      </c>
      <c r="O208" s="72">
        <v>4</v>
      </c>
      <c r="P208" s="72" t="s">
        <v>5</v>
      </c>
      <c r="Q208" s="72">
        <v>5</v>
      </c>
      <c r="R208" s="72">
        <v>2</v>
      </c>
      <c r="S208" s="72">
        <v>1</v>
      </c>
      <c r="T208" s="72">
        <v>2</v>
      </c>
      <c r="U208" s="72">
        <v>3</v>
      </c>
      <c r="V208" s="72">
        <v>1</v>
      </c>
      <c r="W208" s="72">
        <v>3</v>
      </c>
      <c r="X208" s="72" t="s">
        <v>2636</v>
      </c>
      <c r="Y208" s="72" t="s">
        <v>2803</v>
      </c>
      <c r="Z208" s="72">
        <v>4</v>
      </c>
      <c r="AA208" s="72">
        <v>2</v>
      </c>
      <c r="AB208" s="72">
        <v>4</v>
      </c>
      <c r="AC208" s="72">
        <v>3</v>
      </c>
      <c r="AD208" s="72">
        <v>2</v>
      </c>
      <c r="AE208" s="72">
        <v>2</v>
      </c>
      <c r="AF208" s="72" t="s">
        <v>5</v>
      </c>
      <c r="AG208" s="72">
        <v>2</v>
      </c>
      <c r="AH208" s="72">
        <v>4</v>
      </c>
      <c r="AI208" s="72">
        <v>2</v>
      </c>
      <c r="AJ208" s="72">
        <v>4</v>
      </c>
      <c r="AK208" s="72">
        <v>4</v>
      </c>
      <c r="AL208" s="72">
        <v>3</v>
      </c>
      <c r="AM208" s="72">
        <v>4</v>
      </c>
      <c r="AN208" s="72">
        <v>5</v>
      </c>
      <c r="AO208" s="72">
        <v>5</v>
      </c>
      <c r="AP208" s="72">
        <v>5</v>
      </c>
      <c r="AQ208" s="72">
        <v>1</v>
      </c>
      <c r="AR208" s="72">
        <v>5</v>
      </c>
      <c r="AS208" s="72">
        <v>3</v>
      </c>
      <c r="AT208" s="72">
        <v>2</v>
      </c>
      <c r="AU208" s="72">
        <v>2</v>
      </c>
      <c r="AV208" s="72">
        <v>2</v>
      </c>
      <c r="AW208" s="72">
        <v>2</v>
      </c>
      <c r="AX208" s="72">
        <v>4</v>
      </c>
      <c r="AY208" s="72">
        <v>5</v>
      </c>
      <c r="AZ208" s="72">
        <v>4</v>
      </c>
      <c r="BA208" s="72">
        <v>5</v>
      </c>
      <c r="BB208" s="72">
        <v>5</v>
      </c>
      <c r="BC208" s="72">
        <v>3</v>
      </c>
      <c r="BD208" s="72">
        <v>1</v>
      </c>
      <c r="BE208" s="72">
        <v>1</v>
      </c>
      <c r="BF208" s="72">
        <v>3</v>
      </c>
      <c r="BG208" s="72">
        <v>2</v>
      </c>
      <c r="BH208" s="72">
        <v>4</v>
      </c>
      <c r="BI208" s="72">
        <v>2</v>
      </c>
      <c r="BJ208" s="72">
        <v>3</v>
      </c>
      <c r="BK208" s="72">
        <v>3</v>
      </c>
      <c r="BL208" s="72">
        <v>3</v>
      </c>
      <c r="BM208" s="72">
        <v>5</v>
      </c>
      <c r="BN208" s="72">
        <v>3</v>
      </c>
      <c r="BO208" s="72">
        <v>3</v>
      </c>
      <c r="BP208" s="72">
        <v>4</v>
      </c>
      <c r="BQ208" s="72">
        <v>3</v>
      </c>
      <c r="BR208" s="72">
        <v>3</v>
      </c>
      <c r="BS208" s="72">
        <v>4</v>
      </c>
      <c r="BT208" s="72">
        <v>4</v>
      </c>
      <c r="BU208" s="72">
        <v>4</v>
      </c>
      <c r="BV208" s="72">
        <v>3</v>
      </c>
      <c r="BW208" s="72">
        <v>4</v>
      </c>
      <c r="BX208" s="72">
        <v>5</v>
      </c>
      <c r="BY208" s="72">
        <v>4</v>
      </c>
      <c r="BZ208" s="72">
        <v>2</v>
      </c>
      <c r="CA208" s="72">
        <v>3</v>
      </c>
      <c r="CB208" s="72">
        <v>3</v>
      </c>
      <c r="CC208" s="72">
        <v>1</v>
      </c>
      <c r="CD208" s="72">
        <v>2</v>
      </c>
      <c r="CE208" s="72">
        <v>4</v>
      </c>
      <c r="CF208" s="72">
        <v>1</v>
      </c>
      <c r="CG208" s="72">
        <v>1</v>
      </c>
      <c r="CH208" s="72">
        <v>4</v>
      </c>
      <c r="CI208" s="72">
        <v>4</v>
      </c>
      <c r="CJ208" s="72">
        <v>4</v>
      </c>
      <c r="CK208" s="72">
        <v>3</v>
      </c>
      <c r="CL208" s="72">
        <v>3</v>
      </c>
      <c r="CM208" s="72">
        <v>4</v>
      </c>
      <c r="CN208" s="72">
        <v>1</v>
      </c>
      <c r="CO208" s="72">
        <v>3</v>
      </c>
      <c r="CP208" s="72">
        <v>3</v>
      </c>
      <c r="CQ208" s="72" t="s">
        <v>148</v>
      </c>
      <c r="CR208" s="72" t="s">
        <v>3195</v>
      </c>
      <c r="CS208" s="72" t="s">
        <v>3196</v>
      </c>
      <c r="CT208" s="72" t="s">
        <v>163</v>
      </c>
      <c r="CU208" s="72" t="s">
        <v>172</v>
      </c>
      <c r="CV208" s="72" t="s">
        <v>177</v>
      </c>
      <c r="CW208" s="72" t="s">
        <v>183</v>
      </c>
      <c r="CX208" s="72" t="s">
        <v>191</v>
      </c>
      <c r="CY208" s="72" t="s">
        <v>204</v>
      </c>
      <c r="CZ208" s="72" t="s">
        <v>807</v>
      </c>
      <c r="DA208" s="72" t="s">
        <v>208</v>
      </c>
      <c r="DB208" s="72" t="s">
        <v>214</v>
      </c>
      <c r="DC208" s="72" t="s">
        <v>2031</v>
      </c>
    </row>
    <row r="209" spans="1:107" ht="12.75" x14ac:dyDescent="0.2">
      <c r="A209" s="75">
        <v>43839.443707141203</v>
      </c>
      <c r="B209" s="72">
        <v>3</v>
      </c>
      <c r="C209" s="72">
        <v>1</v>
      </c>
      <c r="D209" s="72">
        <v>1</v>
      </c>
      <c r="E209" s="72">
        <v>1</v>
      </c>
      <c r="F209" s="72">
        <v>3</v>
      </c>
      <c r="G209" s="72">
        <v>4</v>
      </c>
      <c r="H209" s="72">
        <v>1</v>
      </c>
      <c r="I209" s="72">
        <v>3</v>
      </c>
      <c r="J209" s="72">
        <v>1</v>
      </c>
      <c r="K209" s="72">
        <v>1</v>
      </c>
      <c r="L209" s="72">
        <v>1</v>
      </c>
      <c r="M209" s="72">
        <v>4</v>
      </c>
      <c r="N209" s="72">
        <v>1</v>
      </c>
      <c r="O209" s="72">
        <v>1</v>
      </c>
      <c r="P209" s="72">
        <v>3</v>
      </c>
      <c r="Q209" s="72">
        <v>5</v>
      </c>
      <c r="R209" s="72">
        <v>3</v>
      </c>
      <c r="S209" s="72">
        <v>1</v>
      </c>
      <c r="T209" s="72">
        <v>1</v>
      </c>
      <c r="U209" s="72">
        <v>1</v>
      </c>
      <c r="V209" s="72">
        <v>1</v>
      </c>
      <c r="W209" s="72">
        <v>3</v>
      </c>
      <c r="X209" s="72" t="s">
        <v>3197</v>
      </c>
      <c r="Y209" s="72" t="s">
        <v>3198</v>
      </c>
      <c r="Z209" s="72">
        <v>1</v>
      </c>
      <c r="AA209" s="72">
        <v>4</v>
      </c>
      <c r="AB209" s="72">
        <v>3</v>
      </c>
      <c r="AC209" s="72">
        <v>4</v>
      </c>
      <c r="AD209" s="72">
        <v>3</v>
      </c>
      <c r="AE209" s="72">
        <v>3</v>
      </c>
      <c r="AF209" s="72">
        <v>1</v>
      </c>
      <c r="AG209" s="72" t="s">
        <v>5</v>
      </c>
      <c r="AH209" s="72">
        <v>4</v>
      </c>
      <c r="AI209" s="72">
        <v>2</v>
      </c>
      <c r="AJ209" s="72">
        <v>3</v>
      </c>
      <c r="AK209" s="72">
        <v>3</v>
      </c>
      <c r="AL209" s="72">
        <v>4</v>
      </c>
      <c r="AM209" s="72">
        <v>3</v>
      </c>
      <c r="AN209" s="72">
        <v>1</v>
      </c>
      <c r="AO209" s="72">
        <v>1</v>
      </c>
      <c r="AP209" s="72">
        <v>1</v>
      </c>
      <c r="AQ209" s="72">
        <v>3</v>
      </c>
      <c r="AR209" s="72">
        <v>3</v>
      </c>
      <c r="AS209" s="72">
        <v>2</v>
      </c>
      <c r="AT209" s="72">
        <v>3</v>
      </c>
      <c r="AU209" s="72">
        <v>1</v>
      </c>
      <c r="AV209" s="72">
        <v>1</v>
      </c>
      <c r="AW209" s="72" t="s">
        <v>5</v>
      </c>
      <c r="AX209" s="72">
        <v>2</v>
      </c>
      <c r="AY209" s="72" t="s">
        <v>5</v>
      </c>
      <c r="AZ209" s="72">
        <v>2</v>
      </c>
      <c r="BA209" s="72">
        <v>3</v>
      </c>
      <c r="BB209" s="72">
        <v>5</v>
      </c>
      <c r="BC209" s="72">
        <v>4</v>
      </c>
      <c r="BD209" s="72">
        <v>1</v>
      </c>
      <c r="BE209" s="72">
        <v>1</v>
      </c>
      <c r="BF209" s="72">
        <v>1</v>
      </c>
      <c r="BG209" s="72">
        <v>2</v>
      </c>
      <c r="BH209" s="72">
        <v>5</v>
      </c>
      <c r="BI209" s="72">
        <v>3</v>
      </c>
      <c r="BJ209" s="72">
        <v>3</v>
      </c>
      <c r="BK209" s="72">
        <v>1</v>
      </c>
      <c r="BL209" s="72">
        <v>1</v>
      </c>
      <c r="BM209" s="72">
        <v>3</v>
      </c>
      <c r="BN209" s="72">
        <v>4</v>
      </c>
      <c r="BO209" s="72" t="s">
        <v>5</v>
      </c>
      <c r="BP209" s="72">
        <v>3</v>
      </c>
      <c r="BQ209" s="72">
        <v>1</v>
      </c>
      <c r="BR209" s="72">
        <v>2</v>
      </c>
      <c r="BS209" s="72">
        <v>3</v>
      </c>
      <c r="BT209" s="72" t="s">
        <v>5</v>
      </c>
      <c r="BU209" s="72">
        <v>3</v>
      </c>
      <c r="BV209" s="72">
        <v>4</v>
      </c>
      <c r="BW209" s="72">
        <v>3</v>
      </c>
      <c r="BX209" s="72" t="s">
        <v>5</v>
      </c>
      <c r="BY209" s="72">
        <v>3</v>
      </c>
      <c r="BZ209" s="72">
        <v>2</v>
      </c>
      <c r="CA209" s="72">
        <v>4</v>
      </c>
      <c r="CB209" s="72">
        <v>4</v>
      </c>
      <c r="CC209" s="72" t="s">
        <v>5</v>
      </c>
      <c r="CD209" s="72">
        <v>4</v>
      </c>
      <c r="CE209" s="72">
        <v>3</v>
      </c>
      <c r="CF209" s="72">
        <v>2</v>
      </c>
      <c r="CG209" s="72">
        <v>1</v>
      </c>
      <c r="CH209" s="72">
        <v>4</v>
      </c>
      <c r="CI209" s="72">
        <v>4</v>
      </c>
      <c r="CJ209" s="72">
        <v>3</v>
      </c>
      <c r="CK209" s="72">
        <v>3</v>
      </c>
      <c r="CL209" s="72">
        <v>4</v>
      </c>
      <c r="CM209" s="72">
        <v>3</v>
      </c>
      <c r="CN209" s="72">
        <v>1</v>
      </c>
      <c r="CO209" s="72">
        <v>2</v>
      </c>
      <c r="CP209" s="72">
        <v>3</v>
      </c>
      <c r="CQ209" s="72" t="s">
        <v>148</v>
      </c>
      <c r="CR209" s="72" t="s">
        <v>2572</v>
      </c>
      <c r="CS209" s="72" t="s">
        <v>3199</v>
      </c>
      <c r="CT209" s="72" t="s">
        <v>162</v>
      </c>
      <c r="CU209" s="72" t="s">
        <v>172</v>
      </c>
      <c r="CV209" s="72" t="s">
        <v>177</v>
      </c>
      <c r="CW209" s="72" t="s">
        <v>183</v>
      </c>
      <c r="CX209" s="72" t="s">
        <v>3200</v>
      </c>
      <c r="CY209" s="72" t="s">
        <v>3201</v>
      </c>
      <c r="CZ209" s="72" t="s">
        <v>204</v>
      </c>
      <c r="DA209" s="72" t="s">
        <v>208</v>
      </c>
      <c r="DB209" s="72" t="s">
        <v>214</v>
      </c>
      <c r="DC209" s="72" t="s">
        <v>2031</v>
      </c>
    </row>
    <row r="210" spans="1:107" ht="12.75" x14ac:dyDescent="0.2">
      <c r="A210" s="75">
        <v>43839.443949340275</v>
      </c>
      <c r="B210" s="72">
        <v>3</v>
      </c>
      <c r="C210" s="72">
        <v>4</v>
      </c>
      <c r="D210" s="72">
        <v>3</v>
      </c>
      <c r="E210" s="72">
        <v>3</v>
      </c>
      <c r="F210" s="72">
        <v>1</v>
      </c>
      <c r="G210" s="72">
        <v>4</v>
      </c>
      <c r="H210" s="72">
        <v>4</v>
      </c>
      <c r="I210" s="72">
        <v>4</v>
      </c>
      <c r="J210" s="72">
        <v>2</v>
      </c>
      <c r="K210" s="72">
        <v>2</v>
      </c>
      <c r="L210" s="72">
        <v>2</v>
      </c>
      <c r="M210" s="72">
        <v>3</v>
      </c>
      <c r="N210" s="72">
        <v>4</v>
      </c>
      <c r="O210" s="72">
        <v>3</v>
      </c>
      <c r="P210" s="72">
        <v>4</v>
      </c>
      <c r="Q210" s="72">
        <v>3</v>
      </c>
      <c r="R210" s="72">
        <v>3</v>
      </c>
      <c r="S210" s="72">
        <v>3</v>
      </c>
      <c r="T210" s="72">
        <v>4</v>
      </c>
      <c r="U210" s="72">
        <v>2</v>
      </c>
      <c r="V210" s="72">
        <v>2</v>
      </c>
      <c r="W210" s="72">
        <v>4</v>
      </c>
      <c r="X210" s="72" t="s">
        <v>3202</v>
      </c>
      <c r="Y210" s="72" t="s">
        <v>3203</v>
      </c>
      <c r="Z210" s="72">
        <v>5</v>
      </c>
      <c r="AA210" s="72">
        <v>4</v>
      </c>
      <c r="AB210" s="72">
        <v>5</v>
      </c>
      <c r="AC210" s="72">
        <v>5</v>
      </c>
      <c r="AD210" s="72">
        <v>5</v>
      </c>
      <c r="AE210" s="72">
        <v>5</v>
      </c>
      <c r="AF210" s="72">
        <v>5</v>
      </c>
      <c r="AG210" s="72">
        <v>4</v>
      </c>
      <c r="AH210" s="72">
        <v>4</v>
      </c>
      <c r="AI210" s="72">
        <v>4</v>
      </c>
      <c r="AJ210" s="72">
        <v>4</v>
      </c>
      <c r="AK210" s="72">
        <v>4</v>
      </c>
      <c r="AL210" s="72">
        <v>4</v>
      </c>
      <c r="AM210" s="72">
        <v>3</v>
      </c>
      <c r="AN210" s="72">
        <v>5</v>
      </c>
      <c r="AO210" s="72">
        <v>4</v>
      </c>
      <c r="AP210" s="72">
        <v>4</v>
      </c>
      <c r="AQ210" s="72">
        <v>3</v>
      </c>
      <c r="AR210" s="72">
        <v>4</v>
      </c>
      <c r="AS210" s="72">
        <v>3</v>
      </c>
      <c r="AT210" s="72">
        <v>5</v>
      </c>
      <c r="AU210" s="72">
        <v>3</v>
      </c>
      <c r="AV210" s="72">
        <v>3</v>
      </c>
      <c r="AW210" s="72">
        <v>4</v>
      </c>
      <c r="AX210" s="72">
        <v>5</v>
      </c>
      <c r="AY210" s="72">
        <v>5</v>
      </c>
      <c r="AZ210" s="72">
        <v>4</v>
      </c>
      <c r="BA210" s="72">
        <v>4</v>
      </c>
      <c r="BB210" s="72">
        <v>5</v>
      </c>
      <c r="BC210" s="72">
        <v>4</v>
      </c>
      <c r="BD210" s="72">
        <v>3</v>
      </c>
      <c r="BE210" s="72">
        <v>4</v>
      </c>
      <c r="BF210" s="72">
        <v>3</v>
      </c>
      <c r="BG210" s="72">
        <v>3</v>
      </c>
      <c r="BH210" s="72">
        <v>5</v>
      </c>
      <c r="BI210" s="72">
        <v>3</v>
      </c>
      <c r="BJ210" s="72">
        <v>4</v>
      </c>
      <c r="BK210" s="72">
        <v>3</v>
      </c>
      <c r="BL210" s="72">
        <v>4</v>
      </c>
      <c r="BM210" s="72">
        <v>5</v>
      </c>
      <c r="BN210" s="72">
        <v>5</v>
      </c>
      <c r="BO210" s="72">
        <v>4</v>
      </c>
      <c r="BP210" s="72">
        <v>4</v>
      </c>
      <c r="BQ210" s="72">
        <v>4</v>
      </c>
      <c r="BR210" s="72">
        <v>4</v>
      </c>
      <c r="BS210" s="72">
        <v>4</v>
      </c>
      <c r="BT210" s="72">
        <v>4</v>
      </c>
      <c r="BU210" s="72">
        <v>4</v>
      </c>
      <c r="BV210" s="72">
        <v>4</v>
      </c>
      <c r="BW210" s="72">
        <v>3</v>
      </c>
      <c r="BX210" s="72">
        <v>4</v>
      </c>
      <c r="BY210" s="72">
        <v>4</v>
      </c>
      <c r="BZ210" s="72">
        <v>5</v>
      </c>
      <c r="CA210" s="72">
        <v>5</v>
      </c>
      <c r="CB210" s="72">
        <v>5</v>
      </c>
      <c r="CC210" s="72">
        <v>4</v>
      </c>
      <c r="CD210" s="72">
        <v>4</v>
      </c>
      <c r="CE210" s="72">
        <v>4</v>
      </c>
      <c r="CF210" s="72">
        <v>3</v>
      </c>
      <c r="CG210" s="72">
        <v>2</v>
      </c>
      <c r="CH210" s="72">
        <v>4</v>
      </c>
      <c r="CI210" s="72">
        <v>4</v>
      </c>
      <c r="CJ210" s="72">
        <v>5</v>
      </c>
      <c r="CK210" s="72">
        <v>5</v>
      </c>
      <c r="CL210" s="72">
        <v>4</v>
      </c>
      <c r="CM210" s="72">
        <v>3</v>
      </c>
      <c r="CN210" s="72">
        <v>3</v>
      </c>
      <c r="CO210" s="72">
        <v>4</v>
      </c>
      <c r="CP210" s="72">
        <v>5</v>
      </c>
      <c r="CQ210" s="72" t="s">
        <v>147</v>
      </c>
      <c r="CR210" s="72" t="s">
        <v>2572</v>
      </c>
      <c r="CS210" s="72" t="s">
        <v>3204</v>
      </c>
      <c r="CT210" s="72" t="s">
        <v>162</v>
      </c>
      <c r="CU210" s="72" t="s">
        <v>169</v>
      </c>
      <c r="CV210" s="72" t="s">
        <v>176</v>
      </c>
      <c r="CW210" s="72" t="s">
        <v>3205</v>
      </c>
      <c r="CY210" s="72" t="s">
        <v>155</v>
      </c>
      <c r="CZ210" s="72" t="s">
        <v>203</v>
      </c>
      <c r="DA210" s="72" t="s">
        <v>208</v>
      </c>
      <c r="DB210" s="72" t="s">
        <v>214</v>
      </c>
      <c r="DC210" s="72" t="s">
        <v>2031</v>
      </c>
    </row>
    <row r="211" spans="1:107" ht="12.75" x14ac:dyDescent="0.2">
      <c r="A211" s="75">
        <v>43839.471721851849</v>
      </c>
      <c r="B211" s="72">
        <v>1</v>
      </c>
      <c r="C211" s="72">
        <v>1</v>
      </c>
      <c r="D211" s="72">
        <v>1</v>
      </c>
      <c r="E211" s="72">
        <v>1</v>
      </c>
      <c r="F211" s="72">
        <v>1</v>
      </c>
      <c r="G211" s="72">
        <v>1</v>
      </c>
      <c r="H211" s="72">
        <v>1</v>
      </c>
      <c r="I211" s="72">
        <v>2</v>
      </c>
      <c r="J211" s="72">
        <v>1</v>
      </c>
      <c r="K211" s="72">
        <v>3</v>
      </c>
      <c r="L211" s="72">
        <v>1</v>
      </c>
      <c r="M211" s="72">
        <v>1</v>
      </c>
      <c r="N211" s="72">
        <v>1</v>
      </c>
      <c r="O211" s="72">
        <v>5</v>
      </c>
      <c r="P211" s="72">
        <v>5</v>
      </c>
      <c r="Q211" s="72">
        <v>5</v>
      </c>
      <c r="R211" s="72">
        <v>4</v>
      </c>
      <c r="S211" s="72">
        <v>1</v>
      </c>
      <c r="T211" s="72">
        <v>2</v>
      </c>
      <c r="U211" s="72">
        <v>1</v>
      </c>
      <c r="V211" s="72" t="s">
        <v>5</v>
      </c>
      <c r="W211" s="72">
        <v>3</v>
      </c>
      <c r="X211" s="72" t="s">
        <v>3206</v>
      </c>
      <c r="Y211" s="72" t="s">
        <v>3207</v>
      </c>
      <c r="Z211" s="72">
        <v>5</v>
      </c>
      <c r="AA211" s="72">
        <v>4</v>
      </c>
      <c r="AB211" s="72">
        <v>4</v>
      </c>
      <c r="AC211" s="72">
        <v>3</v>
      </c>
      <c r="AD211" s="72">
        <v>2</v>
      </c>
      <c r="AE211" s="72">
        <v>2</v>
      </c>
      <c r="AF211" s="72">
        <v>4</v>
      </c>
      <c r="AG211" s="72">
        <v>3</v>
      </c>
      <c r="AH211" s="72">
        <v>3</v>
      </c>
      <c r="AI211" s="72">
        <v>4</v>
      </c>
      <c r="AJ211" s="72">
        <v>3</v>
      </c>
      <c r="AK211" s="72">
        <v>2</v>
      </c>
      <c r="AL211" s="72">
        <v>4</v>
      </c>
      <c r="AM211" s="72">
        <v>1</v>
      </c>
      <c r="AN211" s="72">
        <v>1</v>
      </c>
      <c r="AO211" s="72">
        <v>1</v>
      </c>
      <c r="AP211" s="72">
        <v>1</v>
      </c>
      <c r="AQ211" s="72">
        <v>1</v>
      </c>
      <c r="AR211" s="72">
        <v>1</v>
      </c>
      <c r="AS211" s="72">
        <v>3</v>
      </c>
      <c r="AT211" s="72">
        <v>3</v>
      </c>
      <c r="AU211" s="72">
        <v>1</v>
      </c>
      <c r="AV211" s="72">
        <v>2</v>
      </c>
      <c r="AW211" s="72">
        <v>2</v>
      </c>
      <c r="AX211" s="72">
        <v>1</v>
      </c>
      <c r="AY211" s="72">
        <v>1</v>
      </c>
      <c r="AZ211" s="72">
        <v>5</v>
      </c>
      <c r="BA211" s="72">
        <v>5</v>
      </c>
      <c r="BB211" s="72">
        <v>5</v>
      </c>
      <c r="BC211" s="72">
        <v>5</v>
      </c>
      <c r="BD211" s="72">
        <v>1</v>
      </c>
      <c r="BE211" s="72">
        <v>2</v>
      </c>
      <c r="BF211" s="72">
        <v>1</v>
      </c>
      <c r="BG211" s="72" t="s">
        <v>5</v>
      </c>
      <c r="BH211" s="72">
        <v>3</v>
      </c>
      <c r="BI211" s="72">
        <v>2</v>
      </c>
      <c r="BJ211" s="72">
        <v>3</v>
      </c>
      <c r="BK211" s="72">
        <v>1</v>
      </c>
      <c r="BL211" s="72">
        <v>4</v>
      </c>
      <c r="BM211" s="72">
        <v>4</v>
      </c>
      <c r="BN211" s="72">
        <v>5</v>
      </c>
      <c r="BO211" s="72">
        <v>4</v>
      </c>
      <c r="BP211" s="72">
        <v>2</v>
      </c>
      <c r="BQ211" s="72">
        <v>3</v>
      </c>
      <c r="BR211" s="72">
        <v>5</v>
      </c>
      <c r="BS211" s="72">
        <v>5</v>
      </c>
      <c r="BT211" s="72">
        <v>3</v>
      </c>
      <c r="BU211" s="72">
        <v>3</v>
      </c>
      <c r="BV211" s="72">
        <v>5</v>
      </c>
      <c r="BW211" s="72">
        <v>4</v>
      </c>
      <c r="BX211" s="72">
        <v>3</v>
      </c>
      <c r="BY211" s="72">
        <v>1</v>
      </c>
      <c r="BZ211" s="72">
        <v>4</v>
      </c>
      <c r="CA211" s="72">
        <v>4</v>
      </c>
      <c r="CB211" s="72">
        <v>4</v>
      </c>
      <c r="CC211" s="72">
        <v>2</v>
      </c>
      <c r="CD211" s="72">
        <v>5</v>
      </c>
      <c r="CE211" s="72">
        <v>3</v>
      </c>
      <c r="CF211" s="72">
        <v>3</v>
      </c>
      <c r="CG211" s="72">
        <v>3</v>
      </c>
      <c r="CH211" s="72">
        <v>3</v>
      </c>
      <c r="CI211" s="72">
        <v>3</v>
      </c>
      <c r="CJ211" s="72">
        <v>4</v>
      </c>
      <c r="CK211" s="72">
        <v>4</v>
      </c>
      <c r="CL211" s="72">
        <v>4</v>
      </c>
      <c r="CM211" s="72">
        <v>5</v>
      </c>
      <c r="CN211" s="72">
        <v>2</v>
      </c>
      <c r="CO211" s="72">
        <v>2</v>
      </c>
      <c r="CP211" s="72">
        <v>5</v>
      </c>
      <c r="CQ211" s="72" t="s">
        <v>145</v>
      </c>
      <c r="CR211" s="72" t="s">
        <v>2572</v>
      </c>
      <c r="CS211" s="72" t="s">
        <v>3208</v>
      </c>
      <c r="CT211" s="72" t="s">
        <v>163</v>
      </c>
      <c r="CU211" s="72" t="s">
        <v>172</v>
      </c>
      <c r="CV211" s="72" t="s">
        <v>177</v>
      </c>
      <c r="CW211" s="72" t="s">
        <v>187</v>
      </c>
      <c r="CY211" s="72" t="s">
        <v>203</v>
      </c>
      <c r="CZ211" s="72" t="s">
        <v>202</v>
      </c>
      <c r="DA211" s="72" t="s">
        <v>210</v>
      </c>
      <c r="DB211" s="72" t="s">
        <v>217</v>
      </c>
      <c r="DC211" s="72" t="s">
        <v>2031</v>
      </c>
    </row>
    <row r="212" spans="1:107" ht="12.75" x14ac:dyDescent="0.2">
      <c r="A212" s="75">
        <v>43839.497793125003</v>
      </c>
      <c r="B212" s="72">
        <v>4</v>
      </c>
      <c r="C212" s="72">
        <v>5</v>
      </c>
      <c r="D212" s="72">
        <v>3</v>
      </c>
      <c r="E212" s="72">
        <v>1</v>
      </c>
      <c r="F212" s="72">
        <v>1</v>
      </c>
      <c r="G212" s="72">
        <v>5</v>
      </c>
      <c r="H212" s="72">
        <v>5</v>
      </c>
      <c r="I212" s="72">
        <v>3</v>
      </c>
      <c r="J212" s="72">
        <v>1</v>
      </c>
      <c r="K212" s="72">
        <v>1</v>
      </c>
      <c r="L212" s="72">
        <v>1</v>
      </c>
      <c r="M212" s="72">
        <v>2</v>
      </c>
      <c r="N212" s="72">
        <v>1</v>
      </c>
      <c r="O212" s="72">
        <v>1</v>
      </c>
      <c r="P212" s="72">
        <v>4</v>
      </c>
      <c r="Q212" s="72">
        <v>5</v>
      </c>
      <c r="R212" s="72">
        <v>4</v>
      </c>
      <c r="S212" s="72">
        <v>1</v>
      </c>
      <c r="T212" s="72">
        <v>1</v>
      </c>
      <c r="U212" s="72">
        <v>3</v>
      </c>
      <c r="V212" s="72">
        <v>1</v>
      </c>
      <c r="W212" s="72">
        <v>5</v>
      </c>
      <c r="Z212" s="72">
        <v>3</v>
      </c>
      <c r="AA212" s="72">
        <v>3</v>
      </c>
      <c r="AB212" s="72">
        <v>4</v>
      </c>
      <c r="AC212" s="72">
        <v>3</v>
      </c>
      <c r="AD212" s="72">
        <v>5</v>
      </c>
      <c r="AE212" s="72">
        <v>3</v>
      </c>
      <c r="AF212" s="72">
        <v>5</v>
      </c>
      <c r="AG212" s="72">
        <v>5</v>
      </c>
      <c r="AH212" s="72">
        <v>2</v>
      </c>
      <c r="AI212" s="72">
        <v>3</v>
      </c>
      <c r="AJ212" s="72">
        <v>5</v>
      </c>
      <c r="AK212" s="72">
        <v>5</v>
      </c>
      <c r="AL212" s="72">
        <v>4</v>
      </c>
      <c r="AM212" s="72">
        <v>4</v>
      </c>
      <c r="AN212" s="72">
        <v>5</v>
      </c>
      <c r="AO212" s="72">
        <v>3</v>
      </c>
      <c r="AP212" s="72">
        <v>2</v>
      </c>
      <c r="AQ212" s="72">
        <v>1</v>
      </c>
      <c r="AR212" s="72">
        <v>5</v>
      </c>
      <c r="AS212" s="72">
        <v>5</v>
      </c>
      <c r="AT212" s="72">
        <v>3</v>
      </c>
      <c r="AU212" s="72">
        <v>1</v>
      </c>
      <c r="AV212" s="72">
        <v>1</v>
      </c>
      <c r="AW212" s="72">
        <v>1</v>
      </c>
      <c r="AX212" s="72">
        <v>2</v>
      </c>
      <c r="AY212" s="72">
        <v>1</v>
      </c>
      <c r="AZ212" s="72">
        <v>1</v>
      </c>
      <c r="BA212" s="72">
        <v>4</v>
      </c>
      <c r="BB212" s="72">
        <v>4</v>
      </c>
      <c r="BC212" s="72">
        <v>3</v>
      </c>
      <c r="BD212" s="72">
        <v>1</v>
      </c>
      <c r="BE212" s="72">
        <v>1</v>
      </c>
      <c r="BF212" s="72">
        <v>1</v>
      </c>
      <c r="BG212" s="72">
        <v>1</v>
      </c>
      <c r="BH212" s="72">
        <v>5</v>
      </c>
      <c r="BI212" s="72">
        <v>4</v>
      </c>
      <c r="BJ212" s="72">
        <v>1</v>
      </c>
      <c r="BK212" s="72">
        <v>3</v>
      </c>
      <c r="BL212" s="72">
        <v>4</v>
      </c>
      <c r="BM212" s="72">
        <v>2</v>
      </c>
      <c r="BN212" s="72">
        <v>4</v>
      </c>
      <c r="BO212" s="72">
        <v>4</v>
      </c>
      <c r="BP212" s="72">
        <v>3</v>
      </c>
      <c r="BQ212" s="72">
        <v>2</v>
      </c>
      <c r="BR212" s="72">
        <v>4</v>
      </c>
      <c r="BS212" s="72">
        <v>5</v>
      </c>
      <c r="BT212" s="72">
        <v>3</v>
      </c>
      <c r="BU212" s="72">
        <v>2</v>
      </c>
      <c r="BV212" s="72">
        <v>2</v>
      </c>
      <c r="BW212" s="72">
        <v>2</v>
      </c>
      <c r="BX212" s="72">
        <v>4</v>
      </c>
      <c r="BY212" s="72">
        <v>2</v>
      </c>
      <c r="BZ212" s="72">
        <v>2</v>
      </c>
      <c r="CA212" s="72">
        <v>5</v>
      </c>
      <c r="CB212" s="72">
        <v>4</v>
      </c>
      <c r="CC212" s="72">
        <v>1</v>
      </c>
      <c r="CD212" s="72">
        <v>5</v>
      </c>
      <c r="CE212" s="72">
        <v>4</v>
      </c>
      <c r="CF212" s="72">
        <v>1</v>
      </c>
      <c r="CG212" s="72">
        <v>1</v>
      </c>
      <c r="CH212" s="72">
        <v>1</v>
      </c>
      <c r="CI212" s="72">
        <v>1</v>
      </c>
      <c r="CJ212" s="72">
        <v>3</v>
      </c>
      <c r="CK212" s="72">
        <v>2</v>
      </c>
      <c r="CL212" s="72">
        <v>2</v>
      </c>
      <c r="CM212" s="72">
        <v>4</v>
      </c>
      <c r="CN212" s="72">
        <v>1</v>
      </c>
      <c r="CO212" s="72">
        <v>1</v>
      </c>
      <c r="CP212" s="72">
        <v>3</v>
      </c>
      <c r="CQ212" s="72" t="s">
        <v>2917</v>
      </c>
      <c r="CR212" s="72" t="s">
        <v>2779</v>
      </c>
      <c r="CS212" s="72" t="s">
        <v>3209</v>
      </c>
      <c r="CT212" s="72" t="s">
        <v>163</v>
      </c>
      <c r="CU212" s="72" t="s">
        <v>171</v>
      </c>
      <c r="CV212" s="72" t="s">
        <v>176</v>
      </c>
      <c r="CW212" s="72" t="s">
        <v>183</v>
      </c>
      <c r="CY212" s="72" t="s">
        <v>202</v>
      </c>
      <c r="CZ212" s="72" t="s">
        <v>471</v>
      </c>
      <c r="DA212" s="72" t="s">
        <v>208</v>
      </c>
      <c r="DB212" s="72" t="s">
        <v>214</v>
      </c>
      <c r="DC212" s="72" t="s">
        <v>2031</v>
      </c>
    </row>
    <row r="213" spans="1:107" ht="12.75" x14ac:dyDescent="0.2">
      <c r="A213" s="75">
        <v>43839.542451666668</v>
      </c>
      <c r="B213" s="72">
        <v>5</v>
      </c>
      <c r="C213" s="72">
        <v>5</v>
      </c>
      <c r="D213" s="72">
        <v>2</v>
      </c>
      <c r="E213" s="72">
        <v>3</v>
      </c>
      <c r="F213" s="72" t="s">
        <v>5</v>
      </c>
      <c r="G213" s="72">
        <v>5</v>
      </c>
      <c r="H213" s="72">
        <v>5</v>
      </c>
      <c r="I213" s="72">
        <v>5</v>
      </c>
      <c r="J213" s="72">
        <v>1</v>
      </c>
      <c r="K213" s="72">
        <v>5</v>
      </c>
      <c r="L213" s="72" t="s">
        <v>5</v>
      </c>
      <c r="M213" s="72">
        <v>4</v>
      </c>
      <c r="N213" s="72">
        <v>3</v>
      </c>
      <c r="O213" s="72">
        <v>4</v>
      </c>
      <c r="P213" s="72">
        <v>5</v>
      </c>
      <c r="Q213" s="72">
        <v>5</v>
      </c>
      <c r="R213" s="72">
        <v>5</v>
      </c>
      <c r="S213" s="72">
        <v>1</v>
      </c>
      <c r="T213" s="72">
        <v>5</v>
      </c>
      <c r="U213" s="72">
        <v>3</v>
      </c>
      <c r="V213" s="72" t="s">
        <v>5</v>
      </c>
      <c r="W213" s="72">
        <v>5</v>
      </c>
      <c r="X213" s="72" t="s">
        <v>3210</v>
      </c>
      <c r="Y213" s="72" t="s">
        <v>3211</v>
      </c>
      <c r="Z213" s="72">
        <v>5</v>
      </c>
      <c r="AA213" s="72">
        <v>5</v>
      </c>
      <c r="AB213" s="72">
        <v>5</v>
      </c>
      <c r="AC213" s="72">
        <v>5</v>
      </c>
      <c r="AD213" s="72">
        <v>5</v>
      </c>
      <c r="AE213" s="72">
        <v>5</v>
      </c>
      <c r="AF213" s="72">
        <v>5</v>
      </c>
      <c r="AG213" s="72">
        <v>5</v>
      </c>
      <c r="AH213" s="72">
        <v>5</v>
      </c>
      <c r="AI213" s="72">
        <v>5</v>
      </c>
      <c r="AJ213" s="72">
        <v>5</v>
      </c>
      <c r="AK213" s="72">
        <v>5</v>
      </c>
      <c r="AL213" s="72">
        <v>5</v>
      </c>
      <c r="AM213" s="72">
        <v>5</v>
      </c>
      <c r="AN213" s="72">
        <v>4</v>
      </c>
      <c r="AO213" s="72">
        <v>2</v>
      </c>
      <c r="AP213" s="72">
        <v>4</v>
      </c>
      <c r="AQ213" s="72" t="s">
        <v>5</v>
      </c>
      <c r="AR213" s="72">
        <v>5</v>
      </c>
      <c r="AS213" s="72">
        <v>5</v>
      </c>
      <c r="AT213" s="72">
        <v>5</v>
      </c>
      <c r="AU213" s="72">
        <v>1</v>
      </c>
      <c r="AV213" s="72">
        <v>5</v>
      </c>
      <c r="AW213" s="72" t="s">
        <v>5</v>
      </c>
      <c r="AX213" s="72">
        <v>4</v>
      </c>
      <c r="AY213" s="72">
        <v>4</v>
      </c>
      <c r="AZ213" s="72">
        <v>5</v>
      </c>
      <c r="BA213" s="72">
        <v>5</v>
      </c>
      <c r="BB213" s="72">
        <v>5</v>
      </c>
      <c r="BC213" s="72">
        <v>5</v>
      </c>
      <c r="BD213" s="72">
        <v>2</v>
      </c>
      <c r="BE213" s="72">
        <v>3</v>
      </c>
      <c r="BF213" s="72">
        <v>3</v>
      </c>
      <c r="BG213" s="72" t="s">
        <v>5</v>
      </c>
      <c r="BH213" s="72">
        <v>5</v>
      </c>
      <c r="BI213" s="72">
        <v>3</v>
      </c>
      <c r="BJ213" s="72">
        <v>4</v>
      </c>
      <c r="BK213" s="72">
        <v>4</v>
      </c>
      <c r="BL213" s="72">
        <v>5</v>
      </c>
      <c r="BM213" s="72" t="s">
        <v>5</v>
      </c>
      <c r="BN213" s="72">
        <v>5</v>
      </c>
      <c r="BO213" s="72">
        <v>5</v>
      </c>
      <c r="BP213" s="72">
        <v>4</v>
      </c>
      <c r="BQ213" s="72">
        <v>5</v>
      </c>
      <c r="BR213" s="72">
        <v>5</v>
      </c>
      <c r="BS213" s="72">
        <v>5</v>
      </c>
      <c r="BT213" s="72">
        <v>5</v>
      </c>
      <c r="BU213" s="72">
        <v>5</v>
      </c>
      <c r="BV213" s="72">
        <v>5</v>
      </c>
      <c r="BW213" s="72" t="s">
        <v>5</v>
      </c>
      <c r="BX213" s="72">
        <v>5</v>
      </c>
      <c r="BY213" s="72">
        <v>5</v>
      </c>
      <c r="BZ213" s="72">
        <v>5</v>
      </c>
      <c r="CA213" s="72">
        <v>5</v>
      </c>
      <c r="CB213" s="72">
        <v>5</v>
      </c>
      <c r="CC213" s="72" t="s">
        <v>5</v>
      </c>
      <c r="CD213" s="72">
        <v>5</v>
      </c>
      <c r="CE213" s="72">
        <v>5</v>
      </c>
      <c r="CF213" s="72">
        <v>5</v>
      </c>
      <c r="CG213" s="72">
        <v>5</v>
      </c>
      <c r="CH213" s="72">
        <v>5</v>
      </c>
      <c r="CI213" s="72">
        <v>3</v>
      </c>
      <c r="CJ213" s="72">
        <v>3</v>
      </c>
      <c r="CK213" s="72">
        <v>5</v>
      </c>
      <c r="CL213" s="72">
        <v>3</v>
      </c>
      <c r="CM213" s="72" t="s">
        <v>5</v>
      </c>
      <c r="CN213" s="72">
        <v>5</v>
      </c>
      <c r="CO213" s="72">
        <v>5</v>
      </c>
      <c r="CP213" s="72">
        <v>4</v>
      </c>
      <c r="CQ213" s="72" t="s">
        <v>147</v>
      </c>
      <c r="CR213" s="72" t="s">
        <v>3212</v>
      </c>
      <c r="CT213" s="72" t="s">
        <v>163</v>
      </c>
      <c r="CU213" s="72" t="s">
        <v>170</v>
      </c>
      <c r="CV213" s="72" t="s">
        <v>181</v>
      </c>
      <c r="CW213" s="72" t="s">
        <v>183</v>
      </c>
      <c r="CX213" s="72" t="s">
        <v>3213</v>
      </c>
      <c r="CY213" s="72" t="s">
        <v>2156</v>
      </c>
      <c r="CZ213" s="72" t="s">
        <v>405</v>
      </c>
      <c r="DA213" s="72" t="s">
        <v>208</v>
      </c>
      <c r="DB213" s="72" t="s">
        <v>214</v>
      </c>
      <c r="DC213" s="72" t="s">
        <v>2031</v>
      </c>
    </row>
    <row r="214" spans="1:107" ht="12.75" x14ac:dyDescent="0.2">
      <c r="A214" s="75">
        <v>43839.598334837967</v>
      </c>
      <c r="B214" s="72">
        <v>1</v>
      </c>
      <c r="C214" s="72">
        <v>4</v>
      </c>
      <c r="D214" s="72">
        <v>2</v>
      </c>
      <c r="E214" s="72">
        <v>2</v>
      </c>
      <c r="F214" s="72">
        <v>1</v>
      </c>
      <c r="G214" s="72">
        <v>5</v>
      </c>
      <c r="H214" s="72">
        <v>1</v>
      </c>
      <c r="I214" s="72">
        <v>5</v>
      </c>
      <c r="J214" s="72">
        <v>1</v>
      </c>
      <c r="K214" s="72">
        <v>4</v>
      </c>
      <c r="L214" s="72">
        <v>1</v>
      </c>
      <c r="M214" s="72">
        <v>1</v>
      </c>
      <c r="N214" s="72">
        <v>1</v>
      </c>
      <c r="O214" s="72">
        <v>1</v>
      </c>
      <c r="P214" s="72">
        <v>1</v>
      </c>
      <c r="Q214" s="72">
        <v>4</v>
      </c>
      <c r="R214" s="72">
        <v>1</v>
      </c>
      <c r="S214" s="72">
        <v>1</v>
      </c>
      <c r="T214" s="72">
        <v>1</v>
      </c>
      <c r="U214" s="72">
        <v>1</v>
      </c>
      <c r="V214" s="72">
        <v>1</v>
      </c>
      <c r="W214" s="72">
        <v>5</v>
      </c>
      <c r="X214" s="72" t="s">
        <v>3214</v>
      </c>
      <c r="Z214" s="72">
        <v>1</v>
      </c>
      <c r="AA214" s="72">
        <v>1</v>
      </c>
      <c r="AB214" s="72">
        <v>1</v>
      </c>
      <c r="AC214" s="72">
        <v>1</v>
      </c>
      <c r="AD214" s="72" t="s">
        <v>5</v>
      </c>
      <c r="AE214" s="72">
        <v>1</v>
      </c>
      <c r="AF214" s="72">
        <v>1</v>
      </c>
      <c r="AG214" s="72">
        <v>1</v>
      </c>
      <c r="AH214" s="72">
        <v>1</v>
      </c>
      <c r="AI214" s="72">
        <v>1</v>
      </c>
      <c r="AJ214" s="72">
        <v>1</v>
      </c>
      <c r="AK214" s="72">
        <v>5</v>
      </c>
      <c r="AL214" s="72">
        <v>1</v>
      </c>
      <c r="AM214" s="72">
        <v>1</v>
      </c>
      <c r="AN214" s="72">
        <v>4</v>
      </c>
      <c r="AO214" s="72">
        <v>1</v>
      </c>
      <c r="AP214" s="72">
        <v>2</v>
      </c>
      <c r="AQ214" s="72">
        <v>1</v>
      </c>
      <c r="AR214" s="72">
        <v>4</v>
      </c>
      <c r="AS214" s="72">
        <v>1</v>
      </c>
      <c r="AT214" s="72">
        <v>5</v>
      </c>
      <c r="AU214" s="72">
        <v>1</v>
      </c>
      <c r="AV214" s="72">
        <v>3</v>
      </c>
      <c r="AW214" s="72">
        <v>1</v>
      </c>
      <c r="AX214" s="72">
        <v>4</v>
      </c>
      <c r="AY214" s="72">
        <v>1</v>
      </c>
      <c r="AZ214" s="72">
        <v>1</v>
      </c>
      <c r="BA214" s="72">
        <v>3</v>
      </c>
      <c r="BB214" s="72">
        <v>4</v>
      </c>
      <c r="BC214" s="72">
        <v>1</v>
      </c>
      <c r="BD214" s="72">
        <v>1</v>
      </c>
      <c r="BE214" s="72">
        <v>1</v>
      </c>
      <c r="BF214" s="72">
        <v>1</v>
      </c>
      <c r="BG214" s="72">
        <v>1</v>
      </c>
      <c r="BH214" s="72" t="s">
        <v>5</v>
      </c>
      <c r="BI214" s="72" t="s">
        <v>5</v>
      </c>
      <c r="BJ214" s="72">
        <v>1</v>
      </c>
      <c r="BK214" s="72">
        <v>1</v>
      </c>
      <c r="BL214" s="72">
        <v>3</v>
      </c>
      <c r="BM214" s="72">
        <v>2</v>
      </c>
      <c r="BN214" s="72">
        <v>4</v>
      </c>
      <c r="BO214" s="72" t="s">
        <v>5</v>
      </c>
      <c r="BP214" s="72">
        <v>2</v>
      </c>
      <c r="BQ214" s="72">
        <v>1</v>
      </c>
      <c r="BR214" s="72">
        <v>1</v>
      </c>
      <c r="BS214" s="72">
        <v>1</v>
      </c>
      <c r="BT214" s="72">
        <v>3</v>
      </c>
      <c r="BU214" s="72">
        <v>1</v>
      </c>
      <c r="BV214" s="72">
        <v>1</v>
      </c>
      <c r="BW214" s="72">
        <v>1</v>
      </c>
      <c r="BX214" s="72">
        <v>1</v>
      </c>
      <c r="BY214" s="72">
        <v>1</v>
      </c>
      <c r="BZ214" s="72">
        <v>3</v>
      </c>
      <c r="CA214" s="72" t="s">
        <v>5</v>
      </c>
      <c r="CB214" s="72" t="s">
        <v>5</v>
      </c>
      <c r="CC214" s="72">
        <v>3</v>
      </c>
      <c r="CD214" s="72" t="s">
        <v>5</v>
      </c>
      <c r="CE214" s="72">
        <v>1</v>
      </c>
      <c r="CF214" s="72">
        <v>1</v>
      </c>
      <c r="CG214" s="72">
        <v>1</v>
      </c>
      <c r="CH214" s="72">
        <v>4</v>
      </c>
      <c r="CI214" s="72">
        <v>1</v>
      </c>
      <c r="CJ214" s="72">
        <v>1</v>
      </c>
      <c r="CK214" s="72">
        <v>3</v>
      </c>
      <c r="CL214" s="72">
        <v>1</v>
      </c>
      <c r="CM214" s="72">
        <v>1</v>
      </c>
      <c r="CN214" s="72">
        <v>1</v>
      </c>
      <c r="CO214" s="72">
        <v>3</v>
      </c>
      <c r="CP214" s="72">
        <v>1</v>
      </c>
      <c r="CQ214" s="72" t="s">
        <v>147</v>
      </c>
      <c r="CT214" s="72" t="s">
        <v>163</v>
      </c>
      <c r="CU214" s="72" t="s">
        <v>172</v>
      </c>
      <c r="CV214" s="72" t="s">
        <v>176</v>
      </c>
      <c r="CW214" s="72" t="s">
        <v>183</v>
      </c>
      <c r="CX214" s="72" t="s">
        <v>1870</v>
      </c>
      <c r="CZ214" s="72" t="s">
        <v>204</v>
      </c>
      <c r="DA214" s="72" t="s">
        <v>208</v>
      </c>
      <c r="DB214" s="72" t="s">
        <v>214</v>
      </c>
      <c r="DC214" s="72" t="s">
        <v>2031</v>
      </c>
    </row>
    <row r="215" spans="1:107" ht="12.75" x14ac:dyDescent="0.2">
      <c r="A215" s="75">
        <v>43839.618959884261</v>
      </c>
      <c r="B215" s="72">
        <v>4</v>
      </c>
      <c r="C215" s="72">
        <v>3</v>
      </c>
      <c r="D215" s="72">
        <v>5</v>
      </c>
      <c r="E215" s="72">
        <v>2</v>
      </c>
      <c r="F215" s="72">
        <v>1</v>
      </c>
      <c r="G215" s="72">
        <v>5</v>
      </c>
      <c r="H215" s="72">
        <v>4</v>
      </c>
      <c r="I215" s="72">
        <v>3</v>
      </c>
      <c r="J215" s="72">
        <v>1</v>
      </c>
      <c r="K215" s="72">
        <v>2</v>
      </c>
      <c r="L215" s="72">
        <v>2</v>
      </c>
      <c r="M215" s="72">
        <v>3</v>
      </c>
      <c r="N215" s="72">
        <v>3</v>
      </c>
      <c r="O215" s="72">
        <v>3</v>
      </c>
      <c r="P215" s="72">
        <v>4</v>
      </c>
      <c r="Q215" s="72">
        <v>4</v>
      </c>
      <c r="R215" s="72">
        <v>2</v>
      </c>
      <c r="S215" s="72">
        <v>3</v>
      </c>
      <c r="T215" s="72">
        <v>1</v>
      </c>
      <c r="U215" s="72">
        <v>2</v>
      </c>
      <c r="V215" s="72">
        <v>1</v>
      </c>
      <c r="W215" s="72">
        <v>4</v>
      </c>
      <c r="X215" s="72" t="s">
        <v>2858</v>
      </c>
      <c r="Y215" s="72" t="s">
        <v>3215</v>
      </c>
      <c r="Z215" s="72">
        <v>1</v>
      </c>
      <c r="AA215" s="72">
        <v>1</v>
      </c>
      <c r="AB215" s="72">
        <v>3</v>
      </c>
      <c r="AC215" s="72">
        <v>4</v>
      </c>
      <c r="AD215" s="72">
        <v>5</v>
      </c>
      <c r="AE215" s="72">
        <v>1</v>
      </c>
      <c r="AF215" s="72">
        <v>5</v>
      </c>
      <c r="AG215" s="72">
        <v>3</v>
      </c>
      <c r="AH215" s="72">
        <v>5</v>
      </c>
      <c r="AI215" s="72">
        <v>4</v>
      </c>
      <c r="AJ215" s="72">
        <v>3</v>
      </c>
      <c r="AK215" s="72">
        <v>4</v>
      </c>
      <c r="AL215" s="72">
        <v>4</v>
      </c>
      <c r="AM215" s="72">
        <v>4</v>
      </c>
      <c r="AN215" s="72">
        <v>4</v>
      </c>
      <c r="AO215" s="72">
        <v>5</v>
      </c>
      <c r="AP215" s="72">
        <v>4</v>
      </c>
      <c r="AQ215" s="72">
        <v>1</v>
      </c>
      <c r="AR215" s="72">
        <v>5</v>
      </c>
      <c r="AS215" s="72">
        <v>4</v>
      </c>
      <c r="AT215" s="72">
        <v>4</v>
      </c>
      <c r="AU215" s="72">
        <v>2</v>
      </c>
      <c r="AV215" s="72">
        <v>1</v>
      </c>
      <c r="AW215" s="72">
        <v>2</v>
      </c>
      <c r="AX215" s="72">
        <v>3</v>
      </c>
      <c r="AY215" s="72">
        <v>3</v>
      </c>
      <c r="AZ215" s="72">
        <v>2</v>
      </c>
      <c r="BA215" s="72">
        <v>4</v>
      </c>
      <c r="BB215" s="72">
        <v>2</v>
      </c>
      <c r="BC215" s="72">
        <v>2</v>
      </c>
      <c r="BD215" s="72">
        <v>2</v>
      </c>
      <c r="BE215" s="72">
        <v>1</v>
      </c>
      <c r="BF215" s="72">
        <v>3</v>
      </c>
      <c r="BG215" s="72">
        <v>1</v>
      </c>
      <c r="BH215" s="72">
        <v>5</v>
      </c>
      <c r="BI215" s="72">
        <v>4</v>
      </c>
      <c r="BJ215" s="72">
        <v>4</v>
      </c>
      <c r="BK215" s="72">
        <v>2</v>
      </c>
      <c r="BL215" s="72">
        <v>1</v>
      </c>
      <c r="BM215" s="72">
        <v>3</v>
      </c>
      <c r="BN215" s="72">
        <v>2</v>
      </c>
      <c r="BO215" s="72">
        <v>5</v>
      </c>
      <c r="BP215" s="72">
        <v>4</v>
      </c>
      <c r="BQ215" s="72">
        <v>3</v>
      </c>
      <c r="BR215" s="72">
        <v>3</v>
      </c>
      <c r="BS215" s="72">
        <v>5</v>
      </c>
      <c r="BT215" s="72">
        <v>3</v>
      </c>
      <c r="BU215" s="72">
        <v>3</v>
      </c>
      <c r="BV215" s="72">
        <v>1</v>
      </c>
      <c r="BW215" s="72">
        <v>2</v>
      </c>
      <c r="BX215" s="72">
        <v>5</v>
      </c>
      <c r="BY215" s="72">
        <v>5</v>
      </c>
      <c r="BZ215" s="72">
        <v>3</v>
      </c>
      <c r="CA215" s="72">
        <v>3</v>
      </c>
      <c r="CB215" s="72">
        <v>3</v>
      </c>
      <c r="CC215" s="72">
        <v>3</v>
      </c>
      <c r="CD215" s="72">
        <v>3</v>
      </c>
      <c r="CE215" s="72">
        <v>4</v>
      </c>
      <c r="CF215" s="72">
        <v>5</v>
      </c>
      <c r="CG215" s="72">
        <v>5</v>
      </c>
      <c r="CH215" s="72">
        <v>5</v>
      </c>
      <c r="CI215" s="72">
        <v>5</v>
      </c>
      <c r="CJ215" s="72">
        <v>1</v>
      </c>
      <c r="CK215" s="72">
        <v>5</v>
      </c>
      <c r="CL215" s="72">
        <v>5</v>
      </c>
      <c r="CM215" s="72">
        <v>2</v>
      </c>
      <c r="CN215" s="72">
        <v>1</v>
      </c>
      <c r="CO215" s="72">
        <v>1</v>
      </c>
      <c r="CP215" s="72">
        <v>1</v>
      </c>
      <c r="CQ215" s="72" t="s">
        <v>3008</v>
      </c>
      <c r="CR215" s="72" t="s">
        <v>2751</v>
      </c>
      <c r="CS215" s="72" t="s">
        <v>3216</v>
      </c>
      <c r="CT215" s="72" t="s">
        <v>162</v>
      </c>
      <c r="CU215" s="72" t="s">
        <v>170</v>
      </c>
      <c r="CV215" s="72" t="s">
        <v>176</v>
      </c>
      <c r="CW215" s="72" t="s">
        <v>184</v>
      </c>
      <c r="CX215" s="72" t="s">
        <v>767</v>
      </c>
      <c r="CY215" s="72" t="s">
        <v>202</v>
      </c>
      <c r="CZ215" s="72" t="s">
        <v>813</v>
      </c>
      <c r="DA215" s="72" t="s">
        <v>208</v>
      </c>
      <c r="DB215" s="72" t="s">
        <v>214</v>
      </c>
      <c r="DC215" s="72" t="s">
        <v>2031</v>
      </c>
    </row>
    <row r="216" spans="1:107" ht="12.75" x14ac:dyDescent="0.2">
      <c r="A216" s="75">
        <v>43839.681166111113</v>
      </c>
      <c r="B216" s="72">
        <v>4</v>
      </c>
      <c r="C216" s="72">
        <v>5</v>
      </c>
      <c r="D216" s="72">
        <v>3</v>
      </c>
      <c r="E216" s="72">
        <v>4</v>
      </c>
      <c r="F216" s="72">
        <v>2</v>
      </c>
      <c r="G216" s="72">
        <v>5</v>
      </c>
      <c r="H216" s="72">
        <v>5</v>
      </c>
      <c r="I216" s="72">
        <v>2</v>
      </c>
      <c r="J216" s="72">
        <v>3</v>
      </c>
      <c r="K216" s="72">
        <v>2</v>
      </c>
      <c r="L216" s="72">
        <v>3</v>
      </c>
      <c r="M216" s="72">
        <v>3</v>
      </c>
      <c r="N216" s="72">
        <v>1</v>
      </c>
      <c r="O216" s="72">
        <v>2</v>
      </c>
      <c r="P216" s="72">
        <v>3</v>
      </c>
      <c r="Q216" s="72">
        <v>2</v>
      </c>
      <c r="R216" s="72">
        <v>2</v>
      </c>
      <c r="S216" s="72">
        <v>2</v>
      </c>
      <c r="T216" s="72">
        <v>3</v>
      </c>
      <c r="U216" s="72">
        <v>2</v>
      </c>
      <c r="V216" s="72">
        <v>1</v>
      </c>
      <c r="W216" s="72">
        <v>3</v>
      </c>
      <c r="X216" s="72" t="s">
        <v>2726</v>
      </c>
      <c r="Y216" s="72" t="s">
        <v>2539</v>
      </c>
      <c r="Z216" s="72">
        <v>5</v>
      </c>
      <c r="AA216" s="72">
        <v>4</v>
      </c>
      <c r="AB216" s="72">
        <v>4</v>
      </c>
      <c r="AC216" s="72">
        <v>3</v>
      </c>
      <c r="AD216" s="72">
        <v>3</v>
      </c>
      <c r="AE216" s="72">
        <v>5</v>
      </c>
      <c r="AF216" s="72">
        <v>3</v>
      </c>
      <c r="AG216" s="72">
        <v>3</v>
      </c>
      <c r="AH216" s="72">
        <v>3</v>
      </c>
      <c r="AI216" s="72">
        <v>5</v>
      </c>
      <c r="AJ216" s="72">
        <v>3</v>
      </c>
      <c r="AK216" s="72">
        <v>4</v>
      </c>
      <c r="AL216" s="72">
        <v>3</v>
      </c>
      <c r="AM216" s="72">
        <v>4</v>
      </c>
      <c r="AN216" s="72">
        <v>5</v>
      </c>
      <c r="AO216" s="72">
        <v>4</v>
      </c>
      <c r="AP216" s="72">
        <v>5</v>
      </c>
      <c r="AQ216" s="72">
        <v>1</v>
      </c>
      <c r="AR216" s="72">
        <v>5</v>
      </c>
      <c r="AS216" s="72">
        <v>5</v>
      </c>
      <c r="AT216" s="72">
        <v>2</v>
      </c>
      <c r="AU216" s="72">
        <v>2</v>
      </c>
      <c r="AV216" s="72">
        <v>3</v>
      </c>
      <c r="AW216" s="72">
        <v>3</v>
      </c>
      <c r="AX216" s="72">
        <v>3</v>
      </c>
      <c r="AY216" s="72">
        <v>1</v>
      </c>
      <c r="AZ216" s="72">
        <v>2</v>
      </c>
      <c r="BA216" s="72">
        <v>3</v>
      </c>
      <c r="BB216" s="72">
        <v>2</v>
      </c>
      <c r="BC216" s="72">
        <v>2</v>
      </c>
      <c r="BD216" s="72">
        <v>2</v>
      </c>
      <c r="BE216" s="72">
        <v>4</v>
      </c>
      <c r="BF216" s="72">
        <v>2</v>
      </c>
      <c r="BG216" s="72">
        <v>1</v>
      </c>
      <c r="BH216" s="72">
        <v>2</v>
      </c>
      <c r="BI216" s="72">
        <v>3</v>
      </c>
      <c r="BJ216" s="72">
        <v>3</v>
      </c>
      <c r="BK216" s="72">
        <v>3</v>
      </c>
      <c r="BL216" s="72">
        <v>4</v>
      </c>
      <c r="BM216" s="72">
        <v>3</v>
      </c>
      <c r="BN216" s="72">
        <v>4</v>
      </c>
      <c r="BO216" s="72">
        <v>4</v>
      </c>
      <c r="BP216" s="72">
        <v>4</v>
      </c>
      <c r="BQ216" s="72">
        <v>4</v>
      </c>
      <c r="BR216" s="72">
        <v>3</v>
      </c>
      <c r="BS216" s="72">
        <v>4</v>
      </c>
      <c r="BT216" s="72">
        <v>4</v>
      </c>
      <c r="BU216" s="72">
        <v>5</v>
      </c>
      <c r="BV216" s="72">
        <v>4</v>
      </c>
      <c r="BW216" s="72" t="s">
        <v>5</v>
      </c>
      <c r="BX216" s="72">
        <v>4</v>
      </c>
      <c r="BY216" s="72">
        <v>4</v>
      </c>
      <c r="BZ216" s="72">
        <v>4</v>
      </c>
      <c r="CA216" s="72">
        <v>5</v>
      </c>
      <c r="CB216" s="72">
        <v>4</v>
      </c>
      <c r="CC216" s="72">
        <v>4</v>
      </c>
      <c r="CD216" s="72">
        <v>5</v>
      </c>
      <c r="CE216" s="72" t="s">
        <v>5</v>
      </c>
      <c r="CF216" s="72">
        <v>5</v>
      </c>
      <c r="CG216" s="72">
        <v>5</v>
      </c>
      <c r="CH216" s="72">
        <v>4</v>
      </c>
      <c r="CI216" s="72">
        <v>4</v>
      </c>
      <c r="CJ216" s="72">
        <v>4</v>
      </c>
      <c r="CK216" s="72">
        <v>4</v>
      </c>
      <c r="CL216" s="72">
        <v>4</v>
      </c>
      <c r="CM216" s="72">
        <v>3</v>
      </c>
      <c r="CN216" s="72">
        <v>5</v>
      </c>
      <c r="CO216" s="72">
        <v>4</v>
      </c>
      <c r="CP216" s="72">
        <v>4</v>
      </c>
      <c r="CQ216" s="72" t="s">
        <v>2052</v>
      </c>
      <c r="CR216" s="72" t="s">
        <v>3217</v>
      </c>
      <c r="CS216" s="72" t="s">
        <v>3218</v>
      </c>
      <c r="CT216" s="72" t="s">
        <v>2570</v>
      </c>
      <c r="CU216" s="72" t="s">
        <v>170</v>
      </c>
      <c r="CV216" s="72" t="s">
        <v>176</v>
      </c>
      <c r="CW216" s="72" t="s">
        <v>183</v>
      </c>
      <c r="CX216" s="72" t="s">
        <v>379</v>
      </c>
      <c r="CY216" s="72" t="s">
        <v>204</v>
      </c>
      <c r="CZ216" s="72" t="s">
        <v>346</v>
      </c>
      <c r="DA216" s="72" t="s">
        <v>208</v>
      </c>
      <c r="DB216" s="72" t="s">
        <v>214</v>
      </c>
      <c r="DC216" s="72" t="s">
        <v>2031</v>
      </c>
    </row>
    <row r="217" spans="1:107" ht="12.75" x14ac:dyDescent="0.2">
      <c r="A217" s="75">
        <v>43839.74143282407</v>
      </c>
      <c r="B217" s="72">
        <v>1</v>
      </c>
      <c r="C217" s="72">
        <v>1</v>
      </c>
      <c r="D217" s="72">
        <v>1</v>
      </c>
      <c r="E217" s="72">
        <v>1</v>
      </c>
      <c r="F217" s="72">
        <v>1</v>
      </c>
      <c r="G217" s="72">
        <v>1</v>
      </c>
      <c r="H217" s="72">
        <v>1</v>
      </c>
      <c r="I217" s="72">
        <v>2</v>
      </c>
      <c r="J217" s="72">
        <v>1</v>
      </c>
      <c r="K217" s="72">
        <v>3</v>
      </c>
      <c r="L217" s="72">
        <v>1</v>
      </c>
      <c r="M217" s="72">
        <v>1</v>
      </c>
      <c r="N217" s="72">
        <v>1</v>
      </c>
      <c r="O217" s="72">
        <v>5</v>
      </c>
      <c r="P217" s="72">
        <v>5</v>
      </c>
      <c r="Q217" s="72">
        <v>5</v>
      </c>
      <c r="R217" s="72">
        <v>4</v>
      </c>
      <c r="S217" s="72">
        <v>1</v>
      </c>
      <c r="T217" s="72">
        <v>2</v>
      </c>
      <c r="U217" s="72">
        <v>1</v>
      </c>
      <c r="V217" s="72" t="s">
        <v>5</v>
      </c>
      <c r="W217" s="72">
        <v>3</v>
      </c>
      <c r="X217" s="72" t="s">
        <v>3206</v>
      </c>
      <c r="Y217" s="72" t="s">
        <v>3207</v>
      </c>
      <c r="Z217" s="72">
        <v>5</v>
      </c>
      <c r="AA217" s="72">
        <v>4</v>
      </c>
      <c r="AB217" s="72">
        <v>4</v>
      </c>
      <c r="AC217" s="72">
        <v>3</v>
      </c>
      <c r="AD217" s="72">
        <v>2</v>
      </c>
      <c r="AE217" s="72">
        <v>2</v>
      </c>
      <c r="AF217" s="72">
        <v>4</v>
      </c>
      <c r="AG217" s="72">
        <v>3</v>
      </c>
      <c r="AH217" s="72">
        <v>3</v>
      </c>
      <c r="AI217" s="72">
        <v>4</v>
      </c>
      <c r="AJ217" s="72">
        <v>3</v>
      </c>
      <c r="AK217" s="72">
        <v>2</v>
      </c>
      <c r="AL217" s="72">
        <v>4</v>
      </c>
      <c r="AM217" s="72">
        <v>1</v>
      </c>
      <c r="AN217" s="72">
        <v>1</v>
      </c>
      <c r="AO217" s="72">
        <v>1</v>
      </c>
      <c r="AP217" s="72">
        <v>1</v>
      </c>
      <c r="AQ217" s="72">
        <v>1</v>
      </c>
      <c r="AR217" s="72">
        <v>1</v>
      </c>
      <c r="AS217" s="72">
        <v>3</v>
      </c>
      <c r="AT217" s="72">
        <v>3</v>
      </c>
      <c r="AU217" s="72">
        <v>1</v>
      </c>
      <c r="AV217" s="72">
        <v>2</v>
      </c>
      <c r="AW217" s="72">
        <v>2</v>
      </c>
      <c r="AX217" s="72">
        <v>1</v>
      </c>
      <c r="AY217" s="72">
        <v>1</v>
      </c>
      <c r="AZ217" s="72">
        <v>5</v>
      </c>
      <c r="BA217" s="72">
        <v>5</v>
      </c>
      <c r="BB217" s="72">
        <v>5</v>
      </c>
      <c r="BC217" s="72">
        <v>5</v>
      </c>
      <c r="BD217" s="72">
        <v>1</v>
      </c>
      <c r="BE217" s="72">
        <v>2</v>
      </c>
      <c r="BF217" s="72">
        <v>1</v>
      </c>
      <c r="BG217" s="72" t="s">
        <v>5</v>
      </c>
      <c r="BH217" s="72">
        <v>3</v>
      </c>
      <c r="BI217" s="72">
        <v>2</v>
      </c>
      <c r="BJ217" s="72">
        <v>3</v>
      </c>
      <c r="BK217" s="72">
        <v>1</v>
      </c>
      <c r="BL217" s="72">
        <v>4</v>
      </c>
      <c r="BM217" s="72">
        <v>4</v>
      </c>
      <c r="BN217" s="72">
        <v>5</v>
      </c>
      <c r="BO217" s="72">
        <v>4</v>
      </c>
      <c r="BP217" s="72">
        <v>2</v>
      </c>
      <c r="BQ217" s="72">
        <v>3</v>
      </c>
      <c r="BR217" s="72">
        <v>5</v>
      </c>
      <c r="BS217" s="72">
        <v>5</v>
      </c>
      <c r="BT217" s="72">
        <v>3</v>
      </c>
      <c r="BU217" s="72">
        <v>3</v>
      </c>
      <c r="BV217" s="72">
        <v>5</v>
      </c>
      <c r="BW217" s="72">
        <v>4</v>
      </c>
      <c r="BX217" s="72">
        <v>3</v>
      </c>
      <c r="BY217" s="72">
        <v>1</v>
      </c>
      <c r="BZ217" s="72">
        <v>4</v>
      </c>
      <c r="CA217" s="72">
        <v>4</v>
      </c>
      <c r="CB217" s="72">
        <v>4</v>
      </c>
      <c r="CC217" s="72">
        <v>2</v>
      </c>
      <c r="CD217" s="72">
        <v>5</v>
      </c>
      <c r="CE217" s="72">
        <v>3</v>
      </c>
      <c r="CF217" s="72">
        <v>3</v>
      </c>
      <c r="CG217" s="72">
        <v>3</v>
      </c>
      <c r="CH217" s="72">
        <v>3</v>
      </c>
      <c r="CI217" s="72">
        <v>3</v>
      </c>
      <c r="CJ217" s="72">
        <v>4</v>
      </c>
      <c r="CK217" s="72">
        <v>4</v>
      </c>
      <c r="CL217" s="72">
        <v>4</v>
      </c>
      <c r="CM217" s="72">
        <v>5</v>
      </c>
      <c r="CN217" s="72">
        <v>2</v>
      </c>
      <c r="CO217" s="72">
        <v>2</v>
      </c>
      <c r="CP217" s="72">
        <v>5</v>
      </c>
      <c r="CQ217" s="72" t="s">
        <v>145</v>
      </c>
      <c r="CR217" s="72" t="s">
        <v>2572</v>
      </c>
      <c r="CS217" s="72" t="s">
        <v>3208</v>
      </c>
      <c r="CT217" s="72" t="s">
        <v>163</v>
      </c>
      <c r="CU217" s="72" t="s">
        <v>172</v>
      </c>
      <c r="CV217" s="72" t="s">
        <v>177</v>
      </c>
      <c r="CW217" s="72" t="s">
        <v>187</v>
      </c>
      <c r="CY217" s="72" t="s">
        <v>203</v>
      </c>
      <c r="CZ217" s="72" t="s">
        <v>202</v>
      </c>
      <c r="DA217" s="72" t="s">
        <v>210</v>
      </c>
      <c r="DB217" s="72" t="s">
        <v>217</v>
      </c>
      <c r="DC217" s="72" t="s">
        <v>2031</v>
      </c>
    </row>
    <row r="218" spans="1:107" ht="12.75" x14ac:dyDescent="0.2">
      <c r="A218" s="75">
        <v>43839.850279108796</v>
      </c>
      <c r="B218" s="72">
        <v>3</v>
      </c>
      <c r="C218" s="72">
        <v>5</v>
      </c>
      <c r="D218" s="72" t="s">
        <v>5</v>
      </c>
      <c r="E218" s="72">
        <v>2</v>
      </c>
      <c r="F218" s="72">
        <v>2</v>
      </c>
      <c r="G218" s="72" t="s">
        <v>5</v>
      </c>
      <c r="H218" s="72" t="s">
        <v>5</v>
      </c>
      <c r="I218" s="72">
        <v>4</v>
      </c>
      <c r="J218" s="72">
        <v>1</v>
      </c>
      <c r="K218" s="72" t="s">
        <v>5</v>
      </c>
      <c r="L218" s="72">
        <v>2</v>
      </c>
      <c r="M218" s="72">
        <v>5</v>
      </c>
      <c r="N218" s="72">
        <v>2</v>
      </c>
      <c r="O218" s="72">
        <v>2</v>
      </c>
      <c r="P218" s="72">
        <v>3</v>
      </c>
      <c r="Q218" s="72">
        <v>4</v>
      </c>
      <c r="R218" s="72">
        <v>3</v>
      </c>
      <c r="S218" s="72">
        <v>2</v>
      </c>
      <c r="T218" s="72">
        <v>1</v>
      </c>
      <c r="U218" s="72" t="s">
        <v>5</v>
      </c>
      <c r="V218" s="72">
        <v>1</v>
      </c>
      <c r="W218" s="72">
        <v>3</v>
      </c>
      <c r="X218" s="72" t="s">
        <v>2627</v>
      </c>
      <c r="Z218" s="72">
        <v>5</v>
      </c>
      <c r="AA218" s="72">
        <v>2</v>
      </c>
      <c r="AB218" s="72">
        <v>5</v>
      </c>
      <c r="AC218" s="72">
        <v>5</v>
      </c>
      <c r="AD218" s="72">
        <v>5</v>
      </c>
      <c r="AE218" s="72">
        <v>4</v>
      </c>
      <c r="AF218" s="72">
        <v>4</v>
      </c>
      <c r="AG218" s="72">
        <v>3</v>
      </c>
      <c r="AH218" s="72">
        <v>2</v>
      </c>
      <c r="AI218" s="72">
        <v>5</v>
      </c>
      <c r="AJ218" s="72">
        <v>2</v>
      </c>
      <c r="AK218" s="72">
        <v>4</v>
      </c>
      <c r="AL218" s="72">
        <v>2</v>
      </c>
      <c r="AM218" s="72">
        <v>4</v>
      </c>
      <c r="AN218" s="72">
        <v>5</v>
      </c>
      <c r="AO218" s="72">
        <v>5</v>
      </c>
      <c r="AP218" s="72">
        <v>4</v>
      </c>
      <c r="AQ218" s="72">
        <v>2</v>
      </c>
      <c r="AR218" s="72">
        <v>5</v>
      </c>
      <c r="AS218" s="72" t="s">
        <v>5</v>
      </c>
      <c r="AT218" s="72">
        <v>5</v>
      </c>
      <c r="AU218" s="72">
        <v>2</v>
      </c>
      <c r="AV218" s="72" t="s">
        <v>5</v>
      </c>
      <c r="AW218" s="72" t="s">
        <v>5</v>
      </c>
      <c r="AX218" s="72">
        <v>5</v>
      </c>
      <c r="AY218" s="72">
        <v>5</v>
      </c>
      <c r="AZ218" s="72">
        <v>5</v>
      </c>
      <c r="BA218" s="72">
        <v>5</v>
      </c>
      <c r="BB218" s="72">
        <v>5</v>
      </c>
      <c r="BC218" s="72">
        <v>3</v>
      </c>
      <c r="BD218" s="72">
        <v>2</v>
      </c>
      <c r="BE218" s="72">
        <v>1</v>
      </c>
      <c r="BF218" s="72" t="s">
        <v>5</v>
      </c>
      <c r="BG218" s="72" t="s">
        <v>5</v>
      </c>
      <c r="BH218" s="72">
        <v>4</v>
      </c>
      <c r="BI218" s="72">
        <v>5</v>
      </c>
      <c r="BJ218" s="72">
        <v>4</v>
      </c>
      <c r="BK218" s="72">
        <v>3</v>
      </c>
      <c r="BL218" s="72">
        <v>5</v>
      </c>
      <c r="BM218" s="72" t="s">
        <v>5</v>
      </c>
      <c r="BN218" s="72">
        <v>5</v>
      </c>
      <c r="BO218" s="72">
        <v>5</v>
      </c>
      <c r="BP218" s="72">
        <v>5</v>
      </c>
      <c r="BQ218" s="72">
        <v>2</v>
      </c>
      <c r="BR218" s="72" t="s">
        <v>5</v>
      </c>
      <c r="BS218" s="72">
        <v>5</v>
      </c>
      <c r="BT218" s="72" t="s">
        <v>5</v>
      </c>
      <c r="BU218" s="72" t="s">
        <v>5</v>
      </c>
      <c r="BV218" s="72">
        <v>3</v>
      </c>
      <c r="BW218" s="72" t="s">
        <v>5</v>
      </c>
      <c r="BX218" s="72" t="s">
        <v>5</v>
      </c>
      <c r="BY218" s="72">
        <v>4</v>
      </c>
      <c r="BZ218" s="72">
        <v>5</v>
      </c>
      <c r="CA218" s="72" t="s">
        <v>5</v>
      </c>
      <c r="CB218" s="72" t="s">
        <v>5</v>
      </c>
      <c r="CC218" s="72" t="s">
        <v>5</v>
      </c>
      <c r="CD218" s="72" t="s">
        <v>5</v>
      </c>
      <c r="CE218" s="72">
        <v>5</v>
      </c>
      <c r="CF218" s="72">
        <v>5</v>
      </c>
      <c r="CG218" s="72">
        <v>2</v>
      </c>
      <c r="CH218" s="72">
        <v>5</v>
      </c>
      <c r="CI218" s="72">
        <v>5</v>
      </c>
      <c r="CJ218" s="72">
        <v>2</v>
      </c>
      <c r="CK218" s="72">
        <v>5</v>
      </c>
      <c r="CL218" s="72">
        <v>5</v>
      </c>
      <c r="CM218" s="72">
        <v>5</v>
      </c>
      <c r="CN218" s="72">
        <v>2</v>
      </c>
      <c r="CO218" s="72">
        <v>3</v>
      </c>
      <c r="CP218" s="72">
        <v>4</v>
      </c>
      <c r="CQ218" s="72" t="s">
        <v>145</v>
      </c>
      <c r="CT218" s="72" t="s">
        <v>162</v>
      </c>
      <c r="CU218" s="72" t="s">
        <v>170</v>
      </c>
      <c r="CV218" s="72" t="s">
        <v>176</v>
      </c>
      <c r="CW218" s="72" t="s">
        <v>183</v>
      </c>
      <c r="CX218" s="72" t="s">
        <v>1913</v>
      </c>
      <c r="CY218" s="72" t="s">
        <v>203</v>
      </c>
      <c r="CZ218" s="72" t="s">
        <v>155</v>
      </c>
      <c r="DA218" s="72" t="s">
        <v>208</v>
      </c>
      <c r="DB218" s="72" t="s">
        <v>214</v>
      </c>
      <c r="DC218" s="72" t="s">
        <v>2031</v>
      </c>
    </row>
    <row r="219" spans="1:107" ht="12.75" x14ac:dyDescent="0.2">
      <c r="A219" s="75">
        <v>43839.930193101856</v>
      </c>
      <c r="B219" s="72">
        <v>4</v>
      </c>
      <c r="C219" s="72">
        <v>4</v>
      </c>
      <c r="D219" s="72">
        <v>5</v>
      </c>
      <c r="E219" s="72">
        <v>3</v>
      </c>
      <c r="F219" s="72">
        <v>3</v>
      </c>
      <c r="G219" s="72">
        <v>5</v>
      </c>
      <c r="H219" s="72">
        <v>5</v>
      </c>
      <c r="I219" s="72">
        <v>4</v>
      </c>
      <c r="J219" s="72">
        <v>2</v>
      </c>
      <c r="K219" s="72">
        <v>4</v>
      </c>
      <c r="L219" s="72">
        <v>3</v>
      </c>
      <c r="M219" s="72">
        <v>5</v>
      </c>
      <c r="N219" s="72">
        <v>3</v>
      </c>
      <c r="O219" s="72">
        <v>4</v>
      </c>
      <c r="P219" s="72">
        <v>5</v>
      </c>
      <c r="Q219" s="72">
        <v>5</v>
      </c>
      <c r="R219" s="72">
        <v>3</v>
      </c>
      <c r="S219" s="72">
        <v>2</v>
      </c>
      <c r="T219" s="72">
        <v>1</v>
      </c>
      <c r="U219" s="72">
        <v>2</v>
      </c>
      <c r="V219" s="72">
        <v>2</v>
      </c>
      <c r="W219" s="72">
        <v>3</v>
      </c>
      <c r="X219" s="72" t="s">
        <v>3219</v>
      </c>
      <c r="Y219" s="72" t="s">
        <v>3220</v>
      </c>
      <c r="Z219" s="72">
        <v>3</v>
      </c>
      <c r="AA219" s="72">
        <v>3</v>
      </c>
      <c r="AB219" s="72">
        <v>4</v>
      </c>
      <c r="AC219" s="72">
        <v>4</v>
      </c>
      <c r="AD219" s="72">
        <v>3</v>
      </c>
      <c r="AE219" s="72">
        <v>4</v>
      </c>
      <c r="AF219" s="72">
        <v>5</v>
      </c>
      <c r="AG219" s="72">
        <v>2</v>
      </c>
      <c r="AH219" s="72">
        <v>3</v>
      </c>
      <c r="AI219" s="72">
        <v>3</v>
      </c>
      <c r="AJ219" s="72">
        <v>3</v>
      </c>
      <c r="AK219" s="72">
        <v>4</v>
      </c>
      <c r="AL219" s="72">
        <v>4</v>
      </c>
      <c r="AM219" s="72">
        <v>4</v>
      </c>
      <c r="AN219" s="72">
        <v>4</v>
      </c>
      <c r="AO219" s="72">
        <v>5</v>
      </c>
      <c r="AP219" s="72">
        <v>3</v>
      </c>
      <c r="AQ219" s="72">
        <v>3</v>
      </c>
      <c r="AR219" s="72">
        <v>5</v>
      </c>
      <c r="AS219" s="72">
        <v>4</v>
      </c>
      <c r="AT219" s="72">
        <v>4</v>
      </c>
      <c r="AU219" s="72">
        <v>3</v>
      </c>
      <c r="AV219" s="72">
        <v>4</v>
      </c>
      <c r="AW219" s="72">
        <v>4</v>
      </c>
      <c r="AX219" s="72">
        <v>5</v>
      </c>
      <c r="AY219" s="72">
        <v>3</v>
      </c>
      <c r="AZ219" s="72">
        <v>4</v>
      </c>
      <c r="BA219" s="72">
        <v>5</v>
      </c>
      <c r="BB219" s="72">
        <v>5</v>
      </c>
      <c r="BC219" s="72">
        <v>3</v>
      </c>
      <c r="BD219" s="72">
        <v>3</v>
      </c>
      <c r="BE219" s="72">
        <v>2</v>
      </c>
      <c r="BF219" s="72">
        <v>3</v>
      </c>
      <c r="BG219" s="72">
        <v>2</v>
      </c>
      <c r="BH219" s="72">
        <v>3</v>
      </c>
      <c r="BI219" s="72">
        <v>4</v>
      </c>
      <c r="BJ219" s="72">
        <v>4</v>
      </c>
      <c r="BK219" s="72">
        <v>4</v>
      </c>
      <c r="BL219" s="72">
        <v>4</v>
      </c>
      <c r="BM219" s="72">
        <v>4</v>
      </c>
      <c r="BN219" s="72">
        <v>4</v>
      </c>
      <c r="BO219" s="72">
        <v>5</v>
      </c>
      <c r="BP219" s="72">
        <v>4</v>
      </c>
      <c r="BQ219" s="72">
        <v>3</v>
      </c>
      <c r="BR219" s="72">
        <v>4</v>
      </c>
      <c r="BS219" s="72">
        <v>4</v>
      </c>
      <c r="BT219" s="72">
        <v>4</v>
      </c>
      <c r="BU219" s="72">
        <v>3</v>
      </c>
      <c r="BV219" s="72">
        <v>3</v>
      </c>
      <c r="BW219" s="72">
        <v>3</v>
      </c>
      <c r="BX219" s="72">
        <v>4</v>
      </c>
      <c r="BY219" s="72">
        <v>4</v>
      </c>
      <c r="BZ219" s="72">
        <v>3</v>
      </c>
      <c r="CA219" s="72">
        <v>5</v>
      </c>
      <c r="CB219" s="72">
        <v>4</v>
      </c>
      <c r="CC219" s="72">
        <v>3</v>
      </c>
      <c r="CD219" s="72">
        <v>4</v>
      </c>
      <c r="CE219" s="72">
        <v>3</v>
      </c>
      <c r="CF219" s="72">
        <v>3</v>
      </c>
      <c r="CG219" s="72">
        <v>3</v>
      </c>
      <c r="CH219" s="72">
        <v>4</v>
      </c>
      <c r="CI219" s="72">
        <v>4</v>
      </c>
      <c r="CJ219" s="72">
        <v>4</v>
      </c>
      <c r="CK219" s="72">
        <v>3</v>
      </c>
      <c r="CL219" s="72">
        <v>4</v>
      </c>
      <c r="CM219" s="72">
        <v>3</v>
      </c>
      <c r="CN219" s="72">
        <v>3</v>
      </c>
      <c r="CO219" s="72">
        <v>4</v>
      </c>
      <c r="CP219" s="72">
        <v>3</v>
      </c>
      <c r="CQ219" s="72" t="s">
        <v>2052</v>
      </c>
      <c r="CR219" s="72" t="s">
        <v>3016</v>
      </c>
      <c r="CS219" s="72" t="s">
        <v>3221</v>
      </c>
      <c r="CT219" s="72" t="s">
        <v>162</v>
      </c>
      <c r="CU219" s="72" t="s">
        <v>170</v>
      </c>
      <c r="CV219" s="72" t="s">
        <v>179</v>
      </c>
      <c r="CW219" s="72" t="s">
        <v>183</v>
      </c>
      <c r="CX219" s="72" t="s">
        <v>3222</v>
      </c>
      <c r="CY219" s="72" t="s">
        <v>204</v>
      </c>
      <c r="CZ219" s="72" t="s">
        <v>1664</v>
      </c>
      <c r="DA219" s="72" t="s">
        <v>208</v>
      </c>
      <c r="DB219" s="72" t="s">
        <v>214</v>
      </c>
      <c r="DC219" s="72" t="s">
        <v>2031</v>
      </c>
    </row>
    <row r="220" spans="1:107" ht="12.75" x14ac:dyDescent="0.2">
      <c r="A220" s="75">
        <v>43840.255031990746</v>
      </c>
      <c r="B220" s="72">
        <v>1</v>
      </c>
      <c r="C220" s="72">
        <v>4</v>
      </c>
      <c r="D220" s="72">
        <v>2</v>
      </c>
      <c r="E220" s="72">
        <v>5</v>
      </c>
      <c r="F220" s="72">
        <v>5</v>
      </c>
      <c r="G220" s="72">
        <v>2</v>
      </c>
      <c r="H220" s="72">
        <v>1</v>
      </c>
      <c r="I220" s="72">
        <v>1</v>
      </c>
      <c r="J220" s="72">
        <v>1</v>
      </c>
      <c r="K220" s="72">
        <v>3</v>
      </c>
      <c r="L220" s="72">
        <v>5</v>
      </c>
      <c r="M220" s="72">
        <v>3</v>
      </c>
      <c r="N220" s="72">
        <v>4</v>
      </c>
      <c r="O220" s="72">
        <v>4</v>
      </c>
      <c r="P220" s="72">
        <v>4</v>
      </c>
      <c r="Q220" s="72">
        <v>4</v>
      </c>
      <c r="R220" s="72">
        <v>3</v>
      </c>
      <c r="S220" s="72">
        <v>1</v>
      </c>
      <c r="T220" s="72">
        <v>3</v>
      </c>
      <c r="U220" s="72">
        <v>1</v>
      </c>
      <c r="V220" s="72">
        <v>1</v>
      </c>
      <c r="W220" s="72">
        <v>5</v>
      </c>
      <c r="X220" s="72" t="s">
        <v>3223</v>
      </c>
      <c r="Z220" s="72">
        <v>5</v>
      </c>
      <c r="AA220" s="72">
        <v>5</v>
      </c>
      <c r="AB220" s="72">
        <v>4</v>
      </c>
      <c r="AC220" s="72">
        <v>2</v>
      </c>
      <c r="AD220" s="72">
        <v>5</v>
      </c>
      <c r="AE220" s="72">
        <v>5</v>
      </c>
      <c r="AF220" s="72">
        <v>5</v>
      </c>
      <c r="AG220" s="72">
        <v>4</v>
      </c>
      <c r="AH220" s="72">
        <v>5</v>
      </c>
      <c r="AI220" s="72">
        <v>5</v>
      </c>
      <c r="AJ220" s="72">
        <v>4</v>
      </c>
      <c r="AK220" s="72">
        <v>4</v>
      </c>
      <c r="AL220" s="72">
        <v>4</v>
      </c>
      <c r="AM220" s="72">
        <v>1</v>
      </c>
      <c r="AN220" s="72">
        <v>1</v>
      </c>
      <c r="AO220" s="72">
        <v>2</v>
      </c>
      <c r="AP220" s="72">
        <v>5</v>
      </c>
      <c r="AQ220" s="72">
        <v>5</v>
      </c>
      <c r="AR220" s="72">
        <v>3</v>
      </c>
      <c r="AS220" s="72">
        <v>3</v>
      </c>
      <c r="AT220" s="72">
        <v>1</v>
      </c>
      <c r="AU220" s="72">
        <v>1</v>
      </c>
      <c r="AV220" s="72">
        <v>3</v>
      </c>
      <c r="AW220" s="72">
        <v>5</v>
      </c>
      <c r="AX220" s="72">
        <v>2</v>
      </c>
      <c r="AY220" s="72">
        <v>4</v>
      </c>
      <c r="AZ220" s="72">
        <v>4</v>
      </c>
      <c r="BA220" s="72">
        <v>5</v>
      </c>
      <c r="BB220" s="72">
        <v>5</v>
      </c>
      <c r="BC220" s="72">
        <v>3</v>
      </c>
      <c r="BD220" s="72">
        <v>1</v>
      </c>
      <c r="BE220" s="72">
        <v>4</v>
      </c>
      <c r="BF220" s="72">
        <v>1</v>
      </c>
      <c r="BG220" s="72">
        <v>1</v>
      </c>
      <c r="BH220" s="72">
        <v>5</v>
      </c>
      <c r="BI220" s="72" t="s">
        <v>5</v>
      </c>
      <c r="BJ220" s="72" t="s">
        <v>5</v>
      </c>
      <c r="BK220" s="72" t="s">
        <v>5</v>
      </c>
      <c r="BL220" s="72">
        <v>5</v>
      </c>
      <c r="BM220" s="72" t="s">
        <v>5</v>
      </c>
      <c r="BN220" s="72" t="s">
        <v>5</v>
      </c>
      <c r="BO220" s="72" t="s">
        <v>5</v>
      </c>
      <c r="BP220" s="72" t="s">
        <v>5</v>
      </c>
      <c r="BQ220" s="72">
        <v>3</v>
      </c>
      <c r="BR220" s="72">
        <v>4</v>
      </c>
      <c r="BS220" s="72" t="s">
        <v>5</v>
      </c>
      <c r="BT220" s="72" t="s">
        <v>5</v>
      </c>
      <c r="BU220" s="72">
        <v>4</v>
      </c>
      <c r="BV220" s="72">
        <v>3</v>
      </c>
      <c r="BW220" s="72">
        <v>3</v>
      </c>
      <c r="BX220" s="72" t="s">
        <v>5</v>
      </c>
      <c r="BY220" s="72" t="s">
        <v>5</v>
      </c>
      <c r="BZ220" s="72" t="s">
        <v>5</v>
      </c>
      <c r="CA220" s="72">
        <v>5</v>
      </c>
      <c r="CB220" s="72">
        <v>5</v>
      </c>
      <c r="CC220" s="72">
        <v>5</v>
      </c>
      <c r="CD220" s="72">
        <v>5</v>
      </c>
      <c r="CE220" s="72" t="s">
        <v>5</v>
      </c>
      <c r="CF220" s="72">
        <v>1</v>
      </c>
      <c r="CG220" s="72">
        <v>1</v>
      </c>
      <c r="CH220" s="72">
        <v>4</v>
      </c>
      <c r="CI220" s="72">
        <v>5</v>
      </c>
      <c r="CJ220" s="72" t="s">
        <v>5</v>
      </c>
      <c r="CK220" s="72" t="s">
        <v>5</v>
      </c>
      <c r="CL220" s="72">
        <v>5</v>
      </c>
      <c r="CM220" s="72" t="s">
        <v>5</v>
      </c>
      <c r="CN220" s="72" t="s">
        <v>5</v>
      </c>
      <c r="CO220" s="72">
        <v>1</v>
      </c>
      <c r="CP220" s="72" t="s">
        <v>5</v>
      </c>
      <c r="CQ220" s="72" t="s">
        <v>148</v>
      </c>
      <c r="CR220" s="72" t="s">
        <v>2629</v>
      </c>
      <c r="CS220" s="72" t="s">
        <v>3224</v>
      </c>
      <c r="CT220" s="72" t="s">
        <v>163</v>
      </c>
      <c r="CU220" s="72" t="s">
        <v>170</v>
      </c>
      <c r="CV220" s="72" t="s">
        <v>178</v>
      </c>
      <c r="CW220" s="72" t="s">
        <v>183</v>
      </c>
      <c r="CX220" s="72" t="s">
        <v>1017</v>
      </c>
      <c r="CY220" s="72" t="s">
        <v>155</v>
      </c>
      <c r="CZ220" s="72" t="s">
        <v>610</v>
      </c>
      <c r="DA220" s="72" t="s">
        <v>1991</v>
      </c>
      <c r="DB220" s="72" t="s">
        <v>214</v>
      </c>
      <c r="DC220" s="72" t="s">
        <v>2031</v>
      </c>
    </row>
    <row r="221" spans="1:107" ht="12.75" x14ac:dyDescent="0.2">
      <c r="A221" s="75">
        <v>43840.369944849532</v>
      </c>
      <c r="B221" s="72">
        <v>3</v>
      </c>
      <c r="C221" s="72">
        <v>5</v>
      </c>
      <c r="D221" s="72">
        <v>4</v>
      </c>
      <c r="E221" s="72">
        <v>5</v>
      </c>
      <c r="F221" s="72">
        <v>3</v>
      </c>
      <c r="G221" s="72">
        <v>5</v>
      </c>
      <c r="H221" s="72">
        <v>4</v>
      </c>
      <c r="I221" s="72">
        <v>3</v>
      </c>
      <c r="J221" s="72">
        <v>2</v>
      </c>
      <c r="K221" s="72">
        <v>4</v>
      </c>
      <c r="L221" s="72">
        <v>3</v>
      </c>
      <c r="M221" s="72">
        <v>3</v>
      </c>
      <c r="N221" s="72">
        <v>3</v>
      </c>
      <c r="O221" s="72">
        <v>5</v>
      </c>
      <c r="P221" s="72">
        <v>5</v>
      </c>
      <c r="Q221" s="72">
        <v>5</v>
      </c>
      <c r="R221" s="72">
        <v>5</v>
      </c>
      <c r="S221" s="72">
        <v>2</v>
      </c>
      <c r="T221" s="72">
        <v>4</v>
      </c>
      <c r="U221" s="72">
        <v>3</v>
      </c>
      <c r="V221" s="72">
        <v>3</v>
      </c>
      <c r="W221" s="72">
        <v>4</v>
      </c>
      <c r="X221" s="72" t="s">
        <v>3225</v>
      </c>
      <c r="Y221" s="72" t="s">
        <v>3226</v>
      </c>
      <c r="Z221" s="72">
        <v>5</v>
      </c>
      <c r="AA221" s="72">
        <v>4</v>
      </c>
      <c r="AB221" s="72">
        <v>4</v>
      </c>
      <c r="AC221" s="72">
        <v>5</v>
      </c>
      <c r="AD221" s="72">
        <v>5</v>
      </c>
      <c r="AE221" s="72">
        <v>5</v>
      </c>
      <c r="AF221" s="72">
        <v>5</v>
      </c>
      <c r="AG221" s="72">
        <v>4</v>
      </c>
      <c r="AH221" s="72">
        <v>4</v>
      </c>
      <c r="AI221" s="72">
        <v>5</v>
      </c>
      <c r="AJ221" s="72">
        <v>5</v>
      </c>
      <c r="AK221" s="72">
        <v>5</v>
      </c>
      <c r="AL221" s="72">
        <v>5</v>
      </c>
      <c r="AM221" s="72">
        <v>4</v>
      </c>
      <c r="AN221" s="72">
        <v>5</v>
      </c>
      <c r="AO221" s="72">
        <v>4</v>
      </c>
      <c r="AP221" s="72">
        <v>4</v>
      </c>
      <c r="AQ221" s="72">
        <v>4</v>
      </c>
      <c r="AR221" s="72">
        <v>5</v>
      </c>
      <c r="AS221" s="72">
        <v>4</v>
      </c>
      <c r="AT221" s="72">
        <v>5</v>
      </c>
      <c r="AU221" s="72">
        <v>3</v>
      </c>
      <c r="AV221" s="72">
        <v>5</v>
      </c>
      <c r="AW221" s="72">
        <v>4</v>
      </c>
      <c r="AX221" s="72">
        <v>5</v>
      </c>
      <c r="AY221" s="72">
        <v>4</v>
      </c>
      <c r="AZ221" s="72">
        <v>5</v>
      </c>
      <c r="BA221" s="72">
        <v>5</v>
      </c>
      <c r="BB221" s="72">
        <v>5</v>
      </c>
      <c r="BC221" s="72">
        <v>5</v>
      </c>
      <c r="BD221" s="72">
        <v>4</v>
      </c>
      <c r="BE221" s="72">
        <v>5</v>
      </c>
      <c r="BF221" s="72">
        <v>4</v>
      </c>
      <c r="BG221" s="72">
        <v>4</v>
      </c>
      <c r="BH221" s="72">
        <v>5</v>
      </c>
      <c r="BI221" s="72">
        <v>5</v>
      </c>
      <c r="BJ221" s="72">
        <v>5</v>
      </c>
      <c r="BK221" s="72">
        <v>5</v>
      </c>
      <c r="BL221" s="72">
        <v>5</v>
      </c>
      <c r="BM221" s="72">
        <v>5</v>
      </c>
      <c r="BN221" s="72">
        <v>5</v>
      </c>
      <c r="BO221" s="72">
        <v>5</v>
      </c>
      <c r="BP221" s="72">
        <v>5</v>
      </c>
      <c r="BQ221" s="72">
        <v>5</v>
      </c>
      <c r="BR221" s="72">
        <v>4</v>
      </c>
      <c r="BS221" s="72">
        <v>4</v>
      </c>
      <c r="BT221" s="72">
        <v>5</v>
      </c>
      <c r="BU221" s="72">
        <v>5</v>
      </c>
      <c r="BV221" s="72">
        <v>5</v>
      </c>
      <c r="BW221" s="72">
        <v>5</v>
      </c>
      <c r="BX221" s="72">
        <v>5</v>
      </c>
      <c r="BY221" s="72">
        <v>3</v>
      </c>
      <c r="BZ221" s="72">
        <v>5</v>
      </c>
      <c r="CA221" s="72">
        <v>5</v>
      </c>
      <c r="CB221" s="72">
        <v>5</v>
      </c>
      <c r="CC221" s="72">
        <v>4</v>
      </c>
      <c r="CD221" s="72">
        <v>4</v>
      </c>
      <c r="CE221" s="72">
        <v>5</v>
      </c>
      <c r="CF221" s="72">
        <v>5</v>
      </c>
      <c r="CG221" s="72">
        <v>4</v>
      </c>
      <c r="CH221" s="72">
        <v>5</v>
      </c>
      <c r="CI221" s="72">
        <v>2</v>
      </c>
      <c r="CJ221" s="72">
        <v>5</v>
      </c>
      <c r="CK221" s="72">
        <v>5</v>
      </c>
      <c r="CL221" s="72">
        <v>4</v>
      </c>
      <c r="CM221" s="72">
        <v>5</v>
      </c>
      <c r="CN221" s="72">
        <v>4</v>
      </c>
      <c r="CO221" s="72">
        <v>4</v>
      </c>
      <c r="CP221" s="72">
        <v>4</v>
      </c>
      <c r="CQ221" s="72" t="s">
        <v>2052</v>
      </c>
      <c r="CR221" s="72" t="s">
        <v>2548</v>
      </c>
      <c r="CS221" s="73"/>
      <c r="CT221" s="72" t="s">
        <v>163</v>
      </c>
      <c r="CU221" s="72" t="s">
        <v>169</v>
      </c>
      <c r="CV221" s="72" t="s">
        <v>176</v>
      </c>
      <c r="CW221" s="72" t="s">
        <v>184</v>
      </c>
      <c r="CX221" s="72" t="s">
        <v>571</v>
      </c>
      <c r="CY221" s="72" t="s">
        <v>203</v>
      </c>
      <c r="CZ221" s="72" t="s">
        <v>405</v>
      </c>
      <c r="DA221" s="72" t="s">
        <v>307</v>
      </c>
      <c r="DB221" s="72" t="s">
        <v>214</v>
      </c>
      <c r="DC221" s="72" t="s">
        <v>2031</v>
      </c>
    </row>
    <row r="222" spans="1:107" ht="12.75" x14ac:dyDescent="0.2">
      <c r="A222" s="75">
        <v>43840.506739606484</v>
      </c>
      <c r="B222" s="72">
        <v>5</v>
      </c>
      <c r="C222" s="72">
        <v>5</v>
      </c>
      <c r="D222" s="72">
        <v>5</v>
      </c>
      <c r="E222" s="72">
        <v>3</v>
      </c>
      <c r="F222" s="72">
        <v>3</v>
      </c>
      <c r="G222" s="72">
        <v>5</v>
      </c>
      <c r="H222" s="72">
        <v>5</v>
      </c>
      <c r="I222" s="72">
        <v>5</v>
      </c>
      <c r="J222" s="72">
        <v>4</v>
      </c>
      <c r="K222" s="72">
        <v>5</v>
      </c>
      <c r="L222" s="72">
        <v>3</v>
      </c>
      <c r="M222" s="72">
        <v>5</v>
      </c>
      <c r="N222" s="72">
        <v>4</v>
      </c>
      <c r="O222" s="72">
        <v>4</v>
      </c>
      <c r="P222" s="72">
        <v>5</v>
      </c>
      <c r="Q222" s="72">
        <v>5</v>
      </c>
      <c r="R222" s="72">
        <v>2</v>
      </c>
      <c r="S222" s="72">
        <v>3</v>
      </c>
      <c r="T222" s="72">
        <v>4</v>
      </c>
      <c r="U222" s="72">
        <v>3</v>
      </c>
      <c r="V222" s="72">
        <v>3</v>
      </c>
      <c r="W222" s="72">
        <v>5</v>
      </c>
      <c r="X222" s="72" t="s">
        <v>3227</v>
      </c>
      <c r="Y222" s="72" t="s">
        <v>3228</v>
      </c>
      <c r="Z222" s="72">
        <v>5</v>
      </c>
      <c r="AA222" s="72">
        <v>5</v>
      </c>
      <c r="AB222" s="72">
        <v>4</v>
      </c>
      <c r="AC222" s="72">
        <v>5</v>
      </c>
      <c r="AD222" s="72">
        <v>5</v>
      </c>
      <c r="AE222" s="72">
        <v>4</v>
      </c>
      <c r="AF222" s="72">
        <v>4</v>
      </c>
      <c r="AG222" s="72">
        <v>4</v>
      </c>
      <c r="AH222" s="72">
        <v>4</v>
      </c>
      <c r="AI222" s="72">
        <v>4</v>
      </c>
      <c r="AJ222" s="72">
        <v>4</v>
      </c>
      <c r="AK222" s="72">
        <v>5</v>
      </c>
      <c r="AL222" s="72">
        <v>4</v>
      </c>
      <c r="AM222" s="72">
        <v>4</v>
      </c>
      <c r="AN222" s="72">
        <v>5</v>
      </c>
      <c r="AO222" s="72">
        <v>5</v>
      </c>
      <c r="AP222" s="72">
        <v>4</v>
      </c>
      <c r="AQ222" s="72">
        <v>3</v>
      </c>
      <c r="AR222" s="72">
        <v>5</v>
      </c>
      <c r="AS222" s="72">
        <v>5</v>
      </c>
      <c r="AT222" s="72">
        <v>5</v>
      </c>
      <c r="AU222" s="72">
        <v>5</v>
      </c>
      <c r="AV222" s="72">
        <v>4</v>
      </c>
      <c r="AW222" s="72">
        <v>4</v>
      </c>
      <c r="AX222" s="72">
        <v>5</v>
      </c>
      <c r="AY222" s="72">
        <v>5</v>
      </c>
      <c r="AZ222" s="72">
        <v>5</v>
      </c>
      <c r="BA222" s="72">
        <v>5</v>
      </c>
      <c r="BB222" s="72">
        <v>5</v>
      </c>
      <c r="BC222" s="72">
        <v>4</v>
      </c>
      <c r="BD222" s="72">
        <v>4</v>
      </c>
      <c r="BE222" s="72">
        <v>5</v>
      </c>
      <c r="BF222" s="72">
        <v>4</v>
      </c>
      <c r="BG222" s="72">
        <v>3</v>
      </c>
      <c r="BH222" s="72">
        <v>5</v>
      </c>
      <c r="BI222" s="72">
        <v>5</v>
      </c>
      <c r="BJ222" s="72">
        <v>5</v>
      </c>
      <c r="BK222" s="72">
        <v>3</v>
      </c>
      <c r="BL222" s="72">
        <v>3</v>
      </c>
      <c r="BM222" s="72" t="s">
        <v>5</v>
      </c>
      <c r="BN222" s="72">
        <v>3</v>
      </c>
      <c r="BO222" s="72">
        <v>3</v>
      </c>
      <c r="BP222" s="72">
        <v>4</v>
      </c>
      <c r="BQ222" s="72">
        <v>4</v>
      </c>
      <c r="BR222" s="72">
        <v>3</v>
      </c>
      <c r="BS222" s="72">
        <v>5</v>
      </c>
      <c r="BT222" s="72">
        <v>3</v>
      </c>
      <c r="BU222" s="72">
        <v>5</v>
      </c>
      <c r="BV222" s="72">
        <v>5</v>
      </c>
      <c r="BW222" s="72">
        <v>2</v>
      </c>
      <c r="BX222" s="72">
        <v>5</v>
      </c>
      <c r="BY222" s="72">
        <v>5</v>
      </c>
      <c r="BZ222" s="72">
        <v>5</v>
      </c>
      <c r="CA222" s="72">
        <v>5</v>
      </c>
      <c r="CB222" s="72">
        <v>5</v>
      </c>
      <c r="CC222" s="72">
        <v>4</v>
      </c>
      <c r="CD222" s="72">
        <v>5</v>
      </c>
      <c r="CE222" s="72" t="s">
        <v>5</v>
      </c>
      <c r="CF222" s="72">
        <v>5</v>
      </c>
      <c r="CG222" s="72" t="s">
        <v>5</v>
      </c>
      <c r="CH222" s="72">
        <v>5</v>
      </c>
      <c r="CI222" s="72">
        <v>5</v>
      </c>
      <c r="CJ222" s="72">
        <v>3</v>
      </c>
      <c r="CK222" s="72">
        <v>5</v>
      </c>
      <c r="CL222" s="72">
        <v>5</v>
      </c>
      <c r="CM222" s="72">
        <v>3</v>
      </c>
      <c r="CN222" s="72">
        <v>3</v>
      </c>
      <c r="CO222" s="72">
        <v>5</v>
      </c>
      <c r="CP222" s="72">
        <v>5</v>
      </c>
      <c r="CQ222" s="72" t="s">
        <v>2582</v>
      </c>
      <c r="CR222" s="72" t="s">
        <v>2572</v>
      </c>
      <c r="CS222" s="72" t="s">
        <v>3229</v>
      </c>
      <c r="CT222" s="72" t="s">
        <v>162</v>
      </c>
      <c r="CU222" s="72" t="s">
        <v>170</v>
      </c>
      <c r="CV222" s="72" t="s">
        <v>176</v>
      </c>
      <c r="CW222" s="72" t="s">
        <v>183</v>
      </c>
      <c r="CX222" s="72" t="s">
        <v>3230</v>
      </c>
      <c r="CY222" s="72" t="s">
        <v>202</v>
      </c>
      <c r="CZ222" s="72" t="s">
        <v>400</v>
      </c>
      <c r="DA222" s="72" t="s">
        <v>208</v>
      </c>
      <c r="DB222" s="72" t="s">
        <v>214</v>
      </c>
      <c r="DC222" s="72" t="s">
        <v>2031</v>
      </c>
    </row>
    <row r="223" spans="1:107" ht="15.75" customHeight="1" x14ac:dyDescent="0.2">
      <c r="A223" s="76">
        <v>43840.652766203704</v>
      </c>
      <c r="B223" s="74">
        <v>5</v>
      </c>
      <c r="C223" s="74">
        <v>4</v>
      </c>
      <c r="D223" s="74">
        <v>1</v>
      </c>
      <c r="E223" s="74">
        <v>2</v>
      </c>
      <c r="F223" s="74">
        <v>1</v>
      </c>
      <c r="G223" s="74">
        <v>5</v>
      </c>
      <c r="H223" s="74">
        <v>1</v>
      </c>
      <c r="I223" s="74">
        <v>2</v>
      </c>
      <c r="J223" s="74">
        <v>2</v>
      </c>
      <c r="K223" s="74">
        <v>1</v>
      </c>
      <c r="L223" s="74">
        <v>5</v>
      </c>
      <c r="M223" s="74">
        <v>5</v>
      </c>
      <c r="N223" s="74">
        <v>1</v>
      </c>
      <c r="O223" s="74">
        <v>3</v>
      </c>
      <c r="P223" s="74">
        <v>5</v>
      </c>
      <c r="Q223" s="74">
        <v>5</v>
      </c>
      <c r="R223" s="74">
        <v>5</v>
      </c>
      <c r="S223" s="74">
        <v>1</v>
      </c>
      <c r="T223" s="74">
        <v>1</v>
      </c>
      <c r="U223" s="74">
        <v>1</v>
      </c>
      <c r="V223" s="74">
        <v>1</v>
      </c>
      <c r="W223" s="74">
        <v>5</v>
      </c>
      <c r="X223" s="74" t="s">
        <v>2538</v>
      </c>
      <c r="Y223" s="74" t="s">
        <v>2673</v>
      </c>
      <c r="Z223" s="74">
        <v>5</v>
      </c>
      <c r="AA223" s="74">
        <v>5</v>
      </c>
      <c r="AB223" s="74">
        <v>5</v>
      </c>
      <c r="AC223" s="74">
        <v>5</v>
      </c>
      <c r="AD223" s="74">
        <v>5</v>
      </c>
      <c r="AE223" s="74">
        <v>5</v>
      </c>
      <c r="AF223" s="74">
        <v>5</v>
      </c>
      <c r="AG223" s="74">
        <v>5</v>
      </c>
      <c r="AH223" s="74">
        <v>5</v>
      </c>
      <c r="AI223" s="74">
        <v>2</v>
      </c>
      <c r="AJ223" s="74">
        <v>5</v>
      </c>
      <c r="AK223" s="74">
        <v>5</v>
      </c>
      <c r="AL223" s="74">
        <v>2</v>
      </c>
      <c r="AM223" s="74">
        <v>5</v>
      </c>
      <c r="AN223" s="74">
        <v>5</v>
      </c>
      <c r="AO223" s="74">
        <v>1</v>
      </c>
      <c r="AP223" s="74">
        <v>1</v>
      </c>
      <c r="AQ223" s="74">
        <v>1</v>
      </c>
      <c r="AR223" s="74">
        <v>5</v>
      </c>
      <c r="AS223" s="74">
        <v>1</v>
      </c>
      <c r="AT223" s="74">
        <v>5</v>
      </c>
      <c r="AU223" s="74">
        <v>3</v>
      </c>
      <c r="AV223" s="74">
        <v>1</v>
      </c>
      <c r="AW223" s="74">
        <v>5</v>
      </c>
      <c r="AX223" s="74">
        <v>5</v>
      </c>
      <c r="AY223" s="74">
        <v>3</v>
      </c>
      <c r="AZ223" s="74">
        <v>1</v>
      </c>
      <c r="BA223" s="74">
        <v>5</v>
      </c>
      <c r="BB223" s="74">
        <v>5</v>
      </c>
      <c r="BC223" s="74">
        <v>1</v>
      </c>
      <c r="BD223" s="74">
        <v>1</v>
      </c>
      <c r="BE223" s="74">
        <v>1</v>
      </c>
      <c r="BF223" s="74">
        <v>1</v>
      </c>
      <c r="BG223" s="74">
        <v>1</v>
      </c>
      <c r="BH223" s="74">
        <v>5</v>
      </c>
      <c r="BI223" s="74">
        <v>1</v>
      </c>
      <c r="BJ223" s="74">
        <v>1</v>
      </c>
      <c r="BK223" s="74">
        <v>1</v>
      </c>
      <c r="BL223" s="74">
        <v>5</v>
      </c>
      <c r="BM223" s="74">
        <v>5</v>
      </c>
      <c r="BN223" s="74">
        <v>5</v>
      </c>
      <c r="BO223" s="74">
        <v>5</v>
      </c>
      <c r="BP223" s="74">
        <v>5</v>
      </c>
      <c r="BQ223" s="74">
        <v>2</v>
      </c>
      <c r="BR223" s="74">
        <v>5</v>
      </c>
      <c r="BS223" s="74">
        <v>5</v>
      </c>
      <c r="BT223" s="74">
        <v>5</v>
      </c>
      <c r="BU223" s="74">
        <v>5</v>
      </c>
      <c r="BV223" s="74">
        <v>3</v>
      </c>
      <c r="BW223" s="74">
        <v>1</v>
      </c>
      <c r="BX223" s="74">
        <v>5</v>
      </c>
      <c r="BY223" s="74">
        <v>5</v>
      </c>
      <c r="BZ223" s="74">
        <v>5</v>
      </c>
      <c r="CA223" s="74">
        <v>5</v>
      </c>
      <c r="CB223" s="74">
        <v>2</v>
      </c>
      <c r="CC223" s="74">
        <v>2</v>
      </c>
      <c r="CD223" s="74">
        <v>5</v>
      </c>
      <c r="CE223" s="74">
        <v>5</v>
      </c>
      <c r="CF223" s="74">
        <v>5</v>
      </c>
      <c r="CG223" s="74">
        <v>1</v>
      </c>
      <c r="CH223" s="74">
        <v>5</v>
      </c>
      <c r="CI223" s="74">
        <v>5</v>
      </c>
      <c r="CJ223" s="74">
        <v>5</v>
      </c>
      <c r="CK223" s="74">
        <v>5</v>
      </c>
      <c r="CL223" s="74">
        <v>5</v>
      </c>
      <c r="CM223" s="74">
        <v>3</v>
      </c>
      <c r="CN223" s="74">
        <v>2</v>
      </c>
      <c r="CO223" s="74">
        <v>5</v>
      </c>
      <c r="CP223" s="74">
        <v>5</v>
      </c>
      <c r="CQ223" s="74" t="s">
        <v>147</v>
      </c>
      <c r="CR223" s="74" t="s">
        <v>2633</v>
      </c>
      <c r="CS223" s="74" t="s">
        <v>3231</v>
      </c>
      <c r="CT223" s="74" t="s">
        <v>162</v>
      </c>
      <c r="CU223" s="74" t="s">
        <v>172</v>
      </c>
      <c r="CV223" s="74" t="s">
        <v>176</v>
      </c>
      <c r="CW223" s="74" t="s">
        <v>183</v>
      </c>
      <c r="CX223" s="74" t="s">
        <v>345</v>
      </c>
      <c r="CY223" s="74" t="s">
        <v>3232</v>
      </c>
      <c r="CZ223" s="74" t="s">
        <v>3233</v>
      </c>
      <c r="DA223" s="74" t="s">
        <v>208</v>
      </c>
      <c r="DB223" s="74" t="s">
        <v>214</v>
      </c>
      <c r="DC223" s="74" t="s">
        <v>2031</v>
      </c>
    </row>
    <row r="224" spans="1:107" ht="15.75" customHeight="1" x14ac:dyDescent="0.2">
      <c r="A224" s="76">
        <v>43840.667615740742</v>
      </c>
      <c r="B224" s="74">
        <v>1</v>
      </c>
      <c r="C224" s="74">
        <v>4</v>
      </c>
      <c r="D224" s="74">
        <v>5</v>
      </c>
      <c r="E224" s="74">
        <v>1</v>
      </c>
      <c r="F224" s="74">
        <v>1</v>
      </c>
      <c r="G224" s="74">
        <v>5</v>
      </c>
      <c r="H224" s="74">
        <v>2</v>
      </c>
      <c r="I224" s="74">
        <v>1</v>
      </c>
      <c r="J224" s="74">
        <v>1</v>
      </c>
      <c r="K224" s="74">
        <v>3</v>
      </c>
      <c r="L224" s="74">
        <v>1</v>
      </c>
      <c r="M224" s="74">
        <v>2</v>
      </c>
      <c r="N224" s="74">
        <v>1</v>
      </c>
      <c r="O224" s="74">
        <v>2</v>
      </c>
      <c r="P224" s="74">
        <v>4</v>
      </c>
      <c r="Q224" s="74">
        <v>2</v>
      </c>
      <c r="R224" s="74">
        <v>1</v>
      </c>
      <c r="S224" s="74">
        <v>1</v>
      </c>
      <c r="T224" s="74">
        <v>1</v>
      </c>
      <c r="U224" s="74">
        <v>1</v>
      </c>
      <c r="V224" s="74">
        <v>1</v>
      </c>
      <c r="W224" s="74">
        <v>3</v>
      </c>
      <c r="X224" s="74" t="s">
        <v>3234</v>
      </c>
      <c r="Y224" s="74" t="s">
        <v>3235</v>
      </c>
      <c r="Z224" s="74">
        <v>5</v>
      </c>
      <c r="AA224" s="74">
        <v>3</v>
      </c>
      <c r="AB224" s="74">
        <v>5</v>
      </c>
      <c r="AC224" s="74">
        <v>3</v>
      </c>
      <c r="AD224" s="74">
        <v>4</v>
      </c>
      <c r="AE224" s="74" t="s">
        <v>5</v>
      </c>
      <c r="AF224" s="74">
        <v>4</v>
      </c>
      <c r="AG224" s="74">
        <v>5</v>
      </c>
      <c r="AH224" s="74">
        <v>5</v>
      </c>
      <c r="AI224" s="74">
        <v>5</v>
      </c>
      <c r="AJ224" s="74">
        <v>5</v>
      </c>
      <c r="AK224" s="74">
        <v>3</v>
      </c>
      <c r="AL224" s="74">
        <v>5</v>
      </c>
      <c r="AM224" s="74" t="s">
        <v>5</v>
      </c>
      <c r="AN224" s="74">
        <v>5</v>
      </c>
      <c r="AO224" s="74">
        <v>4</v>
      </c>
      <c r="AP224" s="74">
        <v>2</v>
      </c>
      <c r="AQ224" s="74">
        <v>1</v>
      </c>
      <c r="AR224" s="74">
        <v>5</v>
      </c>
      <c r="AS224" s="74">
        <v>3</v>
      </c>
      <c r="AT224" s="74">
        <v>4</v>
      </c>
      <c r="AU224" s="74">
        <v>1</v>
      </c>
      <c r="AV224" s="74">
        <v>1</v>
      </c>
      <c r="AW224" s="74">
        <v>1</v>
      </c>
      <c r="AX224" s="74">
        <v>4</v>
      </c>
      <c r="AY224" s="74">
        <v>2</v>
      </c>
      <c r="AZ224" s="74">
        <v>2</v>
      </c>
      <c r="BA224" s="74">
        <v>4</v>
      </c>
      <c r="BB224" s="74">
        <v>2</v>
      </c>
      <c r="BC224" s="74">
        <v>1</v>
      </c>
      <c r="BD224" s="74">
        <v>1</v>
      </c>
      <c r="BE224" s="74">
        <v>1</v>
      </c>
      <c r="BF224" s="74">
        <v>1</v>
      </c>
      <c r="BG224" s="74">
        <v>1</v>
      </c>
      <c r="BH224" s="74">
        <v>5</v>
      </c>
      <c r="BI224" s="74">
        <v>3</v>
      </c>
      <c r="BJ224" s="74">
        <v>2</v>
      </c>
      <c r="BK224" s="74">
        <v>1</v>
      </c>
      <c r="BL224" s="74">
        <v>2</v>
      </c>
      <c r="BM224" s="74">
        <v>4</v>
      </c>
      <c r="BN224" s="74">
        <v>2</v>
      </c>
      <c r="BO224" s="74">
        <v>2</v>
      </c>
      <c r="BP224" s="74">
        <v>4</v>
      </c>
      <c r="BQ224" s="74" t="s">
        <v>5</v>
      </c>
      <c r="BR224" s="74">
        <v>3</v>
      </c>
      <c r="BS224" s="74">
        <v>3</v>
      </c>
      <c r="BT224" s="74" t="s">
        <v>5</v>
      </c>
      <c r="BU224" s="74">
        <v>2</v>
      </c>
      <c r="BV224" s="74">
        <v>3</v>
      </c>
      <c r="BW224" s="74">
        <v>1</v>
      </c>
      <c r="BX224" s="74">
        <v>2</v>
      </c>
      <c r="BY224" s="74">
        <v>2</v>
      </c>
      <c r="BZ224" s="74">
        <v>5</v>
      </c>
      <c r="CA224" s="74" t="s">
        <v>5</v>
      </c>
      <c r="CB224" s="74">
        <v>5</v>
      </c>
      <c r="CC224" s="74">
        <v>2</v>
      </c>
      <c r="CD224" s="74">
        <v>4</v>
      </c>
      <c r="CE224" s="74">
        <v>3</v>
      </c>
      <c r="CF224" s="74">
        <v>1</v>
      </c>
      <c r="CG224" s="74">
        <v>1</v>
      </c>
      <c r="CH224" s="74" t="s">
        <v>5</v>
      </c>
      <c r="CI224" s="74">
        <v>2</v>
      </c>
      <c r="CJ224" s="74">
        <v>3</v>
      </c>
      <c r="CK224" s="74">
        <v>5</v>
      </c>
      <c r="CL224" s="74" t="s">
        <v>5</v>
      </c>
      <c r="CM224" s="74">
        <v>4</v>
      </c>
      <c r="CN224" s="74">
        <v>1</v>
      </c>
      <c r="CO224" s="74">
        <v>1</v>
      </c>
      <c r="CP224" s="74">
        <v>4</v>
      </c>
      <c r="CQ224" s="74" t="s">
        <v>144</v>
      </c>
      <c r="CR224" s="74" t="s">
        <v>3236</v>
      </c>
      <c r="CS224" s="74" t="s">
        <v>3237</v>
      </c>
      <c r="CT224" s="74" t="s">
        <v>163</v>
      </c>
      <c r="CU224" s="74" t="s">
        <v>171</v>
      </c>
      <c r="CV224" s="74" t="s">
        <v>181</v>
      </c>
      <c r="CW224" s="74" t="s">
        <v>183</v>
      </c>
      <c r="CX224" s="74" t="s">
        <v>3238</v>
      </c>
      <c r="CY224" s="74" t="s">
        <v>153</v>
      </c>
      <c r="CZ224" s="74" t="s">
        <v>400</v>
      </c>
      <c r="DA224" s="74" t="s">
        <v>208</v>
      </c>
      <c r="DB224" s="74" t="s">
        <v>214</v>
      </c>
      <c r="DC224" s="74" t="s">
        <v>2031</v>
      </c>
    </row>
    <row r="225" spans="1:107" ht="15.75" customHeight="1" x14ac:dyDescent="0.2">
      <c r="A225" s="76">
        <v>43840.703483796293</v>
      </c>
      <c r="B225" s="74">
        <v>3</v>
      </c>
      <c r="C225" s="74">
        <v>3</v>
      </c>
      <c r="D225" s="74">
        <v>1</v>
      </c>
      <c r="E225" s="74">
        <v>5</v>
      </c>
      <c r="F225" s="74">
        <v>1</v>
      </c>
      <c r="G225" s="74">
        <v>3</v>
      </c>
      <c r="H225" s="74">
        <v>4</v>
      </c>
      <c r="I225" s="74">
        <v>4</v>
      </c>
      <c r="J225" s="74">
        <v>3</v>
      </c>
      <c r="K225" s="74">
        <v>1</v>
      </c>
      <c r="L225" s="74">
        <v>2</v>
      </c>
      <c r="M225" s="74">
        <v>1</v>
      </c>
      <c r="N225" s="74">
        <v>1</v>
      </c>
      <c r="O225" s="74">
        <v>1</v>
      </c>
      <c r="P225" s="74">
        <v>2</v>
      </c>
      <c r="Q225" s="74">
        <v>3</v>
      </c>
      <c r="R225" s="74">
        <v>1</v>
      </c>
      <c r="S225" s="74">
        <v>1</v>
      </c>
      <c r="T225" s="74">
        <v>2</v>
      </c>
      <c r="U225" s="74">
        <v>3</v>
      </c>
      <c r="V225" s="74">
        <v>1</v>
      </c>
      <c r="W225" s="74">
        <v>4</v>
      </c>
      <c r="X225" s="74" t="s">
        <v>2951</v>
      </c>
      <c r="Y225" s="74" t="s">
        <v>2698</v>
      </c>
      <c r="Z225" s="74">
        <v>3</v>
      </c>
      <c r="AA225" s="74">
        <v>3</v>
      </c>
      <c r="AB225" s="74">
        <v>3</v>
      </c>
      <c r="AC225" s="74">
        <v>3</v>
      </c>
      <c r="AD225" s="74">
        <v>4</v>
      </c>
      <c r="AE225" s="74">
        <v>3</v>
      </c>
      <c r="AF225" s="74">
        <v>3</v>
      </c>
      <c r="AG225" s="74">
        <v>3</v>
      </c>
      <c r="AH225" s="74">
        <v>2</v>
      </c>
      <c r="AI225" s="74">
        <v>3</v>
      </c>
      <c r="AJ225" s="74">
        <v>4</v>
      </c>
      <c r="AK225" s="74">
        <v>5</v>
      </c>
      <c r="AL225" s="74">
        <v>3</v>
      </c>
      <c r="AM225" s="74">
        <v>3</v>
      </c>
      <c r="AN225" s="74">
        <v>5</v>
      </c>
      <c r="AO225" s="74">
        <v>5</v>
      </c>
      <c r="AP225" s="74">
        <v>5</v>
      </c>
      <c r="AQ225" s="74">
        <v>5</v>
      </c>
      <c r="AR225" s="74">
        <v>4</v>
      </c>
      <c r="AS225" s="74">
        <v>4</v>
      </c>
      <c r="AT225" s="74">
        <v>5</v>
      </c>
      <c r="AU225" s="74">
        <v>1</v>
      </c>
      <c r="AV225" s="74">
        <v>2</v>
      </c>
      <c r="AW225" s="74">
        <v>4</v>
      </c>
      <c r="AX225" s="74">
        <v>2</v>
      </c>
      <c r="AY225" s="74">
        <v>2</v>
      </c>
      <c r="AZ225" s="74">
        <v>3</v>
      </c>
      <c r="BA225" s="74">
        <v>3</v>
      </c>
      <c r="BB225" s="74">
        <v>4</v>
      </c>
      <c r="BC225" s="74">
        <v>2</v>
      </c>
      <c r="BD225" s="74">
        <v>1</v>
      </c>
      <c r="BE225" s="74">
        <v>3</v>
      </c>
      <c r="BF225" s="74">
        <v>4</v>
      </c>
      <c r="BG225" s="74">
        <v>1</v>
      </c>
      <c r="BH225" s="74">
        <v>5</v>
      </c>
      <c r="BI225" s="74">
        <v>5</v>
      </c>
      <c r="BJ225" s="74">
        <v>5</v>
      </c>
      <c r="BK225" s="74">
        <v>3</v>
      </c>
      <c r="BL225" s="74">
        <v>3</v>
      </c>
      <c r="BM225" s="74">
        <v>4</v>
      </c>
      <c r="BN225" s="74">
        <v>5</v>
      </c>
      <c r="BO225" s="74">
        <v>5</v>
      </c>
      <c r="BP225" s="74">
        <v>4</v>
      </c>
      <c r="BQ225" s="74">
        <v>3</v>
      </c>
      <c r="BR225" s="74">
        <v>5</v>
      </c>
      <c r="BS225" s="74">
        <v>5</v>
      </c>
      <c r="BT225" s="74">
        <v>5</v>
      </c>
      <c r="BU225" s="74">
        <v>3</v>
      </c>
      <c r="BV225" s="74">
        <v>5</v>
      </c>
      <c r="BW225" s="74">
        <v>2</v>
      </c>
      <c r="BX225" s="74">
        <v>3</v>
      </c>
      <c r="BY225" s="74">
        <v>4</v>
      </c>
      <c r="BZ225" s="74">
        <v>5</v>
      </c>
      <c r="CA225" s="74">
        <v>5</v>
      </c>
      <c r="CB225" s="74">
        <v>4</v>
      </c>
      <c r="CC225" s="74">
        <v>5</v>
      </c>
      <c r="CD225" s="74">
        <v>5</v>
      </c>
      <c r="CE225" s="74">
        <v>5</v>
      </c>
      <c r="CF225" s="74">
        <v>5</v>
      </c>
      <c r="CG225" s="74">
        <v>5</v>
      </c>
      <c r="CH225" s="74">
        <v>1</v>
      </c>
      <c r="CI225" s="74">
        <v>3</v>
      </c>
      <c r="CJ225" s="74">
        <v>2</v>
      </c>
      <c r="CK225" s="74">
        <v>4</v>
      </c>
      <c r="CL225" s="74">
        <v>3</v>
      </c>
      <c r="CM225" s="74">
        <v>3</v>
      </c>
      <c r="CN225" s="74">
        <v>2</v>
      </c>
      <c r="CO225" s="74">
        <v>4</v>
      </c>
      <c r="CP225" s="74">
        <v>3</v>
      </c>
      <c r="CQ225" s="74" t="s">
        <v>2603</v>
      </c>
      <c r="CR225" s="74" t="s">
        <v>2633</v>
      </c>
      <c r="CS225" s="74" t="s">
        <v>3239</v>
      </c>
      <c r="CT225" s="74" t="s">
        <v>162</v>
      </c>
      <c r="CU225" s="74" t="s">
        <v>171</v>
      </c>
      <c r="CV225" s="74" t="s">
        <v>176</v>
      </c>
      <c r="CW225" s="74" t="s">
        <v>183</v>
      </c>
      <c r="CX225" s="74" t="s">
        <v>345</v>
      </c>
      <c r="CY225" s="74" t="s">
        <v>204</v>
      </c>
      <c r="CZ225" s="74" t="s">
        <v>510</v>
      </c>
      <c r="DA225" s="74" t="s">
        <v>208</v>
      </c>
      <c r="DB225" s="74" t="s">
        <v>214</v>
      </c>
      <c r="DC225" s="74" t="s">
        <v>2031</v>
      </c>
    </row>
    <row r="226" spans="1:107" ht="15.75" customHeight="1" x14ac:dyDescent="0.2">
      <c r="A226" s="76">
        <v>43840.950960648152</v>
      </c>
      <c r="B226" s="74">
        <v>3</v>
      </c>
      <c r="C226" s="74">
        <v>4</v>
      </c>
      <c r="D226" s="74">
        <v>4</v>
      </c>
      <c r="E226" s="74">
        <v>2</v>
      </c>
      <c r="F226" s="74">
        <v>1</v>
      </c>
      <c r="G226" s="74">
        <v>5</v>
      </c>
      <c r="H226" s="74">
        <v>4</v>
      </c>
      <c r="I226" s="74">
        <v>5</v>
      </c>
      <c r="J226" s="74">
        <v>5</v>
      </c>
      <c r="K226" s="74">
        <v>3</v>
      </c>
      <c r="L226" s="74">
        <v>3</v>
      </c>
      <c r="M226" s="74">
        <v>4</v>
      </c>
      <c r="N226" s="74">
        <v>5</v>
      </c>
      <c r="O226" s="74">
        <v>4</v>
      </c>
      <c r="P226" s="74">
        <v>5</v>
      </c>
      <c r="Q226" s="74">
        <v>5</v>
      </c>
      <c r="R226" s="74">
        <v>2</v>
      </c>
      <c r="S226" s="74">
        <v>3</v>
      </c>
      <c r="T226" s="74">
        <v>4</v>
      </c>
      <c r="U226" s="74">
        <v>4</v>
      </c>
      <c r="V226" s="74">
        <v>2</v>
      </c>
      <c r="W226" s="74">
        <v>4</v>
      </c>
      <c r="X226" s="74" t="s">
        <v>3040</v>
      </c>
      <c r="Y226" s="74"/>
      <c r="Z226" s="74">
        <v>5</v>
      </c>
      <c r="AA226" s="74">
        <v>5</v>
      </c>
      <c r="AB226" s="74">
        <v>5</v>
      </c>
      <c r="AC226" s="74">
        <v>4</v>
      </c>
      <c r="AD226" s="74">
        <v>5</v>
      </c>
      <c r="AE226" s="74">
        <v>4</v>
      </c>
      <c r="AF226" s="74">
        <v>4</v>
      </c>
      <c r="AG226" s="74">
        <v>4</v>
      </c>
      <c r="AH226" s="74">
        <v>4</v>
      </c>
      <c r="AI226" s="74">
        <v>4</v>
      </c>
      <c r="AJ226" s="74">
        <v>3</v>
      </c>
      <c r="AK226" s="74">
        <v>5</v>
      </c>
      <c r="AL226" s="74">
        <v>5</v>
      </c>
      <c r="AM226" s="74">
        <v>4</v>
      </c>
      <c r="AN226" s="74">
        <v>5</v>
      </c>
      <c r="AO226" s="74">
        <v>4</v>
      </c>
      <c r="AP226" s="74">
        <v>3</v>
      </c>
      <c r="AQ226" s="74">
        <v>1</v>
      </c>
      <c r="AR226" s="74">
        <v>5</v>
      </c>
      <c r="AS226" s="74">
        <v>4</v>
      </c>
      <c r="AT226" s="74">
        <v>5</v>
      </c>
      <c r="AU226" s="74">
        <v>5</v>
      </c>
      <c r="AV226" s="74">
        <v>5</v>
      </c>
      <c r="AW226" s="74">
        <v>4</v>
      </c>
      <c r="AX226" s="74">
        <v>5</v>
      </c>
      <c r="AY226" s="74">
        <v>5</v>
      </c>
      <c r="AZ226" s="74">
        <v>4</v>
      </c>
      <c r="BA226" s="74">
        <v>5</v>
      </c>
      <c r="BB226" s="74">
        <v>5</v>
      </c>
      <c r="BC226" s="74">
        <v>2</v>
      </c>
      <c r="BD226" s="74">
        <v>3</v>
      </c>
      <c r="BE226" s="74">
        <v>3</v>
      </c>
      <c r="BF226" s="74">
        <v>4</v>
      </c>
      <c r="BG226" s="74">
        <v>3</v>
      </c>
      <c r="BH226" s="74">
        <v>4</v>
      </c>
      <c r="BI226" s="74">
        <v>3</v>
      </c>
      <c r="BJ226" s="74">
        <v>4</v>
      </c>
      <c r="BK226" s="74">
        <v>3</v>
      </c>
      <c r="BL226" s="74">
        <v>5</v>
      </c>
      <c r="BM226" s="74">
        <v>4</v>
      </c>
      <c r="BN226" s="74">
        <v>4</v>
      </c>
      <c r="BO226" s="74">
        <v>5</v>
      </c>
      <c r="BP226" s="74">
        <v>5</v>
      </c>
      <c r="BQ226" s="74">
        <v>5</v>
      </c>
      <c r="BR226" s="74">
        <v>5</v>
      </c>
      <c r="BS226" s="74">
        <v>4</v>
      </c>
      <c r="BT226" s="74">
        <v>4</v>
      </c>
      <c r="BU226" s="74">
        <v>5</v>
      </c>
      <c r="BV226" s="74">
        <v>3</v>
      </c>
      <c r="BW226" s="74" t="s">
        <v>5</v>
      </c>
      <c r="BX226" s="74">
        <v>5</v>
      </c>
      <c r="BY226" s="74">
        <v>2</v>
      </c>
      <c r="BZ226" s="74">
        <v>4</v>
      </c>
      <c r="CA226" s="74">
        <v>4</v>
      </c>
      <c r="CB226" s="74">
        <v>4</v>
      </c>
      <c r="CC226" s="74">
        <v>3</v>
      </c>
      <c r="CD226" s="74">
        <v>3</v>
      </c>
      <c r="CE226" s="74">
        <v>4</v>
      </c>
      <c r="CF226" s="74">
        <v>5</v>
      </c>
      <c r="CG226" s="74">
        <v>3</v>
      </c>
      <c r="CH226" s="74">
        <v>3</v>
      </c>
      <c r="CI226" s="74">
        <v>3</v>
      </c>
      <c r="CJ226" s="74">
        <v>5</v>
      </c>
      <c r="CK226" s="74">
        <v>4</v>
      </c>
      <c r="CL226" s="74">
        <v>3</v>
      </c>
      <c r="CM226" s="74">
        <v>2</v>
      </c>
      <c r="CN226" s="74">
        <v>2</v>
      </c>
      <c r="CO226" s="74">
        <v>3</v>
      </c>
      <c r="CP226" s="74">
        <v>4</v>
      </c>
      <c r="CQ226" s="74" t="s">
        <v>2603</v>
      </c>
      <c r="CR226" s="74" t="s">
        <v>2831</v>
      </c>
      <c r="CS226" s="74" t="s">
        <v>3240</v>
      </c>
      <c r="CT226" s="74" t="s">
        <v>162</v>
      </c>
      <c r="CU226" s="74" t="s">
        <v>170</v>
      </c>
      <c r="CV226" s="74" t="s">
        <v>176</v>
      </c>
      <c r="CW226" s="74" t="s">
        <v>183</v>
      </c>
      <c r="CX226" s="74"/>
      <c r="CY226" s="74" t="s">
        <v>202</v>
      </c>
      <c r="CZ226" s="74" t="s">
        <v>854</v>
      </c>
      <c r="DA226" s="74" t="s">
        <v>208</v>
      </c>
      <c r="DB226" s="74" t="s">
        <v>214</v>
      </c>
      <c r="DC226" s="74" t="s">
        <v>2031</v>
      </c>
    </row>
    <row r="227" spans="1:107" ht="15.75" customHeight="1" x14ac:dyDescent="0.2">
      <c r="A227" s="76">
        <v>43841.777106481481</v>
      </c>
      <c r="B227" s="74">
        <v>5</v>
      </c>
      <c r="C227" s="74">
        <v>5</v>
      </c>
      <c r="D227" s="74">
        <v>5</v>
      </c>
      <c r="E227" s="74">
        <v>2</v>
      </c>
      <c r="F227" s="74">
        <v>2</v>
      </c>
      <c r="G227" s="74">
        <v>5</v>
      </c>
      <c r="H227" s="74">
        <v>5</v>
      </c>
      <c r="I227" s="74">
        <v>5</v>
      </c>
      <c r="J227" s="74">
        <v>1</v>
      </c>
      <c r="K227" s="74">
        <v>4</v>
      </c>
      <c r="L227" s="74">
        <v>2</v>
      </c>
      <c r="M227" s="74">
        <v>4</v>
      </c>
      <c r="N227" s="74">
        <v>2</v>
      </c>
      <c r="O227" s="74">
        <v>1</v>
      </c>
      <c r="P227" s="74">
        <v>4</v>
      </c>
      <c r="Q227" s="74">
        <v>2</v>
      </c>
      <c r="R227" s="74">
        <v>2</v>
      </c>
      <c r="S227" s="74">
        <v>2</v>
      </c>
      <c r="T227" s="74">
        <v>5</v>
      </c>
      <c r="U227" s="74">
        <v>2</v>
      </c>
      <c r="V227" s="74">
        <v>2</v>
      </c>
      <c r="W227" s="74">
        <v>5</v>
      </c>
      <c r="X227" s="74" t="s">
        <v>3241</v>
      </c>
      <c r="Y227" s="74" t="s">
        <v>3242</v>
      </c>
      <c r="Z227" s="74">
        <v>4</v>
      </c>
      <c r="AA227" s="74">
        <v>5</v>
      </c>
      <c r="AB227" s="74">
        <v>4</v>
      </c>
      <c r="AC227" s="74">
        <v>4</v>
      </c>
      <c r="AD227" s="74">
        <v>4</v>
      </c>
      <c r="AE227" s="74">
        <v>5</v>
      </c>
      <c r="AF227" s="74">
        <v>4</v>
      </c>
      <c r="AG227" s="74">
        <v>5</v>
      </c>
      <c r="AH227" s="74">
        <v>5</v>
      </c>
      <c r="AI227" s="74">
        <v>4</v>
      </c>
      <c r="AJ227" s="74">
        <v>5</v>
      </c>
      <c r="AK227" s="74">
        <v>5</v>
      </c>
      <c r="AL227" s="74">
        <v>5</v>
      </c>
      <c r="AM227" s="74">
        <v>5</v>
      </c>
      <c r="AN227" s="74">
        <v>5</v>
      </c>
      <c r="AO227" s="74">
        <v>5</v>
      </c>
      <c r="AP227" s="74">
        <v>1</v>
      </c>
      <c r="AQ227" s="74">
        <v>2</v>
      </c>
      <c r="AR227" s="74">
        <v>5</v>
      </c>
      <c r="AS227" s="74">
        <v>5</v>
      </c>
      <c r="AT227" s="74">
        <v>4</v>
      </c>
      <c r="AU227" s="74">
        <v>1</v>
      </c>
      <c r="AV227" s="74">
        <v>4</v>
      </c>
      <c r="AW227" s="74">
        <v>4</v>
      </c>
      <c r="AX227" s="74">
        <v>4</v>
      </c>
      <c r="AY227" s="74">
        <v>2</v>
      </c>
      <c r="AZ227" s="74">
        <v>1</v>
      </c>
      <c r="BA227" s="74">
        <v>5</v>
      </c>
      <c r="BB227" s="74">
        <v>3</v>
      </c>
      <c r="BC227" s="74">
        <v>2</v>
      </c>
      <c r="BD227" s="74">
        <v>2</v>
      </c>
      <c r="BE227" s="74">
        <v>4</v>
      </c>
      <c r="BF227" s="74">
        <v>1</v>
      </c>
      <c r="BG227" s="74">
        <v>3</v>
      </c>
      <c r="BH227" s="74">
        <v>5</v>
      </c>
      <c r="BI227" s="74" t="s">
        <v>5</v>
      </c>
      <c r="BJ227" s="74" t="s">
        <v>5</v>
      </c>
      <c r="BK227" s="74">
        <v>4</v>
      </c>
      <c r="BL227" s="74" t="s">
        <v>5</v>
      </c>
      <c r="BM227" s="74">
        <v>4</v>
      </c>
      <c r="BN227" s="74">
        <v>4</v>
      </c>
      <c r="BO227" s="74">
        <v>4</v>
      </c>
      <c r="BP227" s="74" t="s">
        <v>5</v>
      </c>
      <c r="BQ227" s="74">
        <v>5</v>
      </c>
      <c r="BR227" s="74">
        <v>5</v>
      </c>
      <c r="BS227" s="74">
        <v>5</v>
      </c>
      <c r="BT227" s="74">
        <v>5</v>
      </c>
      <c r="BU227" s="74" t="s">
        <v>5</v>
      </c>
      <c r="BV227" s="74">
        <v>5</v>
      </c>
      <c r="BW227" s="74" t="s">
        <v>5</v>
      </c>
      <c r="BX227" s="74">
        <v>4</v>
      </c>
      <c r="BY227" s="74">
        <v>5</v>
      </c>
      <c r="BZ227" s="74">
        <v>5</v>
      </c>
      <c r="CA227" s="74">
        <v>5</v>
      </c>
      <c r="CB227" s="74">
        <v>5</v>
      </c>
      <c r="CC227" s="74">
        <v>4</v>
      </c>
      <c r="CD227" s="74">
        <v>5</v>
      </c>
      <c r="CE227" s="74">
        <v>5</v>
      </c>
      <c r="CF227" s="74">
        <v>4</v>
      </c>
      <c r="CG227" s="74">
        <v>4</v>
      </c>
      <c r="CH227" s="74">
        <v>4</v>
      </c>
      <c r="CI227" s="74">
        <v>4</v>
      </c>
      <c r="CJ227" s="74">
        <v>3</v>
      </c>
      <c r="CK227" s="74">
        <v>5</v>
      </c>
      <c r="CL227" s="74">
        <v>5</v>
      </c>
      <c r="CM227" s="74">
        <v>3</v>
      </c>
      <c r="CN227" s="74">
        <v>4</v>
      </c>
      <c r="CO227" s="74">
        <v>5</v>
      </c>
      <c r="CP227" s="74">
        <v>4</v>
      </c>
      <c r="CQ227" s="74" t="s">
        <v>148</v>
      </c>
      <c r="CR227" s="74" t="s">
        <v>3243</v>
      </c>
      <c r="CS227" s="74" t="s">
        <v>3244</v>
      </c>
      <c r="CT227" s="74" t="s">
        <v>162</v>
      </c>
      <c r="CU227" s="74" t="s">
        <v>169</v>
      </c>
      <c r="CV227" s="74" t="s">
        <v>176</v>
      </c>
      <c r="CW227" s="74" t="s">
        <v>422</v>
      </c>
      <c r="CX227" s="74" t="s">
        <v>3245</v>
      </c>
      <c r="CY227" s="74" t="s">
        <v>204</v>
      </c>
      <c r="CZ227" s="74" t="s">
        <v>976</v>
      </c>
      <c r="DA227" s="74" t="s">
        <v>209</v>
      </c>
      <c r="DB227" s="74" t="s">
        <v>217</v>
      </c>
      <c r="DC227" s="74" t="s">
        <v>2031</v>
      </c>
    </row>
    <row r="228" spans="1:107" ht="15.75" customHeight="1" x14ac:dyDescent="0.2">
      <c r="A228" s="76">
        <v>43842.296122685184</v>
      </c>
      <c r="B228" s="74">
        <v>2</v>
      </c>
      <c r="C228" s="74">
        <v>4</v>
      </c>
      <c r="D228" s="74">
        <v>5</v>
      </c>
      <c r="E228" s="74">
        <v>4</v>
      </c>
      <c r="F228" s="74">
        <v>2</v>
      </c>
      <c r="G228" s="74">
        <v>3</v>
      </c>
      <c r="H228" s="74">
        <v>3</v>
      </c>
      <c r="I228" s="74">
        <v>2</v>
      </c>
      <c r="J228" s="74">
        <v>4</v>
      </c>
      <c r="K228" s="74">
        <v>2</v>
      </c>
      <c r="L228" s="74">
        <v>4</v>
      </c>
      <c r="M228" s="74">
        <v>5</v>
      </c>
      <c r="N228" s="74">
        <v>2</v>
      </c>
      <c r="O228" s="74">
        <v>4</v>
      </c>
      <c r="P228" s="74">
        <v>5</v>
      </c>
      <c r="Q228" s="74">
        <v>5</v>
      </c>
      <c r="R228" s="74">
        <v>2</v>
      </c>
      <c r="S228" s="74">
        <v>2</v>
      </c>
      <c r="T228" s="74">
        <v>4</v>
      </c>
      <c r="U228" s="74">
        <v>5</v>
      </c>
      <c r="V228" s="74">
        <v>2</v>
      </c>
      <c r="W228" s="74">
        <v>4</v>
      </c>
      <c r="X228" s="74" t="s">
        <v>3246</v>
      </c>
      <c r="Y228" s="74" t="s">
        <v>2539</v>
      </c>
      <c r="Z228" s="74">
        <v>4</v>
      </c>
      <c r="AA228" s="74">
        <v>4</v>
      </c>
      <c r="AB228" s="74">
        <v>5</v>
      </c>
      <c r="AC228" s="74">
        <v>5</v>
      </c>
      <c r="AD228" s="74">
        <v>4</v>
      </c>
      <c r="AE228" s="74">
        <v>4</v>
      </c>
      <c r="AF228" s="74">
        <v>4</v>
      </c>
      <c r="AG228" s="74">
        <v>3</v>
      </c>
      <c r="AH228" s="74">
        <v>4</v>
      </c>
      <c r="AI228" s="74">
        <v>5</v>
      </c>
      <c r="AJ228" s="74">
        <v>4</v>
      </c>
      <c r="AK228" s="74">
        <v>5</v>
      </c>
      <c r="AL228" s="74">
        <v>3</v>
      </c>
      <c r="AM228" s="74">
        <v>4</v>
      </c>
      <c r="AN228" s="74">
        <v>5</v>
      </c>
      <c r="AO228" s="74">
        <v>5</v>
      </c>
      <c r="AP228" s="74">
        <v>5</v>
      </c>
      <c r="AQ228" s="74">
        <v>4</v>
      </c>
      <c r="AR228" s="74">
        <v>3</v>
      </c>
      <c r="AS228" s="74">
        <v>4</v>
      </c>
      <c r="AT228" s="74">
        <v>4</v>
      </c>
      <c r="AU228" s="74">
        <v>5</v>
      </c>
      <c r="AV228" s="74">
        <v>5</v>
      </c>
      <c r="AW228" s="74">
        <v>5</v>
      </c>
      <c r="AX228" s="74">
        <v>5</v>
      </c>
      <c r="AY228" s="74">
        <v>3</v>
      </c>
      <c r="AZ228" s="74">
        <v>5</v>
      </c>
      <c r="BA228" s="74">
        <v>5</v>
      </c>
      <c r="BB228" s="74">
        <v>5</v>
      </c>
      <c r="BC228" s="74">
        <v>3</v>
      </c>
      <c r="BD228" s="74">
        <v>5</v>
      </c>
      <c r="BE228" s="74">
        <v>5</v>
      </c>
      <c r="BF228" s="74">
        <v>5</v>
      </c>
      <c r="BG228" s="74">
        <v>3</v>
      </c>
      <c r="BH228" s="74">
        <v>4</v>
      </c>
      <c r="BI228" s="74">
        <v>3</v>
      </c>
      <c r="BJ228" s="74">
        <v>4</v>
      </c>
      <c r="BK228" s="74">
        <v>5</v>
      </c>
      <c r="BL228" s="74">
        <v>3</v>
      </c>
      <c r="BM228" s="74">
        <v>5</v>
      </c>
      <c r="BN228" s="74">
        <v>5</v>
      </c>
      <c r="BO228" s="74">
        <v>5</v>
      </c>
      <c r="BP228" s="74">
        <v>5</v>
      </c>
      <c r="BQ228" s="74">
        <v>3</v>
      </c>
      <c r="BR228" s="74">
        <v>4</v>
      </c>
      <c r="BS228" s="74">
        <v>3</v>
      </c>
      <c r="BT228" s="74">
        <v>5</v>
      </c>
      <c r="BU228" s="74">
        <v>4</v>
      </c>
      <c r="BV228" s="74">
        <v>3</v>
      </c>
      <c r="BW228" s="74">
        <v>4</v>
      </c>
      <c r="BX228" s="74">
        <v>3</v>
      </c>
      <c r="BY228" s="74">
        <v>5</v>
      </c>
      <c r="BZ228" s="74">
        <v>3</v>
      </c>
      <c r="CA228" s="74">
        <v>4</v>
      </c>
      <c r="CB228" s="74">
        <v>3</v>
      </c>
      <c r="CC228" s="74">
        <v>4</v>
      </c>
      <c r="CD228" s="74">
        <v>4</v>
      </c>
      <c r="CE228" s="74">
        <v>5</v>
      </c>
      <c r="CF228" s="74">
        <v>5</v>
      </c>
      <c r="CG228" s="74">
        <v>5</v>
      </c>
      <c r="CH228" s="74">
        <v>5</v>
      </c>
      <c r="CI228" s="74">
        <v>3</v>
      </c>
      <c r="CJ228" s="74">
        <v>4</v>
      </c>
      <c r="CK228" s="74">
        <v>3</v>
      </c>
      <c r="CL228" s="74">
        <v>4</v>
      </c>
      <c r="CM228" s="74">
        <v>4</v>
      </c>
      <c r="CN228" s="74">
        <v>4</v>
      </c>
      <c r="CO228" s="74">
        <v>4</v>
      </c>
      <c r="CP228" s="74">
        <v>4</v>
      </c>
      <c r="CQ228" s="74" t="s">
        <v>2052</v>
      </c>
      <c r="CR228" s="74" t="s">
        <v>2564</v>
      </c>
      <c r="CS228" s="74"/>
      <c r="CT228" s="74" t="s">
        <v>163</v>
      </c>
      <c r="CU228" s="74" t="s">
        <v>170</v>
      </c>
      <c r="CV228" s="74" t="s">
        <v>178</v>
      </c>
      <c r="CW228" s="74" t="s">
        <v>183</v>
      </c>
      <c r="CX228" s="74" t="s">
        <v>191</v>
      </c>
      <c r="CY228" s="74" t="s">
        <v>192</v>
      </c>
      <c r="CZ228" s="74" t="s">
        <v>545</v>
      </c>
      <c r="DA228" s="74" t="s">
        <v>208</v>
      </c>
      <c r="DB228" s="74" t="s">
        <v>214</v>
      </c>
      <c r="DC228" s="74" t="s">
        <v>2031</v>
      </c>
    </row>
  </sheetData>
  <hyperlinks>
    <hyperlink ref="X65" r:id="rId1" xr:uid="{0763FD7D-9C1D-4147-8DA8-AE80AA2FBE12}"/>
    <hyperlink ref="X90" r:id="rId2" xr:uid="{E1202FE0-6A47-4C0B-8019-8376084046D6}"/>
  </hyperlinks>
  <pageMargins left="0.7" right="0.7" top="0.75" bottom="0.75" header="0.3" footer="0.3"/>
  <pageSetup paperSize="9" orientation="portrait" r:id="rId3"/>
  <legacyDrawing r:id="rId4"/>
  <tableParts count="1">
    <tablePart r:id="rId5"/>
  </tablePart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A0A580-462B-4193-8C56-CCBE36311D26}">
  <sheetPr filterMode="1"/>
  <dimension ref="A1:Q1563"/>
  <sheetViews>
    <sheetView zoomScale="68" zoomScaleNormal="68" workbookViewId="0">
      <pane ySplit="1" topLeftCell="A2" activePane="bottomLeft" state="frozen"/>
      <selection activeCell="G1" sqref="G1"/>
      <selection pane="bottomLeft" activeCell="B1352" sqref="B1352:B1557"/>
    </sheetView>
  </sheetViews>
  <sheetFormatPr defaultRowHeight="12.75" x14ac:dyDescent="0.2"/>
  <cols>
    <col min="2" max="2" width="21.5703125" customWidth="1"/>
    <col min="3" max="15" width="32.85546875" customWidth="1"/>
    <col min="16" max="17" width="18.85546875" customWidth="1"/>
  </cols>
  <sheetData>
    <row r="1" spans="1:17" s="95" customFormat="1" ht="39.75" thickBot="1" x14ac:dyDescent="0.3">
      <c r="A1" s="95" t="s">
        <v>3488</v>
      </c>
      <c r="B1" s="52" t="s">
        <v>161</v>
      </c>
      <c r="C1" s="96" t="s">
        <v>241</v>
      </c>
      <c r="D1" s="96" t="s">
        <v>242</v>
      </c>
      <c r="E1" s="96" t="s">
        <v>243</v>
      </c>
      <c r="F1" s="96" t="s">
        <v>244</v>
      </c>
      <c r="G1" s="96" t="s">
        <v>245</v>
      </c>
      <c r="H1" s="96" t="s">
        <v>246</v>
      </c>
      <c r="I1" s="96" t="s">
        <v>247</v>
      </c>
      <c r="J1" s="96" t="s">
        <v>248</v>
      </c>
      <c r="K1" s="96" t="s">
        <v>249</v>
      </c>
      <c r="L1" s="96" t="s">
        <v>250</v>
      </c>
      <c r="M1" s="96" t="s">
        <v>251</v>
      </c>
      <c r="N1" s="96" t="s">
        <v>252</v>
      </c>
      <c r="O1" s="96" t="s">
        <v>253</v>
      </c>
      <c r="P1" s="97" t="s">
        <v>293</v>
      </c>
      <c r="Q1" s="97" t="s">
        <v>201</v>
      </c>
    </row>
    <row r="2" spans="1:17" s="95" customFormat="1" ht="26.25" hidden="1" x14ac:dyDescent="0.25">
      <c r="A2" s="137">
        <v>2014</v>
      </c>
      <c r="B2" s="139" t="s">
        <v>162</v>
      </c>
      <c r="C2" s="159">
        <v>4</v>
      </c>
      <c r="D2" s="159">
        <v>3</v>
      </c>
      <c r="E2" s="159">
        <v>4</v>
      </c>
      <c r="F2" s="159">
        <v>3</v>
      </c>
      <c r="G2" s="159">
        <v>4</v>
      </c>
      <c r="H2" s="159">
        <v>2</v>
      </c>
      <c r="I2" s="159">
        <v>5</v>
      </c>
      <c r="J2" s="159">
        <v>3</v>
      </c>
      <c r="K2" s="159">
        <v>1</v>
      </c>
      <c r="L2" s="159">
        <v>3</v>
      </c>
      <c r="M2" s="159">
        <v>4</v>
      </c>
      <c r="N2" s="159">
        <v>5</v>
      </c>
      <c r="O2" s="159">
        <v>4</v>
      </c>
      <c r="P2" s="139" t="s">
        <v>345</v>
      </c>
      <c r="Q2" s="139" t="s">
        <v>1784</v>
      </c>
    </row>
    <row r="3" spans="1:17" s="95" customFormat="1" ht="26.25" hidden="1" x14ac:dyDescent="0.25">
      <c r="A3" s="137">
        <v>2014</v>
      </c>
      <c r="B3" s="150" t="s">
        <v>162</v>
      </c>
      <c r="C3" s="168">
        <v>2</v>
      </c>
      <c r="D3" s="168">
        <v>3</v>
      </c>
      <c r="E3" s="168">
        <v>3</v>
      </c>
      <c r="F3" s="168">
        <v>4</v>
      </c>
      <c r="G3" s="168">
        <v>3</v>
      </c>
      <c r="H3" s="168">
        <v>3</v>
      </c>
      <c r="I3" s="168">
        <v>3</v>
      </c>
      <c r="J3" s="168">
        <v>4</v>
      </c>
      <c r="K3" s="168">
        <v>3</v>
      </c>
      <c r="L3" s="168">
        <v>3</v>
      </c>
      <c r="M3" s="168">
        <v>3</v>
      </c>
      <c r="N3" s="168">
        <v>4</v>
      </c>
      <c r="O3" s="168">
        <v>4</v>
      </c>
      <c r="P3" s="150" t="s">
        <v>1786</v>
      </c>
      <c r="Q3" s="150" t="s">
        <v>202</v>
      </c>
    </row>
    <row r="4" spans="1:17" s="95" customFormat="1" ht="15" hidden="1" x14ac:dyDescent="0.25">
      <c r="A4" s="137">
        <v>2014</v>
      </c>
      <c r="B4" s="139" t="s">
        <v>163</v>
      </c>
      <c r="C4" s="159">
        <v>5</v>
      </c>
      <c r="D4" s="159">
        <v>1</v>
      </c>
      <c r="E4" s="159">
        <v>5</v>
      </c>
      <c r="F4" s="159">
        <v>2</v>
      </c>
      <c r="G4" s="159">
        <v>5</v>
      </c>
      <c r="H4" s="159">
        <v>4</v>
      </c>
      <c r="I4" s="159">
        <v>5</v>
      </c>
      <c r="J4" s="159">
        <v>3</v>
      </c>
      <c r="K4" s="159">
        <v>4</v>
      </c>
      <c r="L4" s="159">
        <v>3</v>
      </c>
      <c r="M4" s="159">
        <v>3</v>
      </c>
      <c r="N4" s="159">
        <v>5</v>
      </c>
      <c r="O4" s="159">
        <v>4</v>
      </c>
      <c r="P4" s="139" t="s">
        <v>301</v>
      </c>
      <c r="Q4" s="139" t="s">
        <v>192</v>
      </c>
    </row>
    <row r="5" spans="1:17" s="95" customFormat="1" ht="15" hidden="1" x14ac:dyDescent="0.25">
      <c r="A5" s="137">
        <v>2014</v>
      </c>
      <c r="B5" s="150" t="s">
        <v>163</v>
      </c>
      <c r="C5" s="168">
        <v>5</v>
      </c>
      <c r="D5" s="168">
        <v>4</v>
      </c>
      <c r="E5" s="168">
        <v>5</v>
      </c>
      <c r="F5" s="168">
        <v>5</v>
      </c>
      <c r="G5" s="168">
        <v>4</v>
      </c>
      <c r="H5" s="168">
        <v>5</v>
      </c>
      <c r="I5" s="168">
        <v>5</v>
      </c>
      <c r="J5" s="168">
        <v>4</v>
      </c>
      <c r="K5" s="168">
        <v>4</v>
      </c>
      <c r="L5" s="168">
        <v>3</v>
      </c>
      <c r="M5" s="168">
        <v>3</v>
      </c>
      <c r="N5" s="168">
        <v>5</v>
      </c>
      <c r="O5" s="168">
        <v>4</v>
      </c>
      <c r="P5" s="150" t="s">
        <v>1787</v>
      </c>
      <c r="Q5" s="150" t="s">
        <v>155</v>
      </c>
    </row>
    <row r="6" spans="1:17" s="95" customFormat="1" ht="26.25" hidden="1" x14ac:dyDescent="0.25">
      <c r="A6" s="137">
        <v>2014</v>
      </c>
      <c r="B6" s="139" t="s">
        <v>163</v>
      </c>
      <c r="C6" s="159">
        <v>5</v>
      </c>
      <c r="D6" s="159">
        <v>2</v>
      </c>
      <c r="E6" s="159">
        <v>4</v>
      </c>
      <c r="F6" s="159">
        <v>5</v>
      </c>
      <c r="G6" s="159">
        <v>5</v>
      </c>
      <c r="H6" s="159">
        <v>3</v>
      </c>
      <c r="I6" s="159">
        <v>4</v>
      </c>
      <c r="J6" s="159">
        <v>2</v>
      </c>
      <c r="K6" s="159">
        <v>2</v>
      </c>
      <c r="L6" s="159">
        <v>2</v>
      </c>
      <c r="M6" s="159">
        <v>2</v>
      </c>
      <c r="N6" s="159">
        <v>4</v>
      </c>
      <c r="O6" s="159">
        <v>5</v>
      </c>
      <c r="P6" s="139" t="s">
        <v>1789</v>
      </c>
      <c r="Q6" s="139" t="s">
        <v>153</v>
      </c>
    </row>
    <row r="7" spans="1:17" s="95" customFormat="1" ht="26.25" hidden="1" x14ac:dyDescent="0.25">
      <c r="A7" s="137">
        <v>2014</v>
      </c>
      <c r="B7" s="150" t="s">
        <v>163</v>
      </c>
      <c r="C7" s="168">
        <v>4</v>
      </c>
      <c r="D7" s="168">
        <v>3</v>
      </c>
      <c r="E7" s="168">
        <v>5</v>
      </c>
      <c r="F7" s="168">
        <v>4</v>
      </c>
      <c r="G7" s="168">
        <v>4</v>
      </c>
      <c r="H7" s="168">
        <v>5</v>
      </c>
      <c r="I7" s="168">
        <v>4</v>
      </c>
      <c r="J7" s="168">
        <v>3</v>
      </c>
      <c r="K7" s="168">
        <v>3</v>
      </c>
      <c r="L7" s="168">
        <v>4</v>
      </c>
      <c r="M7" s="168">
        <v>4</v>
      </c>
      <c r="N7" s="168">
        <v>4</v>
      </c>
      <c r="O7" s="168">
        <v>3</v>
      </c>
      <c r="P7" s="150" t="s">
        <v>345</v>
      </c>
      <c r="Q7" s="150" t="s">
        <v>204</v>
      </c>
    </row>
    <row r="8" spans="1:17" s="95" customFormat="1" ht="26.25" hidden="1" x14ac:dyDescent="0.25">
      <c r="A8" s="137">
        <v>2014</v>
      </c>
      <c r="B8" s="139" t="s">
        <v>162</v>
      </c>
      <c r="C8" s="159">
        <v>5</v>
      </c>
      <c r="D8" s="159">
        <v>5</v>
      </c>
      <c r="E8" s="159">
        <v>5</v>
      </c>
      <c r="F8" s="159">
        <v>2</v>
      </c>
      <c r="G8" s="159">
        <v>3</v>
      </c>
      <c r="H8" s="159">
        <v>5</v>
      </c>
      <c r="I8" s="159">
        <v>5</v>
      </c>
      <c r="J8" s="159">
        <v>3</v>
      </c>
      <c r="K8" s="159">
        <v>2</v>
      </c>
      <c r="L8" s="159">
        <v>2</v>
      </c>
      <c r="M8" s="159">
        <v>5</v>
      </c>
      <c r="N8" s="159">
        <v>5</v>
      </c>
      <c r="O8" s="159">
        <v>5</v>
      </c>
      <c r="P8" s="139" t="s">
        <v>455</v>
      </c>
      <c r="Q8" s="139" t="s">
        <v>153</v>
      </c>
    </row>
    <row r="9" spans="1:17" s="95" customFormat="1" ht="15" hidden="1" x14ac:dyDescent="0.25">
      <c r="A9" s="137">
        <v>2014</v>
      </c>
      <c r="B9" s="150" t="s">
        <v>162</v>
      </c>
      <c r="C9" s="168">
        <v>4</v>
      </c>
      <c r="D9" s="168">
        <v>2</v>
      </c>
      <c r="E9" s="168">
        <v>4</v>
      </c>
      <c r="F9" s="168">
        <v>4</v>
      </c>
      <c r="G9" s="168">
        <v>3</v>
      </c>
      <c r="H9" s="168">
        <v>4</v>
      </c>
      <c r="I9" s="168">
        <v>4</v>
      </c>
      <c r="J9" s="168">
        <v>2</v>
      </c>
      <c r="K9" s="168">
        <v>5</v>
      </c>
      <c r="L9" s="168">
        <v>2</v>
      </c>
      <c r="M9" s="168">
        <v>4</v>
      </c>
      <c r="N9" s="168">
        <v>5</v>
      </c>
      <c r="O9" s="168">
        <v>3</v>
      </c>
      <c r="P9" s="150" t="s">
        <v>407</v>
      </c>
      <c r="Q9" s="150" t="s">
        <v>192</v>
      </c>
    </row>
    <row r="10" spans="1:17" s="95" customFormat="1" ht="26.25" hidden="1" x14ac:dyDescent="0.25">
      <c r="A10" s="137">
        <v>2014</v>
      </c>
      <c r="B10" s="139" t="s">
        <v>162</v>
      </c>
      <c r="C10" s="159">
        <v>5</v>
      </c>
      <c r="D10" s="159">
        <v>3</v>
      </c>
      <c r="E10" s="159">
        <v>4</v>
      </c>
      <c r="F10" s="159">
        <v>5</v>
      </c>
      <c r="G10" s="159">
        <v>3</v>
      </c>
      <c r="H10" s="159">
        <v>5</v>
      </c>
      <c r="I10" s="159">
        <v>5</v>
      </c>
      <c r="J10" s="159">
        <v>4</v>
      </c>
      <c r="K10" s="159">
        <v>3</v>
      </c>
      <c r="L10" s="159">
        <v>5</v>
      </c>
      <c r="M10" s="159">
        <v>5</v>
      </c>
      <c r="N10" s="159">
        <v>4</v>
      </c>
      <c r="O10" s="159">
        <v>3</v>
      </c>
      <c r="P10" s="139" t="s">
        <v>1791</v>
      </c>
      <c r="Q10" s="139" t="s">
        <v>192</v>
      </c>
    </row>
    <row r="11" spans="1:17" s="95" customFormat="1" ht="26.25" hidden="1" x14ac:dyDescent="0.25">
      <c r="A11" s="137">
        <v>2014</v>
      </c>
      <c r="B11" s="150" t="s">
        <v>163</v>
      </c>
      <c r="C11" s="168">
        <v>4</v>
      </c>
      <c r="D11" s="168">
        <v>2</v>
      </c>
      <c r="E11" s="168">
        <v>4</v>
      </c>
      <c r="F11" s="168">
        <v>3</v>
      </c>
      <c r="G11" s="168">
        <v>3</v>
      </c>
      <c r="H11" s="168">
        <v>2</v>
      </c>
      <c r="I11" s="168">
        <v>4</v>
      </c>
      <c r="J11" s="168">
        <v>4</v>
      </c>
      <c r="K11" s="168">
        <v>2</v>
      </c>
      <c r="L11" s="168">
        <v>5</v>
      </c>
      <c r="M11" s="168">
        <v>3</v>
      </c>
      <c r="N11" s="168">
        <v>2</v>
      </c>
      <c r="O11" s="168">
        <v>3</v>
      </c>
      <c r="P11" s="150" t="s">
        <v>1794</v>
      </c>
      <c r="Q11" s="150" t="s">
        <v>204</v>
      </c>
    </row>
    <row r="12" spans="1:17" s="95" customFormat="1" ht="15" hidden="1" x14ac:dyDescent="0.25">
      <c r="A12" s="137">
        <v>2014</v>
      </c>
      <c r="B12" s="139" t="s">
        <v>163</v>
      </c>
      <c r="C12" s="159">
        <v>5</v>
      </c>
      <c r="D12" s="159">
        <v>5</v>
      </c>
      <c r="E12" s="159">
        <v>5</v>
      </c>
      <c r="F12" s="159">
        <v>4</v>
      </c>
      <c r="G12" s="159">
        <v>5</v>
      </c>
      <c r="H12" s="159">
        <v>4</v>
      </c>
      <c r="I12" s="159">
        <v>3</v>
      </c>
      <c r="J12" s="159">
        <v>4</v>
      </c>
      <c r="K12" s="159">
        <v>5</v>
      </c>
      <c r="L12" s="159">
        <v>4</v>
      </c>
      <c r="M12" s="159">
        <v>5</v>
      </c>
      <c r="N12" s="159">
        <v>4</v>
      </c>
      <c r="O12" s="159">
        <v>4</v>
      </c>
      <c r="P12" s="139" t="s">
        <v>1795</v>
      </c>
      <c r="Q12" s="139" t="s">
        <v>192</v>
      </c>
    </row>
    <row r="13" spans="1:17" s="95" customFormat="1" ht="26.25" hidden="1" x14ac:dyDescent="0.25">
      <c r="A13" s="137">
        <v>2014</v>
      </c>
      <c r="B13" s="150" t="s">
        <v>162</v>
      </c>
      <c r="C13" s="168">
        <v>2</v>
      </c>
      <c r="D13" s="168">
        <v>3</v>
      </c>
      <c r="E13" s="168">
        <v>4</v>
      </c>
      <c r="F13" s="168">
        <v>4</v>
      </c>
      <c r="G13" s="168">
        <v>3</v>
      </c>
      <c r="H13" s="168">
        <v>4</v>
      </c>
      <c r="I13" s="168">
        <v>2</v>
      </c>
      <c r="J13" s="168">
        <v>2</v>
      </c>
      <c r="K13" s="168">
        <v>3</v>
      </c>
      <c r="L13" s="168">
        <v>4</v>
      </c>
      <c r="M13" s="168">
        <v>4</v>
      </c>
      <c r="N13" s="168">
        <v>4</v>
      </c>
      <c r="O13" s="168">
        <v>3</v>
      </c>
      <c r="P13" s="150" t="s">
        <v>1796</v>
      </c>
      <c r="Q13" s="150" t="s">
        <v>204</v>
      </c>
    </row>
    <row r="14" spans="1:17" s="95" customFormat="1" ht="26.25" hidden="1" x14ac:dyDescent="0.25">
      <c r="A14" s="137">
        <v>2014</v>
      </c>
      <c r="B14" s="139" t="s">
        <v>162</v>
      </c>
      <c r="C14" s="159">
        <v>3</v>
      </c>
      <c r="D14" s="159">
        <v>3</v>
      </c>
      <c r="E14" s="159">
        <v>4</v>
      </c>
      <c r="F14" s="159">
        <v>3</v>
      </c>
      <c r="G14" s="159">
        <v>3</v>
      </c>
      <c r="H14" s="159">
        <v>1</v>
      </c>
      <c r="I14" s="159">
        <v>2</v>
      </c>
      <c r="J14" s="159">
        <v>3</v>
      </c>
      <c r="K14" s="159">
        <v>3</v>
      </c>
      <c r="L14" s="159">
        <v>3</v>
      </c>
      <c r="M14" s="159">
        <v>4</v>
      </c>
      <c r="N14" s="159">
        <v>4</v>
      </c>
      <c r="O14" s="159">
        <v>3</v>
      </c>
      <c r="P14" s="139" t="s">
        <v>1797</v>
      </c>
      <c r="Q14" s="139" t="s">
        <v>204</v>
      </c>
    </row>
    <row r="15" spans="1:17" s="95" customFormat="1" ht="26.25" hidden="1" x14ac:dyDescent="0.25">
      <c r="A15" s="137">
        <v>2014</v>
      </c>
      <c r="B15" s="150" t="s">
        <v>163</v>
      </c>
      <c r="C15" s="168">
        <v>3</v>
      </c>
      <c r="D15" s="168">
        <v>2</v>
      </c>
      <c r="E15" s="168">
        <v>4</v>
      </c>
      <c r="F15" s="168">
        <v>3</v>
      </c>
      <c r="G15" s="168">
        <v>2</v>
      </c>
      <c r="H15" s="168">
        <v>2</v>
      </c>
      <c r="I15" s="168">
        <v>4</v>
      </c>
      <c r="J15" s="168">
        <v>3</v>
      </c>
      <c r="K15" s="168">
        <v>4</v>
      </c>
      <c r="L15" s="168">
        <v>2</v>
      </c>
      <c r="M15" s="168">
        <v>4</v>
      </c>
      <c r="N15" s="168">
        <v>4</v>
      </c>
      <c r="O15" s="168">
        <v>3</v>
      </c>
      <c r="P15" s="150" t="s">
        <v>1799</v>
      </c>
      <c r="Q15" s="150" t="s">
        <v>204</v>
      </c>
    </row>
    <row r="16" spans="1:17" s="95" customFormat="1" ht="15" hidden="1" x14ac:dyDescent="0.25">
      <c r="A16" s="137">
        <v>2014</v>
      </c>
      <c r="B16" s="139" t="s">
        <v>162</v>
      </c>
      <c r="C16" s="139" t="s">
        <v>5</v>
      </c>
      <c r="D16" s="159">
        <v>1</v>
      </c>
      <c r="E16" s="159">
        <v>2</v>
      </c>
      <c r="F16" s="159">
        <v>4</v>
      </c>
      <c r="G16" s="159">
        <v>1</v>
      </c>
      <c r="H16" s="159">
        <v>3</v>
      </c>
      <c r="I16" s="159">
        <v>3</v>
      </c>
      <c r="J16" s="159">
        <v>2</v>
      </c>
      <c r="K16" s="159">
        <v>4</v>
      </c>
      <c r="L16" s="139" t="s">
        <v>5</v>
      </c>
      <c r="M16" s="159">
        <v>4</v>
      </c>
      <c r="N16" s="159">
        <v>5</v>
      </c>
      <c r="O16" s="159">
        <v>3</v>
      </c>
      <c r="P16" s="139" t="s">
        <v>1800</v>
      </c>
      <c r="Q16" s="139" t="s">
        <v>192</v>
      </c>
    </row>
    <row r="17" spans="1:17" s="95" customFormat="1" ht="26.25" hidden="1" x14ac:dyDescent="0.25">
      <c r="A17" s="137">
        <v>2014</v>
      </c>
      <c r="B17" s="150" t="s">
        <v>163</v>
      </c>
      <c r="C17" s="168">
        <v>5</v>
      </c>
      <c r="D17" s="168">
        <v>3</v>
      </c>
      <c r="E17" s="168">
        <v>4</v>
      </c>
      <c r="F17" s="168">
        <v>5</v>
      </c>
      <c r="G17" s="168">
        <v>3</v>
      </c>
      <c r="H17" s="168">
        <v>2</v>
      </c>
      <c r="I17" s="168">
        <v>5</v>
      </c>
      <c r="J17" s="168">
        <v>4</v>
      </c>
      <c r="K17" s="168">
        <v>3</v>
      </c>
      <c r="L17" s="168">
        <v>5</v>
      </c>
      <c r="M17" s="168">
        <v>4</v>
      </c>
      <c r="N17" s="168">
        <v>4</v>
      </c>
      <c r="O17" s="168">
        <v>2</v>
      </c>
      <c r="P17" s="150" t="s">
        <v>1801</v>
      </c>
      <c r="Q17" s="150" t="s">
        <v>153</v>
      </c>
    </row>
    <row r="18" spans="1:17" s="95" customFormat="1" ht="39" hidden="1" x14ac:dyDescent="0.25">
      <c r="A18" s="137">
        <v>2014</v>
      </c>
      <c r="B18" s="139" t="s">
        <v>163</v>
      </c>
      <c r="C18" s="159">
        <v>4</v>
      </c>
      <c r="D18" s="159">
        <v>3</v>
      </c>
      <c r="E18" s="159">
        <v>3</v>
      </c>
      <c r="F18" s="159">
        <v>5</v>
      </c>
      <c r="G18" s="159">
        <v>4</v>
      </c>
      <c r="H18" s="159">
        <v>4</v>
      </c>
      <c r="I18" s="159">
        <v>4</v>
      </c>
      <c r="J18" s="159">
        <v>3</v>
      </c>
      <c r="K18" s="159">
        <v>3</v>
      </c>
      <c r="L18" s="159">
        <v>3</v>
      </c>
      <c r="M18" s="159">
        <v>3</v>
      </c>
      <c r="N18" s="159">
        <v>4</v>
      </c>
      <c r="O18" s="159">
        <v>2</v>
      </c>
      <c r="P18" s="139" t="s">
        <v>1805</v>
      </c>
      <c r="Q18" s="139" t="s">
        <v>202</v>
      </c>
    </row>
    <row r="19" spans="1:17" s="95" customFormat="1" ht="26.25" hidden="1" x14ac:dyDescent="0.25">
      <c r="A19" s="137">
        <v>2014</v>
      </c>
      <c r="B19" s="150" t="s">
        <v>163</v>
      </c>
      <c r="C19" s="168">
        <v>4</v>
      </c>
      <c r="D19" s="168">
        <v>4</v>
      </c>
      <c r="E19" s="168">
        <v>4</v>
      </c>
      <c r="F19" s="168">
        <v>4</v>
      </c>
      <c r="G19" s="168">
        <v>4</v>
      </c>
      <c r="H19" s="168">
        <v>5</v>
      </c>
      <c r="I19" s="168">
        <v>2</v>
      </c>
      <c r="J19" s="168">
        <v>1</v>
      </c>
      <c r="K19" s="168">
        <v>3</v>
      </c>
      <c r="L19" s="168">
        <v>5</v>
      </c>
      <c r="M19" s="168">
        <v>4</v>
      </c>
      <c r="N19" s="168">
        <v>4</v>
      </c>
      <c r="O19" s="168">
        <v>2</v>
      </c>
      <c r="P19" s="150" t="s">
        <v>1808</v>
      </c>
      <c r="Q19" s="150" t="s">
        <v>202</v>
      </c>
    </row>
    <row r="20" spans="1:17" s="95" customFormat="1" ht="15" hidden="1" x14ac:dyDescent="0.25">
      <c r="A20" s="137">
        <v>2014</v>
      </c>
      <c r="B20" s="139" t="s">
        <v>163</v>
      </c>
      <c r="C20" s="159">
        <v>5</v>
      </c>
      <c r="D20" s="159">
        <v>2</v>
      </c>
      <c r="E20" s="159">
        <v>2</v>
      </c>
      <c r="F20" s="159">
        <v>5</v>
      </c>
      <c r="G20" s="159">
        <v>2</v>
      </c>
      <c r="H20" s="159">
        <v>1</v>
      </c>
      <c r="I20" s="159">
        <v>1</v>
      </c>
      <c r="J20" s="159">
        <v>4</v>
      </c>
      <c r="K20" s="159">
        <v>3</v>
      </c>
      <c r="L20" s="159">
        <v>5</v>
      </c>
      <c r="M20" s="159">
        <v>2</v>
      </c>
      <c r="N20" s="159">
        <v>4</v>
      </c>
      <c r="O20" s="159">
        <v>2</v>
      </c>
      <c r="P20" s="139" t="s">
        <v>191</v>
      </c>
      <c r="Q20" s="139" t="s">
        <v>192</v>
      </c>
    </row>
    <row r="21" spans="1:17" s="95" customFormat="1" ht="15" hidden="1" x14ac:dyDescent="0.25">
      <c r="A21" s="137">
        <v>2014</v>
      </c>
      <c r="B21" s="150" t="s">
        <v>162</v>
      </c>
      <c r="C21" s="168">
        <v>5</v>
      </c>
      <c r="D21" s="168">
        <v>3</v>
      </c>
      <c r="E21" s="168">
        <v>5</v>
      </c>
      <c r="F21" s="168">
        <v>5</v>
      </c>
      <c r="G21" s="168">
        <v>4</v>
      </c>
      <c r="H21" s="168">
        <v>4</v>
      </c>
      <c r="I21" s="168">
        <v>5</v>
      </c>
      <c r="J21" s="168">
        <v>4</v>
      </c>
      <c r="K21" s="168">
        <v>4</v>
      </c>
      <c r="L21" s="168">
        <v>4</v>
      </c>
      <c r="M21" s="168">
        <v>4</v>
      </c>
      <c r="N21" s="168">
        <v>5</v>
      </c>
      <c r="O21" s="168">
        <v>4</v>
      </c>
      <c r="P21" s="150" t="s">
        <v>191</v>
      </c>
      <c r="Q21" s="150" t="s">
        <v>192</v>
      </c>
    </row>
    <row r="22" spans="1:17" s="95" customFormat="1" ht="15" hidden="1" x14ac:dyDescent="0.25">
      <c r="A22" s="137">
        <v>2014</v>
      </c>
      <c r="B22" s="139" t="s">
        <v>162</v>
      </c>
      <c r="C22" s="159">
        <v>5</v>
      </c>
      <c r="D22" s="159">
        <v>4</v>
      </c>
      <c r="E22" s="159">
        <v>5</v>
      </c>
      <c r="F22" s="159">
        <v>4</v>
      </c>
      <c r="G22" s="159">
        <v>4</v>
      </c>
      <c r="H22" s="159">
        <v>3</v>
      </c>
      <c r="I22" s="159">
        <v>5</v>
      </c>
      <c r="J22" s="159">
        <v>5</v>
      </c>
      <c r="K22" s="159">
        <v>4</v>
      </c>
      <c r="L22" s="159">
        <v>5</v>
      </c>
      <c r="M22" s="159">
        <v>5</v>
      </c>
      <c r="N22" s="159">
        <v>4</v>
      </c>
      <c r="O22" s="159">
        <v>4</v>
      </c>
      <c r="P22" s="139" t="s">
        <v>1652</v>
      </c>
      <c r="Q22" s="139" t="s">
        <v>205</v>
      </c>
    </row>
    <row r="23" spans="1:17" s="95" customFormat="1" ht="15" hidden="1" x14ac:dyDescent="0.25">
      <c r="A23" s="137">
        <v>2014</v>
      </c>
      <c r="B23" s="150" t="s">
        <v>162</v>
      </c>
      <c r="C23" s="168">
        <v>4</v>
      </c>
      <c r="D23" s="168">
        <v>4</v>
      </c>
      <c r="E23" s="168">
        <v>4</v>
      </c>
      <c r="F23" s="168">
        <v>4</v>
      </c>
      <c r="G23" s="168">
        <v>4</v>
      </c>
      <c r="H23" s="168">
        <v>4</v>
      </c>
      <c r="I23" s="168">
        <v>4</v>
      </c>
      <c r="J23" s="168">
        <v>4</v>
      </c>
      <c r="K23" s="168">
        <v>2</v>
      </c>
      <c r="L23" s="168">
        <v>3</v>
      </c>
      <c r="M23" s="168">
        <v>3</v>
      </c>
      <c r="N23" s="168">
        <v>4</v>
      </c>
      <c r="O23" s="168">
        <v>3</v>
      </c>
      <c r="P23" s="150" t="s">
        <v>1810</v>
      </c>
      <c r="Q23" s="150" t="s">
        <v>153</v>
      </c>
    </row>
    <row r="24" spans="1:17" s="95" customFormat="1" ht="26.25" hidden="1" x14ac:dyDescent="0.25">
      <c r="A24" s="137">
        <v>2014</v>
      </c>
      <c r="B24" s="139" t="s">
        <v>163</v>
      </c>
      <c r="C24" s="159">
        <v>4</v>
      </c>
      <c r="D24" s="159">
        <v>3</v>
      </c>
      <c r="E24" s="159">
        <v>4</v>
      </c>
      <c r="F24" s="159">
        <v>4</v>
      </c>
      <c r="G24" s="159">
        <v>4</v>
      </c>
      <c r="H24" s="159">
        <v>3</v>
      </c>
      <c r="I24" s="159">
        <v>5</v>
      </c>
      <c r="J24" s="159">
        <v>4</v>
      </c>
      <c r="K24" s="159">
        <v>4</v>
      </c>
      <c r="L24" s="159">
        <v>4</v>
      </c>
      <c r="M24" s="159">
        <v>4</v>
      </c>
      <c r="N24" s="159">
        <v>5</v>
      </c>
      <c r="O24" s="159">
        <v>5</v>
      </c>
      <c r="P24" s="139"/>
      <c r="Q24" s="139" t="s">
        <v>202</v>
      </c>
    </row>
    <row r="25" spans="1:17" s="95" customFormat="1" ht="26.25" hidden="1" x14ac:dyDescent="0.25">
      <c r="A25" s="137">
        <v>2014</v>
      </c>
      <c r="B25" s="150" t="s">
        <v>162</v>
      </c>
      <c r="C25" s="168">
        <v>4</v>
      </c>
      <c r="D25" s="168">
        <v>1</v>
      </c>
      <c r="E25" s="168">
        <v>4</v>
      </c>
      <c r="F25" s="168">
        <v>3</v>
      </c>
      <c r="G25" s="168">
        <v>5</v>
      </c>
      <c r="H25" s="168">
        <v>4</v>
      </c>
      <c r="I25" s="168">
        <v>5</v>
      </c>
      <c r="J25" s="168">
        <v>5</v>
      </c>
      <c r="K25" s="168">
        <v>2</v>
      </c>
      <c r="L25" s="168">
        <v>3</v>
      </c>
      <c r="M25" s="168">
        <v>4</v>
      </c>
      <c r="N25" s="168">
        <v>3</v>
      </c>
      <c r="O25" s="168">
        <v>4</v>
      </c>
      <c r="P25" s="150" t="s">
        <v>193</v>
      </c>
      <c r="Q25" s="150" t="s">
        <v>202</v>
      </c>
    </row>
    <row r="26" spans="1:17" s="95" customFormat="1" ht="15" hidden="1" x14ac:dyDescent="0.25">
      <c r="A26" s="137">
        <v>2014</v>
      </c>
      <c r="B26" s="139" t="s">
        <v>162</v>
      </c>
      <c r="C26" s="159">
        <v>4</v>
      </c>
      <c r="D26" s="159">
        <v>3</v>
      </c>
      <c r="E26" s="159">
        <v>3</v>
      </c>
      <c r="F26" s="159">
        <v>3</v>
      </c>
      <c r="G26" s="159">
        <v>3</v>
      </c>
      <c r="H26" s="159">
        <v>3</v>
      </c>
      <c r="I26" s="159">
        <v>3</v>
      </c>
      <c r="J26" s="159">
        <v>4</v>
      </c>
      <c r="K26" s="159">
        <v>3</v>
      </c>
      <c r="L26" s="159">
        <v>3</v>
      </c>
      <c r="M26" s="159">
        <v>2</v>
      </c>
      <c r="N26" s="159">
        <v>4</v>
      </c>
      <c r="O26" s="159">
        <v>4</v>
      </c>
      <c r="P26" s="139" t="s">
        <v>191</v>
      </c>
      <c r="Q26" s="139" t="s">
        <v>192</v>
      </c>
    </row>
    <row r="27" spans="1:17" s="95" customFormat="1" ht="26.25" hidden="1" x14ac:dyDescent="0.25">
      <c r="A27" s="137">
        <v>2014</v>
      </c>
      <c r="B27" s="150" t="s">
        <v>163</v>
      </c>
      <c r="C27" s="168">
        <v>2</v>
      </c>
      <c r="D27" s="168">
        <v>2</v>
      </c>
      <c r="E27" s="168">
        <v>5</v>
      </c>
      <c r="F27" s="168">
        <v>3</v>
      </c>
      <c r="G27" s="168">
        <v>4</v>
      </c>
      <c r="H27" s="168">
        <v>2</v>
      </c>
      <c r="I27" s="168">
        <v>4</v>
      </c>
      <c r="J27" s="168">
        <v>4</v>
      </c>
      <c r="K27" s="168">
        <v>2</v>
      </c>
      <c r="L27" s="168">
        <v>4</v>
      </c>
      <c r="M27" s="168">
        <v>4</v>
      </c>
      <c r="N27" s="168">
        <v>4</v>
      </c>
      <c r="O27" s="168">
        <v>4</v>
      </c>
      <c r="P27" s="150" t="s">
        <v>742</v>
      </c>
      <c r="Q27" s="150" t="s">
        <v>202</v>
      </c>
    </row>
    <row r="28" spans="1:17" s="95" customFormat="1" ht="26.25" hidden="1" x14ac:dyDescent="0.25">
      <c r="A28" s="137">
        <v>2014</v>
      </c>
      <c r="B28" s="139" t="s">
        <v>163</v>
      </c>
      <c r="C28" s="159">
        <v>3</v>
      </c>
      <c r="D28" s="159">
        <v>2</v>
      </c>
      <c r="E28" s="159">
        <v>3</v>
      </c>
      <c r="F28" s="159">
        <v>3</v>
      </c>
      <c r="G28" s="159">
        <v>5</v>
      </c>
      <c r="H28" s="159">
        <v>2</v>
      </c>
      <c r="I28" s="159">
        <v>4</v>
      </c>
      <c r="J28" s="159">
        <v>5</v>
      </c>
      <c r="K28" s="159">
        <v>3</v>
      </c>
      <c r="L28" s="159">
        <v>5</v>
      </c>
      <c r="M28" s="159">
        <v>5</v>
      </c>
      <c r="N28" s="159">
        <v>4</v>
      </c>
      <c r="O28" s="159">
        <v>4</v>
      </c>
      <c r="P28" s="139" t="s">
        <v>1812</v>
      </c>
      <c r="Q28" s="139" t="s">
        <v>204</v>
      </c>
    </row>
    <row r="29" spans="1:17" s="95" customFormat="1" ht="26.25" hidden="1" x14ac:dyDescent="0.25">
      <c r="A29" s="137">
        <v>2014</v>
      </c>
      <c r="B29" s="150" t="s">
        <v>162</v>
      </c>
      <c r="C29" s="168">
        <v>4</v>
      </c>
      <c r="D29" s="168">
        <v>4</v>
      </c>
      <c r="E29" s="168">
        <v>4</v>
      </c>
      <c r="F29" s="168">
        <v>4</v>
      </c>
      <c r="G29" s="168">
        <v>4</v>
      </c>
      <c r="H29" s="168">
        <v>4</v>
      </c>
      <c r="I29" s="168">
        <v>3</v>
      </c>
      <c r="J29" s="168">
        <v>4</v>
      </c>
      <c r="K29" s="168">
        <v>3</v>
      </c>
      <c r="L29" s="168">
        <v>4</v>
      </c>
      <c r="M29" s="168">
        <v>4</v>
      </c>
      <c r="N29" s="168">
        <v>4</v>
      </c>
      <c r="O29" s="168">
        <v>4</v>
      </c>
      <c r="P29" s="150" t="s">
        <v>345</v>
      </c>
      <c r="Q29" s="150" t="s">
        <v>153</v>
      </c>
    </row>
    <row r="30" spans="1:17" s="95" customFormat="1" ht="39" hidden="1" x14ac:dyDescent="0.25">
      <c r="A30" s="137">
        <v>2014</v>
      </c>
      <c r="B30" s="139" t="s">
        <v>163</v>
      </c>
      <c r="C30" s="159">
        <v>3</v>
      </c>
      <c r="D30" s="159">
        <v>2</v>
      </c>
      <c r="E30" s="159">
        <v>4</v>
      </c>
      <c r="F30" s="159">
        <v>4</v>
      </c>
      <c r="G30" s="159">
        <v>4</v>
      </c>
      <c r="H30" s="159">
        <v>4</v>
      </c>
      <c r="I30" s="159">
        <v>2</v>
      </c>
      <c r="J30" s="159">
        <v>3</v>
      </c>
      <c r="K30" s="159">
        <v>4</v>
      </c>
      <c r="L30" s="159">
        <v>4</v>
      </c>
      <c r="M30" s="159">
        <v>4</v>
      </c>
      <c r="N30" s="159">
        <v>3</v>
      </c>
      <c r="O30" s="159">
        <v>3</v>
      </c>
      <c r="P30" s="139" t="s">
        <v>1813</v>
      </c>
      <c r="Q30" s="139" t="s">
        <v>1814</v>
      </c>
    </row>
    <row r="31" spans="1:17" s="95" customFormat="1" ht="15" hidden="1" x14ac:dyDescent="0.25">
      <c r="A31" s="137">
        <v>2014</v>
      </c>
      <c r="B31" s="150" t="s">
        <v>163</v>
      </c>
      <c r="C31" s="168">
        <v>4</v>
      </c>
      <c r="D31" s="168">
        <v>3</v>
      </c>
      <c r="E31" s="168">
        <v>3</v>
      </c>
      <c r="F31" s="168">
        <v>3</v>
      </c>
      <c r="G31" s="168">
        <v>5</v>
      </c>
      <c r="H31" s="168">
        <v>4</v>
      </c>
      <c r="I31" s="168">
        <v>4</v>
      </c>
      <c r="J31" s="168">
        <v>4</v>
      </c>
      <c r="K31" s="168">
        <v>2</v>
      </c>
      <c r="L31" s="168">
        <v>5</v>
      </c>
      <c r="M31" s="168">
        <v>3</v>
      </c>
      <c r="N31" s="168">
        <v>4</v>
      </c>
      <c r="O31" s="168">
        <v>4</v>
      </c>
      <c r="P31" s="150" t="s">
        <v>407</v>
      </c>
      <c r="Q31" s="150" t="s">
        <v>192</v>
      </c>
    </row>
    <row r="32" spans="1:17" s="95" customFormat="1" ht="26.25" hidden="1" x14ac:dyDescent="0.25">
      <c r="A32" s="137">
        <v>2014</v>
      </c>
      <c r="B32" s="139" t="s">
        <v>163</v>
      </c>
      <c r="C32" s="159">
        <v>3</v>
      </c>
      <c r="D32" s="159">
        <v>3</v>
      </c>
      <c r="E32" s="159">
        <v>2</v>
      </c>
      <c r="F32" s="159">
        <v>2</v>
      </c>
      <c r="G32" s="159">
        <v>3</v>
      </c>
      <c r="H32" s="159">
        <v>3</v>
      </c>
      <c r="I32" s="159">
        <v>2</v>
      </c>
      <c r="J32" s="159">
        <v>3</v>
      </c>
      <c r="K32" s="159">
        <v>3</v>
      </c>
      <c r="L32" s="159">
        <v>2</v>
      </c>
      <c r="M32" s="159">
        <v>1</v>
      </c>
      <c r="N32" s="159">
        <v>4</v>
      </c>
      <c r="O32" s="159">
        <v>1</v>
      </c>
      <c r="P32" s="139" t="s">
        <v>193</v>
      </c>
      <c r="Q32" s="139" t="s">
        <v>202</v>
      </c>
    </row>
    <row r="33" spans="1:17" s="95" customFormat="1" ht="26.25" hidden="1" x14ac:dyDescent="0.25">
      <c r="A33" s="137">
        <v>2014</v>
      </c>
      <c r="B33" s="150" t="s">
        <v>163</v>
      </c>
      <c r="C33" s="168">
        <v>2</v>
      </c>
      <c r="D33" s="168">
        <v>2</v>
      </c>
      <c r="E33" s="168">
        <v>2</v>
      </c>
      <c r="F33" s="168">
        <v>3</v>
      </c>
      <c r="G33" s="168">
        <v>3</v>
      </c>
      <c r="H33" s="168">
        <v>2</v>
      </c>
      <c r="I33" s="168">
        <v>3</v>
      </c>
      <c r="J33" s="168">
        <v>1</v>
      </c>
      <c r="K33" s="168">
        <v>1</v>
      </c>
      <c r="L33" s="168">
        <v>2</v>
      </c>
      <c r="M33" s="168">
        <v>2</v>
      </c>
      <c r="N33" s="168">
        <v>2</v>
      </c>
      <c r="O33" s="168">
        <v>3</v>
      </c>
      <c r="P33" s="150" t="s">
        <v>1816</v>
      </c>
      <c r="Q33" s="150" t="s">
        <v>202</v>
      </c>
    </row>
    <row r="34" spans="1:17" s="95" customFormat="1" ht="15" hidden="1" x14ac:dyDescent="0.25">
      <c r="A34" s="137">
        <v>2014</v>
      </c>
      <c r="B34" s="139" t="s">
        <v>162</v>
      </c>
      <c r="C34" s="159">
        <v>5</v>
      </c>
      <c r="D34" s="159">
        <v>4</v>
      </c>
      <c r="E34" s="159">
        <v>5</v>
      </c>
      <c r="F34" s="159">
        <v>5</v>
      </c>
      <c r="G34" s="159">
        <v>5</v>
      </c>
      <c r="H34" s="159">
        <v>5</v>
      </c>
      <c r="I34" s="159">
        <v>5</v>
      </c>
      <c r="J34" s="159">
        <v>5</v>
      </c>
      <c r="K34" s="159">
        <v>4</v>
      </c>
      <c r="L34" s="159">
        <v>5</v>
      </c>
      <c r="M34" s="159">
        <v>5</v>
      </c>
      <c r="N34" s="159">
        <v>5</v>
      </c>
      <c r="O34" s="159">
        <v>5</v>
      </c>
      <c r="P34" s="139" t="s">
        <v>1817</v>
      </c>
      <c r="Q34" s="139" t="s">
        <v>153</v>
      </c>
    </row>
    <row r="35" spans="1:17" s="95" customFormat="1" ht="39" hidden="1" x14ac:dyDescent="0.25">
      <c r="A35" s="137">
        <v>2014</v>
      </c>
      <c r="B35" s="150" t="s">
        <v>162</v>
      </c>
      <c r="C35" s="168">
        <v>3</v>
      </c>
      <c r="D35" s="168">
        <v>2</v>
      </c>
      <c r="E35" s="168">
        <v>4</v>
      </c>
      <c r="F35" s="168">
        <v>3</v>
      </c>
      <c r="G35" s="168">
        <v>4</v>
      </c>
      <c r="H35" s="168">
        <v>3</v>
      </c>
      <c r="I35" s="168">
        <v>2</v>
      </c>
      <c r="J35" s="168">
        <v>4</v>
      </c>
      <c r="K35" s="168">
        <v>3</v>
      </c>
      <c r="L35" s="168">
        <v>5</v>
      </c>
      <c r="M35" s="168">
        <v>4</v>
      </c>
      <c r="N35" s="168">
        <v>4</v>
      </c>
      <c r="O35" s="168">
        <v>2</v>
      </c>
      <c r="P35" s="150" t="s">
        <v>334</v>
      </c>
      <c r="Q35" s="150" t="s">
        <v>153</v>
      </c>
    </row>
    <row r="36" spans="1:17" s="95" customFormat="1" ht="15" hidden="1" x14ac:dyDescent="0.25">
      <c r="A36" s="137">
        <v>2014</v>
      </c>
      <c r="B36" s="139" t="s">
        <v>163</v>
      </c>
      <c r="C36" s="159">
        <v>2</v>
      </c>
      <c r="D36" s="159">
        <v>2</v>
      </c>
      <c r="E36" s="159">
        <v>4</v>
      </c>
      <c r="F36" s="159">
        <v>3</v>
      </c>
      <c r="G36" s="159">
        <v>4</v>
      </c>
      <c r="H36" s="159">
        <v>2</v>
      </c>
      <c r="I36" s="159">
        <v>4</v>
      </c>
      <c r="J36" s="159">
        <v>3</v>
      </c>
      <c r="K36" s="159">
        <v>3</v>
      </c>
      <c r="L36" s="159">
        <v>3</v>
      </c>
      <c r="M36" s="159">
        <v>3</v>
      </c>
      <c r="N36" s="159">
        <v>3</v>
      </c>
      <c r="O36" s="159">
        <v>2</v>
      </c>
      <c r="P36" s="139" t="s">
        <v>197</v>
      </c>
      <c r="Q36" s="139" t="s">
        <v>156</v>
      </c>
    </row>
    <row r="37" spans="1:17" s="95" customFormat="1" ht="15" hidden="1" x14ac:dyDescent="0.25">
      <c r="A37" s="137">
        <v>2014</v>
      </c>
      <c r="B37" s="150" t="s">
        <v>162</v>
      </c>
      <c r="C37" s="168">
        <v>4</v>
      </c>
      <c r="D37" s="168">
        <v>3</v>
      </c>
      <c r="E37" s="168">
        <v>4</v>
      </c>
      <c r="F37" s="168">
        <v>3</v>
      </c>
      <c r="G37" s="168">
        <v>3</v>
      </c>
      <c r="H37" s="168">
        <v>1</v>
      </c>
      <c r="I37" s="168">
        <v>4</v>
      </c>
      <c r="J37" s="168">
        <v>1</v>
      </c>
      <c r="K37" s="168">
        <v>4</v>
      </c>
      <c r="L37" s="168">
        <v>4</v>
      </c>
      <c r="M37" s="168">
        <v>3</v>
      </c>
      <c r="N37" s="168">
        <v>4</v>
      </c>
      <c r="O37" s="168">
        <v>4</v>
      </c>
      <c r="P37" s="150"/>
      <c r="Q37" s="150" t="s">
        <v>153</v>
      </c>
    </row>
    <row r="38" spans="1:17" s="95" customFormat="1" ht="26.25" hidden="1" x14ac:dyDescent="0.25">
      <c r="A38" s="137">
        <v>2014</v>
      </c>
      <c r="B38" s="139" t="s">
        <v>163</v>
      </c>
      <c r="C38" s="159">
        <v>5</v>
      </c>
      <c r="D38" s="159">
        <v>5</v>
      </c>
      <c r="E38" s="159">
        <v>4</v>
      </c>
      <c r="F38" s="159">
        <v>5</v>
      </c>
      <c r="G38" s="159">
        <v>5</v>
      </c>
      <c r="H38" s="159">
        <v>5</v>
      </c>
      <c r="I38" s="159">
        <v>4</v>
      </c>
      <c r="J38" s="159">
        <v>4</v>
      </c>
      <c r="K38" s="159">
        <v>4</v>
      </c>
      <c r="L38" s="159">
        <v>5</v>
      </c>
      <c r="M38" s="159">
        <v>5</v>
      </c>
      <c r="N38" s="159">
        <v>5</v>
      </c>
      <c r="O38" s="159">
        <v>5</v>
      </c>
      <c r="P38" s="139" t="s">
        <v>820</v>
      </c>
      <c r="Q38" s="139" t="s">
        <v>153</v>
      </c>
    </row>
    <row r="39" spans="1:17" s="95" customFormat="1" ht="15" hidden="1" x14ac:dyDescent="0.25">
      <c r="A39" s="137">
        <v>2014</v>
      </c>
      <c r="B39" s="150" t="s">
        <v>163</v>
      </c>
      <c r="C39" s="168">
        <v>4</v>
      </c>
      <c r="D39" s="168">
        <v>4</v>
      </c>
      <c r="E39" s="168">
        <v>3</v>
      </c>
      <c r="F39" s="168">
        <v>2</v>
      </c>
      <c r="G39" s="168">
        <v>3</v>
      </c>
      <c r="H39" s="168">
        <v>4</v>
      </c>
      <c r="I39" s="168">
        <v>3</v>
      </c>
      <c r="J39" s="168">
        <v>2</v>
      </c>
      <c r="K39" s="168">
        <v>3</v>
      </c>
      <c r="L39" s="168">
        <v>4</v>
      </c>
      <c r="M39" s="168">
        <v>4</v>
      </c>
      <c r="N39" s="168">
        <v>4</v>
      </c>
      <c r="O39" s="168">
        <v>3</v>
      </c>
      <c r="P39" s="150" t="s">
        <v>1821</v>
      </c>
      <c r="Q39" s="150" t="s">
        <v>1822</v>
      </c>
    </row>
    <row r="40" spans="1:17" s="95" customFormat="1" ht="26.25" hidden="1" x14ac:dyDescent="0.25">
      <c r="A40" s="137">
        <v>2014</v>
      </c>
      <c r="B40" s="139" t="s">
        <v>163</v>
      </c>
      <c r="C40" s="159">
        <v>2</v>
      </c>
      <c r="D40" s="159">
        <v>2</v>
      </c>
      <c r="E40" s="159">
        <v>4</v>
      </c>
      <c r="F40" s="159">
        <v>3</v>
      </c>
      <c r="G40" s="159">
        <v>3</v>
      </c>
      <c r="H40" s="159">
        <v>1</v>
      </c>
      <c r="I40" s="159">
        <v>4</v>
      </c>
      <c r="J40" s="159">
        <v>4</v>
      </c>
      <c r="K40" s="159">
        <v>1</v>
      </c>
      <c r="L40" s="159">
        <v>2</v>
      </c>
      <c r="M40" s="159">
        <v>4</v>
      </c>
      <c r="N40" s="159">
        <v>3</v>
      </c>
      <c r="O40" s="159">
        <v>1</v>
      </c>
      <c r="P40" s="139" t="s">
        <v>345</v>
      </c>
      <c r="Q40" s="139" t="s">
        <v>155</v>
      </c>
    </row>
    <row r="41" spans="1:17" s="95" customFormat="1" ht="26.25" hidden="1" x14ac:dyDescent="0.25">
      <c r="A41" s="137">
        <v>2014</v>
      </c>
      <c r="B41" s="150" t="s">
        <v>1824</v>
      </c>
      <c r="C41" s="168">
        <v>5</v>
      </c>
      <c r="D41" s="168">
        <v>2</v>
      </c>
      <c r="E41" s="168">
        <v>5</v>
      </c>
      <c r="F41" s="168">
        <v>3</v>
      </c>
      <c r="G41" s="168">
        <v>5</v>
      </c>
      <c r="H41" s="168">
        <v>2</v>
      </c>
      <c r="I41" s="168">
        <v>4</v>
      </c>
      <c r="J41" s="168">
        <v>3</v>
      </c>
      <c r="K41" s="168">
        <v>4</v>
      </c>
      <c r="L41" s="168">
        <v>3</v>
      </c>
      <c r="M41" s="168">
        <v>5</v>
      </c>
      <c r="N41" s="168">
        <v>2</v>
      </c>
      <c r="O41" s="168">
        <v>2</v>
      </c>
      <c r="P41" s="150" t="s">
        <v>1303</v>
      </c>
      <c r="Q41" s="150" t="s">
        <v>205</v>
      </c>
    </row>
    <row r="42" spans="1:17" s="95" customFormat="1" ht="26.25" hidden="1" x14ac:dyDescent="0.25">
      <c r="A42" s="137">
        <v>2014</v>
      </c>
      <c r="B42" s="139" t="s">
        <v>162</v>
      </c>
      <c r="C42" s="159">
        <v>3</v>
      </c>
      <c r="D42" s="159">
        <v>1</v>
      </c>
      <c r="E42" s="159">
        <v>5</v>
      </c>
      <c r="F42" s="159">
        <v>2</v>
      </c>
      <c r="G42" s="159">
        <v>4</v>
      </c>
      <c r="H42" s="159">
        <v>2</v>
      </c>
      <c r="I42" s="159">
        <v>5</v>
      </c>
      <c r="J42" s="159">
        <v>3</v>
      </c>
      <c r="K42" s="159">
        <v>4</v>
      </c>
      <c r="L42" s="159">
        <v>4</v>
      </c>
      <c r="M42" s="159">
        <v>4</v>
      </c>
      <c r="N42" s="159">
        <v>3</v>
      </c>
      <c r="O42" s="159">
        <v>3</v>
      </c>
      <c r="P42" s="139" t="s">
        <v>1826</v>
      </c>
      <c r="Q42" s="139" t="s">
        <v>202</v>
      </c>
    </row>
    <row r="43" spans="1:17" s="95" customFormat="1" ht="39" hidden="1" x14ac:dyDescent="0.25">
      <c r="A43" s="137">
        <v>2014</v>
      </c>
      <c r="B43" s="150" t="s">
        <v>162</v>
      </c>
      <c r="C43" s="168">
        <v>5</v>
      </c>
      <c r="D43" s="168">
        <v>3</v>
      </c>
      <c r="E43" s="168">
        <v>5</v>
      </c>
      <c r="F43" s="168">
        <v>5</v>
      </c>
      <c r="G43" s="168">
        <v>5</v>
      </c>
      <c r="H43" s="168">
        <v>3</v>
      </c>
      <c r="I43" s="168">
        <v>5</v>
      </c>
      <c r="J43" s="168">
        <v>4</v>
      </c>
      <c r="K43" s="168">
        <v>3</v>
      </c>
      <c r="L43" s="168">
        <v>4</v>
      </c>
      <c r="M43" s="168">
        <v>5</v>
      </c>
      <c r="N43" s="168">
        <v>5</v>
      </c>
      <c r="O43" s="168">
        <v>4</v>
      </c>
      <c r="P43" s="150" t="s">
        <v>497</v>
      </c>
      <c r="Q43" s="150" t="s">
        <v>202</v>
      </c>
    </row>
    <row r="44" spans="1:17" s="95" customFormat="1" ht="26.25" hidden="1" x14ac:dyDescent="0.25">
      <c r="A44" s="137">
        <v>2014</v>
      </c>
      <c r="B44" s="139" t="s">
        <v>163</v>
      </c>
      <c r="C44" s="159">
        <v>4</v>
      </c>
      <c r="D44" s="159">
        <v>1</v>
      </c>
      <c r="E44" s="159">
        <v>4</v>
      </c>
      <c r="F44" s="159">
        <v>1</v>
      </c>
      <c r="G44" s="159">
        <v>5</v>
      </c>
      <c r="H44" s="159">
        <v>1</v>
      </c>
      <c r="I44" s="159">
        <v>1</v>
      </c>
      <c r="J44" s="159">
        <v>1</v>
      </c>
      <c r="K44" s="159">
        <v>2</v>
      </c>
      <c r="L44" s="159">
        <v>1</v>
      </c>
      <c r="M44" s="159">
        <v>1</v>
      </c>
      <c r="N44" s="159">
        <v>3</v>
      </c>
      <c r="O44" s="159">
        <v>2</v>
      </c>
      <c r="P44" s="139" t="s">
        <v>345</v>
      </c>
      <c r="Q44" s="139" t="s">
        <v>204</v>
      </c>
    </row>
    <row r="45" spans="1:17" s="95" customFormat="1" ht="26.25" hidden="1" x14ac:dyDescent="0.25">
      <c r="A45" s="137">
        <v>2014</v>
      </c>
      <c r="B45" s="150" t="s">
        <v>162</v>
      </c>
      <c r="C45" s="168">
        <v>4</v>
      </c>
      <c r="D45" s="168">
        <v>3</v>
      </c>
      <c r="E45" s="168">
        <v>3</v>
      </c>
      <c r="F45" s="168">
        <v>4</v>
      </c>
      <c r="G45" s="168">
        <v>5</v>
      </c>
      <c r="H45" s="168">
        <v>2</v>
      </c>
      <c r="I45" s="168">
        <v>4</v>
      </c>
      <c r="J45" s="168">
        <v>5</v>
      </c>
      <c r="K45" s="168">
        <v>4</v>
      </c>
      <c r="L45" s="168">
        <v>4</v>
      </c>
      <c r="M45" s="168">
        <v>5</v>
      </c>
      <c r="N45" s="168">
        <v>4</v>
      </c>
      <c r="O45" s="168">
        <v>4</v>
      </c>
      <c r="P45" s="150" t="s">
        <v>1053</v>
      </c>
      <c r="Q45" s="150" t="s">
        <v>204</v>
      </c>
    </row>
    <row r="46" spans="1:17" s="95" customFormat="1" ht="15" hidden="1" x14ac:dyDescent="0.25">
      <c r="A46" s="137">
        <v>2014</v>
      </c>
      <c r="B46" s="139" t="s">
        <v>163</v>
      </c>
      <c r="C46" s="159">
        <v>1</v>
      </c>
      <c r="D46" s="159">
        <v>1</v>
      </c>
      <c r="E46" s="159">
        <v>5</v>
      </c>
      <c r="F46" s="159">
        <v>1</v>
      </c>
      <c r="G46" s="159">
        <v>1</v>
      </c>
      <c r="H46" s="159">
        <v>1</v>
      </c>
      <c r="I46" s="159">
        <v>1</v>
      </c>
      <c r="J46" s="159">
        <v>1</v>
      </c>
      <c r="K46" s="159">
        <v>1</v>
      </c>
      <c r="L46" s="159">
        <v>1</v>
      </c>
      <c r="M46" s="159">
        <v>1</v>
      </c>
      <c r="N46" s="159">
        <v>1</v>
      </c>
      <c r="O46" s="159">
        <v>2</v>
      </c>
      <c r="P46" s="139" t="s">
        <v>1129</v>
      </c>
      <c r="Q46" s="139" t="s">
        <v>155</v>
      </c>
    </row>
    <row r="47" spans="1:17" s="95" customFormat="1" ht="15" hidden="1" x14ac:dyDescent="0.25">
      <c r="A47" s="137">
        <v>2014</v>
      </c>
      <c r="B47" s="150" t="s">
        <v>162</v>
      </c>
      <c r="C47" s="168">
        <v>4</v>
      </c>
      <c r="D47" s="168">
        <v>4</v>
      </c>
      <c r="E47" s="168">
        <v>4</v>
      </c>
      <c r="F47" s="168">
        <v>4</v>
      </c>
      <c r="G47" s="168">
        <v>4</v>
      </c>
      <c r="H47" s="168">
        <v>4</v>
      </c>
      <c r="I47" s="168">
        <v>4</v>
      </c>
      <c r="J47" s="168">
        <v>4</v>
      </c>
      <c r="K47" s="168">
        <v>4</v>
      </c>
      <c r="L47" s="168">
        <v>4</v>
      </c>
      <c r="M47" s="168">
        <v>4</v>
      </c>
      <c r="N47" s="168">
        <v>4</v>
      </c>
      <c r="O47" s="168">
        <v>4</v>
      </c>
      <c r="P47" s="150" t="s">
        <v>1828</v>
      </c>
      <c r="Q47" s="150" t="s">
        <v>192</v>
      </c>
    </row>
    <row r="48" spans="1:17" s="95" customFormat="1" ht="15" hidden="1" x14ac:dyDescent="0.25">
      <c r="A48" s="137">
        <v>2014</v>
      </c>
      <c r="B48" s="139" t="s">
        <v>163</v>
      </c>
      <c r="C48" s="159">
        <v>5</v>
      </c>
      <c r="D48" s="159">
        <v>3</v>
      </c>
      <c r="E48" s="159">
        <v>5</v>
      </c>
      <c r="F48" s="159">
        <v>3</v>
      </c>
      <c r="G48" s="159">
        <v>5</v>
      </c>
      <c r="H48" s="159">
        <v>3</v>
      </c>
      <c r="I48" s="159">
        <v>5</v>
      </c>
      <c r="J48" s="159">
        <v>5</v>
      </c>
      <c r="K48" s="159">
        <v>2</v>
      </c>
      <c r="L48" s="159">
        <v>4</v>
      </c>
      <c r="M48" s="159">
        <v>4</v>
      </c>
      <c r="N48" s="159">
        <v>4</v>
      </c>
      <c r="O48" s="159">
        <v>5</v>
      </c>
      <c r="P48" s="139" t="s">
        <v>430</v>
      </c>
      <c r="Q48" s="139" t="s">
        <v>153</v>
      </c>
    </row>
    <row r="49" spans="1:17" s="95" customFormat="1" ht="26.25" hidden="1" x14ac:dyDescent="0.25">
      <c r="A49" s="137">
        <v>2014</v>
      </c>
      <c r="B49" s="150" t="s">
        <v>163</v>
      </c>
      <c r="C49" s="168">
        <v>2</v>
      </c>
      <c r="D49" s="168">
        <v>3</v>
      </c>
      <c r="E49" s="168">
        <v>3</v>
      </c>
      <c r="F49" s="168">
        <v>3</v>
      </c>
      <c r="G49" s="168">
        <v>5</v>
      </c>
      <c r="H49" s="168">
        <v>3</v>
      </c>
      <c r="I49" s="168">
        <v>3</v>
      </c>
      <c r="J49" s="168">
        <v>3</v>
      </c>
      <c r="K49" s="168">
        <v>4</v>
      </c>
      <c r="L49" s="168">
        <v>4</v>
      </c>
      <c r="M49" s="168">
        <v>4</v>
      </c>
      <c r="N49" s="168">
        <v>4</v>
      </c>
      <c r="O49" s="168">
        <v>4</v>
      </c>
      <c r="P49" s="150" t="s">
        <v>193</v>
      </c>
      <c r="Q49" s="150" t="s">
        <v>202</v>
      </c>
    </row>
    <row r="50" spans="1:17" s="95" customFormat="1" ht="26.25" hidden="1" x14ac:dyDescent="0.25">
      <c r="A50" s="137">
        <v>2014</v>
      </c>
      <c r="B50" s="139" t="s">
        <v>163</v>
      </c>
      <c r="C50" s="159">
        <v>4</v>
      </c>
      <c r="D50" s="159">
        <v>3</v>
      </c>
      <c r="E50" s="159">
        <v>5</v>
      </c>
      <c r="F50" s="159">
        <v>4</v>
      </c>
      <c r="G50" s="159">
        <v>4</v>
      </c>
      <c r="H50" s="159">
        <v>3</v>
      </c>
      <c r="I50" s="159">
        <v>4</v>
      </c>
      <c r="J50" s="159">
        <v>3</v>
      </c>
      <c r="K50" s="159">
        <v>3</v>
      </c>
      <c r="L50" s="159">
        <v>4</v>
      </c>
      <c r="M50" s="159">
        <v>4</v>
      </c>
      <c r="N50" s="159">
        <v>5</v>
      </c>
      <c r="O50" s="159">
        <v>4</v>
      </c>
      <c r="P50" s="139" t="s">
        <v>379</v>
      </c>
      <c r="Q50" s="139" t="s">
        <v>204</v>
      </c>
    </row>
    <row r="51" spans="1:17" s="95" customFormat="1" ht="26.25" hidden="1" x14ac:dyDescent="0.25">
      <c r="A51" s="137">
        <v>2014</v>
      </c>
      <c r="B51" s="150" t="s">
        <v>163</v>
      </c>
      <c r="C51" s="168">
        <v>4</v>
      </c>
      <c r="D51" s="168">
        <v>1</v>
      </c>
      <c r="E51" s="168">
        <v>2</v>
      </c>
      <c r="F51" s="168">
        <v>3</v>
      </c>
      <c r="G51" s="168">
        <v>2</v>
      </c>
      <c r="H51" s="168">
        <v>1</v>
      </c>
      <c r="I51" s="168">
        <v>3</v>
      </c>
      <c r="J51" s="168">
        <v>4</v>
      </c>
      <c r="K51" s="168">
        <v>4</v>
      </c>
      <c r="L51" s="168">
        <v>4</v>
      </c>
      <c r="M51" s="168">
        <v>5</v>
      </c>
      <c r="N51" s="168">
        <v>3</v>
      </c>
      <c r="O51" s="168">
        <v>5</v>
      </c>
      <c r="P51" s="150" t="s">
        <v>1053</v>
      </c>
      <c r="Q51" s="150" t="s">
        <v>204</v>
      </c>
    </row>
    <row r="52" spans="1:17" s="95" customFormat="1" ht="26.25" hidden="1" x14ac:dyDescent="0.25">
      <c r="A52" s="137">
        <v>2014</v>
      </c>
      <c r="B52" s="139" t="s">
        <v>162</v>
      </c>
      <c r="C52" s="159">
        <v>5</v>
      </c>
      <c r="D52" s="159">
        <v>1</v>
      </c>
      <c r="E52" s="159">
        <v>4</v>
      </c>
      <c r="F52" s="159">
        <v>2</v>
      </c>
      <c r="G52" s="159">
        <v>4</v>
      </c>
      <c r="H52" s="159">
        <v>2</v>
      </c>
      <c r="I52" s="159">
        <v>2</v>
      </c>
      <c r="J52" s="159">
        <v>3</v>
      </c>
      <c r="K52" s="159">
        <v>2</v>
      </c>
      <c r="L52" s="159">
        <v>4</v>
      </c>
      <c r="M52" s="159">
        <v>5</v>
      </c>
      <c r="N52" s="159">
        <v>4</v>
      </c>
      <c r="O52" s="159">
        <v>2</v>
      </c>
      <c r="P52" s="139"/>
      <c r="Q52" s="139" t="s">
        <v>204</v>
      </c>
    </row>
    <row r="53" spans="1:17" s="95" customFormat="1" ht="26.25" hidden="1" x14ac:dyDescent="0.25">
      <c r="A53" s="137">
        <v>2014</v>
      </c>
      <c r="B53" s="150" t="s">
        <v>163</v>
      </c>
      <c r="C53" s="168">
        <v>5</v>
      </c>
      <c r="D53" s="168">
        <v>3</v>
      </c>
      <c r="E53" s="168">
        <v>5</v>
      </c>
      <c r="F53" s="168">
        <v>5</v>
      </c>
      <c r="G53" s="168">
        <v>5</v>
      </c>
      <c r="H53" s="168">
        <v>3</v>
      </c>
      <c r="I53" s="168">
        <v>4</v>
      </c>
      <c r="J53" s="168">
        <v>2</v>
      </c>
      <c r="K53" s="168">
        <v>4</v>
      </c>
      <c r="L53" s="168">
        <v>4</v>
      </c>
      <c r="M53" s="168">
        <v>4</v>
      </c>
      <c r="N53" s="168">
        <v>5</v>
      </c>
      <c r="O53" s="168">
        <v>2</v>
      </c>
      <c r="P53" s="150" t="s">
        <v>328</v>
      </c>
      <c r="Q53" s="150" t="s">
        <v>202</v>
      </c>
    </row>
    <row r="54" spans="1:17" s="95" customFormat="1" ht="15" hidden="1" x14ac:dyDescent="0.25">
      <c r="A54" s="137">
        <v>2014</v>
      </c>
      <c r="B54" s="139" t="s">
        <v>162</v>
      </c>
      <c r="C54" s="159">
        <v>5</v>
      </c>
      <c r="D54" s="159">
        <v>3</v>
      </c>
      <c r="E54" s="159">
        <v>4</v>
      </c>
      <c r="F54" s="159">
        <v>3</v>
      </c>
      <c r="G54" s="159">
        <v>4</v>
      </c>
      <c r="H54" s="159">
        <v>3</v>
      </c>
      <c r="I54" s="159">
        <v>2</v>
      </c>
      <c r="J54" s="159">
        <v>4</v>
      </c>
      <c r="K54" s="159">
        <v>3</v>
      </c>
      <c r="L54" s="159">
        <v>4</v>
      </c>
      <c r="M54" s="159">
        <v>3</v>
      </c>
      <c r="N54" s="159">
        <v>3</v>
      </c>
      <c r="O54" s="159">
        <v>3</v>
      </c>
      <c r="P54" s="139" t="s">
        <v>1829</v>
      </c>
      <c r="Q54" s="139" t="s">
        <v>192</v>
      </c>
    </row>
    <row r="55" spans="1:17" s="95" customFormat="1" ht="26.25" hidden="1" x14ac:dyDescent="0.25">
      <c r="A55" s="137">
        <v>2014</v>
      </c>
      <c r="B55" s="150" t="s">
        <v>163</v>
      </c>
      <c r="C55" s="168">
        <v>2</v>
      </c>
      <c r="D55" s="168">
        <v>2</v>
      </c>
      <c r="E55" s="168">
        <v>4</v>
      </c>
      <c r="F55" s="168">
        <v>3</v>
      </c>
      <c r="G55" s="168">
        <v>4</v>
      </c>
      <c r="H55" s="168">
        <v>4</v>
      </c>
      <c r="I55" s="168">
        <v>5</v>
      </c>
      <c r="J55" s="168">
        <v>1</v>
      </c>
      <c r="K55" s="168">
        <v>3</v>
      </c>
      <c r="L55" s="168">
        <v>5</v>
      </c>
      <c r="M55" s="168">
        <v>4</v>
      </c>
      <c r="N55" s="168">
        <v>3</v>
      </c>
      <c r="O55" s="168">
        <v>5</v>
      </c>
      <c r="P55" s="150" t="s">
        <v>1832</v>
      </c>
      <c r="Q55" s="150" t="s">
        <v>202</v>
      </c>
    </row>
    <row r="56" spans="1:17" s="95" customFormat="1" ht="15" hidden="1" x14ac:dyDescent="0.25">
      <c r="A56" s="137">
        <v>2014</v>
      </c>
      <c r="B56" s="139" t="s">
        <v>162</v>
      </c>
      <c r="C56" s="159">
        <v>1</v>
      </c>
      <c r="D56" s="159">
        <v>1</v>
      </c>
      <c r="E56" s="159">
        <v>1</v>
      </c>
      <c r="F56" s="159">
        <v>1</v>
      </c>
      <c r="G56" s="159">
        <v>2</v>
      </c>
      <c r="H56" s="159">
        <v>1</v>
      </c>
      <c r="I56" s="159">
        <v>1</v>
      </c>
      <c r="J56" s="159">
        <v>1</v>
      </c>
      <c r="K56" s="159">
        <v>1</v>
      </c>
      <c r="L56" s="159">
        <v>1</v>
      </c>
      <c r="M56" s="159">
        <v>1</v>
      </c>
      <c r="N56" s="159">
        <v>5</v>
      </c>
      <c r="O56" s="159">
        <v>1</v>
      </c>
      <c r="P56" s="139" t="s">
        <v>191</v>
      </c>
      <c r="Q56" s="139" t="s">
        <v>192</v>
      </c>
    </row>
    <row r="57" spans="1:17" s="95" customFormat="1" ht="15" hidden="1" x14ac:dyDescent="0.25">
      <c r="A57" s="137">
        <v>2014</v>
      </c>
      <c r="B57" s="150" t="s">
        <v>163</v>
      </c>
      <c r="C57" s="168">
        <v>2</v>
      </c>
      <c r="D57" s="168">
        <v>3</v>
      </c>
      <c r="E57" s="168">
        <v>5</v>
      </c>
      <c r="F57" s="168">
        <v>5</v>
      </c>
      <c r="G57" s="168">
        <v>4</v>
      </c>
      <c r="H57" s="168">
        <v>3</v>
      </c>
      <c r="I57" s="168">
        <v>3</v>
      </c>
      <c r="J57" s="168">
        <v>2</v>
      </c>
      <c r="K57" s="168">
        <v>2</v>
      </c>
      <c r="L57" s="168">
        <v>2</v>
      </c>
      <c r="M57" s="168">
        <v>1</v>
      </c>
      <c r="N57" s="168">
        <v>2</v>
      </c>
      <c r="O57" s="168">
        <v>3</v>
      </c>
      <c r="P57" s="150" t="s">
        <v>1833</v>
      </c>
      <c r="Q57" s="150" t="s">
        <v>192</v>
      </c>
    </row>
    <row r="58" spans="1:17" s="95" customFormat="1" ht="64.5" hidden="1" x14ac:dyDescent="0.25">
      <c r="A58" s="137">
        <v>2014</v>
      </c>
      <c r="B58" s="139" t="s">
        <v>162</v>
      </c>
      <c r="C58" s="159">
        <v>2</v>
      </c>
      <c r="D58" s="159">
        <v>1</v>
      </c>
      <c r="E58" s="159">
        <v>3</v>
      </c>
      <c r="F58" s="159">
        <v>2</v>
      </c>
      <c r="G58" s="159">
        <v>3</v>
      </c>
      <c r="H58" s="159">
        <v>1</v>
      </c>
      <c r="I58" s="159">
        <v>2</v>
      </c>
      <c r="J58" s="159">
        <v>1</v>
      </c>
      <c r="K58" s="159">
        <v>1</v>
      </c>
      <c r="L58" s="159">
        <v>2</v>
      </c>
      <c r="M58" s="159">
        <v>2</v>
      </c>
      <c r="N58" s="159">
        <v>3</v>
      </c>
      <c r="O58" s="159">
        <v>2</v>
      </c>
      <c r="P58" s="139" t="s">
        <v>1836</v>
      </c>
      <c r="Q58" s="139" t="s">
        <v>1837</v>
      </c>
    </row>
    <row r="59" spans="1:17" s="95" customFormat="1" ht="15" hidden="1" x14ac:dyDescent="0.25">
      <c r="A59" s="137">
        <v>2014</v>
      </c>
      <c r="B59" s="150" t="s">
        <v>163</v>
      </c>
      <c r="C59" s="168">
        <v>5</v>
      </c>
      <c r="D59" s="168">
        <v>2</v>
      </c>
      <c r="E59" s="168">
        <v>3</v>
      </c>
      <c r="F59" s="168">
        <v>2</v>
      </c>
      <c r="G59" s="168">
        <v>4</v>
      </c>
      <c r="H59" s="168">
        <v>3</v>
      </c>
      <c r="I59" s="168">
        <v>1</v>
      </c>
      <c r="J59" s="168">
        <v>4</v>
      </c>
      <c r="K59" s="168">
        <v>2</v>
      </c>
      <c r="L59" s="168">
        <v>4</v>
      </c>
      <c r="M59" s="168">
        <v>5</v>
      </c>
      <c r="N59" s="168">
        <v>1</v>
      </c>
      <c r="O59" s="168">
        <v>4</v>
      </c>
      <c r="P59" s="150" t="s">
        <v>991</v>
      </c>
      <c r="Q59" s="150" t="s">
        <v>155</v>
      </c>
    </row>
    <row r="60" spans="1:17" s="95" customFormat="1" ht="39" hidden="1" x14ac:dyDescent="0.25">
      <c r="A60" s="137">
        <v>2014</v>
      </c>
      <c r="B60" s="139" t="s">
        <v>163</v>
      </c>
      <c r="C60" s="159">
        <v>3</v>
      </c>
      <c r="D60" s="159">
        <v>4</v>
      </c>
      <c r="E60" s="159">
        <v>3</v>
      </c>
      <c r="F60" s="159">
        <v>4</v>
      </c>
      <c r="G60" s="159">
        <v>3</v>
      </c>
      <c r="H60" s="159">
        <v>2</v>
      </c>
      <c r="I60" s="159">
        <v>3</v>
      </c>
      <c r="J60" s="159">
        <v>3</v>
      </c>
      <c r="K60" s="159">
        <v>3</v>
      </c>
      <c r="L60" s="159">
        <v>3</v>
      </c>
      <c r="M60" s="159">
        <v>2</v>
      </c>
      <c r="N60" s="159">
        <v>5</v>
      </c>
      <c r="O60" s="159">
        <v>3</v>
      </c>
      <c r="P60" s="139" t="s">
        <v>1838</v>
      </c>
      <c r="Q60" s="139" t="s">
        <v>192</v>
      </c>
    </row>
    <row r="61" spans="1:17" s="95" customFormat="1" ht="39" hidden="1" x14ac:dyDescent="0.25">
      <c r="A61" s="137">
        <v>2014</v>
      </c>
      <c r="B61" s="150" t="s">
        <v>163</v>
      </c>
      <c r="C61" s="168">
        <v>4</v>
      </c>
      <c r="D61" s="168">
        <v>1</v>
      </c>
      <c r="E61" s="168">
        <v>3</v>
      </c>
      <c r="F61" s="168">
        <v>4</v>
      </c>
      <c r="G61" s="168">
        <v>4</v>
      </c>
      <c r="H61" s="168">
        <v>1</v>
      </c>
      <c r="I61" s="168">
        <v>5</v>
      </c>
      <c r="J61" s="168">
        <v>3</v>
      </c>
      <c r="K61" s="168">
        <v>4</v>
      </c>
      <c r="L61" s="168">
        <v>3</v>
      </c>
      <c r="M61" s="168">
        <v>3</v>
      </c>
      <c r="N61" s="168">
        <v>3</v>
      </c>
      <c r="O61" s="168">
        <v>3</v>
      </c>
      <c r="P61" s="150" t="s">
        <v>1442</v>
      </c>
      <c r="Q61" s="150" t="s">
        <v>205</v>
      </c>
    </row>
    <row r="62" spans="1:17" s="95" customFormat="1" ht="26.25" hidden="1" x14ac:dyDescent="0.25">
      <c r="A62" s="137">
        <v>2014</v>
      </c>
      <c r="B62" s="139" t="s">
        <v>162</v>
      </c>
      <c r="C62" s="159">
        <v>5</v>
      </c>
      <c r="D62" s="159">
        <v>5</v>
      </c>
      <c r="E62" s="159">
        <v>5</v>
      </c>
      <c r="F62" s="159">
        <v>4</v>
      </c>
      <c r="G62" s="159">
        <v>5</v>
      </c>
      <c r="H62" s="159">
        <v>5</v>
      </c>
      <c r="I62" s="159">
        <v>4</v>
      </c>
      <c r="J62" s="159">
        <v>4</v>
      </c>
      <c r="K62" s="159">
        <v>5</v>
      </c>
      <c r="L62" s="159">
        <v>5</v>
      </c>
      <c r="M62" s="159">
        <v>5</v>
      </c>
      <c r="N62" s="159">
        <v>5</v>
      </c>
      <c r="O62" s="159">
        <v>3</v>
      </c>
      <c r="P62" s="139" t="s">
        <v>1840</v>
      </c>
      <c r="Q62" s="139" t="s">
        <v>153</v>
      </c>
    </row>
    <row r="63" spans="1:17" s="95" customFormat="1" ht="26.25" hidden="1" x14ac:dyDescent="0.25">
      <c r="A63" s="137">
        <v>2014</v>
      </c>
      <c r="B63" s="150" t="s">
        <v>163</v>
      </c>
      <c r="C63" s="168">
        <v>5</v>
      </c>
      <c r="D63" s="168">
        <v>1</v>
      </c>
      <c r="E63" s="168">
        <v>1</v>
      </c>
      <c r="F63" s="168">
        <v>1</v>
      </c>
      <c r="G63" s="168">
        <v>4</v>
      </c>
      <c r="H63" s="168">
        <v>5</v>
      </c>
      <c r="I63" s="168">
        <v>2</v>
      </c>
      <c r="J63" s="168">
        <v>1</v>
      </c>
      <c r="K63" s="168">
        <v>5</v>
      </c>
      <c r="L63" s="168">
        <v>3</v>
      </c>
      <c r="M63" s="168">
        <v>1</v>
      </c>
      <c r="N63" s="168">
        <v>4</v>
      </c>
      <c r="O63" s="168">
        <v>2</v>
      </c>
      <c r="P63" s="150" t="s">
        <v>345</v>
      </c>
      <c r="Q63" s="150" t="s">
        <v>204</v>
      </c>
    </row>
    <row r="64" spans="1:17" s="95" customFormat="1" ht="26.25" hidden="1" x14ac:dyDescent="0.25">
      <c r="A64" s="137">
        <v>2014</v>
      </c>
      <c r="B64" s="139" t="s">
        <v>162</v>
      </c>
      <c r="C64" s="159">
        <v>2</v>
      </c>
      <c r="D64" s="159">
        <v>1</v>
      </c>
      <c r="E64" s="159">
        <v>5</v>
      </c>
      <c r="F64" s="159">
        <v>2</v>
      </c>
      <c r="G64" s="159">
        <v>3</v>
      </c>
      <c r="H64" s="159">
        <v>3</v>
      </c>
      <c r="I64" s="159">
        <v>3</v>
      </c>
      <c r="J64" s="159">
        <v>2</v>
      </c>
      <c r="K64" s="159">
        <v>3</v>
      </c>
      <c r="L64" s="159">
        <v>3</v>
      </c>
      <c r="M64" s="159">
        <v>5</v>
      </c>
      <c r="N64" s="159">
        <v>5</v>
      </c>
      <c r="O64" s="159">
        <v>2</v>
      </c>
      <c r="P64" s="139" t="s">
        <v>1843</v>
      </c>
      <c r="Q64" s="139" t="s">
        <v>204</v>
      </c>
    </row>
    <row r="65" spans="1:17" s="95" customFormat="1" ht="39" hidden="1" x14ac:dyDescent="0.25">
      <c r="A65" s="137">
        <v>2014</v>
      </c>
      <c r="B65" s="150" t="s">
        <v>162</v>
      </c>
      <c r="C65" s="168">
        <v>5</v>
      </c>
      <c r="D65" s="168">
        <v>1</v>
      </c>
      <c r="E65" s="168">
        <v>5</v>
      </c>
      <c r="F65" s="168">
        <v>5</v>
      </c>
      <c r="G65" s="168">
        <v>5</v>
      </c>
      <c r="H65" s="168">
        <v>5</v>
      </c>
      <c r="I65" s="168">
        <v>5</v>
      </c>
      <c r="J65" s="168">
        <v>5</v>
      </c>
      <c r="K65" s="168">
        <v>5</v>
      </c>
      <c r="L65" s="168">
        <v>5</v>
      </c>
      <c r="M65" s="168">
        <v>5</v>
      </c>
      <c r="N65" s="168">
        <v>5</v>
      </c>
      <c r="O65" s="168">
        <v>5</v>
      </c>
      <c r="P65" s="150" t="s">
        <v>1844</v>
      </c>
      <c r="Q65" s="150" t="s">
        <v>192</v>
      </c>
    </row>
    <row r="66" spans="1:17" s="95" customFormat="1" ht="26.25" hidden="1" x14ac:dyDescent="0.25">
      <c r="A66" s="137">
        <v>2014</v>
      </c>
      <c r="B66" s="139" t="s">
        <v>162</v>
      </c>
      <c r="C66" s="159">
        <v>5</v>
      </c>
      <c r="D66" s="159">
        <v>4</v>
      </c>
      <c r="E66" s="159">
        <v>5</v>
      </c>
      <c r="F66" s="159">
        <v>5</v>
      </c>
      <c r="G66" s="159">
        <v>5</v>
      </c>
      <c r="H66" s="159">
        <v>4</v>
      </c>
      <c r="I66" s="159">
        <v>5</v>
      </c>
      <c r="J66" s="159">
        <v>5</v>
      </c>
      <c r="K66" s="159">
        <v>4</v>
      </c>
      <c r="L66" s="159">
        <v>5</v>
      </c>
      <c r="M66" s="159">
        <v>5</v>
      </c>
      <c r="N66" s="159">
        <v>5</v>
      </c>
      <c r="O66" s="159">
        <v>3</v>
      </c>
      <c r="P66" s="139" t="s">
        <v>1846</v>
      </c>
      <c r="Q66" s="139" t="s">
        <v>202</v>
      </c>
    </row>
    <row r="67" spans="1:17" s="95" customFormat="1" ht="26.25" hidden="1" x14ac:dyDescent="0.25">
      <c r="A67" s="137">
        <v>2014</v>
      </c>
      <c r="B67" s="150" t="s">
        <v>162</v>
      </c>
      <c r="C67" s="168">
        <v>4</v>
      </c>
      <c r="D67" s="168">
        <v>5</v>
      </c>
      <c r="E67" s="168">
        <v>2</v>
      </c>
      <c r="F67" s="168">
        <v>4</v>
      </c>
      <c r="G67" s="168">
        <v>3</v>
      </c>
      <c r="H67" s="168">
        <v>5</v>
      </c>
      <c r="I67" s="168">
        <v>2</v>
      </c>
      <c r="J67" s="168">
        <v>3</v>
      </c>
      <c r="K67" s="168">
        <v>3</v>
      </c>
      <c r="L67" s="168">
        <v>3</v>
      </c>
      <c r="M67" s="168">
        <v>4</v>
      </c>
      <c r="N67" s="168">
        <v>3</v>
      </c>
      <c r="O67" s="168">
        <v>4</v>
      </c>
      <c r="P67" s="150" t="s">
        <v>548</v>
      </c>
      <c r="Q67" s="150" t="s">
        <v>204</v>
      </c>
    </row>
    <row r="68" spans="1:17" s="95" customFormat="1" ht="39" hidden="1" x14ac:dyDescent="0.25">
      <c r="A68" s="137">
        <v>2014</v>
      </c>
      <c r="B68" s="139" t="s">
        <v>162</v>
      </c>
      <c r="C68" s="159">
        <v>5</v>
      </c>
      <c r="D68" s="159">
        <v>5</v>
      </c>
      <c r="E68" s="159">
        <v>5</v>
      </c>
      <c r="F68" s="159">
        <v>5</v>
      </c>
      <c r="G68" s="159">
        <v>5</v>
      </c>
      <c r="H68" s="159">
        <v>5</v>
      </c>
      <c r="I68" s="159">
        <v>5</v>
      </c>
      <c r="J68" s="159">
        <v>5</v>
      </c>
      <c r="K68" s="159">
        <v>5</v>
      </c>
      <c r="L68" s="159">
        <v>5</v>
      </c>
      <c r="M68" s="159">
        <v>5</v>
      </c>
      <c r="N68" s="159">
        <v>5</v>
      </c>
      <c r="O68" s="159">
        <v>3</v>
      </c>
      <c r="P68" s="139" t="s">
        <v>1847</v>
      </c>
      <c r="Q68" s="139" t="s">
        <v>202</v>
      </c>
    </row>
    <row r="69" spans="1:17" s="95" customFormat="1" ht="26.25" hidden="1" x14ac:dyDescent="0.25">
      <c r="A69" s="137">
        <v>2014</v>
      </c>
      <c r="B69" s="150" t="s">
        <v>162</v>
      </c>
      <c r="C69" s="168">
        <v>4</v>
      </c>
      <c r="D69" s="168">
        <v>3</v>
      </c>
      <c r="E69" s="168">
        <v>5</v>
      </c>
      <c r="F69" s="168">
        <v>4</v>
      </c>
      <c r="G69" s="168">
        <v>4</v>
      </c>
      <c r="H69" s="168">
        <v>3</v>
      </c>
      <c r="I69" s="168">
        <v>4</v>
      </c>
      <c r="J69" s="168">
        <v>4</v>
      </c>
      <c r="K69" s="168">
        <v>4</v>
      </c>
      <c r="L69" s="168">
        <v>4</v>
      </c>
      <c r="M69" s="168">
        <v>2</v>
      </c>
      <c r="N69" s="168">
        <v>4</v>
      </c>
      <c r="O69" s="168">
        <v>5</v>
      </c>
      <c r="P69" s="150" t="s">
        <v>301</v>
      </c>
      <c r="Q69" s="150" t="s">
        <v>1849</v>
      </c>
    </row>
    <row r="70" spans="1:17" s="95" customFormat="1" ht="64.5" hidden="1" x14ac:dyDescent="0.25">
      <c r="A70" s="137">
        <v>2014</v>
      </c>
      <c r="B70" s="139" t="s">
        <v>163</v>
      </c>
      <c r="C70" s="159">
        <v>4</v>
      </c>
      <c r="D70" s="159">
        <v>2</v>
      </c>
      <c r="E70" s="159">
        <v>4</v>
      </c>
      <c r="F70" s="159">
        <v>5</v>
      </c>
      <c r="G70" s="159">
        <v>5</v>
      </c>
      <c r="H70" s="159">
        <v>4</v>
      </c>
      <c r="I70" s="159">
        <v>4</v>
      </c>
      <c r="J70" s="159">
        <v>4</v>
      </c>
      <c r="K70" s="159">
        <v>4</v>
      </c>
      <c r="L70" s="159">
        <v>4</v>
      </c>
      <c r="M70" s="159">
        <v>4</v>
      </c>
      <c r="N70" s="159">
        <v>5</v>
      </c>
      <c r="O70" s="159">
        <v>3</v>
      </c>
      <c r="P70" s="139"/>
      <c r="Q70" s="139" t="s">
        <v>1851</v>
      </c>
    </row>
    <row r="71" spans="1:17" s="95" customFormat="1" ht="26.25" hidden="1" x14ac:dyDescent="0.25">
      <c r="A71" s="137">
        <v>2014</v>
      </c>
      <c r="B71" s="150" t="s">
        <v>162</v>
      </c>
      <c r="C71" s="168">
        <v>5</v>
      </c>
      <c r="D71" s="168">
        <v>4</v>
      </c>
      <c r="E71" s="168">
        <v>5</v>
      </c>
      <c r="F71" s="168">
        <v>4</v>
      </c>
      <c r="G71" s="168">
        <v>4</v>
      </c>
      <c r="H71" s="168">
        <v>4</v>
      </c>
      <c r="I71" s="168">
        <v>4</v>
      </c>
      <c r="J71" s="168">
        <v>3</v>
      </c>
      <c r="K71" s="168">
        <v>4</v>
      </c>
      <c r="L71" s="168">
        <v>5</v>
      </c>
      <c r="M71" s="168">
        <v>5</v>
      </c>
      <c r="N71" s="168">
        <v>5</v>
      </c>
      <c r="O71" s="168">
        <v>4</v>
      </c>
      <c r="P71" s="150" t="s">
        <v>345</v>
      </c>
      <c r="Q71" s="150" t="s">
        <v>153</v>
      </c>
    </row>
    <row r="72" spans="1:17" s="95" customFormat="1" ht="26.25" hidden="1" x14ac:dyDescent="0.25">
      <c r="A72" s="137">
        <v>2014</v>
      </c>
      <c r="B72" s="139" t="s">
        <v>163</v>
      </c>
      <c r="C72" s="159">
        <v>2</v>
      </c>
      <c r="D72" s="159">
        <v>2</v>
      </c>
      <c r="E72" s="159">
        <v>3</v>
      </c>
      <c r="F72" s="159">
        <v>2</v>
      </c>
      <c r="G72" s="159">
        <v>3</v>
      </c>
      <c r="H72" s="159">
        <v>2</v>
      </c>
      <c r="I72" s="159">
        <v>4</v>
      </c>
      <c r="J72" s="159">
        <v>2</v>
      </c>
      <c r="K72" s="159">
        <v>2</v>
      </c>
      <c r="L72" s="159">
        <v>2</v>
      </c>
      <c r="M72" s="159">
        <v>2</v>
      </c>
      <c r="N72" s="159">
        <v>3</v>
      </c>
      <c r="O72" s="159">
        <v>3</v>
      </c>
      <c r="P72" s="139" t="s">
        <v>1854</v>
      </c>
      <c r="Q72" s="139" t="s">
        <v>204</v>
      </c>
    </row>
    <row r="73" spans="1:17" s="95" customFormat="1" ht="15" hidden="1" x14ac:dyDescent="0.25">
      <c r="A73" s="137">
        <v>2014</v>
      </c>
      <c r="B73" s="150" t="s">
        <v>163</v>
      </c>
      <c r="C73" s="168">
        <v>5</v>
      </c>
      <c r="D73" s="168">
        <v>1</v>
      </c>
      <c r="E73" s="168">
        <v>4</v>
      </c>
      <c r="F73" s="168">
        <v>1</v>
      </c>
      <c r="G73" s="168">
        <v>5</v>
      </c>
      <c r="H73" s="168">
        <v>3</v>
      </c>
      <c r="I73" s="168">
        <v>3</v>
      </c>
      <c r="J73" s="168">
        <v>2</v>
      </c>
      <c r="K73" s="168">
        <v>1</v>
      </c>
      <c r="L73" s="168">
        <v>4</v>
      </c>
      <c r="M73" s="168">
        <v>3</v>
      </c>
      <c r="N73" s="168">
        <v>2</v>
      </c>
      <c r="O73" s="168">
        <v>4</v>
      </c>
      <c r="P73" s="150" t="s">
        <v>194</v>
      </c>
      <c r="Q73" s="150" t="s">
        <v>155</v>
      </c>
    </row>
    <row r="74" spans="1:17" s="95" customFormat="1" ht="15" hidden="1" x14ac:dyDescent="0.25">
      <c r="A74" s="137">
        <v>2014</v>
      </c>
      <c r="B74" s="139" t="s">
        <v>163</v>
      </c>
      <c r="C74" s="159">
        <v>5</v>
      </c>
      <c r="D74" s="159">
        <v>5</v>
      </c>
      <c r="E74" s="159">
        <v>5</v>
      </c>
      <c r="F74" s="159">
        <v>5</v>
      </c>
      <c r="G74" s="159">
        <v>5</v>
      </c>
      <c r="H74" s="159">
        <v>5</v>
      </c>
      <c r="I74" s="159">
        <v>3</v>
      </c>
      <c r="J74" s="159">
        <v>5</v>
      </c>
      <c r="K74" s="159">
        <v>2</v>
      </c>
      <c r="L74" s="159">
        <v>5</v>
      </c>
      <c r="M74" s="159">
        <v>4</v>
      </c>
      <c r="N74" s="159">
        <v>4</v>
      </c>
      <c r="O74" s="159">
        <v>4</v>
      </c>
      <c r="P74" s="139"/>
      <c r="Q74" s="139" t="s">
        <v>153</v>
      </c>
    </row>
    <row r="75" spans="1:17" s="95" customFormat="1" ht="26.25" hidden="1" x14ac:dyDescent="0.25">
      <c r="A75" s="137">
        <v>2014</v>
      </c>
      <c r="B75" s="150" t="s">
        <v>163</v>
      </c>
      <c r="C75" s="168">
        <v>3</v>
      </c>
      <c r="D75" s="168">
        <v>3</v>
      </c>
      <c r="E75" s="168">
        <v>3</v>
      </c>
      <c r="F75" s="168">
        <v>4</v>
      </c>
      <c r="G75" s="168">
        <v>5</v>
      </c>
      <c r="H75" s="168">
        <v>4</v>
      </c>
      <c r="I75" s="168">
        <v>4</v>
      </c>
      <c r="J75" s="168">
        <v>3</v>
      </c>
      <c r="K75" s="168">
        <v>4</v>
      </c>
      <c r="L75" s="168">
        <v>2</v>
      </c>
      <c r="M75" s="168">
        <v>2</v>
      </c>
      <c r="N75" s="168">
        <v>5</v>
      </c>
      <c r="O75" s="168">
        <v>3</v>
      </c>
      <c r="P75" s="150" t="s">
        <v>345</v>
      </c>
      <c r="Q75" s="150" t="s">
        <v>153</v>
      </c>
    </row>
    <row r="76" spans="1:17" s="95" customFormat="1" ht="15" hidden="1" x14ac:dyDescent="0.25">
      <c r="A76" s="137">
        <v>2014</v>
      </c>
      <c r="B76" s="139" t="s">
        <v>162</v>
      </c>
      <c r="C76" s="159">
        <v>3</v>
      </c>
      <c r="D76" s="159">
        <v>5</v>
      </c>
      <c r="E76" s="159">
        <v>5</v>
      </c>
      <c r="F76" s="139" t="s">
        <v>5</v>
      </c>
      <c r="G76" s="139" t="s">
        <v>5</v>
      </c>
      <c r="H76" s="159">
        <v>5</v>
      </c>
      <c r="I76" s="139" t="s">
        <v>5</v>
      </c>
      <c r="J76" s="139" t="s">
        <v>5</v>
      </c>
      <c r="K76" s="159">
        <v>1</v>
      </c>
      <c r="L76" s="159">
        <v>1</v>
      </c>
      <c r="M76" s="159">
        <v>1</v>
      </c>
      <c r="N76" s="159">
        <v>5</v>
      </c>
      <c r="O76" s="159">
        <v>4</v>
      </c>
      <c r="P76" s="139" t="s">
        <v>196</v>
      </c>
      <c r="Q76" s="139" t="s">
        <v>192</v>
      </c>
    </row>
    <row r="77" spans="1:17" s="95" customFormat="1" ht="51.75" hidden="1" x14ac:dyDescent="0.25">
      <c r="A77" s="137">
        <v>2014</v>
      </c>
      <c r="B77" s="150" t="s">
        <v>163</v>
      </c>
      <c r="C77" s="150" t="s">
        <v>5</v>
      </c>
      <c r="D77" s="168">
        <v>1</v>
      </c>
      <c r="E77" s="168">
        <v>5</v>
      </c>
      <c r="F77" s="168">
        <v>3</v>
      </c>
      <c r="G77" s="168">
        <v>4</v>
      </c>
      <c r="H77" s="168">
        <v>1</v>
      </c>
      <c r="I77" s="168">
        <v>1</v>
      </c>
      <c r="J77" s="168">
        <v>1</v>
      </c>
      <c r="K77" s="168">
        <v>1</v>
      </c>
      <c r="L77" s="168">
        <v>1</v>
      </c>
      <c r="M77" s="168">
        <v>1</v>
      </c>
      <c r="N77" s="168">
        <v>5</v>
      </c>
      <c r="O77" s="168">
        <v>1</v>
      </c>
      <c r="P77" s="150" t="s">
        <v>1858</v>
      </c>
      <c r="Q77" s="150" t="s">
        <v>1859</v>
      </c>
    </row>
    <row r="78" spans="1:17" s="95" customFormat="1" ht="51.75" hidden="1" x14ac:dyDescent="0.25">
      <c r="A78" s="137">
        <v>2014</v>
      </c>
      <c r="B78" s="139" t="s">
        <v>163</v>
      </c>
      <c r="C78" s="159">
        <v>4</v>
      </c>
      <c r="D78" s="159">
        <v>4</v>
      </c>
      <c r="E78" s="159">
        <v>3</v>
      </c>
      <c r="F78" s="159">
        <v>4</v>
      </c>
      <c r="G78" s="159">
        <v>5</v>
      </c>
      <c r="H78" s="159">
        <v>4</v>
      </c>
      <c r="I78" s="159">
        <v>5</v>
      </c>
      <c r="J78" s="159">
        <v>2</v>
      </c>
      <c r="K78" s="159">
        <v>3</v>
      </c>
      <c r="L78" s="159">
        <v>4</v>
      </c>
      <c r="M78" s="159">
        <v>3</v>
      </c>
      <c r="N78" s="159">
        <v>4</v>
      </c>
      <c r="O78" s="159">
        <v>3</v>
      </c>
      <c r="P78" s="139" t="s">
        <v>1669</v>
      </c>
      <c r="Q78" s="139" t="s">
        <v>202</v>
      </c>
    </row>
    <row r="79" spans="1:17" s="95" customFormat="1" ht="26.25" hidden="1" x14ac:dyDescent="0.25">
      <c r="A79" s="137">
        <v>2014</v>
      </c>
      <c r="B79" s="150" t="s">
        <v>162</v>
      </c>
      <c r="C79" s="168">
        <v>5</v>
      </c>
      <c r="D79" s="168">
        <v>5</v>
      </c>
      <c r="E79" s="168">
        <v>5</v>
      </c>
      <c r="F79" s="168">
        <v>5</v>
      </c>
      <c r="G79" s="168">
        <v>5</v>
      </c>
      <c r="H79" s="168">
        <v>5</v>
      </c>
      <c r="I79" s="168">
        <v>5</v>
      </c>
      <c r="J79" s="168">
        <v>5</v>
      </c>
      <c r="K79" s="168">
        <v>5</v>
      </c>
      <c r="L79" s="168">
        <v>5</v>
      </c>
      <c r="M79" s="168">
        <v>5</v>
      </c>
      <c r="N79" s="168">
        <v>5</v>
      </c>
      <c r="O79" s="168">
        <v>5</v>
      </c>
      <c r="P79" s="150" t="s">
        <v>1535</v>
      </c>
      <c r="Q79" s="150" t="s">
        <v>153</v>
      </c>
    </row>
    <row r="80" spans="1:17" s="95" customFormat="1" ht="15" hidden="1" x14ac:dyDescent="0.25">
      <c r="A80" s="137">
        <v>2014</v>
      </c>
      <c r="B80" s="139" t="s">
        <v>162</v>
      </c>
      <c r="C80" s="159">
        <v>5</v>
      </c>
      <c r="D80" s="159">
        <v>3</v>
      </c>
      <c r="E80" s="159">
        <v>4</v>
      </c>
      <c r="F80" s="159">
        <v>3</v>
      </c>
      <c r="G80" s="159">
        <v>4</v>
      </c>
      <c r="H80" s="159">
        <v>3</v>
      </c>
      <c r="I80" s="159">
        <v>5</v>
      </c>
      <c r="J80" s="159">
        <v>2</v>
      </c>
      <c r="K80" s="159">
        <v>4</v>
      </c>
      <c r="L80" s="159">
        <v>2</v>
      </c>
      <c r="M80" s="159">
        <v>2</v>
      </c>
      <c r="N80" s="159">
        <v>4</v>
      </c>
      <c r="O80" s="159">
        <v>3</v>
      </c>
      <c r="P80" s="139"/>
      <c r="Q80" s="139" t="s">
        <v>153</v>
      </c>
    </row>
    <row r="81" spans="1:17" s="95" customFormat="1" ht="39" hidden="1" x14ac:dyDescent="0.25">
      <c r="A81" s="137">
        <v>2014</v>
      </c>
      <c r="B81" s="150" t="s">
        <v>163</v>
      </c>
      <c r="C81" s="168">
        <v>5</v>
      </c>
      <c r="D81" s="168">
        <v>3</v>
      </c>
      <c r="E81" s="168">
        <v>4</v>
      </c>
      <c r="F81" s="168">
        <v>5</v>
      </c>
      <c r="G81" s="168">
        <v>4</v>
      </c>
      <c r="H81" s="168">
        <v>3</v>
      </c>
      <c r="I81" s="168">
        <v>5</v>
      </c>
      <c r="J81" s="168">
        <v>3</v>
      </c>
      <c r="K81" s="168">
        <v>3</v>
      </c>
      <c r="L81" s="168">
        <v>5</v>
      </c>
      <c r="M81" s="168">
        <v>5</v>
      </c>
      <c r="N81" s="168">
        <v>3</v>
      </c>
      <c r="O81" s="168">
        <v>4</v>
      </c>
      <c r="P81" s="150" t="s">
        <v>1862</v>
      </c>
      <c r="Q81" s="150" t="s">
        <v>153</v>
      </c>
    </row>
    <row r="82" spans="1:17" s="95" customFormat="1" ht="15" hidden="1" x14ac:dyDescent="0.25">
      <c r="A82" s="137">
        <v>2014</v>
      </c>
      <c r="B82" s="139" t="s">
        <v>163</v>
      </c>
      <c r="C82" s="159">
        <v>3</v>
      </c>
      <c r="D82" s="159">
        <v>4</v>
      </c>
      <c r="E82" s="159">
        <v>4</v>
      </c>
      <c r="F82" s="159">
        <v>4</v>
      </c>
      <c r="G82" s="159">
        <v>5</v>
      </c>
      <c r="H82" s="159">
        <v>3</v>
      </c>
      <c r="I82" s="159">
        <v>5</v>
      </c>
      <c r="J82" s="159">
        <v>4</v>
      </c>
      <c r="K82" s="159">
        <v>5</v>
      </c>
      <c r="L82" s="159">
        <v>4</v>
      </c>
      <c r="M82" s="159">
        <v>5</v>
      </c>
      <c r="N82" s="159">
        <v>5</v>
      </c>
      <c r="O82" s="159">
        <v>4</v>
      </c>
      <c r="P82" s="139" t="s">
        <v>190</v>
      </c>
      <c r="Q82" s="139" t="s">
        <v>153</v>
      </c>
    </row>
    <row r="83" spans="1:17" s="95" customFormat="1" ht="26.25" hidden="1" x14ac:dyDescent="0.25">
      <c r="A83" s="137">
        <v>2014</v>
      </c>
      <c r="B83" s="150" t="s">
        <v>162</v>
      </c>
      <c r="C83" s="168">
        <v>4</v>
      </c>
      <c r="D83" s="168">
        <v>3</v>
      </c>
      <c r="E83" s="168">
        <v>5</v>
      </c>
      <c r="F83" s="168">
        <v>4</v>
      </c>
      <c r="G83" s="168">
        <v>4</v>
      </c>
      <c r="H83" s="168">
        <v>3</v>
      </c>
      <c r="I83" s="168">
        <v>3</v>
      </c>
      <c r="J83" s="168">
        <v>4</v>
      </c>
      <c r="K83" s="168">
        <v>3</v>
      </c>
      <c r="L83" s="168">
        <v>5</v>
      </c>
      <c r="M83" s="168">
        <v>3</v>
      </c>
      <c r="N83" s="168">
        <v>4</v>
      </c>
      <c r="O83" s="168">
        <v>5</v>
      </c>
      <c r="P83" s="150"/>
      <c r="Q83" s="150" t="s">
        <v>202</v>
      </c>
    </row>
    <row r="84" spans="1:17" s="95" customFormat="1" ht="15" hidden="1" x14ac:dyDescent="0.25">
      <c r="A84" s="137">
        <v>2014</v>
      </c>
      <c r="B84" s="139" t="s">
        <v>162</v>
      </c>
      <c r="C84" s="159">
        <v>5</v>
      </c>
      <c r="D84" s="159">
        <v>5</v>
      </c>
      <c r="E84" s="159">
        <v>5</v>
      </c>
      <c r="F84" s="159">
        <v>5</v>
      </c>
      <c r="G84" s="159">
        <v>5</v>
      </c>
      <c r="H84" s="159">
        <v>5</v>
      </c>
      <c r="I84" s="159">
        <v>5</v>
      </c>
      <c r="J84" s="159">
        <v>5</v>
      </c>
      <c r="K84" s="159">
        <v>5</v>
      </c>
      <c r="L84" s="159">
        <v>5</v>
      </c>
      <c r="M84" s="159">
        <v>5</v>
      </c>
      <c r="N84" s="159">
        <v>5</v>
      </c>
      <c r="O84" s="159">
        <v>4</v>
      </c>
      <c r="P84" s="139" t="s">
        <v>191</v>
      </c>
      <c r="Q84" s="139" t="s">
        <v>192</v>
      </c>
    </row>
    <row r="85" spans="1:17" s="95" customFormat="1" ht="39" hidden="1" x14ac:dyDescent="0.25">
      <c r="A85" s="137">
        <v>2014</v>
      </c>
      <c r="B85" s="150" t="s">
        <v>162</v>
      </c>
      <c r="C85" s="168">
        <v>5</v>
      </c>
      <c r="D85" s="168">
        <v>5</v>
      </c>
      <c r="E85" s="168">
        <v>5</v>
      </c>
      <c r="F85" s="168">
        <v>4</v>
      </c>
      <c r="G85" s="168">
        <v>5</v>
      </c>
      <c r="H85" s="168">
        <v>4</v>
      </c>
      <c r="I85" s="168">
        <v>1</v>
      </c>
      <c r="J85" s="168">
        <v>5</v>
      </c>
      <c r="K85" s="168">
        <v>5</v>
      </c>
      <c r="L85" s="168">
        <v>5</v>
      </c>
      <c r="M85" s="168">
        <v>5</v>
      </c>
      <c r="N85" s="168">
        <v>5</v>
      </c>
      <c r="O85" s="168">
        <v>5</v>
      </c>
      <c r="P85" s="150" t="s">
        <v>1866</v>
      </c>
      <c r="Q85" s="150" t="s">
        <v>202</v>
      </c>
    </row>
    <row r="86" spans="1:17" s="95" customFormat="1" ht="26.25" hidden="1" x14ac:dyDescent="0.25">
      <c r="A86" s="137">
        <v>2014</v>
      </c>
      <c r="B86" s="139" t="s">
        <v>163</v>
      </c>
      <c r="C86" s="159">
        <v>5</v>
      </c>
      <c r="D86" s="159">
        <v>4</v>
      </c>
      <c r="E86" s="159">
        <v>4</v>
      </c>
      <c r="F86" s="159">
        <v>5</v>
      </c>
      <c r="G86" s="159">
        <v>5</v>
      </c>
      <c r="H86" s="159">
        <v>5</v>
      </c>
      <c r="I86" s="159">
        <v>5</v>
      </c>
      <c r="J86" s="159">
        <v>5</v>
      </c>
      <c r="K86" s="159">
        <v>5</v>
      </c>
      <c r="L86" s="159">
        <v>5</v>
      </c>
      <c r="M86" s="159">
        <v>5</v>
      </c>
      <c r="N86" s="159">
        <v>5</v>
      </c>
      <c r="O86" s="159">
        <v>4</v>
      </c>
      <c r="P86" s="139" t="s">
        <v>1867</v>
      </c>
      <c r="Q86" s="139" t="s">
        <v>202</v>
      </c>
    </row>
    <row r="87" spans="1:17" s="95" customFormat="1" ht="26.25" hidden="1" x14ac:dyDescent="0.25">
      <c r="A87" s="137">
        <v>2014</v>
      </c>
      <c r="B87" s="150" t="s">
        <v>163</v>
      </c>
      <c r="C87" s="168">
        <v>4</v>
      </c>
      <c r="D87" s="168">
        <v>4</v>
      </c>
      <c r="E87" s="168">
        <v>3</v>
      </c>
      <c r="F87" s="168">
        <v>3</v>
      </c>
      <c r="G87" s="168">
        <v>4</v>
      </c>
      <c r="H87" s="168">
        <v>3</v>
      </c>
      <c r="I87" s="168">
        <v>4</v>
      </c>
      <c r="J87" s="168">
        <v>3</v>
      </c>
      <c r="K87" s="168">
        <v>3</v>
      </c>
      <c r="L87" s="168">
        <v>4</v>
      </c>
      <c r="M87" s="168">
        <v>4</v>
      </c>
      <c r="N87" s="168">
        <v>4</v>
      </c>
      <c r="O87" s="168">
        <v>4</v>
      </c>
      <c r="P87" s="150" t="s">
        <v>1868</v>
      </c>
      <c r="Q87" s="150" t="s">
        <v>202</v>
      </c>
    </row>
    <row r="88" spans="1:17" s="95" customFormat="1" ht="15" hidden="1" x14ac:dyDescent="0.25">
      <c r="A88" s="137">
        <v>2014</v>
      </c>
      <c r="B88" s="139" t="s">
        <v>162</v>
      </c>
      <c r="C88" s="159">
        <v>4</v>
      </c>
      <c r="D88" s="159">
        <v>1</v>
      </c>
      <c r="E88" s="159">
        <v>5</v>
      </c>
      <c r="F88" s="159">
        <v>5</v>
      </c>
      <c r="G88" s="159">
        <v>1</v>
      </c>
      <c r="H88" s="159">
        <v>4</v>
      </c>
      <c r="I88" s="159">
        <v>1</v>
      </c>
      <c r="J88" s="159">
        <v>3</v>
      </c>
      <c r="K88" s="159">
        <v>1</v>
      </c>
      <c r="L88" s="159">
        <v>1</v>
      </c>
      <c r="M88" s="159">
        <v>5</v>
      </c>
      <c r="N88" s="159">
        <v>1</v>
      </c>
      <c r="O88" s="159">
        <v>4</v>
      </c>
      <c r="P88" s="139" t="s">
        <v>632</v>
      </c>
      <c r="Q88" s="139" t="s">
        <v>153</v>
      </c>
    </row>
    <row r="89" spans="1:17" s="95" customFormat="1" ht="26.25" hidden="1" x14ac:dyDescent="0.25">
      <c r="A89" s="137">
        <v>2014</v>
      </c>
      <c r="B89" s="150" t="s">
        <v>162</v>
      </c>
      <c r="C89" s="168">
        <v>5</v>
      </c>
      <c r="D89" s="168">
        <v>1</v>
      </c>
      <c r="E89" s="168">
        <v>4</v>
      </c>
      <c r="F89" s="168">
        <v>5</v>
      </c>
      <c r="G89" s="168">
        <v>4</v>
      </c>
      <c r="H89" s="168">
        <v>4</v>
      </c>
      <c r="I89" s="168">
        <v>4</v>
      </c>
      <c r="J89" s="168">
        <v>2</v>
      </c>
      <c r="K89" s="168">
        <v>4</v>
      </c>
      <c r="L89" s="168">
        <v>1</v>
      </c>
      <c r="M89" s="168">
        <v>3</v>
      </c>
      <c r="N89" s="168">
        <v>3</v>
      </c>
      <c r="O89" s="168">
        <v>2</v>
      </c>
      <c r="P89" s="150" t="s">
        <v>1870</v>
      </c>
      <c r="Q89" s="150" t="s">
        <v>153</v>
      </c>
    </row>
    <row r="90" spans="1:17" s="95" customFormat="1" ht="15" hidden="1" x14ac:dyDescent="0.25">
      <c r="A90" s="137">
        <v>2014</v>
      </c>
      <c r="B90" s="139" t="s">
        <v>163</v>
      </c>
      <c r="C90" s="159">
        <v>5</v>
      </c>
      <c r="D90" s="159">
        <v>4</v>
      </c>
      <c r="E90" s="159">
        <v>3</v>
      </c>
      <c r="F90" s="159">
        <v>2</v>
      </c>
      <c r="G90" s="159">
        <v>3</v>
      </c>
      <c r="H90" s="159">
        <v>2</v>
      </c>
      <c r="I90" s="159">
        <v>3</v>
      </c>
      <c r="J90" s="159">
        <v>2</v>
      </c>
      <c r="K90" s="159">
        <v>1</v>
      </c>
      <c r="L90" s="159">
        <v>2</v>
      </c>
      <c r="M90" s="159">
        <v>2</v>
      </c>
      <c r="N90" s="159">
        <v>5</v>
      </c>
      <c r="O90" s="159">
        <v>2</v>
      </c>
      <c r="P90" s="139" t="s">
        <v>191</v>
      </c>
      <c r="Q90" s="139" t="s">
        <v>192</v>
      </c>
    </row>
    <row r="91" spans="1:17" s="95" customFormat="1" ht="26.25" hidden="1" x14ac:dyDescent="0.25">
      <c r="A91" s="137">
        <v>2014</v>
      </c>
      <c r="B91" s="150" t="s">
        <v>162</v>
      </c>
      <c r="C91" s="168">
        <v>3</v>
      </c>
      <c r="D91" s="168">
        <v>2</v>
      </c>
      <c r="E91" s="168">
        <v>4</v>
      </c>
      <c r="F91" s="168">
        <v>4</v>
      </c>
      <c r="G91" s="168">
        <v>4</v>
      </c>
      <c r="H91" s="168">
        <v>4</v>
      </c>
      <c r="I91" s="168">
        <v>3</v>
      </c>
      <c r="J91" s="168">
        <v>3</v>
      </c>
      <c r="K91" s="168">
        <v>4</v>
      </c>
      <c r="L91" s="168">
        <v>3</v>
      </c>
      <c r="M91" s="168">
        <v>4</v>
      </c>
      <c r="N91" s="168">
        <v>5</v>
      </c>
      <c r="O91" s="168">
        <v>3</v>
      </c>
      <c r="P91" s="150" t="s">
        <v>345</v>
      </c>
      <c r="Q91" s="150" t="s">
        <v>153</v>
      </c>
    </row>
    <row r="92" spans="1:17" s="95" customFormat="1" ht="26.25" hidden="1" x14ac:dyDescent="0.25">
      <c r="A92" s="137">
        <v>2014</v>
      </c>
      <c r="B92" s="139" t="s">
        <v>162</v>
      </c>
      <c r="C92" s="159">
        <v>5</v>
      </c>
      <c r="D92" s="159">
        <v>5</v>
      </c>
      <c r="E92" s="159">
        <v>5</v>
      </c>
      <c r="F92" s="159">
        <v>4</v>
      </c>
      <c r="G92" s="159">
        <v>5</v>
      </c>
      <c r="H92" s="159">
        <v>4</v>
      </c>
      <c r="I92" s="159">
        <v>4</v>
      </c>
      <c r="J92" s="159">
        <v>5</v>
      </c>
      <c r="K92" s="159">
        <v>5</v>
      </c>
      <c r="L92" s="159">
        <v>5</v>
      </c>
      <c r="M92" s="159">
        <v>5</v>
      </c>
      <c r="N92" s="159">
        <v>5</v>
      </c>
      <c r="O92" s="159">
        <v>5</v>
      </c>
      <c r="P92" s="139" t="s">
        <v>1873</v>
      </c>
      <c r="Q92" s="139" t="s">
        <v>202</v>
      </c>
    </row>
    <row r="93" spans="1:17" s="95" customFormat="1" ht="26.25" hidden="1" x14ac:dyDescent="0.25">
      <c r="A93" s="137">
        <v>2014</v>
      </c>
      <c r="B93" s="150" t="s">
        <v>162</v>
      </c>
      <c r="C93" s="168">
        <v>4</v>
      </c>
      <c r="D93" s="168">
        <v>3</v>
      </c>
      <c r="E93" s="168">
        <v>5</v>
      </c>
      <c r="F93" s="168">
        <v>4</v>
      </c>
      <c r="G93" s="168">
        <v>3</v>
      </c>
      <c r="H93" s="168">
        <v>4</v>
      </c>
      <c r="I93" s="168">
        <v>4</v>
      </c>
      <c r="J93" s="168">
        <v>4</v>
      </c>
      <c r="K93" s="168">
        <v>2</v>
      </c>
      <c r="L93" s="168">
        <v>4</v>
      </c>
      <c r="M93" s="168">
        <v>5</v>
      </c>
      <c r="N93" s="168">
        <v>4</v>
      </c>
      <c r="O93" s="168">
        <v>4</v>
      </c>
      <c r="P93" s="150" t="s">
        <v>1649</v>
      </c>
      <c r="Q93" s="150" t="s">
        <v>202</v>
      </c>
    </row>
    <row r="94" spans="1:17" s="95" customFormat="1" ht="26.25" hidden="1" x14ac:dyDescent="0.25">
      <c r="A94" s="137">
        <v>2014</v>
      </c>
      <c r="B94" s="139" t="s">
        <v>163</v>
      </c>
      <c r="C94" s="139" t="s">
        <v>5</v>
      </c>
      <c r="D94" s="159">
        <v>2</v>
      </c>
      <c r="E94" s="159">
        <v>4</v>
      </c>
      <c r="F94" s="159">
        <v>3</v>
      </c>
      <c r="G94" s="159">
        <v>4</v>
      </c>
      <c r="H94" s="159">
        <v>3</v>
      </c>
      <c r="I94" s="159">
        <v>4</v>
      </c>
      <c r="J94" s="159">
        <v>4</v>
      </c>
      <c r="K94" s="159">
        <v>2</v>
      </c>
      <c r="L94" s="159">
        <v>3</v>
      </c>
      <c r="M94" s="159">
        <v>4</v>
      </c>
      <c r="N94" s="159">
        <v>4</v>
      </c>
      <c r="O94" s="159">
        <v>4</v>
      </c>
      <c r="P94" s="139" t="s">
        <v>345</v>
      </c>
      <c r="Q94" s="139" t="s">
        <v>202</v>
      </c>
    </row>
    <row r="95" spans="1:17" s="95" customFormat="1" ht="39" hidden="1" x14ac:dyDescent="0.25">
      <c r="A95" s="137">
        <v>2014</v>
      </c>
      <c r="B95" s="150" t="s">
        <v>162</v>
      </c>
      <c r="C95" s="168">
        <v>1</v>
      </c>
      <c r="D95" s="168">
        <v>1</v>
      </c>
      <c r="E95" s="168">
        <v>1</v>
      </c>
      <c r="F95" s="168">
        <v>1</v>
      </c>
      <c r="G95" s="168">
        <v>2</v>
      </c>
      <c r="H95" s="168">
        <v>1</v>
      </c>
      <c r="I95" s="168">
        <v>3</v>
      </c>
      <c r="J95" s="168">
        <v>1</v>
      </c>
      <c r="K95" s="168">
        <v>1</v>
      </c>
      <c r="L95" s="168">
        <v>2</v>
      </c>
      <c r="M95" s="168">
        <v>4</v>
      </c>
      <c r="N95" s="168">
        <v>1</v>
      </c>
      <c r="O95" s="168">
        <v>3</v>
      </c>
      <c r="P95" s="150" t="s">
        <v>1874</v>
      </c>
      <c r="Q95" s="150" t="s">
        <v>202</v>
      </c>
    </row>
    <row r="96" spans="1:17" s="95" customFormat="1" ht="26.25" hidden="1" x14ac:dyDescent="0.25">
      <c r="A96" s="137">
        <v>2014</v>
      </c>
      <c r="B96" s="139" t="s">
        <v>162</v>
      </c>
      <c r="C96" s="159">
        <v>5</v>
      </c>
      <c r="D96" s="159">
        <v>4</v>
      </c>
      <c r="E96" s="159">
        <v>5</v>
      </c>
      <c r="F96" s="159">
        <v>4</v>
      </c>
      <c r="G96" s="159">
        <v>5</v>
      </c>
      <c r="H96" s="159">
        <v>5</v>
      </c>
      <c r="I96" s="159">
        <v>4</v>
      </c>
      <c r="J96" s="159">
        <v>5</v>
      </c>
      <c r="K96" s="159">
        <v>4</v>
      </c>
      <c r="L96" s="159">
        <v>4</v>
      </c>
      <c r="M96" s="159">
        <v>4</v>
      </c>
      <c r="N96" s="159">
        <v>5</v>
      </c>
      <c r="O96" s="159">
        <v>4</v>
      </c>
      <c r="P96" s="139" t="s">
        <v>379</v>
      </c>
      <c r="Q96" s="139" t="s">
        <v>204</v>
      </c>
    </row>
    <row r="97" spans="1:17" s="95" customFormat="1" ht="26.25" hidden="1" x14ac:dyDescent="0.25">
      <c r="A97" s="137">
        <v>2014</v>
      </c>
      <c r="B97" s="150" t="s">
        <v>162</v>
      </c>
      <c r="C97" s="168">
        <v>4</v>
      </c>
      <c r="D97" s="168">
        <v>2</v>
      </c>
      <c r="E97" s="168">
        <v>2</v>
      </c>
      <c r="F97" s="168">
        <v>4</v>
      </c>
      <c r="G97" s="150" t="s">
        <v>5</v>
      </c>
      <c r="H97" s="168">
        <v>2</v>
      </c>
      <c r="I97" s="168">
        <v>2</v>
      </c>
      <c r="J97" s="168">
        <v>1</v>
      </c>
      <c r="K97" s="168">
        <v>3</v>
      </c>
      <c r="L97" s="168">
        <v>2</v>
      </c>
      <c r="M97" s="168">
        <v>5</v>
      </c>
      <c r="N97" s="168">
        <v>4</v>
      </c>
      <c r="O97" s="168">
        <v>1</v>
      </c>
      <c r="P97" s="150" t="s">
        <v>416</v>
      </c>
      <c r="Q97" s="150" t="s">
        <v>202</v>
      </c>
    </row>
    <row r="98" spans="1:17" s="95" customFormat="1" ht="26.25" hidden="1" x14ac:dyDescent="0.25">
      <c r="A98" s="137">
        <v>2014</v>
      </c>
      <c r="B98" s="139" t="s">
        <v>163</v>
      </c>
      <c r="C98" s="159">
        <v>3</v>
      </c>
      <c r="D98" s="159">
        <v>3</v>
      </c>
      <c r="E98" s="159">
        <v>4</v>
      </c>
      <c r="F98" s="159">
        <v>5</v>
      </c>
      <c r="G98" s="159">
        <v>5</v>
      </c>
      <c r="H98" s="159">
        <v>4</v>
      </c>
      <c r="I98" s="159">
        <v>3</v>
      </c>
      <c r="J98" s="159">
        <v>4</v>
      </c>
      <c r="K98" s="159">
        <v>5</v>
      </c>
      <c r="L98" s="159">
        <v>5</v>
      </c>
      <c r="M98" s="159">
        <v>5</v>
      </c>
      <c r="N98" s="159">
        <v>5</v>
      </c>
      <c r="O98" s="159">
        <v>3</v>
      </c>
      <c r="P98" s="139" t="s">
        <v>1875</v>
      </c>
      <c r="Q98" s="139" t="s">
        <v>202</v>
      </c>
    </row>
    <row r="99" spans="1:17" s="95" customFormat="1" ht="26.25" hidden="1" x14ac:dyDescent="0.25">
      <c r="A99" s="137">
        <v>2014</v>
      </c>
      <c r="B99" s="150" t="s">
        <v>162</v>
      </c>
      <c r="C99" s="168">
        <v>5</v>
      </c>
      <c r="D99" s="168">
        <v>2</v>
      </c>
      <c r="E99" s="168">
        <v>4</v>
      </c>
      <c r="F99" s="168">
        <v>4</v>
      </c>
      <c r="G99" s="168">
        <v>3</v>
      </c>
      <c r="H99" s="168">
        <v>3</v>
      </c>
      <c r="I99" s="168">
        <v>3</v>
      </c>
      <c r="J99" s="168">
        <v>3</v>
      </c>
      <c r="K99" s="168">
        <v>3</v>
      </c>
      <c r="L99" s="168">
        <v>5</v>
      </c>
      <c r="M99" s="168">
        <v>5</v>
      </c>
      <c r="N99" s="168">
        <v>2</v>
      </c>
      <c r="O99" s="168">
        <v>3</v>
      </c>
      <c r="P99" s="150" t="s">
        <v>1876</v>
      </c>
      <c r="Q99" s="150" t="s">
        <v>202</v>
      </c>
    </row>
    <row r="100" spans="1:17" s="95" customFormat="1" ht="26.25" hidden="1" x14ac:dyDescent="0.25">
      <c r="A100" s="137">
        <v>2014</v>
      </c>
      <c r="B100" s="139" t="s">
        <v>162</v>
      </c>
      <c r="C100" s="159">
        <v>4</v>
      </c>
      <c r="D100" s="139" t="s">
        <v>5</v>
      </c>
      <c r="E100" s="139" t="s">
        <v>5</v>
      </c>
      <c r="F100" s="159">
        <v>4</v>
      </c>
      <c r="G100" s="139" t="s">
        <v>5</v>
      </c>
      <c r="H100" s="139" t="s">
        <v>5</v>
      </c>
      <c r="I100" s="159">
        <v>5</v>
      </c>
      <c r="J100" s="159">
        <v>2</v>
      </c>
      <c r="K100" s="159">
        <v>1</v>
      </c>
      <c r="L100" s="159">
        <v>4</v>
      </c>
      <c r="M100" s="159">
        <v>4</v>
      </c>
      <c r="N100" s="159">
        <v>3</v>
      </c>
      <c r="O100" s="139" t="s">
        <v>5</v>
      </c>
      <c r="P100" s="139" t="s">
        <v>345</v>
      </c>
      <c r="Q100" s="139" t="s">
        <v>204</v>
      </c>
    </row>
    <row r="101" spans="1:17" s="95" customFormat="1" ht="26.25" hidden="1" x14ac:dyDescent="0.25">
      <c r="A101" s="137">
        <v>2014</v>
      </c>
      <c r="B101" s="150" t="s">
        <v>162</v>
      </c>
      <c r="C101" s="168">
        <v>2</v>
      </c>
      <c r="D101" s="168">
        <v>2</v>
      </c>
      <c r="E101" s="168">
        <v>4</v>
      </c>
      <c r="F101" s="168">
        <v>2</v>
      </c>
      <c r="G101" s="168">
        <v>4</v>
      </c>
      <c r="H101" s="168">
        <v>2</v>
      </c>
      <c r="I101" s="168">
        <v>4</v>
      </c>
      <c r="J101" s="168">
        <v>4</v>
      </c>
      <c r="K101" s="168">
        <v>4</v>
      </c>
      <c r="L101" s="168">
        <v>3</v>
      </c>
      <c r="M101" s="168">
        <v>4</v>
      </c>
      <c r="N101" s="168">
        <v>3</v>
      </c>
      <c r="O101" s="168">
        <v>3</v>
      </c>
      <c r="P101" s="150" t="s">
        <v>767</v>
      </c>
      <c r="Q101" s="150" t="s">
        <v>153</v>
      </c>
    </row>
    <row r="102" spans="1:17" s="95" customFormat="1" ht="26.25" hidden="1" x14ac:dyDescent="0.25">
      <c r="A102" s="137">
        <v>2014</v>
      </c>
      <c r="B102" s="139" t="s">
        <v>162</v>
      </c>
      <c r="C102" s="159">
        <v>3</v>
      </c>
      <c r="D102" s="159">
        <v>5</v>
      </c>
      <c r="E102" s="159">
        <v>4</v>
      </c>
      <c r="F102" s="159">
        <v>5</v>
      </c>
      <c r="G102" s="159">
        <v>4</v>
      </c>
      <c r="H102" s="159">
        <v>5</v>
      </c>
      <c r="I102" s="159">
        <v>2</v>
      </c>
      <c r="J102" s="159">
        <v>4</v>
      </c>
      <c r="K102" s="159">
        <v>5</v>
      </c>
      <c r="L102" s="159">
        <v>5</v>
      </c>
      <c r="M102" s="159">
        <v>5</v>
      </c>
      <c r="N102" s="159">
        <v>4</v>
      </c>
      <c r="O102" s="159">
        <v>2</v>
      </c>
      <c r="P102" s="139" t="s">
        <v>726</v>
      </c>
      <c r="Q102" s="139" t="s">
        <v>202</v>
      </c>
    </row>
    <row r="103" spans="1:17" s="95" customFormat="1" ht="26.25" hidden="1" x14ac:dyDescent="0.25">
      <c r="A103" s="137">
        <v>2014</v>
      </c>
      <c r="B103" s="150" t="s">
        <v>162</v>
      </c>
      <c r="C103" s="168">
        <v>3</v>
      </c>
      <c r="D103" s="168">
        <v>3</v>
      </c>
      <c r="E103" s="168">
        <v>4</v>
      </c>
      <c r="F103" s="168">
        <v>4</v>
      </c>
      <c r="G103" s="168">
        <v>4</v>
      </c>
      <c r="H103" s="168">
        <v>3</v>
      </c>
      <c r="I103" s="168">
        <v>3</v>
      </c>
      <c r="J103" s="168">
        <v>3</v>
      </c>
      <c r="K103" s="168">
        <v>3</v>
      </c>
      <c r="L103" s="168">
        <v>4</v>
      </c>
      <c r="M103" s="168">
        <v>4</v>
      </c>
      <c r="N103" s="168">
        <v>3</v>
      </c>
      <c r="O103" s="168">
        <v>3</v>
      </c>
      <c r="P103" s="150" t="s">
        <v>1880</v>
      </c>
      <c r="Q103" s="150" t="s">
        <v>204</v>
      </c>
    </row>
    <row r="104" spans="1:17" s="95" customFormat="1" ht="26.25" hidden="1" x14ac:dyDescent="0.25">
      <c r="A104" s="137">
        <v>2014</v>
      </c>
      <c r="B104" s="139" t="s">
        <v>163</v>
      </c>
      <c r="C104" s="159">
        <v>4</v>
      </c>
      <c r="D104" s="159">
        <v>4</v>
      </c>
      <c r="E104" s="159">
        <v>4</v>
      </c>
      <c r="F104" s="159">
        <v>4</v>
      </c>
      <c r="G104" s="159">
        <v>4</v>
      </c>
      <c r="H104" s="159">
        <v>4</v>
      </c>
      <c r="I104" s="159">
        <v>4</v>
      </c>
      <c r="J104" s="159">
        <v>4</v>
      </c>
      <c r="K104" s="159">
        <v>4</v>
      </c>
      <c r="L104" s="159">
        <v>4</v>
      </c>
      <c r="M104" s="159">
        <v>4</v>
      </c>
      <c r="N104" s="159">
        <v>4</v>
      </c>
      <c r="O104" s="159">
        <v>4</v>
      </c>
      <c r="P104" s="139" t="s">
        <v>1787</v>
      </c>
      <c r="Q104" s="139" t="s">
        <v>202</v>
      </c>
    </row>
    <row r="105" spans="1:17" s="95" customFormat="1" ht="26.25" hidden="1" x14ac:dyDescent="0.25">
      <c r="A105" s="137">
        <v>2014</v>
      </c>
      <c r="B105" s="150" t="s">
        <v>162</v>
      </c>
      <c r="C105" s="168">
        <v>4</v>
      </c>
      <c r="D105" s="168">
        <v>3</v>
      </c>
      <c r="E105" s="168">
        <v>5</v>
      </c>
      <c r="F105" s="168">
        <v>4</v>
      </c>
      <c r="G105" s="168">
        <v>5</v>
      </c>
      <c r="H105" s="168">
        <v>4</v>
      </c>
      <c r="I105" s="168">
        <v>5</v>
      </c>
      <c r="J105" s="168">
        <v>4</v>
      </c>
      <c r="K105" s="168">
        <v>4</v>
      </c>
      <c r="L105" s="168">
        <v>5</v>
      </c>
      <c r="M105" s="168">
        <v>5</v>
      </c>
      <c r="N105" s="168">
        <v>5</v>
      </c>
      <c r="O105" s="168">
        <v>4</v>
      </c>
      <c r="P105" s="150" t="s">
        <v>1883</v>
      </c>
      <c r="Q105" s="150" t="s">
        <v>951</v>
      </c>
    </row>
    <row r="106" spans="1:17" s="95" customFormat="1" ht="15" hidden="1" x14ac:dyDescent="0.25">
      <c r="A106" s="137">
        <v>2014</v>
      </c>
      <c r="B106" s="139" t="s">
        <v>162</v>
      </c>
      <c r="C106" s="159">
        <v>4</v>
      </c>
      <c r="D106" s="159">
        <v>4</v>
      </c>
      <c r="E106" s="159">
        <v>4</v>
      </c>
      <c r="F106" s="159">
        <v>4</v>
      </c>
      <c r="G106" s="159">
        <v>4</v>
      </c>
      <c r="H106" s="159">
        <v>4</v>
      </c>
      <c r="I106" s="159">
        <v>4</v>
      </c>
      <c r="J106" s="159">
        <v>4</v>
      </c>
      <c r="K106" s="159">
        <v>4</v>
      </c>
      <c r="L106" s="159">
        <v>4</v>
      </c>
      <c r="M106" s="159">
        <v>4</v>
      </c>
      <c r="N106" s="159">
        <v>4</v>
      </c>
      <c r="O106" s="159">
        <v>4</v>
      </c>
      <c r="P106" s="139" t="s">
        <v>1884</v>
      </c>
      <c r="Q106" s="139" t="s">
        <v>155</v>
      </c>
    </row>
    <row r="107" spans="1:17" s="95" customFormat="1" ht="26.25" hidden="1" x14ac:dyDescent="0.25">
      <c r="A107" s="137">
        <v>2014</v>
      </c>
      <c r="B107" s="150" t="s">
        <v>162</v>
      </c>
      <c r="C107" s="168">
        <v>5</v>
      </c>
      <c r="D107" s="168">
        <v>4</v>
      </c>
      <c r="E107" s="168">
        <v>4</v>
      </c>
      <c r="F107" s="168">
        <v>3</v>
      </c>
      <c r="G107" s="168">
        <v>4</v>
      </c>
      <c r="H107" s="168">
        <v>4</v>
      </c>
      <c r="I107" s="168">
        <v>5</v>
      </c>
      <c r="J107" s="168">
        <v>5</v>
      </c>
      <c r="K107" s="168">
        <v>5</v>
      </c>
      <c r="L107" s="168">
        <v>5</v>
      </c>
      <c r="M107" s="168">
        <v>4</v>
      </c>
      <c r="N107" s="168">
        <v>3</v>
      </c>
      <c r="O107" s="168">
        <v>4</v>
      </c>
      <c r="P107" s="150" t="s">
        <v>430</v>
      </c>
      <c r="Q107" s="150" t="s">
        <v>204</v>
      </c>
    </row>
    <row r="108" spans="1:17" s="95" customFormat="1" ht="26.25" hidden="1" x14ac:dyDescent="0.25">
      <c r="A108" s="137">
        <v>2014</v>
      </c>
      <c r="B108" s="139" t="s">
        <v>163</v>
      </c>
      <c r="C108" s="159">
        <v>5</v>
      </c>
      <c r="D108" s="159">
        <v>2</v>
      </c>
      <c r="E108" s="159">
        <v>4</v>
      </c>
      <c r="F108" s="159">
        <v>3</v>
      </c>
      <c r="G108" s="159">
        <v>5</v>
      </c>
      <c r="H108" s="159">
        <v>2</v>
      </c>
      <c r="I108" s="159">
        <v>4</v>
      </c>
      <c r="J108" s="159">
        <v>3</v>
      </c>
      <c r="K108" s="159">
        <v>1</v>
      </c>
      <c r="L108" s="159">
        <v>3</v>
      </c>
      <c r="M108" s="159">
        <v>4</v>
      </c>
      <c r="N108" s="159">
        <v>4</v>
      </c>
      <c r="O108" s="159">
        <v>4</v>
      </c>
      <c r="P108" s="139" t="s">
        <v>1886</v>
      </c>
      <c r="Q108" s="139" t="s">
        <v>202</v>
      </c>
    </row>
    <row r="109" spans="1:17" s="95" customFormat="1" ht="26.25" hidden="1" x14ac:dyDescent="0.25">
      <c r="A109" s="137">
        <v>2014</v>
      </c>
      <c r="B109" s="150" t="s">
        <v>163</v>
      </c>
      <c r="C109" s="168">
        <v>1</v>
      </c>
      <c r="D109" s="168">
        <v>3</v>
      </c>
      <c r="E109" s="168">
        <v>3</v>
      </c>
      <c r="F109" s="168">
        <v>3</v>
      </c>
      <c r="G109" s="168">
        <v>3</v>
      </c>
      <c r="H109" s="168">
        <v>3</v>
      </c>
      <c r="I109" s="168">
        <v>3</v>
      </c>
      <c r="J109" s="168">
        <v>3</v>
      </c>
      <c r="K109" s="168">
        <v>3</v>
      </c>
      <c r="L109" s="168">
        <v>4</v>
      </c>
      <c r="M109" s="168">
        <v>4</v>
      </c>
      <c r="N109" s="168">
        <v>3</v>
      </c>
      <c r="O109" s="168">
        <v>3</v>
      </c>
      <c r="P109" s="150" t="s">
        <v>1053</v>
      </c>
      <c r="Q109" s="150" t="s">
        <v>204</v>
      </c>
    </row>
    <row r="110" spans="1:17" s="95" customFormat="1" ht="26.25" hidden="1" x14ac:dyDescent="0.25">
      <c r="A110" s="137">
        <v>2014</v>
      </c>
      <c r="B110" s="139" t="s">
        <v>162</v>
      </c>
      <c r="C110" s="159">
        <v>4</v>
      </c>
      <c r="D110" s="159">
        <v>2</v>
      </c>
      <c r="E110" s="159">
        <v>3</v>
      </c>
      <c r="F110" s="159">
        <v>3</v>
      </c>
      <c r="G110" s="159">
        <v>4</v>
      </c>
      <c r="H110" s="159">
        <v>2</v>
      </c>
      <c r="I110" s="159">
        <v>2</v>
      </c>
      <c r="J110" s="159">
        <v>2</v>
      </c>
      <c r="K110" s="159">
        <v>4</v>
      </c>
      <c r="L110" s="159">
        <v>4</v>
      </c>
      <c r="M110" s="159">
        <v>3</v>
      </c>
      <c r="N110" s="159">
        <v>4</v>
      </c>
      <c r="O110" s="159">
        <v>4</v>
      </c>
      <c r="P110" s="139" t="s">
        <v>1887</v>
      </c>
      <c r="Q110" s="139" t="s">
        <v>202</v>
      </c>
    </row>
    <row r="111" spans="1:17" s="95" customFormat="1" ht="26.25" hidden="1" x14ac:dyDescent="0.25">
      <c r="A111" s="137">
        <v>2014</v>
      </c>
      <c r="B111" s="150" t="s">
        <v>162</v>
      </c>
      <c r="C111" s="168">
        <v>5</v>
      </c>
      <c r="D111" s="168">
        <v>4</v>
      </c>
      <c r="E111" s="168">
        <v>4</v>
      </c>
      <c r="F111" s="168">
        <v>4</v>
      </c>
      <c r="G111" s="168">
        <v>4</v>
      </c>
      <c r="H111" s="168">
        <v>5</v>
      </c>
      <c r="I111" s="168">
        <v>5</v>
      </c>
      <c r="J111" s="168">
        <v>5</v>
      </c>
      <c r="K111" s="168">
        <v>4</v>
      </c>
      <c r="L111" s="168">
        <v>4</v>
      </c>
      <c r="M111" s="168">
        <v>5</v>
      </c>
      <c r="N111" s="168">
        <v>4</v>
      </c>
      <c r="O111" s="168">
        <v>4</v>
      </c>
      <c r="P111" s="150" t="s">
        <v>194</v>
      </c>
      <c r="Q111" s="150" t="s">
        <v>202</v>
      </c>
    </row>
    <row r="112" spans="1:17" s="95" customFormat="1" ht="26.25" hidden="1" x14ac:dyDescent="0.25">
      <c r="A112" s="137">
        <v>2014</v>
      </c>
      <c r="B112" s="139" t="s">
        <v>162</v>
      </c>
      <c r="C112" s="159">
        <v>5</v>
      </c>
      <c r="D112" s="159">
        <v>3</v>
      </c>
      <c r="E112" s="159">
        <v>5</v>
      </c>
      <c r="F112" s="159">
        <v>5</v>
      </c>
      <c r="G112" s="159">
        <v>5</v>
      </c>
      <c r="H112" s="159">
        <v>5</v>
      </c>
      <c r="I112" s="159">
        <v>5</v>
      </c>
      <c r="J112" s="159">
        <v>5</v>
      </c>
      <c r="K112" s="159">
        <v>4</v>
      </c>
      <c r="L112" s="159">
        <v>5</v>
      </c>
      <c r="M112" s="159">
        <v>5</v>
      </c>
      <c r="N112" s="159">
        <v>5</v>
      </c>
      <c r="O112" s="159">
        <v>5</v>
      </c>
      <c r="P112" s="139" t="s">
        <v>1889</v>
      </c>
      <c r="Q112" s="139" t="s">
        <v>202</v>
      </c>
    </row>
    <row r="113" spans="1:17" s="95" customFormat="1" ht="15" hidden="1" x14ac:dyDescent="0.25">
      <c r="A113" s="137">
        <v>2014</v>
      </c>
      <c r="B113" s="150" t="s">
        <v>163</v>
      </c>
      <c r="C113" s="168">
        <v>3</v>
      </c>
      <c r="D113" s="168">
        <v>1</v>
      </c>
      <c r="E113" s="168">
        <v>4</v>
      </c>
      <c r="F113" s="168">
        <v>3</v>
      </c>
      <c r="G113" s="168">
        <v>3</v>
      </c>
      <c r="H113" s="168">
        <v>4</v>
      </c>
      <c r="I113" s="168">
        <v>4</v>
      </c>
      <c r="J113" s="168">
        <v>1</v>
      </c>
      <c r="K113" s="168">
        <v>1</v>
      </c>
      <c r="L113" s="168">
        <v>1</v>
      </c>
      <c r="M113" s="168">
        <v>1</v>
      </c>
      <c r="N113" s="168">
        <v>3</v>
      </c>
      <c r="O113" s="168">
        <v>1</v>
      </c>
      <c r="P113" s="150"/>
      <c r="Q113" s="150" t="s">
        <v>153</v>
      </c>
    </row>
    <row r="114" spans="1:17" s="95" customFormat="1" ht="39" hidden="1" x14ac:dyDescent="0.25">
      <c r="A114" s="137">
        <v>2014</v>
      </c>
      <c r="B114" s="139" t="s">
        <v>162</v>
      </c>
      <c r="C114" s="159">
        <v>5</v>
      </c>
      <c r="D114" s="159">
        <v>2</v>
      </c>
      <c r="E114" s="159">
        <v>5</v>
      </c>
      <c r="F114" s="159">
        <v>4</v>
      </c>
      <c r="G114" s="159">
        <v>5</v>
      </c>
      <c r="H114" s="159">
        <v>1</v>
      </c>
      <c r="I114" s="159">
        <v>1</v>
      </c>
      <c r="J114" s="159">
        <v>1</v>
      </c>
      <c r="K114" s="159">
        <v>1</v>
      </c>
      <c r="L114" s="159">
        <v>1</v>
      </c>
      <c r="M114" s="159">
        <v>1</v>
      </c>
      <c r="N114" s="159">
        <v>1</v>
      </c>
      <c r="O114" s="159">
        <v>1</v>
      </c>
      <c r="P114" s="139" t="s">
        <v>1890</v>
      </c>
      <c r="Q114" s="139" t="s">
        <v>153</v>
      </c>
    </row>
    <row r="115" spans="1:17" s="95" customFormat="1" ht="15" hidden="1" x14ac:dyDescent="0.25">
      <c r="A115" s="137">
        <v>2014</v>
      </c>
      <c r="B115" s="150" t="s">
        <v>162</v>
      </c>
      <c r="C115" s="168">
        <v>5</v>
      </c>
      <c r="D115" s="168">
        <v>5</v>
      </c>
      <c r="E115" s="168">
        <v>5</v>
      </c>
      <c r="F115" s="168">
        <v>5</v>
      </c>
      <c r="G115" s="168">
        <v>5</v>
      </c>
      <c r="H115" s="168">
        <v>5</v>
      </c>
      <c r="I115" s="168">
        <v>3</v>
      </c>
      <c r="J115" s="168">
        <v>4</v>
      </c>
      <c r="K115" s="168">
        <v>3</v>
      </c>
      <c r="L115" s="168">
        <v>4</v>
      </c>
      <c r="M115" s="168">
        <v>4</v>
      </c>
      <c r="N115" s="168">
        <v>5</v>
      </c>
      <c r="O115" s="168">
        <v>3</v>
      </c>
      <c r="P115" s="150" t="s">
        <v>1892</v>
      </c>
      <c r="Q115" s="150" t="s">
        <v>1893</v>
      </c>
    </row>
    <row r="116" spans="1:17" s="95" customFormat="1" ht="39" hidden="1" x14ac:dyDescent="0.25">
      <c r="A116" s="137">
        <v>2014</v>
      </c>
      <c r="B116" s="139" t="s">
        <v>163</v>
      </c>
      <c r="C116" s="159">
        <v>5</v>
      </c>
      <c r="D116" s="159">
        <v>3</v>
      </c>
      <c r="E116" s="159">
        <v>4</v>
      </c>
      <c r="F116" s="159">
        <v>5</v>
      </c>
      <c r="G116" s="159">
        <v>3</v>
      </c>
      <c r="H116" s="159">
        <v>1</v>
      </c>
      <c r="I116" s="159">
        <v>3</v>
      </c>
      <c r="J116" s="159">
        <v>3</v>
      </c>
      <c r="K116" s="159">
        <v>5</v>
      </c>
      <c r="L116" s="159">
        <v>5</v>
      </c>
      <c r="M116" s="159">
        <v>5</v>
      </c>
      <c r="N116" s="159">
        <v>5</v>
      </c>
      <c r="O116" s="159">
        <v>4</v>
      </c>
      <c r="P116" s="139" t="s">
        <v>1894</v>
      </c>
      <c r="Q116" s="139" t="s">
        <v>479</v>
      </c>
    </row>
    <row r="117" spans="1:17" s="95" customFormat="1" ht="26.25" hidden="1" x14ac:dyDescent="0.25">
      <c r="A117" s="137">
        <v>2014</v>
      </c>
      <c r="B117" s="150" t="s">
        <v>162</v>
      </c>
      <c r="C117" s="168">
        <v>4</v>
      </c>
      <c r="D117" s="168">
        <v>3</v>
      </c>
      <c r="E117" s="168">
        <v>4</v>
      </c>
      <c r="F117" s="168">
        <v>3</v>
      </c>
      <c r="G117" s="168">
        <v>4</v>
      </c>
      <c r="H117" s="168">
        <v>3</v>
      </c>
      <c r="I117" s="168">
        <v>4</v>
      </c>
      <c r="J117" s="168">
        <v>3</v>
      </c>
      <c r="K117" s="168">
        <v>4</v>
      </c>
      <c r="L117" s="168">
        <v>4</v>
      </c>
      <c r="M117" s="168">
        <v>4</v>
      </c>
      <c r="N117" s="168">
        <v>4</v>
      </c>
      <c r="O117" s="168">
        <v>4</v>
      </c>
      <c r="P117" s="150" t="s">
        <v>627</v>
      </c>
      <c r="Q117" s="150" t="s">
        <v>202</v>
      </c>
    </row>
    <row r="118" spans="1:17" s="95" customFormat="1" ht="26.25" hidden="1" x14ac:dyDescent="0.25">
      <c r="A118" s="137">
        <v>2014</v>
      </c>
      <c r="B118" s="139" t="s">
        <v>163</v>
      </c>
      <c r="C118" s="159">
        <v>5</v>
      </c>
      <c r="D118" s="159">
        <v>2</v>
      </c>
      <c r="E118" s="159">
        <v>2</v>
      </c>
      <c r="F118" s="159">
        <v>2</v>
      </c>
      <c r="G118" s="159">
        <v>2</v>
      </c>
      <c r="H118" s="159">
        <v>1</v>
      </c>
      <c r="I118" s="159">
        <v>1</v>
      </c>
      <c r="J118" s="159">
        <v>2</v>
      </c>
      <c r="K118" s="159">
        <v>2</v>
      </c>
      <c r="L118" s="159">
        <v>2</v>
      </c>
      <c r="M118" s="159">
        <v>2</v>
      </c>
      <c r="N118" s="159">
        <v>5</v>
      </c>
      <c r="O118" s="159">
        <v>1</v>
      </c>
      <c r="P118" s="139" t="s">
        <v>1895</v>
      </c>
      <c r="Q118" s="139" t="s">
        <v>153</v>
      </c>
    </row>
    <row r="119" spans="1:17" s="95" customFormat="1" ht="26.25" hidden="1" x14ac:dyDescent="0.25">
      <c r="A119" s="137">
        <v>2014</v>
      </c>
      <c r="B119" s="150" t="s">
        <v>163</v>
      </c>
      <c r="C119" s="168">
        <v>4</v>
      </c>
      <c r="D119" s="168">
        <v>1</v>
      </c>
      <c r="E119" s="168">
        <v>4</v>
      </c>
      <c r="F119" s="168">
        <v>4</v>
      </c>
      <c r="G119" s="168">
        <v>4</v>
      </c>
      <c r="H119" s="168">
        <v>1</v>
      </c>
      <c r="I119" s="168">
        <v>1</v>
      </c>
      <c r="J119" s="168">
        <v>5</v>
      </c>
      <c r="K119" s="168">
        <v>5</v>
      </c>
      <c r="L119" s="168">
        <v>4</v>
      </c>
      <c r="M119" s="168">
        <v>3</v>
      </c>
      <c r="N119" s="168">
        <v>2</v>
      </c>
      <c r="O119" s="168">
        <v>4</v>
      </c>
      <c r="P119" s="150" t="s">
        <v>1281</v>
      </c>
      <c r="Q119" s="150" t="s">
        <v>153</v>
      </c>
    </row>
    <row r="120" spans="1:17" s="95" customFormat="1" ht="15" hidden="1" x14ac:dyDescent="0.25">
      <c r="A120" s="137">
        <v>2014</v>
      </c>
      <c r="B120" s="139" t="s">
        <v>163</v>
      </c>
      <c r="C120" s="159">
        <v>4</v>
      </c>
      <c r="D120" s="159">
        <v>2</v>
      </c>
      <c r="E120" s="159">
        <v>4</v>
      </c>
      <c r="F120" s="159">
        <v>2</v>
      </c>
      <c r="G120" s="159">
        <v>4</v>
      </c>
      <c r="H120" s="159">
        <v>1</v>
      </c>
      <c r="I120" s="159">
        <v>5</v>
      </c>
      <c r="J120" s="159">
        <v>2</v>
      </c>
      <c r="K120" s="159">
        <v>4</v>
      </c>
      <c r="L120" s="159">
        <v>3</v>
      </c>
      <c r="M120" s="159">
        <v>3</v>
      </c>
      <c r="N120" s="159">
        <v>4</v>
      </c>
      <c r="O120" s="159">
        <v>5</v>
      </c>
      <c r="P120" s="139"/>
      <c r="Q120" s="139" t="s">
        <v>192</v>
      </c>
    </row>
    <row r="121" spans="1:17" s="95" customFormat="1" ht="15" hidden="1" x14ac:dyDescent="0.25">
      <c r="A121" s="137">
        <v>2014</v>
      </c>
      <c r="B121" s="150" t="s">
        <v>163</v>
      </c>
      <c r="C121" s="168">
        <v>3</v>
      </c>
      <c r="D121" s="168">
        <v>1</v>
      </c>
      <c r="E121" s="168">
        <v>3</v>
      </c>
      <c r="F121" s="168">
        <v>3</v>
      </c>
      <c r="G121" s="168">
        <v>2</v>
      </c>
      <c r="H121" s="168">
        <v>2</v>
      </c>
      <c r="I121" s="168">
        <v>3</v>
      </c>
      <c r="J121" s="168">
        <v>4</v>
      </c>
      <c r="K121" s="168">
        <v>3</v>
      </c>
      <c r="L121" s="168">
        <v>3</v>
      </c>
      <c r="M121" s="168">
        <v>3</v>
      </c>
      <c r="N121" s="168">
        <v>3</v>
      </c>
      <c r="O121" s="168">
        <v>3</v>
      </c>
      <c r="P121" s="150"/>
      <c r="Q121" s="150" t="s">
        <v>153</v>
      </c>
    </row>
    <row r="122" spans="1:17" s="95" customFormat="1" ht="26.25" hidden="1" x14ac:dyDescent="0.25">
      <c r="A122" s="137">
        <v>2014</v>
      </c>
      <c r="B122" s="139" t="s">
        <v>163</v>
      </c>
      <c r="C122" s="139" t="s">
        <v>5</v>
      </c>
      <c r="D122" s="139" t="s">
        <v>5</v>
      </c>
      <c r="E122" s="139" t="s">
        <v>5</v>
      </c>
      <c r="F122" s="139" t="s">
        <v>5</v>
      </c>
      <c r="G122" s="139" t="s">
        <v>5</v>
      </c>
      <c r="H122" s="139" t="s">
        <v>5</v>
      </c>
      <c r="I122" s="139" t="s">
        <v>5</v>
      </c>
      <c r="J122" s="139" t="s">
        <v>5</v>
      </c>
      <c r="K122" s="139" t="s">
        <v>5</v>
      </c>
      <c r="L122" s="139" t="s">
        <v>5</v>
      </c>
      <c r="M122" s="139" t="s">
        <v>5</v>
      </c>
      <c r="N122" s="139" t="s">
        <v>5</v>
      </c>
      <c r="O122" s="139" t="s">
        <v>5</v>
      </c>
      <c r="P122" s="139" t="s">
        <v>1896</v>
      </c>
      <c r="Q122" s="139" t="s">
        <v>204</v>
      </c>
    </row>
    <row r="123" spans="1:17" s="95" customFormat="1" ht="26.25" hidden="1" x14ac:dyDescent="0.25">
      <c r="A123" s="137">
        <v>2014</v>
      </c>
      <c r="B123" s="150" t="s">
        <v>162</v>
      </c>
      <c r="C123" s="168">
        <v>5</v>
      </c>
      <c r="D123" s="168">
        <v>5</v>
      </c>
      <c r="E123" s="168">
        <v>4</v>
      </c>
      <c r="F123" s="168">
        <v>5</v>
      </c>
      <c r="G123" s="168">
        <v>5</v>
      </c>
      <c r="H123" s="168">
        <v>5</v>
      </c>
      <c r="I123" s="168">
        <v>5</v>
      </c>
      <c r="J123" s="168">
        <v>5</v>
      </c>
      <c r="K123" s="168">
        <v>5</v>
      </c>
      <c r="L123" s="168">
        <v>5</v>
      </c>
      <c r="M123" s="168">
        <v>5</v>
      </c>
      <c r="N123" s="168">
        <v>5</v>
      </c>
      <c r="O123" s="168">
        <v>5</v>
      </c>
      <c r="P123" s="150" t="s">
        <v>1899</v>
      </c>
      <c r="Q123" s="150" t="s">
        <v>153</v>
      </c>
    </row>
    <row r="124" spans="1:17" s="95" customFormat="1" ht="15" hidden="1" x14ac:dyDescent="0.25">
      <c r="A124" s="137">
        <v>2014</v>
      </c>
      <c r="B124" s="139" t="s">
        <v>162</v>
      </c>
      <c r="C124" s="159">
        <v>4</v>
      </c>
      <c r="D124" s="159">
        <v>3</v>
      </c>
      <c r="E124" s="159">
        <v>5</v>
      </c>
      <c r="F124" s="159">
        <v>4</v>
      </c>
      <c r="G124" s="159">
        <v>3</v>
      </c>
      <c r="H124" s="159">
        <v>4</v>
      </c>
      <c r="I124" s="159">
        <v>4</v>
      </c>
      <c r="J124" s="159">
        <v>3</v>
      </c>
      <c r="K124" s="159">
        <v>2</v>
      </c>
      <c r="L124" s="159">
        <v>3</v>
      </c>
      <c r="M124" s="159">
        <v>3</v>
      </c>
      <c r="N124" s="159">
        <v>4</v>
      </c>
      <c r="O124" s="159">
        <v>3</v>
      </c>
      <c r="P124" s="139" t="s">
        <v>191</v>
      </c>
      <c r="Q124" s="139" t="s">
        <v>153</v>
      </c>
    </row>
    <row r="125" spans="1:17" s="95" customFormat="1" ht="15" hidden="1" x14ac:dyDescent="0.25">
      <c r="A125" s="137">
        <v>2014</v>
      </c>
      <c r="B125" s="150" t="s">
        <v>162</v>
      </c>
      <c r="C125" s="168">
        <v>3</v>
      </c>
      <c r="D125" s="168">
        <v>1</v>
      </c>
      <c r="E125" s="168">
        <v>5</v>
      </c>
      <c r="F125" s="168">
        <v>3</v>
      </c>
      <c r="G125" s="168">
        <v>5</v>
      </c>
      <c r="H125" s="168">
        <v>1</v>
      </c>
      <c r="I125" s="168">
        <v>5</v>
      </c>
      <c r="J125" s="168">
        <v>4</v>
      </c>
      <c r="K125" s="168">
        <v>4</v>
      </c>
      <c r="L125" s="168">
        <v>4</v>
      </c>
      <c r="M125" s="168">
        <v>4</v>
      </c>
      <c r="N125" s="168">
        <v>5</v>
      </c>
      <c r="O125" s="168">
        <v>4</v>
      </c>
      <c r="P125" s="150"/>
      <c r="Q125" s="150" t="s">
        <v>153</v>
      </c>
    </row>
    <row r="126" spans="1:17" s="95" customFormat="1" ht="26.25" hidden="1" x14ac:dyDescent="0.25">
      <c r="A126" s="137">
        <v>2014</v>
      </c>
      <c r="B126" s="139"/>
      <c r="C126" s="159">
        <v>5</v>
      </c>
      <c r="D126" s="159">
        <v>4</v>
      </c>
      <c r="E126" s="159">
        <v>5</v>
      </c>
      <c r="F126" s="159">
        <v>5</v>
      </c>
      <c r="G126" s="159">
        <v>4</v>
      </c>
      <c r="H126" s="159">
        <v>4</v>
      </c>
      <c r="I126" s="159">
        <v>4</v>
      </c>
      <c r="J126" s="159">
        <v>5</v>
      </c>
      <c r="K126" s="159">
        <v>5</v>
      </c>
      <c r="L126" s="159">
        <v>5</v>
      </c>
      <c r="M126" s="159">
        <v>5</v>
      </c>
      <c r="N126" s="159">
        <v>4</v>
      </c>
      <c r="O126" s="159">
        <v>2</v>
      </c>
      <c r="P126" s="139" t="s">
        <v>1900</v>
      </c>
      <c r="Q126" s="139" t="s">
        <v>1901</v>
      </c>
    </row>
    <row r="127" spans="1:17" s="95" customFormat="1" ht="26.25" hidden="1" x14ac:dyDescent="0.25">
      <c r="A127" s="137">
        <v>2014</v>
      </c>
      <c r="B127" s="150" t="s">
        <v>162</v>
      </c>
      <c r="C127" s="168">
        <v>5</v>
      </c>
      <c r="D127" s="168">
        <v>2</v>
      </c>
      <c r="E127" s="168">
        <v>5</v>
      </c>
      <c r="F127" s="168">
        <v>4</v>
      </c>
      <c r="G127" s="168">
        <v>4</v>
      </c>
      <c r="H127" s="168">
        <v>3</v>
      </c>
      <c r="I127" s="168">
        <v>3</v>
      </c>
      <c r="J127" s="168">
        <v>4</v>
      </c>
      <c r="K127" s="168">
        <v>5</v>
      </c>
      <c r="L127" s="168">
        <v>4</v>
      </c>
      <c r="M127" s="168">
        <v>5</v>
      </c>
      <c r="N127" s="168">
        <v>3</v>
      </c>
      <c r="O127" s="168">
        <v>3</v>
      </c>
      <c r="P127" s="150" t="s">
        <v>1621</v>
      </c>
      <c r="Q127" s="150" t="s">
        <v>153</v>
      </c>
    </row>
    <row r="128" spans="1:17" s="95" customFormat="1" ht="26.25" hidden="1" x14ac:dyDescent="0.25">
      <c r="A128" s="137">
        <v>2014</v>
      </c>
      <c r="B128" s="139" t="s">
        <v>162</v>
      </c>
      <c r="C128" s="159">
        <v>1</v>
      </c>
      <c r="D128" s="159">
        <v>1</v>
      </c>
      <c r="E128" s="159">
        <v>4</v>
      </c>
      <c r="F128" s="159">
        <v>1</v>
      </c>
      <c r="G128" s="159">
        <v>5</v>
      </c>
      <c r="H128" s="159">
        <v>1</v>
      </c>
      <c r="I128" s="159">
        <v>1</v>
      </c>
      <c r="J128" s="159">
        <v>1</v>
      </c>
      <c r="K128" s="159">
        <v>1</v>
      </c>
      <c r="L128" s="159">
        <v>3</v>
      </c>
      <c r="M128" s="159">
        <v>2</v>
      </c>
      <c r="N128" s="159">
        <v>3</v>
      </c>
      <c r="O128" s="159">
        <v>2</v>
      </c>
      <c r="P128" s="139"/>
      <c r="Q128" s="139" t="s">
        <v>202</v>
      </c>
    </row>
    <row r="129" spans="1:17" s="95" customFormat="1" ht="15" hidden="1" x14ac:dyDescent="0.25">
      <c r="A129" s="137">
        <v>2014</v>
      </c>
      <c r="B129" s="150" t="s">
        <v>163</v>
      </c>
      <c r="C129" s="168">
        <v>4</v>
      </c>
      <c r="D129" s="168">
        <v>3</v>
      </c>
      <c r="E129" s="168">
        <v>4</v>
      </c>
      <c r="F129" s="168">
        <v>4</v>
      </c>
      <c r="G129" s="168">
        <v>4</v>
      </c>
      <c r="H129" s="168">
        <v>4</v>
      </c>
      <c r="I129" s="168">
        <v>2</v>
      </c>
      <c r="J129" s="168">
        <v>2</v>
      </c>
      <c r="K129" s="168">
        <v>4</v>
      </c>
      <c r="L129" s="168">
        <v>3</v>
      </c>
      <c r="M129" s="168">
        <v>4</v>
      </c>
      <c r="N129" s="168">
        <v>4</v>
      </c>
      <c r="O129" s="168">
        <v>2</v>
      </c>
      <c r="P129" s="150" t="s">
        <v>191</v>
      </c>
      <c r="Q129" s="150" t="s">
        <v>155</v>
      </c>
    </row>
    <row r="130" spans="1:17" s="95" customFormat="1" ht="26.25" hidden="1" x14ac:dyDescent="0.25">
      <c r="A130" s="137">
        <v>2014</v>
      </c>
      <c r="B130" s="139" t="s">
        <v>163</v>
      </c>
      <c r="C130" s="159">
        <v>3</v>
      </c>
      <c r="D130" s="159">
        <v>3</v>
      </c>
      <c r="E130" s="159">
        <v>4</v>
      </c>
      <c r="F130" s="159">
        <v>5</v>
      </c>
      <c r="G130" s="159">
        <v>4</v>
      </c>
      <c r="H130" s="159">
        <v>4</v>
      </c>
      <c r="I130" s="159">
        <v>5</v>
      </c>
      <c r="J130" s="159">
        <v>4</v>
      </c>
      <c r="K130" s="159">
        <v>4</v>
      </c>
      <c r="L130" s="159">
        <v>4</v>
      </c>
      <c r="M130" s="159">
        <v>4</v>
      </c>
      <c r="N130" s="159">
        <v>5</v>
      </c>
      <c r="O130" s="159">
        <v>3</v>
      </c>
      <c r="P130" s="139" t="s">
        <v>1903</v>
      </c>
      <c r="Q130" s="139" t="s">
        <v>202</v>
      </c>
    </row>
    <row r="131" spans="1:17" s="95" customFormat="1" ht="26.25" hidden="1" x14ac:dyDescent="0.25">
      <c r="A131" s="137">
        <v>2014</v>
      </c>
      <c r="B131" s="150" t="s">
        <v>162</v>
      </c>
      <c r="C131" s="168">
        <v>4</v>
      </c>
      <c r="D131" s="168">
        <v>3</v>
      </c>
      <c r="E131" s="168">
        <v>4</v>
      </c>
      <c r="F131" s="168">
        <v>5</v>
      </c>
      <c r="G131" s="168">
        <v>4</v>
      </c>
      <c r="H131" s="168">
        <v>5</v>
      </c>
      <c r="I131" s="168">
        <v>4</v>
      </c>
      <c r="J131" s="168">
        <v>4</v>
      </c>
      <c r="K131" s="168">
        <v>3</v>
      </c>
      <c r="L131" s="168">
        <v>4</v>
      </c>
      <c r="M131" s="168">
        <v>4</v>
      </c>
      <c r="N131" s="168">
        <v>2</v>
      </c>
      <c r="O131" s="168">
        <v>4</v>
      </c>
      <c r="P131" s="150" t="s">
        <v>1265</v>
      </c>
      <c r="Q131" s="150" t="s">
        <v>202</v>
      </c>
    </row>
    <row r="132" spans="1:17" s="95" customFormat="1" ht="26.25" hidden="1" x14ac:dyDescent="0.25">
      <c r="A132" s="137">
        <v>2014</v>
      </c>
      <c r="B132" s="139" t="s">
        <v>162</v>
      </c>
      <c r="C132" s="159">
        <v>5</v>
      </c>
      <c r="D132" s="159">
        <v>3</v>
      </c>
      <c r="E132" s="159">
        <v>2</v>
      </c>
      <c r="F132" s="159">
        <v>4</v>
      </c>
      <c r="G132" s="159">
        <v>5</v>
      </c>
      <c r="H132" s="159">
        <v>3</v>
      </c>
      <c r="I132" s="159">
        <v>5</v>
      </c>
      <c r="J132" s="159">
        <v>3</v>
      </c>
      <c r="K132" s="159">
        <v>5</v>
      </c>
      <c r="L132" s="159">
        <v>4</v>
      </c>
      <c r="M132" s="159">
        <v>5</v>
      </c>
      <c r="N132" s="159">
        <v>3</v>
      </c>
      <c r="O132" s="159">
        <v>3</v>
      </c>
      <c r="P132" s="139" t="s">
        <v>399</v>
      </c>
      <c r="Q132" s="139" t="s">
        <v>202</v>
      </c>
    </row>
    <row r="133" spans="1:17" s="95" customFormat="1" ht="39" hidden="1" x14ac:dyDescent="0.25">
      <c r="A133" s="137">
        <v>2014</v>
      </c>
      <c r="B133" s="150" t="s">
        <v>163</v>
      </c>
      <c r="C133" s="168">
        <v>4</v>
      </c>
      <c r="D133" s="168">
        <v>4</v>
      </c>
      <c r="E133" s="168">
        <v>5</v>
      </c>
      <c r="F133" s="168">
        <v>4</v>
      </c>
      <c r="G133" s="168">
        <v>4</v>
      </c>
      <c r="H133" s="168">
        <v>4</v>
      </c>
      <c r="I133" s="168">
        <v>5</v>
      </c>
      <c r="J133" s="168">
        <v>5</v>
      </c>
      <c r="K133" s="168">
        <v>4</v>
      </c>
      <c r="L133" s="168">
        <v>5</v>
      </c>
      <c r="M133" s="168">
        <v>5</v>
      </c>
      <c r="N133" s="168">
        <v>5</v>
      </c>
      <c r="O133" s="168">
        <v>4</v>
      </c>
      <c r="P133" s="150" t="s">
        <v>1908</v>
      </c>
      <c r="Q133" s="150" t="s">
        <v>205</v>
      </c>
    </row>
    <row r="134" spans="1:17" s="95" customFormat="1" ht="26.25" hidden="1" x14ac:dyDescent="0.25">
      <c r="A134" s="137">
        <v>2014</v>
      </c>
      <c r="B134" s="139" t="s">
        <v>163</v>
      </c>
      <c r="C134" s="159">
        <v>5</v>
      </c>
      <c r="D134" s="159">
        <v>5</v>
      </c>
      <c r="E134" s="159">
        <v>5</v>
      </c>
      <c r="F134" s="159">
        <v>5</v>
      </c>
      <c r="G134" s="159">
        <v>5</v>
      </c>
      <c r="H134" s="159">
        <v>5</v>
      </c>
      <c r="I134" s="159">
        <v>5</v>
      </c>
      <c r="J134" s="159">
        <v>5</v>
      </c>
      <c r="K134" s="159">
        <v>5</v>
      </c>
      <c r="L134" s="159">
        <v>5</v>
      </c>
      <c r="M134" s="159">
        <v>5</v>
      </c>
      <c r="N134" s="159">
        <v>5</v>
      </c>
      <c r="O134" s="159">
        <v>5</v>
      </c>
      <c r="P134" s="139" t="s">
        <v>773</v>
      </c>
      <c r="Q134" s="139" t="s">
        <v>204</v>
      </c>
    </row>
    <row r="135" spans="1:17" s="95" customFormat="1" ht="15" hidden="1" x14ac:dyDescent="0.25">
      <c r="A135" s="137">
        <v>2014</v>
      </c>
      <c r="B135" s="150" t="s">
        <v>163</v>
      </c>
      <c r="C135" s="168">
        <v>1</v>
      </c>
      <c r="D135" s="168">
        <v>1</v>
      </c>
      <c r="E135" s="168">
        <v>4</v>
      </c>
      <c r="F135" s="168">
        <v>2</v>
      </c>
      <c r="G135" s="168">
        <v>3</v>
      </c>
      <c r="H135" s="168">
        <v>2</v>
      </c>
      <c r="I135" s="168">
        <v>2</v>
      </c>
      <c r="J135" s="168">
        <v>2</v>
      </c>
      <c r="K135" s="168">
        <v>1</v>
      </c>
      <c r="L135" s="168">
        <v>1</v>
      </c>
      <c r="M135" s="168">
        <v>3</v>
      </c>
      <c r="N135" s="168">
        <v>2</v>
      </c>
      <c r="O135" s="168">
        <v>3</v>
      </c>
      <c r="P135" s="150" t="s">
        <v>1909</v>
      </c>
      <c r="Q135" s="150" t="s">
        <v>153</v>
      </c>
    </row>
    <row r="136" spans="1:17" s="95" customFormat="1" ht="64.5" hidden="1" x14ac:dyDescent="0.25">
      <c r="A136" s="137">
        <v>2014</v>
      </c>
      <c r="B136" s="139" t="s">
        <v>162</v>
      </c>
      <c r="C136" s="159">
        <v>5</v>
      </c>
      <c r="D136" s="159">
        <v>3</v>
      </c>
      <c r="E136" s="159">
        <v>5</v>
      </c>
      <c r="F136" s="159">
        <v>5</v>
      </c>
      <c r="G136" s="159">
        <v>4</v>
      </c>
      <c r="H136" s="159">
        <v>3</v>
      </c>
      <c r="I136" s="159">
        <v>4</v>
      </c>
      <c r="J136" s="159">
        <v>4</v>
      </c>
      <c r="K136" s="159">
        <v>3</v>
      </c>
      <c r="L136" s="159">
        <v>5</v>
      </c>
      <c r="M136" s="159">
        <v>5</v>
      </c>
      <c r="N136" s="159">
        <v>4</v>
      </c>
      <c r="O136" s="159">
        <v>5</v>
      </c>
      <c r="P136" s="139" t="s">
        <v>1711</v>
      </c>
      <c r="Q136" s="139" t="s">
        <v>1910</v>
      </c>
    </row>
    <row r="137" spans="1:17" s="95" customFormat="1" ht="26.25" hidden="1" x14ac:dyDescent="0.25">
      <c r="A137" s="137">
        <v>2014</v>
      </c>
      <c r="B137" s="150" t="s">
        <v>163</v>
      </c>
      <c r="C137" s="168">
        <v>4</v>
      </c>
      <c r="D137" s="168">
        <v>5</v>
      </c>
      <c r="E137" s="168">
        <v>5</v>
      </c>
      <c r="F137" s="168">
        <v>5</v>
      </c>
      <c r="G137" s="168">
        <v>3</v>
      </c>
      <c r="H137" s="168">
        <v>3</v>
      </c>
      <c r="I137" s="168">
        <v>5</v>
      </c>
      <c r="J137" s="168">
        <v>3</v>
      </c>
      <c r="K137" s="168">
        <v>5</v>
      </c>
      <c r="L137" s="168">
        <v>4</v>
      </c>
      <c r="M137" s="168">
        <v>3</v>
      </c>
      <c r="N137" s="168">
        <v>5</v>
      </c>
      <c r="O137" s="168">
        <v>5</v>
      </c>
      <c r="P137" s="150" t="s">
        <v>1911</v>
      </c>
      <c r="Q137" s="150" t="s">
        <v>204</v>
      </c>
    </row>
    <row r="138" spans="1:17" s="95" customFormat="1" ht="26.25" hidden="1" x14ac:dyDescent="0.25">
      <c r="A138" s="137">
        <v>2014</v>
      </c>
      <c r="B138" s="139" t="s">
        <v>162</v>
      </c>
      <c r="C138" s="159">
        <v>5</v>
      </c>
      <c r="D138" s="159">
        <v>5</v>
      </c>
      <c r="E138" s="159">
        <v>5</v>
      </c>
      <c r="F138" s="159">
        <v>5</v>
      </c>
      <c r="G138" s="159">
        <v>4</v>
      </c>
      <c r="H138" s="159">
        <v>5</v>
      </c>
      <c r="I138" s="159">
        <v>5</v>
      </c>
      <c r="J138" s="159">
        <v>4</v>
      </c>
      <c r="K138" s="159">
        <v>5</v>
      </c>
      <c r="L138" s="159">
        <v>5</v>
      </c>
      <c r="M138" s="159">
        <v>4</v>
      </c>
      <c r="N138" s="159">
        <v>5</v>
      </c>
      <c r="O138" s="159">
        <v>5</v>
      </c>
      <c r="P138" s="139" t="s">
        <v>1913</v>
      </c>
      <c r="Q138" s="139" t="s">
        <v>204</v>
      </c>
    </row>
    <row r="139" spans="1:17" s="95" customFormat="1" ht="26.25" hidden="1" x14ac:dyDescent="0.25">
      <c r="A139" s="137">
        <v>2014</v>
      </c>
      <c r="B139" s="150" t="s">
        <v>162</v>
      </c>
      <c r="C139" s="168">
        <v>4</v>
      </c>
      <c r="D139" s="168">
        <v>2</v>
      </c>
      <c r="E139" s="168">
        <v>5</v>
      </c>
      <c r="F139" s="168">
        <v>5</v>
      </c>
      <c r="G139" s="168">
        <v>4</v>
      </c>
      <c r="H139" s="168">
        <v>5</v>
      </c>
      <c r="I139" s="168">
        <v>4</v>
      </c>
      <c r="J139" s="168">
        <v>2</v>
      </c>
      <c r="K139" s="168">
        <v>2</v>
      </c>
      <c r="L139" s="168">
        <v>4</v>
      </c>
      <c r="M139" s="168">
        <v>3</v>
      </c>
      <c r="N139" s="168">
        <v>5</v>
      </c>
      <c r="O139" s="168">
        <v>4</v>
      </c>
      <c r="P139" s="150" t="s">
        <v>1916</v>
      </c>
      <c r="Q139" s="150" t="s">
        <v>155</v>
      </c>
    </row>
    <row r="140" spans="1:17" s="95" customFormat="1" ht="26.25" hidden="1" x14ac:dyDescent="0.25">
      <c r="A140" s="137">
        <v>2014</v>
      </c>
      <c r="B140" s="139" t="s">
        <v>162</v>
      </c>
      <c r="C140" s="159">
        <v>1</v>
      </c>
      <c r="D140" s="159">
        <v>3</v>
      </c>
      <c r="E140" s="159">
        <v>3</v>
      </c>
      <c r="F140" s="159">
        <v>5</v>
      </c>
      <c r="G140" s="159">
        <v>4</v>
      </c>
      <c r="H140" s="159">
        <v>2</v>
      </c>
      <c r="I140" s="159">
        <v>1</v>
      </c>
      <c r="J140" s="159">
        <v>4</v>
      </c>
      <c r="K140" s="159">
        <v>1</v>
      </c>
      <c r="L140" s="159">
        <v>1</v>
      </c>
      <c r="M140" s="159">
        <v>4</v>
      </c>
      <c r="N140" s="159">
        <v>1</v>
      </c>
      <c r="O140" s="159">
        <v>4</v>
      </c>
      <c r="P140" s="139" t="s">
        <v>673</v>
      </c>
      <c r="Q140" s="139" t="s">
        <v>202</v>
      </c>
    </row>
    <row r="141" spans="1:17" s="95" customFormat="1" ht="26.25" hidden="1" x14ac:dyDescent="0.25">
      <c r="A141" s="137">
        <v>2014</v>
      </c>
      <c r="B141" s="150" t="s">
        <v>162</v>
      </c>
      <c r="C141" s="168">
        <v>1</v>
      </c>
      <c r="D141" s="168">
        <v>1</v>
      </c>
      <c r="E141" s="168">
        <v>4</v>
      </c>
      <c r="F141" s="168">
        <v>1</v>
      </c>
      <c r="G141" s="168">
        <v>4</v>
      </c>
      <c r="H141" s="168">
        <v>1</v>
      </c>
      <c r="I141" s="168">
        <v>2</v>
      </c>
      <c r="J141" s="168">
        <v>2</v>
      </c>
      <c r="K141" s="168">
        <v>3</v>
      </c>
      <c r="L141" s="168">
        <v>3</v>
      </c>
      <c r="M141" s="168">
        <v>1</v>
      </c>
      <c r="N141" s="168">
        <v>4</v>
      </c>
      <c r="O141" s="168">
        <v>4</v>
      </c>
      <c r="P141" s="150" t="s">
        <v>1854</v>
      </c>
      <c r="Q141" s="150" t="s">
        <v>204</v>
      </c>
    </row>
    <row r="142" spans="1:17" s="95" customFormat="1" ht="26.25" hidden="1" x14ac:dyDescent="0.25">
      <c r="A142" s="137">
        <v>2014</v>
      </c>
      <c r="B142" s="139" t="s">
        <v>163</v>
      </c>
      <c r="C142" s="159">
        <v>5</v>
      </c>
      <c r="D142" s="159">
        <v>4</v>
      </c>
      <c r="E142" s="159">
        <v>5</v>
      </c>
      <c r="F142" s="159">
        <v>4</v>
      </c>
      <c r="G142" s="159">
        <v>3</v>
      </c>
      <c r="H142" s="159">
        <v>5</v>
      </c>
      <c r="I142" s="159">
        <v>5</v>
      </c>
      <c r="J142" s="159">
        <v>4</v>
      </c>
      <c r="K142" s="159">
        <v>3</v>
      </c>
      <c r="L142" s="159">
        <v>5</v>
      </c>
      <c r="M142" s="159">
        <v>5</v>
      </c>
      <c r="N142" s="159">
        <v>4</v>
      </c>
      <c r="O142" s="159">
        <v>5</v>
      </c>
      <c r="P142" s="139" t="s">
        <v>1917</v>
      </c>
      <c r="Q142" s="139" t="s">
        <v>204</v>
      </c>
    </row>
    <row r="143" spans="1:17" s="95" customFormat="1" ht="26.25" hidden="1" x14ac:dyDescent="0.25">
      <c r="A143" s="137">
        <v>2014</v>
      </c>
      <c r="B143" s="150" t="s">
        <v>163</v>
      </c>
      <c r="C143" s="168">
        <v>5</v>
      </c>
      <c r="D143" s="168">
        <v>3</v>
      </c>
      <c r="E143" s="168">
        <v>2</v>
      </c>
      <c r="F143" s="168">
        <v>3</v>
      </c>
      <c r="G143" s="168">
        <v>3</v>
      </c>
      <c r="H143" s="168">
        <v>4</v>
      </c>
      <c r="I143" s="168">
        <v>5</v>
      </c>
      <c r="J143" s="168">
        <v>2</v>
      </c>
      <c r="K143" s="168">
        <v>4</v>
      </c>
      <c r="L143" s="168">
        <v>2</v>
      </c>
      <c r="M143" s="168">
        <v>3</v>
      </c>
      <c r="N143" s="168">
        <v>5</v>
      </c>
      <c r="O143" s="168">
        <v>2</v>
      </c>
      <c r="P143" s="150" t="s">
        <v>1918</v>
      </c>
      <c r="Q143" s="150" t="s">
        <v>192</v>
      </c>
    </row>
    <row r="144" spans="1:17" s="95" customFormat="1" ht="15" hidden="1" x14ac:dyDescent="0.25">
      <c r="A144" s="137">
        <v>2014</v>
      </c>
      <c r="B144" s="139" t="s">
        <v>162</v>
      </c>
      <c r="C144" s="159">
        <v>5</v>
      </c>
      <c r="D144" s="159">
        <v>3</v>
      </c>
      <c r="E144" s="159">
        <v>5</v>
      </c>
      <c r="F144" s="159">
        <v>5</v>
      </c>
      <c r="G144" s="159">
        <v>5</v>
      </c>
      <c r="H144" s="159">
        <v>4</v>
      </c>
      <c r="I144" s="159">
        <v>2</v>
      </c>
      <c r="J144" s="159">
        <v>5</v>
      </c>
      <c r="K144" s="159">
        <v>2</v>
      </c>
      <c r="L144" s="159">
        <v>5</v>
      </c>
      <c r="M144" s="159">
        <v>4</v>
      </c>
      <c r="N144" s="159">
        <v>4</v>
      </c>
      <c r="O144" s="159">
        <v>2</v>
      </c>
      <c r="P144" s="172" t="s">
        <v>1919</v>
      </c>
      <c r="Q144" s="139"/>
    </row>
    <row r="145" spans="1:17" s="95" customFormat="1" ht="39" hidden="1" x14ac:dyDescent="0.25">
      <c r="A145" s="137">
        <v>2014</v>
      </c>
      <c r="B145" s="150" t="s">
        <v>163</v>
      </c>
      <c r="C145" s="168">
        <v>4</v>
      </c>
      <c r="D145" s="168">
        <v>4</v>
      </c>
      <c r="E145" s="168">
        <v>4</v>
      </c>
      <c r="F145" s="168">
        <v>4</v>
      </c>
      <c r="G145" s="168">
        <v>4</v>
      </c>
      <c r="H145" s="168">
        <v>5</v>
      </c>
      <c r="I145" s="168">
        <v>3</v>
      </c>
      <c r="J145" s="168">
        <v>5</v>
      </c>
      <c r="K145" s="168">
        <v>3</v>
      </c>
      <c r="L145" s="168">
        <v>5</v>
      </c>
      <c r="M145" s="168">
        <v>5</v>
      </c>
      <c r="N145" s="168">
        <v>4</v>
      </c>
      <c r="O145" s="168">
        <v>4</v>
      </c>
      <c r="P145" s="150" t="s">
        <v>1920</v>
      </c>
      <c r="Q145" s="150" t="s">
        <v>202</v>
      </c>
    </row>
    <row r="146" spans="1:17" s="95" customFormat="1" ht="26.25" hidden="1" x14ac:dyDescent="0.25">
      <c r="A146" s="137">
        <v>2014</v>
      </c>
      <c r="B146" s="139" t="s">
        <v>163</v>
      </c>
      <c r="C146" s="159">
        <v>5</v>
      </c>
      <c r="D146" s="159">
        <v>3</v>
      </c>
      <c r="E146" s="159">
        <v>4</v>
      </c>
      <c r="F146" s="159">
        <v>4</v>
      </c>
      <c r="G146" s="159">
        <v>4</v>
      </c>
      <c r="H146" s="159">
        <v>4</v>
      </c>
      <c r="I146" s="159">
        <v>5</v>
      </c>
      <c r="J146" s="159">
        <v>3</v>
      </c>
      <c r="K146" s="159">
        <v>4</v>
      </c>
      <c r="L146" s="159">
        <v>5</v>
      </c>
      <c r="M146" s="159">
        <v>4</v>
      </c>
      <c r="N146" s="159">
        <v>4</v>
      </c>
      <c r="O146" s="159">
        <v>4</v>
      </c>
      <c r="P146" s="139" t="s">
        <v>1652</v>
      </c>
      <c r="Q146" s="139" t="s">
        <v>202</v>
      </c>
    </row>
    <row r="147" spans="1:17" s="95" customFormat="1" ht="26.25" hidden="1" x14ac:dyDescent="0.25">
      <c r="A147" s="137">
        <v>2014</v>
      </c>
      <c r="B147" s="150" t="s">
        <v>163</v>
      </c>
      <c r="C147" s="168">
        <v>1</v>
      </c>
      <c r="D147" s="168">
        <v>1</v>
      </c>
      <c r="E147" s="168">
        <v>2</v>
      </c>
      <c r="F147" s="168">
        <v>3</v>
      </c>
      <c r="G147" s="168">
        <v>2</v>
      </c>
      <c r="H147" s="168">
        <v>1</v>
      </c>
      <c r="I147" s="168">
        <v>2</v>
      </c>
      <c r="J147" s="168">
        <v>1</v>
      </c>
      <c r="K147" s="168">
        <v>4</v>
      </c>
      <c r="L147" s="168">
        <v>3</v>
      </c>
      <c r="M147" s="168">
        <v>1</v>
      </c>
      <c r="N147" s="168">
        <v>4</v>
      </c>
      <c r="O147" s="168">
        <v>1</v>
      </c>
      <c r="P147" s="150" t="s">
        <v>678</v>
      </c>
      <c r="Q147" s="150" t="s">
        <v>153</v>
      </c>
    </row>
    <row r="148" spans="1:17" s="95" customFormat="1" ht="15" hidden="1" x14ac:dyDescent="0.25">
      <c r="A148" s="137">
        <v>2014</v>
      </c>
      <c r="B148" s="139"/>
      <c r="C148" s="159">
        <v>4</v>
      </c>
      <c r="D148" s="159">
        <v>3</v>
      </c>
      <c r="E148" s="159">
        <v>2</v>
      </c>
      <c r="F148" s="159">
        <v>4</v>
      </c>
      <c r="G148" s="159">
        <v>2</v>
      </c>
      <c r="H148" s="159">
        <v>2</v>
      </c>
      <c r="I148" s="159">
        <v>1</v>
      </c>
      <c r="J148" s="159">
        <v>4</v>
      </c>
      <c r="K148" s="159">
        <v>3</v>
      </c>
      <c r="L148" s="159">
        <v>3</v>
      </c>
      <c r="M148" s="159">
        <v>4</v>
      </c>
      <c r="N148" s="159">
        <v>5</v>
      </c>
      <c r="O148" s="159">
        <v>3</v>
      </c>
      <c r="P148" s="139"/>
      <c r="Q148" s="139" t="s">
        <v>153</v>
      </c>
    </row>
    <row r="149" spans="1:17" s="95" customFormat="1" ht="15" hidden="1" x14ac:dyDescent="0.25">
      <c r="A149" s="137">
        <v>2014</v>
      </c>
      <c r="B149" s="150" t="s">
        <v>163</v>
      </c>
      <c r="C149" s="168">
        <v>4</v>
      </c>
      <c r="D149" s="168">
        <v>2</v>
      </c>
      <c r="E149" s="168">
        <v>2</v>
      </c>
      <c r="F149" s="168">
        <v>3</v>
      </c>
      <c r="G149" s="168">
        <v>5</v>
      </c>
      <c r="H149" s="168">
        <v>3</v>
      </c>
      <c r="I149" s="168">
        <v>4</v>
      </c>
      <c r="J149" s="168">
        <v>4</v>
      </c>
      <c r="K149" s="168">
        <v>4</v>
      </c>
      <c r="L149" s="168">
        <v>5</v>
      </c>
      <c r="M149" s="168">
        <v>4</v>
      </c>
      <c r="N149" s="168">
        <v>5</v>
      </c>
      <c r="O149" s="168">
        <v>4</v>
      </c>
      <c r="P149" s="150" t="s">
        <v>301</v>
      </c>
      <c r="Q149" s="150" t="s">
        <v>192</v>
      </c>
    </row>
    <row r="150" spans="1:17" s="95" customFormat="1" ht="26.25" hidden="1" x14ac:dyDescent="0.25">
      <c r="A150" s="137">
        <v>2014</v>
      </c>
      <c r="B150" s="139" t="s">
        <v>163</v>
      </c>
      <c r="C150" s="159">
        <v>2</v>
      </c>
      <c r="D150" s="159">
        <v>3</v>
      </c>
      <c r="E150" s="159">
        <v>2</v>
      </c>
      <c r="F150" s="159">
        <v>3</v>
      </c>
      <c r="G150" s="159">
        <v>3</v>
      </c>
      <c r="H150" s="159">
        <v>3</v>
      </c>
      <c r="I150" s="159">
        <v>4</v>
      </c>
      <c r="J150" s="159">
        <v>2</v>
      </c>
      <c r="K150" s="159">
        <v>2</v>
      </c>
      <c r="L150" s="159">
        <v>4</v>
      </c>
      <c r="M150" s="159">
        <v>2</v>
      </c>
      <c r="N150" s="159">
        <v>5</v>
      </c>
      <c r="O150" s="159">
        <v>3</v>
      </c>
      <c r="P150" s="139" t="s">
        <v>1921</v>
      </c>
      <c r="Q150" s="139" t="s">
        <v>204</v>
      </c>
    </row>
    <row r="151" spans="1:17" s="95" customFormat="1" ht="26.25" hidden="1" x14ac:dyDescent="0.25">
      <c r="A151" s="137">
        <v>2014</v>
      </c>
      <c r="B151" s="150" t="s">
        <v>163</v>
      </c>
      <c r="C151" s="168">
        <v>5</v>
      </c>
      <c r="D151" s="168">
        <v>3</v>
      </c>
      <c r="E151" s="168">
        <v>2</v>
      </c>
      <c r="F151" s="168">
        <v>4</v>
      </c>
      <c r="G151" s="168">
        <v>4</v>
      </c>
      <c r="H151" s="168">
        <v>5</v>
      </c>
      <c r="I151" s="168">
        <v>5</v>
      </c>
      <c r="J151" s="168">
        <v>3</v>
      </c>
      <c r="K151" s="168">
        <v>2</v>
      </c>
      <c r="L151" s="168">
        <v>4</v>
      </c>
      <c r="M151" s="168">
        <v>2</v>
      </c>
      <c r="N151" s="168">
        <v>4</v>
      </c>
      <c r="O151" s="168">
        <v>3</v>
      </c>
      <c r="P151" s="150" t="s">
        <v>1922</v>
      </c>
      <c r="Q151" s="150" t="s">
        <v>204</v>
      </c>
    </row>
    <row r="152" spans="1:17" s="95" customFormat="1" ht="26.25" hidden="1" x14ac:dyDescent="0.25">
      <c r="A152" s="137">
        <v>2014</v>
      </c>
      <c r="B152" s="139" t="s">
        <v>163</v>
      </c>
      <c r="C152" s="159">
        <v>2</v>
      </c>
      <c r="D152" s="159">
        <v>3</v>
      </c>
      <c r="E152" s="159">
        <v>3</v>
      </c>
      <c r="F152" s="159">
        <v>3</v>
      </c>
      <c r="G152" s="159">
        <v>3</v>
      </c>
      <c r="H152" s="159">
        <v>3</v>
      </c>
      <c r="I152" s="159">
        <v>3</v>
      </c>
      <c r="J152" s="159">
        <v>3</v>
      </c>
      <c r="K152" s="159">
        <v>3</v>
      </c>
      <c r="L152" s="159">
        <v>4</v>
      </c>
      <c r="M152" s="159">
        <v>3</v>
      </c>
      <c r="N152" s="159">
        <v>2</v>
      </c>
      <c r="O152" s="159">
        <v>3</v>
      </c>
      <c r="P152" s="139" t="s">
        <v>1281</v>
      </c>
      <c r="Q152" s="139" t="s">
        <v>204</v>
      </c>
    </row>
    <row r="153" spans="1:17" s="95" customFormat="1" ht="26.25" hidden="1" x14ac:dyDescent="0.25">
      <c r="A153" s="137">
        <v>2014</v>
      </c>
      <c r="B153" s="150" t="s">
        <v>163</v>
      </c>
      <c r="C153" s="168">
        <v>1</v>
      </c>
      <c r="D153" s="168">
        <v>3</v>
      </c>
      <c r="E153" s="168">
        <v>4</v>
      </c>
      <c r="F153" s="168">
        <v>3</v>
      </c>
      <c r="G153" s="168">
        <v>5</v>
      </c>
      <c r="H153" s="168">
        <v>3</v>
      </c>
      <c r="I153" s="168">
        <v>4</v>
      </c>
      <c r="J153" s="168">
        <v>3</v>
      </c>
      <c r="K153" s="168">
        <v>3</v>
      </c>
      <c r="L153" s="168">
        <v>4</v>
      </c>
      <c r="M153" s="168">
        <v>4</v>
      </c>
      <c r="N153" s="168">
        <v>4</v>
      </c>
      <c r="O153" s="168">
        <v>4</v>
      </c>
      <c r="P153" s="150" t="s">
        <v>1925</v>
      </c>
      <c r="Q153" s="150" t="s">
        <v>202</v>
      </c>
    </row>
    <row r="154" spans="1:17" s="95" customFormat="1" ht="26.25" hidden="1" x14ac:dyDescent="0.25">
      <c r="A154" s="137">
        <v>2014</v>
      </c>
      <c r="B154" s="139" t="s">
        <v>163</v>
      </c>
      <c r="C154" s="159">
        <v>5</v>
      </c>
      <c r="D154" s="159">
        <v>2</v>
      </c>
      <c r="E154" s="159">
        <v>4</v>
      </c>
      <c r="F154" s="159">
        <v>2</v>
      </c>
      <c r="G154" s="159">
        <v>4</v>
      </c>
      <c r="H154" s="159">
        <v>2</v>
      </c>
      <c r="I154" s="159">
        <v>5</v>
      </c>
      <c r="J154" s="159">
        <v>5</v>
      </c>
      <c r="K154" s="159">
        <v>3</v>
      </c>
      <c r="L154" s="159">
        <v>5</v>
      </c>
      <c r="M154" s="159">
        <v>4</v>
      </c>
      <c r="N154" s="159">
        <v>4</v>
      </c>
      <c r="O154" s="159">
        <v>4</v>
      </c>
      <c r="P154" s="139" t="s">
        <v>1927</v>
      </c>
      <c r="Q154" s="139" t="s">
        <v>204</v>
      </c>
    </row>
    <row r="155" spans="1:17" s="95" customFormat="1" ht="39" hidden="1" x14ac:dyDescent="0.25">
      <c r="A155" s="137">
        <v>2014</v>
      </c>
      <c r="B155" s="150" t="s">
        <v>163</v>
      </c>
      <c r="C155" s="168">
        <v>4</v>
      </c>
      <c r="D155" s="168">
        <v>3</v>
      </c>
      <c r="E155" s="168">
        <v>5</v>
      </c>
      <c r="F155" s="168">
        <v>3</v>
      </c>
      <c r="G155" s="168">
        <v>4</v>
      </c>
      <c r="H155" s="168">
        <v>3</v>
      </c>
      <c r="I155" s="168">
        <v>4</v>
      </c>
      <c r="J155" s="168">
        <v>3</v>
      </c>
      <c r="K155" s="168">
        <v>3</v>
      </c>
      <c r="L155" s="168">
        <v>5</v>
      </c>
      <c r="M155" s="168">
        <v>5</v>
      </c>
      <c r="N155" s="168">
        <v>5</v>
      </c>
      <c r="O155" s="168">
        <v>5</v>
      </c>
      <c r="P155" s="150" t="s">
        <v>1928</v>
      </c>
      <c r="Q155" s="150" t="s">
        <v>202</v>
      </c>
    </row>
    <row r="156" spans="1:17" s="95" customFormat="1" ht="39" hidden="1" x14ac:dyDescent="0.25">
      <c r="A156" s="137">
        <v>2014</v>
      </c>
      <c r="B156" s="139" t="s">
        <v>163</v>
      </c>
      <c r="C156" s="159">
        <v>5</v>
      </c>
      <c r="D156" s="159">
        <v>3</v>
      </c>
      <c r="E156" s="159">
        <v>4</v>
      </c>
      <c r="F156" s="159">
        <v>4</v>
      </c>
      <c r="G156" s="159">
        <v>5</v>
      </c>
      <c r="H156" s="159">
        <v>4</v>
      </c>
      <c r="I156" s="159">
        <v>3</v>
      </c>
      <c r="J156" s="159">
        <v>5</v>
      </c>
      <c r="K156" s="159">
        <v>5</v>
      </c>
      <c r="L156" s="159">
        <v>5</v>
      </c>
      <c r="M156" s="159">
        <v>4</v>
      </c>
      <c r="N156" s="159">
        <v>5</v>
      </c>
      <c r="O156" s="159">
        <v>3</v>
      </c>
      <c r="P156" s="139" t="s">
        <v>1930</v>
      </c>
      <c r="Q156" s="139" t="s">
        <v>202</v>
      </c>
    </row>
    <row r="157" spans="1:17" s="95" customFormat="1" ht="26.25" hidden="1" x14ac:dyDescent="0.25">
      <c r="A157" s="137">
        <v>2014</v>
      </c>
      <c r="B157" s="150" t="s">
        <v>162</v>
      </c>
      <c r="C157" s="168">
        <v>5</v>
      </c>
      <c r="D157" s="168">
        <v>5</v>
      </c>
      <c r="E157" s="168">
        <v>5</v>
      </c>
      <c r="F157" s="168">
        <v>5</v>
      </c>
      <c r="G157" s="168">
        <v>5</v>
      </c>
      <c r="H157" s="168">
        <v>5</v>
      </c>
      <c r="I157" s="168">
        <v>5</v>
      </c>
      <c r="J157" s="168">
        <v>5</v>
      </c>
      <c r="K157" s="168">
        <v>5</v>
      </c>
      <c r="L157" s="168">
        <v>5</v>
      </c>
      <c r="M157" s="168">
        <v>5</v>
      </c>
      <c r="N157" s="168">
        <v>5</v>
      </c>
      <c r="O157" s="168">
        <v>5</v>
      </c>
      <c r="P157" s="150" t="s">
        <v>1434</v>
      </c>
      <c r="Q157" s="150" t="s">
        <v>202</v>
      </c>
    </row>
    <row r="158" spans="1:17" s="95" customFormat="1" ht="26.25" hidden="1" x14ac:dyDescent="0.25">
      <c r="A158" s="137">
        <v>2014</v>
      </c>
      <c r="B158" s="139" t="s">
        <v>162</v>
      </c>
      <c r="C158" s="159">
        <v>4</v>
      </c>
      <c r="D158" s="159">
        <v>2</v>
      </c>
      <c r="E158" s="159">
        <v>5</v>
      </c>
      <c r="F158" s="159">
        <v>4</v>
      </c>
      <c r="G158" s="159">
        <v>4</v>
      </c>
      <c r="H158" s="159">
        <v>2</v>
      </c>
      <c r="I158" s="159">
        <v>5</v>
      </c>
      <c r="J158" s="159">
        <v>4</v>
      </c>
      <c r="K158" s="159">
        <v>3</v>
      </c>
      <c r="L158" s="159">
        <v>4</v>
      </c>
      <c r="M158" s="159">
        <v>4</v>
      </c>
      <c r="N158" s="159">
        <v>5</v>
      </c>
      <c r="O158" s="159">
        <v>3</v>
      </c>
      <c r="P158" s="139" t="s">
        <v>1652</v>
      </c>
      <c r="Q158" s="139" t="s">
        <v>202</v>
      </c>
    </row>
    <row r="159" spans="1:17" s="95" customFormat="1" ht="26.25" hidden="1" x14ac:dyDescent="0.25">
      <c r="A159" s="137">
        <v>2014</v>
      </c>
      <c r="B159" s="150" t="s">
        <v>163</v>
      </c>
      <c r="C159" s="168">
        <v>3</v>
      </c>
      <c r="D159" s="168">
        <v>4</v>
      </c>
      <c r="E159" s="168">
        <v>5</v>
      </c>
      <c r="F159" s="168">
        <v>5</v>
      </c>
      <c r="G159" s="168">
        <v>4</v>
      </c>
      <c r="H159" s="168">
        <v>4</v>
      </c>
      <c r="I159" s="168">
        <v>4</v>
      </c>
      <c r="J159" s="168">
        <v>4</v>
      </c>
      <c r="K159" s="168">
        <v>3</v>
      </c>
      <c r="L159" s="168">
        <v>4</v>
      </c>
      <c r="M159" s="168">
        <v>4</v>
      </c>
      <c r="N159" s="168">
        <v>3</v>
      </c>
      <c r="O159" s="168">
        <v>3</v>
      </c>
      <c r="P159" s="150" t="s">
        <v>1535</v>
      </c>
      <c r="Q159" s="173" t="s">
        <v>1934</v>
      </c>
    </row>
    <row r="160" spans="1:17" s="95" customFormat="1" ht="26.25" hidden="1" x14ac:dyDescent="0.25">
      <c r="A160" s="137">
        <v>2014</v>
      </c>
      <c r="B160" s="139" t="s">
        <v>162</v>
      </c>
      <c r="C160" s="159">
        <v>1</v>
      </c>
      <c r="D160" s="159">
        <v>1</v>
      </c>
      <c r="E160" s="159">
        <v>4</v>
      </c>
      <c r="F160" s="159">
        <v>2</v>
      </c>
      <c r="G160" s="159">
        <v>3</v>
      </c>
      <c r="H160" s="159">
        <v>1</v>
      </c>
      <c r="I160" s="159">
        <v>4</v>
      </c>
      <c r="J160" s="159">
        <v>1</v>
      </c>
      <c r="K160" s="159">
        <v>1</v>
      </c>
      <c r="L160" s="159">
        <v>3</v>
      </c>
      <c r="M160" s="159">
        <v>2</v>
      </c>
      <c r="N160" s="159">
        <v>5</v>
      </c>
      <c r="O160" s="159">
        <v>1</v>
      </c>
      <c r="P160" s="139" t="s">
        <v>1935</v>
      </c>
      <c r="Q160" s="139" t="s">
        <v>1936</v>
      </c>
    </row>
    <row r="161" spans="1:17" s="95" customFormat="1" ht="15" hidden="1" x14ac:dyDescent="0.25">
      <c r="A161" s="137">
        <v>2014</v>
      </c>
      <c r="B161" s="150" t="s">
        <v>162</v>
      </c>
      <c r="C161" s="168">
        <v>5</v>
      </c>
      <c r="D161" s="168">
        <v>5</v>
      </c>
      <c r="E161" s="168">
        <v>5</v>
      </c>
      <c r="F161" s="168">
        <v>5</v>
      </c>
      <c r="G161" s="168">
        <v>5</v>
      </c>
      <c r="H161" s="168">
        <v>5</v>
      </c>
      <c r="I161" s="168">
        <v>5</v>
      </c>
      <c r="J161" s="168">
        <v>4</v>
      </c>
      <c r="K161" s="168">
        <v>3</v>
      </c>
      <c r="L161" s="168">
        <v>5</v>
      </c>
      <c r="M161" s="168">
        <v>5</v>
      </c>
      <c r="N161" s="168">
        <v>5</v>
      </c>
      <c r="O161" s="168">
        <v>4</v>
      </c>
      <c r="P161" s="150" t="s">
        <v>191</v>
      </c>
      <c r="Q161" s="150" t="s">
        <v>192</v>
      </c>
    </row>
    <row r="162" spans="1:17" s="95" customFormat="1" ht="26.25" hidden="1" x14ac:dyDescent="0.25">
      <c r="A162" s="137">
        <v>2014</v>
      </c>
      <c r="B162" s="139" t="s">
        <v>162</v>
      </c>
      <c r="C162" s="159">
        <v>4</v>
      </c>
      <c r="D162" s="159">
        <v>4</v>
      </c>
      <c r="E162" s="159">
        <v>3</v>
      </c>
      <c r="F162" s="159">
        <v>4</v>
      </c>
      <c r="G162" s="159">
        <v>4</v>
      </c>
      <c r="H162" s="159">
        <v>3</v>
      </c>
      <c r="I162" s="159">
        <v>4</v>
      </c>
      <c r="J162" s="159">
        <v>1</v>
      </c>
      <c r="K162" s="159">
        <v>2</v>
      </c>
      <c r="L162" s="159">
        <v>4</v>
      </c>
      <c r="M162" s="159">
        <v>3</v>
      </c>
      <c r="N162" s="159">
        <v>3</v>
      </c>
      <c r="O162" s="159">
        <v>1</v>
      </c>
      <c r="P162" s="139" t="s">
        <v>1937</v>
      </c>
      <c r="Q162" s="139" t="s">
        <v>199</v>
      </c>
    </row>
    <row r="163" spans="1:17" s="95" customFormat="1" ht="15" hidden="1" x14ac:dyDescent="0.25">
      <c r="A163" s="137">
        <v>2014</v>
      </c>
      <c r="B163" s="150" t="s">
        <v>163</v>
      </c>
      <c r="C163" s="168">
        <v>4</v>
      </c>
      <c r="D163" s="168">
        <v>2</v>
      </c>
      <c r="E163" s="168">
        <v>3</v>
      </c>
      <c r="F163" s="168">
        <v>3</v>
      </c>
      <c r="G163" s="168">
        <v>4</v>
      </c>
      <c r="H163" s="168">
        <v>4</v>
      </c>
      <c r="I163" s="168">
        <v>1</v>
      </c>
      <c r="J163" s="168">
        <v>3</v>
      </c>
      <c r="K163" s="168">
        <v>2</v>
      </c>
      <c r="L163" s="168">
        <v>4</v>
      </c>
      <c r="M163" s="168">
        <v>3</v>
      </c>
      <c r="N163" s="168">
        <v>3</v>
      </c>
      <c r="O163" s="168">
        <v>4</v>
      </c>
      <c r="P163" s="150" t="s">
        <v>191</v>
      </c>
      <c r="Q163" s="150" t="s">
        <v>155</v>
      </c>
    </row>
    <row r="164" spans="1:17" s="95" customFormat="1" ht="15" hidden="1" x14ac:dyDescent="0.25">
      <c r="A164" s="137">
        <v>2014</v>
      </c>
      <c r="B164" s="139" t="s">
        <v>163</v>
      </c>
      <c r="C164" s="159">
        <v>5</v>
      </c>
      <c r="D164" s="159">
        <v>5</v>
      </c>
      <c r="E164" s="159">
        <v>1</v>
      </c>
      <c r="F164" s="159">
        <v>4</v>
      </c>
      <c r="G164" s="159">
        <v>1</v>
      </c>
      <c r="H164" s="159">
        <v>5</v>
      </c>
      <c r="I164" s="159">
        <v>1</v>
      </c>
      <c r="J164" s="159">
        <v>5</v>
      </c>
      <c r="K164" s="159">
        <v>1</v>
      </c>
      <c r="L164" s="159">
        <v>5</v>
      </c>
      <c r="M164" s="159">
        <v>5</v>
      </c>
      <c r="N164" s="159">
        <v>5</v>
      </c>
      <c r="O164" s="159">
        <v>3</v>
      </c>
      <c r="P164" s="139" t="s">
        <v>1939</v>
      </c>
      <c r="Q164" s="139" t="s">
        <v>155</v>
      </c>
    </row>
    <row r="165" spans="1:17" s="95" customFormat="1" ht="26.25" hidden="1" x14ac:dyDescent="0.25">
      <c r="A165" s="137">
        <v>2014</v>
      </c>
      <c r="B165" s="150" t="s">
        <v>162</v>
      </c>
      <c r="C165" s="168">
        <v>5</v>
      </c>
      <c r="D165" s="168">
        <v>3</v>
      </c>
      <c r="E165" s="168">
        <v>4</v>
      </c>
      <c r="F165" s="168">
        <v>5</v>
      </c>
      <c r="G165" s="168">
        <v>4</v>
      </c>
      <c r="H165" s="168">
        <v>3</v>
      </c>
      <c r="I165" s="168">
        <v>5</v>
      </c>
      <c r="J165" s="168">
        <v>3</v>
      </c>
      <c r="K165" s="168">
        <v>1</v>
      </c>
      <c r="L165" s="168">
        <v>2</v>
      </c>
      <c r="M165" s="168">
        <v>2</v>
      </c>
      <c r="N165" s="168">
        <v>5</v>
      </c>
      <c r="O165" s="168">
        <v>2</v>
      </c>
      <c r="P165" s="150" t="s">
        <v>1941</v>
      </c>
      <c r="Q165" s="150" t="s">
        <v>202</v>
      </c>
    </row>
    <row r="166" spans="1:17" s="95" customFormat="1" ht="15" hidden="1" x14ac:dyDescent="0.25">
      <c r="A166" s="137">
        <v>2014</v>
      </c>
      <c r="B166" s="139" t="s">
        <v>163</v>
      </c>
      <c r="C166" s="159">
        <v>2</v>
      </c>
      <c r="D166" s="159">
        <v>1</v>
      </c>
      <c r="E166" s="159">
        <v>1</v>
      </c>
      <c r="F166" s="159">
        <v>1</v>
      </c>
      <c r="G166" s="159">
        <v>1</v>
      </c>
      <c r="H166" s="159">
        <v>1</v>
      </c>
      <c r="I166" s="159">
        <v>1</v>
      </c>
      <c r="J166" s="159">
        <v>1</v>
      </c>
      <c r="K166" s="159">
        <v>1</v>
      </c>
      <c r="L166" s="159">
        <v>1</v>
      </c>
      <c r="M166" s="159">
        <v>1</v>
      </c>
      <c r="N166" s="159">
        <v>3</v>
      </c>
      <c r="O166" s="159">
        <v>1</v>
      </c>
      <c r="P166" s="139" t="s">
        <v>1316</v>
      </c>
      <c r="Q166" s="139" t="s">
        <v>192</v>
      </c>
    </row>
    <row r="167" spans="1:17" s="95" customFormat="1" ht="26.25" hidden="1" x14ac:dyDescent="0.25">
      <c r="A167" s="137">
        <v>2014</v>
      </c>
      <c r="B167" s="150" t="s">
        <v>162</v>
      </c>
      <c r="C167" s="168">
        <v>5</v>
      </c>
      <c r="D167" s="168">
        <v>4</v>
      </c>
      <c r="E167" s="168">
        <v>4</v>
      </c>
      <c r="F167" s="168">
        <v>5</v>
      </c>
      <c r="G167" s="168">
        <v>5</v>
      </c>
      <c r="H167" s="168">
        <v>4</v>
      </c>
      <c r="I167" s="168">
        <v>4</v>
      </c>
      <c r="J167" s="168">
        <v>4</v>
      </c>
      <c r="K167" s="168">
        <v>3</v>
      </c>
      <c r="L167" s="168">
        <v>5</v>
      </c>
      <c r="M167" s="168">
        <v>4</v>
      </c>
      <c r="N167" s="168">
        <v>5</v>
      </c>
      <c r="O167" s="168">
        <v>4</v>
      </c>
      <c r="P167" s="150" t="s">
        <v>399</v>
      </c>
      <c r="Q167" s="150" t="s">
        <v>153</v>
      </c>
    </row>
    <row r="168" spans="1:17" s="95" customFormat="1" ht="26.25" hidden="1" x14ac:dyDescent="0.25">
      <c r="A168" s="137">
        <v>2014</v>
      </c>
      <c r="B168" s="139" t="s">
        <v>163</v>
      </c>
      <c r="C168" s="159">
        <v>4</v>
      </c>
      <c r="D168" s="159">
        <v>4</v>
      </c>
      <c r="E168" s="159">
        <v>4</v>
      </c>
      <c r="F168" s="159">
        <v>3</v>
      </c>
      <c r="G168" s="159">
        <v>4</v>
      </c>
      <c r="H168" s="159">
        <v>4</v>
      </c>
      <c r="I168" s="159">
        <v>3</v>
      </c>
      <c r="J168" s="159">
        <v>4</v>
      </c>
      <c r="K168" s="159">
        <v>3</v>
      </c>
      <c r="L168" s="159">
        <v>4</v>
      </c>
      <c r="M168" s="159">
        <v>4</v>
      </c>
      <c r="N168" s="159">
        <v>4</v>
      </c>
      <c r="O168" s="159">
        <v>4</v>
      </c>
      <c r="P168" s="139" t="s">
        <v>1944</v>
      </c>
      <c r="Q168" s="139" t="s">
        <v>155</v>
      </c>
    </row>
    <row r="169" spans="1:17" s="95" customFormat="1" ht="15" hidden="1" x14ac:dyDescent="0.25">
      <c r="A169" s="137">
        <v>2014</v>
      </c>
      <c r="B169" s="150" t="s">
        <v>163</v>
      </c>
      <c r="C169" s="168">
        <v>5</v>
      </c>
      <c r="D169" s="168">
        <v>4</v>
      </c>
      <c r="E169" s="168">
        <v>5</v>
      </c>
      <c r="F169" s="168">
        <v>4</v>
      </c>
      <c r="G169" s="168">
        <v>4</v>
      </c>
      <c r="H169" s="168">
        <v>5</v>
      </c>
      <c r="I169" s="168">
        <v>5</v>
      </c>
      <c r="J169" s="168">
        <v>4</v>
      </c>
      <c r="K169" s="168">
        <v>4</v>
      </c>
      <c r="L169" s="168">
        <v>5</v>
      </c>
      <c r="M169" s="168">
        <v>4</v>
      </c>
      <c r="N169" s="168">
        <v>4</v>
      </c>
      <c r="O169" s="168">
        <v>3</v>
      </c>
      <c r="P169" s="150" t="s">
        <v>191</v>
      </c>
      <c r="Q169" s="150" t="s">
        <v>192</v>
      </c>
    </row>
    <row r="170" spans="1:17" s="95" customFormat="1" ht="15" hidden="1" x14ac:dyDescent="0.25">
      <c r="A170" s="137">
        <v>2014</v>
      </c>
      <c r="B170" s="139" t="s">
        <v>163</v>
      </c>
      <c r="C170" s="159">
        <v>1</v>
      </c>
      <c r="D170" s="159">
        <v>1</v>
      </c>
      <c r="E170" s="159">
        <v>1</v>
      </c>
      <c r="F170" s="159">
        <v>1</v>
      </c>
      <c r="G170" s="159">
        <v>1</v>
      </c>
      <c r="H170" s="159">
        <v>1</v>
      </c>
      <c r="I170" s="159">
        <v>1</v>
      </c>
      <c r="J170" s="159">
        <v>1</v>
      </c>
      <c r="K170" s="159">
        <v>1</v>
      </c>
      <c r="L170" s="159">
        <v>1</v>
      </c>
      <c r="M170" s="159">
        <v>1</v>
      </c>
      <c r="N170" s="159">
        <v>5</v>
      </c>
      <c r="O170" s="159">
        <v>5</v>
      </c>
      <c r="P170" s="139" t="s">
        <v>1945</v>
      </c>
      <c r="Q170" s="139" t="s">
        <v>192</v>
      </c>
    </row>
    <row r="171" spans="1:17" s="95" customFormat="1" ht="39" hidden="1" x14ac:dyDescent="0.25">
      <c r="A171" s="137">
        <v>2014</v>
      </c>
      <c r="B171" s="150" t="s">
        <v>163</v>
      </c>
      <c r="C171" s="168">
        <v>4</v>
      </c>
      <c r="D171" s="168">
        <v>4</v>
      </c>
      <c r="E171" s="168">
        <v>4</v>
      </c>
      <c r="F171" s="168">
        <v>4</v>
      </c>
      <c r="G171" s="168">
        <v>4</v>
      </c>
      <c r="H171" s="168">
        <v>3</v>
      </c>
      <c r="I171" s="168">
        <v>5</v>
      </c>
      <c r="J171" s="168">
        <v>5</v>
      </c>
      <c r="K171" s="168">
        <v>4</v>
      </c>
      <c r="L171" s="168">
        <v>5</v>
      </c>
      <c r="M171" s="168">
        <v>5</v>
      </c>
      <c r="N171" s="168">
        <v>5</v>
      </c>
      <c r="O171" s="168">
        <v>4</v>
      </c>
      <c r="P171" s="150" t="s">
        <v>1946</v>
      </c>
      <c r="Q171" s="150" t="s">
        <v>202</v>
      </c>
    </row>
    <row r="172" spans="1:17" s="95" customFormat="1" ht="15" hidden="1" x14ac:dyDescent="0.25">
      <c r="A172" s="137">
        <v>2014</v>
      </c>
      <c r="B172" s="139" t="s">
        <v>162</v>
      </c>
      <c r="C172" s="159">
        <v>5</v>
      </c>
      <c r="D172" s="159">
        <v>2</v>
      </c>
      <c r="E172" s="159">
        <v>5</v>
      </c>
      <c r="F172" s="159">
        <v>2</v>
      </c>
      <c r="G172" s="159">
        <v>5</v>
      </c>
      <c r="H172" s="159">
        <v>2</v>
      </c>
      <c r="I172" s="159">
        <v>3</v>
      </c>
      <c r="J172" s="159">
        <v>2</v>
      </c>
      <c r="K172" s="139" t="s">
        <v>5</v>
      </c>
      <c r="L172" s="159">
        <v>3</v>
      </c>
      <c r="M172" s="159">
        <v>3</v>
      </c>
      <c r="N172" s="159">
        <v>5</v>
      </c>
      <c r="O172" s="159">
        <v>3</v>
      </c>
      <c r="P172" s="139"/>
      <c r="Q172" s="139" t="s">
        <v>155</v>
      </c>
    </row>
    <row r="173" spans="1:17" s="95" customFormat="1" ht="15" hidden="1" x14ac:dyDescent="0.25">
      <c r="A173" s="137">
        <v>2014</v>
      </c>
      <c r="B173" s="150" t="s">
        <v>163</v>
      </c>
      <c r="C173" s="168">
        <v>3</v>
      </c>
      <c r="D173" s="168">
        <v>5</v>
      </c>
      <c r="E173" s="168">
        <v>5</v>
      </c>
      <c r="F173" s="168">
        <v>5</v>
      </c>
      <c r="G173" s="168">
        <v>5</v>
      </c>
      <c r="H173" s="168">
        <v>5</v>
      </c>
      <c r="I173" s="168">
        <v>2</v>
      </c>
      <c r="J173" s="168">
        <v>2</v>
      </c>
      <c r="K173" s="168">
        <v>3</v>
      </c>
      <c r="L173" s="168">
        <v>3</v>
      </c>
      <c r="M173" s="168">
        <v>2</v>
      </c>
      <c r="N173" s="168">
        <v>4</v>
      </c>
      <c r="O173" s="168">
        <v>5</v>
      </c>
      <c r="P173" s="150"/>
      <c r="Q173" s="150" t="s">
        <v>192</v>
      </c>
    </row>
    <row r="174" spans="1:17" s="95" customFormat="1" ht="15" hidden="1" x14ac:dyDescent="0.25">
      <c r="A174" s="137">
        <v>2014</v>
      </c>
      <c r="B174" s="139" t="s">
        <v>163</v>
      </c>
      <c r="C174" s="159">
        <v>4</v>
      </c>
      <c r="D174" s="159">
        <v>2</v>
      </c>
      <c r="E174" s="159">
        <v>4</v>
      </c>
      <c r="F174" s="159">
        <v>4</v>
      </c>
      <c r="G174" s="159">
        <v>3</v>
      </c>
      <c r="H174" s="159">
        <v>2</v>
      </c>
      <c r="I174" s="159">
        <v>3</v>
      </c>
      <c r="J174" s="159">
        <v>2</v>
      </c>
      <c r="K174" s="159">
        <v>1</v>
      </c>
      <c r="L174" s="159">
        <v>2</v>
      </c>
      <c r="M174" s="159">
        <v>2</v>
      </c>
      <c r="N174" s="159">
        <v>4</v>
      </c>
      <c r="O174" s="159">
        <v>2</v>
      </c>
      <c r="P174" s="139" t="s">
        <v>1686</v>
      </c>
      <c r="Q174" s="139" t="s">
        <v>153</v>
      </c>
    </row>
    <row r="175" spans="1:17" s="95" customFormat="1" ht="15" hidden="1" x14ac:dyDescent="0.25">
      <c r="A175" s="137">
        <v>2014</v>
      </c>
      <c r="B175" s="150" t="s">
        <v>163</v>
      </c>
      <c r="C175" s="168">
        <v>3</v>
      </c>
      <c r="D175" s="168">
        <v>4</v>
      </c>
      <c r="E175" s="168">
        <v>4</v>
      </c>
      <c r="F175" s="168">
        <v>3</v>
      </c>
      <c r="G175" s="168">
        <v>3</v>
      </c>
      <c r="H175" s="168">
        <v>4</v>
      </c>
      <c r="I175" s="168">
        <v>3</v>
      </c>
      <c r="J175" s="168">
        <v>4</v>
      </c>
      <c r="K175" s="168">
        <v>5</v>
      </c>
      <c r="L175" s="168">
        <v>5</v>
      </c>
      <c r="M175" s="168">
        <v>5</v>
      </c>
      <c r="N175" s="168">
        <v>5</v>
      </c>
      <c r="O175" s="168">
        <v>2</v>
      </c>
      <c r="P175" s="150" t="s">
        <v>430</v>
      </c>
      <c r="Q175" s="150" t="s">
        <v>153</v>
      </c>
    </row>
    <row r="176" spans="1:17" s="95" customFormat="1" ht="15" hidden="1" x14ac:dyDescent="0.25">
      <c r="A176" s="137">
        <v>2014</v>
      </c>
      <c r="B176" s="139" t="s">
        <v>163</v>
      </c>
      <c r="C176" s="159">
        <v>4</v>
      </c>
      <c r="D176" s="159">
        <v>4</v>
      </c>
      <c r="E176" s="159">
        <v>3</v>
      </c>
      <c r="F176" s="159">
        <v>5</v>
      </c>
      <c r="G176" s="159">
        <v>4</v>
      </c>
      <c r="H176" s="159">
        <v>4</v>
      </c>
      <c r="I176" s="159">
        <v>4</v>
      </c>
      <c r="J176" s="159">
        <v>5</v>
      </c>
      <c r="K176" s="159">
        <v>4</v>
      </c>
      <c r="L176" s="159">
        <v>4</v>
      </c>
      <c r="M176" s="159">
        <v>4</v>
      </c>
      <c r="N176" s="159">
        <v>5</v>
      </c>
      <c r="O176" s="159">
        <v>3</v>
      </c>
      <c r="P176" s="139" t="s">
        <v>193</v>
      </c>
      <c r="Q176" s="139" t="s">
        <v>155</v>
      </c>
    </row>
    <row r="177" spans="1:17" s="95" customFormat="1" ht="26.25" hidden="1" x14ac:dyDescent="0.25">
      <c r="A177" s="137">
        <v>2014</v>
      </c>
      <c r="B177" s="150" t="s">
        <v>163</v>
      </c>
      <c r="C177" s="168">
        <v>5</v>
      </c>
      <c r="D177" s="168">
        <v>2</v>
      </c>
      <c r="E177" s="168">
        <v>2</v>
      </c>
      <c r="F177" s="168">
        <v>2</v>
      </c>
      <c r="G177" s="168">
        <v>2</v>
      </c>
      <c r="H177" s="168">
        <v>2</v>
      </c>
      <c r="I177" s="168">
        <v>2</v>
      </c>
      <c r="J177" s="168">
        <v>2</v>
      </c>
      <c r="K177" s="168">
        <v>2</v>
      </c>
      <c r="L177" s="168">
        <v>2</v>
      </c>
      <c r="M177" s="168">
        <v>2</v>
      </c>
      <c r="N177" s="168">
        <v>5</v>
      </c>
      <c r="O177" s="168">
        <v>2</v>
      </c>
      <c r="P177" s="150" t="s">
        <v>1751</v>
      </c>
      <c r="Q177" s="150" t="s">
        <v>202</v>
      </c>
    </row>
    <row r="178" spans="1:17" s="95" customFormat="1" ht="26.25" hidden="1" x14ac:dyDescent="0.25">
      <c r="A178" s="137">
        <v>2014</v>
      </c>
      <c r="B178" s="139" t="s">
        <v>162</v>
      </c>
      <c r="C178" s="159">
        <v>5</v>
      </c>
      <c r="D178" s="159">
        <v>4</v>
      </c>
      <c r="E178" s="159">
        <v>5</v>
      </c>
      <c r="F178" s="159">
        <v>5</v>
      </c>
      <c r="G178" s="159">
        <v>5</v>
      </c>
      <c r="H178" s="159">
        <v>4</v>
      </c>
      <c r="I178" s="159">
        <v>5</v>
      </c>
      <c r="J178" s="159">
        <v>5</v>
      </c>
      <c r="K178" s="159">
        <v>5</v>
      </c>
      <c r="L178" s="159">
        <v>5</v>
      </c>
      <c r="M178" s="159">
        <v>5</v>
      </c>
      <c r="N178" s="159">
        <v>5</v>
      </c>
      <c r="O178" s="159">
        <v>4</v>
      </c>
      <c r="P178" s="139" t="s">
        <v>1951</v>
      </c>
      <c r="Q178" s="139" t="s">
        <v>153</v>
      </c>
    </row>
    <row r="179" spans="1:17" s="95" customFormat="1" ht="26.25" hidden="1" x14ac:dyDescent="0.25">
      <c r="A179" s="137">
        <v>2014</v>
      </c>
      <c r="B179" s="150" t="s">
        <v>162</v>
      </c>
      <c r="C179" s="150" t="s">
        <v>5</v>
      </c>
      <c r="D179" s="150" t="s">
        <v>5</v>
      </c>
      <c r="E179" s="168">
        <v>4</v>
      </c>
      <c r="F179" s="150" t="s">
        <v>5</v>
      </c>
      <c r="G179" s="150" t="s">
        <v>5</v>
      </c>
      <c r="H179" s="150" t="s">
        <v>5</v>
      </c>
      <c r="I179" s="168">
        <v>4</v>
      </c>
      <c r="J179" s="150" t="s">
        <v>5</v>
      </c>
      <c r="K179" s="150" t="s">
        <v>5</v>
      </c>
      <c r="L179" s="150" t="s">
        <v>5</v>
      </c>
      <c r="M179" s="150" t="s">
        <v>5</v>
      </c>
      <c r="N179" s="150" t="s">
        <v>5</v>
      </c>
      <c r="O179" s="150" t="s">
        <v>5</v>
      </c>
      <c r="P179" s="150" t="s">
        <v>1953</v>
      </c>
      <c r="Q179" s="150" t="s">
        <v>202</v>
      </c>
    </row>
    <row r="180" spans="1:17" s="95" customFormat="1" ht="26.25" hidden="1" x14ac:dyDescent="0.25">
      <c r="A180" s="137">
        <v>2014</v>
      </c>
      <c r="B180" s="139" t="s">
        <v>163</v>
      </c>
      <c r="C180" s="159">
        <v>2</v>
      </c>
      <c r="D180" s="159">
        <v>4</v>
      </c>
      <c r="E180" s="159">
        <v>2</v>
      </c>
      <c r="F180" s="159">
        <v>2</v>
      </c>
      <c r="G180" s="159">
        <v>2</v>
      </c>
      <c r="H180" s="159">
        <v>3</v>
      </c>
      <c r="I180" s="159">
        <v>2</v>
      </c>
      <c r="J180" s="159">
        <v>3</v>
      </c>
      <c r="K180" s="159">
        <v>1</v>
      </c>
      <c r="L180" s="159">
        <v>2</v>
      </c>
      <c r="M180" s="159">
        <v>2</v>
      </c>
      <c r="N180" s="159">
        <v>5</v>
      </c>
      <c r="O180" s="159">
        <v>2</v>
      </c>
      <c r="P180" s="139" t="s">
        <v>1956</v>
      </c>
      <c r="Q180" s="139" t="s">
        <v>192</v>
      </c>
    </row>
    <row r="181" spans="1:17" s="95" customFormat="1" ht="26.25" hidden="1" x14ac:dyDescent="0.25">
      <c r="A181" s="137">
        <v>2014</v>
      </c>
      <c r="B181" s="150" t="s">
        <v>162</v>
      </c>
      <c r="C181" s="168">
        <v>2</v>
      </c>
      <c r="D181" s="168">
        <v>3</v>
      </c>
      <c r="E181" s="168">
        <v>5</v>
      </c>
      <c r="F181" s="168">
        <v>3</v>
      </c>
      <c r="G181" s="168">
        <v>2</v>
      </c>
      <c r="H181" s="168">
        <v>3</v>
      </c>
      <c r="I181" s="168">
        <v>2</v>
      </c>
      <c r="J181" s="168">
        <v>3</v>
      </c>
      <c r="K181" s="168">
        <v>3</v>
      </c>
      <c r="L181" s="168">
        <v>4</v>
      </c>
      <c r="M181" s="168">
        <v>3</v>
      </c>
      <c r="N181" s="168">
        <v>4</v>
      </c>
      <c r="O181" s="168">
        <v>4</v>
      </c>
      <c r="P181" s="150" t="s">
        <v>1958</v>
      </c>
      <c r="Q181" s="150" t="s">
        <v>192</v>
      </c>
    </row>
    <row r="182" spans="1:17" s="95" customFormat="1" ht="26.25" hidden="1" x14ac:dyDescent="0.25">
      <c r="A182" s="137">
        <v>2014</v>
      </c>
      <c r="B182" s="139" t="s">
        <v>162</v>
      </c>
      <c r="C182" s="159">
        <v>4</v>
      </c>
      <c r="D182" s="159">
        <v>1</v>
      </c>
      <c r="E182" s="159">
        <v>4</v>
      </c>
      <c r="F182" s="159">
        <v>4</v>
      </c>
      <c r="G182" s="159">
        <v>4</v>
      </c>
      <c r="H182" s="159">
        <v>3</v>
      </c>
      <c r="I182" s="159">
        <v>2</v>
      </c>
      <c r="J182" s="159">
        <v>5</v>
      </c>
      <c r="K182" s="159">
        <v>4</v>
      </c>
      <c r="L182" s="159">
        <v>5</v>
      </c>
      <c r="M182" s="159">
        <v>5</v>
      </c>
      <c r="N182" s="159">
        <v>3</v>
      </c>
      <c r="O182" s="159">
        <v>5</v>
      </c>
      <c r="P182" s="139" t="s">
        <v>1960</v>
      </c>
      <c r="Q182" s="139" t="s">
        <v>204</v>
      </c>
    </row>
    <row r="183" spans="1:17" s="95" customFormat="1" ht="26.25" hidden="1" x14ac:dyDescent="0.25">
      <c r="A183" s="137">
        <v>2014</v>
      </c>
      <c r="B183" s="150" t="s">
        <v>162</v>
      </c>
      <c r="C183" s="168">
        <v>1</v>
      </c>
      <c r="D183" s="168">
        <v>2</v>
      </c>
      <c r="E183" s="168">
        <v>4</v>
      </c>
      <c r="F183" s="168">
        <v>2</v>
      </c>
      <c r="G183" s="168">
        <v>4</v>
      </c>
      <c r="H183" s="168">
        <v>2</v>
      </c>
      <c r="I183" s="168">
        <v>4</v>
      </c>
      <c r="J183" s="168">
        <v>3</v>
      </c>
      <c r="K183" s="168">
        <v>1</v>
      </c>
      <c r="L183" s="168">
        <v>2</v>
      </c>
      <c r="M183" s="168">
        <v>3</v>
      </c>
      <c r="N183" s="168">
        <v>3</v>
      </c>
      <c r="O183" s="168">
        <v>3</v>
      </c>
      <c r="P183" s="150" t="s">
        <v>767</v>
      </c>
      <c r="Q183" s="150" t="s">
        <v>153</v>
      </c>
    </row>
    <row r="184" spans="1:17" s="95" customFormat="1" ht="26.25" hidden="1" x14ac:dyDescent="0.25">
      <c r="A184" s="137">
        <v>2014</v>
      </c>
      <c r="B184" s="139" t="s">
        <v>162</v>
      </c>
      <c r="C184" s="159">
        <v>5</v>
      </c>
      <c r="D184" s="159">
        <v>3</v>
      </c>
      <c r="E184" s="159">
        <v>3</v>
      </c>
      <c r="F184" s="159">
        <v>4</v>
      </c>
      <c r="G184" s="159">
        <v>3</v>
      </c>
      <c r="H184" s="159">
        <v>3</v>
      </c>
      <c r="I184" s="159">
        <v>3</v>
      </c>
      <c r="J184" s="159">
        <v>5</v>
      </c>
      <c r="K184" s="159">
        <v>3</v>
      </c>
      <c r="L184" s="159">
        <v>4</v>
      </c>
      <c r="M184" s="159">
        <v>2</v>
      </c>
      <c r="N184" s="159">
        <v>5</v>
      </c>
      <c r="O184" s="159">
        <v>5</v>
      </c>
      <c r="P184" s="139" t="s">
        <v>1291</v>
      </c>
      <c r="Q184" s="139" t="s">
        <v>153</v>
      </c>
    </row>
    <row r="185" spans="1:17" s="95" customFormat="1" ht="26.25" hidden="1" x14ac:dyDescent="0.25">
      <c r="A185" s="137">
        <v>2014</v>
      </c>
      <c r="B185" s="150" t="s">
        <v>163</v>
      </c>
      <c r="C185" s="168">
        <v>4</v>
      </c>
      <c r="D185" s="168">
        <v>4</v>
      </c>
      <c r="E185" s="168">
        <v>3</v>
      </c>
      <c r="F185" s="168">
        <v>4</v>
      </c>
      <c r="G185" s="168">
        <v>4</v>
      </c>
      <c r="H185" s="168">
        <v>4</v>
      </c>
      <c r="I185" s="168">
        <v>5</v>
      </c>
      <c r="J185" s="168">
        <v>3</v>
      </c>
      <c r="K185" s="168">
        <v>3</v>
      </c>
      <c r="L185" s="168">
        <v>4</v>
      </c>
      <c r="M185" s="168">
        <v>3</v>
      </c>
      <c r="N185" s="168">
        <v>3</v>
      </c>
      <c r="O185" s="168">
        <v>3</v>
      </c>
      <c r="P185" s="150" t="s">
        <v>1962</v>
      </c>
      <c r="Q185" s="150" t="s">
        <v>204</v>
      </c>
    </row>
    <row r="186" spans="1:17" s="95" customFormat="1" ht="26.25" hidden="1" x14ac:dyDescent="0.25">
      <c r="A186" s="137">
        <v>2014</v>
      </c>
      <c r="B186" s="139" t="s">
        <v>163</v>
      </c>
      <c r="C186" s="159">
        <v>5</v>
      </c>
      <c r="D186" s="159">
        <v>5</v>
      </c>
      <c r="E186" s="159">
        <v>5</v>
      </c>
      <c r="F186" s="159">
        <v>5</v>
      </c>
      <c r="G186" s="159">
        <v>5</v>
      </c>
      <c r="H186" s="159">
        <v>5</v>
      </c>
      <c r="I186" s="159">
        <v>4</v>
      </c>
      <c r="J186" s="159">
        <v>4</v>
      </c>
      <c r="K186" s="159">
        <v>3</v>
      </c>
      <c r="L186" s="159">
        <v>5</v>
      </c>
      <c r="M186" s="159">
        <v>4</v>
      </c>
      <c r="N186" s="159">
        <v>5</v>
      </c>
      <c r="O186" s="159">
        <v>4</v>
      </c>
      <c r="P186" s="139" t="s">
        <v>921</v>
      </c>
      <c r="Q186" s="139" t="s">
        <v>153</v>
      </c>
    </row>
    <row r="187" spans="1:17" s="95" customFormat="1" ht="39" hidden="1" x14ac:dyDescent="0.25">
      <c r="A187" s="137">
        <v>2014</v>
      </c>
      <c r="B187" s="150"/>
      <c r="C187" s="168">
        <v>5</v>
      </c>
      <c r="D187" s="168">
        <v>4</v>
      </c>
      <c r="E187" s="168">
        <v>4</v>
      </c>
      <c r="F187" s="168">
        <v>2</v>
      </c>
      <c r="G187" s="168">
        <v>3</v>
      </c>
      <c r="H187" s="168">
        <v>4</v>
      </c>
      <c r="I187" s="168">
        <v>4</v>
      </c>
      <c r="J187" s="168">
        <v>3</v>
      </c>
      <c r="K187" s="168">
        <v>3</v>
      </c>
      <c r="L187" s="168">
        <v>4</v>
      </c>
      <c r="M187" s="168">
        <v>4</v>
      </c>
      <c r="N187" s="168">
        <v>4</v>
      </c>
      <c r="O187" s="168">
        <v>4</v>
      </c>
      <c r="P187" s="150" t="s">
        <v>1963</v>
      </c>
      <c r="Q187" s="150" t="s">
        <v>202</v>
      </c>
    </row>
    <row r="188" spans="1:17" s="95" customFormat="1" ht="26.25" hidden="1" x14ac:dyDescent="0.25">
      <c r="A188" s="137">
        <v>2014</v>
      </c>
      <c r="B188" s="139" t="s">
        <v>163</v>
      </c>
      <c r="C188" s="139" t="s">
        <v>5</v>
      </c>
      <c r="D188" s="139" t="s">
        <v>5</v>
      </c>
      <c r="E188" s="159">
        <v>5</v>
      </c>
      <c r="F188" s="139" t="s">
        <v>5</v>
      </c>
      <c r="G188" s="159">
        <v>5</v>
      </c>
      <c r="H188" s="159">
        <v>3</v>
      </c>
      <c r="I188" s="159">
        <v>5</v>
      </c>
      <c r="J188" s="159">
        <v>5</v>
      </c>
      <c r="K188" s="159">
        <v>5</v>
      </c>
      <c r="L188" s="159">
        <v>5</v>
      </c>
      <c r="M188" s="159">
        <v>3</v>
      </c>
      <c r="N188" s="159">
        <v>5</v>
      </c>
      <c r="O188" s="159">
        <v>5</v>
      </c>
      <c r="P188" s="139" t="s">
        <v>345</v>
      </c>
      <c r="Q188" s="139" t="s">
        <v>204</v>
      </c>
    </row>
    <row r="189" spans="1:17" s="95" customFormat="1" ht="26.25" hidden="1" x14ac:dyDescent="0.25">
      <c r="A189" s="137">
        <v>2014</v>
      </c>
      <c r="B189" s="150" t="s">
        <v>163</v>
      </c>
      <c r="C189" s="168">
        <v>1</v>
      </c>
      <c r="D189" s="168">
        <v>1</v>
      </c>
      <c r="E189" s="168">
        <v>3</v>
      </c>
      <c r="F189" s="168">
        <v>2</v>
      </c>
      <c r="G189" s="168">
        <v>3</v>
      </c>
      <c r="H189" s="168">
        <v>1</v>
      </c>
      <c r="I189" s="168">
        <v>2</v>
      </c>
      <c r="J189" s="168">
        <v>4</v>
      </c>
      <c r="K189" s="168">
        <v>3</v>
      </c>
      <c r="L189" s="168">
        <v>4</v>
      </c>
      <c r="M189" s="168">
        <v>4</v>
      </c>
      <c r="N189" s="168">
        <v>4</v>
      </c>
      <c r="O189" s="168">
        <v>1</v>
      </c>
      <c r="P189" s="150" t="s">
        <v>1964</v>
      </c>
      <c r="Q189" s="150" t="s">
        <v>204</v>
      </c>
    </row>
    <row r="190" spans="1:17" s="95" customFormat="1" ht="26.25" hidden="1" x14ac:dyDescent="0.25">
      <c r="A190" s="137">
        <v>2014</v>
      </c>
      <c r="B190" s="139" t="s">
        <v>163</v>
      </c>
      <c r="C190" s="159">
        <v>1</v>
      </c>
      <c r="D190" s="159">
        <v>1</v>
      </c>
      <c r="E190" s="159">
        <v>2</v>
      </c>
      <c r="F190" s="159">
        <v>1</v>
      </c>
      <c r="G190" s="159">
        <v>2</v>
      </c>
      <c r="H190" s="159">
        <v>1</v>
      </c>
      <c r="I190" s="159">
        <v>1</v>
      </c>
      <c r="J190" s="159">
        <v>1</v>
      </c>
      <c r="K190" s="159">
        <v>1</v>
      </c>
      <c r="L190" s="159">
        <v>4</v>
      </c>
      <c r="M190" s="159">
        <v>3</v>
      </c>
      <c r="N190" s="159">
        <v>4</v>
      </c>
      <c r="O190" s="159">
        <v>3</v>
      </c>
      <c r="P190" s="139" t="s">
        <v>1965</v>
      </c>
      <c r="Q190" s="139" t="s">
        <v>204</v>
      </c>
    </row>
    <row r="191" spans="1:17" s="95" customFormat="1" ht="26.25" hidden="1" x14ac:dyDescent="0.25">
      <c r="A191" s="137">
        <v>2014</v>
      </c>
      <c r="B191" s="150" t="s">
        <v>163</v>
      </c>
      <c r="C191" s="168">
        <v>2</v>
      </c>
      <c r="D191" s="168">
        <v>3</v>
      </c>
      <c r="E191" s="168">
        <v>4</v>
      </c>
      <c r="F191" s="168">
        <v>4</v>
      </c>
      <c r="G191" s="168">
        <v>4</v>
      </c>
      <c r="H191" s="168">
        <v>4</v>
      </c>
      <c r="I191" s="168">
        <v>4</v>
      </c>
      <c r="J191" s="168">
        <v>2</v>
      </c>
      <c r="K191" s="168">
        <v>2</v>
      </c>
      <c r="L191" s="168">
        <v>3</v>
      </c>
      <c r="M191" s="168">
        <v>2</v>
      </c>
      <c r="N191" s="168">
        <v>4</v>
      </c>
      <c r="O191" s="168">
        <v>2</v>
      </c>
      <c r="P191" s="150" t="s">
        <v>1967</v>
      </c>
      <c r="Q191" s="150" t="s">
        <v>153</v>
      </c>
    </row>
    <row r="192" spans="1:17" s="95" customFormat="1" ht="26.25" hidden="1" x14ac:dyDescent="0.25">
      <c r="A192" s="137">
        <v>2014</v>
      </c>
      <c r="B192" s="139" t="s">
        <v>162</v>
      </c>
      <c r="C192" s="159">
        <v>1</v>
      </c>
      <c r="D192" s="159">
        <v>1</v>
      </c>
      <c r="E192" s="159">
        <v>5</v>
      </c>
      <c r="F192" s="159">
        <v>1</v>
      </c>
      <c r="G192" s="159">
        <v>4</v>
      </c>
      <c r="H192" s="159">
        <v>2</v>
      </c>
      <c r="I192" s="159">
        <v>1</v>
      </c>
      <c r="J192" s="159">
        <v>1</v>
      </c>
      <c r="K192" s="159">
        <v>1</v>
      </c>
      <c r="L192" s="159">
        <v>1</v>
      </c>
      <c r="M192" s="159">
        <v>1</v>
      </c>
      <c r="N192" s="159">
        <v>4</v>
      </c>
      <c r="O192" s="159">
        <v>1</v>
      </c>
      <c r="P192" s="139" t="s">
        <v>1968</v>
      </c>
      <c r="Q192" s="139" t="s">
        <v>202</v>
      </c>
    </row>
    <row r="193" spans="1:17" s="95" customFormat="1" ht="26.25" hidden="1" x14ac:dyDescent="0.25">
      <c r="A193" s="137">
        <v>2014</v>
      </c>
      <c r="B193" s="150" t="s">
        <v>162</v>
      </c>
      <c r="C193" s="168">
        <v>5</v>
      </c>
      <c r="D193" s="168">
        <v>3</v>
      </c>
      <c r="E193" s="168">
        <v>4</v>
      </c>
      <c r="F193" s="168">
        <v>5</v>
      </c>
      <c r="G193" s="168">
        <v>4</v>
      </c>
      <c r="H193" s="168">
        <v>3</v>
      </c>
      <c r="I193" s="168">
        <v>5</v>
      </c>
      <c r="J193" s="168">
        <v>4</v>
      </c>
      <c r="K193" s="168">
        <v>5</v>
      </c>
      <c r="L193" s="168">
        <v>5</v>
      </c>
      <c r="M193" s="168">
        <v>5</v>
      </c>
      <c r="N193" s="168">
        <v>4</v>
      </c>
      <c r="O193" s="168">
        <v>5</v>
      </c>
      <c r="P193" s="150" t="s">
        <v>660</v>
      </c>
      <c r="Q193" s="150" t="s">
        <v>153</v>
      </c>
    </row>
    <row r="194" spans="1:17" s="95" customFormat="1" ht="15" hidden="1" x14ac:dyDescent="0.25">
      <c r="A194" s="137">
        <v>2014</v>
      </c>
      <c r="B194" s="139" t="s">
        <v>162</v>
      </c>
      <c r="C194" s="159">
        <v>5</v>
      </c>
      <c r="D194" s="159">
        <v>5</v>
      </c>
      <c r="E194" s="139" t="s">
        <v>5</v>
      </c>
      <c r="F194" s="139" t="s">
        <v>5</v>
      </c>
      <c r="G194" s="139" t="s">
        <v>5</v>
      </c>
      <c r="H194" s="139" t="s">
        <v>5</v>
      </c>
      <c r="I194" s="139" t="s">
        <v>5</v>
      </c>
      <c r="J194" s="139" t="s">
        <v>5</v>
      </c>
      <c r="K194" s="139" t="s">
        <v>5</v>
      </c>
      <c r="L194" s="139" t="s">
        <v>5</v>
      </c>
      <c r="M194" s="139" t="s">
        <v>5</v>
      </c>
      <c r="N194" s="139" t="s">
        <v>5</v>
      </c>
      <c r="O194" s="139" t="s">
        <v>5</v>
      </c>
      <c r="P194" s="139" t="s">
        <v>1969</v>
      </c>
      <c r="Q194" s="139" t="s">
        <v>1970</v>
      </c>
    </row>
    <row r="195" spans="1:17" s="95" customFormat="1" ht="15" hidden="1" x14ac:dyDescent="0.25">
      <c r="A195" s="137">
        <v>2014</v>
      </c>
      <c r="B195" s="150"/>
      <c r="C195" s="150"/>
      <c r="D195" s="150"/>
      <c r="E195" s="150"/>
      <c r="F195" s="150"/>
      <c r="G195" s="150"/>
      <c r="H195" s="150"/>
      <c r="I195" s="150"/>
      <c r="J195" s="150"/>
      <c r="K195" s="150"/>
      <c r="L195" s="150"/>
      <c r="M195" s="150"/>
      <c r="N195" s="150"/>
      <c r="O195" s="150"/>
      <c r="P195" s="150"/>
      <c r="Q195" s="150"/>
    </row>
    <row r="196" spans="1:17" s="95" customFormat="1" ht="15" hidden="1" x14ac:dyDescent="0.25">
      <c r="A196" s="137">
        <v>2014</v>
      </c>
      <c r="B196" s="139" t="s">
        <v>163</v>
      </c>
      <c r="C196" s="159">
        <v>1</v>
      </c>
      <c r="D196" s="159">
        <v>1</v>
      </c>
      <c r="E196" s="159">
        <v>1</v>
      </c>
      <c r="F196" s="159">
        <v>1</v>
      </c>
      <c r="G196" s="159">
        <v>1</v>
      </c>
      <c r="H196" s="159">
        <v>1</v>
      </c>
      <c r="I196" s="159">
        <v>4</v>
      </c>
      <c r="J196" s="159">
        <v>1</v>
      </c>
      <c r="K196" s="159">
        <v>1</v>
      </c>
      <c r="L196" s="159">
        <v>1</v>
      </c>
      <c r="M196" s="159">
        <v>1</v>
      </c>
      <c r="N196" s="159">
        <v>3</v>
      </c>
      <c r="O196" s="159">
        <v>3</v>
      </c>
      <c r="P196" s="139" t="s">
        <v>742</v>
      </c>
      <c r="Q196" s="139" t="s">
        <v>192</v>
      </c>
    </row>
    <row r="197" spans="1:17" s="95" customFormat="1" ht="15" hidden="1" x14ac:dyDescent="0.25">
      <c r="A197" s="137">
        <v>2014</v>
      </c>
      <c r="B197" s="150" t="s">
        <v>162</v>
      </c>
      <c r="C197" s="168">
        <v>5</v>
      </c>
      <c r="D197" s="168">
        <v>3</v>
      </c>
      <c r="E197" s="168">
        <v>4</v>
      </c>
      <c r="F197" s="168">
        <v>5</v>
      </c>
      <c r="G197" s="168">
        <v>3</v>
      </c>
      <c r="H197" s="168">
        <v>5</v>
      </c>
      <c r="I197" s="168">
        <v>2</v>
      </c>
      <c r="J197" s="168">
        <v>4</v>
      </c>
      <c r="K197" s="168">
        <v>5</v>
      </c>
      <c r="L197" s="168">
        <v>4</v>
      </c>
      <c r="M197" s="168">
        <v>5</v>
      </c>
      <c r="N197" s="168">
        <v>3</v>
      </c>
      <c r="O197" s="168">
        <v>4</v>
      </c>
      <c r="P197" s="150" t="s">
        <v>1972</v>
      </c>
      <c r="Q197" s="173" t="s">
        <v>204</v>
      </c>
    </row>
    <row r="198" spans="1:17" s="95" customFormat="1" ht="15" hidden="1" x14ac:dyDescent="0.25">
      <c r="A198" s="137">
        <v>2014</v>
      </c>
      <c r="B198" s="139" t="s">
        <v>162</v>
      </c>
      <c r="C198" s="159">
        <v>5</v>
      </c>
      <c r="D198" s="159">
        <v>5</v>
      </c>
      <c r="E198" s="159">
        <v>5</v>
      </c>
      <c r="F198" s="159">
        <v>5</v>
      </c>
      <c r="G198" s="159">
        <v>5</v>
      </c>
      <c r="H198" s="159">
        <v>5</v>
      </c>
      <c r="I198" s="159">
        <v>5</v>
      </c>
      <c r="J198" s="159">
        <v>5</v>
      </c>
      <c r="K198" s="159">
        <v>5</v>
      </c>
      <c r="L198" s="159">
        <v>5</v>
      </c>
      <c r="M198" s="159">
        <v>5</v>
      </c>
      <c r="N198" s="159">
        <v>5</v>
      </c>
      <c r="O198" s="159">
        <v>5</v>
      </c>
      <c r="P198" s="139" t="s">
        <v>191</v>
      </c>
      <c r="Q198" s="139" t="s">
        <v>155</v>
      </c>
    </row>
    <row r="199" spans="1:17" s="95" customFormat="1" ht="26.25" hidden="1" x14ac:dyDescent="0.25">
      <c r="A199" s="137">
        <v>2014</v>
      </c>
      <c r="B199" s="150" t="s">
        <v>162</v>
      </c>
      <c r="C199" s="168">
        <v>3</v>
      </c>
      <c r="D199" s="168">
        <v>3</v>
      </c>
      <c r="E199" s="168">
        <v>3</v>
      </c>
      <c r="F199" s="168">
        <v>3</v>
      </c>
      <c r="G199" s="168">
        <v>5</v>
      </c>
      <c r="H199" s="168">
        <v>5</v>
      </c>
      <c r="I199" s="168">
        <v>2</v>
      </c>
      <c r="J199" s="168">
        <v>4</v>
      </c>
      <c r="K199" s="168">
        <v>4</v>
      </c>
      <c r="L199" s="168">
        <v>4</v>
      </c>
      <c r="M199" s="168">
        <v>5</v>
      </c>
      <c r="N199" s="168">
        <v>5</v>
      </c>
      <c r="O199" s="168">
        <v>5</v>
      </c>
      <c r="P199" s="150" t="s">
        <v>1973</v>
      </c>
      <c r="Q199" s="150" t="s">
        <v>202</v>
      </c>
    </row>
    <row r="200" spans="1:17" s="95" customFormat="1" ht="15" hidden="1" x14ac:dyDescent="0.25">
      <c r="A200" s="137">
        <v>2014</v>
      </c>
      <c r="B200" s="139" t="s">
        <v>162</v>
      </c>
      <c r="C200" s="159">
        <v>5</v>
      </c>
      <c r="D200" s="159">
        <v>4</v>
      </c>
      <c r="E200" s="159">
        <v>5</v>
      </c>
      <c r="F200" s="159">
        <v>5</v>
      </c>
      <c r="G200" s="159">
        <v>4</v>
      </c>
      <c r="H200" s="159">
        <v>5</v>
      </c>
      <c r="I200" s="159">
        <v>4</v>
      </c>
      <c r="J200" s="159">
        <v>3</v>
      </c>
      <c r="K200" s="159">
        <v>3</v>
      </c>
      <c r="L200" s="159">
        <v>4</v>
      </c>
      <c r="M200" s="159">
        <v>3</v>
      </c>
      <c r="N200" s="159">
        <v>5</v>
      </c>
      <c r="O200" s="159">
        <v>4</v>
      </c>
      <c r="P200" s="139" t="s">
        <v>430</v>
      </c>
      <c r="Q200" s="139" t="s">
        <v>153</v>
      </c>
    </row>
    <row r="201" spans="1:17" s="95" customFormat="1" ht="26.25" hidden="1" x14ac:dyDescent="0.25">
      <c r="A201" s="137">
        <v>2014</v>
      </c>
      <c r="B201" s="150" t="s">
        <v>163</v>
      </c>
      <c r="C201" s="168">
        <v>3</v>
      </c>
      <c r="D201" s="168">
        <v>3</v>
      </c>
      <c r="E201" s="168">
        <v>3</v>
      </c>
      <c r="F201" s="168">
        <v>3</v>
      </c>
      <c r="G201" s="168">
        <v>3</v>
      </c>
      <c r="H201" s="168">
        <v>3</v>
      </c>
      <c r="I201" s="168">
        <v>3</v>
      </c>
      <c r="J201" s="168">
        <v>3</v>
      </c>
      <c r="K201" s="168">
        <v>3</v>
      </c>
      <c r="L201" s="168">
        <v>3</v>
      </c>
      <c r="M201" s="168">
        <v>3</v>
      </c>
      <c r="N201" s="168">
        <v>3</v>
      </c>
      <c r="O201" s="168">
        <v>3</v>
      </c>
      <c r="P201" s="150" t="s">
        <v>709</v>
      </c>
      <c r="Q201" s="150" t="s">
        <v>202</v>
      </c>
    </row>
    <row r="202" spans="1:17" s="95" customFormat="1" ht="15" hidden="1" x14ac:dyDescent="0.25">
      <c r="A202" s="137">
        <v>2014</v>
      </c>
      <c r="B202" s="139" t="s">
        <v>163</v>
      </c>
      <c r="C202" s="159">
        <v>3</v>
      </c>
      <c r="D202" s="159">
        <v>3</v>
      </c>
      <c r="E202" s="159">
        <v>4</v>
      </c>
      <c r="F202" s="159">
        <v>4</v>
      </c>
      <c r="G202" s="159">
        <v>3</v>
      </c>
      <c r="H202" s="159">
        <v>2</v>
      </c>
      <c r="I202" s="159">
        <v>4</v>
      </c>
      <c r="J202" s="159">
        <v>1</v>
      </c>
      <c r="K202" s="159">
        <v>2</v>
      </c>
      <c r="L202" s="159">
        <v>2</v>
      </c>
      <c r="M202" s="159">
        <v>2</v>
      </c>
      <c r="N202" s="159">
        <v>4</v>
      </c>
      <c r="O202" s="159">
        <v>2</v>
      </c>
      <c r="P202" s="139"/>
      <c r="Q202" s="172" t="s">
        <v>1976</v>
      </c>
    </row>
    <row r="203" spans="1:17" s="95" customFormat="1" ht="15" hidden="1" x14ac:dyDescent="0.25">
      <c r="A203" s="137">
        <v>2014</v>
      </c>
      <c r="B203" s="150" t="s">
        <v>162</v>
      </c>
      <c r="C203" s="168">
        <v>5</v>
      </c>
      <c r="D203" s="168">
        <v>3</v>
      </c>
      <c r="E203" s="168">
        <v>5</v>
      </c>
      <c r="F203" s="168">
        <v>5</v>
      </c>
      <c r="G203" s="168">
        <v>4</v>
      </c>
      <c r="H203" s="168">
        <v>3</v>
      </c>
      <c r="I203" s="168">
        <v>3</v>
      </c>
      <c r="J203" s="168">
        <v>3</v>
      </c>
      <c r="K203" s="168">
        <v>4</v>
      </c>
      <c r="L203" s="168">
        <v>4</v>
      </c>
      <c r="M203" s="168">
        <v>3</v>
      </c>
      <c r="N203" s="168">
        <v>3</v>
      </c>
      <c r="O203" s="168">
        <v>2</v>
      </c>
      <c r="P203" s="150" t="s">
        <v>191</v>
      </c>
      <c r="Q203" s="150" t="s">
        <v>192</v>
      </c>
    </row>
    <row r="204" spans="1:17" s="95" customFormat="1" ht="26.25" hidden="1" x14ac:dyDescent="0.25">
      <c r="A204" s="137">
        <v>2014</v>
      </c>
      <c r="B204" s="139" t="s">
        <v>163</v>
      </c>
      <c r="C204" s="159">
        <v>4</v>
      </c>
      <c r="D204" s="159">
        <v>3</v>
      </c>
      <c r="E204" s="159">
        <v>4</v>
      </c>
      <c r="F204" s="159">
        <v>3</v>
      </c>
      <c r="G204" s="159">
        <v>5</v>
      </c>
      <c r="H204" s="159">
        <v>3</v>
      </c>
      <c r="I204" s="159">
        <v>4</v>
      </c>
      <c r="J204" s="159">
        <v>3</v>
      </c>
      <c r="K204" s="159">
        <v>5</v>
      </c>
      <c r="L204" s="159">
        <v>4</v>
      </c>
      <c r="M204" s="159">
        <v>4</v>
      </c>
      <c r="N204" s="159">
        <v>5</v>
      </c>
      <c r="O204" s="159">
        <v>4</v>
      </c>
      <c r="P204" s="139" t="s">
        <v>345</v>
      </c>
      <c r="Q204" s="139" t="s">
        <v>204</v>
      </c>
    </row>
    <row r="205" spans="1:17" s="95" customFormat="1" ht="26.25" hidden="1" x14ac:dyDescent="0.25">
      <c r="A205" s="137">
        <v>2014</v>
      </c>
      <c r="B205" s="150" t="s">
        <v>162</v>
      </c>
      <c r="C205" s="168">
        <v>5</v>
      </c>
      <c r="D205" s="168">
        <v>1</v>
      </c>
      <c r="E205" s="168">
        <v>4</v>
      </c>
      <c r="F205" s="168">
        <v>2</v>
      </c>
      <c r="G205" s="168">
        <v>3</v>
      </c>
      <c r="H205" s="168">
        <v>1</v>
      </c>
      <c r="I205" s="168">
        <v>3</v>
      </c>
      <c r="J205" s="168">
        <v>5</v>
      </c>
      <c r="K205" s="168">
        <v>1</v>
      </c>
      <c r="L205" s="168">
        <v>5</v>
      </c>
      <c r="M205" s="168">
        <v>5</v>
      </c>
      <c r="N205" s="168">
        <v>4</v>
      </c>
      <c r="O205" s="168">
        <v>5</v>
      </c>
      <c r="P205" s="150" t="s">
        <v>1977</v>
      </c>
      <c r="Q205" s="150" t="s">
        <v>204</v>
      </c>
    </row>
    <row r="206" spans="1:17" s="95" customFormat="1" ht="15" hidden="1" x14ac:dyDescent="0.25">
      <c r="A206" s="137">
        <v>2014</v>
      </c>
      <c r="B206" s="139" t="s">
        <v>162</v>
      </c>
      <c r="C206" s="159">
        <v>5</v>
      </c>
      <c r="D206" s="159">
        <v>2</v>
      </c>
      <c r="E206" s="159">
        <v>3</v>
      </c>
      <c r="F206" s="159">
        <v>3</v>
      </c>
      <c r="G206" s="159">
        <v>4</v>
      </c>
      <c r="H206" s="159">
        <v>3</v>
      </c>
      <c r="I206" s="159">
        <v>4</v>
      </c>
      <c r="J206" s="159">
        <v>5</v>
      </c>
      <c r="K206" s="159">
        <v>2</v>
      </c>
      <c r="L206" s="159">
        <v>4</v>
      </c>
      <c r="M206" s="159">
        <v>5</v>
      </c>
      <c r="N206" s="159">
        <v>4</v>
      </c>
      <c r="O206" s="159">
        <v>3</v>
      </c>
      <c r="P206" s="139" t="s">
        <v>194</v>
      </c>
      <c r="Q206" s="139" t="s">
        <v>155</v>
      </c>
    </row>
    <row r="207" spans="1:17" s="95" customFormat="1" ht="51.75" hidden="1" x14ac:dyDescent="0.25">
      <c r="A207" s="137">
        <v>2014</v>
      </c>
      <c r="B207" s="150" t="s">
        <v>162</v>
      </c>
      <c r="C207" s="168">
        <v>2</v>
      </c>
      <c r="D207" s="168">
        <v>2</v>
      </c>
      <c r="E207" s="168">
        <v>4</v>
      </c>
      <c r="F207" s="168">
        <v>2</v>
      </c>
      <c r="G207" s="168">
        <v>2</v>
      </c>
      <c r="H207" s="168">
        <v>2</v>
      </c>
      <c r="I207" s="168">
        <v>4</v>
      </c>
      <c r="J207" s="168">
        <v>2</v>
      </c>
      <c r="K207" s="168">
        <v>2</v>
      </c>
      <c r="L207" s="168">
        <v>5</v>
      </c>
      <c r="M207" s="168">
        <v>5</v>
      </c>
      <c r="N207" s="168">
        <v>4</v>
      </c>
      <c r="O207" s="168">
        <v>2</v>
      </c>
      <c r="P207" s="150" t="s">
        <v>1979</v>
      </c>
      <c r="Q207" s="150" t="s">
        <v>155</v>
      </c>
    </row>
    <row r="208" spans="1:17" s="95" customFormat="1" ht="26.25" hidden="1" x14ac:dyDescent="0.25">
      <c r="A208" s="137">
        <v>2014</v>
      </c>
      <c r="B208" s="139" t="s">
        <v>162</v>
      </c>
      <c r="C208" s="159">
        <v>3</v>
      </c>
      <c r="D208" s="159">
        <v>1</v>
      </c>
      <c r="E208" s="159">
        <v>4</v>
      </c>
      <c r="F208" s="159">
        <v>5</v>
      </c>
      <c r="G208" s="159">
        <v>5</v>
      </c>
      <c r="H208" s="159">
        <v>3</v>
      </c>
      <c r="I208" s="159">
        <v>5</v>
      </c>
      <c r="J208" s="159">
        <v>5</v>
      </c>
      <c r="K208" s="159">
        <v>3</v>
      </c>
      <c r="L208" s="159">
        <v>5</v>
      </c>
      <c r="M208" s="159">
        <v>4</v>
      </c>
      <c r="N208" s="159">
        <v>5</v>
      </c>
      <c r="O208" s="159">
        <v>5</v>
      </c>
      <c r="P208" s="139"/>
      <c r="Q208" s="139" t="s">
        <v>202</v>
      </c>
    </row>
    <row r="209" spans="1:17" s="95" customFormat="1" ht="15" hidden="1" x14ac:dyDescent="0.25">
      <c r="A209" s="137">
        <v>2014</v>
      </c>
      <c r="B209" s="150" t="s">
        <v>162</v>
      </c>
      <c r="C209" s="168">
        <v>5</v>
      </c>
      <c r="D209" s="168">
        <v>2</v>
      </c>
      <c r="E209" s="168">
        <v>4</v>
      </c>
      <c r="F209" s="168">
        <v>3</v>
      </c>
      <c r="G209" s="168">
        <v>4</v>
      </c>
      <c r="H209" s="168">
        <v>3</v>
      </c>
      <c r="I209" s="168">
        <v>4</v>
      </c>
      <c r="J209" s="168">
        <v>3</v>
      </c>
      <c r="K209" s="168">
        <v>4</v>
      </c>
      <c r="L209" s="168">
        <v>5</v>
      </c>
      <c r="M209" s="168">
        <v>5</v>
      </c>
      <c r="N209" s="168">
        <v>5</v>
      </c>
      <c r="O209" s="168">
        <v>5</v>
      </c>
      <c r="P209" s="150" t="s">
        <v>1981</v>
      </c>
      <c r="Q209" s="150" t="s">
        <v>155</v>
      </c>
    </row>
    <row r="210" spans="1:17" s="95" customFormat="1" ht="51.75" hidden="1" x14ac:dyDescent="0.25">
      <c r="A210" s="137">
        <v>2014</v>
      </c>
      <c r="B210" s="139" t="s">
        <v>163</v>
      </c>
      <c r="C210" s="159">
        <v>3</v>
      </c>
      <c r="D210" s="159">
        <v>4</v>
      </c>
      <c r="E210" s="159">
        <v>2</v>
      </c>
      <c r="F210" s="159">
        <v>4</v>
      </c>
      <c r="G210" s="159">
        <v>2</v>
      </c>
      <c r="H210" s="159">
        <v>4</v>
      </c>
      <c r="I210" s="159">
        <v>3</v>
      </c>
      <c r="J210" s="159">
        <v>3</v>
      </c>
      <c r="K210" s="139" t="s">
        <v>5</v>
      </c>
      <c r="L210" s="159">
        <v>4</v>
      </c>
      <c r="M210" s="159">
        <v>5</v>
      </c>
      <c r="N210" s="159">
        <v>4</v>
      </c>
      <c r="O210" s="159">
        <v>5</v>
      </c>
      <c r="P210" s="139" t="s">
        <v>1982</v>
      </c>
      <c r="Q210" s="139" t="s">
        <v>202</v>
      </c>
    </row>
    <row r="211" spans="1:17" s="95" customFormat="1" ht="15" hidden="1" x14ac:dyDescent="0.25">
      <c r="A211" s="137">
        <v>2014</v>
      </c>
      <c r="B211" s="150" t="s">
        <v>163</v>
      </c>
      <c r="C211" s="168">
        <v>4</v>
      </c>
      <c r="D211" s="168">
        <v>4</v>
      </c>
      <c r="E211" s="168">
        <v>4</v>
      </c>
      <c r="F211" s="168">
        <v>5</v>
      </c>
      <c r="G211" s="168">
        <v>5</v>
      </c>
      <c r="H211" s="168">
        <v>5</v>
      </c>
      <c r="I211" s="168">
        <v>5</v>
      </c>
      <c r="J211" s="168">
        <v>5</v>
      </c>
      <c r="K211" s="168">
        <v>4</v>
      </c>
      <c r="L211" s="168">
        <v>5</v>
      </c>
      <c r="M211" s="168">
        <v>5</v>
      </c>
      <c r="N211" s="168">
        <v>5</v>
      </c>
      <c r="O211" s="168">
        <v>4</v>
      </c>
      <c r="P211" s="150" t="s">
        <v>1020</v>
      </c>
      <c r="Q211" s="150" t="s">
        <v>192</v>
      </c>
    </row>
    <row r="212" spans="1:17" s="95" customFormat="1" ht="26.25" hidden="1" x14ac:dyDescent="0.25">
      <c r="A212" s="137">
        <v>2014</v>
      </c>
      <c r="B212" s="139" t="s">
        <v>163</v>
      </c>
      <c r="C212" s="159">
        <v>5</v>
      </c>
      <c r="D212" s="159">
        <v>3</v>
      </c>
      <c r="E212" s="159">
        <v>4</v>
      </c>
      <c r="F212" s="159">
        <v>5</v>
      </c>
      <c r="G212" s="159">
        <v>4</v>
      </c>
      <c r="H212" s="159">
        <v>4</v>
      </c>
      <c r="I212" s="159">
        <v>5</v>
      </c>
      <c r="J212" s="159">
        <v>4</v>
      </c>
      <c r="K212" s="159">
        <v>4</v>
      </c>
      <c r="L212" s="159">
        <v>4</v>
      </c>
      <c r="M212" s="159">
        <v>5</v>
      </c>
      <c r="N212" s="159">
        <v>4</v>
      </c>
      <c r="O212" s="159">
        <v>4</v>
      </c>
      <c r="P212" s="139" t="s">
        <v>1983</v>
      </c>
      <c r="Q212" s="139" t="s">
        <v>202</v>
      </c>
    </row>
    <row r="213" spans="1:17" s="95" customFormat="1" ht="26.25" hidden="1" x14ac:dyDescent="0.25">
      <c r="A213" s="137">
        <v>2014</v>
      </c>
      <c r="B213" s="150" t="s">
        <v>162</v>
      </c>
      <c r="C213" s="168">
        <v>4</v>
      </c>
      <c r="D213" s="168">
        <v>4</v>
      </c>
      <c r="E213" s="168">
        <v>4</v>
      </c>
      <c r="F213" s="168">
        <v>5</v>
      </c>
      <c r="G213" s="168">
        <v>4</v>
      </c>
      <c r="H213" s="168">
        <v>5</v>
      </c>
      <c r="I213" s="168">
        <v>4</v>
      </c>
      <c r="J213" s="168">
        <v>3</v>
      </c>
      <c r="K213" s="168">
        <v>3</v>
      </c>
      <c r="L213" s="168">
        <v>4</v>
      </c>
      <c r="M213" s="168">
        <v>4</v>
      </c>
      <c r="N213" s="168">
        <v>5</v>
      </c>
      <c r="O213" s="168">
        <v>3</v>
      </c>
      <c r="P213" s="150" t="s">
        <v>1984</v>
      </c>
      <c r="Q213" s="150" t="s">
        <v>192</v>
      </c>
    </row>
    <row r="214" spans="1:17" s="95" customFormat="1" ht="26.25" hidden="1" x14ac:dyDescent="0.25">
      <c r="A214" s="137">
        <v>2014</v>
      </c>
      <c r="B214" s="139" t="s">
        <v>162</v>
      </c>
      <c r="C214" s="159">
        <v>2</v>
      </c>
      <c r="D214" s="159">
        <v>4</v>
      </c>
      <c r="E214" s="159">
        <v>5</v>
      </c>
      <c r="F214" s="159">
        <v>2</v>
      </c>
      <c r="G214" s="159">
        <v>5</v>
      </c>
      <c r="H214" s="159">
        <v>4</v>
      </c>
      <c r="I214" s="159">
        <v>4</v>
      </c>
      <c r="J214" s="159">
        <v>3</v>
      </c>
      <c r="K214" s="159">
        <v>4</v>
      </c>
      <c r="L214" s="159">
        <v>3</v>
      </c>
      <c r="M214" s="159">
        <v>4</v>
      </c>
      <c r="N214" s="159">
        <v>4</v>
      </c>
      <c r="O214" s="159">
        <v>2</v>
      </c>
      <c r="P214" s="139" t="s">
        <v>1985</v>
      </c>
      <c r="Q214" s="139" t="s">
        <v>202</v>
      </c>
    </row>
    <row r="215" spans="1:17" s="95" customFormat="1" ht="26.25" hidden="1" x14ac:dyDescent="0.25">
      <c r="A215" s="137">
        <v>2014</v>
      </c>
      <c r="B215" s="150" t="s">
        <v>162</v>
      </c>
      <c r="C215" s="168">
        <v>5</v>
      </c>
      <c r="D215" s="168">
        <v>3</v>
      </c>
      <c r="E215" s="168">
        <v>4</v>
      </c>
      <c r="F215" s="168">
        <v>4</v>
      </c>
      <c r="G215" s="168">
        <v>5</v>
      </c>
      <c r="H215" s="168">
        <v>4</v>
      </c>
      <c r="I215" s="168">
        <v>5</v>
      </c>
      <c r="J215" s="168">
        <v>3</v>
      </c>
      <c r="K215" s="168">
        <v>3</v>
      </c>
      <c r="L215" s="168">
        <v>5</v>
      </c>
      <c r="M215" s="168">
        <v>4</v>
      </c>
      <c r="N215" s="168">
        <v>4</v>
      </c>
      <c r="O215" s="168">
        <v>3</v>
      </c>
      <c r="P215" s="150" t="s">
        <v>1987</v>
      </c>
      <c r="Q215" s="150" t="s">
        <v>1988</v>
      </c>
    </row>
    <row r="216" spans="1:17" s="95" customFormat="1" ht="26.25" hidden="1" x14ac:dyDescent="0.25">
      <c r="A216" s="137">
        <v>2014</v>
      </c>
      <c r="B216" s="139" t="s">
        <v>163</v>
      </c>
      <c r="C216" s="139" t="s">
        <v>5</v>
      </c>
      <c r="D216" s="159">
        <v>3</v>
      </c>
      <c r="E216" s="139" t="s">
        <v>5</v>
      </c>
      <c r="F216" s="159">
        <v>3</v>
      </c>
      <c r="G216" s="159">
        <v>3</v>
      </c>
      <c r="H216" s="159">
        <v>1</v>
      </c>
      <c r="I216" s="159">
        <v>3</v>
      </c>
      <c r="J216" s="159">
        <v>2</v>
      </c>
      <c r="K216" s="139" t="s">
        <v>5</v>
      </c>
      <c r="L216" s="159">
        <v>2</v>
      </c>
      <c r="M216" s="159">
        <v>4</v>
      </c>
      <c r="N216" s="159">
        <v>3</v>
      </c>
      <c r="O216" s="159">
        <v>3</v>
      </c>
      <c r="P216" s="139" t="s">
        <v>1990</v>
      </c>
      <c r="Q216" s="139" t="s">
        <v>202</v>
      </c>
    </row>
    <row r="217" spans="1:17" s="95" customFormat="1" ht="15" hidden="1" x14ac:dyDescent="0.25">
      <c r="A217" s="137">
        <v>2014</v>
      </c>
      <c r="B217" s="150" t="s">
        <v>163</v>
      </c>
      <c r="C217" s="168">
        <v>2</v>
      </c>
      <c r="D217" s="168">
        <v>1</v>
      </c>
      <c r="E217" s="168">
        <v>2</v>
      </c>
      <c r="F217" s="168">
        <v>3</v>
      </c>
      <c r="G217" s="168">
        <v>2</v>
      </c>
      <c r="H217" s="168">
        <v>3</v>
      </c>
      <c r="I217" s="168">
        <v>3</v>
      </c>
      <c r="J217" s="168">
        <v>3</v>
      </c>
      <c r="K217" s="168">
        <v>3</v>
      </c>
      <c r="L217" s="168">
        <v>4</v>
      </c>
      <c r="M217" s="168">
        <v>3</v>
      </c>
      <c r="N217" s="168">
        <v>4</v>
      </c>
      <c r="O217" s="168">
        <v>4</v>
      </c>
      <c r="P217" s="150" t="s">
        <v>1129</v>
      </c>
      <c r="Q217" s="150" t="s">
        <v>192</v>
      </c>
    </row>
    <row r="218" spans="1:17" s="95" customFormat="1" ht="26.25" hidden="1" x14ac:dyDescent="0.25">
      <c r="A218" s="137">
        <v>2014</v>
      </c>
      <c r="B218" s="139" t="s">
        <v>163</v>
      </c>
      <c r="C218" s="159">
        <v>4</v>
      </c>
      <c r="D218" s="159">
        <v>1</v>
      </c>
      <c r="E218" s="159">
        <v>2</v>
      </c>
      <c r="F218" s="159">
        <v>2</v>
      </c>
      <c r="G218" s="159">
        <v>3</v>
      </c>
      <c r="H218" s="159">
        <v>2</v>
      </c>
      <c r="I218" s="159">
        <v>3</v>
      </c>
      <c r="J218" s="159">
        <v>3</v>
      </c>
      <c r="K218" s="159">
        <v>3</v>
      </c>
      <c r="L218" s="159">
        <v>4</v>
      </c>
      <c r="M218" s="159">
        <v>3</v>
      </c>
      <c r="N218" s="159">
        <v>3</v>
      </c>
      <c r="O218" s="159">
        <v>4</v>
      </c>
      <c r="P218" s="139" t="s">
        <v>1081</v>
      </c>
      <c r="Q218" s="139" t="s">
        <v>202</v>
      </c>
    </row>
    <row r="219" spans="1:17" s="95" customFormat="1" ht="26.25" hidden="1" x14ac:dyDescent="0.25">
      <c r="A219" s="137">
        <v>2014</v>
      </c>
      <c r="B219" s="150" t="s">
        <v>163</v>
      </c>
      <c r="C219" s="168">
        <v>5</v>
      </c>
      <c r="D219" s="168">
        <v>5</v>
      </c>
      <c r="E219" s="168">
        <v>5</v>
      </c>
      <c r="F219" s="168">
        <v>5</v>
      </c>
      <c r="G219" s="168">
        <v>5</v>
      </c>
      <c r="H219" s="168">
        <v>5</v>
      </c>
      <c r="I219" s="168">
        <v>5</v>
      </c>
      <c r="J219" s="168">
        <v>5</v>
      </c>
      <c r="K219" s="168">
        <v>5</v>
      </c>
      <c r="L219" s="168">
        <v>5</v>
      </c>
      <c r="M219" s="168">
        <v>5</v>
      </c>
      <c r="N219" s="168">
        <v>5</v>
      </c>
      <c r="O219" s="168">
        <v>5</v>
      </c>
      <c r="P219" s="150" t="s">
        <v>345</v>
      </c>
      <c r="Q219" s="150" t="s">
        <v>204</v>
      </c>
    </row>
    <row r="220" spans="1:17" s="95" customFormat="1" ht="26.25" hidden="1" x14ac:dyDescent="0.25">
      <c r="A220" s="137">
        <v>2014</v>
      </c>
      <c r="B220" s="139" t="s">
        <v>163</v>
      </c>
      <c r="C220" s="159">
        <v>1</v>
      </c>
      <c r="D220" s="159">
        <v>2</v>
      </c>
      <c r="E220" s="159">
        <v>4</v>
      </c>
      <c r="F220" s="159">
        <v>1</v>
      </c>
      <c r="G220" s="159">
        <v>4</v>
      </c>
      <c r="H220" s="159">
        <v>2</v>
      </c>
      <c r="I220" s="159">
        <v>4</v>
      </c>
      <c r="J220" s="159">
        <v>4</v>
      </c>
      <c r="K220" s="159">
        <v>4</v>
      </c>
      <c r="L220" s="159">
        <v>3</v>
      </c>
      <c r="M220" s="159">
        <v>4</v>
      </c>
      <c r="N220" s="159">
        <v>5</v>
      </c>
      <c r="O220" s="159">
        <v>4</v>
      </c>
      <c r="P220" s="139" t="s">
        <v>657</v>
      </c>
      <c r="Q220" s="139" t="s">
        <v>202</v>
      </c>
    </row>
    <row r="221" spans="1:17" s="95" customFormat="1" ht="26.25" hidden="1" x14ac:dyDescent="0.25">
      <c r="A221" s="137">
        <v>2014</v>
      </c>
      <c r="B221" s="150" t="s">
        <v>163</v>
      </c>
      <c r="C221" s="168">
        <v>4</v>
      </c>
      <c r="D221" s="168">
        <v>2</v>
      </c>
      <c r="E221" s="168">
        <v>5</v>
      </c>
      <c r="F221" s="168">
        <v>5</v>
      </c>
      <c r="G221" s="168">
        <v>5</v>
      </c>
      <c r="H221" s="168">
        <v>4</v>
      </c>
      <c r="I221" s="168">
        <v>5</v>
      </c>
      <c r="J221" s="168">
        <v>4</v>
      </c>
      <c r="K221" s="168">
        <v>5</v>
      </c>
      <c r="L221" s="168">
        <v>5</v>
      </c>
      <c r="M221" s="168">
        <v>5</v>
      </c>
      <c r="N221" s="168">
        <v>5</v>
      </c>
      <c r="O221" s="168">
        <v>5</v>
      </c>
      <c r="P221" s="150" t="s">
        <v>548</v>
      </c>
      <c r="Q221" s="150" t="s">
        <v>153</v>
      </c>
    </row>
    <row r="222" spans="1:17" s="95" customFormat="1" ht="26.25" hidden="1" x14ac:dyDescent="0.25">
      <c r="A222" s="137">
        <v>2014</v>
      </c>
      <c r="B222" s="139" t="s">
        <v>163</v>
      </c>
      <c r="C222" s="159">
        <v>5</v>
      </c>
      <c r="D222" s="159">
        <v>2</v>
      </c>
      <c r="E222" s="159">
        <v>5</v>
      </c>
      <c r="F222" s="159">
        <v>4</v>
      </c>
      <c r="G222" s="159">
        <v>5</v>
      </c>
      <c r="H222" s="159">
        <v>5</v>
      </c>
      <c r="I222" s="159">
        <v>3</v>
      </c>
      <c r="J222" s="159">
        <v>3</v>
      </c>
      <c r="K222" s="159">
        <v>5</v>
      </c>
      <c r="L222" s="159">
        <v>4</v>
      </c>
      <c r="M222" s="159">
        <v>3</v>
      </c>
      <c r="N222" s="159">
        <v>5</v>
      </c>
      <c r="O222" s="159">
        <v>4</v>
      </c>
      <c r="P222" s="139" t="s">
        <v>1281</v>
      </c>
      <c r="Q222" s="139" t="s">
        <v>204</v>
      </c>
    </row>
    <row r="223" spans="1:17" s="95" customFormat="1" ht="15" hidden="1" x14ac:dyDescent="0.25">
      <c r="A223" s="137">
        <v>2014</v>
      </c>
      <c r="B223" s="150" t="s">
        <v>162</v>
      </c>
      <c r="C223" s="150" t="s">
        <v>5</v>
      </c>
      <c r="D223" s="168">
        <v>5</v>
      </c>
      <c r="E223" s="168">
        <v>4</v>
      </c>
      <c r="F223" s="168">
        <v>4</v>
      </c>
      <c r="G223" s="150" t="s">
        <v>5</v>
      </c>
      <c r="H223" s="168">
        <v>3</v>
      </c>
      <c r="I223" s="150" t="s">
        <v>5</v>
      </c>
      <c r="J223" s="150" t="s">
        <v>5</v>
      </c>
      <c r="K223" s="150" t="s">
        <v>5</v>
      </c>
      <c r="L223" s="150" t="s">
        <v>5</v>
      </c>
      <c r="M223" s="168">
        <v>1</v>
      </c>
      <c r="N223" s="168">
        <v>3</v>
      </c>
      <c r="O223" s="150" t="s">
        <v>5</v>
      </c>
      <c r="P223" s="150" t="s">
        <v>1992</v>
      </c>
      <c r="Q223" s="150" t="s">
        <v>155</v>
      </c>
    </row>
    <row r="224" spans="1:17" s="95" customFormat="1" ht="26.25" hidden="1" x14ac:dyDescent="0.25">
      <c r="A224" s="137">
        <v>2014</v>
      </c>
      <c r="B224" s="139" t="s">
        <v>162</v>
      </c>
      <c r="C224" s="159">
        <v>3</v>
      </c>
      <c r="D224" s="159">
        <v>5</v>
      </c>
      <c r="E224" s="159">
        <v>3</v>
      </c>
      <c r="F224" s="159">
        <v>3</v>
      </c>
      <c r="G224" s="159">
        <v>5</v>
      </c>
      <c r="H224" s="159">
        <v>5</v>
      </c>
      <c r="I224" s="159">
        <v>4</v>
      </c>
      <c r="J224" s="159">
        <v>5</v>
      </c>
      <c r="K224" s="159">
        <v>3</v>
      </c>
      <c r="L224" s="159">
        <v>5</v>
      </c>
      <c r="M224" s="159">
        <v>5</v>
      </c>
      <c r="N224" s="159">
        <v>3</v>
      </c>
      <c r="O224" s="159">
        <v>4</v>
      </c>
      <c r="P224" s="139" t="s">
        <v>1993</v>
      </c>
      <c r="Q224" s="139" t="s">
        <v>153</v>
      </c>
    </row>
    <row r="225" spans="1:17" s="95" customFormat="1" ht="15" hidden="1" x14ac:dyDescent="0.25">
      <c r="A225" s="137">
        <v>2014</v>
      </c>
      <c r="B225" s="150" t="s">
        <v>162</v>
      </c>
      <c r="C225" s="168">
        <v>4</v>
      </c>
      <c r="D225" s="168">
        <v>1</v>
      </c>
      <c r="E225" s="168">
        <v>4</v>
      </c>
      <c r="F225" s="168">
        <v>1</v>
      </c>
      <c r="G225" s="168">
        <v>1</v>
      </c>
      <c r="H225" s="168">
        <v>1</v>
      </c>
      <c r="I225" s="168">
        <v>1</v>
      </c>
      <c r="J225" s="168">
        <v>1</v>
      </c>
      <c r="K225" s="168">
        <v>2</v>
      </c>
      <c r="L225" s="168">
        <v>1</v>
      </c>
      <c r="M225" s="168">
        <v>1</v>
      </c>
      <c r="N225" s="168">
        <v>5</v>
      </c>
      <c r="O225" s="168">
        <v>5</v>
      </c>
      <c r="P225" s="150"/>
      <c r="Q225" s="173" t="s">
        <v>202</v>
      </c>
    </row>
    <row r="226" spans="1:17" s="95" customFormat="1" ht="15" hidden="1" x14ac:dyDescent="0.25">
      <c r="A226" s="137">
        <v>2014</v>
      </c>
      <c r="B226" s="139" t="s">
        <v>162</v>
      </c>
      <c r="C226" s="159">
        <v>1</v>
      </c>
      <c r="D226" s="159">
        <v>1</v>
      </c>
      <c r="E226" s="159">
        <v>2</v>
      </c>
      <c r="F226" s="159">
        <v>3</v>
      </c>
      <c r="G226" s="159">
        <v>2</v>
      </c>
      <c r="H226" s="159">
        <v>4</v>
      </c>
      <c r="I226" s="159">
        <v>1</v>
      </c>
      <c r="J226" s="139" t="s">
        <v>5</v>
      </c>
      <c r="K226" s="159">
        <v>1</v>
      </c>
      <c r="L226" s="159">
        <v>4</v>
      </c>
      <c r="M226" s="159">
        <v>3</v>
      </c>
      <c r="N226" s="159">
        <v>3</v>
      </c>
      <c r="O226" s="139" t="s">
        <v>5</v>
      </c>
      <c r="P226" s="139" t="s">
        <v>301</v>
      </c>
      <c r="Q226" s="139" t="s">
        <v>192</v>
      </c>
    </row>
    <row r="227" spans="1:17" s="95" customFormat="1" ht="15" hidden="1" x14ac:dyDescent="0.25">
      <c r="A227" s="137">
        <v>2014</v>
      </c>
      <c r="B227" s="150" t="s">
        <v>162</v>
      </c>
      <c r="C227" s="168">
        <v>5</v>
      </c>
      <c r="D227" s="168">
        <v>4</v>
      </c>
      <c r="E227" s="168">
        <v>4</v>
      </c>
      <c r="F227" s="168">
        <v>4</v>
      </c>
      <c r="G227" s="168">
        <v>5</v>
      </c>
      <c r="H227" s="168">
        <v>5</v>
      </c>
      <c r="I227" s="168">
        <v>4</v>
      </c>
      <c r="J227" s="168">
        <v>3</v>
      </c>
      <c r="K227" s="168">
        <v>4</v>
      </c>
      <c r="L227" s="168">
        <v>3</v>
      </c>
      <c r="M227" s="168">
        <v>4</v>
      </c>
      <c r="N227" s="168">
        <v>5</v>
      </c>
      <c r="O227" s="168">
        <v>3</v>
      </c>
      <c r="P227" s="150" t="s">
        <v>1994</v>
      </c>
      <c r="Q227" s="150" t="s">
        <v>192</v>
      </c>
    </row>
    <row r="228" spans="1:17" s="95" customFormat="1" ht="39" hidden="1" x14ac:dyDescent="0.25">
      <c r="A228" s="137">
        <v>2014</v>
      </c>
      <c r="B228" s="156" t="s">
        <v>162</v>
      </c>
      <c r="C228" s="169">
        <v>5</v>
      </c>
      <c r="D228" s="169">
        <v>3</v>
      </c>
      <c r="E228" s="169">
        <v>4</v>
      </c>
      <c r="F228" s="169">
        <v>3</v>
      </c>
      <c r="G228" s="169">
        <v>5</v>
      </c>
      <c r="H228" s="169">
        <v>4</v>
      </c>
      <c r="I228" s="169">
        <v>5</v>
      </c>
      <c r="J228" s="169">
        <v>3</v>
      </c>
      <c r="K228" s="169">
        <v>3</v>
      </c>
      <c r="L228" s="169">
        <v>4</v>
      </c>
      <c r="M228" s="169">
        <v>3</v>
      </c>
      <c r="N228" s="169">
        <v>3</v>
      </c>
      <c r="O228" s="169">
        <v>3</v>
      </c>
      <c r="P228" s="156" t="s">
        <v>1995</v>
      </c>
      <c r="Q228" s="156" t="s">
        <v>153</v>
      </c>
    </row>
    <row r="229" spans="1:17" s="95" customFormat="1" ht="15.75" hidden="1" thickBot="1" x14ac:dyDescent="0.3">
      <c r="A229" s="95">
        <v>2014</v>
      </c>
      <c r="B229" s="135" t="s">
        <v>162</v>
      </c>
      <c r="C229" s="136">
        <v>5</v>
      </c>
      <c r="D229" s="136">
        <v>2</v>
      </c>
      <c r="E229" s="136">
        <v>4</v>
      </c>
      <c r="F229" s="136">
        <v>2</v>
      </c>
      <c r="G229" s="136">
        <v>4</v>
      </c>
      <c r="H229" s="136">
        <v>2</v>
      </c>
      <c r="I229" s="136">
        <v>4</v>
      </c>
      <c r="J229" s="136">
        <v>4</v>
      </c>
      <c r="K229" s="136">
        <v>2</v>
      </c>
      <c r="L229" s="136">
        <v>4</v>
      </c>
      <c r="M229" s="136">
        <v>5</v>
      </c>
      <c r="N229" s="136">
        <v>3</v>
      </c>
      <c r="O229" s="136">
        <v>4</v>
      </c>
      <c r="P229" s="107" t="s">
        <v>301</v>
      </c>
      <c r="Q229" s="107" t="s">
        <v>192</v>
      </c>
    </row>
    <row r="230" spans="1:17" s="95" customFormat="1" ht="27" hidden="1" thickBot="1" x14ac:dyDescent="0.3">
      <c r="A230" s="95">
        <v>2014</v>
      </c>
      <c r="B230" s="142" t="s">
        <v>163</v>
      </c>
      <c r="C230" s="162">
        <v>5</v>
      </c>
      <c r="D230" s="162">
        <v>3</v>
      </c>
      <c r="E230" s="162">
        <v>5</v>
      </c>
      <c r="F230" s="162">
        <v>1</v>
      </c>
      <c r="G230" s="162">
        <v>5</v>
      </c>
      <c r="H230" s="162">
        <v>1</v>
      </c>
      <c r="I230" s="142" t="s">
        <v>5</v>
      </c>
      <c r="J230" s="162">
        <v>5</v>
      </c>
      <c r="K230" s="162">
        <v>1</v>
      </c>
      <c r="L230" s="162">
        <v>3</v>
      </c>
      <c r="M230" s="162">
        <v>5</v>
      </c>
      <c r="N230" s="162">
        <v>4</v>
      </c>
      <c r="O230" s="142" t="s">
        <v>5</v>
      </c>
      <c r="P230" s="104" t="s">
        <v>502</v>
      </c>
      <c r="Q230" s="104" t="s">
        <v>202</v>
      </c>
    </row>
    <row r="231" spans="1:17" s="95" customFormat="1" ht="27" hidden="1" thickBot="1" x14ac:dyDescent="0.3">
      <c r="A231" s="95">
        <v>2014</v>
      </c>
      <c r="B231" s="135" t="s">
        <v>163</v>
      </c>
      <c r="C231" s="136">
        <v>2</v>
      </c>
      <c r="D231" s="136">
        <v>2</v>
      </c>
      <c r="E231" s="136">
        <v>3</v>
      </c>
      <c r="F231" s="136">
        <v>2</v>
      </c>
      <c r="G231" s="136">
        <v>3</v>
      </c>
      <c r="H231" s="136">
        <v>3</v>
      </c>
      <c r="I231" s="136">
        <v>3</v>
      </c>
      <c r="J231" s="136">
        <v>2</v>
      </c>
      <c r="K231" s="136">
        <v>2</v>
      </c>
      <c r="L231" s="136">
        <v>4</v>
      </c>
      <c r="M231" s="136">
        <v>4</v>
      </c>
      <c r="N231" s="136">
        <v>3</v>
      </c>
      <c r="O231" s="136">
        <v>2</v>
      </c>
      <c r="P231" s="107" t="s">
        <v>1998</v>
      </c>
      <c r="Q231" s="107" t="s">
        <v>153</v>
      </c>
    </row>
    <row r="232" spans="1:17" s="95" customFormat="1" ht="39.75" hidden="1" thickBot="1" x14ac:dyDescent="0.3">
      <c r="A232" s="95">
        <v>2014</v>
      </c>
      <c r="B232" s="142" t="s">
        <v>162</v>
      </c>
      <c r="C232" s="162">
        <v>2</v>
      </c>
      <c r="D232" s="162">
        <v>2</v>
      </c>
      <c r="E232" s="162">
        <v>4</v>
      </c>
      <c r="F232" s="162">
        <v>4</v>
      </c>
      <c r="G232" s="162">
        <v>5</v>
      </c>
      <c r="H232" s="162">
        <v>2</v>
      </c>
      <c r="I232" s="162">
        <v>2</v>
      </c>
      <c r="J232" s="162">
        <v>4</v>
      </c>
      <c r="K232" s="162">
        <v>4</v>
      </c>
      <c r="L232" s="162">
        <v>5</v>
      </c>
      <c r="M232" s="162">
        <v>4</v>
      </c>
      <c r="N232" s="162">
        <v>2</v>
      </c>
      <c r="O232" s="162">
        <v>5</v>
      </c>
      <c r="P232" s="104" t="s">
        <v>1670</v>
      </c>
      <c r="Q232" s="104" t="s">
        <v>202</v>
      </c>
    </row>
    <row r="233" spans="1:17" s="95" customFormat="1" ht="15.75" hidden="1" thickBot="1" x14ac:dyDescent="0.3">
      <c r="A233" s="95">
        <v>2014</v>
      </c>
      <c r="B233" s="135" t="s">
        <v>163</v>
      </c>
      <c r="C233" s="136">
        <v>5</v>
      </c>
      <c r="D233" s="136">
        <v>4</v>
      </c>
      <c r="E233" s="136">
        <v>4</v>
      </c>
      <c r="F233" s="136">
        <v>4</v>
      </c>
      <c r="G233" s="136">
        <v>4</v>
      </c>
      <c r="H233" s="136">
        <v>4</v>
      </c>
      <c r="I233" s="135" t="s">
        <v>5</v>
      </c>
      <c r="J233" s="136">
        <v>4</v>
      </c>
      <c r="K233" s="136">
        <v>3</v>
      </c>
      <c r="L233" s="136">
        <v>4</v>
      </c>
      <c r="M233" s="136">
        <v>4</v>
      </c>
      <c r="N233" s="136">
        <v>5</v>
      </c>
      <c r="O233" s="136">
        <v>4</v>
      </c>
      <c r="P233" s="107"/>
      <c r="Q233" s="107" t="s">
        <v>153</v>
      </c>
    </row>
    <row r="234" spans="1:17" s="95" customFormat="1" ht="15.75" hidden="1" thickBot="1" x14ac:dyDescent="0.3">
      <c r="A234" s="95">
        <v>2014</v>
      </c>
      <c r="B234" s="142" t="s">
        <v>162</v>
      </c>
      <c r="C234" s="162">
        <v>1</v>
      </c>
      <c r="D234" s="162">
        <v>1</v>
      </c>
      <c r="E234" s="162">
        <v>1</v>
      </c>
      <c r="F234" s="162">
        <v>4</v>
      </c>
      <c r="G234" s="162">
        <v>1</v>
      </c>
      <c r="H234" s="162">
        <v>1</v>
      </c>
      <c r="I234" s="162">
        <v>1</v>
      </c>
      <c r="J234" s="162">
        <v>1</v>
      </c>
      <c r="K234" s="162">
        <v>1</v>
      </c>
      <c r="L234" s="162">
        <v>1</v>
      </c>
      <c r="M234" s="162">
        <v>1</v>
      </c>
      <c r="N234" s="162">
        <v>4</v>
      </c>
      <c r="O234" s="162">
        <v>1</v>
      </c>
      <c r="P234" s="104" t="s">
        <v>191</v>
      </c>
      <c r="Q234" s="104" t="s">
        <v>192</v>
      </c>
    </row>
    <row r="235" spans="1:17" s="95" customFormat="1" ht="27" hidden="1" thickBot="1" x14ac:dyDescent="0.3">
      <c r="A235" s="95">
        <v>2014</v>
      </c>
      <c r="B235" s="135" t="s">
        <v>163</v>
      </c>
      <c r="C235" s="136">
        <v>3</v>
      </c>
      <c r="D235" s="136">
        <v>4</v>
      </c>
      <c r="E235" s="136">
        <v>5</v>
      </c>
      <c r="F235" s="136">
        <v>5</v>
      </c>
      <c r="G235" s="136">
        <v>5</v>
      </c>
      <c r="H235" s="136">
        <v>5</v>
      </c>
      <c r="I235" s="136">
        <v>3</v>
      </c>
      <c r="J235" s="136">
        <v>5</v>
      </c>
      <c r="K235" s="136">
        <v>4</v>
      </c>
      <c r="L235" s="136">
        <v>3</v>
      </c>
      <c r="M235" s="136">
        <v>3</v>
      </c>
      <c r="N235" s="136">
        <v>4</v>
      </c>
      <c r="O235" s="136">
        <v>3</v>
      </c>
      <c r="P235" s="107" t="s">
        <v>2000</v>
      </c>
      <c r="Q235" s="107" t="s">
        <v>204</v>
      </c>
    </row>
    <row r="236" spans="1:17" s="95" customFormat="1" ht="39.75" hidden="1" thickBot="1" x14ac:dyDescent="0.3">
      <c r="A236" s="95">
        <v>2014</v>
      </c>
      <c r="B236" s="142" t="s">
        <v>162</v>
      </c>
      <c r="C236" s="162">
        <v>5</v>
      </c>
      <c r="D236" s="162">
        <v>5</v>
      </c>
      <c r="E236" s="162">
        <v>5</v>
      </c>
      <c r="F236" s="162">
        <v>5</v>
      </c>
      <c r="G236" s="162">
        <v>5</v>
      </c>
      <c r="H236" s="162">
        <v>5</v>
      </c>
      <c r="I236" s="162">
        <v>5</v>
      </c>
      <c r="J236" s="162">
        <v>5</v>
      </c>
      <c r="K236" s="162">
        <v>5</v>
      </c>
      <c r="L236" s="162">
        <v>5</v>
      </c>
      <c r="M236" s="162">
        <v>5</v>
      </c>
      <c r="N236" s="162">
        <v>5</v>
      </c>
      <c r="O236" s="162">
        <v>3</v>
      </c>
      <c r="P236" s="104" t="s">
        <v>2001</v>
      </c>
      <c r="Q236" s="104" t="s">
        <v>204</v>
      </c>
    </row>
    <row r="237" spans="1:17" s="95" customFormat="1" ht="27" hidden="1" thickBot="1" x14ac:dyDescent="0.3">
      <c r="A237" s="95">
        <v>2014</v>
      </c>
      <c r="B237" s="135" t="s">
        <v>163</v>
      </c>
      <c r="C237" s="136">
        <v>1</v>
      </c>
      <c r="D237" s="136">
        <v>1</v>
      </c>
      <c r="E237" s="136">
        <v>1</v>
      </c>
      <c r="F237" s="136">
        <v>1</v>
      </c>
      <c r="G237" s="136">
        <v>1</v>
      </c>
      <c r="H237" s="136">
        <v>1</v>
      </c>
      <c r="I237" s="136">
        <v>1</v>
      </c>
      <c r="J237" s="136">
        <v>1</v>
      </c>
      <c r="K237" s="136">
        <v>1</v>
      </c>
      <c r="L237" s="136">
        <v>2</v>
      </c>
      <c r="M237" s="136">
        <v>1</v>
      </c>
      <c r="N237" s="136">
        <v>5</v>
      </c>
      <c r="O237" s="136">
        <v>1</v>
      </c>
      <c r="P237" s="107" t="s">
        <v>2002</v>
      </c>
      <c r="Q237" s="107" t="s">
        <v>202</v>
      </c>
    </row>
    <row r="238" spans="1:17" s="95" customFormat="1" ht="39.75" hidden="1" thickBot="1" x14ac:dyDescent="0.3">
      <c r="A238" s="95">
        <v>2014</v>
      </c>
      <c r="B238" s="142" t="s">
        <v>163</v>
      </c>
      <c r="C238" s="142" t="s">
        <v>5</v>
      </c>
      <c r="D238" s="142" t="s">
        <v>5</v>
      </c>
      <c r="E238" s="142" t="s">
        <v>5</v>
      </c>
      <c r="F238" s="142" t="s">
        <v>5</v>
      </c>
      <c r="G238" s="142" t="s">
        <v>5</v>
      </c>
      <c r="H238" s="142" t="s">
        <v>5</v>
      </c>
      <c r="I238" s="142" t="s">
        <v>5</v>
      </c>
      <c r="J238" s="142" t="s">
        <v>5</v>
      </c>
      <c r="K238" s="142" t="s">
        <v>5</v>
      </c>
      <c r="L238" s="142" t="s">
        <v>5</v>
      </c>
      <c r="M238" s="142" t="s">
        <v>5</v>
      </c>
      <c r="N238" s="142" t="s">
        <v>5</v>
      </c>
      <c r="O238" s="142" t="s">
        <v>5</v>
      </c>
      <c r="P238" s="104" t="s">
        <v>2004</v>
      </c>
      <c r="Q238" s="104" t="s">
        <v>202</v>
      </c>
    </row>
    <row r="239" spans="1:17" s="95" customFormat="1" ht="27" hidden="1" thickBot="1" x14ac:dyDescent="0.3">
      <c r="A239" s="95">
        <v>2014</v>
      </c>
      <c r="B239" s="135" t="s">
        <v>163</v>
      </c>
      <c r="C239" s="136">
        <v>3</v>
      </c>
      <c r="D239" s="136">
        <v>4</v>
      </c>
      <c r="E239" s="136">
        <v>3</v>
      </c>
      <c r="F239" s="136">
        <v>2</v>
      </c>
      <c r="G239" s="136">
        <v>3</v>
      </c>
      <c r="H239" s="136">
        <v>4</v>
      </c>
      <c r="I239" s="136">
        <v>2</v>
      </c>
      <c r="J239" s="136">
        <v>4</v>
      </c>
      <c r="K239" s="136">
        <v>3</v>
      </c>
      <c r="L239" s="136">
        <v>4</v>
      </c>
      <c r="M239" s="136">
        <v>5</v>
      </c>
      <c r="N239" s="136">
        <v>2</v>
      </c>
      <c r="O239" s="136">
        <v>3</v>
      </c>
      <c r="P239" s="107" t="s">
        <v>515</v>
      </c>
      <c r="Q239" s="107" t="s">
        <v>202</v>
      </c>
    </row>
    <row r="240" spans="1:17" s="95" customFormat="1" ht="15.75" hidden="1" thickBot="1" x14ac:dyDescent="0.3">
      <c r="A240" s="95">
        <v>2014</v>
      </c>
      <c r="B240" s="142" t="s">
        <v>163</v>
      </c>
      <c r="C240" s="162">
        <v>3</v>
      </c>
      <c r="D240" s="162">
        <v>1</v>
      </c>
      <c r="E240" s="162">
        <v>1</v>
      </c>
      <c r="F240" s="162">
        <v>1</v>
      </c>
      <c r="G240" s="162">
        <v>1</v>
      </c>
      <c r="H240" s="162">
        <v>5</v>
      </c>
      <c r="I240" s="162">
        <v>1</v>
      </c>
      <c r="J240" s="162">
        <v>1</v>
      </c>
      <c r="K240" s="162">
        <v>1</v>
      </c>
      <c r="L240" s="162">
        <v>1</v>
      </c>
      <c r="M240" s="162">
        <v>1</v>
      </c>
      <c r="N240" s="162">
        <v>1</v>
      </c>
      <c r="O240" s="162">
        <v>1</v>
      </c>
      <c r="P240" s="104" t="s">
        <v>157</v>
      </c>
      <c r="Q240" s="104" t="s">
        <v>155</v>
      </c>
    </row>
    <row r="241" spans="1:17" s="95" customFormat="1" ht="27" hidden="1" thickBot="1" x14ac:dyDescent="0.3">
      <c r="A241" s="95">
        <v>2014</v>
      </c>
      <c r="B241" s="135" t="s">
        <v>162</v>
      </c>
      <c r="C241" s="136">
        <v>4</v>
      </c>
      <c r="D241" s="136">
        <v>2</v>
      </c>
      <c r="E241" s="136">
        <v>3</v>
      </c>
      <c r="F241" s="136">
        <v>3</v>
      </c>
      <c r="G241" s="136">
        <v>4</v>
      </c>
      <c r="H241" s="136">
        <v>2</v>
      </c>
      <c r="I241" s="136">
        <v>3</v>
      </c>
      <c r="J241" s="136">
        <v>3</v>
      </c>
      <c r="K241" s="136">
        <v>3</v>
      </c>
      <c r="L241" s="136">
        <v>3</v>
      </c>
      <c r="M241" s="136">
        <v>4</v>
      </c>
      <c r="N241" s="136">
        <v>3</v>
      </c>
      <c r="O241" s="136">
        <v>3</v>
      </c>
      <c r="P241" s="107" t="s">
        <v>2010</v>
      </c>
      <c r="Q241" s="107" t="s">
        <v>153</v>
      </c>
    </row>
    <row r="242" spans="1:17" s="95" customFormat="1" ht="27" hidden="1" thickBot="1" x14ac:dyDescent="0.3">
      <c r="A242" s="95">
        <v>2014</v>
      </c>
      <c r="B242" s="142" t="s">
        <v>162</v>
      </c>
      <c r="C242" s="162">
        <v>3</v>
      </c>
      <c r="D242" s="162">
        <v>3</v>
      </c>
      <c r="E242" s="162">
        <v>5</v>
      </c>
      <c r="F242" s="162">
        <v>5</v>
      </c>
      <c r="G242" s="162">
        <v>4</v>
      </c>
      <c r="H242" s="162">
        <v>4</v>
      </c>
      <c r="I242" s="162">
        <v>4</v>
      </c>
      <c r="J242" s="162">
        <v>4</v>
      </c>
      <c r="K242" s="162">
        <v>3</v>
      </c>
      <c r="L242" s="162">
        <v>5</v>
      </c>
      <c r="M242" s="162">
        <v>5</v>
      </c>
      <c r="N242" s="162">
        <v>5</v>
      </c>
      <c r="O242" s="162">
        <v>5</v>
      </c>
      <c r="P242" s="104" t="s">
        <v>2011</v>
      </c>
      <c r="Q242" s="104" t="s">
        <v>202</v>
      </c>
    </row>
    <row r="243" spans="1:17" s="95" customFormat="1" ht="27" hidden="1" thickBot="1" x14ac:dyDescent="0.3">
      <c r="A243" s="95">
        <v>2014</v>
      </c>
      <c r="B243" s="135" t="s">
        <v>162</v>
      </c>
      <c r="C243" s="136">
        <v>5</v>
      </c>
      <c r="D243" s="136">
        <v>5</v>
      </c>
      <c r="E243" s="136">
        <v>4</v>
      </c>
      <c r="F243" s="136">
        <v>4</v>
      </c>
      <c r="G243" s="136">
        <v>4</v>
      </c>
      <c r="H243" s="136">
        <v>4</v>
      </c>
      <c r="I243" s="136">
        <v>4</v>
      </c>
      <c r="J243" s="136">
        <v>4</v>
      </c>
      <c r="K243" s="136">
        <v>5</v>
      </c>
      <c r="L243" s="136">
        <v>3</v>
      </c>
      <c r="M243" s="136">
        <v>5</v>
      </c>
      <c r="N243" s="136">
        <v>4</v>
      </c>
      <c r="O243" s="136">
        <v>3</v>
      </c>
      <c r="P243" s="107" t="s">
        <v>2012</v>
      </c>
      <c r="Q243" s="107" t="s">
        <v>202</v>
      </c>
    </row>
    <row r="244" spans="1:17" s="95" customFormat="1" ht="15.75" hidden="1" thickBot="1" x14ac:dyDescent="0.3">
      <c r="A244" s="95">
        <v>2014</v>
      </c>
      <c r="B244" s="142" t="s">
        <v>163</v>
      </c>
      <c r="C244" s="162">
        <v>5</v>
      </c>
      <c r="D244" s="142" t="s">
        <v>5</v>
      </c>
      <c r="E244" s="162">
        <v>4</v>
      </c>
      <c r="F244" s="142" t="s">
        <v>5</v>
      </c>
      <c r="G244" s="162">
        <v>3</v>
      </c>
      <c r="H244" s="162">
        <v>1</v>
      </c>
      <c r="I244" s="162">
        <v>3</v>
      </c>
      <c r="J244" s="162">
        <v>2</v>
      </c>
      <c r="K244" s="162">
        <v>3</v>
      </c>
      <c r="L244" s="162">
        <v>2</v>
      </c>
      <c r="M244" s="162">
        <v>3</v>
      </c>
      <c r="N244" s="162">
        <v>4</v>
      </c>
      <c r="O244" s="162">
        <v>4</v>
      </c>
      <c r="P244" s="104"/>
      <c r="Q244" s="104" t="s">
        <v>192</v>
      </c>
    </row>
    <row r="245" spans="1:17" s="95" customFormat="1" ht="39.75" hidden="1" thickBot="1" x14ac:dyDescent="0.3">
      <c r="A245" s="95">
        <v>2014</v>
      </c>
      <c r="B245" s="135" t="s">
        <v>162</v>
      </c>
      <c r="C245" s="136">
        <v>5</v>
      </c>
      <c r="D245" s="136">
        <v>4</v>
      </c>
      <c r="E245" s="136">
        <v>3</v>
      </c>
      <c r="F245" s="136">
        <v>5</v>
      </c>
      <c r="G245" s="136">
        <v>5</v>
      </c>
      <c r="H245" s="136">
        <v>4</v>
      </c>
      <c r="I245" s="136">
        <v>5</v>
      </c>
      <c r="J245" s="136">
        <v>3</v>
      </c>
      <c r="K245" s="136">
        <v>3</v>
      </c>
      <c r="L245" s="136">
        <v>5</v>
      </c>
      <c r="M245" s="136">
        <v>5</v>
      </c>
      <c r="N245" s="136">
        <v>4</v>
      </c>
      <c r="O245" s="136">
        <v>5</v>
      </c>
      <c r="P245" s="107" t="s">
        <v>2013</v>
      </c>
      <c r="Q245" s="107" t="s">
        <v>202</v>
      </c>
    </row>
    <row r="246" spans="1:17" s="95" customFormat="1" ht="27" hidden="1" thickBot="1" x14ac:dyDescent="0.3">
      <c r="A246" s="95">
        <v>2014</v>
      </c>
      <c r="B246" s="142" t="s">
        <v>162</v>
      </c>
      <c r="C246" s="162">
        <v>5</v>
      </c>
      <c r="D246" s="162">
        <v>5</v>
      </c>
      <c r="E246" s="162">
        <v>5</v>
      </c>
      <c r="F246" s="162">
        <v>5</v>
      </c>
      <c r="G246" s="162">
        <v>5</v>
      </c>
      <c r="H246" s="162">
        <v>5</v>
      </c>
      <c r="I246" s="162">
        <v>5</v>
      </c>
      <c r="J246" s="162">
        <v>5</v>
      </c>
      <c r="K246" s="162">
        <v>3</v>
      </c>
      <c r="L246" s="162">
        <v>4</v>
      </c>
      <c r="M246" s="162">
        <v>4</v>
      </c>
      <c r="N246" s="162">
        <v>4</v>
      </c>
      <c r="O246" s="162">
        <v>5</v>
      </c>
      <c r="P246" s="104" t="s">
        <v>1854</v>
      </c>
      <c r="Q246" s="104" t="s">
        <v>204</v>
      </c>
    </row>
    <row r="247" spans="1:17" s="95" customFormat="1" ht="27" hidden="1" thickBot="1" x14ac:dyDescent="0.3">
      <c r="A247" s="95">
        <v>2014</v>
      </c>
      <c r="B247" s="135" t="s">
        <v>162</v>
      </c>
      <c r="C247" s="136">
        <v>4</v>
      </c>
      <c r="D247" s="136">
        <v>3</v>
      </c>
      <c r="E247" s="136">
        <v>4</v>
      </c>
      <c r="F247" s="136">
        <v>4</v>
      </c>
      <c r="G247" s="136">
        <v>5</v>
      </c>
      <c r="H247" s="136">
        <v>3</v>
      </c>
      <c r="I247" s="136">
        <v>3</v>
      </c>
      <c r="J247" s="136">
        <v>4</v>
      </c>
      <c r="K247" s="136">
        <v>4</v>
      </c>
      <c r="L247" s="136">
        <v>4</v>
      </c>
      <c r="M247" s="136">
        <v>4</v>
      </c>
      <c r="N247" s="136">
        <v>5</v>
      </c>
      <c r="O247" s="136">
        <v>4</v>
      </c>
      <c r="P247" s="107" t="s">
        <v>345</v>
      </c>
      <c r="Q247" s="107" t="s">
        <v>204</v>
      </c>
    </row>
    <row r="248" spans="1:17" s="95" customFormat="1" ht="27" hidden="1" thickBot="1" x14ac:dyDescent="0.3">
      <c r="A248" s="95">
        <v>2014</v>
      </c>
      <c r="B248" s="142" t="s">
        <v>163</v>
      </c>
      <c r="C248" s="162">
        <v>2</v>
      </c>
      <c r="D248" s="162">
        <v>4</v>
      </c>
      <c r="E248" s="162">
        <v>4</v>
      </c>
      <c r="F248" s="162">
        <v>5</v>
      </c>
      <c r="G248" s="162">
        <v>4</v>
      </c>
      <c r="H248" s="162">
        <v>3</v>
      </c>
      <c r="I248" s="162">
        <v>1</v>
      </c>
      <c r="J248" s="162">
        <v>5</v>
      </c>
      <c r="K248" s="162">
        <v>3</v>
      </c>
      <c r="L248" s="162">
        <v>4</v>
      </c>
      <c r="M248" s="162">
        <v>5</v>
      </c>
      <c r="N248" s="162">
        <v>5</v>
      </c>
      <c r="O248" s="162">
        <v>1</v>
      </c>
      <c r="P248" s="104" t="s">
        <v>2014</v>
      </c>
      <c r="Q248" s="104" t="s">
        <v>202</v>
      </c>
    </row>
    <row r="249" spans="1:17" s="95" customFormat="1" ht="15.75" hidden="1" thickBot="1" x14ac:dyDescent="0.3">
      <c r="A249" s="95">
        <v>2014</v>
      </c>
      <c r="B249" s="135" t="s">
        <v>162</v>
      </c>
      <c r="C249" s="136">
        <v>5</v>
      </c>
      <c r="D249" s="136">
        <v>1</v>
      </c>
      <c r="E249" s="136">
        <v>5</v>
      </c>
      <c r="F249" s="136">
        <v>2</v>
      </c>
      <c r="G249" s="136">
        <v>5</v>
      </c>
      <c r="H249" s="136">
        <v>3</v>
      </c>
      <c r="I249" s="136">
        <v>1</v>
      </c>
      <c r="J249" s="136">
        <v>1</v>
      </c>
      <c r="K249" s="136">
        <v>2</v>
      </c>
      <c r="L249" s="136">
        <v>1</v>
      </c>
      <c r="M249" s="136">
        <v>1</v>
      </c>
      <c r="N249" s="136">
        <v>5</v>
      </c>
      <c r="O249" s="136">
        <v>1</v>
      </c>
      <c r="P249" s="107" t="s">
        <v>2015</v>
      </c>
      <c r="Q249" s="107" t="s">
        <v>192</v>
      </c>
    </row>
    <row r="250" spans="1:17" s="95" customFormat="1" ht="15.75" hidden="1" thickBot="1" x14ac:dyDescent="0.3">
      <c r="A250" s="95">
        <v>2014</v>
      </c>
      <c r="B250" s="142" t="s">
        <v>162</v>
      </c>
      <c r="C250" s="162">
        <v>4</v>
      </c>
      <c r="D250" s="142" t="s">
        <v>5</v>
      </c>
      <c r="E250" s="162">
        <v>4</v>
      </c>
      <c r="F250" s="142" t="s">
        <v>5</v>
      </c>
      <c r="G250" s="162">
        <v>4</v>
      </c>
      <c r="H250" s="142" t="s">
        <v>5</v>
      </c>
      <c r="I250" s="142" t="s">
        <v>5</v>
      </c>
      <c r="J250" s="142" t="s">
        <v>5</v>
      </c>
      <c r="K250" s="142" t="s">
        <v>5</v>
      </c>
      <c r="L250" s="142" t="s">
        <v>5</v>
      </c>
      <c r="M250" s="142" t="s">
        <v>5</v>
      </c>
      <c r="N250" s="162">
        <v>4</v>
      </c>
      <c r="O250" s="162">
        <v>4</v>
      </c>
      <c r="P250" s="104" t="s">
        <v>301</v>
      </c>
      <c r="Q250" s="104" t="s">
        <v>192</v>
      </c>
    </row>
    <row r="251" spans="1:17" s="95" customFormat="1" ht="39.75" hidden="1" thickBot="1" x14ac:dyDescent="0.3">
      <c r="A251" s="95">
        <v>2014</v>
      </c>
      <c r="B251" s="135" t="s">
        <v>162</v>
      </c>
      <c r="C251" s="136">
        <v>4</v>
      </c>
      <c r="D251" s="136">
        <v>3</v>
      </c>
      <c r="E251" s="136">
        <v>5</v>
      </c>
      <c r="F251" s="136">
        <v>4</v>
      </c>
      <c r="G251" s="136">
        <v>4</v>
      </c>
      <c r="H251" s="136">
        <v>4</v>
      </c>
      <c r="I251" s="136">
        <v>3</v>
      </c>
      <c r="J251" s="136">
        <v>3</v>
      </c>
      <c r="K251" s="135" t="s">
        <v>5</v>
      </c>
      <c r="L251" s="136">
        <v>4</v>
      </c>
      <c r="M251" s="136">
        <v>4</v>
      </c>
      <c r="N251" s="136">
        <v>4</v>
      </c>
      <c r="O251" s="136">
        <v>4</v>
      </c>
      <c r="P251" s="107" t="s">
        <v>2019</v>
      </c>
      <c r="Q251" s="107" t="s">
        <v>204</v>
      </c>
    </row>
    <row r="252" spans="1:17" s="95" customFormat="1" ht="15.75" hidden="1" thickBot="1" x14ac:dyDescent="0.3">
      <c r="A252" s="95">
        <v>2015</v>
      </c>
      <c r="B252" s="142" t="s">
        <v>162</v>
      </c>
      <c r="C252" s="142" t="s">
        <v>5</v>
      </c>
      <c r="D252" s="142" t="s">
        <v>5</v>
      </c>
      <c r="E252" s="142" t="s">
        <v>5</v>
      </c>
      <c r="F252" s="142" t="s">
        <v>5</v>
      </c>
      <c r="G252" s="142" t="s">
        <v>5</v>
      </c>
      <c r="H252" s="142" t="s">
        <v>5</v>
      </c>
      <c r="I252" s="142" t="s">
        <v>5</v>
      </c>
      <c r="J252" s="142" t="s">
        <v>5</v>
      </c>
      <c r="K252" s="142" t="s">
        <v>5</v>
      </c>
      <c r="L252" s="142" t="s">
        <v>5</v>
      </c>
      <c r="M252" s="142" t="s">
        <v>5</v>
      </c>
      <c r="N252" s="142" t="s">
        <v>5</v>
      </c>
      <c r="O252" s="142" t="s">
        <v>5</v>
      </c>
      <c r="P252" s="104"/>
      <c r="Q252" s="104" t="s">
        <v>192</v>
      </c>
    </row>
    <row r="253" spans="1:17" s="95" customFormat="1" ht="27" hidden="1" thickBot="1" x14ac:dyDescent="0.3">
      <c r="A253" s="95">
        <v>2015</v>
      </c>
      <c r="B253" s="141" t="s">
        <v>162</v>
      </c>
      <c r="C253" s="161">
        <v>5</v>
      </c>
      <c r="D253" s="161">
        <v>4</v>
      </c>
      <c r="E253" s="161">
        <v>5</v>
      </c>
      <c r="F253" s="161">
        <v>5</v>
      </c>
      <c r="G253" s="161">
        <v>4</v>
      </c>
      <c r="H253" s="161">
        <v>4</v>
      </c>
      <c r="I253" s="161">
        <v>3</v>
      </c>
      <c r="J253" s="161">
        <v>4</v>
      </c>
      <c r="K253" s="161">
        <v>4</v>
      </c>
      <c r="L253" s="161">
        <v>5</v>
      </c>
      <c r="M253" s="161">
        <v>4</v>
      </c>
      <c r="N253" s="161">
        <v>5</v>
      </c>
      <c r="O253" s="161">
        <v>4</v>
      </c>
      <c r="P253" s="105" t="s">
        <v>1490</v>
      </c>
      <c r="Q253" s="105" t="s">
        <v>155</v>
      </c>
    </row>
    <row r="254" spans="1:17" s="95" customFormat="1" ht="39.75" hidden="1" thickBot="1" x14ac:dyDescent="0.3">
      <c r="A254" s="95">
        <v>2015</v>
      </c>
      <c r="B254" s="142" t="s">
        <v>162</v>
      </c>
      <c r="C254" s="162">
        <v>3</v>
      </c>
      <c r="D254" s="162">
        <v>2</v>
      </c>
      <c r="E254" s="162">
        <v>2</v>
      </c>
      <c r="F254" s="162">
        <v>1</v>
      </c>
      <c r="G254" s="162">
        <v>4</v>
      </c>
      <c r="H254" s="162">
        <v>1</v>
      </c>
      <c r="I254" s="162">
        <v>1</v>
      </c>
      <c r="J254" s="162">
        <v>4</v>
      </c>
      <c r="K254" s="162">
        <v>2</v>
      </c>
      <c r="L254" s="162">
        <v>2</v>
      </c>
      <c r="M254" s="162">
        <v>3</v>
      </c>
      <c r="N254" s="162">
        <v>4</v>
      </c>
      <c r="O254" s="162">
        <v>3</v>
      </c>
      <c r="P254" s="104" t="s">
        <v>1493</v>
      </c>
      <c r="Q254" s="104" t="s">
        <v>203</v>
      </c>
    </row>
    <row r="255" spans="1:17" s="95" customFormat="1" ht="27" hidden="1" thickBot="1" x14ac:dyDescent="0.3">
      <c r="A255" s="95">
        <v>2015</v>
      </c>
      <c r="B255" s="141" t="s">
        <v>163</v>
      </c>
      <c r="C255" s="161">
        <v>2</v>
      </c>
      <c r="D255" s="161">
        <v>4</v>
      </c>
      <c r="E255" s="161">
        <v>4</v>
      </c>
      <c r="F255" s="161">
        <v>4</v>
      </c>
      <c r="G255" s="161">
        <v>2</v>
      </c>
      <c r="H255" s="161">
        <v>2</v>
      </c>
      <c r="I255" s="161">
        <v>2</v>
      </c>
      <c r="J255" s="161">
        <v>5</v>
      </c>
      <c r="K255" s="161">
        <v>4</v>
      </c>
      <c r="L255" s="161">
        <v>5</v>
      </c>
      <c r="M255" s="161">
        <v>5</v>
      </c>
      <c r="N255" s="161">
        <v>2</v>
      </c>
      <c r="O255" s="161">
        <v>4</v>
      </c>
      <c r="P255" s="105"/>
      <c r="Q255" s="105" t="s">
        <v>203</v>
      </c>
    </row>
    <row r="256" spans="1:17" s="95" customFormat="1" ht="27" hidden="1" thickBot="1" x14ac:dyDescent="0.3">
      <c r="A256" s="95">
        <v>2015</v>
      </c>
      <c r="B256" s="142"/>
      <c r="C256" s="162">
        <v>4</v>
      </c>
      <c r="D256" s="162">
        <v>3</v>
      </c>
      <c r="E256" s="162">
        <v>3</v>
      </c>
      <c r="F256" s="162">
        <v>2</v>
      </c>
      <c r="G256" s="162">
        <v>4</v>
      </c>
      <c r="H256" s="162">
        <v>4</v>
      </c>
      <c r="I256" s="162">
        <v>2</v>
      </c>
      <c r="J256" s="162">
        <v>1</v>
      </c>
      <c r="K256" s="162">
        <v>3</v>
      </c>
      <c r="L256" s="162">
        <v>1</v>
      </c>
      <c r="M256" s="162">
        <v>2</v>
      </c>
      <c r="N256" s="162">
        <v>5</v>
      </c>
      <c r="O256" s="162">
        <v>2</v>
      </c>
      <c r="P256" s="104" t="s">
        <v>345</v>
      </c>
      <c r="Q256" s="104"/>
    </row>
    <row r="257" spans="1:17" s="95" customFormat="1" ht="15.75" hidden="1" thickBot="1" x14ac:dyDescent="0.3">
      <c r="A257" s="95">
        <v>2015</v>
      </c>
      <c r="B257" s="141" t="s">
        <v>162</v>
      </c>
      <c r="C257" s="161">
        <v>3</v>
      </c>
      <c r="D257" s="161">
        <v>2</v>
      </c>
      <c r="E257" s="161">
        <v>3</v>
      </c>
      <c r="F257" s="161">
        <v>3</v>
      </c>
      <c r="G257" s="161">
        <v>3</v>
      </c>
      <c r="H257" s="161">
        <v>2</v>
      </c>
      <c r="I257" s="161">
        <v>3</v>
      </c>
      <c r="J257" s="161">
        <v>3</v>
      </c>
      <c r="K257" s="161">
        <v>3</v>
      </c>
      <c r="L257" s="161">
        <v>3</v>
      </c>
      <c r="M257" s="161">
        <v>3</v>
      </c>
      <c r="N257" s="161">
        <v>4</v>
      </c>
      <c r="O257" s="161">
        <v>3</v>
      </c>
      <c r="P257" s="105" t="s">
        <v>1499</v>
      </c>
      <c r="Q257" s="105" t="s">
        <v>155</v>
      </c>
    </row>
    <row r="258" spans="1:17" s="95" customFormat="1" ht="27" hidden="1" thickBot="1" x14ac:dyDescent="0.3">
      <c r="A258" s="95">
        <v>2015</v>
      </c>
      <c r="B258" s="142" t="s">
        <v>162</v>
      </c>
      <c r="C258" s="162">
        <v>3</v>
      </c>
      <c r="D258" s="162">
        <v>2</v>
      </c>
      <c r="E258" s="162">
        <v>1</v>
      </c>
      <c r="F258" s="162">
        <v>4</v>
      </c>
      <c r="G258" s="162">
        <v>3</v>
      </c>
      <c r="H258" s="162">
        <v>4</v>
      </c>
      <c r="I258" s="162">
        <v>2</v>
      </c>
      <c r="J258" s="162">
        <v>4</v>
      </c>
      <c r="K258" s="162">
        <v>2</v>
      </c>
      <c r="L258" s="162">
        <v>3</v>
      </c>
      <c r="M258" s="162">
        <v>3</v>
      </c>
      <c r="N258" s="162">
        <v>5</v>
      </c>
      <c r="O258" s="162">
        <v>4</v>
      </c>
      <c r="P258" s="104" t="s">
        <v>1500</v>
      </c>
      <c r="Q258" s="104" t="s">
        <v>192</v>
      </c>
    </row>
    <row r="259" spans="1:17" s="95" customFormat="1" ht="27" hidden="1" thickBot="1" x14ac:dyDescent="0.3">
      <c r="A259" s="95">
        <v>2015</v>
      </c>
      <c r="B259" s="141" t="s">
        <v>163</v>
      </c>
      <c r="C259" s="161">
        <v>3</v>
      </c>
      <c r="D259" s="161">
        <v>1</v>
      </c>
      <c r="E259" s="161">
        <v>4</v>
      </c>
      <c r="F259" s="161">
        <v>3</v>
      </c>
      <c r="G259" s="161">
        <v>3</v>
      </c>
      <c r="H259" s="161">
        <v>2</v>
      </c>
      <c r="I259" s="161">
        <v>4</v>
      </c>
      <c r="J259" s="161">
        <v>3</v>
      </c>
      <c r="K259" s="161">
        <v>1</v>
      </c>
      <c r="L259" s="161">
        <v>2</v>
      </c>
      <c r="M259" s="161">
        <v>3</v>
      </c>
      <c r="N259" s="161">
        <v>3</v>
      </c>
      <c r="O259" s="161">
        <v>2</v>
      </c>
      <c r="P259" s="105"/>
      <c r="Q259" s="105" t="s">
        <v>202</v>
      </c>
    </row>
    <row r="260" spans="1:17" s="95" customFormat="1" ht="27" hidden="1" thickBot="1" x14ac:dyDescent="0.3">
      <c r="A260" s="95">
        <v>2015</v>
      </c>
      <c r="B260" s="142" t="s">
        <v>162</v>
      </c>
      <c r="C260" s="162">
        <v>1</v>
      </c>
      <c r="D260" s="162">
        <v>2</v>
      </c>
      <c r="E260" s="162">
        <v>3</v>
      </c>
      <c r="F260" s="162">
        <v>4</v>
      </c>
      <c r="G260" s="162">
        <v>3</v>
      </c>
      <c r="H260" s="162">
        <v>2</v>
      </c>
      <c r="I260" s="162">
        <v>2</v>
      </c>
      <c r="J260" s="162">
        <v>2</v>
      </c>
      <c r="K260" s="162">
        <v>2</v>
      </c>
      <c r="L260" s="162">
        <v>1</v>
      </c>
      <c r="M260" s="162">
        <v>3</v>
      </c>
      <c r="N260" s="162">
        <v>5</v>
      </c>
      <c r="O260" s="162">
        <v>1</v>
      </c>
      <c r="P260" s="104" t="s">
        <v>726</v>
      </c>
      <c r="Q260" s="104" t="s">
        <v>202</v>
      </c>
    </row>
    <row r="261" spans="1:17" s="95" customFormat="1" ht="15.75" hidden="1" thickBot="1" x14ac:dyDescent="0.3">
      <c r="A261" s="95">
        <v>2015</v>
      </c>
      <c r="B261" s="141" t="s">
        <v>162</v>
      </c>
      <c r="C261" s="161">
        <v>4</v>
      </c>
      <c r="D261" s="161">
        <v>4</v>
      </c>
      <c r="E261" s="161">
        <v>2</v>
      </c>
      <c r="F261" s="161">
        <v>2</v>
      </c>
      <c r="G261" s="161">
        <v>3</v>
      </c>
      <c r="H261" s="161">
        <v>2</v>
      </c>
      <c r="I261" s="161">
        <v>5</v>
      </c>
      <c r="J261" s="161">
        <v>3</v>
      </c>
      <c r="K261" s="161">
        <v>4</v>
      </c>
      <c r="L261" s="161">
        <v>3</v>
      </c>
      <c r="M261" s="161">
        <v>4</v>
      </c>
      <c r="N261" s="161">
        <v>3</v>
      </c>
      <c r="O261" s="161">
        <v>2</v>
      </c>
      <c r="P261" s="105" t="s">
        <v>1508</v>
      </c>
      <c r="Q261" s="105" t="s">
        <v>153</v>
      </c>
    </row>
    <row r="262" spans="1:17" s="95" customFormat="1" ht="27" hidden="1" thickBot="1" x14ac:dyDescent="0.3">
      <c r="A262" s="95">
        <v>2015</v>
      </c>
      <c r="B262" s="142" t="s">
        <v>162</v>
      </c>
      <c r="C262" s="162">
        <v>5</v>
      </c>
      <c r="D262" s="162">
        <v>1</v>
      </c>
      <c r="E262" s="162">
        <v>4</v>
      </c>
      <c r="F262" s="162">
        <v>5</v>
      </c>
      <c r="G262" s="162">
        <v>4</v>
      </c>
      <c r="H262" s="162">
        <v>3</v>
      </c>
      <c r="I262" s="162">
        <v>5</v>
      </c>
      <c r="J262" s="162">
        <v>5</v>
      </c>
      <c r="K262" s="162">
        <v>3</v>
      </c>
      <c r="L262" s="162">
        <v>5</v>
      </c>
      <c r="M262" s="162">
        <v>5</v>
      </c>
      <c r="N262" s="162">
        <v>4</v>
      </c>
      <c r="O262" s="162">
        <v>1</v>
      </c>
      <c r="P262" s="104" t="s">
        <v>1509</v>
      </c>
      <c r="Q262" s="104" t="s">
        <v>202</v>
      </c>
    </row>
    <row r="263" spans="1:17" s="95" customFormat="1" ht="27" hidden="1" thickBot="1" x14ac:dyDescent="0.3">
      <c r="A263" s="95">
        <v>2015</v>
      </c>
      <c r="B263" s="141" t="s">
        <v>162</v>
      </c>
      <c r="C263" s="161">
        <v>1</v>
      </c>
      <c r="D263" s="161">
        <v>2</v>
      </c>
      <c r="E263" s="161">
        <v>3</v>
      </c>
      <c r="F263" s="161">
        <v>2</v>
      </c>
      <c r="G263" s="161">
        <v>2</v>
      </c>
      <c r="H263" s="161">
        <v>1</v>
      </c>
      <c r="I263" s="161">
        <v>2</v>
      </c>
      <c r="J263" s="161">
        <v>1</v>
      </c>
      <c r="K263" s="161">
        <v>1</v>
      </c>
      <c r="L263" s="161">
        <v>1</v>
      </c>
      <c r="M263" s="161">
        <v>1</v>
      </c>
      <c r="N263" s="161">
        <v>4</v>
      </c>
      <c r="O263" s="161">
        <v>3</v>
      </c>
      <c r="P263" s="105" t="s">
        <v>1321</v>
      </c>
      <c r="Q263" s="105" t="s">
        <v>204</v>
      </c>
    </row>
    <row r="264" spans="1:17" s="95" customFormat="1" ht="27" hidden="1" thickBot="1" x14ac:dyDescent="0.3">
      <c r="A264" s="95">
        <v>2015</v>
      </c>
      <c r="B264" s="142" t="s">
        <v>163</v>
      </c>
      <c r="C264" s="162">
        <v>3</v>
      </c>
      <c r="D264" s="162">
        <v>1</v>
      </c>
      <c r="E264" s="162">
        <v>5</v>
      </c>
      <c r="F264" s="162">
        <v>3</v>
      </c>
      <c r="G264" s="162">
        <v>3</v>
      </c>
      <c r="H264" s="162">
        <v>1</v>
      </c>
      <c r="I264" s="162">
        <v>1</v>
      </c>
      <c r="J264" s="162">
        <v>1</v>
      </c>
      <c r="K264" s="162">
        <v>1</v>
      </c>
      <c r="L264" s="162">
        <v>3</v>
      </c>
      <c r="M264" s="162">
        <v>1</v>
      </c>
      <c r="N264" s="162">
        <v>3</v>
      </c>
      <c r="O264" s="162">
        <v>1</v>
      </c>
      <c r="P264" s="104" t="s">
        <v>345</v>
      </c>
      <c r="Q264" s="104" t="s">
        <v>204</v>
      </c>
    </row>
    <row r="265" spans="1:17" s="95" customFormat="1" ht="15.75" hidden="1" thickBot="1" x14ac:dyDescent="0.3">
      <c r="A265" s="95">
        <v>2015</v>
      </c>
      <c r="B265" s="141" t="s">
        <v>162</v>
      </c>
      <c r="C265" s="161">
        <v>3</v>
      </c>
      <c r="D265" s="161">
        <v>1</v>
      </c>
      <c r="E265" s="161">
        <v>4</v>
      </c>
      <c r="F265" s="161">
        <v>5</v>
      </c>
      <c r="G265" s="161">
        <v>5</v>
      </c>
      <c r="H265" s="161">
        <v>3</v>
      </c>
      <c r="I265" s="161">
        <v>3</v>
      </c>
      <c r="J265" s="161">
        <v>2</v>
      </c>
      <c r="K265" s="161">
        <v>1</v>
      </c>
      <c r="L265" s="161">
        <v>5</v>
      </c>
      <c r="M265" s="161">
        <v>3</v>
      </c>
      <c r="N265" s="161">
        <v>4</v>
      </c>
      <c r="O265" s="161">
        <v>2</v>
      </c>
      <c r="P265" s="105" t="s">
        <v>301</v>
      </c>
      <c r="Q265" s="105" t="s">
        <v>192</v>
      </c>
    </row>
    <row r="266" spans="1:17" s="95" customFormat="1" ht="27" hidden="1" thickBot="1" x14ac:dyDescent="0.3">
      <c r="A266" s="95">
        <v>2015</v>
      </c>
      <c r="B266" s="142" t="s">
        <v>162</v>
      </c>
      <c r="C266" s="162">
        <v>5</v>
      </c>
      <c r="D266" s="162">
        <v>4</v>
      </c>
      <c r="E266" s="162">
        <v>4</v>
      </c>
      <c r="F266" s="162">
        <v>3</v>
      </c>
      <c r="G266" s="162">
        <v>5</v>
      </c>
      <c r="H266" s="162">
        <v>4</v>
      </c>
      <c r="I266" s="162">
        <v>5</v>
      </c>
      <c r="J266" s="162">
        <v>2</v>
      </c>
      <c r="K266" s="162">
        <v>3</v>
      </c>
      <c r="L266" s="162">
        <v>5</v>
      </c>
      <c r="M266" s="162">
        <v>3</v>
      </c>
      <c r="N266" s="162">
        <v>3</v>
      </c>
      <c r="O266" s="162">
        <v>4</v>
      </c>
      <c r="P266" s="104" t="s">
        <v>345</v>
      </c>
      <c r="Q266" s="104"/>
    </row>
    <row r="267" spans="1:17" s="95" customFormat="1" ht="15.75" hidden="1" thickBot="1" x14ac:dyDescent="0.3">
      <c r="A267" s="95">
        <v>2015</v>
      </c>
      <c r="B267" s="141" t="s">
        <v>163</v>
      </c>
      <c r="C267" s="161">
        <v>5</v>
      </c>
      <c r="D267" s="161">
        <v>1</v>
      </c>
      <c r="E267" s="161">
        <v>2</v>
      </c>
      <c r="F267" s="161">
        <v>5</v>
      </c>
      <c r="G267" s="161">
        <v>4</v>
      </c>
      <c r="H267" s="161">
        <v>3</v>
      </c>
      <c r="I267" s="141" t="s">
        <v>5</v>
      </c>
      <c r="J267" s="161">
        <v>5</v>
      </c>
      <c r="K267" s="161">
        <v>5</v>
      </c>
      <c r="L267" s="161">
        <v>3</v>
      </c>
      <c r="M267" s="161">
        <v>1</v>
      </c>
      <c r="N267" s="161">
        <v>4</v>
      </c>
      <c r="O267" s="161">
        <v>1</v>
      </c>
      <c r="P267" s="105"/>
      <c r="Q267" s="105" t="s">
        <v>155</v>
      </c>
    </row>
    <row r="268" spans="1:17" s="95" customFormat="1" ht="27" hidden="1" thickBot="1" x14ac:dyDescent="0.3">
      <c r="A268" s="95">
        <v>2015</v>
      </c>
      <c r="B268" s="142" t="s">
        <v>163</v>
      </c>
      <c r="C268" s="162">
        <v>3</v>
      </c>
      <c r="D268" s="162">
        <v>3</v>
      </c>
      <c r="E268" s="162">
        <v>3</v>
      </c>
      <c r="F268" s="162">
        <v>3</v>
      </c>
      <c r="G268" s="162">
        <v>3</v>
      </c>
      <c r="H268" s="162">
        <v>3</v>
      </c>
      <c r="I268" s="162">
        <v>3</v>
      </c>
      <c r="J268" s="162">
        <v>3</v>
      </c>
      <c r="K268" s="162">
        <v>3</v>
      </c>
      <c r="L268" s="162">
        <v>3</v>
      </c>
      <c r="M268" s="162">
        <v>3</v>
      </c>
      <c r="N268" s="162">
        <v>3</v>
      </c>
      <c r="O268" s="162">
        <v>3</v>
      </c>
      <c r="P268" s="104"/>
      <c r="Q268" s="104" t="s">
        <v>202</v>
      </c>
    </row>
    <row r="269" spans="1:17" s="95" customFormat="1" ht="27" hidden="1" thickBot="1" x14ac:dyDescent="0.3">
      <c r="A269" s="95">
        <v>2015</v>
      </c>
      <c r="B269" s="141" t="s">
        <v>162</v>
      </c>
      <c r="C269" s="161">
        <v>5</v>
      </c>
      <c r="D269" s="161">
        <v>1</v>
      </c>
      <c r="E269" s="161">
        <v>5</v>
      </c>
      <c r="F269" s="161">
        <v>5</v>
      </c>
      <c r="G269" s="161">
        <v>5</v>
      </c>
      <c r="H269" s="161">
        <v>4</v>
      </c>
      <c r="I269" s="161">
        <v>5</v>
      </c>
      <c r="J269" s="161">
        <v>3</v>
      </c>
      <c r="K269" s="141" t="s">
        <v>5</v>
      </c>
      <c r="L269" s="161">
        <v>5</v>
      </c>
      <c r="M269" s="161">
        <v>5</v>
      </c>
      <c r="N269" s="161">
        <v>5</v>
      </c>
      <c r="O269" s="161">
        <v>4</v>
      </c>
      <c r="P269" s="105" t="s">
        <v>1512</v>
      </c>
      <c r="Q269" s="105" t="s">
        <v>203</v>
      </c>
    </row>
    <row r="270" spans="1:17" s="95" customFormat="1" ht="39.75" hidden="1" thickBot="1" x14ac:dyDescent="0.3">
      <c r="A270" s="95">
        <v>2015</v>
      </c>
      <c r="B270" s="142" t="s">
        <v>163</v>
      </c>
      <c r="C270" s="162">
        <v>4</v>
      </c>
      <c r="D270" s="162">
        <v>3</v>
      </c>
      <c r="E270" s="162">
        <v>4</v>
      </c>
      <c r="F270" s="162">
        <v>4</v>
      </c>
      <c r="G270" s="162">
        <v>5</v>
      </c>
      <c r="H270" s="162">
        <v>3</v>
      </c>
      <c r="I270" s="162">
        <v>2</v>
      </c>
      <c r="J270" s="162">
        <v>1</v>
      </c>
      <c r="K270" s="162">
        <v>3</v>
      </c>
      <c r="L270" s="162">
        <v>2</v>
      </c>
      <c r="M270" s="162">
        <v>3</v>
      </c>
      <c r="N270" s="162">
        <v>4</v>
      </c>
      <c r="O270" s="162">
        <v>4</v>
      </c>
      <c r="P270" s="104" t="s">
        <v>701</v>
      </c>
      <c r="Q270" s="104" t="s">
        <v>203</v>
      </c>
    </row>
    <row r="271" spans="1:17" s="95" customFormat="1" ht="27" hidden="1" thickBot="1" x14ac:dyDescent="0.3">
      <c r="A271" s="95">
        <v>2015</v>
      </c>
      <c r="B271" s="141" t="s">
        <v>162</v>
      </c>
      <c r="C271" s="161">
        <v>3</v>
      </c>
      <c r="D271" s="161">
        <v>3</v>
      </c>
      <c r="E271" s="161">
        <v>4</v>
      </c>
      <c r="F271" s="161">
        <v>3</v>
      </c>
      <c r="G271" s="161">
        <v>3</v>
      </c>
      <c r="H271" s="161">
        <v>3</v>
      </c>
      <c r="I271" s="161">
        <v>3</v>
      </c>
      <c r="J271" s="161">
        <v>3</v>
      </c>
      <c r="K271" s="161">
        <v>3</v>
      </c>
      <c r="L271" s="161">
        <v>3</v>
      </c>
      <c r="M271" s="161">
        <v>3</v>
      </c>
      <c r="N271" s="161">
        <v>5</v>
      </c>
      <c r="O271" s="161">
        <v>3</v>
      </c>
      <c r="P271" s="105" t="s">
        <v>1517</v>
      </c>
      <c r="Q271" s="105" t="s">
        <v>155</v>
      </c>
    </row>
    <row r="272" spans="1:17" s="95" customFormat="1" ht="27" hidden="1" thickBot="1" x14ac:dyDescent="0.3">
      <c r="A272" s="95">
        <v>2015</v>
      </c>
      <c r="B272" s="142" t="s">
        <v>163</v>
      </c>
      <c r="C272" s="162">
        <v>5</v>
      </c>
      <c r="D272" s="162">
        <v>4</v>
      </c>
      <c r="E272" s="162">
        <v>5</v>
      </c>
      <c r="F272" s="162">
        <v>4</v>
      </c>
      <c r="G272" s="162">
        <v>4</v>
      </c>
      <c r="H272" s="162">
        <v>4</v>
      </c>
      <c r="I272" s="162">
        <v>5</v>
      </c>
      <c r="J272" s="162">
        <v>4</v>
      </c>
      <c r="K272" s="162">
        <v>4</v>
      </c>
      <c r="L272" s="162">
        <v>4</v>
      </c>
      <c r="M272" s="162">
        <v>5</v>
      </c>
      <c r="N272" s="162">
        <v>4</v>
      </c>
      <c r="O272" s="162">
        <v>4</v>
      </c>
      <c r="P272" s="104" t="s">
        <v>1234</v>
      </c>
      <c r="Q272" s="104" t="s">
        <v>203</v>
      </c>
    </row>
    <row r="273" spans="1:17" s="95" customFormat="1" ht="27" hidden="1" thickBot="1" x14ac:dyDescent="0.3">
      <c r="A273" s="95">
        <v>2015</v>
      </c>
      <c r="B273" s="141" t="s">
        <v>162</v>
      </c>
      <c r="C273" s="161">
        <v>5</v>
      </c>
      <c r="D273" s="161">
        <v>1</v>
      </c>
      <c r="E273" s="161">
        <v>3</v>
      </c>
      <c r="F273" s="161">
        <v>5</v>
      </c>
      <c r="G273" s="161">
        <v>5</v>
      </c>
      <c r="H273" s="161">
        <v>1</v>
      </c>
      <c r="I273" s="161">
        <v>4</v>
      </c>
      <c r="J273" s="161">
        <v>1</v>
      </c>
      <c r="K273" s="161">
        <v>4</v>
      </c>
      <c r="L273" s="161">
        <v>1</v>
      </c>
      <c r="M273" s="161">
        <v>1</v>
      </c>
      <c r="N273" s="161">
        <v>5</v>
      </c>
      <c r="O273" s="161">
        <v>5</v>
      </c>
      <c r="P273" s="105" t="s">
        <v>345</v>
      </c>
      <c r="Q273" s="105" t="s">
        <v>204</v>
      </c>
    </row>
    <row r="274" spans="1:17" s="95" customFormat="1" ht="27" hidden="1" thickBot="1" x14ac:dyDescent="0.3">
      <c r="A274" s="95">
        <v>2015</v>
      </c>
      <c r="B274" s="142" t="s">
        <v>163</v>
      </c>
      <c r="C274" s="162">
        <v>5</v>
      </c>
      <c r="D274" s="162">
        <v>2</v>
      </c>
      <c r="E274" s="162">
        <v>4</v>
      </c>
      <c r="F274" s="162">
        <v>5</v>
      </c>
      <c r="G274" s="162">
        <v>5</v>
      </c>
      <c r="H274" s="162">
        <v>3</v>
      </c>
      <c r="I274" s="162">
        <v>4</v>
      </c>
      <c r="J274" s="162">
        <v>3</v>
      </c>
      <c r="K274" s="162">
        <v>5</v>
      </c>
      <c r="L274" s="162">
        <v>4</v>
      </c>
      <c r="M274" s="162">
        <v>4</v>
      </c>
      <c r="N274" s="162">
        <v>5</v>
      </c>
      <c r="O274" s="162">
        <v>5</v>
      </c>
      <c r="P274" s="104"/>
      <c r="Q274" s="104" t="s">
        <v>202</v>
      </c>
    </row>
    <row r="275" spans="1:17" s="95" customFormat="1" ht="27" hidden="1" thickBot="1" x14ac:dyDescent="0.3">
      <c r="A275" s="95">
        <v>2015</v>
      </c>
      <c r="B275" s="141" t="s">
        <v>162</v>
      </c>
      <c r="C275" s="161">
        <v>3</v>
      </c>
      <c r="D275" s="161">
        <v>2</v>
      </c>
      <c r="E275" s="161">
        <v>4</v>
      </c>
      <c r="F275" s="161">
        <v>4</v>
      </c>
      <c r="G275" s="161">
        <v>4</v>
      </c>
      <c r="H275" s="161">
        <v>3</v>
      </c>
      <c r="I275" s="161">
        <v>2</v>
      </c>
      <c r="J275" s="161">
        <v>2</v>
      </c>
      <c r="K275" s="161">
        <v>1</v>
      </c>
      <c r="L275" s="161">
        <v>2</v>
      </c>
      <c r="M275" s="161">
        <v>2</v>
      </c>
      <c r="N275" s="161">
        <v>2</v>
      </c>
      <c r="O275" s="161">
        <v>1</v>
      </c>
      <c r="P275" s="105" t="s">
        <v>301</v>
      </c>
      <c r="Q275" s="105" t="s">
        <v>203</v>
      </c>
    </row>
    <row r="276" spans="1:17" s="95" customFormat="1" ht="27" hidden="1" thickBot="1" x14ac:dyDescent="0.3">
      <c r="A276" s="95">
        <v>2015</v>
      </c>
      <c r="B276" s="142" t="s">
        <v>163</v>
      </c>
      <c r="C276" s="162">
        <v>1</v>
      </c>
      <c r="D276" s="162">
        <v>2</v>
      </c>
      <c r="E276" s="162">
        <v>4</v>
      </c>
      <c r="F276" s="162">
        <v>3</v>
      </c>
      <c r="G276" s="162">
        <v>4</v>
      </c>
      <c r="H276" s="162">
        <v>4</v>
      </c>
      <c r="I276" s="162">
        <v>4</v>
      </c>
      <c r="J276" s="162">
        <v>2</v>
      </c>
      <c r="K276" s="162">
        <v>4</v>
      </c>
      <c r="L276" s="162">
        <v>2</v>
      </c>
      <c r="M276" s="162">
        <v>2</v>
      </c>
      <c r="N276" s="162">
        <v>4</v>
      </c>
      <c r="O276" s="162">
        <v>3</v>
      </c>
      <c r="P276" s="104" t="s">
        <v>1246</v>
      </c>
      <c r="Q276" s="104" t="s">
        <v>204</v>
      </c>
    </row>
    <row r="277" spans="1:17" s="95" customFormat="1" ht="27" hidden="1" thickBot="1" x14ac:dyDescent="0.3">
      <c r="A277" s="95">
        <v>2015</v>
      </c>
      <c r="B277" s="141" t="s">
        <v>163</v>
      </c>
      <c r="C277" s="161">
        <v>2</v>
      </c>
      <c r="D277" s="161">
        <v>2</v>
      </c>
      <c r="E277" s="161">
        <v>2</v>
      </c>
      <c r="F277" s="161">
        <v>1</v>
      </c>
      <c r="G277" s="161">
        <v>3</v>
      </c>
      <c r="H277" s="161">
        <v>2</v>
      </c>
      <c r="I277" s="161">
        <v>1</v>
      </c>
      <c r="J277" s="161">
        <v>1</v>
      </c>
      <c r="K277" s="161">
        <v>3</v>
      </c>
      <c r="L277" s="161">
        <v>2</v>
      </c>
      <c r="M277" s="161">
        <v>1</v>
      </c>
      <c r="N277" s="161">
        <v>1</v>
      </c>
      <c r="O277" s="161">
        <v>1</v>
      </c>
      <c r="P277" s="105" t="s">
        <v>379</v>
      </c>
      <c r="Q277" s="105" t="s">
        <v>153</v>
      </c>
    </row>
    <row r="278" spans="1:17" s="95" customFormat="1" ht="15.75" hidden="1" thickBot="1" x14ac:dyDescent="0.3">
      <c r="A278" s="95">
        <v>2015</v>
      </c>
      <c r="B278" s="142" t="s">
        <v>163</v>
      </c>
      <c r="C278" s="162">
        <v>3</v>
      </c>
      <c r="D278" s="162">
        <v>5</v>
      </c>
      <c r="E278" s="162">
        <v>2</v>
      </c>
      <c r="F278" s="162">
        <v>2</v>
      </c>
      <c r="G278" s="162">
        <v>3</v>
      </c>
      <c r="H278" s="162">
        <v>4</v>
      </c>
      <c r="I278" s="162">
        <v>2</v>
      </c>
      <c r="J278" s="162">
        <v>1</v>
      </c>
      <c r="K278" s="162">
        <v>1</v>
      </c>
      <c r="L278" s="162">
        <v>5</v>
      </c>
      <c r="M278" s="162">
        <v>1</v>
      </c>
      <c r="N278" s="162">
        <v>5</v>
      </c>
      <c r="O278" s="162">
        <v>2</v>
      </c>
      <c r="P278" s="104" t="s">
        <v>301</v>
      </c>
      <c r="Q278" s="104" t="s">
        <v>192</v>
      </c>
    </row>
    <row r="279" spans="1:17" s="95" customFormat="1" ht="65.25" hidden="1" thickBot="1" x14ac:dyDescent="0.3">
      <c r="A279" s="95">
        <v>2015</v>
      </c>
      <c r="B279" s="141" t="s">
        <v>162</v>
      </c>
      <c r="C279" s="161">
        <v>3</v>
      </c>
      <c r="D279" s="161">
        <v>1</v>
      </c>
      <c r="E279" s="161">
        <v>4</v>
      </c>
      <c r="F279" s="161">
        <v>3</v>
      </c>
      <c r="G279" s="161">
        <v>2</v>
      </c>
      <c r="H279" s="161">
        <v>3</v>
      </c>
      <c r="I279" s="161">
        <v>1</v>
      </c>
      <c r="J279" s="161">
        <v>1</v>
      </c>
      <c r="K279" s="161">
        <v>2</v>
      </c>
      <c r="L279" s="161">
        <v>1</v>
      </c>
      <c r="M279" s="161">
        <v>1</v>
      </c>
      <c r="N279" s="161">
        <v>4</v>
      </c>
      <c r="O279" s="161">
        <v>1</v>
      </c>
      <c r="P279" s="105" t="s">
        <v>1525</v>
      </c>
      <c r="Q279" s="105" t="s">
        <v>202</v>
      </c>
    </row>
    <row r="280" spans="1:17" s="95" customFormat="1" ht="15.75" hidden="1" thickBot="1" x14ac:dyDescent="0.3">
      <c r="A280" s="95">
        <v>2015</v>
      </c>
      <c r="B280" s="142" t="s">
        <v>162</v>
      </c>
      <c r="C280" s="162">
        <v>1</v>
      </c>
      <c r="D280" s="162">
        <v>1</v>
      </c>
      <c r="E280" s="162">
        <v>4</v>
      </c>
      <c r="F280" s="162">
        <v>3</v>
      </c>
      <c r="G280" s="162">
        <v>4</v>
      </c>
      <c r="H280" s="162">
        <v>1</v>
      </c>
      <c r="I280" s="162">
        <v>3</v>
      </c>
      <c r="J280" s="162">
        <v>1</v>
      </c>
      <c r="K280" s="162">
        <v>4</v>
      </c>
      <c r="L280" s="162">
        <v>1</v>
      </c>
      <c r="M280" s="162">
        <v>3</v>
      </c>
      <c r="N280" s="162">
        <v>4</v>
      </c>
      <c r="O280" s="162">
        <v>4</v>
      </c>
      <c r="P280" s="104"/>
      <c r="Q280" s="104" t="s">
        <v>192</v>
      </c>
    </row>
    <row r="281" spans="1:17" s="95" customFormat="1" ht="15.75" hidden="1" thickBot="1" x14ac:dyDescent="0.3">
      <c r="A281" s="95">
        <v>2015</v>
      </c>
      <c r="B281" s="141" t="s">
        <v>162</v>
      </c>
      <c r="C281" s="161">
        <v>3</v>
      </c>
      <c r="D281" s="161">
        <v>3</v>
      </c>
      <c r="E281" s="161">
        <v>3</v>
      </c>
      <c r="F281" s="161">
        <v>4</v>
      </c>
      <c r="G281" s="161">
        <v>3</v>
      </c>
      <c r="H281" s="161">
        <v>3</v>
      </c>
      <c r="I281" s="161">
        <v>4</v>
      </c>
      <c r="J281" s="161">
        <v>4</v>
      </c>
      <c r="K281" s="161">
        <v>4</v>
      </c>
      <c r="L281" s="161">
        <v>4</v>
      </c>
      <c r="M281" s="161">
        <v>5</v>
      </c>
      <c r="N281" s="161">
        <v>3</v>
      </c>
      <c r="O281" s="161">
        <v>5</v>
      </c>
      <c r="P281" s="105" t="s">
        <v>1527</v>
      </c>
      <c r="Q281" s="105" t="s">
        <v>192</v>
      </c>
    </row>
    <row r="282" spans="1:17" s="95" customFormat="1" ht="27" hidden="1" thickBot="1" x14ac:dyDescent="0.3">
      <c r="A282" s="95">
        <v>2015</v>
      </c>
      <c r="B282" s="142" t="s">
        <v>163</v>
      </c>
      <c r="C282" s="162">
        <v>4</v>
      </c>
      <c r="D282" s="162">
        <v>3</v>
      </c>
      <c r="E282" s="162">
        <v>2</v>
      </c>
      <c r="F282" s="162">
        <v>3</v>
      </c>
      <c r="G282" s="162">
        <v>3</v>
      </c>
      <c r="H282" s="162">
        <v>3</v>
      </c>
      <c r="I282" s="162">
        <v>4</v>
      </c>
      <c r="J282" s="162">
        <v>4</v>
      </c>
      <c r="K282" s="162">
        <v>1</v>
      </c>
      <c r="L282" s="162">
        <v>4</v>
      </c>
      <c r="M282" s="162">
        <v>4</v>
      </c>
      <c r="N282" s="162">
        <v>1</v>
      </c>
      <c r="O282" s="162">
        <v>4</v>
      </c>
      <c r="P282" s="104" t="s">
        <v>632</v>
      </c>
      <c r="Q282" s="104" t="s">
        <v>204</v>
      </c>
    </row>
    <row r="283" spans="1:17" s="95" customFormat="1" ht="27" hidden="1" thickBot="1" x14ac:dyDescent="0.3">
      <c r="A283" s="95">
        <v>2015</v>
      </c>
      <c r="B283" s="141" t="s">
        <v>163</v>
      </c>
      <c r="C283" s="161">
        <v>4</v>
      </c>
      <c r="D283" s="161">
        <v>2</v>
      </c>
      <c r="E283" s="161">
        <v>3</v>
      </c>
      <c r="F283" s="161">
        <v>2</v>
      </c>
      <c r="G283" s="161">
        <v>3</v>
      </c>
      <c r="H283" s="161">
        <v>2</v>
      </c>
      <c r="I283" s="161">
        <v>4</v>
      </c>
      <c r="J283" s="161">
        <v>2</v>
      </c>
      <c r="K283" s="161">
        <v>1</v>
      </c>
      <c r="L283" s="161">
        <v>4</v>
      </c>
      <c r="M283" s="161">
        <v>4</v>
      </c>
      <c r="N283" s="161">
        <v>5</v>
      </c>
      <c r="O283" s="161">
        <v>4</v>
      </c>
      <c r="P283" s="105" t="s">
        <v>1529</v>
      </c>
      <c r="Q283" s="105" t="s">
        <v>202</v>
      </c>
    </row>
    <row r="284" spans="1:17" s="95" customFormat="1" ht="39.75" hidden="1" thickBot="1" x14ac:dyDescent="0.3">
      <c r="A284" s="95">
        <v>2015</v>
      </c>
      <c r="B284" s="142" t="s">
        <v>162</v>
      </c>
      <c r="C284" s="162">
        <v>5</v>
      </c>
      <c r="D284" s="162">
        <v>3</v>
      </c>
      <c r="E284" s="162">
        <v>5</v>
      </c>
      <c r="F284" s="162">
        <v>5</v>
      </c>
      <c r="G284" s="162">
        <v>5</v>
      </c>
      <c r="H284" s="162">
        <v>2</v>
      </c>
      <c r="I284" s="162">
        <v>5</v>
      </c>
      <c r="J284" s="162">
        <v>4</v>
      </c>
      <c r="K284" s="162">
        <v>5</v>
      </c>
      <c r="L284" s="162">
        <v>4</v>
      </c>
      <c r="M284" s="162">
        <v>4</v>
      </c>
      <c r="N284" s="162">
        <v>5</v>
      </c>
      <c r="O284" s="162">
        <v>5</v>
      </c>
      <c r="P284" s="104" t="s">
        <v>1531</v>
      </c>
      <c r="Q284" s="104" t="s">
        <v>153</v>
      </c>
    </row>
    <row r="285" spans="1:17" s="95" customFormat="1" ht="27" hidden="1" thickBot="1" x14ac:dyDescent="0.3">
      <c r="A285" s="95">
        <v>2015</v>
      </c>
      <c r="B285" s="141" t="s">
        <v>162</v>
      </c>
      <c r="C285" s="161">
        <v>4</v>
      </c>
      <c r="D285" s="161">
        <v>5</v>
      </c>
      <c r="E285" s="161">
        <v>5</v>
      </c>
      <c r="F285" s="161">
        <v>5</v>
      </c>
      <c r="G285" s="161">
        <v>4</v>
      </c>
      <c r="H285" s="161">
        <v>5</v>
      </c>
      <c r="I285" s="161">
        <v>4</v>
      </c>
      <c r="J285" s="161">
        <v>5</v>
      </c>
      <c r="K285" s="161">
        <v>5</v>
      </c>
      <c r="L285" s="161">
        <v>5</v>
      </c>
      <c r="M285" s="161">
        <v>5</v>
      </c>
      <c r="N285" s="161">
        <v>5</v>
      </c>
      <c r="O285" s="161">
        <v>2</v>
      </c>
      <c r="P285" s="105" t="s">
        <v>1535</v>
      </c>
      <c r="Q285" s="105" t="s">
        <v>153</v>
      </c>
    </row>
    <row r="286" spans="1:17" s="95" customFormat="1" ht="39.75" hidden="1" thickBot="1" x14ac:dyDescent="0.3">
      <c r="A286" s="95">
        <v>2015</v>
      </c>
      <c r="B286" s="142" t="s">
        <v>162</v>
      </c>
      <c r="C286" s="162">
        <v>5</v>
      </c>
      <c r="D286" s="162">
        <v>3</v>
      </c>
      <c r="E286" s="162">
        <v>5</v>
      </c>
      <c r="F286" s="162">
        <v>5</v>
      </c>
      <c r="G286" s="162">
        <v>5</v>
      </c>
      <c r="H286" s="162">
        <v>5</v>
      </c>
      <c r="I286" s="162">
        <v>5</v>
      </c>
      <c r="J286" s="162">
        <v>3</v>
      </c>
      <c r="K286" s="162">
        <v>3</v>
      </c>
      <c r="L286" s="162">
        <v>5</v>
      </c>
      <c r="M286" s="162">
        <v>3</v>
      </c>
      <c r="N286" s="162">
        <v>5</v>
      </c>
      <c r="O286" s="162">
        <v>5</v>
      </c>
      <c r="P286" s="104" t="s">
        <v>1347</v>
      </c>
      <c r="Q286" s="104" t="s">
        <v>153</v>
      </c>
    </row>
    <row r="287" spans="1:17" s="95" customFormat="1" ht="39.75" hidden="1" thickBot="1" x14ac:dyDescent="0.3">
      <c r="A287" s="95">
        <v>2015</v>
      </c>
      <c r="B287" s="141" t="s">
        <v>162</v>
      </c>
      <c r="C287" s="161">
        <v>1</v>
      </c>
      <c r="D287" s="161">
        <v>4</v>
      </c>
      <c r="E287" s="161">
        <v>5</v>
      </c>
      <c r="F287" s="161">
        <v>4</v>
      </c>
      <c r="G287" s="161">
        <v>4</v>
      </c>
      <c r="H287" s="161">
        <v>4</v>
      </c>
      <c r="I287" s="161">
        <v>2</v>
      </c>
      <c r="J287" s="161">
        <v>1</v>
      </c>
      <c r="K287" s="161">
        <v>2</v>
      </c>
      <c r="L287" s="161">
        <v>4</v>
      </c>
      <c r="M287" s="161">
        <v>4</v>
      </c>
      <c r="N287" s="161">
        <v>5</v>
      </c>
      <c r="O287" s="161">
        <v>5</v>
      </c>
      <c r="P287" s="105" t="s">
        <v>1537</v>
      </c>
      <c r="Q287" s="105" t="s">
        <v>203</v>
      </c>
    </row>
    <row r="288" spans="1:17" s="95" customFormat="1" ht="15.75" hidden="1" thickBot="1" x14ac:dyDescent="0.3">
      <c r="A288" s="95">
        <v>2015</v>
      </c>
      <c r="B288" s="142" t="s">
        <v>162</v>
      </c>
      <c r="C288" s="162">
        <v>2</v>
      </c>
      <c r="D288" s="162">
        <v>1</v>
      </c>
      <c r="E288" s="162">
        <v>5</v>
      </c>
      <c r="F288" s="162">
        <v>1</v>
      </c>
      <c r="G288" s="162">
        <v>5</v>
      </c>
      <c r="H288" s="162">
        <v>1</v>
      </c>
      <c r="I288" s="162">
        <v>4</v>
      </c>
      <c r="J288" s="162">
        <v>2</v>
      </c>
      <c r="K288" s="162">
        <v>1</v>
      </c>
      <c r="L288" s="162">
        <v>4</v>
      </c>
      <c r="M288" s="162">
        <v>1</v>
      </c>
      <c r="N288" s="162">
        <v>5</v>
      </c>
      <c r="O288" s="162">
        <v>1</v>
      </c>
      <c r="P288" s="104" t="s">
        <v>1538</v>
      </c>
      <c r="Q288" s="104" t="s">
        <v>153</v>
      </c>
    </row>
    <row r="289" spans="1:17" s="95" customFormat="1" ht="27" hidden="1" thickBot="1" x14ac:dyDescent="0.3">
      <c r="A289" s="95">
        <v>2015</v>
      </c>
      <c r="B289" s="141" t="s">
        <v>162</v>
      </c>
      <c r="C289" s="161">
        <v>3</v>
      </c>
      <c r="D289" s="161">
        <v>4</v>
      </c>
      <c r="E289" s="161">
        <v>5</v>
      </c>
      <c r="F289" s="161">
        <v>5</v>
      </c>
      <c r="G289" s="161">
        <v>3</v>
      </c>
      <c r="H289" s="161">
        <v>4</v>
      </c>
      <c r="I289" s="161">
        <v>4</v>
      </c>
      <c r="J289" s="161">
        <v>4</v>
      </c>
      <c r="K289" s="161">
        <v>4</v>
      </c>
      <c r="L289" s="161">
        <v>4</v>
      </c>
      <c r="M289" s="161">
        <v>4</v>
      </c>
      <c r="N289" s="161">
        <v>5</v>
      </c>
      <c r="O289" s="161">
        <v>3</v>
      </c>
      <c r="P289" s="105" t="s">
        <v>1540</v>
      </c>
      <c r="Q289" s="105" t="s">
        <v>202</v>
      </c>
    </row>
    <row r="290" spans="1:17" s="95" customFormat="1" ht="27" hidden="1" thickBot="1" x14ac:dyDescent="0.3">
      <c r="A290" s="95">
        <v>2015</v>
      </c>
      <c r="B290" s="142" t="s">
        <v>163</v>
      </c>
      <c r="C290" s="162">
        <v>4</v>
      </c>
      <c r="D290" s="162">
        <v>4</v>
      </c>
      <c r="E290" s="162">
        <v>4</v>
      </c>
      <c r="F290" s="162">
        <v>5</v>
      </c>
      <c r="G290" s="162">
        <v>3</v>
      </c>
      <c r="H290" s="162">
        <v>4</v>
      </c>
      <c r="I290" s="162">
        <v>4</v>
      </c>
      <c r="J290" s="162">
        <v>3</v>
      </c>
      <c r="K290" s="162">
        <v>3</v>
      </c>
      <c r="L290" s="162">
        <v>4</v>
      </c>
      <c r="M290" s="162">
        <v>3</v>
      </c>
      <c r="N290" s="162">
        <v>4</v>
      </c>
      <c r="O290" s="162">
        <v>3</v>
      </c>
      <c r="P290" s="104" t="s">
        <v>1543</v>
      </c>
      <c r="Q290" s="104" t="s">
        <v>204</v>
      </c>
    </row>
    <row r="291" spans="1:17" s="95" customFormat="1" ht="39.75" hidden="1" thickBot="1" x14ac:dyDescent="0.3">
      <c r="A291" s="95">
        <v>2015</v>
      </c>
      <c r="B291" s="141" t="s">
        <v>163</v>
      </c>
      <c r="C291" s="161">
        <v>5</v>
      </c>
      <c r="D291" s="161">
        <v>5</v>
      </c>
      <c r="E291" s="161">
        <v>4</v>
      </c>
      <c r="F291" s="161">
        <v>5</v>
      </c>
      <c r="G291" s="161">
        <v>5</v>
      </c>
      <c r="H291" s="161">
        <v>4</v>
      </c>
      <c r="I291" s="161">
        <v>4</v>
      </c>
      <c r="J291" s="161">
        <v>3</v>
      </c>
      <c r="K291" s="161">
        <v>4</v>
      </c>
      <c r="L291" s="161">
        <v>2</v>
      </c>
      <c r="M291" s="161">
        <v>4</v>
      </c>
      <c r="N291" s="161">
        <v>4</v>
      </c>
      <c r="O291" s="161">
        <v>4</v>
      </c>
      <c r="P291" s="105" t="s">
        <v>1548</v>
      </c>
      <c r="Q291" s="105" t="s">
        <v>1549</v>
      </c>
    </row>
    <row r="292" spans="1:17" s="95" customFormat="1" ht="27" hidden="1" thickBot="1" x14ac:dyDescent="0.3">
      <c r="A292" s="95">
        <v>2015</v>
      </c>
      <c r="B292" s="142" t="s">
        <v>162</v>
      </c>
      <c r="C292" s="162">
        <v>3</v>
      </c>
      <c r="D292" s="162">
        <v>2</v>
      </c>
      <c r="E292" s="162">
        <v>4</v>
      </c>
      <c r="F292" s="162">
        <v>3</v>
      </c>
      <c r="G292" s="162">
        <v>4</v>
      </c>
      <c r="H292" s="162">
        <v>4</v>
      </c>
      <c r="I292" s="162">
        <v>3</v>
      </c>
      <c r="J292" s="162">
        <v>4</v>
      </c>
      <c r="K292" s="162">
        <v>2</v>
      </c>
      <c r="L292" s="162">
        <v>2</v>
      </c>
      <c r="M292" s="162">
        <v>2</v>
      </c>
      <c r="N292" s="162">
        <v>4</v>
      </c>
      <c r="O292" s="162">
        <v>3</v>
      </c>
      <c r="P292" s="104" t="s">
        <v>1554</v>
      </c>
      <c r="Q292" s="104" t="s">
        <v>203</v>
      </c>
    </row>
    <row r="293" spans="1:17" s="95" customFormat="1" ht="39.75" hidden="1" thickBot="1" x14ac:dyDescent="0.3">
      <c r="A293" s="95">
        <v>2015</v>
      </c>
      <c r="B293" s="141" t="s">
        <v>163</v>
      </c>
      <c r="C293" s="161">
        <v>4</v>
      </c>
      <c r="D293" s="161">
        <v>3</v>
      </c>
      <c r="E293" s="161">
        <v>5</v>
      </c>
      <c r="F293" s="161">
        <v>5</v>
      </c>
      <c r="G293" s="161">
        <v>4</v>
      </c>
      <c r="H293" s="161">
        <v>4</v>
      </c>
      <c r="I293" s="161">
        <v>4</v>
      </c>
      <c r="J293" s="161">
        <v>4</v>
      </c>
      <c r="K293" s="161">
        <v>2</v>
      </c>
      <c r="L293" s="161">
        <v>4</v>
      </c>
      <c r="M293" s="161">
        <v>5</v>
      </c>
      <c r="N293" s="161">
        <v>4</v>
      </c>
      <c r="O293" s="161">
        <v>5</v>
      </c>
      <c r="P293" s="105" t="s">
        <v>701</v>
      </c>
      <c r="Q293" s="105" t="s">
        <v>202</v>
      </c>
    </row>
    <row r="294" spans="1:17" s="95" customFormat="1" ht="27" hidden="1" thickBot="1" x14ac:dyDescent="0.3">
      <c r="A294" s="95">
        <v>2015</v>
      </c>
      <c r="B294" s="142" t="s">
        <v>162</v>
      </c>
      <c r="C294" s="162">
        <v>2</v>
      </c>
      <c r="D294" s="162">
        <v>4</v>
      </c>
      <c r="E294" s="162">
        <v>1</v>
      </c>
      <c r="F294" s="162">
        <v>5</v>
      </c>
      <c r="G294" s="162">
        <v>3</v>
      </c>
      <c r="H294" s="162">
        <v>5</v>
      </c>
      <c r="I294" s="162">
        <v>2</v>
      </c>
      <c r="J294" s="162">
        <v>3</v>
      </c>
      <c r="K294" s="162">
        <v>5</v>
      </c>
      <c r="L294" s="162">
        <v>2</v>
      </c>
      <c r="M294" s="162">
        <v>5</v>
      </c>
      <c r="N294" s="162">
        <v>4</v>
      </c>
      <c r="O294" s="162">
        <v>2</v>
      </c>
      <c r="P294" s="104" t="s">
        <v>1557</v>
      </c>
      <c r="Q294" s="104" t="s">
        <v>202</v>
      </c>
    </row>
    <row r="295" spans="1:17" s="95" customFormat="1" ht="15.75" hidden="1" thickBot="1" x14ac:dyDescent="0.3">
      <c r="A295" s="95">
        <v>2015</v>
      </c>
      <c r="B295" s="141" t="s">
        <v>163</v>
      </c>
      <c r="C295" s="161">
        <v>3</v>
      </c>
      <c r="D295" s="161">
        <v>4</v>
      </c>
      <c r="E295" s="161">
        <v>3</v>
      </c>
      <c r="F295" s="161">
        <v>3</v>
      </c>
      <c r="G295" s="161">
        <v>4</v>
      </c>
      <c r="H295" s="161">
        <v>3</v>
      </c>
      <c r="I295" s="161">
        <v>4</v>
      </c>
      <c r="J295" s="161">
        <v>3</v>
      </c>
      <c r="K295" s="161">
        <v>4</v>
      </c>
      <c r="L295" s="161">
        <v>3</v>
      </c>
      <c r="M295" s="161">
        <v>3</v>
      </c>
      <c r="N295" s="161">
        <v>3</v>
      </c>
      <c r="O295" s="161">
        <v>4</v>
      </c>
      <c r="P295" s="105" t="s">
        <v>2348</v>
      </c>
      <c r="Q295" s="105" t="s">
        <v>192</v>
      </c>
    </row>
    <row r="296" spans="1:17" s="95" customFormat="1" ht="15.75" hidden="1" thickBot="1" x14ac:dyDescent="0.3">
      <c r="A296" s="95">
        <v>2015</v>
      </c>
      <c r="B296" s="142" t="s">
        <v>163</v>
      </c>
      <c r="C296" s="162">
        <v>5</v>
      </c>
      <c r="D296" s="162">
        <v>5</v>
      </c>
      <c r="E296" s="162">
        <v>4</v>
      </c>
      <c r="F296" s="162">
        <v>4</v>
      </c>
      <c r="G296" s="162">
        <v>4</v>
      </c>
      <c r="H296" s="162">
        <v>5</v>
      </c>
      <c r="I296" s="162">
        <v>3</v>
      </c>
      <c r="J296" s="162">
        <v>5</v>
      </c>
      <c r="K296" s="162">
        <v>4</v>
      </c>
      <c r="L296" s="162">
        <v>5</v>
      </c>
      <c r="M296" s="162">
        <v>5</v>
      </c>
      <c r="N296" s="162">
        <v>5</v>
      </c>
      <c r="O296" s="162">
        <v>4</v>
      </c>
      <c r="P296" s="104" t="s">
        <v>301</v>
      </c>
      <c r="Q296" s="104" t="s">
        <v>192</v>
      </c>
    </row>
    <row r="297" spans="1:17" s="95" customFormat="1" ht="39.75" hidden="1" thickBot="1" x14ac:dyDescent="0.3">
      <c r="A297" s="95">
        <v>2015</v>
      </c>
      <c r="B297" s="141" t="s">
        <v>163</v>
      </c>
      <c r="C297" s="161">
        <v>4</v>
      </c>
      <c r="D297" s="161">
        <v>4</v>
      </c>
      <c r="E297" s="161">
        <v>4</v>
      </c>
      <c r="F297" s="161">
        <v>3</v>
      </c>
      <c r="G297" s="161">
        <v>4</v>
      </c>
      <c r="H297" s="161">
        <v>2</v>
      </c>
      <c r="I297" s="161">
        <v>2</v>
      </c>
      <c r="J297" s="161">
        <v>5</v>
      </c>
      <c r="K297" s="161">
        <v>4</v>
      </c>
      <c r="L297" s="161">
        <v>4</v>
      </c>
      <c r="M297" s="161">
        <v>4</v>
      </c>
      <c r="N297" s="161">
        <v>5</v>
      </c>
      <c r="O297" s="161">
        <v>2</v>
      </c>
      <c r="P297" s="105" t="s">
        <v>1564</v>
      </c>
      <c r="Q297" s="105" t="s">
        <v>202</v>
      </c>
    </row>
    <row r="298" spans="1:17" s="95" customFormat="1" ht="27" hidden="1" thickBot="1" x14ac:dyDescent="0.3">
      <c r="A298" s="95">
        <v>2015</v>
      </c>
      <c r="B298" s="142" t="s">
        <v>162</v>
      </c>
      <c r="C298" s="162">
        <v>5</v>
      </c>
      <c r="D298" s="162">
        <v>3</v>
      </c>
      <c r="E298" s="162">
        <v>5</v>
      </c>
      <c r="F298" s="162">
        <v>5</v>
      </c>
      <c r="G298" s="162">
        <v>5</v>
      </c>
      <c r="H298" s="162">
        <v>3</v>
      </c>
      <c r="I298" s="162">
        <v>5</v>
      </c>
      <c r="J298" s="162">
        <v>3</v>
      </c>
      <c r="K298" s="162">
        <v>5</v>
      </c>
      <c r="L298" s="162">
        <v>5</v>
      </c>
      <c r="M298" s="162">
        <v>5</v>
      </c>
      <c r="N298" s="162">
        <v>5</v>
      </c>
      <c r="O298" s="162">
        <v>5</v>
      </c>
      <c r="P298" s="104" t="s">
        <v>1567</v>
      </c>
      <c r="Q298" s="104" t="s">
        <v>202</v>
      </c>
    </row>
    <row r="299" spans="1:17" s="95" customFormat="1" ht="27" hidden="1" thickBot="1" x14ac:dyDescent="0.3">
      <c r="A299" s="95">
        <v>2015</v>
      </c>
      <c r="B299" s="141" t="s">
        <v>163</v>
      </c>
      <c r="C299" s="161">
        <v>4</v>
      </c>
      <c r="D299" s="161">
        <v>4</v>
      </c>
      <c r="E299" s="161">
        <v>4</v>
      </c>
      <c r="F299" s="161">
        <v>4</v>
      </c>
      <c r="G299" s="161">
        <v>5</v>
      </c>
      <c r="H299" s="161">
        <v>4</v>
      </c>
      <c r="I299" s="161">
        <v>4</v>
      </c>
      <c r="J299" s="161">
        <v>4</v>
      </c>
      <c r="K299" s="161">
        <v>4</v>
      </c>
      <c r="L299" s="161">
        <v>5</v>
      </c>
      <c r="M299" s="161">
        <v>4</v>
      </c>
      <c r="N299" s="161">
        <v>4</v>
      </c>
      <c r="O299" s="161">
        <v>4</v>
      </c>
      <c r="P299" s="105" t="s">
        <v>345</v>
      </c>
      <c r="Q299" s="105" t="s">
        <v>153</v>
      </c>
    </row>
    <row r="300" spans="1:17" s="95" customFormat="1" ht="15.75" hidden="1" thickBot="1" x14ac:dyDescent="0.3">
      <c r="A300" s="95">
        <v>2015</v>
      </c>
      <c r="B300" s="142" t="s">
        <v>162</v>
      </c>
      <c r="C300" s="162">
        <v>3</v>
      </c>
      <c r="D300" s="162">
        <v>3</v>
      </c>
      <c r="E300" s="162">
        <v>4</v>
      </c>
      <c r="F300" s="162">
        <v>3</v>
      </c>
      <c r="G300" s="162">
        <v>4</v>
      </c>
      <c r="H300" s="162">
        <v>3</v>
      </c>
      <c r="I300" s="162">
        <v>3</v>
      </c>
      <c r="J300" s="162">
        <v>3</v>
      </c>
      <c r="K300" s="162">
        <v>3</v>
      </c>
      <c r="L300" s="162">
        <v>3</v>
      </c>
      <c r="M300" s="162">
        <v>4</v>
      </c>
      <c r="N300" s="162">
        <v>4</v>
      </c>
      <c r="O300" s="162">
        <v>4</v>
      </c>
      <c r="P300" s="104" t="s">
        <v>301</v>
      </c>
      <c r="Q300" s="104" t="s">
        <v>192</v>
      </c>
    </row>
    <row r="301" spans="1:17" s="95" customFormat="1" ht="27" hidden="1" thickBot="1" x14ac:dyDescent="0.3">
      <c r="A301" s="95">
        <v>2015</v>
      </c>
      <c r="B301" s="141" t="s">
        <v>162</v>
      </c>
      <c r="C301" s="161">
        <v>4</v>
      </c>
      <c r="D301" s="161">
        <v>3</v>
      </c>
      <c r="E301" s="161">
        <v>4</v>
      </c>
      <c r="F301" s="161">
        <v>4</v>
      </c>
      <c r="G301" s="161">
        <v>4</v>
      </c>
      <c r="H301" s="161">
        <v>3</v>
      </c>
      <c r="I301" s="161">
        <v>4</v>
      </c>
      <c r="J301" s="161">
        <v>2</v>
      </c>
      <c r="K301" s="161">
        <v>2</v>
      </c>
      <c r="L301" s="161">
        <v>3</v>
      </c>
      <c r="M301" s="161">
        <v>4</v>
      </c>
      <c r="N301" s="161">
        <v>3</v>
      </c>
      <c r="O301" s="161">
        <v>5</v>
      </c>
      <c r="P301" s="105" t="s">
        <v>538</v>
      </c>
      <c r="Q301" s="105" t="s">
        <v>203</v>
      </c>
    </row>
    <row r="302" spans="1:17" s="95" customFormat="1" ht="27" hidden="1" thickBot="1" x14ac:dyDescent="0.3">
      <c r="A302" s="95">
        <v>2015</v>
      </c>
      <c r="B302" s="142" t="s">
        <v>162</v>
      </c>
      <c r="C302" s="162">
        <v>5</v>
      </c>
      <c r="D302" s="162">
        <v>4</v>
      </c>
      <c r="E302" s="162">
        <v>4</v>
      </c>
      <c r="F302" s="162">
        <v>5</v>
      </c>
      <c r="G302" s="162">
        <v>5</v>
      </c>
      <c r="H302" s="162">
        <v>4</v>
      </c>
      <c r="I302" s="162">
        <v>5</v>
      </c>
      <c r="J302" s="162">
        <v>4</v>
      </c>
      <c r="K302" s="162">
        <v>4</v>
      </c>
      <c r="L302" s="162">
        <v>5</v>
      </c>
      <c r="M302" s="162">
        <v>5</v>
      </c>
      <c r="N302" s="162">
        <v>5</v>
      </c>
      <c r="O302" s="162">
        <v>5</v>
      </c>
      <c r="P302" s="104" t="s">
        <v>660</v>
      </c>
      <c r="Q302" s="104" t="s">
        <v>203</v>
      </c>
    </row>
    <row r="303" spans="1:17" s="95" customFormat="1" ht="27" hidden="1" thickBot="1" x14ac:dyDescent="0.3">
      <c r="A303" s="95">
        <v>2015</v>
      </c>
      <c r="B303" s="141" t="s">
        <v>162</v>
      </c>
      <c r="C303" s="161">
        <v>5</v>
      </c>
      <c r="D303" s="161">
        <v>5</v>
      </c>
      <c r="E303" s="161">
        <v>5</v>
      </c>
      <c r="F303" s="161">
        <v>5</v>
      </c>
      <c r="G303" s="161">
        <v>5</v>
      </c>
      <c r="H303" s="161">
        <v>5</v>
      </c>
      <c r="I303" s="161">
        <v>4</v>
      </c>
      <c r="J303" s="161">
        <v>5</v>
      </c>
      <c r="K303" s="161">
        <v>5</v>
      </c>
      <c r="L303" s="161">
        <v>5</v>
      </c>
      <c r="M303" s="161">
        <v>5</v>
      </c>
      <c r="N303" s="161">
        <v>5</v>
      </c>
      <c r="O303" s="161">
        <v>5</v>
      </c>
      <c r="P303" s="105" t="s">
        <v>190</v>
      </c>
      <c r="Q303" s="105" t="s">
        <v>202</v>
      </c>
    </row>
    <row r="304" spans="1:17" s="95" customFormat="1" ht="15.75" hidden="1" thickBot="1" x14ac:dyDescent="0.3">
      <c r="A304" s="95">
        <v>2015</v>
      </c>
      <c r="B304" s="142" t="s">
        <v>162</v>
      </c>
      <c r="C304" s="162">
        <v>4</v>
      </c>
      <c r="D304" s="162">
        <v>3</v>
      </c>
      <c r="E304" s="162">
        <v>4</v>
      </c>
      <c r="F304" s="162">
        <v>4</v>
      </c>
      <c r="G304" s="162">
        <v>3</v>
      </c>
      <c r="H304" s="162">
        <v>4</v>
      </c>
      <c r="I304" s="162">
        <v>3</v>
      </c>
      <c r="J304" s="162">
        <v>3</v>
      </c>
      <c r="K304" s="162">
        <v>3</v>
      </c>
      <c r="L304" s="162">
        <v>5</v>
      </c>
      <c r="M304" s="162">
        <v>3</v>
      </c>
      <c r="N304" s="162">
        <v>3</v>
      </c>
      <c r="O304" s="162">
        <v>3</v>
      </c>
      <c r="P304" s="104"/>
      <c r="Q304" s="104" t="s">
        <v>155</v>
      </c>
    </row>
    <row r="305" spans="1:17" s="95" customFormat="1" ht="39.75" hidden="1" thickBot="1" x14ac:dyDescent="0.3">
      <c r="A305" s="95">
        <v>2015</v>
      </c>
      <c r="B305" s="141" t="s">
        <v>163</v>
      </c>
      <c r="C305" s="141" t="s">
        <v>5</v>
      </c>
      <c r="D305" s="161">
        <v>1</v>
      </c>
      <c r="E305" s="161">
        <v>4</v>
      </c>
      <c r="F305" s="161">
        <v>2</v>
      </c>
      <c r="G305" s="161">
        <v>4</v>
      </c>
      <c r="H305" s="161">
        <v>1</v>
      </c>
      <c r="I305" s="161">
        <v>1</v>
      </c>
      <c r="J305" s="161">
        <v>1</v>
      </c>
      <c r="K305" s="161">
        <v>1</v>
      </c>
      <c r="L305" s="161">
        <v>2</v>
      </c>
      <c r="M305" s="161">
        <v>2</v>
      </c>
      <c r="N305" s="161">
        <v>3</v>
      </c>
      <c r="O305" s="161">
        <v>1</v>
      </c>
      <c r="P305" s="105" t="s">
        <v>1574</v>
      </c>
      <c r="Q305" s="105" t="s">
        <v>155</v>
      </c>
    </row>
    <row r="306" spans="1:17" s="95" customFormat="1" ht="27" hidden="1" thickBot="1" x14ac:dyDescent="0.3">
      <c r="A306" s="95">
        <v>2015</v>
      </c>
      <c r="B306" s="142" t="s">
        <v>163</v>
      </c>
      <c r="C306" s="162">
        <v>4</v>
      </c>
      <c r="D306" s="162">
        <v>3</v>
      </c>
      <c r="E306" s="162">
        <v>4</v>
      </c>
      <c r="F306" s="162">
        <v>3</v>
      </c>
      <c r="G306" s="162">
        <v>4</v>
      </c>
      <c r="H306" s="162">
        <v>3</v>
      </c>
      <c r="I306" s="162">
        <v>4</v>
      </c>
      <c r="J306" s="162">
        <v>3</v>
      </c>
      <c r="K306" s="162">
        <v>3</v>
      </c>
      <c r="L306" s="162">
        <v>3</v>
      </c>
      <c r="M306" s="162">
        <v>3</v>
      </c>
      <c r="N306" s="162">
        <v>3</v>
      </c>
      <c r="O306" s="162">
        <v>5</v>
      </c>
      <c r="P306" s="104" t="s">
        <v>1576</v>
      </c>
      <c r="Q306" s="104" t="s">
        <v>192</v>
      </c>
    </row>
    <row r="307" spans="1:17" s="95" customFormat="1" ht="27" hidden="1" thickBot="1" x14ac:dyDescent="0.3">
      <c r="A307" s="95">
        <v>2015</v>
      </c>
      <c r="B307" s="141" t="s">
        <v>163</v>
      </c>
      <c r="C307" s="161">
        <v>5</v>
      </c>
      <c r="D307" s="161">
        <v>5</v>
      </c>
      <c r="E307" s="161">
        <v>4</v>
      </c>
      <c r="F307" s="161">
        <v>5</v>
      </c>
      <c r="G307" s="161">
        <v>4</v>
      </c>
      <c r="H307" s="161">
        <v>5</v>
      </c>
      <c r="I307" s="161">
        <v>3</v>
      </c>
      <c r="J307" s="161">
        <v>4</v>
      </c>
      <c r="K307" s="161">
        <v>4</v>
      </c>
      <c r="L307" s="161">
        <v>4</v>
      </c>
      <c r="M307" s="161">
        <v>4</v>
      </c>
      <c r="N307" s="161">
        <v>4</v>
      </c>
      <c r="O307" s="161">
        <v>4</v>
      </c>
      <c r="P307" s="105" t="s">
        <v>1053</v>
      </c>
      <c r="Q307" s="105" t="s">
        <v>204</v>
      </c>
    </row>
    <row r="308" spans="1:17" s="95" customFormat="1" ht="27" hidden="1" thickBot="1" x14ac:dyDescent="0.3">
      <c r="A308" s="95">
        <v>2015</v>
      </c>
      <c r="B308" s="142" t="s">
        <v>162</v>
      </c>
      <c r="C308" s="162">
        <v>4</v>
      </c>
      <c r="D308" s="162">
        <v>4</v>
      </c>
      <c r="E308" s="162">
        <v>4</v>
      </c>
      <c r="F308" s="162">
        <v>4</v>
      </c>
      <c r="G308" s="162">
        <v>4</v>
      </c>
      <c r="H308" s="162">
        <v>4</v>
      </c>
      <c r="I308" s="162">
        <v>4</v>
      </c>
      <c r="J308" s="162">
        <v>4</v>
      </c>
      <c r="K308" s="162">
        <v>4</v>
      </c>
      <c r="L308" s="162">
        <v>4</v>
      </c>
      <c r="M308" s="162">
        <v>4</v>
      </c>
      <c r="N308" s="162">
        <v>4</v>
      </c>
      <c r="O308" s="162">
        <v>3</v>
      </c>
      <c r="P308" s="104" t="s">
        <v>1535</v>
      </c>
      <c r="Q308" s="104" t="s">
        <v>153</v>
      </c>
    </row>
    <row r="309" spans="1:17" s="95" customFormat="1" ht="39.75" hidden="1" thickBot="1" x14ac:dyDescent="0.3">
      <c r="A309" s="95">
        <v>2015</v>
      </c>
      <c r="B309" s="141" t="s">
        <v>163</v>
      </c>
      <c r="C309" s="161">
        <v>2</v>
      </c>
      <c r="D309" s="161">
        <v>2</v>
      </c>
      <c r="E309" s="161">
        <v>3</v>
      </c>
      <c r="F309" s="161">
        <v>2</v>
      </c>
      <c r="G309" s="161">
        <v>3</v>
      </c>
      <c r="H309" s="161">
        <v>3</v>
      </c>
      <c r="I309" s="161">
        <v>1</v>
      </c>
      <c r="J309" s="161">
        <v>4</v>
      </c>
      <c r="K309" s="161">
        <v>4</v>
      </c>
      <c r="L309" s="161">
        <v>4</v>
      </c>
      <c r="M309" s="161">
        <v>4</v>
      </c>
      <c r="N309" s="161">
        <v>4</v>
      </c>
      <c r="O309" s="161">
        <v>4</v>
      </c>
      <c r="P309" s="105" t="s">
        <v>1579</v>
      </c>
      <c r="Q309" s="105" t="s">
        <v>155</v>
      </c>
    </row>
    <row r="310" spans="1:17" s="95" customFormat="1" ht="27" hidden="1" thickBot="1" x14ac:dyDescent="0.3">
      <c r="A310" s="95">
        <v>2015</v>
      </c>
      <c r="B310" s="142" t="s">
        <v>162</v>
      </c>
      <c r="C310" s="162">
        <v>3</v>
      </c>
      <c r="D310" s="162">
        <v>3</v>
      </c>
      <c r="E310" s="162">
        <v>4</v>
      </c>
      <c r="F310" s="162">
        <v>4</v>
      </c>
      <c r="G310" s="162">
        <v>4</v>
      </c>
      <c r="H310" s="162">
        <v>3</v>
      </c>
      <c r="I310" s="162">
        <v>4</v>
      </c>
      <c r="J310" s="162">
        <v>3</v>
      </c>
      <c r="K310" s="162">
        <v>3</v>
      </c>
      <c r="L310" s="162">
        <v>4</v>
      </c>
      <c r="M310" s="162">
        <v>5</v>
      </c>
      <c r="N310" s="162">
        <v>5</v>
      </c>
      <c r="O310" s="162">
        <v>3</v>
      </c>
      <c r="P310" s="104"/>
      <c r="Q310" s="104" t="s">
        <v>204</v>
      </c>
    </row>
    <row r="311" spans="1:17" s="95" customFormat="1" ht="27" hidden="1" thickBot="1" x14ac:dyDescent="0.3">
      <c r="A311" s="95">
        <v>2015</v>
      </c>
      <c r="B311" s="141" t="s">
        <v>163</v>
      </c>
      <c r="C311" s="161">
        <v>3</v>
      </c>
      <c r="D311" s="161">
        <v>3</v>
      </c>
      <c r="E311" s="161">
        <v>4</v>
      </c>
      <c r="F311" s="161">
        <v>4</v>
      </c>
      <c r="G311" s="161">
        <v>3</v>
      </c>
      <c r="H311" s="161">
        <v>3</v>
      </c>
      <c r="I311" s="161">
        <v>3</v>
      </c>
      <c r="J311" s="161">
        <v>4</v>
      </c>
      <c r="K311" s="161">
        <v>4</v>
      </c>
      <c r="L311" s="161">
        <v>4</v>
      </c>
      <c r="M311" s="161">
        <v>4</v>
      </c>
      <c r="N311" s="161">
        <v>5</v>
      </c>
      <c r="O311" s="161">
        <v>4</v>
      </c>
      <c r="P311" s="105" t="s">
        <v>1583</v>
      </c>
      <c r="Q311" s="105" t="s">
        <v>155</v>
      </c>
    </row>
    <row r="312" spans="1:17" s="95" customFormat="1" ht="15.75" hidden="1" thickBot="1" x14ac:dyDescent="0.3">
      <c r="A312" s="95">
        <v>2015</v>
      </c>
      <c r="B312" s="142" t="s">
        <v>163</v>
      </c>
      <c r="C312" s="162">
        <v>4</v>
      </c>
      <c r="D312" s="162">
        <v>3</v>
      </c>
      <c r="E312" s="162">
        <v>3</v>
      </c>
      <c r="F312" s="162">
        <v>4</v>
      </c>
      <c r="G312" s="162">
        <v>4</v>
      </c>
      <c r="H312" s="162">
        <v>4</v>
      </c>
      <c r="I312" s="162">
        <v>4</v>
      </c>
      <c r="J312" s="162">
        <v>3</v>
      </c>
      <c r="K312" s="162">
        <v>3</v>
      </c>
      <c r="L312" s="162">
        <v>3</v>
      </c>
      <c r="M312" s="162">
        <v>4</v>
      </c>
      <c r="N312" s="162">
        <v>4</v>
      </c>
      <c r="O312" s="162">
        <v>3</v>
      </c>
      <c r="P312" s="104" t="s">
        <v>197</v>
      </c>
      <c r="Q312" s="104" t="s">
        <v>1585</v>
      </c>
    </row>
    <row r="313" spans="1:17" s="95" customFormat="1" ht="27" hidden="1" thickBot="1" x14ac:dyDescent="0.3">
      <c r="A313" s="95">
        <v>2015</v>
      </c>
      <c r="B313" s="141" t="s">
        <v>162</v>
      </c>
      <c r="C313" s="161">
        <v>5</v>
      </c>
      <c r="D313" s="161">
        <v>3</v>
      </c>
      <c r="E313" s="161">
        <v>5</v>
      </c>
      <c r="F313" s="161">
        <v>5</v>
      </c>
      <c r="G313" s="161">
        <v>3</v>
      </c>
      <c r="H313" s="161">
        <v>4</v>
      </c>
      <c r="I313" s="161">
        <v>4</v>
      </c>
      <c r="J313" s="161">
        <v>3</v>
      </c>
      <c r="K313" s="161">
        <v>3</v>
      </c>
      <c r="L313" s="161">
        <v>4</v>
      </c>
      <c r="M313" s="161">
        <v>3</v>
      </c>
      <c r="N313" s="161">
        <v>4</v>
      </c>
      <c r="O313" s="161">
        <v>2</v>
      </c>
      <c r="P313" s="105" t="s">
        <v>1586</v>
      </c>
      <c r="Q313" s="105" t="s">
        <v>204</v>
      </c>
    </row>
    <row r="314" spans="1:17" s="95" customFormat="1" ht="15.75" hidden="1" thickBot="1" x14ac:dyDescent="0.3">
      <c r="A314" s="95">
        <v>2015</v>
      </c>
      <c r="B314" s="142" t="s">
        <v>163</v>
      </c>
      <c r="C314" s="162">
        <v>4</v>
      </c>
      <c r="D314" s="162">
        <v>5</v>
      </c>
      <c r="E314" s="162">
        <v>4</v>
      </c>
      <c r="F314" s="162">
        <v>4</v>
      </c>
      <c r="G314" s="162">
        <v>2</v>
      </c>
      <c r="H314" s="162">
        <v>5</v>
      </c>
      <c r="I314" s="162">
        <v>3</v>
      </c>
      <c r="J314" s="162">
        <v>4</v>
      </c>
      <c r="K314" s="162">
        <v>5</v>
      </c>
      <c r="L314" s="162">
        <v>5</v>
      </c>
      <c r="M314" s="162">
        <v>4</v>
      </c>
      <c r="N314" s="162">
        <v>5</v>
      </c>
      <c r="O314" s="162">
        <v>3</v>
      </c>
      <c r="P314" s="104" t="s">
        <v>1588</v>
      </c>
      <c r="Q314" s="104" t="s">
        <v>192</v>
      </c>
    </row>
    <row r="315" spans="1:17" s="95" customFormat="1" ht="39.75" hidden="1" thickBot="1" x14ac:dyDescent="0.3">
      <c r="A315" s="95">
        <v>2015</v>
      </c>
      <c r="B315" s="141" t="s">
        <v>162</v>
      </c>
      <c r="C315" s="161">
        <v>4</v>
      </c>
      <c r="D315" s="161">
        <v>4</v>
      </c>
      <c r="E315" s="161">
        <v>5</v>
      </c>
      <c r="F315" s="161">
        <v>4</v>
      </c>
      <c r="G315" s="161">
        <v>4</v>
      </c>
      <c r="H315" s="161">
        <v>4</v>
      </c>
      <c r="I315" s="161">
        <v>4</v>
      </c>
      <c r="J315" s="161">
        <v>3</v>
      </c>
      <c r="K315" s="161">
        <v>3</v>
      </c>
      <c r="L315" s="161">
        <v>4</v>
      </c>
      <c r="M315" s="161">
        <v>3</v>
      </c>
      <c r="N315" s="161">
        <v>2</v>
      </c>
      <c r="O315" s="161">
        <v>4</v>
      </c>
      <c r="P315" s="105" t="s">
        <v>1589</v>
      </c>
      <c r="Q315" s="105" t="s">
        <v>1590</v>
      </c>
    </row>
    <row r="316" spans="1:17" s="95" customFormat="1" ht="65.25" hidden="1" thickBot="1" x14ac:dyDescent="0.3">
      <c r="A316" s="95">
        <v>2015</v>
      </c>
      <c r="B316" s="142" t="s">
        <v>162</v>
      </c>
      <c r="C316" s="162">
        <v>5</v>
      </c>
      <c r="D316" s="162">
        <v>5</v>
      </c>
      <c r="E316" s="162">
        <v>5</v>
      </c>
      <c r="F316" s="162">
        <v>5</v>
      </c>
      <c r="G316" s="162">
        <v>5</v>
      </c>
      <c r="H316" s="162">
        <v>5</v>
      </c>
      <c r="I316" s="162">
        <v>5</v>
      </c>
      <c r="J316" s="162">
        <v>5</v>
      </c>
      <c r="K316" s="162">
        <v>5</v>
      </c>
      <c r="L316" s="162">
        <v>5</v>
      </c>
      <c r="M316" s="162">
        <v>5</v>
      </c>
      <c r="N316" s="162">
        <v>5</v>
      </c>
      <c r="O316" s="162">
        <v>5</v>
      </c>
      <c r="P316" s="104" t="s">
        <v>1595</v>
      </c>
      <c r="Q316" s="104" t="s">
        <v>192</v>
      </c>
    </row>
    <row r="317" spans="1:17" s="95" customFormat="1" ht="27" hidden="1" thickBot="1" x14ac:dyDescent="0.3">
      <c r="A317" s="95">
        <v>2015</v>
      </c>
      <c r="B317" s="141" t="s">
        <v>162</v>
      </c>
      <c r="C317" s="161">
        <v>3</v>
      </c>
      <c r="D317" s="161">
        <v>4</v>
      </c>
      <c r="E317" s="161">
        <v>4</v>
      </c>
      <c r="F317" s="161">
        <v>4</v>
      </c>
      <c r="G317" s="161">
        <v>4</v>
      </c>
      <c r="H317" s="161">
        <v>4</v>
      </c>
      <c r="I317" s="161">
        <v>4</v>
      </c>
      <c r="J317" s="161">
        <v>3</v>
      </c>
      <c r="K317" s="161">
        <v>3</v>
      </c>
      <c r="L317" s="161">
        <v>3</v>
      </c>
      <c r="M317" s="161">
        <v>5</v>
      </c>
      <c r="N317" s="161">
        <v>4</v>
      </c>
      <c r="O317" s="161">
        <v>2</v>
      </c>
      <c r="P317" s="105" t="s">
        <v>1598</v>
      </c>
      <c r="Q317" s="105" t="s">
        <v>202</v>
      </c>
    </row>
    <row r="318" spans="1:17" s="95" customFormat="1" ht="27" hidden="1" thickBot="1" x14ac:dyDescent="0.3">
      <c r="A318" s="95">
        <v>2015</v>
      </c>
      <c r="B318" s="142" t="s">
        <v>162</v>
      </c>
      <c r="C318" s="162">
        <v>5</v>
      </c>
      <c r="D318" s="162">
        <v>1</v>
      </c>
      <c r="E318" s="162">
        <v>2</v>
      </c>
      <c r="F318" s="162">
        <v>3</v>
      </c>
      <c r="G318" s="162">
        <v>4</v>
      </c>
      <c r="H318" s="162">
        <v>5</v>
      </c>
      <c r="I318" s="162">
        <v>4</v>
      </c>
      <c r="J318" s="162">
        <v>2</v>
      </c>
      <c r="K318" s="162">
        <v>3</v>
      </c>
      <c r="L318" s="162">
        <v>2</v>
      </c>
      <c r="M318" s="162">
        <v>2</v>
      </c>
      <c r="N318" s="162">
        <v>5</v>
      </c>
      <c r="O318" s="162">
        <v>2</v>
      </c>
      <c r="P318" s="104" t="s">
        <v>1599</v>
      </c>
      <c r="Q318" s="104" t="s">
        <v>204</v>
      </c>
    </row>
    <row r="319" spans="1:17" s="95" customFormat="1" ht="39.75" hidden="1" thickBot="1" x14ac:dyDescent="0.3">
      <c r="A319" s="95">
        <v>2015</v>
      </c>
      <c r="B319" s="141" t="s">
        <v>162</v>
      </c>
      <c r="C319" s="161">
        <v>3</v>
      </c>
      <c r="D319" s="161">
        <v>3</v>
      </c>
      <c r="E319" s="161">
        <v>3</v>
      </c>
      <c r="F319" s="161">
        <v>4</v>
      </c>
      <c r="G319" s="161">
        <v>3</v>
      </c>
      <c r="H319" s="161">
        <v>3</v>
      </c>
      <c r="I319" s="161">
        <v>4</v>
      </c>
      <c r="J319" s="161">
        <v>3</v>
      </c>
      <c r="K319" s="161">
        <v>3</v>
      </c>
      <c r="L319" s="161">
        <v>2</v>
      </c>
      <c r="M319" s="161">
        <v>3</v>
      </c>
      <c r="N319" s="161">
        <v>1</v>
      </c>
      <c r="O319" s="161">
        <v>3</v>
      </c>
      <c r="P319" s="105" t="s">
        <v>3505</v>
      </c>
      <c r="Q319" s="105" t="s">
        <v>153</v>
      </c>
    </row>
    <row r="320" spans="1:17" s="95" customFormat="1" ht="27" hidden="1" thickBot="1" x14ac:dyDescent="0.3">
      <c r="A320" s="95">
        <v>2015</v>
      </c>
      <c r="B320" s="142" t="s">
        <v>163</v>
      </c>
      <c r="C320" s="162">
        <v>3</v>
      </c>
      <c r="D320" s="162">
        <v>3</v>
      </c>
      <c r="E320" s="162">
        <v>4</v>
      </c>
      <c r="F320" s="162">
        <v>4</v>
      </c>
      <c r="G320" s="162">
        <v>3</v>
      </c>
      <c r="H320" s="162">
        <v>3</v>
      </c>
      <c r="I320" s="162">
        <v>4</v>
      </c>
      <c r="J320" s="162">
        <v>3</v>
      </c>
      <c r="K320" s="162">
        <v>4</v>
      </c>
      <c r="L320" s="162">
        <v>3</v>
      </c>
      <c r="M320" s="162">
        <v>5</v>
      </c>
      <c r="N320" s="162">
        <v>4</v>
      </c>
      <c r="O320" s="162">
        <v>3</v>
      </c>
      <c r="P320" s="104" t="s">
        <v>1234</v>
      </c>
      <c r="Q320" s="104" t="s">
        <v>203</v>
      </c>
    </row>
    <row r="321" spans="1:17" s="95" customFormat="1" ht="27" hidden="1" thickBot="1" x14ac:dyDescent="0.3">
      <c r="A321" s="95">
        <v>2015</v>
      </c>
      <c r="B321" s="141" t="s">
        <v>163</v>
      </c>
      <c r="C321" s="161">
        <v>5</v>
      </c>
      <c r="D321" s="161">
        <v>4</v>
      </c>
      <c r="E321" s="161">
        <v>5</v>
      </c>
      <c r="F321" s="161">
        <v>5</v>
      </c>
      <c r="G321" s="161">
        <v>5</v>
      </c>
      <c r="H321" s="161">
        <v>4</v>
      </c>
      <c r="I321" s="161">
        <v>5</v>
      </c>
      <c r="J321" s="161">
        <v>4</v>
      </c>
      <c r="K321" s="161">
        <v>5</v>
      </c>
      <c r="L321" s="161">
        <v>3</v>
      </c>
      <c r="M321" s="161">
        <v>5</v>
      </c>
      <c r="N321" s="161">
        <v>5</v>
      </c>
      <c r="O321" s="161">
        <v>4</v>
      </c>
      <c r="P321" s="105" t="s">
        <v>500</v>
      </c>
      <c r="Q321" s="105" t="s">
        <v>204</v>
      </c>
    </row>
    <row r="322" spans="1:17" s="95" customFormat="1" ht="27" hidden="1" thickBot="1" x14ac:dyDescent="0.3">
      <c r="A322" s="95">
        <v>2015</v>
      </c>
      <c r="B322" s="142" t="s">
        <v>162</v>
      </c>
      <c r="C322" s="162">
        <v>5</v>
      </c>
      <c r="D322" s="162">
        <v>3</v>
      </c>
      <c r="E322" s="162">
        <v>3</v>
      </c>
      <c r="F322" s="162">
        <v>4</v>
      </c>
      <c r="G322" s="162">
        <v>4</v>
      </c>
      <c r="H322" s="162">
        <v>3</v>
      </c>
      <c r="I322" s="162">
        <v>3</v>
      </c>
      <c r="J322" s="162">
        <v>3</v>
      </c>
      <c r="K322" s="162">
        <v>4</v>
      </c>
      <c r="L322" s="162">
        <v>4</v>
      </c>
      <c r="M322" s="162">
        <v>5</v>
      </c>
      <c r="N322" s="162">
        <v>5</v>
      </c>
      <c r="O322" s="162">
        <v>4</v>
      </c>
      <c r="P322" s="104" t="s">
        <v>1603</v>
      </c>
      <c r="Q322" s="104" t="s">
        <v>202</v>
      </c>
    </row>
    <row r="323" spans="1:17" s="95" customFormat="1" ht="27" hidden="1" thickBot="1" x14ac:dyDescent="0.3">
      <c r="A323" s="95">
        <v>2015</v>
      </c>
      <c r="B323" s="141" t="s">
        <v>163</v>
      </c>
      <c r="C323" s="161">
        <v>5</v>
      </c>
      <c r="D323" s="161">
        <v>4</v>
      </c>
      <c r="E323" s="161">
        <v>4</v>
      </c>
      <c r="F323" s="161">
        <v>3</v>
      </c>
      <c r="G323" s="161">
        <v>4</v>
      </c>
      <c r="H323" s="161">
        <v>3</v>
      </c>
      <c r="I323" s="161">
        <v>3</v>
      </c>
      <c r="J323" s="161">
        <v>3</v>
      </c>
      <c r="K323" s="161">
        <v>4</v>
      </c>
      <c r="L323" s="161">
        <v>2</v>
      </c>
      <c r="M323" s="161">
        <v>3</v>
      </c>
      <c r="N323" s="161">
        <v>5</v>
      </c>
      <c r="O323" s="161">
        <v>3</v>
      </c>
      <c r="P323" s="105" t="s">
        <v>1281</v>
      </c>
      <c r="Q323" s="105" t="s">
        <v>203</v>
      </c>
    </row>
    <row r="324" spans="1:17" s="95" customFormat="1" ht="15.75" hidden="1" thickBot="1" x14ac:dyDescent="0.3">
      <c r="A324" s="95">
        <v>2015</v>
      </c>
      <c r="B324" s="142" t="s">
        <v>163</v>
      </c>
      <c r="C324" s="162">
        <v>4</v>
      </c>
      <c r="D324" s="162">
        <v>2</v>
      </c>
      <c r="E324" s="162">
        <v>5</v>
      </c>
      <c r="F324" s="162">
        <v>5</v>
      </c>
      <c r="G324" s="162">
        <v>4</v>
      </c>
      <c r="H324" s="162">
        <v>4</v>
      </c>
      <c r="I324" s="162">
        <v>3</v>
      </c>
      <c r="J324" s="162">
        <v>1</v>
      </c>
      <c r="K324" s="162">
        <v>2</v>
      </c>
      <c r="L324" s="162">
        <v>3</v>
      </c>
      <c r="M324" s="162">
        <v>3</v>
      </c>
      <c r="N324" s="162">
        <v>4</v>
      </c>
      <c r="O324" s="162">
        <v>3</v>
      </c>
      <c r="P324" s="104" t="s">
        <v>191</v>
      </c>
      <c r="Q324" s="104" t="s">
        <v>192</v>
      </c>
    </row>
    <row r="325" spans="1:17" s="95" customFormat="1" ht="27" hidden="1" thickBot="1" x14ac:dyDescent="0.3">
      <c r="A325" s="95">
        <v>2015</v>
      </c>
      <c r="B325" s="141" t="s">
        <v>163</v>
      </c>
      <c r="C325" s="161">
        <v>5</v>
      </c>
      <c r="D325" s="161">
        <v>1</v>
      </c>
      <c r="E325" s="161">
        <v>4</v>
      </c>
      <c r="F325" s="161">
        <v>2</v>
      </c>
      <c r="G325" s="161">
        <v>3</v>
      </c>
      <c r="H325" s="161">
        <v>2</v>
      </c>
      <c r="I325" s="161">
        <v>4</v>
      </c>
      <c r="J325" s="161">
        <v>4</v>
      </c>
      <c r="K325" s="141" t="s">
        <v>5</v>
      </c>
      <c r="L325" s="161">
        <v>4</v>
      </c>
      <c r="M325" s="161">
        <v>4</v>
      </c>
      <c r="N325" s="161">
        <v>3</v>
      </c>
      <c r="O325" s="161">
        <v>4</v>
      </c>
      <c r="P325" s="105" t="s">
        <v>345</v>
      </c>
      <c r="Q325" s="105" t="s">
        <v>153</v>
      </c>
    </row>
    <row r="326" spans="1:17" s="95" customFormat="1" ht="27" hidden="1" thickBot="1" x14ac:dyDescent="0.3">
      <c r="A326" s="95">
        <v>2015</v>
      </c>
      <c r="B326" s="142" t="s">
        <v>162</v>
      </c>
      <c r="C326" s="162">
        <v>4</v>
      </c>
      <c r="D326" s="162">
        <v>3</v>
      </c>
      <c r="E326" s="162">
        <v>4</v>
      </c>
      <c r="F326" s="162">
        <v>4</v>
      </c>
      <c r="G326" s="162">
        <v>4</v>
      </c>
      <c r="H326" s="162">
        <v>3</v>
      </c>
      <c r="I326" s="162">
        <v>3</v>
      </c>
      <c r="J326" s="162">
        <v>2</v>
      </c>
      <c r="K326" s="162">
        <v>3</v>
      </c>
      <c r="L326" s="162">
        <v>5</v>
      </c>
      <c r="M326" s="162">
        <v>2</v>
      </c>
      <c r="N326" s="162">
        <v>3</v>
      </c>
      <c r="O326" s="162">
        <v>4</v>
      </c>
      <c r="P326" s="104" t="s">
        <v>738</v>
      </c>
      <c r="Q326" s="104" t="s">
        <v>202</v>
      </c>
    </row>
    <row r="327" spans="1:17" s="95" customFormat="1" ht="27" hidden="1" thickBot="1" x14ac:dyDescent="0.3">
      <c r="A327" s="95">
        <v>2015</v>
      </c>
      <c r="B327" s="141" t="s">
        <v>162</v>
      </c>
      <c r="C327" s="161">
        <v>5</v>
      </c>
      <c r="D327" s="161">
        <v>4</v>
      </c>
      <c r="E327" s="161">
        <v>5</v>
      </c>
      <c r="F327" s="161">
        <v>5</v>
      </c>
      <c r="G327" s="161">
        <v>1</v>
      </c>
      <c r="H327" s="161">
        <v>3</v>
      </c>
      <c r="I327" s="161">
        <v>4</v>
      </c>
      <c r="J327" s="161">
        <v>2</v>
      </c>
      <c r="K327" s="161">
        <v>4</v>
      </c>
      <c r="L327" s="161">
        <v>5</v>
      </c>
      <c r="M327" s="161">
        <v>5</v>
      </c>
      <c r="N327" s="161">
        <v>5</v>
      </c>
      <c r="O327" s="161">
        <v>3</v>
      </c>
      <c r="P327" s="105" t="s">
        <v>1606</v>
      </c>
      <c r="Q327" s="105" t="s">
        <v>202</v>
      </c>
    </row>
    <row r="328" spans="1:17" s="95" customFormat="1" ht="27" hidden="1" thickBot="1" x14ac:dyDescent="0.3">
      <c r="A328" s="95">
        <v>2015</v>
      </c>
      <c r="B328" s="142" t="s">
        <v>163</v>
      </c>
      <c r="C328" s="142" t="s">
        <v>5</v>
      </c>
      <c r="D328" s="142" t="s">
        <v>5</v>
      </c>
      <c r="E328" s="142" t="s">
        <v>5</v>
      </c>
      <c r="F328" s="142" t="s">
        <v>5</v>
      </c>
      <c r="G328" s="142" t="s">
        <v>5</v>
      </c>
      <c r="H328" s="142" t="s">
        <v>5</v>
      </c>
      <c r="I328" s="142" t="s">
        <v>5</v>
      </c>
      <c r="J328" s="142" t="s">
        <v>5</v>
      </c>
      <c r="K328" s="142" t="s">
        <v>5</v>
      </c>
      <c r="L328" s="142" t="s">
        <v>5</v>
      </c>
      <c r="M328" s="142" t="s">
        <v>5</v>
      </c>
      <c r="N328" s="142" t="s">
        <v>5</v>
      </c>
      <c r="O328" s="142" t="s">
        <v>5</v>
      </c>
      <c r="P328" s="104" t="s">
        <v>1607</v>
      </c>
      <c r="Q328" s="104" t="s">
        <v>204</v>
      </c>
    </row>
    <row r="329" spans="1:17" s="95" customFormat="1" ht="15.75" hidden="1" thickBot="1" x14ac:dyDescent="0.3">
      <c r="A329" s="95">
        <v>2015</v>
      </c>
      <c r="B329" s="141" t="s">
        <v>162</v>
      </c>
      <c r="C329" s="161">
        <v>5</v>
      </c>
      <c r="D329" s="161">
        <v>4</v>
      </c>
      <c r="E329" s="161">
        <v>5</v>
      </c>
      <c r="F329" s="161">
        <v>4</v>
      </c>
      <c r="G329" s="161">
        <v>5</v>
      </c>
      <c r="H329" s="161">
        <v>4</v>
      </c>
      <c r="I329" s="161">
        <v>5</v>
      </c>
      <c r="J329" s="161">
        <v>4</v>
      </c>
      <c r="K329" s="161">
        <v>4</v>
      </c>
      <c r="L329" s="161">
        <v>5</v>
      </c>
      <c r="M329" s="161">
        <v>4</v>
      </c>
      <c r="N329" s="161">
        <v>4</v>
      </c>
      <c r="O329" s="161">
        <v>4</v>
      </c>
      <c r="P329" s="105" t="s">
        <v>191</v>
      </c>
      <c r="Q329" s="105" t="s">
        <v>192</v>
      </c>
    </row>
    <row r="330" spans="1:17" s="95" customFormat="1" ht="27" hidden="1" thickBot="1" x14ac:dyDescent="0.3">
      <c r="A330" s="95">
        <v>2015</v>
      </c>
      <c r="B330" s="142" t="s">
        <v>162</v>
      </c>
      <c r="C330" s="162">
        <v>1</v>
      </c>
      <c r="D330" s="162">
        <v>4</v>
      </c>
      <c r="E330" s="162">
        <v>3</v>
      </c>
      <c r="F330" s="162">
        <v>1</v>
      </c>
      <c r="G330" s="142" t="s">
        <v>5</v>
      </c>
      <c r="H330" s="142" t="s">
        <v>5</v>
      </c>
      <c r="I330" s="162">
        <v>4</v>
      </c>
      <c r="J330" s="142" t="s">
        <v>5</v>
      </c>
      <c r="K330" s="162">
        <v>3</v>
      </c>
      <c r="L330" s="142" t="s">
        <v>5</v>
      </c>
      <c r="M330" s="142" t="s">
        <v>5</v>
      </c>
      <c r="N330" s="162">
        <v>5</v>
      </c>
      <c r="O330" s="162">
        <v>3</v>
      </c>
      <c r="P330" s="104" t="s">
        <v>345</v>
      </c>
      <c r="Q330" s="104" t="s">
        <v>204</v>
      </c>
    </row>
    <row r="331" spans="1:17" s="95" customFormat="1" ht="27" hidden="1" thickBot="1" x14ac:dyDescent="0.3">
      <c r="A331" s="95">
        <v>2015</v>
      </c>
      <c r="B331" s="141" t="s">
        <v>162</v>
      </c>
      <c r="C331" s="161">
        <v>2</v>
      </c>
      <c r="D331" s="161">
        <v>1</v>
      </c>
      <c r="E331" s="161">
        <v>5</v>
      </c>
      <c r="F331" s="161">
        <v>1</v>
      </c>
      <c r="G331" s="161">
        <v>5</v>
      </c>
      <c r="H331" s="161">
        <v>5</v>
      </c>
      <c r="I331" s="161">
        <v>1</v>
      </c>
      <c r="J331" s="141" t="s">
        <v>5</v>
      </c>
      <c r="K331" s="141" t="s">
        <v>5</v>
      </c>
      <c r="L331" s="161">
        <v>2</v>
      </c>
      <c r="M331" s="161">
        <v>4</v>
      </c>
      <c r="N331" s="161">
        <v>4</v>
      </c>
      <c r="O331" s="161">
        <v>5</v>
      </c>
      <c r="P331" s="105" t="s">
        <v>1609</v>
      </c>
      <c r="Q331" s="105" t="s">
        <v>202</v>
      </c>
    </row>
    <row r="332" spans="1:17" s="95" customFormat="1" ht="15.75" hidden="1" thickBot="1" x14ac:dyDescent="0.3">
      <c r="A332" s="95">
        <v>2015</v>
      </c>
      <c r="B332" s="142" t="s">
        <v>163</v>
      </c>
      <c r="C332" s="162">
        <v>1</v>
      </c>
      <c r="D332" s="162">
        <v>1</v>
      </c>
      <c r="E332" s="162">
        <v>2</v>
      </c>
      <c r="F332" s="162">
        <v>1</v>
      </c>
      <c r="G332" s="162">
        <v>1</v>
      </c>
      <c r="H332" s="162">
        <v>3</v>
      </c>
      <c r="I332" s="162">
        <v>1</v>
      </c>
      <c r="J332" s="162">
        <v>1</v>
      </c>
      <c r="K332" s="162">
        <v>1</v>
      </c>
      <c r="L332" s="162">
        <v>1</v>
      </c>
      <c r="M332" s="162">
        <v>1</v>
      </c>
      <c r="N332" s="162">
        <v>3</v>
      </c>
      <c r="O332" s="162">
        <v>1</v>
      </c>
      <c r="P332" s="104"/>
      <c r="Q332" s="104" t="s">
        <v>153</v>
      </c>
    </row>
    <row r="333" spans="1:17" s="95" customFormat="1" ht="27" hidden="1" thickBot="1" x14ac:dyDescent="0.3">
      <c r="A333" s="95">
        <v>2015</v>
      </c>
      <c r="B333" s="141" t="s">
        <v>163</v>
      </c>
      <c r="C333" s="161">
        <v>4</v>
      </c>
      <c r="D333" s="161">
        <v>2</v>
      </c>
      <c r="E333" s="161">
        <v>5</v>
      </c>
      <c r="F333" s="161">
        <v>1</v>
      </c>
      <c r="G333" s="161">
        <v>4</v>
      </c>
      <c r="H333" s="161">
        <v>4</v>
      </c>
      <c r="I333" s="161">
        <v>2</v>
      </c>
      <c r="J333" s="161">
        <v>3</v>
      </c>
      <c r="K333" s="161">
        <v>2</v>
      </c>
      <c r="L333" s="161">
        <v>4</v>
      </c>
      <c r="M333" s="161">
        <v>3</v>
      </c>
      <c r="N333" s="161">
        <v>2</v>
      </c>
      <c r="O333" s="161">
        <v>3</v>
      </c>
      <c r="P333" s="105" t="s">
        <v>515</v>
      </c>
      <c r="Q333" s="105" t="s">
        <v>202</v>
      </c>
    </row>
    <row r="334" spans="1:17" s="95" customFormat="1" ht="27" hidden="1" thickBot="1" x14ac:dyDescent="0.3">
      <c r="A334" s="95">
        <v>2015</v>
      </c>
      <c r="B334" s="142" t="s">
        <v>163</v>
      </c>
      <c r="C334" s="162">
        <v>5</v>
      </c>
      <c r="D334" s="162">
        <v>5</v>
      </c>
      <c r="E334" s="162">
        <v>5</v>
      </c>
      <c r="F334" s="162">
        <v>5</v>
      </c>
      <c r="G334" s="162">
        <v>5</v>
      </c>
      <c r="H334" s="162">
        <v>5</v>
      </c>
      <c r="I334" s="162">
        <v>5</v>
      </c>
      <c r="J334" s="162">
        <v>2</v>
      </c>
      <c r="K334" s="162">
        <v>1</v>
      </c>
      <c r="L334" s="162">
        <v>5</v>
      </c>
      <c r="M334" s="162">
        <v>5</v>
      </c>
      <c r="N334" s="162">
        <v>5</v>
      </c>
      <c r="O334" s="162">
        <v>5</v>
      </c>
      <c r="P334" s="104" t="s">
        <v>1611</v>
      </c>
      <c r="Q334" s="104" t="s">
        <v>203</v>
      </c>
    </row>
    <row r="335" spans="1:17" s="95" customFormat="1" ht="39.75" hidden="1" thickBot="1" x14ac:dyDescent="0.3">
      <c r="A335" s="95">
        <v>2015</v>
      </c>
      <c r="B335" s="141" t="s">
        <v>163</v>
      </c>
      <c r="C335" s="161">
        <v>5</v>
      </c>
      <c r="D335" s="161">
        <v>3</v>
      </c>
      <c r="E335" s="161">
        <v>4</v>
      </c>
      <c r="F335" s="161">
        <v>3</v>
      </c>
      <c r="G335" s="161">
        <v>5</v>
      </c>
      <c r="H335" s="161">
        <v>4</v>
      </c>
      <c r="I335" s="161">
        <v>4</v>
      </c>
      <c r="J335" s="161">
        <v>3</v>
      </c>
      <c r="K335" s="161">
        <v>3</v>
      </c>
      <c r="L335" s="161">
        <v>4</v>
      </c>
      <c r="M335" s="161">
        <v>4</v>
      </c>
      <c r="N335" s="161">
        <v>5</v>
      </c>
      <c r="O335" s="161">
        <v>4</v>
      </c>
      <c r="P335" s="105" t="s">
        <v>1614</v>
      </c>
      <c r="Q335" s="105" t="s">
        <v>153</v>
      </c>
    </row>
    <row r="336" spans="1:17" s="95" customFormat="1" ht="15.75" hidden="1" thickBot="1" x14ac:dyDescent="0.3">
      <c r="A336" s="95">
        <v>2015</v>
      </c>
      <c r="B336" s="142" t="s">
        <v>162</v>
      </c>
      <c r="C336" s="162">
        <v>1</v>
      </c>
      <c r="D336" s="162">
        <v>1</v>
      </c>
      <c r="E336" s="162">
        <v>1</v>
      </c>
      <c r="F336" s="162">
        <v>1</v>
      </c>
      <c r="G336" s="162">
        <v>3</v>
      </c>
      <c r="H336" s="162">
        <v>1</v>
      </c>
      <c r="I336" s="162">
        <v>1</v>
      </c>
      <c r="J336" s="162">
        <v>1</v>
      </c>
      <c r="K336" s="162">
        <v>3</v>
      </c>
      <c r="L336" s="162">
        <v>3</v>
      </c>
      <c r="M336" s="162">
        <v>3</v>
      </c>
      <c r="N336" s="162">
        <v>5</v>
      </c>
      <c r="O336" s="162">
        <v>3</v>
      </c>
      <c r="P336" s="104" t="s">
        <v>191</v>
      </c>
      <c r="Q336" s="104" t="s">
        <v>192</v>
      </c>
    </row>
    <row r="337" spans="1:17" s="95" customFormat="1" ht="27" hidden="1" thickBot="1" x14ac:dyDescent="0.3">
      <c r="A337" s="95">
        <v>2015</v>
      </c>
      <c r="B337" s="141" t="s">
        <v>163</v>
      </c>
      <c r="C337" s="161">
        <v>4</v>
      </c>
      <c r="D337" s="161">
        <v>4</v>
      </c>
      <c r="E337" s="161">
        <v>4</v>
      </c>
      <c r="F337" s="161">
        <v>3</v>
      </c>
      <c r="G337" s="161">
        <v>4</v>
      </c>
      <c r="H337" s="161">
        <v>2</v>
      </c>
      <c r="I337" s="161">
        <v>4</v>
      </c>
      <c r="J337" s="161">
        <v>3</v>
      </c>
      <c r="K337" s="161">
        <v>4</v>
      </c>
      <c r="L337" s="161">
        <v>5</v>
      </c>
      <c r="M337" s="161">
        <v>4</v>
      </c>
      <c r="N337" s="161">
        <v>4</v>
      </c>
      <c r="O337" s="161">
        <v>3</v>
      </c>
      <c r="P337" s="105" t="s">
        <v>1615</v>
      </c>
      <c r="Q337" s="105" t="s">
        <v>202</v>
      </c>
    </row>
    <row r="338" spans="1:17" s="95" customFormat="1" ht="52.5" hidden="1" thickBot="1" x14ac:dyDescent="0.3">
      <c r="A338" s="95">
        <v>2015</v>
      </c>
      <c r="B338" s="142" t="s">
        <v>162</v>
      </c>
      <c r="C338" s="162">
        <v>5</v>
      </c>
      <c r="D338" s="162">
        <v>3</v>
      </c>
      <c r="E338" s="162">
        <v>5</v>
      </c>
      <c r="F338" s="162">
        <v>5</v>
      </c>
      <c r="G338" s="162">
        <v>3</v>
      </c>
      <c r="H338" s="162">
        <v>5</v>
      </c>
      <c r="I338" s="162">
        <v>3</v>
      </c>
      <c r="J338" s="162">
        <v>5</v>
      </c>
      <c r="K338" s="162">
        <v>5</v>
      </c>
      <c r="L338" s="162">
        <v>5</v>
      </c>
      <c r="M338" s="162">
        <v>5</v>
      </c>
      <c r="N338" s="162">
        <v>5</v>
      </c>
      <c r="O338" s="162">
        <v>3</v>
      </c>
      <c r="P338" s="104" t="s">
        <v>1616</v>
      </c>
      <c r="Q338" s="104" t="s">
        <v>1617</v>
      </c>
    </row>
    <row r="339" spans="1:17" s="95" customFormat="1" ht="27" hidden="1" thickBot="1" x14ac:dyDescent="0.3">
      <c r="A339" s="95">
        <v>2015</v>
      </c>
      <c r="B339" s="141" t="s">
        <v>163</v>
      </c>
      <c r="C339" s="161">
        <v>5</v>
      </c>
      <c r="D339" s="161">
        <v>5</v>
      </c>
      <c r="E339" s="161">
        <v>5</v>
      </c>
      <c r="F339" s="161">
        <v>5</v>
      </c>
      <c r="G339" s="161">
        <v>4</v>
      </c>
      <c r="H339" s="161">
        <v>3</v>
      </c>
      <c r="I339" s="161">
        <v>5</v>
      </c>
      <c r="J339" s="161">
        <v>5</v>
      </c>
      <c r="K339" s="161">
        <v>5</v>
      </c>
      <c r="L339" s="161">
        <v>5</v>
      </c>
      <c r="M339" s="161">
        <v>5</v>
      </c>
      <c r="N339" s="161">
        <v>5</v>
      </c>
      <c r="O339" s="161">
        <v>5</v>
      </c>
      <c r="P339" s="105" t="s">
        <v>3506</v>
      </c>
      <c r="Q339" s="105" t="s">
        <v>203</v>
      </c>
    </row>
    <row r="340" spans="1:17" s="95" customFormat="1" ht="27" hidden="1" thickBot="1" x14ac:dyDescent="0.3">
      <c r="A340" s="95">
        <v>2015</v>
      </c>
      <c r="B340" s="142" t="s">
        <v>162</v>
      </c>
      <c r="C340" s="162">
        <v>5</v>
      </c>
      <c r="D340" s="162">
        <v>5</v>
      </c>
      <c r="E340" s="162">
        <v>4</v>
      </c>
      <c r="F340" s="162">
        <v>5</v>
      </c>
      <c r="G340" s="162">
        <v>5</v>
      </c>
      <c r="H340" s="162">
        <v>5</v>
      </c>
      <c r="I340" s="162">
        <v>4</v>
      </c>
      <c r="J340" s="162">
        <v>5</v>
      </c>
      <c r="K340" s="162">
        <v>4</v>
      </c>
      <c r="L340" s="162">
        <v>5</v>
      </c>
      <c r="M340" s="162">
        <v>5</v>
      </c>
      <c r="N340" s="162">
        <v>5</v>
      </c>
      <c r="O340" s="162">
        <v>5</v>
      </c>
      <c r="P340" s="104" t="s">
        <v>1621</v>
      </c>
      <c r="Q340" s="104" t="s">
        <v>203</v>
      </c>
    </row>
    <row r="341" spans="1:17" s="95" customFormat="1" ht="27" hidden="1" thickBot="1" x14ac:dyDescent="0.3">
      <c r="A341" s="95">
        <v>2015</v>
      </c>
      <c r="B341" s="141" t="s">
        <v>162</v>
      </c>
      <c r="C341" s="161">
        <v>5</v>
      </c>
      <c r="D341" s="161">
        <v>4</v>
      </c>
      <c r="E341" s="161">
        <v>4</v>
      </c>
      <c r="F341" s="161">
        <v>5</v>
      </c>
      <c r="G341" s="161">
        <v>5</v>
      </c>
      <c r="H341" s="161">
        <v>4</v>
      </c>
      <c r="I341" s="161">
        <v>3</v>
      </c>
      <c r="J341" s="161">
        <v>3</v>
      </c>
      <c r="K341" s="161">
        <v>3</v>
      </c>
      <c r="L341" s="161">
        <v>5</v>
      </c>
      <c r="M341" s="161">
        <v>5</v>
      </c>
      <c r="N341" s="161">
        <v>4</v>
      </c>
      <c r="O341" s="161">
        <v>2</v>
      </c>
      <c r="P341" s="105" t="s">
        <v>1622</v>
      </c>
      <c r="Q341" s="105" t="s">
        <v>203</v>
      </c>
    </row>
    <row r="342" spans="1:17" s="95" customFormat="1" ht="27" hidden="1" thickBot="1" x14ac:dyDescent="0.3">
      <c r="A342" s="95">
        <v>2015</v>
      </c>
      <c r="B342" s="142" t="s">
        <v>162</v>
      </c>
      <c r="C342" s="162">
        <v>5</v>
      </c>
      <c r="D342" s="162">
        <v>4</v>
      </c>
      <c r="E342" s="162">
        <v>5</v>
      </c>
      <c r="F342" s="162">
        <v>4</v>
      </c>
      <c r="G342" s="162">
        <v>5</v>
      </c>
      <c r="H342" s="162">
        <v>4</v>
      </c>
      <c r="I342" s="162">
        <v>5</v>
      </c>
      <c r="J342" s="162">
        <v>3</v>
      </c>
      <c r="K342" s="162">
        <v>5</v>
      </c>
      <c r="L342" s="162">
        <v>5</v>
      </c>
      <c r="M342" s="162">
        <v>3</v>
      </c>
      <c r="N342" s="162">
        <v>5</v>
      </c>
      <c r="O342" s="162">
        <v>5</v>
      </c>
      <c r="P342" s="104" t="s">
        <v>519</v>
      </c>
      <c r="Q342" s="104" t="s">
        <v>203</v>
      </c>
    </row>
    <row r="343" spans="1:17" s="95" customFormat="1" ht="65.25" hidden="1" thickBot="1" x14ac:dyDescent="0.3">
      <c r="A343" s="95">
        <v>2015</v>
      </c>
      <c r="B343" s="141" t="s">
        <v>163</v>
      </c>
      <c r="C343" s="161">
        <v>3</v>
      </c>
      <c r="D343" s="161">
        <v>3</v>
      </c>
      <c r="E343" s="161">
        <v>4</v>
      </c>
      <c r="F343" s="161">
        <v>4</v>
      </c>
      <c r="G343" s="161">
        <v>3</v>
      </c>
      <c r="H343" s="161">
        <v>3</v>
      </c>
      <c r="I343" s="161">
        <v>4</v>
      </c>
      <c r="J343" s="161">
        <v>3</v>
      </c>
      <c r="K343" s="161">
        <v>3</v>
      </c>
      <c r="L343" s="161">
        <v>4</v>
      </c>
      <c r="M343" s="161">
        <v>2</v>
      </c>
      <c r="N343" s="161">
        <v>5</v>
      </c>
      <c r="O343" s="161">
        <v>3</v>
      </c>
      <c r="P343" s="105" t="s">
        <v>1626</v>
      </c>
      <c r="Q343" s="105" t="s">
        <v>1627</v>
      </c>
    </row>
    <row r="344" spans="1:17" s="95" customFormat="1" ht="27" hidden="1" thickBot="1" x14ac:dyDescent="0.3">
      <c r="A344" s="95">
        <v>2015</v>
      </c>
      <c r="B344" s="142" t="s">
        <v>163</v>
      </c>
      <c r="C344" s="162">
        <v>5</v>
      </c>
      <c r="D344" s="162">
        <v>2</v>
      </c>
      <c r="E344" s="162">
        <v>2</v>
      </c>
      <c r="F344" s="162">
        <v>1</v>
      </c>
      <c r="G344" s="162">
        <v>5</v>
      </c>
      <c r="H344" s="162">
        <v>1</v>
      </c>
      <c r="I344" s="162">
        <v>2</v>
      </c>
      <c r="J344" s="162">
        <v>5</v>
      </c>
      <c r="K344" s="162">
        <v>2</v>
      </c>
      <c r="L344" s="162">
        <v>3</v>
      </c>
      <c r="M344" s="162">
        <v>3</v>
      </c>
      <c r="N344" s="162">
        <v>5</v>
      </c>
      <c r="O344" s="162">
        <v>5</v>
      </c>
      <c r="P344" s="104" t="s">
        <v>345</v>
      </c>
      <c r="Q344" s="104" t="s">
        <v>204</v>
      </c>
    </row>
    <row r="345" spans="1:17" s="95" customFormat="1" ht="27" hidden="1" thickBot="1" x14ac:dyDescent="0.3">
      <c r="A345" s="95">
        <v>2015</v>
      </c>
      <c r="B345" s="141" t="s">
        <v>163</v>
      </c>
      <c r="C345" s="161">
        <v>2</v>
      </c>
      <c r="D345" s="161">
        <v>4</v>
      </c>
      <c r="E345" s="161">
        <v>5</v>
      </c>
      <c r="F345" s="161">
        <v>4</v>
      </c>
      <c r="G345" s="161">
        <v>4</v>
      </c>
      <c r="H345" s="161">
        <v>4</v>
      </c>
      <c r="I345" s="161">
        <v>3</v>
      </c>
      <c r="J345" s="161">
        <v>1</v>
      </c>
      <c r="K345" s="161">
        <v>2</v>
      </c>
      <c r="L345" s="161">
        <v>1</v>
      </c>
      <c r="M345" s="161">
        <v>3</v>
      </c>
      <c r="N345" s="161">
        <v>4</v>
      </c>
      <c r="O345" s="161">
        <v>1</v>
      </c>
      <c r="P345" s="105" t="s">
        <v>345</v>
      </c>
      <c r="Q345" s="105" t="s">
        <v>153</v>
      </c>
    </row>
    <row r="346" spans="1:17" s="95" customFormat="1" ht="27" hidden="1" thickBot="1" x14ac:dyDescent="0.3">
      <c r="A346" s="95">
        <v>2015</v>
      </c>
      <c r="B346" s="142" t="s">
        <v>163</v>
      </c>
      <c r="C346" s="162">
        <v>4</v>
      </c>
      <c r="D346" s="162">
        <v>4</v>
      </c>
      <c r="E346" s="162">
        <v>3</v>
      </c>
      <c r="F346" s="162">
        <v>4</v>
      </c>
      <c r="G346" s="162">
        <v>5</v>
      </c>
      <c r="H346" s="162">
        <v>4</v>
      </c>
      <c r="I346" s="162">
        <v>4</v>
      </c>
      <c r="J346" s="162">
        <v>3</v>
      </c>
      <c r="K346" s="162">
        <v>3</v>
      </c>
      <c r="L346" s="162">
        <v>4</v>
      </c>
      <c r="M346" s="162">
        <v>4</v>
      </c>
      <c r="N346" s="162">
        <v>5</v>
      </c>
      <c r="O346" s="162">
        <v>3</v>
      </c>
      <c r="P346" s="104" t="s">
        <v>1543</v>
      </c>
      <c r="Q346" s="104" t="s">
        <v>202</v>
      </c>
    </row>
    <row r="347" spans="1:17" s="95" customFormat="1" ht="39.75" hidden="1" thickBot="1" x14ac:dyDescent="0.3">
      <c r="A347" s="95">
        <v>2015</v>
      </c>
      <c r="B347" s="141" t="s">
        <v>162</v>
      </c>
      <c r="C347" s="161">
        <v>3</v>
      </c>
      <c r="D347" s="161">
        <v>3</v>
      </c>
      <c r="E347" s="161">
        <v>4</v>
      </c>
      <c r="F347" s="161">
        <v>4</v>
      </c>
      <c r="G347" s="161">
        <v>3</v>
      </c>
      <c r="H347" s="161">
        <v>5</v>
      </c>
      <c r="I347" s="161">
        <v>5</v>
      </c>
      <c r="J347" s="161">
        <v>4</v>
      </c>
      <c r="K347" s="161">
        <v>4</v>
      </c>
      <c r="L347" s="161">
        <v>4</v>
      </c>
      <c r="M347" s="161">
        <v>5</v>
      </c>
      <c r="N347" s="161">
        <v>5</v>
      </c>
      <c r="O347" s="161">
        <v>3</v>
      </c>
      <c r="P347" s="105" t="s">
        <v>1628</v>
      </c>
      <c r="Q347" s="105" t="s">
        <v>202</v>
      </c>
    </row>
    <row r="348" spans="1:17" s="95" customFormat="1" ht="27" hidden="1" thickBot="1" x14ac:dyDescent="0.3">
      <c r="A348" s="95">
        <v>2015</v>
      </c>
      <c r="B348" s="142" t="s">
        <v>162</v>
      </c>
      <c r="C348" s="162">
        <v>5</v>
      </c>
      <c r="D348" s="162">
        <v>4</v>
      </c>
      <c r="E348" s="162">
        <v>4</v>
      </c>
      <c r="F348" s="162">
        <v>5</v>
      </c>
      <c r="G348" s="162">
        <v>5</v>
      </c>
      <c r="H348" s="162">
        <v>5</v>
      </c>
      <c r="I348" s="162">
        <v>5</v>
      </c>
      <c r="J348" s="162">
        <v>5</v>
      </c>
      <c r="K348" s="162">
        <v>5</v>
      </c>
      <c r="L348" s="162">
        <v>5</v>
      </c>
      <c r="M348" s="162">
        <v>5</v>
      </c>
      <c r="N348" s="162">
        <v>5</v>
      </c>
      <c r="O348" s="162">
        <v>5</v>
      </c>
      <c r="P348" s="104" t="s">
        <v>379</v>
      </c>
      <c r="Q348" s="104" t="s">
        <v>202</v>
      </c>
    </row>
    <row r="349" spans="1:17" s="95" customFormat="1" ht="27" hidden="1" thickBot="1" x14ac:dyDescent="0.3">
      <c r="A349" s="95">
        <v>2015</v>
      </c>
      <c r="B349" s="141" t="s">
        <v>162</v>
      </c>
      <c r="C349" s="161">
        <v>5</v>
      </c>
      <c r="D349" s="161">
        <v>5</v>
      </c>
      <c r="E349" s="161">
        <v>5</v>
      </c>
      <c r="F349" s="161">
        <v>5</v>
      </c>
      <c r="G349" s="161">
        <v>5</v>
      </c>
      <c r="H349" s="161">
        <v>5</v>
      </c>
      <c r="I349" s="161">
        <v>5</v>
      </c>
      <c r="J349" s="161">
        <v>5</v>
      </c>
      <c r="K349" s="161">
        <v>4</v>
      </c>
      <c r="L349" s="161">
        <v>5</v>
      </c>
      <c r="M349" s="161">
        <v>5</v>
      </c>
      <c r="N349" s="161">
        <v>5</v>
      </c>
      <c r="O349" s="161">
        <v>4</v>
      </c>
      <c r="P349" s="105" t="s">
        <v>345</v>
      </c>
      <c r="Q349" s="105" t="s">
        <v>3507</v>
      </c>
    </row>
    <row r="350" spans="1:17" s="95" customFormat="1" ht="15.75" hidden="1" thickBot="1" x14ac:dyDescent="0.3">
      <c r="A350" s="95">
        <v>2015</v>
      </c>
      <c r="B350" s="142" t="s">
        <v>162</v>
      </c>
      <c r="C350" s="162">
        <v>5</v>
      </c>
      <c r="D350" s="162">
        <v>4</v>
      </c>
      <c r="E350" s="162">
        <v>5</v>
      </c>
      <c r="F350" s="162">
        <v>4</v>
      </c>
      <c r="G350" s="162">
        <v>5</v>
      </c>
      <c r="H350" s="162">
        <v>4</v>
      </c>
      <c r="I350" s="162">
        <v>5</v>
      </c>
      <c r="J350" s="162">
        <v>5</v>
      </c>
      <c r="K350" s="162">
        <v>5</v>
      </c>
      <c r="L350" s="162">
        <v>4</v>
      </c>
      <c r="M350" s="162">
        <v>5</v>
      </c>
      <c r="N350" s="162">
        <v>5</v>
      </c>
      <c r="O350" s="162">
        <v>4</v>
      </c>
      <c r="P350" s="104" t="s">
        <v>657</v>
      </c>
      <c r="Q350" s="104" t="s">
        <v>153</v>
      </c>
    </row>
    <row r="351" spans="1:17" s="95" customFormat="1" ht="39.75" hidden="1" thickBot="1" x14ac:dyDescent="0.3">
      <c r="A351" s="95">
        <v>2015</v>
      </c>
      <c r="B351" s="141" t="s">
        <v>163</v>
      </c>
      <c r="C351" s="161">
        <v>2</v>
      </c>
      <c r="D351" s="161">
        <v>3</v>
      </c>
      <c r="E351" s="161">
        <v>3</v>
      </c>
      <c r="F351" s="161">
        <v>4</v>
      </c>
      <c r="G351" s="161">
        <v>3</v>
      </c>
      <c r="H351" s="161">
        <v>1</v>
      </c>
      <c r="I351" s="161">
        <v>1</v>
      </c>
      <c r="J351" s="161">
        <v>4</v>
      </c>
      <c r="K351" s="161">
        <v>3</v>
      </c>
      <c r="L351" s="161">
        <v>4</v>
      </c>
      <c r="M351" s="161">
        <v>4</v>
      </c>
      <c r="N351" s="161">
        <v>3</v>
      </c>
      <c r="O351" s="161">
        <v>2</v>
      </c>
      <c r="P351" s="105" t="s">
        <v>618</v>
      </c>
      <c r="Q351" s="105" t="s">
        <v>204</v>
      </c>
    </row>
    <row r="352" spans="1:17" s="95" customFormat="1" ht="27" hidden="1" thickBot="1" x14ac:dyDescent="0.3">
      <c r="A352" s="95">
        <v>2015</v>
      </c>
      <c r="B352" s="142" t="s">
        <v>163</v>
      </c>
      <c r="C352" s="162">
        <v>3</v>
      </c>
      <c r="D352" s="162">
        <v>4</v>
      </c>
      <c r="E352" s="162">
        <v>4</v>
      </c>
      <c r="F352" s="162">
        <v>4</v>
      </c>
      <c r="G352" s="162">
        <v>4</v>
      </c>
      <c r="H352" s="162">
        <v>4</v>
      </c>
      <c r="I352" s="162">
        <v>4</v>
      </c>
      <c r="J352" s="162">
        <v>3</v>
      </c>
      <c r="K352" s="162">
        <v>2</v>
      </c>
      <c r="L352" s="162">
        <v>3</v>
      </c>
      <c r="M352" s="162">
        <v>4</v>
      </c>
      <c r="N352" s="162">
        <v>3</v>
      </c>
      <c r="O352" s="162">
        <v>3</v>
      </c>
      <c r="P352" s="104" t="s">
        <v>548</v>
      </c>
      <c r="Q352" s="104" t="s">
        <v>203</v>
      </c>
    </row>
    <row r="353" spans="1:17" s="95" customFormat="1" ht="27" hidden="1" thickBot="1" x14ac:dyDescent="0.3">
      <c r="A353" s="95">
        <v>2015</v>
      </c>
      <c r="B353" s="141" t="s">
        <v>163</v>
      </c>
      <c r="C353" s="161">
        <v>5</v>
      </c>
      <c r="D353" s="161">
        <v>1</v>
      </c>
      <c r="E353" s="161">
        <v>4</v>
      </c>
      <c r="F353" s="161">
        <v>3</v>
      </c>
      <c r="G353" s="161">
        <v>5</v>
      </c>
      <c r="H353" s="161">
        <v>5</v>
      </c>
      <c r="I353" s="161">
        <v>4</v>
      </c>
      <c r="J353" s="161">
        <v>4</v>
      </c>
      <c r="K353" s="161">
        <v>3</v>
      </c>
      <c r="L353" s="161">
        <v>4</v>
      </c>
      <c r="M353" s="161">
        <v>4</v>
      </c>
      <c r="N353" s="161">
        <v>5</v>
      </c>
      <c r="O353" s="161">
        <v>5</v>
      </c>
      <c r="P353" s="105" t="s">
        <v>731</v>
      </c>
      <c r="Q353" s="105" t="s">
        <v>153</v>
      </c>
    </row>
    <row r="354" spans="1:17" s="95" customFormat="1" ht="27" hidden="1" thickBot="1" x14ac:dyDescent="0.3">
      <c r="A354" s="95">
        <v>2015</v>
      </c>
      <c r="B354" s="142" t="s">
        <v>162</v>
      </c>
      <c r="C354" s="162">
        <v>4</v>
      </c>
      <c r="D354" s="162">
        <v>4</v>
      </c>
      <c r="E354" s="162">
        <v>4</v>
      </c>
      <c r="F354" s="162">
        <v>3</v>
      </c>
      <c r="G354" s="162">
        <v>4</v>
      </c>
      <c r="H354" s="162">
        <v>4</v>
      </c>
      <c r="I354" s="162">
        <v>3</v>
      </c>
      <c r="J354" s="162">
        <v>2</v>
      </c>
      <c r="K354" s="162">
        <v>1</v>
      </c>
      <c r="L354" s="162">
        <v>4</v>
      </c>
      <c r="M354" s="162">
        <v>4</v>
      </c>
      <c r="N354" s="162">
        <v>3</v>
      </c>
      <c r="O354" s="162">
        <v>4</v>
      </c>
      <c r="P354" s="104"/>
      <c r="Q354" s="104" t="s">
        <v>204</v>
      </c>
    </row>
    <row r="355" spans="1:17" s="95" customFormat="1" ht="39.75" hidden="1" thickBot="1" x14ac:dyDescent="0.3">
      <c r="A355" s="95">
        <v>2015</v>
      </c>
      <c r="B355" s="141" t="s">
        <v>163</v>
      </c>
      <c r="C355" s="161">
        <v>4</v>
      </c>
      <c r="D355" s="161">
        <v>3</v>
      </c>
      <c r="E355" s="161">
        <v>4</v>
      </c>
      <c r="F355" s="161">
        <v>4</v>
      </c>
      <c r="G355" s="161">
        <v>4</v>
      </c>
      <c r="H355" s="161">
        <v>4</v>
      </c>
      <c r="I355" s="161">
        <v>4</v>
      </c>
      <c r="J355" s="161">
        <v>4</v>
      </c>
      <c r="K355" s="161">
        <v>4</v>
      </c>
      <c r="L355" s="161">
        <v>5</v>
      </c>
      <c r="M355" s="161">
        <v>4</v>
      </c>
      <c r="N355" s="161">
        <v>5</v>
      </c>
      <c r="O355" s="161">
        <v>3</v>
      </c>
      <c r="P355" s="105" t="s">
        <v>1635</v>
      </c>
      <c r="Q355" s="105" t="s">
        <v>192</v>
      </c>
    </row>
    <row r="356" spans="1:17" s="95" customFormat="1" ht="27" hidden="1" thickBot="1" x14ac:dyDescent="0.3">
      <c r="A356" s="95">
        <v>2015</v>
      </c>
      <c r="B356" s="142" t="s">
        <v>162</v>
      </c>
      <c r="C356" s="162">
        <v>2</v>
      </c>
      <c r="D356" s="162">
        <v>3</v>
      </c>
      <c r="E356" s="162">
        <v>2</v>
      </c>
      <c r="F356" s="162">
        <v>2</v>
      </c>
      <c r="G356" s="162">
        <v>2</v>
      </c>
      <c r="H356" s="162">
        <v>3</v>
      </c>
      <c r="I356" s="162">
        <v>1</v>
      </c>
      <c r="J356" s="162">
        <v>5</v>
      </c>
      <c r="K356" s="162">
        <v>2</v>
      </c>
      <c r="L356" s="162">
        <v>5</v>
      </c>
      <c r="M356" s="162">
        <v>3</v>
      </c>
      <c r="N356" s="162">
        <v>2</v>
      </c>
      <c r="O356" s="162">
        <v>2</v>
      </c>
      <c r="P356" s="104" t="s">
        <v>345</v>
      </c>
      <c r="Q356" s="104" t="s">
        <v>204</v>
      </c>
    </row>
    <row r="357" spans="1:17" s="95" customFormat="1" ht="15.75" hidden="1" thickBot="1" x14ac:dyDescent="0.3">
      <c r="A357" s="95">
        <v>2015</v>
      </c>
      <c r="B357" s="141" t="s">
        <v>163</v>
      </c>
      <c r="C357" s="161">
        <v>4</v>
      </c>
      <c r="D357" s="161">
        <v>3</v>
      </c>
      <c r="E357" s="161">
        <v>3</v>
      </c>
      <c r="F357" s="161">
        <v>3</v>
      </c>
      <c r="G357" s="161">
        <v>3</v>
      </c>
      <c r="H357" s="161">
        <v>3</v>
      </c>
      <c r="I357" s="161">
        <v>3</v>
      </c>
      <c r="J357" s="161">
        <v>3</v>
      </c>
      <c r="K357" s="161">
        <v>3</v>
      </c>
      <c r="L357" s="161">
        <v>4</v>
      </c>
      <c r="M357" s="161">
        <v>3</v>
      </c>
      <c r="N357" s="161">
        <v>4</v>
      </c>
      <c r="O357" s="161">
        <v>4</v>
      </c>
      <c r="P357" s="105" t="s">
        <v>191</v>
      </c>
      <c r="Q357" s="105" t="s">
        <v>192</v>
      </c>
    </row>
    <row r="358" spans="1:17" s="95" customFormat="1" ht="27" hidden="1" thickBot="1" x14ac:dyDescent="0.3">
      <c r="A358" s="95">
        <v>2015</v>
      </c>
      <c r="B358" s="142" t="s">
        <v>162</v>
      </c>
      <c r="C358" s="162">
        <v>2</v>
      </c>
      <c r="D358" s="162">
        <v>1</v>
      </c>
      <c r="E358" s="162">
        <v>2</v>
      </c>
      <c r="F358" s="162">
        <v>4</v>
      </c>
      <c r="G358" s="162">
        <v>4</v>
      </c>
      <c r="H358" s="162">
        <v>4</v>
      </c>
      <c r="I358" s="162">
        <v>4</v>
      </c>
      <c r="J358" s="162">
        <v>4</v>
      </c>
      <c r="K358" s="162">
        <v>5</v>
      </c>
      <c r="L358" s="162">
        <v>4</v>
      </c>
      <c r="M358" s="162">
        <v>5</v>
      </c>
      <c r="N358" s="162">
        <v>5</v>
      </c>
      <c r="O358" s="162">
        <v>4</v>
      </c>
      <c r="P358" s="104" t="s">
        <v>1639</v>
      </c>
      <c r="Q358" s="104" t="s">
        <v>192</v>
      </c>
    </row>
    <row r="359" spans="1:17" s="95" customFormat="1" ht="39.75" hidden="1" thickBot="1" x14ac:dyDescent="0.3">
      <c r="A359" s="95">
        <v>2015</v>
      </c>
      <c r="B359" s="141" t="s">
        <v>163</v>
      </c>
      <c r="C359" s="161">
        <v>4</v>
      </c>
      <c r="D359" s="161">
        <v>3</v>
      </c>
      <c r="E359" s="161">
        <v>4</v>
      </c>
      <c r="F359" s="161">
        <v>2</v>
      </c>
      <c r="G359" s="161">
        <v>5</v>
      </c>
      <c r="H359" s="161">
        <v>2</v>
      </c>
      <c r="I359" s="161">
        <v>4</v>
      </c>
      <c r="J359" s="161">
        <v>3</v>
      </c>
      <c r="K359" s="161">
        <v>3</v>
      </c>
      <c r="L359" s="161">
        <v>5</v>
      </c>
      <c r="M359" s="161">
        <v>2</v>
      </c>
      <c r="N359" s="161">
        <v>5</v>
      </c>
      <c r="O359" s="161">
        <v>3</v>
      </c>
      <c r="P359" s="105" t="s">
        <v>1640</v>
      </c>
      <c r="Q359" s="105" t="s">
        <v>192</v>
      </c>
    </row>
    <row r="360" spans="1:17" s="95" customFormat="1" ht="39.75" hidden="1" thickBot="1" x14ac:dyDescent="0.3">
      <c r="A360" s="95">
        <v>2015</v>
      </c>
      <c r="B360" s="142" t="s">
        <v>162</v>
      </c>
      <c r="C360" s="142" t="s">
        <v>5</v>
      </c>
      <c r="D360" s="162">
        <v>1</v>
      </c>
      <c r="E360" s="162">
        <v>3</v>
      </c>
      <c r="F360" s="162">
        <v>3</v>
      </c>
      <c r="G360" s="162">
        <v>3</v>
      </c>
      <c r="H360" s="162">
        <v>1</v>
      </c>
      <c r="I360" s="162">
        <v>3</v>
      </c>
      <c r="J360" s="162">
        <v>1</v>
      </c>
      <c r="K360" s="162">
        <v>1</v>
      </c>
      <c r="L360" s="162">
        <v>1</v>
      </c>
      <c r="M360" s="162">
        <v>1</v>
      </c>
      <c r="N360" s="162">
        <v>5</v>
      </c>
      <c r="O360" s="162">
        <v>1</v>
      </c>
      <c r="P360" s="104" t="s">
        <v>1641</v>
      </c>
      <c r="Q360" s="104" t="s">
        <v>203</v>
      </c>
    </row>
    <row r="361" spans="1:17" s="95" customFormat="1" ht="27" hidden="1" thickBot="1" x14ac:dyDescent="0.3">
      <c r="A361" s="95">
        <v>2015</v>
      </c>
      <c r="B361" s="141" t="s">
        <v>162</v>
      </c>
      <c r="C361" s="161">
        <v>4</v>
      </c>
      <c r="D361" s="161">
        <v>3</v>
      </c>
      <c r="E361" s="161">
        <v>4</v>
      </c>
      <c r="F361" s="161">
        <v>5</v>
      </c>
      <c r="G361" s="161">
        <v>4</v>
      </c>
      <c r="H361" s="161">
        <v>4</v>
      </c>
      <c r="I361" s="161">
        <v>4</v>
      </c>
      <c r="J361" s="161">
        <v>4</v>
      </c>
      <c r="K361" s="161">
        <v>4</v>
      </c>
      <c r="L361" s="161">
        <v>5</v>
      </c>
      <c r="M361" s="161">
        <v>3</v>
      </c>
      <c r="N361" s="161">
        <v>5</v>
      </c>
      <c r="O361" s="161">
        <v>4</v>
      </c>
      <c r="P361" s="105" t="s">
        <v>1643</v>
      </c>
      <c r="Q361" s="105" t="s">
        <v>204</v>
      </c>
    </row>
    <row r="362" spans="1:17" s="95" customFormat="1" ht="27" hidden="1" thickBot="1" x14ac:dyDescent="0.3">
      <c r="A362" s="95">
        <v>2015</v>
      </c>
      <c r="B362" s="142" t="s">
        <v>162</v>
      </c>
      <c r="C362" s="162">
        <v>5</v>
      </c>
      <c r="D362" s="162">
        <v>4</v>
      </c>
      <c r="E362" s="162">
        <v>4</v>
      </c>
      <c r="F362" s="162">
        <v>5</v>
      </c>
      <c r="G362" s="162">
        <v>4</v>
      </c>
      <c r="H362" s="162">
        <v>4</v>
      </c>
      <c r="I362" s="162">
        <v>4</v>
      </c>
      <c r="J362" s="162">
        <v>4</v>
      </c>
      <c r="K362" s="162">
        <v>4</v>
      </c>
      <c r="L362" s="162">
        <v>4</v>
      </c>
      <c r="M362" s="162">
        <v>5</v>
      </c>
      <c r="N362" s="162">
        <v>4</v>
      </c>
      <c r="O362" s="162">
        <v>3</v>
      </c>
      <c r="P362" s="104" t="s">
        <v>193</v>
      </c>
      <c r="Q362" s="104" t="s">
        <v>203</v>
      </c>
    </row>
    <row r="363" spans="1:17" s="95" customFormat="1" ht="27" hidden="1" thickBot="1" x14ac:dyDescent="0.3">
      <c r="A363" s="95">
        <v>2015</v>
      </c>
      <c r="B363" s="141" t="s">
        <v>163</v>
      </c>
      <c r="C363" s="161">
        <v>1</v>
      </c>
      <c r="D363" s="161">
        <v>3</v>
      </c>
      <c r="E363" s="161">
        <v>4</v>
      </c>
      <c r="F363" s="161">
        <v>2</v>
      </c>
      <c r="G363" s="161">
        <v>3</v>
      </c>
      <c r="H363" s="161">
        <v>3</v>
      </c>
      <c r="I363" s="161">
        <v>2</v>
      </c>
      <c r="J363" s="161">
        <v>1</v>
      </c>
      <c r="K363" s="161">
        <v>2</v>
      </c>
      <c r="L363" s="161">
        <v>1</v>
      </c>
      <c r="M363" s="161">
        <v>4</v>
      </c>
      <c r="N363" s="161">
        <v>5</v>
      </c>
      <c r="O363" s="161">
        <v>2</v>
      </c>
      <c r="P363" s="105" t="s">
        <v>1645</v>
      </c>
      <c r="Q363" s="105" t="s">
        <v>202</v>
      </c>
    </row>
    <row r="364" spans="1:17" s="95" customFormat="1" ht="39.75" hidden="1" thickBot="1" x14ac:dyDescent="0.3">
      <c r="A364" s="95">
        <v>2015</v>
      </c>
      <c r="B364" s="142" t="s">
        <v>162</v>
      </c>
      <c r="C364" s="162">
        <v>2</v>
      </c>
      <c r="D364" s="162">
        <v>1</v>
      </c>
      <c r="E364" s="162">
        <v>1</v>
      </c>
      <c r="F364" s="162">
        <v>3</v>
      </c>
      <c r="G364" s="162">
        <v>1</v>
      </c>
      <c r="H364" s="162">
        <v>5</v>
      </c>
      <c r="I364" s="162">
        <v>4</v>
      </c>
      <c r="J364" s="162">
        <v>1</v>
      </c>
      <c r="K364" s="162">
        <v>1</v>
      </c>
      <c r="L364" s="162">
        <v>2</v>
      </c>
      <c r="M364" s="162">
        <v>1</v>
      </c>
      <c r="N364" s="162">
        <v>3</v>
      </c>
      <c r="O364" s="162">
        <v>4</v>
      </c>
      <c r="P364" s="104" t="s">
        <v>1648</v>
      </c>
      <c r="Q364" s="104" t="s">
        <v>202</v>
      </c>
    </row>
    <row r="365" spans="1:17" s="95" customFormat="1" ht="15.75" hidden="1" thickBot="1" x14ac:dyDescent="0.3">
      <c r="A365" s="95">
        <v>2015</v>
      </c>
      <c r="B365" s="141" t="s">
        <v>162</v>
      </c>
      <c r="C365" s="161">
        <v>4</v>
      </c>
      <c r="D365" s="161">
        <v>4</v>
      </c>
      <c r="E365" s="161">
        <v>4</v>
      </c>
      <c r="F365" s="161">
        <v>3</v>
      </c>
      <c r="G365" s="161">
        <v>3</v>
      </c>
      <c r="H365" s="161">
        <v>4</v>
      </c>
      <c r="I365" s="161">
        <v>4</v>
      </c>
      <c r="J365" s="161">
        <v>5</v>
      </c>
      <c r="K365" s="161">
        <v>2</v>
      </c>
      <c r="L365" s="161">
        <v>5</v>
      </c>
      <c r="M365" s="161">
        <v>4</v>
      </c>
      <c r="N365" s="161">
        <v>3</v>
      </c>
      <c r="O365" s="161">
        <v>5</v>
      </c>
      <c r="P365" s="105" t="s">
        <v>1649</v>
      </c>
      <c r="Q365" s="105" t="s">
        <v>153</v>
      </c>
    </row>
    <row r="366" spans="1:17" s="95" customFormat="1" ht="39.75" hidden="1" thickBot="1" x14ac:dyDescent="0.3">
      <c r="A366" s="95">
        <v>2015</v>
      </c>
      <c r="B366" s="142" t="s">
        <v>162</v>
      </c>
      <c r="C366" s="162">
        <v>3</v>
      </c>
      <c r="D366" s="162">
        <v>1</v>
      </c>
      <c r="E366" s="162">
        <v>5</v>
      </c>
      <c r="F366" s="162">
        <v>4</v>
      </c>
      <c r="G366" s="162">
        <v>4</v>
      </c>
      <c r="H366" s="162">
        <v>2</v>
      </c>
      <c r="I366" s="162">
        <v>5</v>
      </c>
      <c r="J366" s="162">
        <v>4</v>
      </c>
      <c r="K366" s="162">
        <v>5</v>
      </c>
      <c r="L366" s="162">
        <v>4</v>
      </c>
      <c r="M366" s="162">
        <v>5</v>
      </c>
      <c r="N366" s="162">
        <v>4</v>
      </c>
      <c r="O366" s="162">
        <v>3</v>
      </c>
      <c r="P366" s="104" t="s">
        <v>497</v>
      </c>
      <c r="Q366" s="104" t="s">
        <v>202</v>
      </c>
    </row>
    <row r="367" spans="1:17" s="95" customFormat="1" ht="27" hidden="1" thickBot="1" x14ac:dyDescent="0.3">
      <c r="A367" s="95">
        <v>2015</v>
      </c>
      <c r="B367" s="141" t="s">
        <v>163</v>
      </c>
      <c r="C367" s="161">
        <v>3</v>
      </c>
      <c r="D367" s="161">
        <v>2</v>
      </c>
      <c r="E367" s="161">
        <v>4</v>
      </c>
      <c r="F367" s="161">
        <v>3</v>
      </c>
      <c r="G367" s="161">
        <v>3</v>
      </c>
      <c r="H367" s="161">
        <v>3</v>
      </c>
      <c r="I367" s="161">
        <v>3</v>
      </c>
      <c r="J367" s="161">
        <v>2</v>
      </c>
      <c r="K367" s="161">
        <v>2</v>
      </c>
      <c r="L367" s="161">
        <v>3</v>
      </c>
      <c r="M367" s="161">
        <v>4</v>
      </c>
      <c r="N367" s="161">
        <v>4</v>
      </c>
      <c r="O367" s="161">
        <v>3</v>
      </c>
      <c r="P367" s="105" t="s">
        <v>1651</v>
      </c>
      <c r="Q367" s="105" t="s">
        <v>192</v>
      </c>
    </row>
    <row r="368" spans="1:17" s="95" customFormat="1" ht="27" hidden="1" thickBot="1" x14ac:dyDescent="0.3">
      <c r="A368" s="95">
        <v>2015</v>
      </c>
      <c r="B368" s="142" t="s">
        <v>162</v>
      </c>
      <c r="C368" s="162">
        <v>2</v>
      </c>
      <c r="D368" s="162">
        <v>4</v>
      </c>
      <c r="E368" s="162">
        <v>4</v>
      </c>
      <c r="F368" s="162">
        <v>4</v>
      </c>
      <c r="G368" s="162">
        <v>3</v>
      </c>
      <c r="H368" s="162">
        <v>2</v>
      </c>
      <c r="I368" s="162">
        <v>5</v>
      </c>
      <c r="J368" s="162">
        <v>4</v>
      </c>
      <c r="K368" s="162">
        <v>4</v>
      </c>
      <c r="L368" s="162">
        <v>5</v>
      </c>
      <c r="M368" s="162">
        <v>5</v>
      </c>
      <c r="N368" s="162">
        <v>4</v>
      </c>
      <c r="O368" s="162">
        <v>4</v>
      </c>
      <c r="P368" s="104" t="s">
        <v>1652</v>
      </c>
      <c r="Q368" s="104" t="s">
        <v>202</v>
      </c>
    </row>
    <row r="369" spans="1:17" s="95" customFormat="1" ht="27" hidden="1" thickBot="1" x14ac:dyDescent="0.3">
      <c r="A369" s="95">
        <v>2015</v>
      </c>
      <c r="B369" s="141" t="s">
        <v>163</v>
      </c>
      <c r="C369" s="161">
        <v>4</v>
      </c>
      <c r="D369" s="161">
        <v>1</v>
      </c>
      <c r="E369" s="161">
        <v>4</v>
      </c>
      <c r="F369" s="141" t="s">
        <v>5</v>
      </c>
      <c r="G369" s="161">
        <v>4</v>
      </c>
      <c r="H369" s="161">
        <v>1</v>
      </c>
      <c r="I369" s="141" t="s">
        <v>5</v>
      </c>
      <c r="J369" s="161">
        <v>4</v>
      </c>
      <c r="K369" s="161">
        <v>3</v>
      </c>
      <c r="L369" s="161">
        <v>4</v>
      </c>
      <c r="M369" s="161">
        <v>3</v>
      </c>
      <c r="N369" s="161">
        <v>5</v>
      </c>
      <c r="O369" s="161">
        <v>3</v>
      </c>
      <c r="P369" s="105" t="s">
        <v>1654</v>
      </c>
      <c r="Q369" s="105" t="s">
        <v>202</v>
      </c>
    </row>
    <row r="370" spans="1:17" s="95" customFormat="1" ht="27" hidden="1" thickBot="1" x14ac:dyDescent="0.3">
      <c r="A370" s="95">
        <v>2015</v>
      </c>
      <c r="B370" s="142" t="s">
        <v>163</v>
      </c>
      <c r="C370" s="162">
        <v>3</v>
      </c>
      <c r="D370" s="162">
        <v>3</v>
      </c>
      <c r="E370" s="162">
        <v>4</v>
      </c>
      <c r="F370" s="162">
        <v>4</v>
      </c>
      <c r="G370" s="162">
        <v>4</v>
      </c>
      <c r="H370" s="162">
        <v>5</v>
      </c>
      <c r="I370" s="162">
        <v>4</v>
      </c>
      <c r="J370" s="162">
        <v>3</v>
      </c>
      <c r="K370" s="162">
        <v>4</v>
      </c>
      <c r="L370" s="162">
        <v>2</v>
      </c>
      <c r="M370" s="162">
        <v>3</v>
      </c>
      <c r="N370" s="162">
        <v>4</v>
      </c>
      <c r="O370" s="162">
        <v>4</v>
      </c>
      <c r="P370" s="104" t="s">
        <v>345</v>
      </c>
      <c r="Q370" s="104" t="s">
        <v>153</v>
      </c>
    </row>
    <row r="371" spans="1:17" s="95" customFormat="1" ht="27" hidden="1" thickBot="1" x14ac:dyDescent="0.3">
      <c r="A371" s="95">
        <v>2015</v>
      </c>
      <c r="B371" s="141" t="s">
        <v>162</v>
      </c>
      <c r="C371" s="161">
        <v>4</v>
      </c>
      <c r="D371" s="161">
        <v>4</v>
      </c>
      <c r="E371" s="161">
        <v>4</v>
      </c>
      <c r="F371" s="161">
        <v>5</v>
      </c>
      <c r="G371" s="161">
        <v>5</v>
      </c>
      <c r="H371" s="161">
        <v>4</v>
      </c>
      <c r="I371" s="161">
        <v>5</v>
      </c>
      <c r="J371" s="161">
        <v>5</v>
      </c>
      <c r="K371" s="161">
        <v>4</v>
      </c>
      <c r="L371" s="161">
        <v>5</v>
      </c>
      <c r="M371" s="161">
        <v>5</v>
      </c>
      <c r="N371" s="161">
        <v>5</v>
      </c>
      <c r="O371" s="161">
        <v>5</v>
      </c>
      <c r="P371" s="105" t="s">
        <v>731</v>
      </c>
      <c r="Q371" s="105" t="s">
        <v>203</v>
      </c>
    </row>
    <row r="372" spans="1:17" s="95" customFormat="1" ht="27" hidden="1" thickBot="1" x14ac:dyDescent="0.3">
      <c r="A372" s="95">
        <v>2015</v>
      </c>
      <c r="B372" s="142" t="s">
        <v>163</v>
      </c>
      <c r="C372" s="162">
        <v>5</v>
      </c>
      <c r="D372" s="162">
        <v>5</v>
      </c>
      <c r="E372" s="162">
        <v>4</v>
      </c>
      <c r="F372" s="162">
        <v>2</v>
      </c>
      <c r="G372" s="162">
        <v>3</v>
      </c>
      <c r="H372" s="162">
        <v>3</v>
      </c>
      <c r="I372" s="162">
        <v>4</v>
      </c>
      <c r="J372" s="162">
        <v>5</v>
      </c>
      <c r="K372" s="162">
        <v>4</v>
      </c>
      <c r="L372" s="162">
        <v>5</v>
      </c>
      <c r="M372" s="162">
        <v>5</v>
      </c>
      <c r="N372" s="162">
        <v>4</v>
      </c>
      <c r="O372" s="162">
        <v>5</v>
      </c>
      <c r="P372" s="104" t="s">
        <v>709</v>
      </c>
      <c r="Q372" s="104" t="s">
        <v>202</v>
      </c>
    </row>
    <row r="373" spans="1:17" s="95" customFormat="1" ht="27" hidden="1" thickBot="1" x14ac:dyDescent="0.3">
      <c r="A373" s="95">
        <v>2015</v>
      </c>
      <c r="B373" s="141" t="s">
        <v>163</v>
      </c>
      <c r="C373" s="161">
        <v>2</v>
      </c>
      <c r="D373" s="161">
        <v>5</v>
      </c>
      <c r="E373" s="161">
        <v>3</v>
      </c>
      <c r="F373" s="161">
        <v>4</v>
      </c>
      <c r="G373" s="161">
        <v>2</v>
      </c>
      <c r="H373" s="161">
        <v>5</v>
      </c>
      <c r="I373" s="161">
        <v>4</v>
      </c>
      <c r="J373" s="161">
        <v>3</v>
      </c>
      <c r="K373" s="161">
        <v>5</v>
      </c>
      <c r="L373" s="161">
        <v>3</v>
      </c>
      <c r="M373" s="161">
        <v>1</v>
      </c>
      <c r="N373" s="161">
        <v>4</v>
      </c>
      <c r="O373" s="161">
        <v>3</v>
      </c>
      <c r="P373" s="105" t="s">
        <v>1655</v>
      </c>
      <c r="Q373" s="105" t="s">
        <v>202</v>
      </c>
    </row>
    <row r="374" spans="1:17" s="95" customFormat="1" ht="27" hidden="1" thickBot="1" x14ac:dyDescent="0.3">
      <c r="A374" s="95">
        <v>2015</v>
      </c>
      <c r="B374" s="142" t="s">
        <v>163</v>
      </c>
      <c r="C374" s="162">
        <v>3</v>
      </c>
      <c r="D374" s="162">
        <v>3</v>
      </c>
      <c r="E374" s="162">
        <v>4</v>
      </c>
      <c r="F374" s="162">
        <v>5</v>
      </c>
      <c r="G374" s="162">
        <v>4</v>
      </c>
      <c r="H374" s="162">
        <v>4</v>
      </c>
      <c r="I374" s="162">
        <v>4</v>
      </c>
      <c r="J374" s="162">
        <v>4</v>
      </c>
      <c r="K374" s="162">
        <v>4</v>
      </c>
      <c r="L374" s="162">
        <v>4</v>
      </c>
      <c r="M374" s="162">
        <v>1</v>
      </c>
      <c r="N374" s="162">
        <v>5</v>
      </c>
      <c r="O374" s="162">
        <v>4</v>
      </c>
      <c r="P374" s="104" t="s">
        <v>726</v>
      </c>
      <c r="Q374" s="104" t="s">
        <v>192</v>
      </c>
    </row>
    <row r="375" spans="1:17" s="95" customFormat="1" ht="27" hidden="1" thickBot="1" x14ac:dyDescent="0.3">
      <c r="A375" s="95">
        <v>2015</v>
      </c>
      <c r="B375" s="141" t="s">
        <v>162</v>
      </c>
      <c r="C375" s="141" t="s">
        <v>5</v>
      </c>
      <c r="D375" s="161">
        <v>3</v>
      </c>
      <c r="E375" s="161">
        <v>4</v>
      </c>
      <c r="F375" s="161">
        <v>4</v>
      </c>
      <c r="G375" s="161">
        <v>5</v>
      </c>
      <c r="H375" s="161">
        <v>3</v>
      </c>
      <c r="I375" s="161">
        <v>4</v>
      </c>
      <c r="J375" s="161">
        <v>3</v>
      </c>
      <c r="K375" s="161">
        <v>3</v>
      </c>
      <c r="L375" s="161">
        <v>5</v>
      </c>
      <c r="M375" s="161">
        <v>5</v>
      </c>
      <c r="N375" s="161">
        <v>4</v>
      </c>
      <c r="O375" s="161">
        <v>5</v>
      </c>
      <c r="P375" s="105" t="s">
        <v>1657</v>
      </c>
      <c r="Q375" s="105" t="s">
        <v>204</v>
      </c>
    </row>
    <row r="376" spans="1:17" s="95" customFormat="1" ht="27" hidden="1" thickBot="1" x14ac:dyDescent="0.3">
      <c r="A376" s="95">
        <v>2015</v>
      </c>
      <c r="B376" s="142" t="s">
        <v>163</v>
      </c>
      <c r="C376" s="162">
        <v>4</v>
      </c>
      <c r="D376" s="162">
        <v>4</v>
      </c>
      <c r="E376" s="162">
        <v>4</v>
      </c>
      <c r="F376" s="162">
        <v>4</v>
      </c>
      <c r="G376" s="162">
        <v>3</v>
      </c>
      <c r="H376" s="162">
        <v>4</v>
      </c>
      <c r="I376" s="162">
        <v>4</v>
      </c>
      <c r="J376" s="162">
        <v>3</v>
      </c>
      <c r="K376" s="162">
        <v>3</v>
      </c>
      <c r="L376" s="162">
        <v>4</v>
      </c>
      <c r="M376" s="162">
        <v>4</v>
      </c>
      <c r="N376" s="162">
        <v>5</v>
      </c>
      <c r="O376" s="162">
        <v>3</v>
      </c>
      <c r="P376" s="104" t="s">
        <v>345</v>
      </c>
      <c r="Q376" s="104" t="s">
        <v>203</v>
      </c>
    </row>
    <row r="377" spans="1:17" s="95" customFormat="1" ht="27" hidden="1" thickBot="1" x14ac:dyDescent="0.3">
      <c r="A377" s="95">
        <v>2015</v>
      </c>
      <c r="B377" s="141" t="s">
        <v>163</v>
      </c>
      <c r="C377" s="161">
        <v>3</v>
      </c>
      <c r="D377" s="161">
        <v>3</v>
      </c>
      <c r="E377" s="161">
        <v>2</v>
      </c>
      <c r="F377" s="161">
        <v>3</v>
      </c>
      <c r="G377" s="161">
        <v>4</v>
      </c>
      <c r="H377" s="161">
        <v>3</v>
      </c>
      <c r="I377" s="161">
        <v>3</v>
      </c>
      <c r="J377" s="161">
        <v>4</v>
      </c>
      <c r="K377" s="161">
        <v>2</v>
      </c>
      <c r="L377" s="161">
        <v>5</v>
      </c>
      <c r="M377" s="161">
        <v>4</v>
      </c>
      <c r="N377" s="161">
        <v>5</v>
      </c>
      <c r="O377" s="161">
        <v>4</v>
      </c>
      <c r="P377" s="105" t="s">
        <v>1659</v>
      </c>
      <c r="Q377" s="105" t="s">
        <v>204</v>
      </c>
    </row>
    <row r="378" spans="1:17" s="95" customFormat="1" ht="27" hidden="1" thickBot="1" x14ac:dyDescent="0.3">
      <c r="A378" s="95">
        <v>2015</v>
      </c>
      <c r="B378" s="142" t="s">
        <v>163</v>
      </c>
      <c r="C378" s="162">
        <v>4</v>
      </c>
      <c r="D378" s="162">
        <v>4</v>
      </c>
      <c r="E378" s="162">
        <v>4</v>
      </c>
      <c r="F378" s="162">
        <v>4</v>
      </c>
      <c r="G378" s="162">
        <v>4</v>
      </c>
      <c r="H378" s="162">
        <v>3</v>
      </c>
      <c r="I378" s="162">
        <v>5</v>
      </c>
      <c r="J378" s="162">
        <v>3</v>
      </c>
      <c r="K378" s="162">
        <v>4</v>
      </c>
      <c r="L378" s="162">
        <v>5</v>
      </c>
      <c r="M378" s="162">
        <v>5</v>
      </c>
      <c r="N378" s="162">
        <v>4</v>
      </c>
      <c r="O378" s="162">
        <v>4</v>
      </c>
      <c r="P378" s="104" t="s">
        <v>345</v>
      </c>
      <c r="Q378" s="104" t="s">
        <v>204</v>
      </c>
    </row>
    <row r="379" spans="1:17" s="95" customFormat="1" ht="27" hidden="1" thickBot="1" x14ac:dyDescent="0.3">
      <c r="A379" s="95">
        <v>2015</v>
      </c>
      <c r="B379" s="141" t="s">
        <v>163</v>
      </c>
      <c r="C379" s="161">
        <v>3</v>
      </c>
      <c r="D379" s="161">
        <v>1</v>
      </c>
      <c r="E379" s="161">
        <v>4</v>
      </c>
      <c r="F379" s="161">
        <v>1</v>
      </c>
      <c r="G379" s="161">
        <v>3</v>
      </c>
      <c r="H379" s="161">
        <v>4</v>
      </c>
      <c r="I379" s="161">
        <v>3</v>
      </c>
      <c r="J379" s="161">
        <v>4</v>
      </c>
      <c r="K379" s="161">
        <v>2</v>
      </c>
      <c r="L379" s="141" t="s">
        <v>5</v>
      </c>
      <c r="M379" s="161">
        <v>2</v>
      </c>
      <c r="N379" s="161">
        <v>3</v>
      </c>
      <c r="O379" s="161">
        <v>4</v>
      </c>
      <c r="P379" s="105" t="s">
        <v>1661</v>
      </c>
      <c r="Q379" s="105" t="s">
        <v>192</v>
      </c>
    </row>
    <row r="380" spans="1:17" s="95" customFormat="1" ht="27" hidden="1" thickBot="1" x14ac:dyDescent="0.3">
      <c r="A380" s="95">
        <v>2015</v>
      </c>
      <c r="B380" s="142" t="s">
        <v>163</v>
      </c>
      <c r="C380" s="162">
        <v>4</v>
      </c>
      <c r="D380" s="162">
        <v>1</v>
      </c>
      <c r="E380" s="162">
        <v>4</v>
      </c>
      <c r="F380" s="162">
        <v>1</v>
      </c>
      <c r="G380" s="162">
        <v>4</v>
      </c>
      <c r="H380" s="162">
        <v>1</v>
      </c>
      <c r="I380" s="162">
        <v>5</v>
      </c>
      <c r="J380" s="162">
        <v>4</v>
      </c>
      <c r="K380" s="162">
        <v>1</v>
      </c>
      <c r="L380" s="162">
        <v>3</v>
      </c>
      <c r="M380" s="162">
        <v>2</v>
      </c>
      <c r="N380" s="162">
        <v>4</v>
      </c>
      <c r="O380" s="162">
        <v>3</v>
      </c>
      <c r="P380" s="104"/>
      <c r="Q380" s="104" t="s">
        <v>204</v>
      </c>
    </row>
    <row r="381" spans="1:17" s="95" customFormat="1" ht="27" hidden="1" thickBot="1" x14ac:dyDescent="0.3">
      <c r="A381" s="95">
        <v>2015</v>
      </c>
      <c r="B381" s="141" t="s">
        <v>1663</v>
      </c>
      <c r="C381" s="161">
        <v>2</v>
      </c>
      <c r="D381" s="161">
        <v>1</v>
      </c>
      <c r="E381" s="161">
        <v>2</v>
      </c>
      <c r="F381" s="161">
        <v>1</v>
      </c>
      <c r="G381" s="161">
        <v>1</v>
      </c>
      <c r="H381" s="161">
        <v>3</v>
      </c>
      <c r="I381" s="161">
        <v>1</v>
      </c>
      <c r="J381" s="161">
        <v>1</v>
      </c>
      <c r="K381" s="161">
        <v>1</v>
      </c>
      <c r="L381" s="161">
        <v>2</v>
      </c>
      <c r="M381" s="161">
        <v>3</v>
      </c>
      <c r="N381" s="161">
        <v>1</v>
      </c>
      <c r="O381" s="161">
        <v>2</v>
      </c>
      <c r="P381" s="105" t="s">
        <v>345</v>
      </c>
      <c r="Q381" s="105" t="s">
        <v>204</v>
      </c>
    </row>
    <row r="382" spans="1:17" s="95" customFormat="1" ht="27" hidden="1" thickBot="1" x14ac:dyDescent="0.3">
      <c r="A382" s="95">
        <v>2015</v>
      </c>
      <c r="B382" s="142" t="s">
        <v>163</v>
      </c>
      <c r="C382" s="162">
        <v>1</v>
      </c>
      <c r="D382" s="162">
        <v>3</v>
      </c>
      <c r="E382" s="162">
        <v>3</v>
      </c>
      <c r="F382" s="162">
        <v>4</v>
      </c>
      <c r="G382" s="162">
        <v>2</v>
      </c>
      <c r="H382" s="162">
        <v>3</v>
      </c>
      <c r="I382" s="162">
        <v>2</v>
      </c>
      <c r="J382" s="162">
        <v>3</v>
      </c>
      <c r="K382" s="162">
        <v>3</v>
      </c>
      <c r="L382" s="162">
        <v>2</v>
      </c>
      <c r="M382" s="162">
        <v>3</v>
      </c>
      <c r="N382" s="162">
        <v>4</v>
      </c>
      <c r="O382" s="162">
        <v>4</v>
      </c>
      <c r="P382" s="104" t="s">
        <v>1666</v>
      </c>
      <c r="Q382" s="104" t="s">
        <v>205</v>
      </c>
    </row>
    <row r="383" spans="1:17" s="95" customFormat="1" ht="39.75" hidden="1" thickBot="1" x14ac:dyDescent="0.3">
      <c r="A383" s="95">
        <v>2015</v>
      </c>
      <c r="B383" s="141" t="s">
        <v>162</v>
      </c>
      <c r="C383" s="161">
        <v>1</v>
      </c>
      <c r="D383" s="161">
        <v>1</v>
      </c>
      <c r="E383" s="161">
        <v>3</v>
      </c>
      <c r="F383" s="161">
        <v>4</v>
      </c>
      <c r="G383" s="161">
        <v>1</v>
      </c>
      <c r="H383" s="161">
        <v>1</v>
      </c>
      <c r="I383" s="161">
        <v>3</v>
      </c>
      <c r="J383" s="161">
        <v>2</v>
      </c>
      <c r="K383" s="161">
        <v>2</v>
      </c>
      <c r="L383" s="161">
        <v>4</v>
      </c>
      <c r="M383" s="161">
        <v>3</v>
      </c>
      <c r="N383" s="161">
        <v>4</v>
      </c>
      <c r="O383" s="161">
        <v>2</v>
      </c>
      <c r="P383" s="105" t="s">
        <v>1667</v>
      </c>
      <c r="Q383" s="105" t="s">
        <v>202</v>
      </c>
    </row>
    <row r="384" spans="1:17" s="95" customFormat="1" ht="52.5" hidden="1" thickBot="1" x14ac:dyDescent="0.3">
      <c r="A384" s="95">
        <v>2015</v>
      </c>
      <c r="B384" s="142" t="s">
        <v>163</v>
      </c>
      <c r="C384" s="162">
        <v>4</v>
      </c>
      <c r="D384" s="162">
        <v>4</v>
      </c>
      <c r="E384" s="162">
        <v>3</v>
      </c>
      <c r="F384" s="162">
        <v>3</v>
      </c>
      <c r="G384" s="162">
        <v>4</v>
      </c>
      <c r="H384" s="162">
        <v>4</v>
      </c>
      <c r="I384" s="162">
        <v>3</v>
      </c>
      <c r="J384" s="162">
        <v>3</v>
      </c>
      <c r="K384" s="162">
        <v>4</v>
      </c>
      <c r="L384" s="162">
        <v>4</v>
      </c>
      <c r="M384" s="162">
        <v>4</v>
      </c>
      <c r="N384" s="162">
        <v>3</v>
      </c>
      <c r="O384" s="162">
        <v>3</v>
      </c>
      <c r="P384" s="104" t="s">
        <v>1669</v>
      </c>
      <c r="Q384" s="104" t="s">
        <v>202</v>
      </c>
    </row>
    <row r="385" spans="1:17" s="95" customFormat="1" ht="27" hidden="1" thickBot="1" x14ac:dyDescent="0.3">
      <c r="A385" s="95">
        <v>2015</v>
      </c>
      <c r="B385" s="141" t="s">
        <v>163</v>
      </c>
      <c r="C385" s="141" t="s">
        <v>5</v>
      </c>
      <c r="D385" s="141" t="s">
        <v>5</v>
      </c>
      <c r="E385" s="141" t="s">
        <v>5</v>
      </c>
      <c r="F385" s="141" t="s">
        <v>5</v>
      </c>
      <c r="G385" s="141" t="s">
        <v>5</v>
      </c>
      <c r="H385" s="141" t="s">
        <v>5</v>
      </c>
      <c r="I385" s="141" t="s">
        <v>5</v>
      </c>
      <c r="J385" s="141" t="s">
        <v>5</v>
      </c>
      <c r="K385" s="141" t="s">
        <v>5</v>
      </c>
      <c r="L385" s="141" t="s">
        <v>5</v>
      </c>
      <c r="M385" s="141" t="s">
        <v>5</v>
      </c>
      <c r="N385" s="141" t="s">
        <v>5</v>
      </c>
      <c r="O385" s="141" t="s">
        <v>5</v>
      </c>
      <c r="P385" s="105" t="s">
        <v>1265</v>
      </c>
      <c r="Q385" s="105" t="s">
        <v>202</v>
      </c>
    </row>
    <row r="386" spans="1:17" s="95" customFormat="1" ht="39.75" hidden="1" thickBot="1" x14ac:dyDescent="0.3">
      <c r="A386" s="95">
        <v>2015</v>
      </c>
      <c r="B386" s="142" t="s">
        <v>162</v>
      </c>
      <c r="C386" s="162">
        <v>4</v>
      </c>
      <c r="D386" s="162">
        <v>3</v>
      </c>
      <c r="E386" s="162">
        <v>5</v>
      </c>
      <c r="F386" s="162">
        <v>4</v>
      </c>
      <c r="G386" s="162">
        <v>4</v>
      </c>
      <c r="H386" s="162">
        <v>1</v>
      </c>
      <c r="I386" s="162">
        <v>4</v>
      </c>
      <c r="J386" s="162">
        <v>1</v>
      </c>
      <c r="K386" s="162">
        <v>2</v>
      </c>
      <c r="L386" s="162">
        <v>4</v>
      </c>
      <c r="M386" s="162">
        <v>5</v>
      </c>
      <c r="N386" s="162">
        <v>4</v>
      </c>
      <c r="O386" s="162">
        <v>3</v>
      </c>
      <c r="P386" s="104" t="s">
        <v>1670</v>
      </c>
      <c r="Q386" s="104" t="s">
        <v>202</v>
      </c>
    </row>
    <row r="387" spans="1:17" s="95" customFormat="1" ht="27" hidden="1" thickBot="1" x14ac:dyDescent="0.3">
      <c r="A387" s="95">
        <v>2015</v>
      </c>
      <c r="B387" s="141" t="s">
        <v>163</v>
      </c>
      <c r="C387" s="161">
        <v>4</v>
      </c>
      <c r="D387" s="161">
        <v>4</v>
      </c>
      <c r="E387" s="161">
        <v>4</v>
      </c>
      <c r="F387" s="161">
        <v>4</v>
      </c>
      <c r="G387" s="161">
        <v>4</v>
      </c>
      <c r="H387" s="161">
        <v>4</v>
      </c>
      <c r="I387" s="161">
        <v>4</v>
      </c>
      <c r="J387" s="161">
        <v>3</v>
      </c>
      <c r="K387" s="161">
        <v>3</v>
      </c>
      <c r="L387" s="161">
        <v>4</v>
      </c>
      <c r="M387" s="161">
        <v>3</v>
      </c>
      <c r="N387" s="161">
        <v>3</v>
      </c>
      <c r="O387" s="161">
        <v>4</v>
      </c>
      <c r="P387" s="105" t="s">
        <v>1673</v>
      </c>
      <c r="Q387" s="105" t="s">
        <v>203</v>
      </c>
    </row>
    <row r="388" spans="1:17" s="95" customFormat="1" ht="39.75" hidden="1" thickBot="1" x14ac:dyDescent="0.3">
      <c r="A388" s="95">
        <v>2015</v>
      </c>
      <c r="B388" s="142" t="s">
        <v>163</v>
      </c>
      <c r="C388" s="162">
        <v>5</v>
      </c>
      <c r="D388" s="162">
        <v>2</v>
      </c>
      <c r="E388" s="162">
        <v>4</v>
      </c>
      <c r="F388" s="162">
        <v>5</v>
      </c>
      <c r="G388" s="162">
        <v>4</v>
      </c>
      <c r="H388" s="162">
        <v>4</v>
      </c>
      <c r="I388" s="162">
        <v>4</v>
      </c>
      <c r="J388" s="162">
        <v>3</v>
      </c>
      <c r="K388" s="162">
        <v>3</v>
      </c>
      <c r="L388" s="162">
        <v>4</v>
      </c>
      <c r="M388" s="162">
        <v>3</v>
      </c>
      <c r="N388" s="162">
        <v>5</v>
      </c>
      <c r="O388" s="162">
        <v>4</v>
      </c>
      <c r="P388" s="104" t="s">
        <v>334</v>
      </c>
      <c r="Q388" s="104" t="s">
        <v>153</v>
      </c>
    </row>
    <row r="389" spans="1:17" s="95" customFormat="1" ht="15.75" hidden="1" thickBot="1" x14ac:dyDescent="0.3">
      <c r="A389" s="95">
        <v>2015</v>
      </c>
      <c r="B389" s="141" t="s">
        <v>163</v>
      </c>
      <c r="C389" s="161">
        <v>5</v>
      </c>
      <c r="D389" s="161">
        <v>4</v>
      </c>
      <c r="E389" s="161">
        <v>3</v>
      </c>
      <c r="F389" s="161">
        <v>4</v>
      </c>
      <c r="G389" s="161">
        <v>4</v>
      </c>
      <c r="H389" s="161">
        <v>2</v>
      </c>
      <c r="I389" s="161">
        <v>3</v>
      </c>
      <c r="J389" s="161">
        <v>1</v>
      </c>
      <c r="K389" s="161">
        <v>1</v>
      </c>
      <c r="L389" s="161">
        <v>4</v>
      </c>
      <c r="M389" s="161">
        <v>4</v>
      </c>
      <c r="N389" s="161">
        <v>4</v>
      </c>
      <c r="O389" s="161">
        <v>3</v>
      </c>
      <c r="P389" s="105" t="s">
        <v>1368</v>
      </c>
      <c r="Q389" s="105" t="s">
        <v>155</v>
      </c>
    </row>
    <row r="390" spans="1:17" s="95" customFormat="1" ht="39.75" hidden="1" thickBot="1" x14ac:dyDescent="0.3">
      <c r="A390" s="95">
        <v>2015</v>
      </c>
      <c r="B390" s="142" t="s">
        <v>163</v>
      </c>
      <c r="C390" s="162">
        <v>3</v>
      </c>
      <c r="D390" s="162">
        <v>3</v>
      </c>
      <c r="E390" s="162">
        <v>4</v>
      </c>
      <c r="F390" s="162">
        <v>4</v>
      </c>
      <c r="G390" s="162">
        <v>3</v>
      </c>
      <c r="H390" s="162">
        <v>2</v>
      </c>
      <c r="I390" s="162">
        <v>4</v>
      </c>
      <c r="J390" s="162">
        <v>5</v>
      </c>
      <c r="K390" s="162">
        <v>3</v>
      </c>
      <c r="L390" s="162">
        <v>4</v>
      </c>
      <c r="M390" s="162">
        <v>5</v>
      </c>
      <c r="N390" s="162">
        <v>4</v>
      </c>
      <c r="O390" s="162">
        <v>3</v>
      </c>
      <c r="P390" s="104" t="s">
        <v>1677</v>
      </c>
      <c r="Q390" s="104" t="s">
        <v>202</v>
      </c>
    </row>
    <row r="391" spans="1:17" s="95" customFormat="1" ht="27" hidden="1" thickBot="1" x14ac:dyDescent="0.3">
      <c r="A391" s="95">
        <v>2015</v>
      </c>
      <c r="B391" s="141" t="s">
        <v>162</v>
      </c>
      <c r="C391" s="161">
        <v>4</v>
      </c>
      <c r="D391" s="161">
        <v>3</v>
      </c>
      <c r="E391" s="161">
        <v>5</v>
      </c>
      <c r="F391" s="161">
        <v>4</v>
      </c>
      <c r="G391" s="161">
        <v>4</v>
      </c>
      <c r="H391" s="161">
        <v>2</v>
      </c>
      <c r="I391" s="161">
        <v>4</v>
      </c>
      <c r="J391" s="161">
        <v>2</v>
      </c>
      <c r="K391" s="161">
        <v>3</v>
      </c>
      <c r="L391" s="161">
        <v>3</v>
      </c>
      <c r="M391" s="161">
        <v>3</v>
      </c>
      <c r="N391" s="161">
        <v>4</v>
      </c>
      <c r="O391" s="161">
        <v>4</v>
      </c>
      <c r="P391" s="105" t="s">
        <v>1678</v>
      </c>
      <c r="Q391" s="105" t="s">
        <v>202</v>
      </c>
    </row>
    <row r="392" spans="1:17" s="95" customFormat="1" ht="27" hidden="1" thickBot="1" x14ac:dyDescent="0.3">
      <c r="A392" s="95">
        <v>2015</v>
      </c>
      <c r="B392" s="142" t="s">
        <v>163</v>
      </c>
      <c r="C392" s="162">
        <v>2</v>
      </c>
      <c r="D392" s="162">
        <v>2</v>
      </c>
      <c r="E392" s="162">
        <v>4</v>
      </c>
      <c r="F392" s="162">
        <v>2</v>
      </c>
      <c r="G392" s="162">
        <v>4</v>
      </c>
      <c r="H392" s="162">
        <v>2</v>
      </c>
      <c r="I392" s="162">
        <v>3</v>
      </c>
      <c r="J392" s="162">
        <v>4</v>
      </c>
      <c r="K392" s="162">
        <v>4</v>
      </c>
      <c r="L392" s="162">
        <v>4</v>
      </c>
      <c r="M392" s="162">
        <v>4</v>
      </c>
      <c r="N392" s="162">
        <v>4</v>
      </c>
      <c r="O392" s="162">
        <v>4</v>
      </c>
      <c r="P392" s="104" t="s">
        <v>630</v>
      </c>
      <c r="Q392" s="104" t="s">
        <v>192</v>
      </c>
    </row>
    <row r="393" spans="1:17" s="95" customFormat="1" ht="27" hidden="1" thickBot="1" x14ac:dyDescent="0.3">
      <c r="A393" s="95">
        <v>2015</v>
      </c>
      <c r="B393" s="141" t="s">
        <v>162</v>
      </c>
      <c r="C393" s="161">
        <v>5</v>
      </c>
      <c r="D393" s="161">
        <v>1</v>
      </c>
      <c r="E393" s="161">
        <v>1</v>
      </c>
      <c r="F393" s="161">
        <v>1</v>
      </c>
      <c r="G393" s="161">
        <v>5</v>
      </c>
      <c r="H393" s="161">
        <v>1</v>
      </c>
      <c r="I393" s="161">
        <v>5</v>
      </c>
      <c r="J393" s="161">
        <v>5</v>
      </c>
      <c r="K393" s="161">
        <v>1</v>
      </c>
      <c r="L393" s="161">
        <v>1</v>
      </c>
      <c r="M393" s="161">
        <v>1</v>
      </c>
      <c r="N393" s="161">
        <v>5</v>
      </c>
      <c r="O393" s="161">
        <v>5</v>
      </c>
      <c r="P393" s="105"/>
      <c r="Q393" s="105" t="s">
        <v>202</v>
      </c>
    </row>
    <row r="394" spans="1:17" s="95" customFormat="1" ht="15.75" hidden="1" thickBot="1" x14ac:dyDescent="0.3">
      <c r="A394" s="95">
        <v>2015</v>
      </c>
      <c r="B394" s="142" t="s">
        <v>162</v>
      </c>
      <c r="C394" s="162">
        <v>4</v>
      </c>
      <c r="D394" s="162">
        <v>4</v>
      </c>
      <c r="E394" s="162">
        <v>3</v>
      </c>
      <c r="F394" s="162">
        <v>4</v>
      </c>
      <c r="G394" s="162">
        <v>5</v>
      </c>
      <c r="H394" s="162">
        <v>3</v>
      </c>
      <c r="I394" s="162">
        <v>4</v>
      </c>
      <c r="J394" s="162">
        <v>4</v>
      </c>
      <c r="K394" s="162">
        <v>4</v>
      </c>
      <c r="L394" s="162">
        <v>4</v>
      </c>
      <c r="M394" s="162">
        <v>5</v>
      </c>
      <c r="N394" s="162">
        <v>4</v>
      </c>
      <c r="O394" s="162">
        <v>3</v>
      </c>
      <c r="P394" s="104" t="s">
        <v>1067</v>
      </c>
      <c r="Q394" s="104" t="s">
        <v>155</v>
      </c>
    </row>
    <row r="395" spans="1:17" s="95" customFormat="1" ht="27" hidden="1" thickBot="1" x14ac:dyDescent="0.3">
      <c r="A395" s="95">
        <v>2015</v>
      </c>
      <c r="B395" s="141" t="s">
        <v>163</v>
      </c>
      <c r="C395" s="161">
        <v>5</v>
      </c>
      <c r="D395" s="161">
        <v>2</v>
      </c>
      <c r="E395" s="161">
        <v>5</v>
      </c>
      <c r="F395" s="161">
        <v>4</v>
      </c>
      <c r="G395" s="161">
        <v>4</v>
      </c>
      <c r="H395" s="161">
        <v>2</v>
      </c>
      <c r="I395" s="161">
        <v>5</v>
      </c>
      <c r="J395" s="161">
        <v>2</v>
      </c>
      <c r="K395" s="141" t="s">
        <v>5</v>
      </c>
      <c r="L395" s="161">
        <v>4</v>
      </c>
      <c r="M395" s="161">
        <v>4</v>
      </c>
      <c r="N395" s="161">
        <v>4</v>
      </c>
      <c r="O395" s="161">
        <v>4</v>
      </c>
      <c r="P395" s="105" t="s">
        <v>1683</v>
      </c>
      <c r="Q395" s="105" t="s">
        <v>202</v>
      </c>
    </row>
    <row r="396" spans="1:17" s="95" customFormat="1" ht="15.75" hidden="1" thickBot="1" x14ac:dyDescent="0.3">
      <c r="A396" s="95">
        <v>2015</v>
      </c>
      <c r="B396" s="142" t="s">
        <v>163</v>
      </c>
      <c r="C396" s="162">
        <v>4</v>
      </c>
      <c r="D396" s="162">
        <v>2</v>
      </c>
      <c r="E396" s="162">
        <v>4</v>
      </c>
      <c r="F396" s="162">
        <v>4</v>
      </c>
      <c r="G396" s="162">
        <v>4</v>
      </c>
      <c r="H396" s="162">
        <v>2</v>
      </c>
      <c r="I396" s="162">
        <v>4</v>
      </c>
      <c r="J396" s="162">
        <v>2</v>
      </c>
      <c r="K396" s="162">
        <v>1</v>
      </c>
      <c r="L396" s="162">
        <v>1</v>
      </c>
      <c r="M396" s="162">
        <v>1</v>
      </c>
      <c r="N396" s="162">
        <v>4</v>
      </c>
      <c r="O396" s="162">
        <v>4</v>
      </c>
      <c r="P396" s="104" t="s">
        <v>1686</v>
      </c>
      <c r="Q396" s="104" t="s">
        <v>153</v>
      </c>
    </row>
    <row r="397" spans="1:17" s="95" customFormat="1" ht="52.5" hidden="1" thickBot="1" x14ac:dyDescent="0.3">
      <c r="A397" s="95">
        <v>2015</v>
      </c>
      <c r="B397" s="141" t="s">
        <v>162</v>
      </c>
      <c r="C397" s="161">
        <v>4</v>
      </c>
      <c r="D397" s="161">
        <v>1</v>
      </c>
      <c r="E397" s="161">
        <v>4</v>
      </c>
      <c r="F397" s="161">
        <v>4</v>
      </c>
      <c r="G397" s="161">
        <v>4</v>
      </c>
      <c r="H397" s="161">
        <v>1</v>
      </c>
      <c r="I397" s="161">
        <v>4</v>
      </c>
      <c r="J397" s="161">
        <v>1</v>
      </c>
      <c r="K397" s="161">
        <v>1</v>
      </c>
      <c r="L397" s="161">
        <v>4</v>
      </c>
      <c r="M397" s="161">
        <v>3</v>
      </c>
      <c r="N397" s="161">
        <v>4</v>
      </c>
      <c r="O397" s="161">
        <v>4</v>
      </c>
      <c r="P397" s="105" t="s">
        <v>1687</v>
      </c>
      <c r="Q397" s="105" t="s">
        <v>153</v>
      </c>
    </row>
    <row r="398" spans="1:17" s="95" customFormat="1" ht="15.75" hidden="1" thickBot="1" x14ac:dyDescent="0.3">
      <c r="A398" s="95">
        <v>2015</v>
      </c>
      <c r="B398" s="142" t="s">
        <v>163</v>
      </c>
      <c r="C398" s="162">
        <v>1</v>
      </c>
      <c r="D398" s="162">
        <v>3</v>
      </c>
      <c r="E398" s="162">
        <v>4</v>
      </c>
      <c r="F398" s="162">
        <v>4</v>
      </c>
      <c r="G398" s="162">
        <v>4</v>
      </c>
      <c r="H398" s="162">
        <v>1</v>
      </c>
      <c r="I398" s="162">
        <v>3</v>
      </c>
      <c r="J398" s="162">
        <v>4</v>
      </c>
      <c r="K398" s="162">
        <v>2</v>
      </c>
      <c r="L398" s="162">
        <v>4</v>
      </c>
      <c r="M398" s="162">
        <v>1</v>
      </c>
      <c r="N398" s="162">
        <v>5</v>
      </c>
      <c r="O398" s="162">
        <v>4</v>
      </c>
      <c r="P398" s="104" t="s">
        <v>191</v>
      </c>
      <c r="Q398" s="104" t="s">
        <v>192</v>
      </c>
    </row>
    <row r="399" spans="1:17" s="95" customFormat="1" ht="27" hidden="1" thickBot="1" x14ac:dyDescent="0.3">
      <c r="A399" s="95">
        <v>2015</v>
      </c>
      <c r="B399" s="141" t="s">
        <v>163</v>
      </c>
      <c r="C399" s="161">
        <v>5</v>
      </c>
      <c r="D399" s="161">
        <v>3</v>
      </c>
      <c r="E399" s="161">
        <v>4</v>
      </c>
      <c r="F399" s="161">
        <v>4</v>
      </c>
      <c r="G399" s="161">
        <v>5</v>
      </c>
      <c r="H399" s="161">
        <v>3</v>
      </c>
      <c r="I399" s="161">
        <v>5</v>
      </c>
      <c r="J399" s="161">
        <v>4</v>
      </c>
      <c r="K399" s="161">
        <v>3</v>
      </c>
      <c r="L399" s="161">
        <v>5</v>
      </c>
      <c r="M399" s="161">
        <v>5</v>
      </c>
      <c r="N399" s="161">
        <v>5</v>
      </c>
      <c r="O399" s="161">
        <v>4</v>
      </c>
      <c r="P399" s="105" t="s">
        <v>1689</v>
      </c>
      <c r="Q399" s="105" t="s">
        <v>204</v>
      </c>
    </row>
    <row r="400" spans="1:17" s="95" customFormat="1" ht="27" hidden="1" thickBot="1" x14ac:dyDescent="0.3">
      <c r="A400" s="95">
        <v>2015</v>
      </c>
      <c r="B400" s="142" t="s">
        <v>163</v>
      </c>
      <c r="C400" s="162">
        <v>4</v>
      </c>
      <c r="D400" s="162">
        <v>3</v>
      </c>
      <c r="E400" s="162">
        <v>4</v>
      </c>
      <c r="F400" s="162">
        <v>3</v>
      </c>
      <c r="G400" s="162">
        <v>3</v>
      </c>
      <c r="H400" s="162">
        <v>2</v>
      </c>
      <c r="I400" s="162">
        <v>3</v>
      </c>
      <c r="J400" s="162">
        <v>3</v>
      </c>
      <c r="K400" s="162">
        <v>4</v>
      </c>
      <c r="L400" s="162">
        <v>4</v>
      </c>
      <c r="M400" s="162">
        <v>4</v>
      </c>
      <c r="N400" s="162">
        <v>4</v>
      </c>
      <c r="O400" s="162">
        <v>3</v>
      </c>
      <c r="P400" s="104" t="s">
        <v>483</v>
      </c>
      <c r="Q400" s="104" t="s">
        <v>204</v>
      </c>
    </row>
    <row r="401" spans="1:17" s="95" customFormat="1" ht="27" hidden="1" thickBot="1" x14ac:dyDescent="0.3">
      <c r="A401" s="95">
        <v>2015</v>
      </c>
      <c r="B401" s="141" t="s">
        <v>162</v>
      </c>
      <c r="C401" s="161">
        <v>4</v>
      </c>
      <c r="D401" s="161">
        <v>4</v>
      </c>
      <c r="E401" s="161">
        <v>4</v>
      </c>
      <c r="F401" s="161">
        <v>4</v>
      </c>
      <c r="G401" s="161">
        <v>4</v>
      </c>
      <c r="H401" s="161">
        <v>4</v>
      </c>
      <c r="I401" s="161">
        <v>4</v>
      </c>
      <c r="J401" s="161">
        <v>4</v>
      </c>
      <c r="K401" s="161">
        <v>4</v>
      </c>
      <c r="L401" s="161">
        <v>4</v>
      </c>
      <c r="M401" s="161">
        <v>4</v>
      </c>
      <c r="N401" s="161">
        <v>4</v>
      </c>
      <c r="O401" s="161">
        <v>4</v>
      </c>
      <c r="P401" s="105" t="s">
        <v>1691</v>
      </c>
      <c r="Q401" s="105" t="s">
        <v>203</v>
      </c>
    </row>
    <row r="402" spans="1:17" s="95" customFormat="1" ht="27" hidden="1" thickBot="1" x14ac:dyDescent="0.3">
      <c r="A402" s="95">
        <v>2015</v>
      </c>
      <c r="B402" s="142" t="s">
        <v>163</v>
      </c>
      <c r="C402" s="162">
        <v>4</v>
      </c>
      <c r="D402" s="162">
        <v>5</v>
      </c>
      <c r="E402" s="162">
        <v>5</v>
      </c>
      <c r="F402" s="162">
        <v>5</v>
      </c>
      <c r="G402" s="162">
        <v>5</v>
      </c>
      <c r="H402" s="162">
        <v>5</v>
      </c>
      <c r="I402" s="162">
        <v>3</v>
      </c>
      <c r="J402" s="162">
        <v>4</v>
      </c>
      <c r="K402" s="162">
        <v>5</v>
      </c>
      <c r="L402" s="162">
        <v>5</v>
      </c>
      <c r="M402" s="162">
        <v>4</v>
      </c>
      <c r="N402" s="162">
        <v>5</v>
      </c>
      <c r="O402" s="162">
        <v>5</v>
      </c>
      <c r="P402" s="104"/>
      <c r="Q402" s="104" t="s">
        <v>203</v>
      </c>
    </row>
    <row r="403" spans="1:17" s="95" customFormat="1" ht="27" hidden="1" thickBot="1" x14ac:dyDescent="0.3">
      <c r="A403" s="95">
        <v>2015</v>
      </c>
      <c r="B403" s="141" t="s">
        <v>163</v>
      </c>
      <c r="C403" s="161">
        <v>4</v>
      </c>
      <c r="D403" s="161">
        <v>3</v>
      </c>
      <c r="E403" s="161">
        <v>5</v>
      </c>
      <c r="F403" s="161">
        <v>3</v>
      </c>
      <c r="G403" s="161">
        <v>5</v>
      </c>
      <c r="H403" s="161">
        <v>3</v>
      </c>
      <c r="I403" s="161">
        <v>4</v>
      </c>
      <c r="J403" s="161">
        <v>4</v>
      </c>
      <c r="K403" s="161">
        <v>4</v>
      </c>
      <c r="L403" s="161">
        <v>3</v>
      </c>
      <c r="M403" s="161">
        <v>4</v>
      </c>
      <c r="N403" s="161">
        <v>3</v>
      </c>
      <c r="O403" s="161">
        <v>4</v>
      </c>
      <c r="P403" s="105" t="s">
        <v>1385</v>
      </c>
      <c r="Q403" s="105" t="s">
        <v>153</v>
      </c>
    </row>
    <row r="404" spans="1:17" s="95" customFormat="1" ht="27" hidden="1" thickBot="1" x14ac:dyDescent="0.3">
      <c r="A404" s="95">
        <v>2015</v>
      </c>
      <c r="B404" s="142" t="s">
        <v>163</v>
      </c>
      <c r="C404" s="162">
        <v>4</v>
      </c>
      <c r="D404" s="162">
        <v>3</v>
      </c>
      <c r="E404" s="162">
        <v>4</v>
      </c>
      <c r="F404" s="162">
        <v>5</v>
      </c>
      <c r="G404" s="162">
        <v>5</v>
      </c>
      <c r="H404" s="162">
        <v>4</v>
      </c>
      <c r="I404" s="162">
        <v>5</v>
      </c>
      <c r="J404" s="162">
        <v>4</v>
      </c>
      <c r="K404" s="162">
        <v>3</v>
      </c>
      <c r="L404" s="162">
        <v>5</v>
      </c>
      <c r="M404" s="162">
        <v>5</v>
      </c>
      <c r="N404" s="162">
        <v>5</v>
      </c>
      <c r="O404" s="162">
        <v>4</v>
      </c>
      <c r="P404" s="104" t="s">
        <v>486</v>
      </c>
      <c r="Q404" s="104" t="s">
        <v>202</v>
      </c>
    </row>
    <row r="405" spans="1:17" s="95" customFormat="1" ht="27" hidden="1" thickBot="1" x14ac:dyDescent="0.3">
      <c r="A405" s="95">
        <v>2015</v>
      </c>
      <c r="B405" s="141" t="s">
        <v>163</v>
      </c>
      <c r="C405" s="161">
        <v>3</v>
      </c>
      <c r="D405" s="161">
        <v>1</v>
      </c>
      <c r="E405" s="161">
        <v>4</v>
      </c>
      <c r="F405" s="161">
        <v>3</v>
      </c>
      <c r="G405" s="161">
        <v>4</v>
      </c>
      <c r="H405" s="161">
        <v>3</v>
      </c>
      <c r="I405" s="161">
        <v>5</v>
      </c>
      <c r="J405" s="161">
        <v>3</v>
      </c>
      <c r="K405" s="161">
        <v>5</v>
      </c>
      <c r="L405" s="161">
        <v>5</v>
      </c>
      <c r="M405" s="161">
        <v>5</v>
      </c>
      <c r="N405" s="161">
        <v>5</v>
      </c>
      <c r="O405" s="161">
        <v>5</v>
      </c>
      <c r="P405" s="105"/>
      <c r="Q405" s="105" t="s">
        <v>202</v>
      </c>
    </row>
    <row r="406" spans="1:17" s="95" customFormat="1" ht="15.75" hidden="1" thickBot="1" x14ac:dyDescent="0.3">
      <c r="A406" s="95">
        <v>2015</v>
      </c>
      <c r="B406" s="142" t="s">
        <v>162</v>
      </c>
      <c r="C406" s="162">
        <v>5</v>
      </c>
      <c r="D406" s="162">
        <v>3</v>
      </c>
      <c r="E406" s="162">
        <v>5</v>
      </c>
      <c r="F406" s="162">
        <v>5</v>
      </c>
      <c r="G406" s="162">
        <v>3</v>
      </c>
      <c r="H406" s="162">
        <v>3</v>
      </c>
      <c r="I406" s="162">
        <v>5</v>
      </c>
      <c r="J406" s="162">
        <v>2</v>
      </c>
      <c r="K406" s="162">
        <v>4</v>
      </c>
      <c r="L406" s="162">
        <v>4</v>
      </c>
      <c r="M406" s="162">
        <v>4</v>
      </c>
      <c r="N406" s="162">
        <v>5</v>
      </c>
      <c r="O406" s="162">
        <v>3</v>
      </c>
      <c r="P406" s="104" t="s">
        <v>301</v>
      </c>
      <c r="Q406" s="104" t="s">
        <v>192</v>
      </c>
    </row>
    <row r="407" spans="1:17" s="95" customFormat="1" ht="27" hidden="1" thickBot="1" x14ac:dyDescent="0.3">
      <c r="A407" s="95">
        <v>2015</v>
      </c>
      <c r="B407" s="141" t="s">
        <v>163</v>
      </c>
      <c r="C407" s="161">
        <v>5</v>
      </c>
      <c r="D407" s="161">
        <v>4</v>
      </c>
      <c r="E407" s="161">
        <v>4</v>
      </c>
      <c r="F407" s="161">
        <v>4</v>
      </c>
      <c r="G407" s="161">
        <v>5</v>
      </c>
      <c r="H407" s="161">
        <v>4</v>
      </c>
      <c r="I407" s="161">
        <v>4</v>
      </c>
      <c r="J407" s="161">
        <v>4</v>
      </c>
      <c r="K407" s="161">
        <v>3</v>
      </c>
      <c r="L407" s="161">
        <v>4</v>
      </c>
      <c r="M407" s="161">
        <v>3</v>
      </c>
      <c r="N407" s="161">
        <v>4</v>
      </c>
      <c r="O407" s="161">
        <v>4</v>
      </c>
      <c r="P407" s="105" t="s">
        <v>1692</v>
      </c>
      <c r="Q407" s="105" t="s">
        <v>203</v>
      </c>
    </row>
    <row r="408" spans="1:17" s="95" customFormat="1" ht="27" hidden="1" thickBot="1" x14ac:dyDescent="0.3">
      <c r="A408" s="95">
        <v>2015</v>
      </c>
      <c r="B408" s="142" t="s">
        <v>163</v>
      </c>
      <c r="C408" s="162">
        <v>3</v>
      </c>
      <c r="D408" s="162">
        <v>2</v>
      </c>
      <c r="E408" s="162">
        <v>4</v>
      </c>
      <c r="F408" s="162">
        <v>3</v>
      </c>
      <c r="G408" s="162">
        <v>3</v>
      </c>
      <c r="H408" s="162">
        <v>2</v>
      </c>
      <c r="I408" s="162">
        <v>5</v>
      </c>
      <c r="J408" s="162">
        <v>5</v>
      </c>
      <c r="K408" s="162">
        <v>3</v>
      </c>
      <c r="L408" s="162">
        <v>4</v>
      </c>
      <c r="M408" s="162">
        <v>3</v>
      </c>
      <c r="N408" s="162">
        <v>5</v>
      </c>
      <c r="O408" s="162">
        <v>3</v>
      </c>
      <c r="P408" s="104"/>
      <c r="Q408" s="104" t="s">
        <v>204</v>
      </c>
    </row>
    <row r="409" spans="1:17" s="95" customFormat="1" ht="15.75" hidden="1" thickBot="1" x14ac:dyDescent="0.3">
      <c r="A409" s="95">
        <v>2015</v>
      </c>
      <c r="B409" s="141" t="s">
        <v>162</v>
      </c>
      <c r="C409" s="161">
        <v>5</v>
      </c>
      <c r="D409" s="141" t="s">
        <v>5</v>
      </c>
      <c r="E409" s="161">
        <v>5</v>
      </c>
      <c r="F409" s="161">
        <v>4</v>
      </c>
      <c r="G409" s="161">
        <v>4</v>
      </c>
      <c r="H409" s="161">
        <v>5</v>
      </c>
      <c r="I409" s="161">
        <v>4</v>
      </c>
      <c r="J409" s="161">
        <v>5</v>
      </c>
      <c r="K409" s="161">
        <v>5</v>
      </c>
      <c r="L409" s="161">
        <v>5</v>
      </c>
      <c r="M409" s="161">
        <v>5</v>
      </c>
      <c r="N409" s="161">
        <v>5</v>
      </c>
      <c r="O409" s="161">
        <v>5</v>
      </c>
      <c r="P409" s="105" t="s">
        <v>1292</v>
      </c>
      <c r="Q409" s="105" t="s">
        <v>155</v>
      </c>
    </row>
    <row r="410" spans="1:17" s="95" customFormat="1" ht="27" hidden="1" thickBot="1" x14ac:dyDescent="0.3">
      <c r="A410" s="95">
        <v>2015</v>
      </c>
      <c r="B410" s="142" t="s">
        <v>162</v>
      </c>
      <c r="C410" s="162">
        <v>4</v>
      </c>
      <c r="D410" s="162">
        <v>3</v>
      </c>
      <c r="E410" s="162">
        <v>4</v>
      </c>
      <c r="F410" s="162">
        <v>4</v>
      </c>
      <c r="G410" s="162">
        <v>4</v>
      </c>
      <c r="H410" s="162">
        <v>4</v>
      </c>
      <c r="I410" s="162">
        <v>4</v>
      </c>
      <c r="J410" s="162">
        <v>3</v>
      </c>
      <c r="K410" s="162">
        <v>4</v>
      </c>
      <c r="L410" s="162">
        <v>4</v>
      </c>
      <c r="M410" s="162">
        <v>4</v>
      </c>
      <c r="N410" s="162">
        <v>5</v>
      </c>
      <c r="O410" s="162">
        <v>4</v>
      </c>
      <c r="P410" s="104" t="s">
        <v>1696</v>
      </c>
      <c r="Q410" s="104" t="s">
        <v>204</v>
      </c>
    </row>
    <row r="411" spans="1:17" s="95" customFormat="1" ht="27" hidden="1" thickBot="1" x14ac:dyDescent="0.3">
      <c r="A411" s="95">
        <v>2015</v>
      </c>
      <c r="B411" s="141" t="s">
        <v>162</v>
      </c>
      <c r="C411" s="161">
        <v>5</v>
      </c>
      <c r="D411" s="161">
        <v>5</v>
      </c>
      <c r="E411" s="161">
        <v>4</v>
      </c>
      <c r="F411" s="161">
        <v>5</v>
      </c>
      <c r="G411" s="161">
        <v>5</v>
      </c>
      <c r="H411" s="161">
        <v>5</v>
      </c>
      <c r="I411" s="161">
        <v>2</v>
      </c>
      <c r="J411" s="161">
        <v>5</v>
      </c>
      <c r="K411" s="161">
        <v>4</v>
      </c>
      <c r="L411" s="161">
        <v>5</v>
      </c>
      <c r="M411" s="161">
        <v>5</v>
      </c>
      <c r="N411" s="161">
        <v>5</v>
      </c>
      <c r="O411" s="161">
        <v>2</v>
      </c>
      <c r="P411" s="105" t="s">
        <v>1697</v>
      </c>
      <c r="Q411" s="105" t="s">
        <v>204</v>
      </c>
    </row>
    <row r="412" spans="1:17" s="95" customFormat="1" ht="27" hidden="1" thickBot="1" x14ac:dyDescent="0.3">
      <c r="A412" s="95">
        <v>2015</v>
      </c>
      <c r="B412" s="142" t="s">
        <v>162</v>
      </c>
      <c r="C412" s="162">
        <v>5</v>
      </c>
      <c r="D412" s="162">
        <v>5</v>
      </c>
      <c r="E412" s="162">
        <v>4</v>
      </c>
      <c r="F412" s="162">
        <v>4</v>
      </c>
      <c r="G412" s="162">
        <v>4</v>
      </c>
      <c r="H412" s="162">
        <v>5</v>
      </c>
      <c r="I412" s="162">
        <v>5</v>
      </c>
      <c r="J412" s="162">
        <v>4</v>
      </c>
      <c r="K412" s="162">
        <v>5</v>
      </c>
      <c r="L412" s="162">
        <v>5</v>
      </c>
      <c r="M412" s="162">
        <v>4</v>
      </c>
      <c r="N412" s="162">
        <v>5</v>
      </c>
      <c r="O412" s="162">
        <v>5</v>
      </c>
      <c r="P412" s="104" t="s">
        <v>1701</v>
      </c>
      <c r="Q412" s="104" t="s">
        <v>202</v>
      </c>
    </row>
    <row r="413" spans="1:17" s="95" customFormat="1" ht="27" hidden="1" thickBot="1" x14ac:dyDescent="0.3">
      <c r="A413" s="95">
        <v>2015</v>
      </c>
      <c r="B413" s="141" t="s">
        <v>162</v>
      </c>
      <c r="C413" s="161">
        <v>4</v>
      </c>
      <c r="D413" s="161">
        <v>2</v>
      </c>
      <c r="E413" s="161">
        <v>5</v>
      </c>
      <c r="F413" s="161">
        <v>3</v>
      </c>
      <c r="G413" s="161">
        <v>3</v>
      </c>
      <c r="H413" s="161">
        <v>2</v>
      </c>
      <c r="I413" s="161">
        <v>4</v>
      </c>
      <c r="J413" s="161">
        <v>3</v>
      </c>
      <c r="K413" s="161">
        <v>5</v>
      </c>
      <c r="L413" s="161">
        <v>2</v>
      </c>
      <c r="M413" s="161">
        <v>5</v>
      </c>
      <c r="N413" s="161">
        <v>4</v>
      </c>
      <c r="O413" s="161">
        <v>2</v>
      </c>
      <c r="P413" s="105" t="s">
        <v>479</v>
      </c>
      <c r="Q413" s="105" t="s">
        <v>204</v>
      </c>
    </row>
    <row r="414" spans="1:17" s="95" customFormat="1" ht="15.75" hidden="1" thickBot="1" x14ac:dyDescent="0.3">
      <c r="A414" s="95">
        <v>2015</v>
      </c>
      <c r="B414" s="142" t="s">
        <v>162</v>
      </c>
      <c r="C414" s="162">
        <v>4</v>
      </c>
      <c r="D414" s="142" t="s">
        <v>5</v>
      </c>
      <c r="E414" s="162">
        <v>2</v>
      </c>
      <c r="F414" s="162">
        <v>4</v>
      </c>
      <c r="G414" s="162">
        <v>4</v>
      </c>
      <c r="H414" s="162">
        <v>3</v>
      </c>
      <c r="I414" s="162">
        <v>4</v>
      </c>
      <c r="J414" s="162">
        <v>4</v>
      </c>
      <c r="K414" s="162">
        <v>4</v>
      </c>
      <c r="L414" s="162">
        <v>4</v>
      </c>
      <c r="M414" s="162">
        <v>4</v>
      </c>
      <c r="N414" s="162">
        <v>3</v>
      </c>
      <c r="O414" s="162">
        <v>4</v>
      </c>
      <c r="P414" s="106" t="s">
        <v>1702</v>
      </c>
      <c r="Q414" s="104"/>
    </row>
    <row r="415" spans="1:17" s="95" customFormat="1" ht="27" hidden="1" thickBot="1" x14ac:dyDescent="0.3">
      <c r="A415" s="95">
        <v>2015</v>
      </c>
      <c r="B415" s="141" t="s">
        <v>163</v>
      </c>
      <c r="C415" s="161">
        <v>3</v>
      </c>
      <c r="D415" s="161">
        <v>5</v>
      </c>
      <c r="E415" s="161">
        <v>5</v>
      </c>
      <c r="F415" s="161">
        <v>5</v>
      </c>
      <c r="G415" s="161">
        <v>1</v>
      </c>
      <c r="H415" s="161">
        <v>4</v>
      </c>
      <c r="I415" s="161">
        <v>2</v>
      </c>
      <c r="J415" s="161">
        <v>3</v>
      </c>
      <c r="K415" s="161">
        <v>3</v>
      </c>
      <c r="L415" s="161">
        <v>3</v>
      </c>
      <c r="M415" s="161">
        <v>2</v>
      </c>
      <c r="N415" s="161">
        <v>2</v>
      </c>
      <c r="O415" s="161">
        <v>3</v>
      </c>
      <c r="P415" s="105"/>
      <c r="Q415" s="105" t="s">
        <v>204</v>
      </c>
    </row>
    <row r="416" spans="1:17" s="95" customFormat="1" ht="15.75" hidden="1" thickBot="1" x14ac:dyDescent="0.3">
      <c r="A416" s="95">
        <v>2015</v>
      </c>
      <c r="B416" s="142" t="s">
        <v>162</v>
      </c>
      <c r="C416" s="162">
        <v>3</v>
      </c>
      <c r="D416" s="162">
        <v>5</v>
      </c>
      <c r="E416" s="162">
        <v>5</v>
      </c>
      <c r="F416" s="162">
        <v>5</v>
      </c>
      <c r="G416" s="162">
        <v>5</v>
      </c>
      <c r="H416" s="162">
        <v>5</v>
      </c>
      <c r="I416" s="162">
        <v>5</v>
      </c>
      <c r="J416" s="162">
        <v>5</v>
      </c>
      <c r="K416" s="162">
        <v>3</v>
      </c>
      <c r="L416" s="162">
        <v>5</v>
      </c>
      <c r="M416" s="162">
        <v>5</v>
      </c>
      <c r="N416" s="162">
        <v>3</v>
      </c>
      <c r="O416" s="162">
        <v>5</v>
      </c>
      <c r="P416" s="104" t="s">
        <v>301</v>
      </c>
      <c r="Q416" s="104" t="s">
        <v>192</v>
      </c>
    </row>
    <row r="417" spans="1:17" s="95" customFormat="1" ht="27" hidden="1" thickBot="1" x14ac:dyDescent="0.3">
      <c r="A417" s="95">
        <v>2015</v>
      </c>
      <c r="B417" s="141" t="s">
        <v>162</v>
      </c>
      <c r="C417" s="161">
        <v>3</v>
      </c>
      <c r="D417" s="161">
        <v>3</v>
      </c>
      <c r="E417" s="161">
        <v>3</v>
      </c>
      <c r="F417" s="161">
        <v>4</v>
      </c>
      <c r="G417" s="161">
        <v>4</v>
      </c>
      <c r="H417" s="161">
        <v>2</v>
      </c>
      <c r="I417" s="161">
        <v>2</v>
      </c>
      <c r="J417" s="161">
        <v>4</v>
      </c>
      <c r="K417" s="161">
        <v>2</v>
      </c>
      <c r="L417" s="161">
        <v>4</v>
      </c>
      <c r="M417" s="161">
        <v>4</v>
      </c>
      <c r="N417" s="161">
        <v>3</v>
      </c>
      <c r="O417" s="161">
        <v>4</v>
      </c>
      <c r="P417" s="105" t="s">
        <v>345</v>
      </c>
      <c r="Q417" s="105" t="s">
        <v>153</v>
      </c>
    </row>
    <row r="418" spans="1:17" s="95" customFormat="1" ht="27" hidden="1" thickBot="1" x14ac:dyDescent="0.3">
      <c r="A418" s="95">
        <v>2015</v>
      </c>
      <c r="B418" s="142" t="s">
        <v>162</v>
      </c>
      <c r="C418" s="162">
        <v>5</v>
      </c>
      <c r="D418" s="162">
        <v>2</v>
      </c>
      <c r="E418" s="162">
        <v>3</v>
      </c>
      <c r="F418" s="162">
        <v>4</v>
      </c>
      <c r="G418" s="162">
        <v>5</v>
      </c>
      <c r="H418" s="162">
        <v>4</v>
      </c>
      <c r="I418" s="162">
        <v>3</v>
      </c>
      <c r="J418" s="162">
        <v>2</v>
      </c>
      <c r="K418" s="162">
        <v>3</v>
      </c>
      <c r="L418" s="162">
        <v>1</v>
      </c>
      <c r="M418" s="162">
        <v>2</v>
      </c>
      <c r="N418" s="162">
        <v>5</v>
      </c>
      <c r="O418" s="162">
        <v>1</v>
      </c>
      <c r="P418" s="104" t="s">
        <v>1704</v>
      </c>
      <c r="Q418" s="104" t="s">
        <v>203</v>
      </c>
    </row>
    <row r="419" spans="1:17" s="95" customFormat="1" ht="27" hidden="1" thickBot="1" x14ac:dyDescent="0.3">
      <c r="A419" s="95">
        <v>2015</v>
      </c>
      <c r="B419" s="141" t="s">
        <v>162</v>
      </c>
      <c r="C419" s="161">
        <v>3</v>
      </c>
      <c r="D419" s="161">
        <v>1</v>
      </c>
      <c r="E419" s="161">
        <v>1</v>
      </c>
      <c r="F419" s="161">
        <v>3</v>
      </c>
      <c r="G419" s="141" t="s">
        <v>5</v>
      </c>
      <c r="H419" s="161">
        <v>4</v>
      </c>
      <c r="I419" s="161">
        <v>4</v>
      </c>
      <c r="J419" s="161">
        <v>2</v>
      </c>
      <c r="K419" s="161">
        <v>1</v>
      </c>
      <c r="L419" s="161">
        <v>4</v>
      </c>
      <c r="M419" s="161">
        <v>4</v>
      </c>
      <c r="N419" s="161">
        <v>3</v>
      </c>
      <c r="O419" s="161">
        <v>3</v>
      </c>
      <c r="P419" s="105" t="s">
        <v>1707</v>
      </c>
      <c r="Q419" s="105" t="s">
        <v>1708</v>
      </c>
    </row>
    <row r="420" spans="1:17" s="95" customFormat="1" ht="27" hidden="1" thickBot="1" x14ac:dyDescent="0.3">
      <c r="A420" s="95">
        <v>2015</v>
      </c>
      <c r="B420" s="142" t="s">
        <v>162</v>
      </c>
      <c r="C420" s="162">
        <v>4</v>
      </c>
      <c r="D420" s="162">
        <v>4</v>
      </c>
      <c r="E420" s="162">
        <v>4</v>
      </c>
      <c r="F420" s="162">
        <v>4</v>
      </c>
      <c r="G420" s="162">
        <v>5</v>
      </c>
      <c r="H420" s="162">
        <v>4</v>
      </c>
      <c r="I420" s="162">
        <v>4</v>
      </c>
      <c r="J420" s="162">
        <v>5</v>
      </c>
      <c r="K420" s="162">
        <v>5</v>
      </c>
      <c r="L420" s="162">
        <v>5</v>
      </c>
      <c r="M420" s="162">
        <v>5</v>
      </c>
      <c r="N420" s="162">
        <v>3</v>
      </c>
      <c r="O420" s="162">
        <v>5</v>
      </c>
      <c r="P420" s="104" t="s">
        <v>1711</v>
      </c>
      <c r="Q420" s="104" t="s">
        <v>203</v>
      </c>
    </row>
    <row r="421" spans="1:17" s="95" customFormat="1" ht="15.75" hidden="1" thickBot="1" x14ac:dyDescent="0.3">
      <c r="A421" s="95">
        <v>2015</v>
      </c>
      <c r="B421" s="141" t="s">
        <v>163</v>
      </c>
      <c r="C421" s="161">
        <v>5</v>
      </c>
      <c r="D421" s="161">
        <v>2</v>
      </c>
      <c r="E421" s="161">
        <v>1</v>
      </c>
      <c r="F421" s="161">
        <v>4</v>
      </c>
      <c r="G421" s="161">
        <v>2</v>
      </c>
      <c r="H421" s="161">
        <v>2</v>
      </c>
      <c r="I421" s="161">
        <v>3</v>
      </c>
      <c r="J421" s="161">
        <v>4</v>
      </c>
      <c r="K421" s="161">
        <v>3</v>
      </c>
      <c r="L421" s="161">
        <v>5</v>
      </c>
      <c r="M421" s="161">
        <v>3</v>
      </c>
      <c r="N421" s="161">
        <v>3</v>
      </c>
      <c r="O421" s="161">
        <v>4</v>
      </c>
      <c r="P421" s="105" t="s">
        <v>991</v>
      </c>
      <c r="Q421" s="105" t="s">
        <v>197</v>
      </c>
    </row>
    <row r="422" spans="1:17" s="95" customFormat="1" ht="27" hidden="1" thickBot="1" x14ac:dyDescent="0.3">
      <c r="A422" s="95">
        <v>2015</v>
      </c>
      <c r="B422" s="142" t="s">
        <v>162</v>
      </c>
      <c r="C422" s="162">
        <v>5</v>
      </c>
      <c r="D422" s="162">
        <v>5</v>
      </c>
      <c r="E422" s="162">
        <v>5</v>
      </c>
      <c r="F422" s="162">
        <v>5</v>
      </c>
      <c r="G422" s="162">
        <v>5</v>
      </c>
      <c r="H422" s="162">
        <v>5</v>
      </c>
      <c r="I422" s="162">
        <v>5</v>
      </c>
      <c r="J422" s="162">
        <v>5</v>
      </c>
      <c r="K422" s="162">
        <v>3</v>
      </c>
      <c r="L422" s="162">
        <v>5</v>
      </c>
      <c r="M422" s="162">
        <v>5</v>
      </c>
      <c r="N422" s="162">
        <v>5</v>
      </c>
      <c r="O422" s="162">
        <v>4</v>
      </c>
      <c r="P422" s="104" t="s">
        <v>1713</v>
      </c>
      <c r="Q422" s="104" t="s">
        <v>204</v>
      </c>
    </row>
    <row r="423" spans="1:17" s="95" customFormat="1" ht="15.75" hidden="1" thickBot="1" x14ac:dyDescent="0.3">
      <c r="A423" s="95">
        <v>2015</v>
      </c>
      <c r="B423" s="141" t="s">
        <v>163</v>
      </c>
      <c r="C423" s="161">
        <v>2</v>
      </c>
      <c r="D423" s="161">
        <v>3</v>
      </c>
      <c r="E423" s="161">
        <v>3</v>
      </c>
      <c r="F423" s="161">
        <v>2</v>
      </c>
      <c r="G423" s="161">
        <v>3</v>
      </c>
      <c r="H423" s="161">
        <v>3</v>
      </c>
      <c r="I423" s="161">
        <v>2</v>
      </c>
      <c r="J423" s="161">
        <v>4</v>
      </c>
      <c r="K423" s="161">
        <v>4</v>
      </c>
      <c r="L423" s="161">
        <v>4</v>
      </c>
      <c r="M423" s="161">
        <v>3</v>
      </c>
      <c r="N423" s="161">
        <v>4</v>
      </c>
      <c r="O423" s="161">
        <v>3</v>
      </c>
      <c r="P423" s="105" t="s">
        <v>1715</v>
      </c>
      <c r="Q423" s="105" t="s">
        <v>155</v>
      </c>
    </row>
    <row r="424" spans="1:17" s="95" customFormat="1" ht="27" hidden="1" thickBot="1" x14ac:dyDescent="0.3">
      <c r="A424" s="95">
        <v>2015</v>
      </c>
      <c r="B424" s="142" t="s">
        <v>162</v>
      </c>
      <c r="C424" s="162">
        <v>4</v>
      </c>
      <c r="D424" s="162">
        <v>4</v>
      </c>
      <c r="E424" s="162">
        <v>4</v>
      </c>
      <c r="F424" s="162">
        <v>3</v>
      </c>
      <c r="G424" s="162">
        <v>3</v>
      </c>
      <c r="H424" s="162">
        <v>3</v>
      </c>
      <c r="I424" s="162">
        <v>3</v>
      </c>
      <c r="J424" s="162">
        <v>4</v>
      </c>
      <c r="K424" s="162">
        <v>5</v>
      </c>
      <c r="L424" s="162">
        <v>3</v>
      </c>
      <c r="M424" s="162">
        <v>5</v>
      </c>
      <c r="N424" s="162">
        <v>4</v>
      </c>
      <c r="O424" s="162">
        <v>4</v>
      </c>
      <c r="P424" s="104" t="s">
        <v>1716</v>
      </c>
      <c r="Q424" s="104" t="s">
        <v>202</v>
      </c>
    </row>
    <row r="425" spans="1:17" s="95" customFormat="1" ht="15.75" hidden="1" thickBot="1" x14ac:dyDescent="0.3">
      <c r="A425" s="95">
        <v>2015</v>
      </c>
      <c r="B425" s="141" t="s">
        <v>163</v>
      </c>
      <c r="C425" s="161">
        <v>4</v>
      </c>
      <c r="D425" s="161">
        <v>2</v>
      </c>
      <c r="E425" s="161">
        <v>3</v>
      </c>
      <c r="F425" s="161">
        <v>3</v>
      </c>
      <c r="G425" s="161">
        <v>2</v>
      </c>
      <c r="H425" s="161">
        <v>2</v>
      </c>
      <c r="I425" s="161">
        <v>2</v>
      </c>
      <c r="J425" s="161">
        <v>2</v>
      </c>
      <c r="K425" s="161">
        <v>4</v>
      </c>
      <c r="L425" s="161">
        <v>4</v>
      </c>
      <c r="M425" s="161">
        <v>3</v>
      </c>
      <c r="N425" s="161">
        <v>3</v>
      </c>
      <c r="O425" s="161">
        <v>2</v>
      </c>
      <c r="P425" s="105" t="s">
        <v>193</v>
      </c>
      <c r="Q425" s="105" t="s">
        <v>155</v>
      </c>
    </row>
    <row r="426" spans="1:17" s="95" customFormat="1" ht="27" hidden="1" thickBot="1" x14ac:dyDescent="0.3">
      <c r="A426" s="95">
        <v>2015</v>
      </c>
      <c r="B426" s="142" t="s">
        <v>162</v>
      </c>
      <c r="C426" s="162">
        <v>5</v>
      </c>
      <c r="D426" s="162">
        <v>5</v>
      </c>
      <c r="E426" s="162">
        <v>4</v>
      </c>
      <c r="F426" s="162">
        <v>5</v>
      </c>
      <c r="G426" s="162">
        <v>4</v>
      </c>
      <c r="H426" s="162">
        <v>4</v>
      </c>
      <c r="I426" s="162">
        <v>1</v>
      </c>
      <c r="J426" s="162">
        <v>3</v>
      </c>
      <c r="K426" s="162">
        <v>3</v>
      </c>
      <c r="L426" s="162">
        <v>4</v>
      </c>
      <c r="M426" s="162">
        <v>5</v>
      </c>
      <c r="N426" s="162">
        <v>5</v>
      </c>
      <c r="O426" s="162">
        <v>3</v>
      </c>
      <c r="P426" s="104" t="s">
        <v>1352</v>
      </c>
      <c r="Q426" s="104" t="s">
        <v>203</v>
      </c>
    </row>
    <row r="427" spans="1:17" s="95" customFormat="1" ht="27" hidden="1" thickBot="1" x14ac:dyDescent="0.3">
      <c r="A427" s="95">
        <v>2015</v>
      </c>
      <c r="B427" s="141" t="s">
        <v>163</v>
      </c>
      <c r="C427" s="161">
        <v>4</v>
      </c>
      <c r="D427" s="161">
        <v>4</v>
      </c>
      <c r="E427" s="161">
        <v>4</v>
      </c>
      <c r="F427" s="161">
        <v>4</v>
      </c>
      <c r="G427" s="161">
        <v>4</v>
      </c>
      <c r="H427" s="161">
        <v>5</v>
      </c>
      <c r="I427" s="161">
        <v>5</v>
      </c>
      <c r="J427" s="161">
        <v>5</v>
      </c>
      <c r="K427" s="161">
        <v>4</v>
      </c>
      <c r="L427" s="161">
        <v>5</v>
      </c>
      <c r="M427" s="161">
        <v>5</v>
      </c>
      <c r="N427" s="161">
        <v>5</v>
      </c>
      <c r="O427" s="161">
        <v>4</v>
      </c>
      <c r="P427" s="105" t="s">
        <v>1721</v>
      </c>
      <c r="Q427" s="105" t="s">
        <v>202</v>
      </c>
    </row>
    <row r="428" spans="1:17" s="95" customFormat="1" ht="27" hidden="1" thickBot="1" x14ac:dyDescent="0.3">
      <c r="A428" s="95">
        <v>2015</v>
      </c>
      <c r="B428" s="142" t="s">
        <v>162</v>
      </c>
      <c r="C428" s="162">
        <v>2</v>
      </c>
      <c r="D428" s="162">
        <v>1</v>
      </c>
      <c r="E428" s="162">
        <v>4</v>
      </c>
      <c r="F428" s="162">
        <v>5</v>
      </c>
      <c r="G428" s="162">
        <v>4</v>
      </c>
      <c r="H428" s="162">
        <v>4</v>
      </c>
      <c r="I428" s="162">
        <v>4</v>
      </c>
      <c r="J428" s="162">
        <v>3</v>
      </c>
      <c r="K428" s="162">
        <v>3</v>
      </c>
      <c r="L428" s="162">
        <v>4</v>
      </c>
      <c r="M428" s="162">
        <v>3</v>
      </c>
      <c r="N428" s="162">
        <v>5</v>
      </c>
      <c r="O428" s="162">
        <v>4</v>
      </c>
      <c r="P428" s="104" t="s">
        <v>1722</v>
      </c>
      <c r="Q428" s="104" t="s">
        <v>1723</v>
      </c>
    </row>
    <row r="429" spans="1:17" s="95" customFormat="1" ht="27" hidden="1" thickBot="1" x14ac:dyDescent="0.3">
      <c r="A429" s="95">
        <v>2015</v>
      </c>
      <c r="B429" s="141" t="s">
        <v>163</v>
      </c>
      <c r="C429" s="161">
        <v>5</v>
      </c>
      <c r="D429" s="161">
        <v>1</v>
      </c>
      <c r="E429" s="161">
        <v>1</v>
      </c>
      <c r="F429" s="161">
        <v>5</v>
      </c>
      <c r="G429" s="161">
        <v>2</v>
      </c>
      <c r="H429" s="161">
        <v>1</v>
      </c>
      <c r="I429" s="161">
        <v>2</v>
      </c>
      <c r="J429" s="161">
        <v>5</v>
      </c>
      <c r="K429" s="161">
        <v>5</v>
      </c>
      <c r="L429" s="161">
        <v>1</v>
      </c>
      <c r="M429" s="161">
        <v>5</v>
      </c>
      <c r="N429" s="161">
        <v>2</v>
      </c>
      <c r="O429" s="161">
        <v>1</v>
      </c>
      <c r="P429" s="105" t="s">
        <v>1724</v>
      </c>
      <c r="Q429" s="105" t="s">
        <v>203</v>
      </c>
    </row>
    <row r="430" spans="1:17" s="95" customFormat="1" ht="52.5" hidden="1" thickBot="1" x14ac:dyDescent="0.3">
      <c r="A430" s="95">
        <v>2015</v>
      </c>
      <c r="B430" s="142" t="s">
        <v>163</v>
      </c>
      <c r="C430" s="162">
        <v>3</v>
      </c>
      <c r="D430" s="162">
        <v>3</v>
      </c>
      <c r="E430" s="162">
        <v>5</v>
      </c>
      <c r="F430" s="162">
        <v>3</v>
      </c>
      <c r="G430" s="162">
        <v>4</v>
      </c>
      <c r="H430" s="162">
        <v>1</v>
      </c>
      <c r="I430" s="162">
        <v>3</v>
      </c>
      <c r="J430" s="162">
        <v>1</v>
      </c>
      <c r="K430" s="162">
        <v>1</v>
      </c>
      <c r="L430" s="162">
        <v>5</v>
      </c>
      <c r="M430" s="162">
        <v>4</v>
      </c>
      <c r="N430" s="162">
        <v>5</v>
      </c>
      <c r="O430" s="162">
        <v>4</v>
      </c>
      <c r="P430" s="104" t="s">
        <v>1725</v>
      </c>
      <c r="Q430" s="104" t="s">
        <v>203</v>
      </c>
    </row>
    <row r="431" spans="1:17" s="95" customFormat="1" ht="27" hidden="1" thickBot="1" x14ac:dyDescent="0.3">
      <c r="A431" s="95">
        <v>2015</v>
      </c>
      <c r="B431" s="141" t="s">
        <v>163</v>
      </c>
      <c r="C431" s="161">
        <v>4</v>
      </c>
      <c r="D431" s="161">
        <v>4</v>
      </c>
      <c r="E431" s="161">
        <v>5</v>
      </c>
      <c r="F431" s="161">
        <v>5</v>
      </c>
      <c r="G431" s="161">
        <v>5</v>
      </c>
      <c r="H431" s="161">
        <v>4</v>
      </c>
      <c r="I431" s="161">
        <v>4</v>
      </c>
      <c r="J431" s="161">
        <v>3</v>
      </c>
      <c r="K431" s="161">
        <v>4</v>
      </c>
      <c r="L431" s="161">
        <v>4</v>
      </c>
      <c r="M431" s="161">
        <v>5</v>
      </c>
      <c r="N431" s="161">
        <v>5</v>
      </c>
      <c r="O431" s="161">
        <v>3</v>
      </c>
      <c r="P431" s="105" t="s">
        <v>1728</v>
      </c>
      <c r="Q431" s="105" t="s">
        <v>202</v>
      </c>
    </row>
    <row r="432" spans="1:17" s="95" customFormat="1" ht="39.75" hidden="1" thickBot="1" x14ac:dyDescent="0.3">
      <c r="A432" s="95">
        <v>2015</v>
      </c>
      <c r="B432" s="139" t="s">
        <v>163</v>
      </c>
      <c r="C432" s="159">
        <v>2</v>
      </c>
      <c r="D432" s="159">
        <v>2</v>
      </c>
      <c r="E432" s="159">
        <v>4</v>
      </c>
      <c r="F432" s="159">
        <v>1</v>
      </c>
      <c r="G432" s="159">
        <v>5</v>
      </c>
      <c r="H432" s="159">
        <v>2</v>
      </c>
      <c r="I432" s="159">
        <v>4</v>
      </c>
      <c r="J432" s="159">
        <v>3</v>
      </c>
      <c r="K432" s="159">
        <v>2</v>
      </c>
      <c r="L432" s="159">
        <v>3</v>
      </c>
      <c r="M432" s="159">
        <v>3</v>
      </c>
      <c r="N432" s="159">
        <v>4</v>
      </c>
      <c r="O432" s="159">
        <v>3</v>
      </c>
      <c r="P432" s="104" t="s">
        <v>1729</v>
      </c>
      <c r="Q432" s="104" t="s">
        <v>1730</v>
      </c>
    </row>
    <row r="433" spans="1:17" s="95" customFormat="1" ht="27" hidden="1" thickBot="1" x14ac:dyDescent="0.3">
      <c r="A433" s="95">
        <v>2015</v>
      </c>
      <c r="B433" s="148" t="s">
        <v>163</v>
      </c>
      <c r="C433" s="167">
        <v>5</v>
      </c>
      <c r="D433" s="167">
        <v>4</v>
      </c>
      <c r="E433" s="167">
        <v>4</v>
      </c>
      <c r="F433" s="167">
        <v>4</v>
      </c>
      <c r="G433" s="167">
        <v>3</v>
      </c>
      <c r="H433" s="167">
        <v>2</v>
      </c>
      <c r="I433" s="167">
        <v>2</v>
      </c>
      <c r="J433" s="167">
        <v>3</v>
      </c>
      <c r="K433" s="167">
        <v>2</v>
      </c>
      <c r="L433" s="167">
        <v>4</v>
      </c>
      <c r="M433" s="167">
        <v>3</v>
      </c>
      <c r="N433" s="167">
        <v>5</v>
      </c>
      <c r="O433" s="167">
        <v>2</v>
      </c>
      <c r="P433" s="105" t="s">
        <v>1732</v>
      </c>
      <c r="Q433" s="105" t="s">
        <v>192</v>
      </c>
    </row>
    <row r="434" spans="1:17" s="95" customFormat="1" ht="27" hidden="1" thickBot="1" x14ac:dyDescent="0.3">
      <c r="A434" s="95">
        <v>2015</v>
      </c>
      <c r="B434" s="139" t="s">
        <v>162</v>
      </c>
      <c r="C434" s="159">
        <v>5</v>
      </c>
      <c r="D434" s="159">
        <v>2</v>
      </c>
      <c r="E434" s="159">
        <v>5</v>
      </c>
      <c r="F434" s="159">
        <v>4</v>
      </c>
      <c r="G434" s="159">
        <v>5</v>
      </c>
      <c r="H434" s="159">
        <v>2</v>
      </c>
      <c r="I434" s="159">
        <v>5</v>
      </c>
      <c r="J434" s="159">
        <v>2</v>
      </c>
      <c r="K434" s="159">
        <v>3</v>
      </c>
      <c r="L434" s="159">
        <v>2</v>
      </c>
      <c r="M434" s="159">
        <v>2</v>
      </c>
      <c r="N434" s="159">
        <v>3</v>
      </c>
      <c r="O434" s="159">
        <v>2</v>
      </c>
      <c r="P434" s="104" t="s">
        <v>1733</v>
      </c>
      <c r="Q434" s="104" t="s">
        <v>153</v>
      </c>
    </row>
    <row r="435" spans="1:17" s="95" customFormat="1" ht="27" hidden="1" thickBot="1" x14ac:dyDescent="0.3">
      <c r="A435" s="95">
        <v>2015</v>
      </c>
      <c r="B435" s="148" t="s">
        <v>163</v>
      </c>
      <c r="C435" s="148" t="s">
        <v>5</v>
      </c>
      <c r="D435" s="148" t="s">
        <v>5</v>
      </c>
      <c r="E435" s="148" t="s">
        <v>5</v>
      </c>
      <c r="F435" s="148" t="s">
        <v>5</v>
      </c>
      <c r="G435" s="148" t="s">
        <v>5</v>
      </c>
      <c r="H435" s="148" t="s">
        <v>5</v>
      </c>
      <c r="I435" s="148" t="s">
        <v>5</v>
      </c>
      <c r="J435" s="148" t="s">
        <v>5</v>
      </c>
      <c r="K435" s="148" t="s">
        <v>5</v>
      </c>
      <c r="L435" s="148" t="s">
        <v>5</v>
      </c>
      <c r="M435" s="148" t="s">
        <v>5</v>
      </c>
      <c r="N435" s="148" t="s">
        <v>5</v>
      </c>
      <c r="O435" s="148" t="s">
        <v>5</v>
      </c>
      <c r="P435" s="105" t="s">
        <v>1735</v>
      </c>
      <c r="Q435" s="105" t="s">
        <v>1736</v>
      </c>
    </row>
    <row r="436" spans="1:17" s="95" customFormat="1" ht="39.75" hidden="1" thickBot="1" x14ac:dyDescent="0.3">
      <c r="A436" s="95">
        <v>2015</v>
      </c>
      <c r="B436" s="139" t="s">
        <v>163</v>
      </c>
      <c r="C436" s="159">
        <v>5</v>
      </c>
      <c r="D436" s="159">
        <v>5</v>
      </c>
      <c r="E436" s="159">
        <v>5</v>
      </c>
      <c r="F436" s="159">
        <v>4</v>
      </c>
      <c r="G436" s="159">
        <v>5</v>
      </c>
      <c r="H436" s="159">
        <v>5</v>
      </c>
      <c r="I436" s="159">
        <v>5</v>
      </c>
      <c r="J436" s="159">
        <v>4</v>
      </c>
      <c r="K436" s="159">
        <v>4</v>
      </c>
      <c r="L436" s="159">
        <v>4</v>
      </c>
      <c r="M436" s="159">
        <v>4</v>
      </c>
      <c r="N436" s="159">
        <v>4</v>
      </c>
      <c r="O436" s="159">
        <v>4</v>
      </c>
      <c r="P436" s="104" t="s">
        <v>1738</v>
      </c>
      <c r="Q436" s="104" t="s">
        <v>204</v>
      </c>
    </row>
    <row r="437" spans="1:17" s="95" customFormat="1" ht="39.75" hidden="1" thickBot="1" x14ac:dyDescent="0.3">
      <c r="A437" s="95">
        <v>2015</v>
      </c>
      <c r="B437" s="148" t="s">
        <v>163</v>
      </c>
      <c r="C437" s="167">
        <v>5</v>
      </c>
      <c r="D437" s="167">
        <v>4</v>
      </c>
      <c r="E437" s="167">
        <v>5</v>
      </c>
      <c r="F437" s="167">
        <v>4</v>
      </c>
      <c r="G437" s="167">
        <v>4</v>
      </c>
      <c r="H437" s="167">
        <v>4</v>
      </c>
      <c r="I437" s="167">
        <v>4</v>
      </c>
      <c r="J437" s="167">
        <v>5</v>
      </c>
      <c r="K437" s="167">
        <v>4</v>
      </c>
      <c r="L437" s="167">
        <v>4</v>
      </c>
      <c r="M437" s="167">
        <v>4</v>
      </c>
      <c r="N437" s="167">
        <v>4</v>
      </c>
      <c r="O437" s="167">
        <v>5</v>
      </c>
      <c r="P437" s="105" t="s">
        <v>1740</v>
      </c>
      <c r="Q437" s="105" t="s">
        <v>202</v>
      </c>
    </row>
    <row r="438" spans="1:17" s="95" customFormat="1" ht="27" hidden="1" thickBot="1" x14ac:dyDescent="0.3">
      <c r="A438" s="95">
        <v>2015</v>
      </c>
      <c r="B438" s="139" t="s">
        <v>163</v>
      </c>
      <c r="C438" s="159">
        <v>3</v>
      </c>
      <c r="D438" s="159">
        <v>1</v>
      </c>
      <c r="E438" s="159">
        <v>4</v>
      </c>
      <c r="F438" s="159">
        <v>2</v>
      </c>
      <c r="G438" s="159">
        <v>5</v>
      </c>
      <c r="H438" s="159">
        <v>1</v>
      </c>
      <c r="I438" s="159">
        <v>3</v>
      </c>
      <c r="J438" s="159">
        <v>2</v>
      </c>
      <c r="K438" s="159">
        <v>4</v>
      </c>
      <c r="L438" s="159">
        <v>3</v>
      </c>
      <c r="M438" s="159">
        <v>2</v>
      </c>
      <c r="N438" s="159">
        <v>4</v>
      </c>
      <c r="O438" s="159">
        <v>4</v>
      </c>
      <c r="P438" s="104" t="s">
        <v>191</v>
      </c>
      <c r="Q438" s="104" t="s">
        <v>204</v>
      </c>
    </row>
    <row r="439" spans="1:17" s="95" customFormat="1" ht="27" hidden="1" thickBot="1" x14ac:dyDescent="0.3">
      <c r="A439" s="95">
        <v>2015</v>
      </c>
      <c r="B439" s="148" t="s">
        <v>163</v>
      </c>
      <c r="C439" s="167">
        <v>5</v>
      </c>
      <c r="D439" s="167">
        <v>5</v>
      </c>
      <c r="E439" s="167">
        <v>5</v>
      </c>
      <c r="F439" s="167">
        <v>5</v>
      </c>
      <c r="G439" s="167">
        <v>5</v>
      </c>
      <c r="H439" s="167">
        <v>4</v>
      </c>
      <c r="I439" s="167">
        <v>4</v>
      </c>
      <c r="J439" s="167">
        <v>4</v>
      </c>
      <c r="K439" s="167">
        <v>3</v>
      </c>
      <c r="L439" s="167">
        <v>5</v>
      </c>
      <c r="M439" s="167">
        <v>5</v>
      </c>
      <c r="N439" s="167">
        <v>5</v>
      </c>
      <c r="O439" s="167">
        <v>4</v>
      </c>
      <c r="P439" s="105" t="s">
        <v>921</v>
      </c>
      <c r="Q439" s="105"/>
    </row>
    <row r="440" spans="1:17" s="95" customFormat="1" ht="27" hidden="1" thickBot="1" x14ac:dyDescent="0.3">
      <c r="A440" s="95">
        <v>2015</v>
      </c>
      <c r="B440" s="139" t="s">
        <v>162</v>
      </c>
      <c r="C440" s="159">
        <v>1</v>
      </c>
      <c r="D440" s="159">
        <v>1</v>
      </c>
      <c r="E440" s="159">
        <v>4</v>
      </c>
      <c r="F440" s="159">
        <v>3</v>
      </c>
      <c r="G440" s="159">
        <v>4</v>
      </c>
      <c r="H440" s="159">
        <v>1</v>
      </c>
      <c r="I440" s="159">
        <v>2</v>
      </c>
      <c r="J440" s="159">
        <v>1</v>
      </c>
      <c r="K440" s="159">
        <v>2</v>
      </c>
      <c r="L440" s="159">
        <v>3</v>
      </c>
      <c r="M440" s="159">
        <v>1</v>
      </c>
      <c r="N440" s="159">
        <v>4</v>
      </c>
      <c r="O440" s="159">
        <v>4</v>
      </c>
      <c r="P440" s="104" t="s">
        <v>1743</v>
      </c>
      <c r="Q440" s="104" t="s">
        <v>1744</v>
      </c>
    </row>
    <row r="441" spans="1:17" s="95" customFormat="1" ht="27" hidden="1" thickBot="1" x14ac:dyDescent="0.3">
      <c r="A441" s="95">
        <v>2015</v>
      </c>
      <c r="B441" s="148" t="s">
        <v>163</v>
      </c>
      <c r="C441" s="167">
        <v>5</v>
      </c>
      <c r="D441" s="167">
        <v>4</v>
      </c>
      <c r="E441" s="167">
        <v>4</v>
      </c>
      <c r="F441" s="167">
        <v>5</v>
      </c>
      <c r="G441" s="167">
        <v>4</v>
      </c>
      <c r="H441" s="167">
        <v>5</v>
      </c>
      <c r="I441" s="167">
        <v>5</v>
      </c>
      <c r="J441" s="167">
        <v>5</v>
      </c>
      <c r="K441" s="167">
        <v>4</v>
      </c>
      <c r="L441" s="167">
        <v>5</v>
      </c>
      <c r="M441" s="167">
        <v>5</v>
      </c>
      <c r="N441" s="167">
        <v>5</v>
      </c>
      <c r="O441" s="167">
        <v>5</v>
      </c>
      <c r="P441" s="105" t="s">
        <v>1746</v>
      </c>
      <c r="Q441" s="105" t="s">
        <v>192</v>
      </c>
    </row>
    <row r="442" spans="1:17" s="95" customFormat="1" ht="15.75" hidden="1" thickBot="1" x14ac:dyDescent="0.3">
      <c r="A442" s="95">
        <v>2015</v>
      </c>
      <c r="B442" s="139" t="s">
        <v>162</v>
      </c>
      <c r="C442" s="159">
        <v>4</v>
      </c>
      <c r="D442" s="159">
        <v>3</v>
      </c>
      <c r="E442" s="159">
        <v>4</v>
      </c>
      <c r="F442" s="159">
        <v>4</v>
      </c>
      <c r="G442" s="159">
        <v>3</v>
      </c>
      <c r="H442" s="159">
        <v>4</v>
      </c>
      <c r="I442" s="159">
        <v>4</v>
      </c>
      <c r="J442" s="159">
        <v>4</v>
      </c>
      <c r="K442" s="159">
        <v>4</v>
      </c>
      <c r="L442" s="159">
        <v>4</v>
      </c>
      <c r="M442" s="159">
        <v>4</v>
      </c>
      <c r="N442" s="159">
        <v>4</v>
      </c>
      <c r="O442" s="159">
        <v>4</v>
      </c>
      <c r="P442" s="104"/>
      <c r="Q442" s="104" t="s">
        <v>153</v>
      </c>
    </row>
    <row r="443" spans="1:17" s="95" customFormat="1" ht="52.5" hidden="1" thickBot="1" x14ac:dyDescent="0.3">
      <c r="A443" s="95">
        <v>2015</v>
      </c>
      <c r="B443" s="148" t="s">
        <v>162</v>
      </c>
      <c r="C443" s="167">
        <v>4</v>
      </c>
      <c r="D443" s="167">
        <v>1</v>
      </c>
      <c r="E443" s="167">
        <v>1</v>
      </c>
      <c r="F443" s="167">
        <v>1</v>
      </c>
      <c r="G443" s="167">
        <v>1</v>
      </c>
      <c r="H443" s="167">
        <v>3</v>
      </c>
      <c r="I443" s="167">
        <v>1</v>
      </c>
      <c r="J443" s="167">
        <v>3</v>
      </c>
      <c r="K443" s="167">
        <v>2</v>
      </c>
      <c r="L443" s="167">
        <v>2</v>
      </c>
      <c r="M443" s="167">
        <v>1</v>
      </c>
      <c r="N443" s="167">
        <v>1</v>
      </c>
      <c r="O443" s="167">
        <v>1</v>
      </c>
      <c r="P443" s="105" t="s">
        <v>1747</v>
      </c>
      <c r="Q443" s="105" t="s">
        <v>153</v>
      </c>
    </row>
    <row r="444" spans="1:17" s="95" customFormat="1" ht="39.75" hidden="1" thickBot="1" x14ac:dyDescent="0.3">
      <c r="A444" s="95">
        <v>2015</v>
      </c>
      <c r="B444" s="139" t="s">
        <v>162</v>
      </c>
      <c r="C444" s="159">
        <v>5</v>
      </c>
      <c r="D444" s="159">
        <v>5</v>
      </c>
      <c r="E444" s="159">
        <v>5</v>
      </c>
      <c r="F444" s="159">
        <v>3</v>
      </c>
      <c r="G444" s="159">
        <v>5</v>
      </c>
      <c r="H444" s="159">
        <v>5</v>
      </c>
      <c r="I444" s="159">
        <v>4</v>
      </c>
      <c r="J444" s="159">
        <v>5</v>
      </c>
      <c r="K444" s="159">
        <v>5</v>
      </c>
      <c r="L444" s="159">
        <v>5</v>
      </c>
      <c r="M444" s="159">
        <v>5</v>
      </c>
      <c r="N444" s="159">
        <v>5</v>
      </c>
      <c r="O444" s="159">
        <v>5</v>
      </c>
      <c r="P444" s="104" t="s">
        <v>1748</v>
      </c>
      <c r="Q444" s="104" t="s">
        <v>204</v>
      </c>
    </row>
    <row r="445" spans="1:17" s="95" customFormat="1" ht="27" hidden="1" thickBot="1" x14ac:dyDescent="0.3">
      <c r="A445" s="95">
        <v>2015</v>
      </c>
      <c r="B445" s="148" t="s">
        <v>163</v>
      </c>
      <c r="C445" s="167">
        <v>4</v>
      </c>
      <c r="D445" s="167">
        <v>3</v>
      </c>
      <c r="E445" s="167">
        <v>5</v>
      </c>
      <c r="F445" s="167">
        <v>2</v>
      </c>
      <c r="G445" s="167">
        <v>5</v>
      </c>
      <c r="H445" s="167">
        <v>3</v>
      </c>
      <c r="I445" s="167">
        <v>1</v>
      </c>
      <c r="J445" s="167">
        <v>2</v>
      </c>
      <c r="K445" s="167">
        <v>2</v>
      </c>
      <c r="L445" s="167">
        <v>3</v>
      </c>
      <c r="M445" s="167">
        <v>4</v>
      </c>
      <c r="N445" s="167">
        <v>5</v>
      </c>
      <c r="O445" s="167">
        <v>3</v>
      </c>
      <c r="P445" s="105" t="s">
        <v>1751</v>
      </c>
      <c r="Q445" s="105" t="s">
        <v>202</v>
      </c>
    </row>
    <row r="446" spans="1:17" s="95" customFormat="1" ht="27" hidden="1" thickBot="1" x14ac:dyDescent="0.3">
      <c r="A446" s="95">
        <v>2015</v>
      </c>
      <c r="B446" s="139" t="s">
        <v>163</v>
      </c>
      <c r="C446" s="159">
        <v>5</v>
      </c>
      <c r="D446" s="159">
        <v>4</v>
      </c>
      <c r="E446" s="159">
        <v>3</v>
      </c>
      <c r="F446" s="159">
        <v>4</v>
      </c>
      <c r="G446" s="159">
        <v>3</v>
      </c>
      <c r="H446" s="159">
        <v>2</v>
      </c>
      <c r="I446" s="159">
        <v>5</v>
      </c>
      <c r="J446" s="159">
        <v>2</v>
      </c>
      <c r="K446" s="159">
        <v>4</v>
      </c>
      <c r="L446" s="159">
        <v>3</v>
      </c>
      <c r="M446" s="159">
        <v>3</v>
      </c>
      <c r="N446" s="159">
        <v>3</v>
      </c>
      <c r="O446" s="159">
        <v>4</v>
      </c>
      <c r="P446" s="104" t="s">
        <v>345</v>
      </c>
      <c r="Q446" s="104" t="s">
        <v>203</v>
      </c>
    </row>
    <row r="447" spans="1:17" s="95" customFormat="1" ht="27" hidden="1" thickBot="1" x14ac:dyDescent="0.3">
      <c r="A447" s="95">
        <v>2015</v>
      </c>
      <c r="B447" s="148" t="s">
        <v>163</v>
      </c>
      <c r="C447" s="167">
        <v>5</v>
      </c>
      <c r="D447" s="167">
        <v>4</v>
      </c>
      <c r="E447" s="167">
        <v>5</v>
      </c>
      <c r="F447" s="167">
        <v>4</v>
      </c>
      <c r="G447" s="167">
        <v>4</v>
      </c>
      <c r="H447" s="167">
        <v>5</v>
      </c>
      <c r="I447" s="167">
        <v>4</v>
      </c>
      <c r="J447" s="167">
        <v>1</v>
      </c>
      <c r="K447" s="167">
        <v>2</v>
      </c>
      <c r="L447" s="167">
        <v>1</v>
      </c>
      <c r="M447" s="167">
        <v>1</v>
      </c>
      <c r="N447" s="167">
        <v>5</v>
      </c>
      <c r="O447" s="167">
        <v>5</v>
      </c>
      <c r="P447" s="105" t="s">
        <v>1754</v>
      </c>
      <c r="Q447" s="105" t="s">
        <v>192</v>
      </c>
    </row>
    <row r="448" spans="1:17" s="95" customFormat="1" ht="39.75" hidden="1" thickBot="1" x14ac:dyDescent="0.3">
      <c r="A448" s="95">
        <v>2016</v>
      </c>
      <c r="B448" s="146" t="s">
        <v>162</v>
      </c>
      <c r="C448" s="166">
        <v>3</v>
      </c>
      <c r="D448" s="166">
        <v>2</v>
      </c>
      <c r="E448" s="166">
        <v>1</v>
      </c>
      <c r="F448" s="166">
        <v>5</v>
      </c>
      <c r="G448" s="166">
        <v>3</v>
      </c>
      <c r="H448" s="166">
        <v>2</v>
      </c>
      <c r="I448" s="166">
        <v>2</v>
      </c>
      <c r="J448" s="166">
        <v>3</v>
      </c>
      <c r="K448" s="166">
        <v>3</v>
      </c>
      <c r="L448" s="166">
        <v>2</v>
      </c>
      <c r="M448" s="166">
        <v>3</v>
      </c>
      <c r="N448" s="166">
        <v>5</v>
      </c>
      <c r="O448" s="166">
        <v>3</v>
      </c>
      <c r="P448" s="98" t="s">
        <v>907</v>
      </c>
      <c r="Q448" s="98" t="s">
        <v>155</v>
      </c>
    </row>
    <row r="449" spans="1:17" s="95" customFormat="1" ht="39.75" hidden="1" thickBot="1" x14ac:dyDescent="0.3">
      <c r="A449" s="95">
        <v>2016</v>
      </c>
      <c r="B449" s="144" t="s">
        <v>162</v>
      </c>
      <c r="C449" s="164">
        <v>4</v>
      </c>
      <c r="D449" s="164">
        <v>2</v>
      </c>
      <c r="E449" s="164">
        <v>5</v>
      </c>
      <c r="F449" s="164">
        <v>3</v>
      </c>
      <c r="G449" s="164">
        <v>5</v>
      </c>
      <c r="H449" s="164">
        <v>4</v>
      </c>
      <c r="I449" s="164">
        <v>5</v>
      </c>
      <c r="J449" s="164">
        <v>1</v>
      </c>
      <c r="K449" s="164">
        <v>2</v>
      </c>
      <c r="L449" s="164">
        <v>2</v>
      </c>
      <c r="M449" s="164">
        <v>1</v>
      </c>
      <c r="N449" s="164">
        <v>5</v>
      </c>
      <c r="O449" s="164">
        <v>1</v>
      </c>
      <c r="P449" s="99" t="s">
        <v>3499</v>
      </c>
      <c r="Q449" s="99" t="s">
        <v>153</v>
      </c>
    </row>
    <row r="450" spans="1:17" s="95" customFormat="1" ht="39.75" hidden="1" thickBot="1" x14ac:dyDescent="0.3">
      <c r="A450" s="95">
        <v>2016</v>
      </c>
      <c r="B450" s="146" t="s">
        <v>163</v>
      </c>
      <c r="C450" s="166">
        <v>4</v>
      </c>
      <c r="D450" s="166">
        <v>4</v>
      </c>
      <c r="E450" s="166">
        <v>4</v>
      </c>
      <c r="F450" s="166">
        <v>4</v>
      </c>
      <c r="G450" s="166">
        <v>4</v>
      </c>
      <c r="H450" s="166">
        <v>4</v>
      </c>
      <c r="I450" s="166">
        <v>3</v>
      </c>
      <c r="J450" s="166">
        <v>4</v>
      </c>
      <c r="K450" s="166">
        <v>4</v>
      </c>
      <c r="L450" s="166">
        <v>4</v>
      </c>
      <c r="M450" s="166">
        <v>5</v>
      </c>
      <c r="N450" s="166">
        <v>4</v>
      </c>
      <c r="O450" s="166">
        <v>4</v>
      </c>
      <c r="P450" s="98" t="s">
        <v>912</v>
      </c>
      <c r="Q450" s="98" t="s">
        <v>192</v>
      </c>
    </row>
    <row r="451" spans="1:17" s="95" customFormat="1" ht="15.75" hidden="1" thickBot="1" x14ac:dyDescent="0.3">
      <c r="A451" s="95">
        <v>2016</v>
      </c>
      <c r="B451" s="144" t="s">
        <v>162</v>
      </c>
      <c r="C451" s="164">
        <v>4</v>
      </c>
      <c r="D451" s="164">
        <v>3</v>
      </c>
      <c r="E451" s="164">
        <v>5</v>
      </c>
      <c r="F451" s="164">
        <v>3</v>
      </c>
      <c r="G451" s="164">
        <v>3</v>
      </c>
      <c r="H451" s="164">
        <v>3</v>
      </c>
      <c r="I451" s="164">
        <v>3</v>
      </c>
      <c r="J451" s="164">
        <v>4</v>
      </c>
      <c r="K451" s="164">
        <v>5</v>
      </c>
      <c r="L451" s="164">
        <v>4</v>
      </c>
      <c r="M451" s="164">
        <v>5</v>
      </c>
      <c r="N451" s="164">
        <v>5</v>
      </c>
      <c r="O451" s="164">
        <v>4</v>
      </c>
      <c r="P451" s="99" t="s">
        <v>914</v>
      </c>
      <c r="Q451" s="99" t="s">
        <v>153</v>
      </c>
    </row>
    <row r="452" spans="1:17" s="95" customFormat="1" ht="27" hidden="1" thickBot="1" x14ac:dyDescent="0.3">
      <c r="A452" s="95">
        <v>2016</v>
      </c>
      <c r="B452" s="146" t="s">
        <v>163</v>
      </c>
      <c r="C452" s="166">
        <v>5</v>
      </c>
      <c r="D452" s="166">
        <v>5</v>
      </c>
      <c r="E452" s="166">
        <v>5</v>
      </c>
      <c r="F452" s="166">
        <v>5</v>
      </c>
      <c r="G452" s="166">
        <v>5</v>
      </c>
      <c r="H452" s="166">
        <v>5</v>
      </c>
      <c r="I452" s="166">
        <v>5</v>
      </c>
      <c r="J452" s="166">
        <v>5</v>
      </c>
      <c r="K452" s="166">
        <v>5</v>
      </c>
      <c r="L452" s="166">
        <v>5</v>
      </c>
      <c r="M452" s="166">
        <v>5</v>
      </c>
      <c r="N452" s="166">
        <v>5</v>
      </c>
      <c r="O452" s="166">
        <v>5</v>
      </c>
      <c r="P452" s="98" t="s">
        <v>921</v>
      </c>
      <c r="Q452" s="98" t="s">
        <v>203</v>
      </c>
    </row>
    <row r="453" spans="1:17" s="95" customFormat="1" ht="27" hidden="1" thickBot="1" x14ac:dyDescent="0.3">
      <c r="A453" s="95">
        <v>2016</v>
      </c>
      <c r="B453" s="144" t="s">
        <v>162</v>
      </c>
      <c r="C453" s="164">
        <v>5</v>
      </c>
      <c r="D453" s="164">
        <v>3</v>
      </c>
      <c r="E453" s="164">
        <v>5</v>
      </c>
      <c r="F453" s="164">
        <v>5</v>
      </c>
      <c r="G453" s="164">
        <v>5</v>
      </c>
      <c r="H453" s="164">
        <v>5</v>
      </c>
      <c r="I453" s="164">
        <v>5</v>
      </c>
      <c r="J453" s="164">
        <v>5</v>
      </c>
      <c r="K453" s="164">
        <v>5</v>
      </c>
      <c r="L453" s="164">
        <v>5</v>
      </c>
      <c r="M453" s="164">
        <v>5</v>
      </c>
      <c r="N453" s="164">
        <v>5</v>
      </c>
      <c r="O453" s="164">
        <v>5</v>
      </c>
      <c r="P453" s="99" t="s">
        <v>301</v>
      </c>
      <c r="Q453" s="99" t="s">
        <v>203</v>
      </c>
    </row>
    <row r="454" spans="1:17" s="95" customFormat="1" ht="27" hidden="1" thickBot="1" x14ac:dyDescent="0.3">
      <c r="A454" s="95">
        <v>2016</v>
      </c>
      <c r="B454" s="146" t="s">
        <v>163</v>
      </c>
      <c r="C454" s="166">
        <v>2</v>
      </c>
      <c r="D454" s="166">
        <v>2</v>
      </c>
      <c r="E454" s="166">
        <v>2</v>
      </c>
      <c r="F454" s="166">
        <v>4</v>
      </c>
      <c r="G454" s="166">
        <v>5</v>
      </c>
      <c r="H454" s="166">
        <v>4</v>
      </c>
      <c r="I454" s="166">
        <v>5</v>
      </c>
      <c r="J454" s="166">
        <v>5</v>
      </c>
      <c r="K454" s="166">
        <v>2</v>
      </c>
      <c r="L454" s="166">
        <v>4</v>
      </c>
      <c r="M454" s="166">
        <v>2</v>
      </c>
      <c r="N454" s="166">
        <v>3</v>
      </c>
      <c r="O454" s="166">
        <v>5</v>
      </c>
      <c r="P454" s="98" t="s">
        <v>548</v>
      </c>
      <c r="Q454" s="98" t="s">
        <v>153</v>
      </c>
    </row>
    <row r="455" spans="1:17" s="95" customFormat="1" ht="15.75" hidden="1" thickBot="1" x14ac:dyDescent="0.3">
      <c r="A455" s="95">
        <v>2016</v>
      </c>
      <c r="B455" s="144" t="s">
        <v>162</v>
      </c>
      <c r="C455" s="164">
        <v>4</v>
      </c>
      <c r="D455" s="164">
        <v>2</v>
      </c>
      <c r="E455" s="164">
        <v>4</v>
      </c>
      <c r="F455" s="164">
        <v>4</v>
      </c>
      <c r="G455" s="164">
        <v>4</v>
      </c>
      <c r="H455" s="164">
        <v>3</v>
      </c>
      <c r="I455" s="164">
        <v>5</v>
      </c>
      <c r="J455" s="164">
        <v>4</v>
      </c>
      <c r="K455" s="164">
        <v>3</v>
      </c>
      <c r="L455" s="164">
        <v>4</v>
      </c>
      <c r="M455" s="164">
        <v>5</v>
      </c>
      <c r="N455" s="164">
        <v>4</v>
      </c>
      <c r="O455" s="164">
        <v>4</v>
      </c>
      <c r="P455" s="99" t="s">
        <v>194</v>
      </c>
      <c r="Q455" s="99" t="s">
        <v>155</v>
      </c>
    </row>
    <row r="456" spans="1:17" s="95" customFormat="1" ht="15.75" hidden="1" thickBot="1" x14ac:dyDescent="0.3">
      <c r="A456" s="95">
        <v>2016</v>
      </c>
      <c r="B456" s="146" t="s">
        <v>162</v>
      </c>
      <c r="C456" s="166">
        <v>5</v>
      </c>
      <c r="D456" s="166">
        <v>5</v>
      </c>
      <c r="E456" s="166">
        <v>4</v>
      </c>
      <c r="F456" s="166">
        <v>4</v>
      </c>
      <c r="G456" s="166">
        <v>4</v>
      </c>
      <c r="H456" s="166">
        <v>4</v>
      </c>
      <c r="I456" s="166">
        <v>2</v>
      </c>
      <c r="J456" s="166">
        <v>5</v>
      </c>
      <c r="K456" s="166">
        <v>5</v>
      </c>
      <c r="L456" s="166">
        <v>2</v>
      </c>
      <c r="M456" s="166">
        <v>5</v>
      </c>
      <c r="N456" s="166">
        <v>3</v>
      </c>
      <c r="O456" s="166">
        <v>2</v>
      </c>
      <c r="P456" s="98" t="s">
        <v>927</v>
      </c>
      <c r="Q456" s="98" t="s">
        <v>153</v>
      </c>
    </row>
    <row r="457" spans="1:17" s="95" customFormat="1" ht="27" hidden="1" thickBot="1" x14ac:dyDescent="0.3">
      <c r="A457" s="95">
        <v>2016</v>
      </c>
      <c r="B457" s="144" t="s">
        <v>163</v>
      </c>
      <c r="C457" s="164">
        <v>3</v>
      </c>
      <c r="D457" s="164">
        <v>3</v>
      </c>
      <c r="E457" s="164">
        <v>4</v>
      </c>
      <c r="F457" s="164">
        <v>3</v>
      </c>
      <c r="G457" s="164">
        <v>5</v>
      </c>
      <c r="H457" s="164">
        <v>3</v>
      </c>
      <c r="I457" s="164">
        <v>3</v>
      </c>
      <c r="J457" s="164">
        <v>4</v>
      </c>
      <c r="K457" s="164">
        <v>3</v>
      </c>
      <c r="L457" s="164">
        <v>5</v>
      </c>
      <c r="M457" s="164">
        <v>4</v>
      </c>
      <c r="N457" s="164">
        <v>4</v>
      </c>
      <c r="O457" s="164">
        <v>3</v>
      </c>
      <c r="P457" s="99" t="s">
        <v>379</v>
      </c>
      <c r="Q457" s="99" t="s">
        <v>203</v>
      </c>
    </row>
    <row r="458" spans="1:17" s="95" customFormat="1" ht="27" hidden="1" thickBot="1" x14ac:dyDescent="0.3">
      <c r="A458" s="95">
        <v>2016</v>
      </c>
      <c r="B458" s="146" t="s">
        <v>162</v>
      </c>
      <c r="C458" s="166">
        <v>4</v>
      </c>
      <c r="D458" s="146" t="s">
        <v>5</v>
      </c>
      <c r="E458" s="166">
        <v>4</v>
      </c>
      <c r="F458" s="166">
        <v>4</v>
      </c>
      <c r="G458" s="166">
        <v>5</v>
      </c>
      <c r="H458" s="166">
        <v>4</v>
      </c>
      <c r="I458" s="166">
        <v>4</v>
      </c>
      <c r="J458" s="166">
        <v>4</v>
      </c>
      <c r="K458" s="166">
        <v>3</v>
      </c>
      <c r="L458" s="166">
        <v>4</v>
      </c>
      <c r="M458" s="166">
        <v>3</v>
      </c>
      <c r="N458" s="166">
        <v>4</v>
      </c>
      <c r="O458" s="166">
        <v>4</v>
      </c>
      <c r="P458" s="98" t="s">
        <v>930</v>
      </c>
      <c r="Q458" s="98" t="s">
        <v>203</v>
      </c>
    </row>
    <row r="459" spans="1:17" s="95" customFormat="1" ht="39.75" hidden="1" thickBot="1" x14ac:dyDescent="0.3">
      <c r="A459" s="95">
        <v>2016</v>
      </c>
      <c r="B459" s="144" t="s">
        <v>163</v>
      </c>
      <c r="C459" s="164">
        <v>4</v>
      </c>
      <c r="D459" s="164">
        <v>4</v>
      </c>
      <c r="E459" s="164">
        <v>4</v>
      </c>
      <c r="F459" s="164">
        <v>4</v>
      </c>
      <c r="G459" s="164">
        <v>5</v>
      </c>
      <c r="H459" s="164">
        <v>3</v>
      </c>
      <c r="I459" s="164">
        <v>4</v>
      </c>
      <c r="J459" s="164">
        <v>5</v>
      </c>
      <c r="K459" s="164">
        <v>4</v>
      </c>
      <c r="L459" s="164">
        <v>5</v>
      </c>
      <c r="M459" s="164">
        <v>4</v>
      </c>
      <c r="N459" s="164">
        <v>5</v>
      </c>
      <c r="O459" s="164">
        <v>5</v>
      </c>
      <c r="P459" s="99" t="s">
        <v>932</v>
      </c>
      <c r="Q459" s="99" t="s">
        <v>202</v>
      </c>
    </row>
    <row r="460" spans="1:17" s="95" customFormat="1" ht="39.75" hidden="1" thickBot="1" x14ac:dyDescent="0.3">
      <c r="A460" s="95">
        <v>2016</v>
      </c>
      <c r="B460" s="146" t="s">
        <v>163</v>
      </c>
      <c r="C460" s="166">
        <v>4</v>
      </c>
      <c r="D460" s="166">
        <v>3</v>
      </c>
      <c r="E460" s="166">
        <v>4</v>
      </c>
      <c r="F460" s="166">
        <v>4</v>
      </c>
      <c r="G460" s="166">
        <v>3</v>
      </c>
      <c r="H460" s="166">
        <v>3</v>
      </c>
      <c r="I460" s="166">
        <v>3</v>
      </c>
      <c r="J460" s="166">
        <v>3</v>
      </c>
      <c r="K460" s="166">
        <v>4</v>
      </c>
      <c r="L460" s="166">
        <v>4</v>
      </c>
      <c r="M460" s="166">
        <v>4</v>
      </c>
      <c r="N460" s="166">
        <v>5</v>
      </c>
      <c r="O460" s="166">
        <v>3</v>
      </c>
      <c r="P460" s="98" t="s">
        <v>934</v>
      </c>
      <c r="Q460" s="98" t="s">
        <v>204</v>
      </c>
    </row>
    <row r="461" spans="1:17" s="95" customFormat="1" ht="15.75" hidden="1" thickBot="1" x14ac:dyDescent="0.3">
      <c r="A461" s="95">
        <v>2016</v>
      </c>
      <c r="B461" s="144" t="s">
        <v>162</v>
      </c>
      <c r="C461" s="164">
        <v>5</v>
      </c>
      <c r="D461" s="164">
        <v>5</v>
      </c>
      <c r="E461" s="164">
        <v>5</v>
      </c>
      <c r="F461" s="164">
        <v>5</v>
      </c>
      <c r="G461" s="164">
        <v>5</v>
      </c>
      <c r="H461" s="164">
        <v>5</v>
      </c>
      <c r="I461" s="164">
        <v>5</v>
      </c>
      <c r="J461" s="164">
        <v>5</v>
      </c>
      <c r="K461" s="164">
        <v>3</v>
      </c>
      <c r="L461" s="164">
        <v>5</v>
      </c>
      <c r="M461" s="164">
        <v>5</v>
      </c>
      <c r="N461" s="164">
        <v>5</v>
      </c>
      <c r="O461" s="164">
        <v>5</v>
      </c>
      <c r="P461" s="99" t="s">
        <v>191</v>
      </c>
      <c r="Q461" s="99" t="s">
        <v>192</v>
      </c>
    </row>
    <row r="462" spans="1:17" s="95" customFormat="1" ht="27" hidden="1" thickBot="1" x14ac:dyDescent="0.3">
      <c r="A462" s="95">
        <v>2016</v>
      </c>
      <c r="B462" s="146" t="s">
        <v>163</v>
      </c>
      <c r="C462" s="166">
        <v>5</v>
      </c>
      <c r="D462" s="166">
        <v>4</v>
      </c>
      <c r="E462" s="166">
        <v>4</v>
      </c>
      <c r="F462" s="166">
        <v>5</v>
      </c>
      <c r="G462" s="166">
        <v>4</v>
      </c>
      <c r="H462" s="166">
        <v>5</v>
      </c>
      <c r="I462" s="166">
        <v>4</v>
      </c>
      <c r="J462" s="166">
        <v>3</v>
      </c>
      <c r="K462" s="166">
        <v>4</v>
      </c>
      <c r="L462" s="166">
        <v>3</v>
      </c>
      <c r="M462" s="166">
        <v>5</v>
      </c>
      <c r="N462" s="166">
        <v>4</v>
      </c>
      <c r="O462" s="166">
        <v>4</v>
      </c>
      <c r="P462" s="98" t="s">
        <v>940</v>
      </c>
      <c r="Q462" s="98" t="s">
        <v>202</v>
      </c>
    </row>
    <row r="463" spans="1:17" s="95" customFormat="1" ht="27" hidden="1" thickBot="1" x14ac:dyDescent="0.3">
      <c r="A463" s="95">
        <v>2016</v>
      </c>
      <c r="B463" s="144" t="s">
        <v>163</v>
      </c>
      <c r="C463" s="164">
        <v>4</v>
      </c>
      <c r="D463" s="164">
        <v>1</v>
      </c>
      <c r="E463" s="164">
        <v>5</v>
      </c>
      <c r="F463" s="164">
        <v>5</v>
      </c>
      <c r="G463" s="164">
        <v>4</v>
      </c>
      <c r="H463" s="164">
        <v>3</v>
      </c>
      <c r="I463" s="164">
        <v>3</v>
      </c>
      <c r="J463" s="164">
        <v>1</v>
      </c>
      <c r="K463" s="164">
        <v>5</v>
      </c>
      <c r="L463" s="164">
        <v>2</v>
      </c>
      <c r="M463" s="164">
        <v>4</v>
      </c>
      <c r="N463" s="164">
        <v>4</v>
      </c>
      <c r="O463" s="164">
        <v>1</v>
      </c>
      <c r="P463" s="99" t="s">
        <v>944</v>
      </c>
      <c r="Q463" s="99" t="s">
        <v>204</v>
      </c>
    </row>
    <row r="464" spans="1:17" s="95" customFormat="1" ht="15.75" hidden="1" thickBot="1" x14ac:dyDescent="0.3">
      <c r="A464" s="95">
        <v>2016</v>
      </c>
      <c r="B464" s="146" t="s">
        <v>163</v>
      </c>
      <c r="C464" s="166">
        <v>4</v>
      </c>
      <c r="D464" s="166">
        <v>3</v>
      </c>
      <c r="E464" s="166">
        <v>2</v>
      </c>
      <c r="F464" s="166">
        <v>1</v>
      </c>
      <c r="G464" s="166">
        <v>2</v>
      </c>
      <c r="H464" s="166">
        <v>2</v>
      </c>
      <c r="I464" s="166">
        <v>2</v>
      </c>
      <c r="J464" s="166">
        <v>2</v>
      </c>
      <c r="K464" s="166">
        <v>3</v>
      </c>
      <c r="L464" s="166">
        <v>1</v>
      </c>
      <c r="M464" s="166">
        <v>3</v>
      </c>
      <c r="N464" s="166">
        <v>2</v>
      </c>
      <c r="O464" s="166">
        <v>3</v>
      </c>
      <c r="P464" s="98" t="s">
        <v>948</v>
      </c>
      <c r="Q464" s="98" t="s">
        <v>155</v>
      </c>
    </row>
    <row r="465" spans="1:17" s="95" customFormat="1" ht="27" hidden="1" thickBot="1" x14ac:dyDescent="0.3">
      <c r="A465" s="95">
        <v>2016</v>
      </c>
      <c r="B465" s="144" t="s">
        <v>163</v>
      </c>
      <c r="C465" s="164">
        <v>3</v>
      </c>
      <c r="D465" s="164">
        <v>2</v>
      </c>
      <c r="E465" s="164">
        <v>4</v>
      </c>
      <c r="F465" s="164">
        <v>5</v>
      </c>
      <c r="G465" s="164">
        <v>4</v>
      </c>
      <c r="H465" s="164">
        <v>1</v>
      </c>
      <c r="I465" s="164">
        <v>4</v>
      </c>
      <c r="J465" s="164">
        <v>4</v>
      </c>
      <c r="K465" s="164">
        <v>4</v>
      </c>
      <c r="L465" s="164">
        <v>5</v>
      </c>
      <c r="M465" s="164">
        <v>5</v>
      </c>
      <c r="N465" s="164">
        <v>3</v>
      </c>
      <c r="O465" s="164">
        <v>5</v>
      </c>
      <c r="P465" s="99" t="s">
        <v>951</v>
      </c>
      <c r="Q465" s="99" t="s">
        <v>204</v>
      </c>
    </row>
    <row r="466" spans="1:17" s="95" customFormat="1" ht="27" hidden="1" thickBot="1" x14ac:dyDescent="0.3">
      <c r="A466" s="95">
        <v>2016</v>
      </c>
      <c r="B466" s="146" t="s">
        <v>162</v>
      </c>
      <c r="C466" s="166">
        <v>5</v>
      </c>
      <c r="D466" s="166">
        <v>5</v>
      </c>
      <c r="E466" s="166">
        <v>5</v>
      </c>
      <c r="F466" s="166">
        <v>2</v>
      </c>
      <c r="G466" s="166">
        <v>5</v>
      </c>
      <c r="H466" s="166">
        <v>2</v>
      </c>
      <c r="I466" s="166">
        <v>4</v>
      </c>
      <c r="J466" s="166">
        <v>5</v>
      </c>
      <c r="K466" s="166">
        <v>1</v>
      </c>
      <c r="L466" s="166">
        <v>5</v>
      </c>
      <c r="M466" s="166">
        <v>5</v>
      </c>
      <c r="N466" s="166">
        <v>5</v>
      </c>
      <c r="O466" s="166">
        <v>3</v>
      </c>
      <c r="P466" s="98" t="s">
        <v>815</v>
      </c>
      <c r="Q466" s="98" t="s">
        <v>202</v>
      </c>
    </row>
    <row r="467" spans="1:17" s="95" customFormat="1" ht="27" hidden="1" thickBot="1" x14ac:dyDescent="0.3">
      <c r="A467" s="95">
        <v>2016</v>
      </c>
      <c r="B467" s="144" t="s">
        <v>163</v>
      </c>
      <c r="C467" s="144" t="s">
        <v>5</v>
      </c>
      <c r="D467" s="164">
        <v>2</v>
      </c>
      <c r="E467" s="164">
        <v>3</v>
      </c>
      <c r="F467" s="164">
        <v>3</v>
      </c>
      <c r="G467" s="164">
        <v>3</v>
      </c>
      <c r="H467" s="144" t="s">
        <v>5</v>
      </c>
      <c r="I467" s="164">
        <v>1</v>
      </c>
      <c r="J467" s="164">
        <v>2</v>
      </c>
      <c r="K467" s="164">
        <v>1</v>
      </c>
      <c r="L467" s="164">
        <v>4</v>
      </c>
      <c r="M467" s="164">
        <v>1</v>
      </c>
      <c r="N467" s="164">
        <v>2</v>
      </c>
      <c r="O467" s="164">
        <v>4</v>
      </c>
      <c r="P467" s="99" t="s">
        <v>345</v>
      </c>
      <c r="Q467" s="99" t="s">
        <v>204</v>
      </c>
    </row>
    <row r="468" spans="1:17" s="95" customFormat="1" ht="27" hidden="1" thickBot="1" x14ac:dyDescent="0.3">
      <c r="A468" s="95">
        <v>2016</v>
      </c>
      <c r="B468" s="146" t="s">
        <v>163</v>
      </c>
      <c r="C468" s="166">
        <v>5</v>
      </c>
      <c r="D468" s="166">
        <v>1</v>
      </c>
      <c r="E468" s="166">
        <v>3</v>
      </c>
      <c r="F468" s="166">
        <v>1</v>
      </c>
      <c r="G468" s="166">
        <v>4</v>
      </c>
      <c r="H468" s="166">
        <v>2</v>
      </c>
      <c r="I468" s="166">
        <v>4</v>
      </c>
      <c r="J468" s="166">
        <v>4</v>
      </c>
      <c r="K468" s="166">
        <v>2</v>
      </c>
      <c r="L468" s="166">
        <v>4</v>
      </c>
      <c r="M468" s="166">
        <v>3</v>
      </c>
      <c r="N468" s="166">
        <v>5</v>
      </c>
      <c r="O468" s="166">
        <v>4</v>
      </c>
      <c r="P468" s="98" t="s">
        <v>955</v>
      </c>
      <c r="Q468" s="98" t="s">
        <v>204</v>
      </c>
    </row>
    <row r="469" spans="1:17" s="95" customFormat="1" ht="27" hidden="1" thickBot="1" x14ac:dyDescent="0.3">
      <c r="A469" s="95">
        <v>2016</v>
      </c>
      <c r="B469" s="144" t="s">
        <v>162</v>
      </c>
      <c r="C469" s="164">
        <v>4</v>
      </c>
      <c r="D469" s="164">
        <v>3</v>
      </c>
      <c r="E469" s="164">
        <v>4</v>
      </c>
      <c r="F469" s="164">
        <v>4</v>
      </c>
      <c r="G469" s="164">
        <v>4</v>
      </c>
      <c r="H469" s="164">
        <v>3</v>
      </c>
      <c r="I469" s="164">
        <v>4</v>
      </c>
      <c r="J469" s="164">
        <v>4</v>
      </c>
      <c r="K469" s="164">
        <v>3</v>
      </c>
      <c r="L469" s="164">
        <v>4</v>
      </c>
      <c r="M469" s="164">
        <v>4</v>
      </c>
      <c r="N469" s="164">
        <v>4</v>
      </c>
      <c r="O469" s="164">
        <v>3</v>
      </c>
      <c r="P469" s="99" t="s">
        <v>352</v>
      </c>
      <c r="Q469" s="99" t="s">
        <v>203</v>
      </c>
    </row>
    <row r="470" spans="1:17" s="95" customFormat="1" ht="27" hidden="1" thickBot="1" x14ac:dyDescent="0.3">
      <c r="A470" s="95">
        <v>2016</v>
      </c>
      <c r="B470" s="146" t="s">
        <v>163</v>
      </c>
      <c r="C470" s="166">
        <v>1</v>
      </c>
      <c r="D470" s="166">
        <v>3</v>
      </c>
      <c r="E470" s="166">
        <v>4</v>
      </c>
      <c r="F470" s="166">
        <v>3</v>
      </c>
      <c r="G470" s="166">
        <v>4</v>
      </c>
      <c r="H470" s="166">
        <v>1</v>
      </c>
      <c r="I470" s="166">
        <v>4</v>
      </c>
      <c r="J470" s="166">
        <v>3</v>
      </c>
      <c r="K470" s="166">
        <v>3</v>
      </c>
      <c r="L470" s="166">
        <v>3</v>
      </c>
      <c r="M470" s="166">
        <v>2</v>
      </c>
      <c r="N470" s="166">
        <v>3</v>
      </c>
      <c r="O470" s="166">
        <v>2</v>
      </c>
      <c r="P470" s="98" t="s">
        <v>1182</v>
      </c>
      <c r="Q470" s="98" t="s">
        <v>202</v>
      </c>
    </row>
    <row r="471" spans="1:17" s="95" customFormat="1" ht="39.75" hidden="1" thickBot="1" x14ac:dyDescent="0.3">
      <c r="A471" s="95">
        <v>2016</v>
      </c>
      <c r="B471" s="144" t="s">
        <v>162</v>
      </c>
      <c r="C471" s="164">
        <v>5</v>
      </c>
      <c r="D471" s="164">
        <v>4</v>
      </c>
      <c r="E471" s="164">
        <v>5</v>
      </c>
      <c r="F471" s="164">
        <v>4</v>
      </c>
      <c r="G471" s="164">
        <v>4</v>
      </c>
      <c r="H471" s="164">
        <v>4</v>
      </c>
      <c r="I471" s="164">
        <v>5</v>
      </c>
      <c r="J471" s="164">
        <v>4</v>
      </c>
      <c r="K471" s="164">
        <v>3</v>
      </c>
      <c r="L471" s="164">
        <v>5</v>
      </c>
      <c r="M471" s="164">
        <v>5</v>
      </c>
      <c r="N471" s="164">
        <v>5</v>
      </c>
      <c r="O471" s="164">
        <v>4</v>
      </c>
      <c r="P471" s="99" t="s">
        <v>962</v>
      </c>
      <c r="Q471" s="99" t="s">
        <v>202</v>
      </c>
    </row>
    <row r="472" spans="1:17" s="95" customFormat="1" ht="27" hidden="1" thickBot="1" x14ac:dyDescent="0.3">
      <c r="A472" s="95">
        <v>2016</v>
      </c>
      <c r="B472" s="146" t="s">
        <v>163</v>
      </c>
      <c r="C472" s="166">
        <v>4</v>
      </c>
      <c r="D472" s="166">
        <v>3</v>
      </c>
      <c r="E472" s="166">
        <v>4</v>
      </c>
      <c r="F472" s="166">
        <v>4</v>
      </c>
      <c r="G472" s="166">
        <v>4</v>
      </c>
      <c r="H472" s="166">
        <v>2</v>
      </c>
      <c r="I472" s="166">
        <v>1</v>
      </c>
      <c r="J472" s="166">
        <v>1</v>
      </c>
      <c r="K472" s="166">
        <v>1</v>
      </c>
      <c r="L472" s="166">
        <v>1</v>
      </c>
      <c r="M472" s="166">
        <v>2</v>
      </c>
      <c r="N472" s="166">
        <v>5</v>
      </c>
      <c r="O472" s="166">
        <v>2</v>
      </c>
      <c r="P472" s="98" t="s">
        <v>964</v>
      </c>
      <c r="Q472" s="98" t="s">
        <v>204</v>
      </c>
    </row>
    <row r="473" spans="1:17" s="95" customFormat="1" ht="27" hidden="1" thickBot="1" x14ac:dyDescent="0.3">
      <c r="A473" s="95">
        <v>2016</v>
      </c>
      <c r="B473" s="144" t="s">
        <v>163</v>
      </c>
      <c r="C473" s="164">
        <v>5</v>
      </c>
      <c r="D473" s="164">
        <v>4</v>
      </c>
      <c r="E473" s="164">
        <v>3</v>
      </c>
      <c r="F473" s="164">
        <v>4</v>
      </c>
      <c r="G473" s="164">
        <v>4</v>
      </c>
      <c r="H473" s="164">
        <v>3</v>
      </c>
      <c r="I473" s="164">
        <v>2</v>
      </c>
      <c r="J473" s="164">
        <v>4</v>
      </c>
      <c r="K473" s="164">
        <v>3</v>
      </c>
      <c r="L473" s="164">
        <v>5</v>
      </c>
      <c r="M473" s="164">
        <v>5</v>
      </c>
      <c r="N473" s="164">
        <v>3</v>
      </c>
      <c r="O473" s="164">
        <v>2</v>
      </c>
      <c r="P473" s="99" t="s">
        <v>494</v>
      </c>
      <c r="Q473" s="99" t="s">
        <v>202</v>
      </c>
    </row>
    <row r="474" spans="1:17" s="95" customFormat="1" ht="27" hidden="1" thickBot="1" x14ac:dyDescent="0.3">
      <c r="A474" s="95">
        <v>2016</v>
      </c>
      <c r="B474" s="146" t="s">
        <v>163</v>
      </c>
      <c r="C474" s="166">
        <v>2</v>
      </c>
      <c r="D474" s="146" t="s">
        <v>5</v>
      </c>
      <c r="E474" s="166">
        <v>2</v>
      </c>
      <c r="F474" s="166">
        <v>4</v>
      </c>
      <c r="G474" s="166">
        <v>2</v>
      </c>
      <c r="H474" s="166">
        <v>3</v>
      </c>
      <c r="I474" s="166">
        <v>4</v>
      </c>
      <c r="J474" s="166">
        <v>3</v>
      </c>
      <c r="K474" s="166">
        <v>2</v>
      </c>
      <c r="L474" s="166">
        <v>2</v>
      </c>
      <c r="M474" s="166">
        <v>4</v>
      </c>
      <c r="N474" s="166">
        <v>2</v>
      </c>
      <c r="O474" s="166">
        <v>1</v>
      </c>
      <c r="P474" s="98" t="s">
        <v>358</v>
      </c>
      <c r="Q474" s="98" t="s">
        <v>203</v>
      </c>
    </row>
    <row r="475" spans="1:17" s="95" customFormat="1" ht="27" hidden="1" thickBot="1" x14ac:dyDescent="0.3">
      <c r="A475" s="95">
        <v>2016</v>
      </c>
      <c r="B475" s="144" t="s">
        <v>162</v>
      </c>
      <c r="C475" s="164">
        <v>5</v>
      </c>
      <c r="D475" s="164">
        <v>5</v>
      </c>
      <c r="E475" s="164">
        <v>5</v>
      </c>
      <c r="F475" s="164">
        <v>4</v>
      </c>
      <c r="G475" s="164">
        <v>5</v>
      </c>
      <c r="H475" s="164">
        <v>5</v>
      </c>
      <c r="I475" s="164">
        <v>4</v>
      </c>
      <c r="J475" s="164">
        <v>5</v>
      </c>
      <c r="K475" s="164">
        <v>4</v>
      </c>
      <c r="L475" s="164">
        <v>5</v>
      </c>
      <c r="M475" s="164">
        <v>4</v>
      </c>
      <c r="N475" s="164">
        <v>5</v>
      </c>
      <c r="O475" s="164">
        <v>3</v>
      </c>
      <c r="P475" s="99" t="s">
        <v>970</v>
      </c>
      <c r="Q475" s="99" t="s">
        <v>192</v>
      </c>
    </row>
    <row r="476" spans="1:17" s="95" customFormat="1" ht="39.75" hidden="1" thickBot="1" x14ac:dyDescent="0.3">
      <c r="A476" s="95">
        <v>2016</v>
      </c>
      <c r="B476" s="146" t="s">
        <v>162</v>
      </c>
      <c r="C476" s="166">
        <v>4</v>
      </c>
      <c r="D476" s="166">
        <v>2</v>
      </c>
      <c r="E476" s="166">
        <v>3</v>
      </c>
      <c r="F476" s="166">
        <v>2</v>
      </c>
      <c r="G476" s="166">
        <v>3</v>
      </c>
      <c r="H476" s="166">
        <v>3</v>
      </c>
      <c r="I476" s="166">
        <v>2</v>
      </c>
      <c r="J476" s="166">
        <v>4</v>
      </c>
      <c r="K476" s="166">
        <v>4</v>
      </c>
      <c r="L476" s="166">
        <v>3</v>
      </c>
      <c r="M476" s="166">
        <v>2</v>
      </c>
      <c r="N476" s="166">
        <v>4</v>
      </c>
      <c r="O476" s="166">
        <v>4</v>
      </c>
      <c r="P476" s="98" t="s">
        <v>434</v>
      </c>
      <c r="Q476" s="98" t="s">
        <v>973</v>
      </c>
    </row>
    <row r="477" spans="1:17" s="95" customFormat="1" ht="27" hidden="1" thickBot="1" x14ac:dyDescent="0.3">
      <c r="A477" s="95">
        <v>2016</v>
      </c>
      <c r="B477" s="144" t="s">
        <v>162</v>
      </c>
      <c r="C477" s="144" t="s">
        <v>5</v>
      </c>
      <c r="D477" s="144" t="s">
        <v>5</v>
      </c>
      <c r="E477" s="144" t="s">
        <v>5</v>
      </c>
      <c r="F477" s="144" t="s">
        <v>5</v>
      </c>
      <c r="G477" s="144" t="s">
        <v>5</v>
      </c>
      <c r="H477" s="144" t="s">
        <v>5</v>
      </c>
      <c r="I477" s="164">
        <v>3</v>
      </c>
      <c r="J477" s="164">
        <v>3</v>
      </c>
      <c r="K477" s="164">
        <v>3</v>
      </c>
      <c r="L477" s="164">
        <v>3</v>
      </c>
      <c r="M477" s="164">
        <v>3</v>
      </c>
      <c r="N477" s="164">
        <v>3</v>
      </c>
      <c r="O477" s="164">
        <v>3</v>
      </c>
      <c r="P477" s="99" t="s">
        <v>975</v>
      </c>
      <c r="Q477" s="99" t="s">
        <v>204</v>
      </c>
    </row>
    <row r="478" spans="1:17" s="95" customFormat="1" ht="15.75" hidden="1" thickBot="1" x14ac:dyDescent="0.3">
      <c r="A478" s="95">
        <v>2016</v>
      </c>
      <c r="B478" s="146" t="s">
        <v>162</v>
      </c>
      <c r="C478" s="166">
        <v>5</v>
      </c>
      <c r="D478" s="146" t="s">
        <v>5</v>
      </c>
      <c r="E478" s="166">
        <v>4</v>
      </c>
      <c r="F478" s="146" t="s">
        <v>5</v>
      </c>
      <c r="G478" s="166">
        <v>4</v>
      </c>
      <c r="H478" s="146" t="s">
        <v>5</v>
      </c>
      <c r="I478" s="166">
        <v>4</v>
      </c>
      <c r="J478" s="166">
        <v>4</v>
      </c>
      <c r="K478" s="166">
        <v>1</v>
      </c>
      <c r="L478" s="166">
        <v>4</v>
      </c>
      <c r="M478" s="166">
        <v>5</v>
      </c>
      <c r="N478" s="166">
        <v>4</v>
      </c>
      <c r="O478" s="166">
        <v>4</v>
      </c>
      <c r="P478" s="98" t="s">
        <v>407</v>
      </c>
      <c r="Q478" s="98" t="s">
        <v>192</v>
      </c>
    </row>
    <row r="479" spans="1:17" s="95" customFormat="1" ht="27" hidden="1" thickBot="1" x14ac:dyDescent="0.3">
      <c r="A479" s="95">
        <v>2016</v>
      </c>
      <c r="B479" s="144" t="s">
        <v>162</v>
      </c>
      <c r="C479" s="164">
        <v>3</v>
      </c>
      <c r="D479" s="164">
        <v>3</v>
      </c>
      <c r="E479" s="164">
        <v>5</v>
      </c>
      <c r="F479" s="164">
        <v>4</v>
      </c>
      <c r="G479" s="164">
        <v>4</v>
      </c>
      <c r="H479" s="164">
        <v>2</v>
      </c>
      <c r="I479" s="164">
        <v>2</v>
      </c>
      <c r="J479" s="164">
        <v>3</v>
      </c>
      <c r="K479" s="164">
        <v>3</v>
      </c>
      <c r="L479" s="164">
        <v>2</v>
      </c>
      <c r="M479" s="164">
        <v>3</v>
      </c>
      <c r="N479" s="164">
        <v>4</v>
      </c>
      <c r="O479" s="164">
        <v>1</v>
      </c>
      <c r="P479" s="99" t="s">
        <v>982</v>
      </c>
      <c r="Q479" s="99" t="s">
        <v>202</v>
      </c>
    </row>
    <row r="480" spans="1:17" s="95" customFormat="1" ht="27" hidden="1" thickBot="1" x14ac:dyDescent="0.3">
      <c r="A480" s="95">
        <v>2016</v>
      </c>
      <c r="B480" s="146" t="s">
        <v>163</v>
      </c>
      <c r="C480" s="166">
        <v>4</v>
      </c>
      <c r="D480" s="166">
        <v>4</v>
      </c>
      <c r="E480" s="166">
        <v>4</v>
      </c>
      <c r="F480" s="166">
        <v>5</v>
      </c>
      <c r="G480" s="166">
        <v>4</v>
      </c>
      <c r="H480" s="166">
        <v>3</v>
      </c>
      <c r="I480" s="166">
        <v>3</v>
      </c>
      <c r="J480" s="166">
        <v>4</v>
      </c>
      <c r="K480" s="166">
        <v>3</v>
      </c>
      <c r="L480" s="166">
        <v>3</v>
      </c>
      <c r="M480" s="166">
        <v>4</v>
      </c>
      <c r="N480" s="166">
        <v>3</v>
      </c>
      <c r="O480" s="166">
        <v>3</v>
      </c>
      <c r="P480" s="98" t="s">
        <v>985</v>
      </c>
      <c r="Q480" s="98" t="s">
        <v>203</v>
      </c>
    </row>
    <row r="481" spans="1:17" s="95" customFormat="1" ht="27" hidden="1" thickBot="1" x14ac:dyDescent="0.3">
      <c r="A481" s="95">
        <v>2016</v>
      </c>
      <c r="B481" s="144" t="s">
        <v>163</v>
      </c>
      <c r="C481" s="164">
        <v>1</v>
      </c>
      <c r="D481" s="164">
        <v>2</v>
      </c>
      <c r="E481" s="164">
        <v>2</v>
      </c>
      <c r="F481" s="164">
        <v>2</v>
      </c>
      <c r="G481" s="164">
        <v>3</v>
      </c>
      <c r="H481" s="164">
        <v>2</v>
      </c>
      <c r="I481" s="164">
        <v>2</v>
      </c>
      <c r="J481" s="164">
        <v>3</v>
      </c>
      <c r="K481" s="164">
        <v>3</v>
      </c>
      <c r="L481" s="164">
        <v>1</v>
      </c>
      <c r="M481" s="164">
        <v>1</v>
      </c>
      <c r="N481" s="164">
        <v>2</v>
      </c>
      <c r="O481" s="164">
        <v>3</v>
      </c>
      <c r="P481" s="99" t="s">
        <v>987</v>
      </c>
      <c r="Q481" s="99" t="s">
        <v>988</v>
      </c>
    </row>
    <row r="482" spans="1:17" s="95" customFormat="1" ht="27" hidden="1" thickBot="1" x14ac:dyDescent="0.3">
      <c r="A482" s="95">
        <v>2016</v>
      </c>
      <c r="B482" s="146" t="s">
        <v>162</v>
      </c>
      <c r="C482" s="166">
        <v>1</v>
      </c>
      <c r="D482" s="166">
        <v>5</v>
      </c>
      <c r="E482" s="166">
        <v>4</v>
      </c>
      <c r="F482" s="166">
        <v>3</v>
      </c>
      <c r="G482" s="166">
        <v>5</v>
      </c>
      <c r="H482" s="166">
        <v>3</v>
      </c>
      <c r="I482" s="166">
        <v>4</v>
      </c>
      <c r="J482" s="166">
        <v>3</v>
      </c>
      <c r="K482" s="166">
        <v>3</v>
      </c>
      <c r="L482" s="166">
        <v>5</v>
      </c>
      <c r="M482" s="166">
        <v>5</v>
      </c>
      <c r="N482" s="166">
        <v>5</v>
      </c>
      <c r="O482" s="166">
        <v>5</v>
      </c>
      <c r="P482" s="98" t="s">
        <v>989</v>
      </c>
      <c r="Q482" s="98" t="s">
        <v>203</v>
      </c>
    </row>
    <row r="483" spans="1:17" s="95" customFormat="1" ht="15.75" hidden="1" thickBot="1" x14ac:dyDescent="0.3">
      <c r="A483" s="95">
        <v>2016</v>
      </c>
      <c r="B483" s="144" t="s">
        <v>163</v>
      </c>
      <c r="C483" s="164">
        <v>4</v>
      </c>
      <c r="D483" s="164">
        <v>5</v>
      </c>
      <c r="E483" s="164">
        <v>5</v>
      </c>
      <c r="F483" s="164">
        <v>5</v>
      </c>
      <c r="G483" s="164">
        <v>4</v>
      </c>
      <c r="H483" s="164">
        <v>5</v>
      </c>
      <c r="I483" s="164">
        <v>5</v>
      </c>
      <c r="J483" s="164">
        <v>4</v>
      </c>
      <c r="K483" s="164">
        <v>4</v>
      </c>
      <c r="L483" s="164">
        <v>4</v>
      </c>
      <c r="M483" s="164">
        <v>4</v>
      </c>
      <c r="N483" s="164">
        <v>4</v>
      </c>
      <c r="O483" s="164">
        <v>4</v>
      </c>
      <c r="P483" s="99" t="s">
        <v>991</v>
      </c>
      <c r="Q483" s="99" t="s">
        <v>153</v>
      </c>
    </row>
    <row r="484" spans="1:17" s="95" customFormat="1" ht="27" hidden="1" thickBot="1" x14ac:dyDescent="0.3">
      <c r="A484" s="95">
        <v>2016</v>
      </c>
      <c r="B484" s="146" t="s">
        <v>162</v>
      </c>
      <c r="C484" s="166">
        <v>4</v>
      </c>
      <c r="D484" s="166">
        <v>3</v>
      </c>
      <c r="E484" s="166">
        <v>4</v>
      </c>
      <c r="F484" s="166">
        <v>5</v>
      </c>
      <c r="G484" s="166">
        <v>3</v>
      </c>
      <c r="H484" s="166">
        <v>4</v>
      </c>
      <c r="I484" s="166">
        <v>4</v>
      </c>
      <c r="J484" s="166">
        <v>4</v>
      </c>
      <c r="K484" s="166">
        <v>4</v>
      </c>
      <c r="L484" s="166">
        <v>5</v>
      </c>
      <c r="M484" s="166">
        <v>4</v>
      </c>
      <c r="N484" s="166">
        <v>4</v>
      </c>
      <c r="O484" s="166">
        <v>4</v>
      </c>
      <c r="P484" s="98" t="s">
        <v>345</v>
      </c>
      <c r="Q484" s="98" t="s">
        <v>153</v>
      </c>
    </row>
    <row r="485" spans="1:17" s="95" customFormat="1" ht="27" hidden="1" thickBot="1" x14ac:dyDescent="0.3">
      <c r="A485" s="95">
        <v>2016</v>
      </c>
      <c r="B485" s="144" t="s">
        <v>163</v>
      </c>
      <c r="C485" s="164">
        <v>4</v>
      </c>
      <c r="D485" s="164">
        <v>4</v>
      </c>
      <c r="E485" s="164">
        <v>5</v>
      </c>
      <c r="F485" s="164">
        <v>5</v>
      </c>
      <c r="G485" s="164">
        <v>5</v>
      </c>
      <c r="H485" s="164">
        <v>5</v>
      </c>
      <c r="I485" s="164">
        <v>4</v>
      </c>
      <c r="J485" s="164">
        <v>4</v>
      </c>
      <c r="K485" s="164">
        <v>4</v>
      </c>
      <c r="L485" s="164">
        <v>5</v>
      </c>
      <c r="M485" s="164">
        <v>5</v>
      </c>
      <c r="N485" s="164">
        <v>5</v>
      </c>
      <c r="O485" s="164">
        <v>4</v>
      </c>
      <c r="P485" s="99" t="s">
        <v>994</v>
      </c>
      <c r="Q485" s="99" t="s">
        <v>153</v>
      </c>
    </row>
    <row r="486" spans="1:17" s="95" customFormat="1" ht="27" hidden="1" thickBot="1" x14ac:dyDescent="0.3">
      <c r="A486" s="95">
        <v>2016</v>
      </c>
      <c r="B486" s="146" t="s">
        <v>163</v>
      </c>
      <c r="C486" s="166">
        <v>5</v>
      </c>
      <c r="D486" s="166">
        <v>5</v>
      </c>
      <c r="E486" s="166">
        <v>5</v>
      </c>
      <c r="F486" s="166">
        <v>5</v>
      </c>
      <c r="G486" s="166">
        <v>5</v>
      </c>
      <c r="H486" s="166">
        <v>5</v>
      </c>
      <c r="I486" s="166">
        <v>5</v>
      </c>
      <c r="J486" s="166">
        <v>5</v>
      </c>
      <c r="K486" s="166">
        <v>5</v>
      </c>
      <c r="L486" s="166">
        <v>5</v>
      </c>
      <c r="M486" s="166">
        <v>5</v>
      </c>
      <c r="N486" s="166">
        <v>5</v>
      </c>
      <c r="O486" s="166">
        <v>5</v>
      </c>
      <c r="P486" s="98" t="s">
        <v>1001</v>
      </c>
      <c r="Q486" s="98" t="s">
        <v>202</v>
      </c>
    </row>
    <row r="487" spans="1:17" s="95" customFormat="1" ht="15.75" hidden="1" thickBot="1" x14ac:dyDescent="0.3">
      <c r="A487" s="95">
        <v>2016</v>
      </c>
      <c r="B487" s="144" t="s">
        <v>163</v>
      </c>
      <c r="C487" s="164">
        <v>4</v>
      </c>
      <c r="D487" s="164">
        <v>4</v>
      </c>
      <c r="E487" s="164">
        <v>4</v>
      </c>
      <c r="F487" s="164">
        <v>2</v>
      </c>
      <c r="G487" s="164">
        <v>3</v>
      </c>
      <c r="H487" s="164">
        <v>4</v>
      </c>
      <c r="I487" s="164">
        <v>2</v>
      </c>
      <c r="J487" s="164">
        <v>2</v>
      </c>
      <c r="K487" s="164">
        <v>2</v>
      </c>
      <c r="L487" s="164">
        <v>4</v>
      </c>
      <c r="M487" s="164">
        <v>3</v>
      </c>
      <c r="N487" s="164">
        <v>3</v>
      </c>
      <c r="O487" s="164">
        <v>5</v>
      </c>
      <c r="P487" s="99" t="s">
        <v>191</v>
      </c>
      <c r="Q487" s="99" t="s">
        <v>155</v>
      </c>
    </row>
    <row r="488" spans="1:17" s="95" customFormat="1" ht="27" hidden="1" thickBot="1" x14ac:dyDescent="0.3">
      <c r="A488" s="95">
        <v>2016</v>
      </c>
      <c r="B488" s="146" t="s">
        <v>163</v>
      </c>
      <c r="C488" s="166">
        <v>5</v>
      </c>
      <c r="D488" s="166">
        <v>3</v>
      </c>
      <c r="E488" s="166">
        <v>3</v>
      </c>
      <c r="F488" s="166">
        <v>3</v>
      </c>
      <c r="G488" s="166">
        <v>3</v>
      </c>
      <c r="H488" s="166">
        <v>2</v>
      </c>
      <c r="I488" s="166">
        <v>3</v>
      </c>
      <c r="J488" s="166">
        <v>3</v>
      </c>
      <c r="K488" s="166">
        <v>2</v>
      </c>
      <c r="L488" s="166">
        <v>3</v>
      </c>
      <c r="M488" s="166">
        <v>3</v>
      </c>
      <c r="N488" s="166">
        <v>5</v>
      </c>
      <c r="O488" s="166">
        <v>4</v>
      </c>
      <c r="P488" s="98" t="s">
        <v>1004</v>
      </c>
      <c r="Q488" s="98" t="s">
        <v>203</v>
      </c>
    </row>
    <row r="489" spans="1:17" s="95" customFormat="1" ht="27" hidden="1" thickBot="1" x14ac:dyDescent="0.3">
      <c r="A489" s="95">
        <v>2016</v>
      </c>
      <c r="B489" s="144" t="s">
        <v>162</v>
      </c>
      <c r="C489" s="164">
        <v>5</v>
      </c>
      <c r="D489" s="164">
        <v>3</v>
      </c>
      <c r="E489" s="164">
        <v>2</v>
      </c>
      <c r="F489" s="164">
        <v>4</v>
      </c>
      <c r="G489" s="164">
        <v>4</v>
      </c>
      <c r="H489" s="164">
        <v>2</v>
      </c>
      <c r="I489" s="164">
        <v>5</v>
      </c>
      <c r="J489" s="164">
        <v>4</v>
      </c>
      <c r="K489" s="164">
        <v>2</v>
      </c>
      <c r="L489" s="164">
        <v>4</v>
      </c>
      <c r="M489" s="164">
        <v>5</v>
      </c>
      <c r="N489" s="164">
        <v>4</v>
      </c>
      <c r="O489" s="164">
        <v>4</v>
      </c>
      <c r="P489" s="99" t="s">
        <v>345</v>
      </c>
      <c r="Q489" s="99" t="s">
        <v>204</v>
      </c>
    </row>
    <row r="490" spans="1:17" s="95" customFormat="1" ht="39.75" hidden="1" thickBot="1" x14ac:dyDescent="0.3">
      <c r="A490" s="95">
        <v>2016</v>
      </c>
      <c r="B490" s="146" t="s">
        <v>162</v>
      </c>
      <c r="C490" s="166">
        <v>3</v>
      </c>
      <c r="D490" s="146" t="s">
        <v>5</v>
      </c>
      <c r="E490" s="166">
        <v>5</v>
      </c>
      <c r="F490" s="166">
        <v>3</v>
      </c>
      <c r="G490" s="166">
        <v>4</v>
      </c>
      <c r="H490" s="166">
        <v>3</v>
      </c>
      <c r="I490" s="166">
        <v>3</v>
      </c>
      <c r="J490" s="166">
        <v>4</v>
      </c>
      <c r="K490" s="166">
        <v>4</v>
      </c>
      <c r="L490" s="166">
        <v>4</v>
      </c>
      <c r="M490" s="166">
        <v>5</v>
      </c>
      <c r="N490" s="166">
        <v>3</v>
      </c>
      <c r="O490" s="166">
        <v>4</v>
      </c>
      <c r="P490" s="98" t="s">
        <v>1011</v>
      </c>
      <c r="Q490" s="98" t="s">
        <v>202</v>
      </c>
    </row>
    <row r="491" spans="1:17" s="95" customFormat="1" ht="27" hidden="1" thickBot="1" x14ac:dyDescent="0.3">
      <c r="A491" s="95">
        <v>2016</v>
      </c>
      <c r="B491" s="144" t="s">
        <v>163</v>
      </c>
      <c r="C491" s="164">
        <v>1</v>
      </c>
      <c r="D491" s="164">
        <v>2</v>
      </c>
      <c r="E491" s="164">
        <v>4</v>
      </c>
      <c r="F491" s="164">
        <v>5</v>
      </c>
      <c r="G491" s="164">
        <v>4</v>
      </c>
      <c r="H491" s="164">
        <v>3</v>
      </c>
      <c r="I491" s="164">
        <v>3</v>
      </c>
      <c r="J491" s="164">
        <v>3</v>
      </c>
      <c r="K491" s="164">
        <v>2</v>
      </c>
      <c r="L491" s="164">
        <v>1</v>
      </c>
      <c r="M491" s="164">
        <v>5</v>
      </c>
      <c r="N491" s="164">
        <v>3</v>
      </c>
      <c r="O491" s="164">
        <v>1</v>
      </c>
      <c r="P491" s="99" t="s">
        <v>1014</v>
      </c>
      <c r="Q491" s="99" t="s">
        <v>203</v>
      </c>
    </row>
    <row r="492" spans="1:17" s="95" customFormat="1" ht="27" hidden="1" thickBot="1" x14ac:dyDescent="0.3">
      <c r="A492" s="95">
        <v>2016</v>
      </c>
      <c r="B492" s="146" t="s">
        <v>163</v>
      </c>
      <c r="C492" s="166">
        <v>3</v>
      </c>
      <c r="D492" s="166">
        <v>3</v>
      </c>
      <c r="E492" s="166">
        <v>4</v>
      </c>
      <c r="F492" s="166">
        <v>4</v>
      </c>
      <c r="G492" s="166">
        <v>5</v>
      </c>
      <c r="H492" s="166">
        <v>4</v>
      </c>
      <c r="I492" s="166">
        <v>5</v>
      </c>
      <c r="J492" s="166">
        <v>3</v>
      </c>
      <c r="K492" s="166">
        <v>4</v>
      </c>
      <c r="L492" s="166">
        <v>2</v>
      </c>
      <c r="M492" s="166">
        <v>5</v>
      </c>
      <c r="N492" s="166">
        <v>4</v>
      </c>
      <c r="O492" s="166">
        <v>4</v>
      </c>
      <c r="P492" s="98" t="s">
        <v>1016</v>
      </c>
      <c r="Q492" s="98" t="s">
        <v>203</v>
      </c>
    </row>
    <row r="493" spans="1:17" s="95" customFormat="1" ht="27" hidden="1" thickBot="1" x14ac:dyDescent="0.3">
      <c r="A493" s="95">
        <v>2016</v>
      </c>
      <c r="B493" s="144" t="s">
        <v>162</v>
      </c>
      <c r="C493" s="164">
        <v>3</v>
      </c>
      <c r="D493" s="164">
        <v>2</v>
      </c>
      <c r="E493" s="164">
        <v>4</v>
      </c>
      <c r="F493" s="164">
        <v>4</v>
      </c>
      <c r="G493" s="164">
        <v>5</v>
      </c>
      <c r="H493" s="164">
        <v>3</v>
      </c>
      <c r="I493" s="164">
        <v>4</v>
      </c>
      <c r="J493" s="164">
        <v>3</v>
      </c>
      <c r="K493" s="164">
        <v>4</v>
      </c>
      <c r="L493" s="164">
        <v>4</v>
      </c>
      <c r="M493" s="164">
        <v>5</v>
      </c>
      <c r="N493" s="164">
        <v>4</v>
      </c>
      <c r="O493" s="164">
        <v>3</v>
      </c>
      <c r="P493" s="99"/>
      <c r="Q493" s="99" t="s">
        <v>204</v>
      </c>
    </row>
    <row r="494" spans="1:17" s="95" customFormat="1" ht="15.75" hidden="1" thickBot="1" x14ac:dyDescent="0.3">
      <c r="A494" s="95">
        <v>2016</v>
      </c>
      <c r="B494" s="146" t="s">
        <v>163</v>
      </c>
      <c r="C494" s="166">
        <v>4</v>
      </c>
      <c r="D494" s="166">
        <v>4</v>
      </c>
      <c r="E494" s="166">
        <v>4</v>
      </c>
      <c r="F494" s="166">
        <v>3</v>
      </c>
      <c r="G494" s="166">
        <v>5</v>
      </c>
      <c r="H494" s="166">
        <v>5</v>
      </c>
      <c r="I494" s="166">
        <v>5</v>
      </c>
      <c r="J494" s="166">
        <v>4</v>
      </c>
      <c r="K494" s="166">
        <v>3</v>
      </c>
      <c r="L494" s="166">
        <v>4</v>
      </c>
      <c r="M494" s="166">
        <v>3</v>
      </c>
      <c r="N494" s="166">
        <v>5</v>
      </c>
      <c r="O494" s="166">
        <v>5</v>
      </c>
      <c r="P494" s="98" t="s">
        <v>1017</v>
      </c>
      <c r="Q494" s="98" t="s">
        <v>155</v>
      </c>
    </row>
    <row r="495" spans="1:17" s="95" customFormat="1" ht="15.75" hidden="1" thickBot="1" x14ac:dyDescent="0.3">
      <c r="A495" s="95">
        <v>2016</v>
      </c>
      <c r="B495" s="144" t="s">
        <v>162</v>
      </c>
      <c r="C495" s="164">
        <v>4</v>
      </c>
      <c r="D495" s="164">
        <v>3</v>
      </c>
      <c r="E495" s="164">
        <v>1</v>
      </c>
      <c r="F495" s="164">
        <v>5</v>
      </c>
      <c r="G495" s="164">
        <v>1</v>
      </c>
      <c r="H495" s="164">
        <v>3</v>
      </c>
      <c r="I495" s="164">
        <v>4</v>
      </c>
      <c r="J495" s="164">
        <v>1</v>
      </c>
      <c r="K495" s="164">
        <v>1</v>
      </c>
      <c r="L495" s="164">
        <v>1</v>
      </c>
      <c r="M495" s="164">
        <v>1</v>
      </c>
      <c r="N495" s="164">
        <v>5</v>
      </c>
      <c r="O495" s="164">
        <v>5</v>
      </c>
      <c r="P495" s="99" t="s">
        <v>1020</v>
      </c>
      <c r="Q495" s="99" t="s">
        <v>192</v>
      </c>
    </row>
    <row r="496" spans="1:17" s="95" customFormat="1" ht="39.75" hidden="1" thickBot="1" x14ac:dyDescent="0.3">
      <c r="A496" s="95">
        <v>2016</v>
      </c>
      <c r="B496" s="146" t="s">
        <v>162</v>
      </c>
      <c r="C496" s="166">
        <v>3</v>
      </c>
      <c r="D496" s="166">
        <v>3</v>
      </c>
      <c r="E496" s="166">
        <v>4</v>
      </c>
      <c r="F496" s="166">
        <v>4</v>
      </c>
      <c r="G496" s="166">
        <v>4</v>
      </c>
      <c r="H496" s="166">
        <v>4</v>
      </c>
      <c r="I496" s="166">
        <v>4</v>
      </c>
      <c r="J496" s="166">
        <v>3</v>
      </c>
      <c r="K496" s="166">
        <v>4</v>
      </c>
      <c r="L496" s="166">
        <v>4</v>
      </c>
      <c r="M496" s="166">
        <v>4</v>
      </c>
      <c r="N496" s="166">
        <v>5</v>
      </c>
      <c r="O496" s="166">
        <v>4</v>
      </c>
      <c r="P496" s="98" t="s">
        <v>483</v>
      </c>
      <c r="Q496" s="98" t="s">
        <v>1022</v>
      </c>
    </row>
    <row r="497" spans="1:17" s="95" customFormat="1" ht="39.75" hidden="1" thickBot="1" x14ac:dyDescent="0.3">
      <c r="A497" s="95">
        <v>2016</v>
      </c>
      <c r="B497" s="144" t="s">
        <v>162</v>
      </c>
      <c r="C497" s="164">
        <v>5</v>
      </c>
      <c r="D497" s="164">
        <v>5</v>
      </c>
      <c r="E497" s="164">
        <v>5</v>
      </c>
      <c r="F497" s="164">
        <v>4</v>
      </c>
      <c r="G497" s="164">
        <v>5</v>
      </c>
      <c r="H497" s="164">
        <v>2</v>
      </c>
      <c r="I497" s="164">
        <v>5</v>
      </c>
      <c r="J497" s="164">
        <v>2</v>
      </c>
      <c r="K497" s="164">
        <v>2</v>
      </c>
      <c r="L497" s="164">
        <v>1</v>
      </c>
      <c r="M497" s="164">
        <v>1</v>
      </c>
      <c r="N497" s="164">
        <v>4</v>
      </c>
      <c r="O497" s="164">
        <v>3</v>
      </c>
      <c r="P497" s="99" t="s">
        <v>1024</v>
      </c>
      <c r="Q497" s="99" t="s">
        <v>203</v>
      </c>
    </row>
    <row r="498" spans="1:17" s="95" customFormat="1" ht="27" hidden="1" thickBot="1" x14ac:dyDescent="0.3">
      <c r="A498" s="95">
        <v>2016</v>
      </c>
      <c r="B498" s="146" t="s">
        <v>163</v>
      </c>
      <c r="C498" s="166">
        <v>4</v>
      </c>
      <c r="D498" s="166">
        <v>3</v>
      </c>
      <c r="E498" s="166">
        <v>5</v>
      </c>
      <c r="F498" s="166">
        <v>4</v>
      </c>
      <c r="G498" s="166">
        <v>4</v>
      </c>
      <c r="H498" s="166">
        <v>4</v>
      </c>
      <c r="I498" s="166">
        <v>4</v>
      </c>
      <c r="J498" s="166">
        <v>5</v>
      </c>
      <c r="K498" s="166">
        <v>3</v>
      </c>
      <c r="L498" s="166">
        <v>4</v>
      </c>
      <c r="M498" s="166">
        <v>4</v>
      </c>
      <c r="N498" s="166">
        <v>5</v>
      </c>
      <c r="O498" s="166">
        <v>3</v>
      </c>
      <c r="P498" s="98" t="s">
        <v>1026</v>
      </c>
      <c r="Q498" s="98" t="s">
        <v>202</v>
      </c>
    </row>
    <row r="499" spans="1:17" s="95" customFormat="1" ht="27" hidden="1" thickBot="1" x14ac:dyDescent="0.3">
      <c r="A499" s="95">
        <v>2016</v>
      </c>
      <c r="B499" s="144" t="s">
        <v>163</v>
      </c>
      <c r="C499" s="164">
        <v>4</v>
      </c>
      <c r="D499" s="164">
        <v>4</v>
      </c>
      <c r="E499" s="164">
        <v>4</v>
      </c>
      <c r="F499" s="164">
        <v>4</v>
      </c>
      <c r="G499" s="164">
        <v>3</v>
      </c>
      <c r="H499" s="164">
        <v>5</v>
      </c>
      <c r="I499" s="164">
        <v>4</v>
      </c>
      <c r="J499" s="164">
        <v>3</v>
      </c>
      <c r="K499" s="164">
        <v>4</v>
      </c>
      <c r="L499" s="164">
        <v>3</v>
      </c>
      <c r="M499" s="164">
        <v>4</v>
      </c>
      <c r="N499" s="164">
        <v>5</v>
      </c>
      <c r="O499" s="164">
        <v>4</v>
      </c>
      <c r="P499" s="99" t="s">
        <v>1029</v>
      </c>
      <c r="Q499" s="99" t="s">
        <v>203</v>
      </c>
    </row>
    <row r="500" spans="1:17" s="95" customFormat="1" ht="27" hidden="1" thickBot="1" x14ac:dyDescent="0.3">
      <c r="A500" s="95">
        <v>2016</v>
      </c>
      <c r="B500" s="146" t="s">
        <v>163</v>
      </c>
      <c r="C500" s="166">
        <v>3</v>
      </c>
      <c r="D500" s="166">
        <v>3</v>
      </c>
      <c r="E500" s="166">
        <v>5</v>
      </c>
      <c r="F500" s="166">
        <v>1</v>
      </c>
      <c r="G500" s="166">
        <v>4</v>
      </c>
      <c r="H500" s="166">
        <v>4</v>
      </c>
      <c r="I500" s="166">
        <v>2</v>
      </c>
      <c r="J500" s="166">
        <v>3</v>
      </c>
      <c r="K500" s="166">
        <v>5</v>
      </c>
      <c r="L500" s="166">
        <v>2</v>
      </c>
      <c r="M500" s="166">
        <v>2</v>
      </c>
      <c r="N500" s="166">
        <v>5</v>
      </c>
      <c r="O500" s="166">
        <v>3</v>
      </c>
      <c r="P500" s="98" t="s">
        <v>345</v>
      </c>
      <c r="Q500" s="98" t="s">
        <v>203</v>
      </c>
    </row>
    <row r="501" spans="1:17" s="95" customFormat="1" ht="15.75" hidden="1" thickBot="1" x14ac:dyDescent="0.3">
      <c r="A501" s="95">
        <v>2016</v>
      </c>
      <c r="B501" s="144" t="s">
        <v>163</v>
      </c>
      <c r="C501" s="164">
        <v>5</v>
      </c>
      <c r="D501" s="164">
        <v>3</v>
      </c>
      <c r="E501" s="164">
        <v>4</v>
      </c>
      <c r="F501" s="164">
        <v>4</v>
      </c>
      <c r="G501" s="164">
        <v>4</v>
      </c>
      <c r="H501" s="164">
        <v>4</v>
      </c>
      <c r="I501" s="164">
        <v>4</v>
      </c>
      <c r="J501" s="164">
        <v>3</v>
      </c>
      <c r="K501" s="164">
        <v>3</v>
      </c>
      <c r="L501" s="164">
        <v>5</v>
      </c>
      <c r="M501" s="164">
        <v>5</v>
      </c>
      <c r="N501" s="164">
        <v>4</v>
      </c>
      <c r="O501" s="164">
        <v>3</v>
      </c>
      <c r="P501" s="99" t="s">
        <v>191</v>
      </c>
      <c r="Q501" s="99" t="s">
        <v>192</v>
      </c>
    </row>
    <row r="502" spans="1:17" s="95" customFormat="1" ht="15.75" hidden="1" thickBot="1" x14ac:dyDescent="0.3">
      <c r="A502" s="95">
        <v>2016</v>
      </c>
      <c r="B502" s="146" t="s">
        <v>163</v>
      </c>
      <c r="C502" s="166">
        <v>5</v>
      </c>
      <c r="D502" s="166">
        <v>5</v>
      </c>
      <c r="E502" s="166">
        <v>2</v>
      </c>
      <c r="F502" s="166">
        <v>5</v>
      </c>
      <c r="G502" s="166">
        <v>2</v>
      </c>
      <c r="H502" s="166">
        <v>5</v>
      </c>
      <c r="I502" s="166">
        <v>2</v>
      </c>
      <c r="J502" s="166">
        <v>2</v>
      </c>
      <c r="K502" s="166">
        <v>2</v>
      </c>
      <c r="L502" s="166">
        <v>2</v>
      </c>
      <c r="M502" s="166">
        <v>5</v>
      </c>
      <c r="N502" s="166">
        <v>5</v>
      </c>
      <c r="O502" s="166">
        <v>5</v>
      </c>
      <c r="P502" s="98" t="s">
        <v>301</v>
      </c>
      <c r="Q502" s="98" t="s">
        <v>192</v>
      </c>
    </row>
    <row r="503" spans="1:17" s="95" customFormat="1" ht="15.75" hidden="1" thickBot="1" x14ac:dyDescent="0.3">
      <c r="A503" s="95">
        <v>2016</v>
      </c>
      <c r="B503" s="144" t="s">
        <v>162</v>
      </c>
      <c r="C503" s="164">
        <v>5</v>
      </c>
      <c r="D503" s="164">
        <v>5</v>
      </c>
      <c r="E503" s="164">
        <v>5</v>
      </c>
      <c r="F503" s="164">
        <v>4</v>
      </c>
      <c r="G503" s="164">
        <v>5</v>
      </c>
      <c r="H503" s="164">
        <v>4</v>
      </c>
      <c r="I503" s="164">
        <v>5</v>
      </c>
      <c r="J503" s="164">
        <v>5</v>
      </c>
      <c r="K503" s="144" t="s">
        <v>5</v>
      </c>
      <c r="L503" s="164">
        <v>5</v>
      </c>
      <c r="M503" s="164">
        <v>5</v>
      </c>
      <c r="N503" s="164">
        <v>5</v>
      </c>
      <c r="O503" s="164">
        <v>5</v>
      </c>
      <c r="P503" s="99"/>
      <c r="Q503" s="99" t="s">
        <v>192</v>
      </c>
    </row>
    <row r="504" spans="1:17" s="95" customFormat="1" ht="27" hidden="1" thickBot="1" x14ac:dyDescent="0.3">
      <c r="A504" s="95">
        <v>2016</v>
      </c>
      <c r="B504" s="146" t="s">
        <v>162</v>
      </c>
      <c r="C504" s="166">
        <v>5</v>
      </c>
      <c r="D504" s="166">
        <v>2</v>
      </c>
      <c r="E504" s="166">
        <v>2</v>
      </c>
      <c r="F504" s="166">
        <v>2</v>
      </c>
      <c r="G504" s="166">
        <v>4</v>
      </c>
      <c r="H504" s="166">
        <v>4</v>
      </c>
      <c r="I504" s="166">
        <v>4</v>
      </c>
      <c r="J504" s="166">
        <v>2</v>
      </c>
      <c r="K504" s="166">
        <v>5</v>
      </c>
      <c r="L504" s="166">
        <v>3</v>
      </c>
      <c r="M504" s="166">
        <v>4</v>
      </c>
      <c r="N504" s="166">
        <v>5</v>
      </c>
      <c r="O504" s="166">
        <v>5</v>
      </c>
      <c r="P504" s="98" t="s">
        <v>1038</v>
      </c>
      <c r="Q504" s="98" t="s">
        <v>204</v>
      </c>
    </row>
    <row r="505" spans="1:17" s="95" customFormat="1" ht="27" hidden="1" thickBot="1" x14ac:dyDescent="0.3">
      <c r="A505" s="95">
        <v>2016</v>
      </c>
      <c r="B505" s="144" t="s">
        <v>162</v>
      </c>
      <c r="C505" s="164">
        <v>3</v>
      </c>
      <c r="D505" s="164">
        <v>3</v>
      </c>
      <c r="E505" s="164">
        <v>5</v>
      </c>
      <c r="F505" s="164">
        <v>5</v>
      </c>
      <c r="G505" s="164">
        <v>5</v>
      </c>
      <c r="H505" s="164">
        <v>5</v>
      </c>
      <c r="I505" s="164">
        <v>3</v>
      </c>
      <c r="J505" s="164">
        <v>5</v>
      </c>
      <c r="K505" s="164">
        <v>5</v>
      </c>
      <c r="L505" s="164">
        <v>5</v>
      </c>
      <c r="M505" s="164">
        <v>5</v>
      </c>
      <c r="N505" s="164">
        <v>4</v>
      </c>
      <c r="O505" s="164">
        <v>4</v>
      </c>
      <c r="P505" s="99" t="s">
        <v>657</v>
      </c>
      <c r="Q505" s="99" t="s">
        <v>202</v>
      </c>
    </row>
    <row r="506" spans="1:17" s="95" customFormat="1" ht="27" hidden="1" thickBot="1" x14ac:dyDescent="0.3">
      <c r="A506" s="95">
        <v>2016</v>
      </c>
      <c r="B506" s="146" t="s">
        <v>162</v>
      </c>
      <c r="C506" s="166">
        <v>1</v>
      </c>
      <c r="D506" s="166">
        <v>3</v>
      </c>
      <c r="E506" s="166">
        <v>4</v>
      </c>
      <c r="F506" s="166">
        <v>5</v>
      </c>
      <c r="G506" s="166">
        <v>4</v>
      </c>
      <c r="H506" s="166">
        <v>3</v>
      </c>
      <c r="I506" s="146" t="s">
        <v>5</v>
      </c>
      <c r="J506" s="166">
        <v>1</v>
      </c>
      <c r="K506" s="166">
        <v>4</v>
      </c>
      <c r="L506" s="166">
        <v>1</v>
      </c>
      <c r="M506" s="166">
        <v>1</v>
      </c>
      <c r="N506" s="166">
        <v>3</v>
      </c>
      <c r="O506" s="166">
        <v>2</v>
      </c>
      <c r="P506" s="98" t="s">
        <v>1044</v>
      </c>
      <c r="Q506" s="98" t="s">
        <v>153</v>
      </c>
    </row>
    <row r="507" spans="1:17" s="95" customFormat="1" ht="27" hidden="1" thickBot="1" x14ac:dyDescent="0.3">
      <c r="A507" s="95">
        <v>2016</v>
      </c>
      <c r="B507" s="144"/>
      <c r="C507" s="164">
        <v>3</v>
      </c>
      <c r="D507" s="164">
        <v>3</v>
      </c>
      <c r="E507" s="164">
        <v>3</v>
      </c>
      <c r="F507" s="164">
        <v>3</v>
      </c>
      <c r="G507" s="164">
        <v>3</v>
      </c>
      <c r="H507" s="164">
        <v>3</v>
      </c>
      <c r="I507" s="164">
        <v>4</v>
      </c>
      <c r="J507" s="164">
        <v>3</v>
      </c>
      <c r="K507" s="164">
        <v>3</v>
      </c>
      <c r="L507" s="164">
        <v>3</v>
      </c>
      <c r="M507" s="164">
        <v>3</v>
      </c>
      <c r="N507" s="164">
        <v>4</v>
      </c>
      <c r="O507" s="164">
        <v>3</v>
      </c>
      <c r="P507" s="99" t="s">
        <v>3500</v>
      </c>
      <c r="Q507" s="99" t="s">
        <v>153</v>
      </c>
    </row>
    <row r="508" spans="1:17" s="95" customFormat="1" ht="27" hidden="1" thickBot="1" x14ac:dyDescent="0.3">
      <c r="A508" s="95">
        <v>2016</v>
      </c>
      <c r="B508" s="146" t="s">
        <v>162</v>
      </c>
      <c r="C508" s="166">
        <v>3</v>
      </c>
      <c r="D508" s="146" t="s">
        <v>5</v>
      </c>
      <c r="E508" s="166">
        <v>4</v>
      </c>
      <c r="F508" s="166">
        <v>4</v>
      </c>
      <c r="G508" s="166">
        <v>4</v>
      </c>
      <c r="H508" s="166">
        <v>2</v>
      </c>
      <c r="I508" s="166">
        <v>3</v>
      </c>
      <c r="J508" s="146" t="s">
        <v>5</v>
      </c>
      <c r="K508" s="166">
        <v>3</v>
      </c>
      <c r="L508" s="166">
        <v>4</v>
      </c>
      <c r="M508" s="166">
        <v>3</v>
      </c>
      <c r="N508" s="166">
        <v>4</v>
      </c>
      <c r="O508" s="166">
        <v>2</v>
      </c>
      <c r="P508" s="98" t="s">
        <v>379</v>
      </c>
      <c r="Q508" s="98" t="s">
        <v>202</v>
      </c>
    </row>
    <row r="509" spans="1:17" s="95" customFormat="1" ht="27" hidden="1" thickBot="1" x14ac:dyDescent="0.3">
      <c r="A509" s="95">
        <v>2016</v>
      </c>
      <c r="B509" s="144" t="s">
        <v>163</v>
      </c>
      <c r="C509" s="164">
        <v>5</v>
      </c>
      <c r="D509" s="164">
        <v>5</v>
      </c>
      <c r="E509" s="164">
        <v>4</v>
      </c>
      <c r="F509" s="164">
        <v>5</v>
      </c>
      <c r="G509" s="164">
        <v>5</v>
      </c>
      <c r="H509" s="164">
        <v>4</v>
      </c>
      <c r="I509" s="164">
        <v>4</v>
      </c>
      <c r="J509" s="164">
        <v>4</v>
      </c>
      <c r="K509" s="164">
        <v>5</v>
      </c>
      <c r="L509" s="164">
        <v>4</v>
      </c>
      <c r="M509" s="164">
        <v>5</v>
      </c>
      <c r="N509" s="164">
        <v>4</v>
      </c>
      <c r="O509" s="164">
        <v>5</v>
      </c>
      <c r="P509" s="99" t="s">
        <v>1053</v>
      </c>
      <c r="Q509" s="99" t="s">
        <v>203</v>
      </c>
    </row>
    <row r="510" spans="1:17" s="95" customFormat="1" ht="27" hidden="1" thickBot="1" x14ac:dyDescent="0.3">
      <c r="A510" s="95">
        <v>2016</v>
      </c>
      <c r="B510" s="146" t="s">
        <v>163</v>
      </c>
      <c r="C510" s="166">
        <v>3</v>
      </c>
      <c r="D510" s="166">
        <v>2</v>
      </c>
      <c r="E510" s="166">
        <v>3</v>
      </c>
      <c r="F510" s="166">
        <v>3</v>
      </c>
      <c r="G510" s="166">
        <v>3</v>
      </c>
      <c r="H510" s="166">
        <v>3</v>
      </c>
      <c r="I510" s="166">
        <v>3</v>
      </c>
      <c r="J510" s="166">
        <v>3</v>
      </c>
      <c r="K510" s="166">
        <v>3</v>
      </c>
      <c r="L510" s="166">
        <v>4</v>
      </c>
      <c r="M510" s="166">
        <v>5</v>
      </c>
      <c r="N510" s="166">
        <v>4</v>
      </c>
      <c r="O510" s="166">
        <v>4</v>
      </c>
      <c r="P510" s="98" t="s">
        <v>1055</v>
      </c>
      <c r="Q510" s="98" t="s">
        <v>202</v>
      </c>
    </row>
    <row r="511" spans="1:17" s="95" customFormat="1" ht="39.75" hidden="1" thickBot="1" x14ac:dyDescent="0.3">
      <c r="A511" s="95">
        <v>2016</v>
      </c>
      <c r="B511" s="144" t="s">
        <v>163</v>
      </c>
      <c r="C511" s="164">
        <v>3</v>
      </c>
      <c r="D511" s="164">
        <v>4</v>
      </c>
      <c r="E511" s="164">
        <v>4</v>
      </c>
      <c r="F511" s="164">
        <v>2</v>
      </c>
      <c r="G511" s="164">
        <v>3</v>
      </c>
      <c r="H511" s="164">
        <v>3</v>
      </c>
      <c r="I511" s="164">
        <v>3</v>
      </c>
      <c r="J511" s="164">
        <v>2</v>
      </c>
      <c r="K511" s="164">
        <v>4</v>
      </c>
      <c r="L511" s="164">
        <v>3</v>
      </c>
      <c r="M511" s="164">
        <v>3</v>
      </c>
      <c r="N511" s="164">
        <v>5</v>
      </c>
      <c r="O511" s="164">
        <v>2</v>
      </c>
      <c r="P511" s="99" t="s">
        <v>1058</v>
      </c>
      <c r="Q511" s="99" t="s">
        <v>202</v>
      </c>
    </row>
    <row r="512" spans="1:17" s="95" customFormat="1" ht="15.75" hidden="1" thickBot="1" x14ac:dyDescent="0.3">
      <c r="A512" s="95">
        <v>2016</v>
      </c>
      <c r="B512" s="146" t="s">
        <v>163</v>
      </c>
      <c r="C512" s="166">
        <v>5</v>
      </c>
      <c r="D512" s="166">
        <v>4</v>
      </c>
      <c r="E512" s="166">
        <v>4</v>
      </c>
      <c r="F512" s="166">
        <v>4</v>
      </c>
      <c r="G512" s="166">
        <v>3</v>
      </c>
      <c r="H512" s="166">
        <v>3</v>
      </c>
      <c r="I512" s="166">
        <v>5</v>
      </c>
      <c r="J512" s="166">
        <v>4</v>
      </c>
      <c r="K512" s="166">
        <v>4</v>
      </c>
      <c r="L512" s="166">
        <v>5</v>
      </c>
      <c r="M512" s="166">
        <v>5</v>
      </c>
      <c r="N512" s="166">
        <v>5</v>
      </c>
      <c r="O512" s="166">
        <v>4</v>
      </c>
      <c r="P512" s="98" t="s">
        <v>1060</v>
      </c>
      <c r="Q512" s="98" t="s">
        <v>192</v>
      </c>
    </row>
    <row r="513" spans="1:17" s="95" customFormat="1" ht="27" hidden="1" thickBot="1" x14ac:dyDescent="0.3">
      <c r="A513" s="95">
        <v>2016</v>
      </c>
      <c r="B513" s="144" t="s">
        <v>162</v>
      </c>
      <c r="C513" s="164">
        <v>4</v>
      </c>
      <c r="D513" s="164">
        <v>2</v>
      </c>
      <c r="E513" s="164">
        <v>2</v>
      </c>
      <c r="F513" s="164">
        <v>2</v>
      </c>
      <c r="G513" s="164">
        <v>5</v>
      </c>
      <c r="H513" s="164">
        <v>3</v>
      </c>
      <c r="I513" s="164">
        <v>4</v>
      </c>
      <c r="J513" s="164">
        <v>3</v>
      </c>
      <c r="K513" s="164">
        <v>4</v>
      </c>
      <c r="L513" s="164">
        <v>5</v>
      </c>
      <c r="M513" s="164">
        <v>5</v>
      </c>
      <c r="N513" s="164">
        <v>5</v>
      </c>
      <c r="O513" s="164">
        <v>3</v>
      </c>
      <c r="P513" s="99" t="s">
        <v>678</v>
      </c>
      <c r="Q513" s="99" t="s">
        <v>203</v>
      </c>
    </row>
    <row r="514" spans="1:17" s="95" customFormat="1" ht="15.75" hidden="1" thickBot="1" x14ac:dyDescent="0.3">
      <c r="A514" s="95">
        <v>2016</v>
      </c>
      <c r="B514" s="146" t="s">
        <v>162</v>
      </c>
      <c r="C514" s="166">
        <v>3</v>
      </c>
      <c r="D514" s="166">
        <v>3</v>
      </c>
      <c r="E514" s="166">
        <v>2</v>
      </c>
      <c r="F514" s="166">
        <v>3</v>
      </c>
      <c r="G514" s="166">
        <v>2</v>
      </c>
      <c r="H514" s="166">
        <v>1</v>
      </c>
      <c r="I514" s="166">
        <v>1</v>
      </c>
      <c r="J514" s="166">
        <v>2</v>
      </c>
      <c r="K514" s="166">
        <v>2</v>
      </c>
      <c r="L514" s="166">
        <v>4</v>
      </c>
      <c r="M514" s="166">
        <v>2</v>
      </c>
      <c r="N514" s="166">
        <v>4</v>
      </c>
      <c r="O514" s="166">
        <v>5</v>
      </c>
      <c r="P514" s="98" t="s">
        <v>1067</v>
      </c>
      <c r="Q514" s="98" t="s">
        <v>155</v>
      </c>
    </row>
    <row r="515" spans="1:17" s="95" customFormat="1" ht="27" hidden="1" thickBot="1" x14ac:dyDescent="0.3">
      <c r="A515" s="95">
        <v>2016</v>
      </c>
      <c r="B515" s="144" t="s">
        <v>1071</v>
      </c>
      <c r="C515" s="164">
        <v>4</v>
      </c>
      <c r="D515" s="164">
        <v>3</v>
      </c>
      <c r="E515" s="164">
        <v>4</v>
      </c>
      <c r="F515" s="164">
        <v>3</v>
      </c>
      <c r="G515" s="164">
        <v>4</v>
      </c>
      <c r="H515" s="164">
        <v>4</v>
      </c>
      <c r="I515" s="164">
        <v>3</v>
      </c>
      <c r="J515" s="164">
        <v>3</v>
      </c>
      <c r="K515" s="164">
        <v>3</v>
      </c>
      <c r="L515" s="164">
        <v>3</v>
      </c>
      <c r="M515" s="164">
        <v>4</v>
      </c>
      <c r="N515" s="164">
        <v>4</v>
      </c>
      <c r="O515" s="164">
        <v>3</v>
      </c>
      <c r="P515" s="99" t="s">
        <v>379</v>
      </c>
      <c r="Q515" s="99" t="s">
        <v>202</v>
      </c>
    </row>
    <row r="516" spans="1:17" s="95" customFormat="1" ht="39.75" hidden="1" thickBot="1" x14ac:dyDescent="0.3">
      <c r="A516" s="95">
        <v>2016</v>
      </c>
      <c r="B516" s="146" t="s">
        <v>163</v>
      </c>
      <c r="C516" s="166">
        <v>5</v>
      </c>
      <c r="D516" s="166">
        <v>2</v>
      </c>
      <c r="E516" s="166">
        <v>4</v>
      </c>
      <c r="F516" s="166">
        <v>4</v>
      </c>
      <c r="G516" s="166">
        <v>5</v>
      </c>
      <c r="H516" s="166">
        <v>3</v>
      </c>
      <c r="I516" s="166">
        <v>5</v>
      </c>
      <c r="J516" s="166">
        <v>3</v>
      </c>
      <c r="K516" s="166">
        <v>3</v>
      </c>
      <c r="L516" s="166">
        <v>5</v>
      </c>
      <c r="M516" s="166">
        <v>5</v>
      </c>
      <c r="N516" s="166">
        <v>5</v>
      </c>
      <c r="O516" s="166">
        <v>4</v>
      </c>
      <c r="P516" s="98" t="s">
        <v>1072</v>
      </c>
      <c r="Q516" s="98" t="s">
        <v>202</v>
      </c>
    </row>
    <row r="517" spans="1:17" s="95" customFormat="1" ht="15.75" hidden="1" thickBot="1" x14ac:dyDescent="0.3">
      <c r="A517" s="95">
        <v>2016</v>
      </c>
      <c r="B517" s="144" t="s">
        <v>162</v>
      </c>
      <c r="C517" s="164">
        <v>5</v>
      </c>
      <c r="D517" s="164">
        <v>4</v>
      </c>
      <c r="E517" s="164">
        <v>5</v>
      </c>
      <c r="F517" s="164">
        <v>4</v>
      </c>
      <c r="G517" s="164">
        <v>5</v>
      </c>
      <c r="H517" s="164">
        <v>4</v>
      </c>
      <c r="I517" s="164">
        <v>4</v>
      </c>
      <c r="J517" s="164">
        <v>4</v>
      </c>
      <c r="K517" s="164">
        <v>4</v>
      </c>
      <c r="L517" s="164">
        <v>5</v>
      </c>
      <c r="M517" s="164">
        <v>5</v>
      </c>
      <c r="N517" s="164">
        <v>4</v>
      </c>
      <c r="O517" s="164">
        <v>4</v>
      </c>
      <c r="P517" s="99" t="s">
        <v>1020</v>
      </c>
      <c r="Q517" s="99" t="s">
        <v>192</v>
      </c>
    </row>
    <row r="518" spans="1:17" s="95" customFormat="1" ht="27" hidden="1" thickBot="1" x14ac:dyDescent="0.3">
      <c r="A518" s="95">
        <v>2016</v>
      </c>
      <c r="B518" s="146" t="s">
        <v>162</v>
      </c>
      <c r="C518" s="166">
        <v>5</v>
      </c>
      <c r="D518" s="166">
        <v>4</v>
      </c>
      <c r="E518" s="166">
        <v>4</v>
      </c>
      <c r="F518" s="166">
        <v>5</v>
      </c>
      <c r="G518" s="166">
        <v>3</v>
      </c>
      <c r="H518" s="166">
        <v>5</v>
      </c>
      <c r="I518" s="166">
        <v>3</v>
      </c>
      <c r="J518" s="166">
        <v>4</v>
      </c>
      <c r="K518" s="146" t="s">
        <v>5</v>
      </c>
      <c r="L518" s="166">
        <v>5</v>
      </c>
      <c r="M518" s="166">
        <v>4</v>
      </c>
      <c r="N518" s="166">
        <v>4</v>
      </c>
      <c r="O518" s="166">
        <v>4</v>
      </c>
      <c r="P518" s="98" t="s">
        <v>1077</v>
      </c>
      <c r="Q518" s="98" t="s">
        <v>202</v>
      </c>
    </row>
    <row r="519" spans="1:17" s="95" customFormat="1" ht="15.75" hidden="1" thickBot="1" x14ac:dyDescent="0.3">
      <c r="A519" s="95">
        <v>2016</v>
      </c>
      <c r="B519" s="144" t="s">
        <v>163</v>
      </c>
      <c r="C519" s="164">
        <v>5</v>
      </c>
      <c r="D519" s="164">
        <v>3</v>
      </c>
      <c r="E519" s="164">
        <v>4</v>
      </c>
      <c r="F519" s="164">
        <v>4</v>
      </c>
      <c r="G519" s="164">
        <v>4</v>
      </c>
      <c r="H519" s="164">
        <v>4</v>
      </c>
      <c r="I519" s="164">
        <v>3</v>
      </c>
      <c r="J519" s="164">
        <v>1</v>
      </c>
      <c r="K519" s="164">
        <v>4</v>
      </c>
      <c r="L519" s="164">
        <v>4</v>
      </c>
      <c r="M519" s="164">
        <v>3</v>
      </c>
      <c r="N519" s="164">
        <v>5</v>
      </c>
      <c r="O519" s="164">
        <v>3</v>
      </c>
      <c r="P519" s="99" t="s">
        <v>191</v>
      </c>
      <c r="Q519" s="99" t="s">
        <v>192</v>
      </c>
    </row>
    <row r="520" spans="1:17" s="95" customFormat="1" ht="15.75" hidden="1" thickBot="1" x14ac:dyDescent="0.3">
      <c r="A520" s="95">
        <v>2016</v>
      </c>
      <c r="B520" s="146" t="s">
        <v>162</v>
      </c>
      <c r="C520" s="166">
        <v>5</v>
      </c>
      <c r="D520" s="166">
        <v>3</v>
      </c>
      <c r="E520" s="166">
        <v>4</v>
      </c>
      <c r="F520" s="166">
        <v>4</v>
      </c>
      <c r="G520" s="166">
        <v>5</v>
      </c>
      <c r="H520" s="166">
        <v>3</v>
      </c>
      <c r="I520" s="166">
        <v>4</v>
      </c>
      <c r="J520" s="166">
        <v>4</v>
      </c>
      <c r="K520" s="166">
        <v>4</v>
      </c>
      <c r="L520" s="166">
        <v>4</v>
      </c>
      <c r="M520" s="166">
        <v>4</v>
      </c>
      <c r="N520" s="166">
        <v>3</v>
      </c>
      <c r="O520" s="166">
        <v>2</v>
      </c>
      <c r="P520" s="98"/>
      <c r="Q520" s="98" t="s">
        <v>153</v>
      </c>
    </row>
    <row r="521" spans="1:17" s="95" customFormat="1" ht="27" hidden="1" thickBot="1" x14ac:dyDescent="0.3">
      <c r="A521" s="95">
        <v>2016</v>
      </c>
      <c r="B521" s="144" t="s">
        <v>163</v>
      </c>
      <c r="C521" s="164">
        <v>2</v>
      </c>
      <c r="D521" s="164">
        <v>4</v>
      </c>
      <c r="E521" s="164">
        <v>4</v>
      </c>
      <c r="F521" s="164">
        <v>4</v>
      </c>
      <c r="G521" s="164">
        <v>4</v>
      </c>
      <c r="H521" s="164">
        <v>4</v>
      </c>
      <c r="I521" s="164">
        <v>3</v>
      </c>
      <c r="J521" s="164">
        <v>3</v>
      </c>
      <c r="K521" s="164">
        <v>4</v>
      </c>
      <c r="L521" s="164">
        <v>4</v>
      </c>
      <c r="M521" s="164">
        <v>5</v>
      </c>
      <c r="N521" s="164">
        <v>4</v>
      </c>
      <c r="O521" s="164">
        <v>2</v>
      </c>
      <c r="P521" s="99" t="s">
        <v>1081</v>
      </c>
      <c r="Q521" s="99" t="s">
        <v>202</v>
      </c>
    </row>
    <row r="522" spans="1:17" s="95" customFormat="1" ht="27" hidden="1" thickBot="1" x14ac:dyDescent="0.3">
      <c r="A522" s="95">
        <v>2016</v>
      </c>
      <c r="B522" s="146" t="s">
        <v>163</v>
      </c>
      <c r="C522" s="166">
        <v>3</v>
      </c>
      <c r="D522" s="166">
        <v>3</v>
      </c>
      <c r="E522" s="166">
        <v>4</v>
      </c>
      <c r="F522" s="166">
        <v>4</v>
      </c>
      <c r="G522" s="166">
        <v>5</v>
      </c>
      <c r="H522" s="166">
        <v>4</v>
      </c>
      <c r="I522" s="166">
        <v>5</v>
      </c>
      <c r="J522" s="166">
        <v>3</v>
      </c>
      <c r="K522" s="166">
        <v>3</v>
      </c>
      <c r="L522" s="166">
        <v>5</v>
      </c>
      <c r="M522" s="166">
        <v>4</v>
      </c>
      <c r="N522" s="166">
        <v>5</v>
      </c>
      <c r="O522" s="166">
        <v>4</v>
      </c>
      <c r="P522" s="98" t="s">
        <v>1085</v>
      </c>
      <c r="Q522" s="98" t="s">
        <v>203</v>
      </c>
    </row>
    <row r="523" spans="1:17" s="95" customFormat="1" ht="27" hidden="1" thickBot="1" x14ac:dyDescent="0.3">
      <c r="A523" s="95">
        <v>2016</v>
      </c>
      <c r="B523" s="144" t="s">
        <v>162</v>
      </c>
      <c r="C523" s="164">
        <v>4</v>
      </c>
      <c r="D523" s="164">
        <v>2</v>
      </c>
      <c r="E523" s="164">
        <v>4</v>
      </c>
      <c r="F523" s="164">
        <v>4</v>
      </c>
      <c r="G523" s="164">
        <v>4</v>
      </c>
      <c r="H523" s="164">
        <v>2</v>
      </c>
      <c r="I523" s="164">
        <v>2</v>
      </c>
      <c r="J523" s="164">
        <v>2</v>
      </c>
      <c r="K523" s="164">
        <v>3</v>
      </c>
      <c r="L523" s="164">
        <v>4</v>
      </c>
      <c r="M523" s="164">
        <v>5</v>
      </c>
      <c r="N523" s="164">
        <v>3</v>
      </c>
      <c r="O523" s="164">
        <v>3</v>
      </c>
      <c r="P523" s="99" t="s">
        <v>1087</v>
      </c>
      <c r="Q523" s="99" t="s">
        <v>202</v>
      </c>
    </row>
    <row r="524" spans="1:17" s="95" customFormat="1" ht="52.5" hidden="1" thickBot="1" x14ac:dyDescent="0.3">
      <c r="A524" s="95">
        <v>2016</v>
      </c>
      <c r="B524" s="146" t="s">
        <v>163</v>
      </c>
      <c r="C524" s="166">
        <v>4</v>
      </c>
      <c r="D524" s="166">
        <v>3</v>
      </c>
      <c r="E524" s="166">
        <v>4</v>
      </c>
      <c r="F524" s="166">
        <v>3</v>
      </c>
      <c r="G524" s="166">
        <v>4</v>
      </c>
      <c r="H524" s="166">
        <v>4</v>
      </c>
      <c r="I524" s="166">
        <v>3</v>
      </c>
      <c r="J524" s="166">
        <v>4</v>
      </c>
      <c r="K524" s="166">
        <v>4</v>
      </c>
      <c r="L524" s="166">
        <v>4</v>
      </c>
      <c r="M524" s="166">
        <v>2</v>
      </c>
      <c r="N524" s="166">
        <v>5</v>
      </c>
      <c r="O524" s="166">
        <v>3</v>
      </c>
      <c r="P524" s="98" t="s">
        <v>1090</v>
      </c>
      <c r="Q524" s="98" t="s">
        <v>202</v>
      </c>
    </row>
    <row r="525" spans="1:17" s="95" customFormat="1" ht="15.75" hidden="1" thickBot="1" x14ac:dyDescent="0.3">
      <c r="A525" s="95">
        <v>2016</v>
      </c>
      <c r="B525" s="144" t="s">
        <v>163</v>
      </c>
      <c r="C525" s="164">
        <v>2</v>
      </c>
      <c r="D525" s="164">
        <v>4</v>
      </c>
      <c r="E525" s="164">
        <v>1</v>
      </c>
      <c r="F525" s="164">
        <v>5</v>
      </c>
      <c r="G525" s="164">
        <v>1</v>
      </c>
      <c r="H525" s="164">
        <v>5</v>
      </c>
      <c r="I525" s="164">
        <v>1</v>
      </c>
      <c r="J525" s="164">
        <v>4</v>
      </c>
      <c r="K525" s="164">
        <v>4</v>
      </c>
      <c r="L525" s="164">
        <v>1</v>
      </c>
      <c r="M525" s="164">
        <v>5</v>
      </c>
      <c r="N525" s="164">
        <v>5</v>
      </c>
      <c r="O525" s="164">
        <v>1</v>
      </c>
      <c r="P525" s="99" t="s">
        <v>193</v>
      </c>
      <c r="Q525" s="99" t="s">
        <v>155</v>
      </c>
    </row>
    <row r="526" spans="1:17" s="95" customFormat="1" ht="27" hidden="1" thickBot="1" x14ac:dyDescent="0.3">
      <c r="A526" s="95">
        <v>2016</v>
      </c>
      <c r="B526" s="146" t="s">
        <v>162</v>
      </c>
      <c r="C526" s="166">
        <v>5</v>
      </c>
      <c r="D526" s="166">
        <v>2</v>
      </c>
      <c r="E526" s="166">
        <v>4</v>
      </c>
      <c r="F526" s="166">
        <v>5</v>
      </c>
      <c r="G526" s="166">
        <v>4</v>
      </c>
      <c r="H526" s="166">
        <v>3</v>
      </c>
      <c r="I526" s="166">
        <v>2</v>
      </c>
      <c r="J526" s="166">
        <v>4</v>
      </c>
      <c r="K526" s="166">
        <v>3</v>
      </c>
      <c r="L526" s="166">
        <v>5</v>
      </c>
      <c r="M526" s="166">
        <v>5</v>
      </c>
      <c r="N526" s="166">
        <v>4</v>
      </c>
      <c r="O526" s="166">
        <v>1</v>
      </c>
      <c r="P526" s="98" t="s">
        <v>1097</v>
      </c>
      <c r="Q526" s="98" t="s">
        <v>153</v>
      </c>
    </row>
    <row r="527" spans="1:17" s="95" customFormat="1" ht="27" hidden="1" thickBot="1" x14ac:dyDescent="0.3">
      <c r="A527" s="95">
        <v>2016</v>
      </c>
      <c r="B527" s="144" t="s">
        <v>162</v>
      </c>
      <c r="C527" s="164">
        <v>1</v>
      </c>
      <c r="D527" s="164">
        <v>5</v>
      </c>
      <c r="E527" s="164">
        <v>1</v>
      </c>
      <c r="F527" s="164">
        <v>5</v>
      </c>
      <c r="G527" s="164">
        <v>2</v>
      </c>
      <c r="H527" s="164">
        <v>5</v>
      </c>
      <c r="I527" s="164">
        <v>1</v>
      </c>
      <c r="J527" s="164">
        <v>3</v>
      </c>
      <c r="K527" s="164">
        <v>3</v>
      </c>
      <c r="L527" s="164">
        <v>3</v>
      </c>
      <c r="M527" s="164">
        <v>4</v>
      </c>
      <c r="N527" s="164">
        <v>2</v>
      </c>
      <c r="O527" s="164">
        <v>1</v>
      </c>
      <c r="P527" s="99" t="s">
        <v>1100</v>
      </c>
      <c r="Q527" s="99" t="s">
        <v>202</v>
      </c>
    </row>
    <row r="528" spans="1:17" s="95" customFormat="1" ht="27" hidden="1" thickBot="1" x14ac:dyDescent="0.3">
      <c r="A528" s="95">
        <v>2016</v>
      </c>
      <c r="B528" s="146" t="s">
        <v>163</v>
      </c>
      <c r="C528" s="166">
        <v>2</v>
      </c>
      <c r="D528" s="166">
        <v>5</v>
      </c>
      <c r="E528" s="166">
        <v>2</v>
      </c>
      <c r="F528" s="166">
        <v>5</v>
      </c>
      <c r="G528" s="166">
        <v>2</v>
      </c>
      <c r="H528" s="166">
        <v>2</v>
      </c>
      <c r="I528" s="166">
        <v>3</v>
      </c>
      <c r="J528" s="166">
        <v>3</v>
      </c>
      <c r="K528" s="166">
        <v>3</v>
      </c>
      <c r="L528" s="166">
        <v>5</v>
      </c>
      <c r="M528" s="166">
        <v>5</v>
      </c>
      <c r="N528" s="166">
        <v>5</v>
      </c>
      <c r="O528" s="166">
        <v>3</v>
      </c>
      <c r="P528" s="98" t="s">
        <v>1101</v>
      </c>
      <c r="Q528" s="98" t="s">
        <v>203</v>
      </c>
    </row>
    <row r="529" spans="1:17" s="95" customFormat="1" ht="27" hidden="1" thickBot="1" x14ac:dyDescent="0.3">
      <c r="A529" s="95">
        <v>2016</v>
      </c>
      <c r="B529" s="144" t="s">
        <v>162</v>
      </c>
      <c r="C529" s="164">
        <v>5</v>
      </c>
      <c r="D529" s="164">
        <v>4</v>
      </c>
      <c r="E529" s="164">
        <v>5</v>
      </c>
      <c r="F529" s="164">
        <v>4</v>
      </c>
      <c r="G529" s="164">
        <v>5</v>
      </c>
      <c r="H529" s="164">
        <v>5</v>
      </c>
      <c r="I529" s="164">
        <v>4</v>
      </c>
      <c r="J529" s="164">
        <v>5</v>
      </c>
      <c r="K529" s="164">
        <v>4</v>
      </c>
      <c r="L529" s="164">
        <v>5</v>
      </c>
      <c r="M529" s="164">
        <v>5</v>
      </c>
      <c r="N529" s="164">
        <v>5</v>
      </c>
      <c r="O529" s="164">
        <v>5</v>
      </c>
      <c r="P529" s="99" t="s">
        <v>345</v>
      </c>
      <c r="Q529" s="99" t="s">
        <v>204</v>
      </c>
    </row>
    <row r="530" spans="1:17" s="95" customFormat="1" ht="39.75" hidden="1" thickBot="1" x14ac:dyDescent="0.3">
      <c r="A530" s="95">
        <v>2016</v>
      </c>
      <c r="B530" s="146" t="s">
        <v>162</v>
      </c>
      <c r="C530" s="166">
        <v>5</v>
      </c>
      <c r="D530" s="166">
        <v>3</v>
      </c>
      <c r="E530" s="166">
        <v>5</v>
      </c>
      <c r="F530" s="166">
        <v>4</v>
      </c>
      <c r="G530" s="166">
        <v>4</v>
      </c>
      <c r="H530" s="166">
        <v>4</v>
      </c>
      <c r="I530" s="166">
        <v>3</v>
      </c>
      <c r="J530" s="166">
        <v>5</v>
      </c>
      <c r="K530" s="166">
        <v>3</v>
      </c>
      <c r="L530" s="166">
        <v>5</v>
      </c>
      <c r="M530" s="166">
        <v>5</v>
      </c>
      <c r="N530" s="166">
        <v>5</v>
      </c>
      <c r="O530" s="166">
        <v>3</v>
      </c>
      <c r="P530" s="98" t="s">
        <v>334</v>
      </c>
      <c r="Q530" s="98" t="s">
        <v>153</v>
      </c>
    </row>
    <row r="531" spans="1:17" s="95" customFormat="1" ht="39.75" hidden="1" thickBot="1" x14ac:dyDescent="0.3">
      <c r="A531" s="95">
        <v>2016</v>
      </c>
      <c r="B531" s="144" t="s">
        <v>162</v>
      </c>
      <c r="C531" s="164">
        <v>5</v>
      </c>
      <c r="D531" s="164">
        <v>3</v>
      </c>
      <c r="E531" s="164">
        <v>5</v>
      </c>
      <c r="F531" s="164">
        <v>3</v>
      </c>
      <c r="G531" s="164">
        <v>5</v>
      </c>
      <c r="H531" s="164">
        <v>3</v>
      </c>
      <c r="I531" s="164">
        <v>5</v>
      </c>
      <c r="J531" s="164">
        <v>5</v>
      </c>
      <c r="K531" s="164">
        <v>3</v>
      </c>
      <c r="L531" s="164">
        <v>5</v>
      </c>
      <c r="M531" s="164">
        <v>5</v>
      </c>
      <c r="N531" s="164">
        <v>5</v>
      </c>
      <c r="O531" s="164">
        <v>5</v>
      </c>
      <c r="P531" s="99" t="s">
        <v>1108</v>
      </c>
      <c r="Q531" s="99" t="s">
        <v>1109</v>
      </c>
    </row>
    <row r="532" spans="1:17" s="95" customFormat="1" ht="15.75" hidden="1" thickBot="1" x14ac:dyDescent="0.3">
      <c r="A532" s="95">
        <v>2016</v>
      </c>
      <c r="B532" s="146"/>
      <c r="C532" s="166">
        <v>2</v>
      </c>
      <c r="D532" s="166">
        <v>2</v>
      </c>
      <c r="E532" s="166">
        <v>3</v>
      </c>
      <c r="F532" s="166">
        <v>5</v>
      </c>
      <c r="G532" s="166">
        <v>3</v>
      </c>
      <c r="H532" s="166">
        <v>2</v>
      </c>
      <c r="I532" s="166">
        <v>5</v>
      </c>
      <c r="J532" s="166">
        <v>2</v>
      </c>
      <c r="K532" s="166">
        <v>1</v>
      </c>
      <c r="L532" s="166">
        <v>3</v>
      </c>
      <c r="M532" s="166">
        <v>1</v>
      </c>
      <c r="N532" s="166">
        <v>3</v>
      </c>
      <c r="O532" s="166">
        <v>2</v>
      </c>
      <c r="P532" s="98"/>
      <c r="Q532" s="98" t="s">
        <v>155</v>
      </c>
    </row>
    <row r="533" spans="1:17" s="95" customFormat="1" ht="15.75" hidden="1" thickBot="1" x14ac:dyDescent="0.3">
      <c r="A533" s="95">
        <v>2016</v>
      </c>
      <c r="B533" s="144" t="s">
        <v>162</v>
      </c>
      <c r="C533" s="164">
        <v>1</v>
      </c>
      <c r="D533" s="164">
        <v>2</v>
      </c>
      <c r="E533" s="164">
        <v>4</v>
      </c>
      <c r="F533" s="164">
        <v>4</v>
      </c>
      <c r="G533" s="164">
        <v>4</v>
      </c>
      <c r="H533" s="164">
        <v>3</v>
      </c>
      <c r="I533" s="164">
        <v>2</v>
      </c>
      <c r="J533" s="164">
        <v>2</v>
      </c>
      <c r="K533" s="164">
        <v>1</v>
      </c>
      <c r="L533" s="164">
        <v>2</v>
      </c>
      <c r="M533" s="164">
        <v>3</v>
      </c>
      <c r="N533" s="164">
        <v>3</v>
      </c>
      <c r="O533" s="164">
        <v>1</v>
      </c>
      <c r="P533" s="99" t="s">
        <v>301</v>
      </c>
      <c r="Q533" s="99" t="s">
        <v>192</v>
      </c>
    </row>
    <row r="534" spans="1:17" s="95" customFormat="1" ht="27" hidden="1" thickBot="1" x14ac:dyDescent="0.3">
      <c r="A534" s="95">
        <v>2016</v>
      </c>
      <c r="B534" s="146" t="s">
        <v>162</v>
      </c>
      <c r="C534" s="166">
        <v>3</v>
      </c>
      <c r="D534" s="166">
        <v>5</v>
      </c>
      <c r="E534" s="166">
        <v>5</v>
      </c>
      <c r="F534" s="166">
        <v>5</v>
      </c>
      <c r="G534" s="166">
        <v>5</v>
      </c>
      <c r="H534" s="166">
        <v>5</v>
      </c>
      <c r="I534" s="166">
        <v>5</v>
      </c>
      <c r="J534" s="166">
        <v>5</v>
      </c>
      <c r="K534" s="166">
        <v>5</v>
      </c>
      <c r="L534" s="166">
        <v>5</v>
      </c>
      <c r="M534" s="166">
        <v>5</v>
      </c>
      <c r="N534" s="166">
        <v>5</v>
      </c>
      <c r="O534" s="146" t="s">
        <v>5</v>
      </c>
      <c r="P534" s="98" t="s">
        <v>527</v>
      </c>
      <c r="Q534" s="98" t="s">
        <v>153</v>
      </c>
    </row>
    <row r="535" spans="1:17" s="95" customFormat="1" ht="27" hidden="1" thickBot="1" x14ac:dyDescent="0.3">
      <c r="A535" s="95">
        <v>2016</v>
      </c>
      <c r="B535" s="144" t="s">
        <v>162</v>
      </c>
      <c r="C535" s="164">
        <v>3</v>
      </c>
      <c r="D535" s="164">
        <v>2</v>
      </c>
      <c r="E535" s="164">
        <v>4</v>
      </c>
      <c r="F535" s="164">
        <v>2</v>
      </c>
      <c r="G535" s="164">
        <v>2</v>
      </c>
      <c r="H535" s="164">
        <v>2</v>
      </c>
      <c r="I535" s="164">
        <v>2</v>
      </c>
      <c r="J535" s="164">
        <v>2</v>
      </c>
      <c r="K535" s="164">
        <v>3</v>
      </c>
      <c r="L535" s="164">
        <v>2</v>
      </c>
      <c r="M535" s="164">
        <v>4</v>
      </c>
      <c r="N535" s="164">
        <v>5</v>
      </c>
      <c r="O535" s="164">
        <v>3</v>
      </c>
      <c r="P535" s="99" t="s">
        <v>726</v>
      </c>
      <c r="Q535" s="99" t="s">
        <v>202</v>
      </c>
    </row>
    <row r="536" spans="1:17" s="95" customFormat="1" ht="27" hidden="1" thickBot="1" x14ac:dyDescent="0.3">
      <c r="A536" s="95">
        <v>2016</v>
      </c>
      <c r="B536" s="146" t="s">
        <v>163</v>
      </c>
      <c r="C536" s="166">
        <v>4</v>
      </c>
      <c r="D536" s="166">
        <v>4</v>
      </c>
      <c r="E536" s="166">
        <v>4</v>
      </c>
      <c r="F536" s="166">
        <v>4</v>
      </c>
      <c r="G536" s="166">
        <v>4</v>
      </c>
      <c r="H536" s="166">
        <v>4</v>
      </c>
      <c r="I536" s="166">
        <v>5</v>
      </c>
      <c r="J536" s="166">
        <v>4</v>
      </c>
      <c r="K536" s="166">
        <v>4</v>
      </c>
      <c r="L536" s="166">
        <v>4</v>
      </c>
      <c r="M536" s="166">
        <v>4</v>
      </c>
      <c r="N536" s="166">
        <v>5</v>
      </c>
      <c r="O536" s="166">
        <v>4</v>
      </c>
      <c r="P536" s="98" t="s">
        <v>345</v>
      </c>
      <c r="Q536" s="98" t="s">
        <v>204</v>
      </c>
    </row>
    <row r="537" spans="1:17" s="95" customFormat="1" ht="27" hidden="1" thickBot="1" x14ac:dyDescent="0.3">
      <c r="A537" s="95">
        <v>2016</v>
      </c>
      <c r="B537" s="144" t="s">
        <v>163</v>
      </c>
      <c r="C537" s="164">
        <v>4</v>
      </c>
      <c r="D537" s="164">
        <v>2</v>
      </c>
      <c r="E537" s="164">
        <v>4</v>
      </c>
      <c r="F537" s="164">
        <v>3</v>
      </c>
      <c r="G537" s="164">
        <v>4</v>
      </c>
      <c r="H537" s="164">
        <v>3</v>
      </c>
      <c r="I537" s="164">
        <v>4</v>
      </c>
      <c r="J537" s="164">
        <v>5</v>
      </c>
      <c r="K537" s="164">
        <v>5</v>
      </c>
      <c r="L537" s="164">
        <v>5</v>
      </c>
      <c r="M537" s="164">
        <v>5</v>
      </c>
      <c r="N537" s="164">
        <v>4</v>
      </c>
      <c r="O537" s="164">
        <v>5</v>
      </c>
      <c r="P537" s="99" t="s">
        <v>1122</v>
      </c>
      <c r="Q537" s="99" t="s">
        <v>203</v>
      </c>
    </row>
    <row r="538" spans="1:17" s="95" customFormat="1" ht="27" hidden="1" thickBot="1" x14ac:dyDescent="0.3">
      <c r="A538" s="95">
        <v>2016</v>
      </c>
      <c r="B538" s="146" t="s">
        <v>163</v>
      </c>
      <c r="C538" s="166">
        <v>3</v>
      </c>
      <c r="D538" s="166">
        <v>3</v>
      </c>
      <c r="E538" s="166">
        <v>4</v>
      </c>
      <c r="F538" s="166">
        <v>3</v>
      </c>
      <c r="G538" s="166">
        <v>5</v>
      </c>
      <c r="H538" s="166">
        <v>4</v>
      </c>
      <c r="I538" s="166">
        <v>4</v>
      </c>
      <c r="J538" s="166">
        <v>5</v>
      </c>
      <c r="K538" s="166">
        <v>4</v>
      </c>
      <c r="L538" s="166">
        <v>4</v>
      </c>
      <c r="M538" s="166">
        <v>4</v>
      </c>
      <c r="N538" s="166">
        <v>4</v>
      </c>
      <c r="O538" s="166">
        <v>4</v>
      </c>
      <c r="P538" s="98" t="s">
        <v>1053</v>
      </c>
      <c r="Q538" s="98" t="s">
        <v>153</v>
      </c>
    </row>
    <row r="539" spans="1:17" s="95" customFormat="1" ht="27" hidden="1" thickBot="1" x14ac:dyDescent="0.3">
      <c r="A539" s="95">
        <v>2016</v>
      </c>
      <c r="B539" s="144" t="s">
        <v>163</v>
      </c>
      <c r="C539" s="164">
        <v>5</v>
      </c>
      <c r="D539" s="164">
        <v>5</v>
      </c>
      <c r="E539" s="164">
        <v>5</v>
      </c>
      <c r="F539" s="164">
        <v>5</v>
      </c>
      <c r="G539" s="164">
        <v>5</v>
      </c>
      <c r="H539" s="164">
        <v>5</v>
      </c>
      <c r="I539" s="164">
        <v>5</v>
      </c>
      <c r="J539" s="164">
        <v>3</v>
      </c>
      <c r="K539" s="164">
        <v>4</v>
      </c>
      <c r="L539" s="164">
        <v>4</v>
      </c>
      <c r="M539" s="164">
        <v>5</v>
      </c>
      <c r="N539" s="164">
        <v>4</v>
      </c>
      <c r="O539" s="164">
        <v>3</v>
      </c>
      <c r="P539" s="99" t="s">
        <v>345</v>
      </c>
      <c r="Q539" s="99" t="s">
        <v>204</v>
      </c>
    </row>
    <row r="540" spans="1:17" s="95" customFormat="1" ht="15.75" hidden="1" thickBot="1" x14ac:dyDescent="0.3">
      <c r="A540" s="95">
        <v>2016</v>
      </c>
      <c r="B540" s="146" t="s">
        <v>163</v>
      </c>
      <c r="C540" s="166">
        <v>4</v>
      </c>
      <c r="D540" s="166">
        <v>3</v>
      </c>
      <c r="E540" s="166">
        <v>3</v>
      </c>
      <c r="F540" s="166">
        <v>3</v>
      </c>
      <c r="G540" s="166">
        <v>4</v>
      </c>
      <c r="H540" s="166">
        <v>4</v>
      </c>
      <c r="I540" s="166">
        <v>2</v>
      </c>
      <c r="J540" s="166">
        <v>1</v>
      </c>
      <c r="K540" s="166">
        <v>1</v>
      </c>
      <c r="L540" s="166">
        <v>1</v>
      </c>
      <c r="M540" s="166">
        <v>3</v>
      </c>
      <c r="N540" s="166">
        <v>4</v>
      </c>
      <c r="O540" s="166">
        <v>2</v>
      </c>
      <c r="P540" s="98" t="s">
        <v>1129</v>
      </c>
      <c r="Q540" s="98" t="s">
        <v>155</v>
      </c>
    </row>
    <row r="541" spans="1:17" s="95" customFormat="1" ht="27" hidden="1" thickBot="1" x14ac:dyDescent="0.3">
      <c r="A541" s="95">
        <v>2016</v>
      </c>
      <c r="B541" s="144" t="s">
        <v>162</v>
      </c>
      <c r="C541" s="164">
        <v>5</v>
      </c>
      <c r="D541" s="164">
        <v>4</v>
      </c>
      <c r="E541" s="164">
        <v>3</v>
      </c>
      <c r="F541" s="164">
        <v>4</v>
      </c>
      <c r="G541" s="164">
        <v>3</v>
      </c>
      <c r="H541" s="164">
        <v>2</v>
      </c>
      <c r="I541" s="164">
        <v>3</v>
      </c>
      <c r="J541" s="164">
        <v>5</v>
      </c>
      <c r="K541" s="164">
        <v>5</v>
      </c>
      <c r="L541" s="164">
        <v>5</v>
      </c>
      <c r="M541" s="164">
        <v>5</v>
      </c>
      <c r="N541" s="164">
        <v>4</v>
      </c>
      <c r="O541" s="164">
        <v>3</v>
      </c>
      <c r="P541" s="99" t="s">
        <v>1132</v>
      </c>
      <c r="Q541" s="99" t="s">
        <v>203</v>
      </c>
    </row>
    <row r="542" spans="1:17" s="95" customFormat="1" ht="39.75" hidden="1" thickBot="1" x14ac:dyDescent="0.3">
      <c r="A542" s="95">
        <v>2016</v>
      </c>
      <c r="B542" s="146" t="s">
        <v>163</v>
      </c>
      <c r="C542" s="166">
        <v>2</v>
      </c>
      <c r="D542" s="166">
        <v>2</v>
      </c>
      <c r="E542" s="166">
        <v>2</v>
      </c>
      <c r="F542" s="166">
        <v>2</v>
      </c>
      <c r="G542" s="166">
        <v>3</v>
      </c>
      <c r="H542" s="166">
        <v>2</v>
      </c>
      <c r="I542" s="166">
        <v>2</v>
      </c>
      <c r="J542" s="166">
        <v>2</v>
      </c>
      <c r="K542" s="166">
        <v>4</v>
      </c>
      <c r="L542" s="166">
        <v>3</v>
      </c>
      <c r="M542" s="166">
        <v>4</v>
      </c>
      <c r="N542" s="166">
        <v>1</v>
      </c>
      <c r="O542" s="166">
        <v>4</v>
      </c>
      <c r="P542" s="98" t="s">
        <v>1133</v>
      </c>
      <c r="Q542" s="98" t="s">
        <v>202</v>
      </c>
    </row>
    <row r="543" spans="1:17" s="95" customFormat="1" ht="27" hidden="1" thickBot="1" x14ac:dyDescent="0.3">
      <c r="A543" s="95">
        <v>2016</v>
      </c>
      <c r="B543" s="144" t="s">
        <v>162</v>
      </c>
      <c r="C543" s="164">
        <v>4</v>
      </c>
      <c r="D543" s="164">
        <v>3</v>
      </c>
      <c r="E543" s="164">
        <v>4</v>
      </c>
      <c r="F543" s="164">
        <v>4</v>
      </c>
      <c r="G543" s="164">
        <v>4</v>
      </c>
      <c r="H543" s="164">
        <v>4</v>
      </c>
      <c r="I543" s="164">
        <v>3</v>
      </c>
      <c r="J543" s="164">
        <v>2</v>
      </c>
      <c r="K543" s="164">
        <v>2</v>
      </c>
      <c r="L543" s="164">
        <v>4</v>
      </c>
      <c r="M543" s="164">
        <v>3</v>
      </c>
      <c r="N543" s="164">
        <v>4</v>
      </c>
      <c r="O543" s="164">
        <v>3</v>
      </c>
      <c r="P543" s="99" t="s">
        <v>1136</v>
      </c>
      <c r="Q543" s="99" t="s">
        <v>155</v>
      </c>
    </row>
    <row r="544" spans="1:17" s="95" customFormat="1" ht="27" hidden="1" thickBot="1" x14ac:dyDescent="0.3">
      <c r="A544" s="95">
        <v>2016</v>
      </c>
      <c r="B544" s="146" t="s">
        <v>162</v>
      </c>
      <c r="C544" s="166">
        <v>4</v>
      </c>
      <c r="D544" s="166">
        <v>1</v>
      </c>
      <c r="E544" s="166">
        <v>2</v>
      </c>
      <c r="F544" s="166">
        <v>1</v>
      </c>
      <c r="G544" s="166">
        <v>1</v>
      </c>
      <c r="H544" s="166">
        <v>1</v>
      </c>
      <c r="I544" s="166">
        <v>1</v>
      </c>
      <c r="J544" s="166">
        <v>1</v>
      </c>
      <c r="K544" s="166">
        <v>1</v>
      </c>
      <c r="L544" s="166">
        <v>2</v>
      </c>
      <c r="M544" s="166">
        <v>1</v>
      </c>
      <c r="N544" s="166">
        <v>1</v>
      </c>
      <c r="O544" s="166">
        <v>1</v>
      </c>
      <c r="P544" s="98" t="s">
        <v>1140</v>
      </c>
      <c r="Q544" s="98" t="s">
        <v>202</v>
      </c>
    </row>
    <row r="545" spans="1:17" s="95" customFormat="1" ht="27" hidden="1" thickBot="1" x14ac:dyDescent="0.3">
      <c r="A545" s="95">
        <v>2016</v>
      </c>
      <c r="B545" s="144" t="s">
        <v>163</v>
      </c>
      <c r="C545" s="164">
        <v>3</v>
      </c>
      <c r="D545" s="164">
        <v>2</v>
      </c>
      <c r="E545" s="164">
        <v>3</v>
      </c>
      <c r="F545" s="164">
        <v>3</v>
      </c>
      <c r="G545" s="164">
        <v>5</v>
      </c>
      <c r="H545" s="164">
        <v>3</v>
      </c>
      <c r="I545" s="164">
        <v>4</v>
      </c>
      <c r="J545" s="164">
        <v>4</v>
      </c>
      <c r="K545" s="164">
        <v>4</v>
      </c>
      <c r="L545" s="164">
        <v>4</v>
      </c>
      <c r="M545" s="164">
        <v>4</v>
      </c>
      <c r="N545" s="164">
        <v>5</v>
      </c>
      <c r="O545" s="164">
        <v>4</v>
      </c>
      <c r="P545" s="99" t="s">
        <v>479</v>
      </c>
      <c r="Q545" s="99" t="s">
        <v>204</v>
      </c>
    </row>
    <row r="546" spans="1:17" s="95" customFormat="1" ht="27" hidden="1" thickBot="1" x14ac:dyDescent="0.3">
      <c r="A546" s="95">
        <v>2016</v>
      </c>
      <c r="B546" s="146" t="s">
        <v>162</v>
      </c>
      <c r="C546" s="166">
        <v>5</v>
      </c>
      <c r="D546" s="166">
        <v>1</v>
      </c>
      <c r="E546" s="166">
        <v>5</v>
      </c>
      <c r="F546" s="166">
        <v>2</v>
      </c>
      <c r="G546" s="166">
        <v>5</v>
      </c>
      <c r="H546" s="166">
        <v>1</v>
      </c>
      <c r="I546" s="166">
        <v>5</v>
      </c>
      <c r="J546" s="166">
        <v>1</v>
      </c>
      <c r="K546" s="166">
        <v>4</v>
      </c>
      <c r="L546" s="166">
        <v>3</v>
      </c>
      <c r="M546" s="166">
        <v>4</v>
      </c>
      <c r="N546" s="166">
        <v>5</v>
      </c>
      <c r="O546" s="166">
        <v>5</v>
      </c>
      <c r="P546" s="98" t="s">
        <v>1144</v>
      </c>
      <c r="Q546" s="98" t="s">
        <v>153</v>
      </c>
    </row>
    <row r="547" spans="1:17" s="95" customFormat="1" ht="15.75" hidden="1" thickBot="1" x14ac:dyDescent="0.3">
      <c r="A547" s="95">
        <v>2016</v>
      </c>
      <c r="B547" s="144" t="s">
        <v>162</v>
      </c>
      <c r="C547" s="164">
        <v>2</v>
      </c>
      <c r="D547" s="164">
        <v>3</v>
      </c>
      <c r="E547" s="164">
        <v>2</v>
      </c>
      <c r="F547" s="164">
        <v>5</v>
      </c>
      <c r="G547" s="164">
        <v>2</v>
      </c>
      <c r="H547" s="164">
        <v>2</v>
      </c>
      <c r="I547" s="164">
        <v>2</v>
      </c>
      <c r="J547" s="164">
        <v>2</v>
      </c>
      <c r="K547" s="164">
        <v>2</v>
      </c>
      <c r="L547" s="164">
        <v>2</v>
      </c>
      <c r="M547" s="164">
        <v>3</v>
      </c>
      <c r="N547" s="164">
        <v>5</v>
      </c>
      <c r="O547" s="164">
        <v>2</v>
      </c>
      <c r="P547" s="99" t="s">
        <v>1146</v>
      </c>
      <c r="Q547" s="99" t="s">
        <v>192</v>
      </c>
    </row>
    <row r="548" spans="1:17" s="95" customFormat="1" ht="52.5" hidden="1" thickBot="1" x14ac:dyDescent="0.3">
      <c r="A548" s="95">
        <v>2016</v>
      </c>
      <c r="B548" s="146" t="s">
        <v>162</v>
      </c>
      <c r="C548" s="166">
        <v>5</v>
      </c>
      <c r="D548" s="166">
        <v>4</v>
      </c>
      <c r="E548" s="166">
        <v>5</v>
      </c>
      <c r="F548" s="166">
        <v>3</v>
      </c>
      <c r="G548" s="166">
        <v>5</v>
      </c>
      <c r="H548" s="166">
        <v>4</v>
      </c>
      <c r="I548" s="166">
        <v>5</v>
      </c>
      <c r="J548" s="166">
        <v>4</v>
      </c>
      <c r="K548" s="166">
        <v>5</v>
      </c>
      <c r="L548" s="166">
        <v>5</v>
      </c>
      <c r="M548" s="166">
        <v>3</v>
      </c>
      <c r="N548" s="166">
        <v>4</v>
      </c>
      <c r="O548" s="166">
        <v>5</v>
      </c>
      <c r="P548" s="98" t="s">
        <v>1150</v>
      </c>
      <c r="Q548" s="98" t="s">
        <v>192</v>
      </c>
    </row>
    <row r="549" spans="1:17" s="95" customFormat="1" ht="52.5" hidden="1" thickBot="1" x14ac:dyDescent="0.3">
      <c r="A549" s="95">
        <v>2016</v>
      </c>
      <c r="B549" s="144" t="s">
        <v>162</v>
      </c>
      <c r="C549" s="164">
        <v>5</v>
      </c>
      <c r="D549" s="164">
        <v>1</v>
      </c>
      <c r="E549" s="164">
        <v>5</v>
      </c>
      <c r="F549" s="164">
        <v>1</v>
      </c>
      <c r="G549" s="164">
        <v>4</v>
      </c>
      <c r="H549" s="164">
        <v>1</v>
      </c>
      <c r="I549" s="164">
        <v>5</v>
      </c>
      <c r="J549" s="164">
        <v>1</v>
      </c>
      <c r="K549" s="164">
        <v>1</v>
      </c>
      <c r="L549" s="164">
        <v>1</v>
      </c>
      <c r="M549" s="164">
        <v>1</v>
      </c>
      <c r="N549" s="164">
        <v>5</v>
      </c>
      <c r="O549" s="164">
        <v>3</v>
      </c>
      <c r="P549" s="99" t="s">
        <v>1155</v>
      </c>
      <c r="Q549" s="99" t="s">
        <v>203</v>
      </c>
    </row>
    <row r="550" spans="1:17" s="95" customFormat="1" ht="39.75" hidden="1" thickBot="1" x14ac:dyDescent="0.3">
      <c r="A550" s="95">
        <v>2016</v>
      </c>
      <c r="B550" s="146" t="s">
        <v>163</v>
      </c>
      <c r="C550" s="166">
        <v>2</v>
      </c>
      <c r="D550" s="166">
        <v>2</v>
      </c>
      <c r="E550" s="166">
        <v>3</v>
      </c>
      <c r="F550" s="166">
        <v>3</v>
      </c>
      <c r="G550" s="166">
        <v>3</v>
      </c>
      <c r="H550" s="166">
        <v>4</v>
      </c>
      <c r="I550" s="166">
        <v>2</v>
      </c>
      <c r="J550" s="166">
        <v>3</v>
      </c>
      <c r="K550" s="166">
        <v>4</v>
      </c>
      <c r="L550" s="166">
        <v>3</v>
      </c>
      <c r="M550" s="166">
        <v>3</v>
      </c>
      <c r="N550" s="166">
        <v>5</v>
      </c>
      <c r="O550" s="166">
        <v>3</v>
      </c>
      <c r="P550" s="98" t="s">
        <v>1158</v>
      </c>
      <c r="Q550" s="98" t="s">
        <v>204</v>
      </c>
    </row>
    <row r="551" spans="1:17" s="95" customFormat="1" ht="27" hidden="1" thickBot="1" x14ac:dyDescent="0.3">
      <c r="A551" s="95">
        <v>2016</v>
      </c>
      <c r="B551" s="144" t="s">
        <v>162</v>
      </c>
      <c r="C551" s="164">
        <v>2</v>
      </c>
      <c r="D551" s="164">
        <v>2</v>
      </c>
      <c r="E551" s="164">
        <v>2</v>
      </c>
      <c r="F551" s="164">
        <v>3</v>
      </c>
      <c r="G551" s="164">
        <v>3</v>
      </c>
      <c r="H551" s="164">
        <v>2</v>
      </c>
      <c r="I551" s="164">
        <v>2</v>
      </c>
      <c r="J551" s="164">
        <v>2</v>
      </c>
      <c r="K551" s="164">
        <v>1</v>
      </c>
      <c r="L551" s="164">
        <v>2</v>
      </c>
      <c r="M551" s="164">
        <v>1</v>
      </c>
      <c r="N551" s="164">
        <v>4</v>
      </c>
      <c r="O551" s="164">
        <v>2</v>
      </c>
      <c r="P551" s="99" t="s">
        <v>301</v>
      </c>
      <c r="Q551" s="99" t="s">
        <v>203</v>
      </c>
    </row>
    <row r="552" spans="1:17" s="95" customFormat="1" ht="15.75" hidden="1" thickBot="1" x14ac:dyDescent="0.3">
      <c r="A552" s="95">
        <v>2016</v>
      </c>
      <c r="B552" s="146" t="s">
        <v>163</v>
      </c>
      <c r="C552" s="166">
        <v>3</v>
      </c>
      <c r="D552" s="166">
        <v>5</v>
      </c>
      <c r="E552" s="166">
        <v>5</v>
      </c>
      <c r="F552" s="166">
        <v>5</v>
      </c>
      <c r="G552" s="166">
        <v>5</v>
      </c>
      <c r="H552" s="166">
        <v>5</v>
      </c>
      <c r="I552" s="166">
        <v>5</v>
      </c>
      <c r="J552" s="166">
        <v>4</v>
      </c>
      <c r="K552" s="166">
        <v>4</v>
      </c>
      <c r="L552" s="166">
        <v>5</v>
      </c>
      <c r="M552" s="166">
        <v>4</v>
      </c>
      <c r="N552" s="166">
        <v>5</v>
      </c>
      <c r="O552" s="166">
        <v>5</v>
      </c>
      <c r="P552" s="98" t="s">
        <v>301</v>
      </c>
      <c r="Q552" s="98" t="s">
        <v>192</v>
      </c>
    </row>
    <row r="553" spans="1:17" s="95" customFormat="1" ht="27" hidden="1" thickBot="1" x14ac:dyDescent="0.3">
      <c r="A553" s="95">
        <v>2016</v>
      </c>
      <c r="B553" s="144" t="s">
        <v>163</v>
      </c>
      <c r="C553" s="164">
        <v>4</v>
      </c>
      <c r="D553" s="164">
        <v>2</v>
      </c>
      <c r="E553" s="164">
        <v>3</v>
      </c>
      <c r="F553" s="164">
        <v>2</v>
      </c>
      <c r="G553" s="164">
        <v>3</v>
      </c>
      <c r="H553" s="164">
        <v>2</v>
      </c>
      <c r="I553" s="164">
        <v>3</v>
      </c>
      <c r="J553" s="164">
        <v>4</v>
      </c>
      <c r="K553" s="164">
        <v>2</v>
      </c>
      <c r="L553" s="164">
        <v>3</v>
      </c>
      <c r="M553" s="164">
        <v>3</v>
      </c>
      <c r="N553" s="164">
        <v>4</v>
      </c>
      <c r="O553" s="164">
        <v>3</v>
      </c>
      <c r="P553" s="99" t="s">
        <v>1164</v>
      </c>
      <c r="Q553" s="99" t="s">
        <v>204</v>
      </c>
    </row>
    <row r="554" spans="1:17" s="95" customFormat="1" ht="27" hidden="1" thickBot="1" x14ac:dyDescent="0.3">
      <c r="A554" s="95">
        <v>2016</v>
      </c>
      <c r="B554" s="146" t="s">
        <v>163</v>
      </c>
      <c r="C554" s="166">
        <v>4</v>
      </c>
      <c r="D554" s="166">
        <v>3</v>
      </c>
      <c r="E554" s="166">
        <v>5</v>
      </c>
      <c r="F554" s="166">
        <v>4</v>
      </c>
      <c r="G554" s="166">
        <v>5</v>
      </c>
      <c r="H554" s="166">
        <v>4</v>
      </c>
      <c r="I554" s="166">
        <v>4</v>
      </c>
      <c r="J554" s="166">
        <v>3</v>
      </c>
      <c r="K554" s="166">
        <v>3</v>
      </c>
      <c r="L554" s="166">
        <v>4</v>
      </c>
      <c r="M554" s="166">
        <v>3</v>
      </c>
      <c r="N554" s="166">
        <v>4</v>
      </c>
      <c r="O554" s="166">
        <v>3</v>
      </c>
      <c r="P554" s="98" t="s">
        <v>1167</v>
      </c>
      <c r="Q554" s="98" t="s">
        <v>204</v>
      </c>
    </row>
    <row r="555" spans="1:17" s="95" customFormat="1" ht="39.75" hidden="1" thickBot="1" x14ac:dyDescent="0.3">
      <c r="A555" s="95">
        <v>2016</v>
      </c>
      <c r="B555" s="144" t="s">
        <v>162</v>
      </c>
      <c r="C555" s="164">
        <v>2</v>
      </c>
      <c r="D555" s="164">
        <v>4</v>
      </c>
      <c r="E555" s="164">
        <v>5</v>
      </c>
      <c r="F555" s="164">
        <v>1</v>
      </c>
      <c r="G555" s="164">
        <v>4</v>
      </c>
      <c r="H555" s="164">
        <v>1</v>
      </c>
      <c r="I555" s="164">
        <v>4</v>
      </c>
      <c r="J555" s="164">
        <v>3</v>
      </c>
      <c r="K555" s="164">
        <v>3</v>
      </c>
      <c r="L555" s="164">
        <v>4</v>
      </c>
      <c r="M555" s="164">
        <v>5</v>
      </c>
      <c r="N555" s="164">
        <v>4</v>
      </c>
      <c r="O555" s="164">
        <v>4</v>
      </c>
      <c r="P555" s="99" t="s">
        <v>1170</v>
      </c>
      <c r="Q555" s="99" t="s">
        <v>202</v>
      </c>
    </row>
    <row r="556" spans="1:17" s="95" customFormat="1" ht="39.75" hidden="1" thickBot="1" x14ac:dyDescent="0.3">
      <c r="A556" s="95">
        <v>2016</v>
      </c>
      <c r="B556" s="146" t="s">
        <v>163</v>
      </c>
      <c r="C556" s="166">
        <v>4</v>
      </c>
      <c r="D556" s="166">
        <v>3</v>
      </c>
      <c r="E556" s="166">
        <v>4</v>
      </c>
      <c r="F556" s="166">
        <v>4</v>
      </c>
      <c r="G556" s="166">
        <v>4</v>
      </c>
      <c r="H556" s="166">
        <v>3</v>
      </c>
      <c r="I556" s="166">
        <v>4</v>
      </c>
      <c r="J556" s="166">
        <v>4</v>
      </c>
      <c r="K556" s="166">
        <v>4</v>
      </c>
      <c r="L556" s="166">
        <v>4</v>
      </c>
      <c r="M556" s="166">
        <v>4</v>
      </c>
      <c r="N556" s="166">
        <v>4</v>
      </c>
      <c r="O556" s="166">
        <v>3</v>
      </c>
      <c r="P556" s="98" t="s">
        <v>1172</v>
      </c>
      <c r="Q556" s="98" t="s">
        <v>202</v>
      </c>
    </row>
    <row r="557" spans="1:17" s="95" customFormat="1" ht="15.75" hidden="1" thickBot="1" x14ac:dyDescent="0.3">
      <c r="A557" s="95">
        <v>2016</v>
      </c>
      <c r="B557" s="144" t="s">
        <v>163</v>
      </c>
      <c r="C557" s="164">
        <v>3</v>
      </c>
      <c r="D557" s="164">
        <v>1</v>
      </c>
      <c r="E557" s="164">
        <v>5</v>
      </c>
      <c r="F557" s="164">
        <v>5</v>
      </c>
      <c r="G557" s="164">
        <v>5</v>
      </c>
      <c r="H557" s="164">
        <v>3</v>
      </c>
      <c r="I557" s="164">
        <v>5</v>
      </c>
      <c r="J557" s="164">
        <v>1</v>
      </c>
      <c r="K557" s="164">
        <v>3</v>
      </c>
      <c r="L557" s="164">
        <v>5</v>
      </c>
      <c r="M557" s="164">
        <v>5</v>
      </c>
      <c r="N557" s="164">
        <v>5</v>
      </c>
      <c r="O557" s="164">
        <v>4</v>
      </c>
      <c r="P557" s="99" t="s">
        <v>301</v>
      </c>
      <c r="Q557" s="99" t="s">
        <v>192</v>
      </c>
    </row>
    <row r="558" spans="1:17" s="95" customFormat="1" ht="27" hidden="1" thickBot="1" x14ac:dyDescent="0.3">
      <c r="A558" s="95">
        <v>2016</v>
      </c>
      <c r="B558" s="146" t="s">
        <v>162</v>
      </c>
      <c r="C558" s="166">
        <v>5</v>
      </c>
      <c r="D558" s="166">
        <v>5</v>
      </c>
      <c r="E558" s="166">
        <v>5</v>
      </c>
      <c r="F558" s="166">
        <v>5</v>
      </c>
      <c r="G558" s="166">
        <v>4</v>
      </c>
      <c r="H558" s="166">
        <v>5</v>
      </c>
      <c r="I558" s="166">
        <v>4</v>
      </c>
      <c r="J558" s="166">
        <v>4</v>
      </c>
      <c r="K558" s="166">
        <v>4</v>
      </c>
      <c r="L558" s="166">
        <v>5</v>
      </c>
      <c r="M558" s="166">
        <v>4</v>
      </c>
      <c r="N558" s="166">
        <v>4</v>
      </c>
      <c r="O558" s="166">
        <v>5</v>
      </c>
      <c r="P558" s="98" t="s">
        <v>345</v>
      </c>
      <c r="Q558" s="98" t="s">
        <v>204</v>
      </c>
    </row>
    <row r="559" spans="1:17" s="95" customFormat="1" ht="15.75" hidden="1" thickBot="1" x14ac:dyDescent="0.3">
      <c r="A559" s="95">
        <v>2016</v>
      </c>
      <c r="B559" s="144" t="s">
        <v>163</v>
      </c>
      <c r="C559" s="164">
        <v>4</v>
      </c>
      <c r="D559" s="164">
        <v>4</v>
      </c>
      <c r="E559" s="164">
        <v>5</v>
      </c>
      <c r="F559" s="164">
        <v>4</v>
      </c>
      <c r="G559" s="164">
        <v>4</v>
      </c>
      <c r="H559" s="164">
        <v>5</v>
      </c>
      <c r="I559" s="164">
        <v>4</v>
      </c>
      <c r="J559" s="164">
        <v>4</v>
      </c>
      <c r="K559" s="164">
        <v>4</v>
      </c>
      <c r="L559" s="164">
        <v>4</v>
      </c>
      <c r="M559" s="164">
        <v>4</v>
      </c>
      <c r="N559" s="164">
        <v>5</v>
      </c>
      <c r="O559" s="164">
        <v>4</v>
      </c>
      <c r="P559" s="99" t="s">
        <v>1174</v>
      </c>
      <c r="Q559" s="99" t="s">
        <v>153</v>
      </c>
    </row>
    <row r="560" spans="1:17" s="95" customFormat="1" ht="27" hidden="1" thickBot="1" x14ac:dyDescent="0.3">
      <c r="A560" s="95">
        <v>2016</v>
      </c>
      <c r="B560" s="146" t="s">
        <v>162</v>
      </c>
      <c r="C560" s="166">
        <v>2</v>
      </c>
      <c r="D560" s="166">
        <v>2</v>
      </c>
      <c r="E560" s="166">
        <v>3</v>
      </c>
      <c r="F560" s="166">
        <v>3</v>
      </c>
      <c r="G560" s="166">
        <v>2</v>
      </c>
      <c r="H560" s="166">
        <v>2</v>
      </c>
      <c r="I560" s="166">
        <v>2</v>
      </c>
      <c r="J560" s="166">
        <v>1</v>
      </c>
      <c r="K560" s="166">
        <v>2</v>
      </c>
      <c r="L560" s="166">
        <v>2</v>
      </c>
      <c r="M560" s="166">
        <v>2</v>
      </c>
      <c r="N560" s="166">
        <v>4</v>
      </c>
      <c r="O560" s="166">
        <v>2</v>
      </c>
      <c r="P560" s="98" t="s">
        <v>3501</v>
      </c>
      <c r="Q560" s="98" t="s">
        <v>203</v>
      </c>
    </row>
    <row r="561" spans="1:17" s="95" customFormat="1" ht="27" hidden="1" thickBot="1" x14ac:dyDescent="0.3">
      <c r="A561" s="95">
        <v>2016</v>
      </c>
      <c r="B561" s="144" t="s">
        <v>163</v>
      </c>
      <c r="C561" s="164">
        <v>4</v>
      </c>
      <c r="D561" s="164">
        <v>1</v>
      </c>
      <c r="E561" s="164">
        <v>3</v>
      </c>
      <c r="F561" s="164">
        <v>2</v>
      </c>
      <c r="G561" s="164">
        <v>4</v>
      </c>
      <c r="H561" s="164">
        <v>1</v>
      </c>
      <c r="I561" s="164">
        <v>3</v>
      </c>
      <c r="J561" s="164">
        <v>3</v>
      </c>
      <c r="K561" s="164">
        <v>5</v>
      </c>
      <c r="L561" s="164">
        <v>4</v>
      </c>
      <c r="M561" s="164">
        <v>4</v>
      </c>
      <c r="N561" s="164">
        <v>4</v>
      </c>
      <c r="O561" s="164">
        <v>4</v>
      </c>
      <c r="P561" s="99" t="s">
        <v>1179</v>
      </c>
      <c r="Q561" s="99" t="s">
        <v>202</v>
      </c>
    </row>
    <row r="562" spans="1:17" s="95" customFormat="1" ht="52.5" hidden="1" thickBot="1" x14ac:dyDescent="0.3">
      <c r="A562" s="95">
        <v>2016</v>
      </c>
      <c r="B562" s="146" t="s">
        <v>162</v>
      </c>
      <c r="C562" s="166">
        <v>2</v>
      </c>
      <c r="D562" s="166">
        <v>2</v>
      </c>
      <c r="E562" s="166">
        <v>4</v>
      </c>
      <c r="F562" s="166">
        <v>4</v>
      </c>
      <c r="G562" s="166">
        <v>4</v>
      </c>
      <c r="H562" s="166">
        <v>2</v>
      </c>
      <c r="I562" s="166">
        <v>4</v>
      </c>
      <c r="J562" s="166">
        <v>3</v>
      </c>
      <c r="K562" s="166">
        <v>2</v>
      </c>
      <c r="L562" s="166">
        <v>3</v>
      </c>
      <c r="M562" s="166">
        <v>2</v>
      </c>
      <c r="N562" s="166">
        <v>2</v>
      </c>
      <c r="O562" s="166">
        <v>3</v>
      </c>
      <c r="P562" s="98" t="s">
        <v>1181</v>
      </c>
      <c r="Q562" s="98" t="s">
        <v>202</v>
      </c>
    </row>
    <row r="563" spans="1:17" s="95" customFormat="1" ht="15.75" hidden="1" thickBot="1" x14ac:dyDescent="0.3">
      <c r="A563" s="95">
        <v>2016</v>
      </c>
      <c r="B563" s="144" t="s">
        <v>163</v>
      </c>
      <c r="C563" s="164">
        <v>1</v>
      </c>
      <c r="D563" s="164">
        <v>3</v>
      </c>
      <c r="E563" s="164">
        <v>3</v>
      </c>
      <c r="F563" s="164">
        <v>1</v>
      </c>
      <c r="G563" s="164">
        <v>3</v>
      </c>
      <c r="H563" s="164">
        <v>1</v>
      </c>
      <c r="I563" s="164">
        <v>3</v>
      </c>
      <c r="J563" s="164">
        <v>1</v>
      </c>
      <c r="K563" s="164">
        <v>4</v>
      </c>
      <c r="L563" s="164">
        <v>1</v>
      </c>
      <c r="M563" s="164">
        <v>2</v>
      </c>
      <c r="N563" s="164">
        <v>3</v>
      </c>
      <c r="O563" s="164">
        <v>3</v>
      </c>
      <c r="P563" s="99" t="s">
        <v>1182</v>
      </c>
      <c r="Q563" s="99" t="s">
        <v>155</v>
      </c>
    </row>
    <row r="564" spans="1:17" s="95" customFormat="1" ht="27" hidden="1" thickBot="1" x14ac:dyDescent="0.3">
      <c r="A564" s="95">
        <v>2016</v>
      </c>
      <c r="B564" s="146" t="s">
        <v>163</v>
      </c>
      <c r="C564" s="166">
        <v>4</v>
      </c>
      <c r="D564" s="166">
        <v>3</v>
      </c>
      <c r="E564" s="166">
        <v>3</v>
      </c>
      <c r="F564" s="166">
        <v>5</v>
      </c>
      <c r="G564" s="166">
        <v>2</v>
      </c>
      <c r="H564" s="166">
        <v>1</v>
      </c>
      <c r="I564" s="166">
        <v>4</v>
      </c>
      <c r="J564" s="166">
        <v>4</v>
      </c>
      <c r="K564" s="166">
        <v>5</v>
      </c>
      <c r="L564" s="166">
        <v>4</v>
      </c>
      <c r="M564" s="166">
        <v>4</v>
      </c>
      <c r="N564" s="166">
        <v>5</v>
      </c>
      <c r="O564" s="166">
        <v>3</v>
      </c>
      <c r="P564" s="98" t="s">
        <v>1184</v>
      </c>
      <c r="Q564" s="98" t="s">
        <v>202</v>
      </c>
    </row>
    <row r="565" spans="1:17" s="95" customFormat="1" ht="27" hidden="1" thickBot="1" x14ac:dyDescent="0.3">
      <c r="A565" s="95">
        <v>2016</v>
      </c>
      <c r="B565" s="144" t="s">
        <v>162</v>
      </c>
      <c r="C565" s="164">
        <v>5</v>
      </c>
      <c r="D565" s="164">
        <v>3</v>
      </c>
      <c r="E565" s="164">
        <v>4</v>
      </c>
      <c r="F565" s="164">
        <v>5</v>
      </c>
      <c r="G565" s="164">
        <v>5</v>
      </c>
      <c r="H565" s="164">
        <v>4</v>
      </c>
      <c r="I565" s="164">
        <v>3</v>
      </c>
      <c r="J565" s="164">
        <v>2</v>
      </c>
      <c r="K565" s="164">
        <v>2</v>
      </c>
      <c r="L565" s="164">
        <v>1</v>
      </c>
      <c r="M565" s="164">
        <v>5</v>
      </c>
      <c r="N565" s="164">
        <v>5</v>
      </c>
      <c r="O565" s="164">
        <v>1</v>
      </c>
      <c r="P565" s="99" t="s">
        <v>1187</v>
      </c>
      <c r="Q565" s="99" t="s">
        <v>203</v>
      </c>
    </row>
    <row r="566" spans="1:17" s="95" customFormat="1" ht="39.75" hidden="1" thickBot="1" x14ac:dyDescent="0.3">
      <c r="A566" s="95">
        <v>2016</v>
      </c>
      <c r="B566" s="146" t="s">
        <v>162</v>
      </c>
      <c r="C566" s="166">
        <v>4</v>
      </c>
      <c r="D566" s="166">
        <v>2</v>
      </c>
      <c r="E566" s="166">
        <v>5</v>
      </c>
      <c r="F566" s="166">
        <v>5</v>
      </c>
      <c r="G566" s="166">
        <v>5</v>
      </c>
      <c r="H566" s="166">
        <v>3</v>
      </c>
      <c r="I566" s="166">
        <v>4</v>
      </c>
      <c r="J566" s="166">
        <v>4</v>
      </c>
      <c r="K566" s="166">
        <v>2</v>
      </c>
      <c r="L566" s="166">
        <v>4</v>
      </c>
      <c r="M566" s="166">
        <v>5</v>
      </c>
      <c r="N566" s="166">
        <v>5</v>
      </c>
      <c r="O566" s="166">
        <v>3</v>
      </c>
      <c r="P566" s="98" t="s">
        <v>3502</v>
      </c>
      <c r="Q566" s="98" t="s">
        <v>1190</v>
      </c>
    </row>
    <row r="567" spans="1:17" s="95" customFormat="1" ht="39.75" hidden="1" thickBot="1" x14ac:dyDescent="0.3">
      <c r="A567" s="95">
        <v>2016</v>
      </c>
      <c r="B567" s="144" t="s">
        <v>163</v>
      </c>
      <c r="C567" s="164">
        <v>4</v>
      </c>
      <c r="D567" s="164">
        <v>4</v>
      </c>
      <c r="E567" s="164">
        <v>4</v>
      </c>
      <c r="F567" s="164">
        <v>4</v>
      </c>
      <c r="G567" s="164">
        <v>4</v>
      </c>
      <c r="H567" s="164">
        <v>4</v>
      </c>
      <c r="I567" s="164">
        <v>5</v>
      </c>
      <c r="J567" s="164">
        <v>3</v>
      </c>
      <c r="K567" s="164">
        <v>3</v>
      </c>
      <c r="L567" s="164">
        <v>3</v>
      </c>
      <c r="M567" s="164">
        <v>4</v>
      </c>
      <c r="N567" s="164">
        <v>4</v>
      </c>
      <c r="O567" s="164">
        <v>3</v>
      </c>
      <c r="P567" s="99" t="s">
        <v>1194</v>
      </c>
      <c r="Q567" s="99" t="s">
        <v>153</v>
      </c>
    </row>
    <row r="568" spans="1:17" s="95" customFormat="1" ht="27" hidden="1" thickBot="1" x14ac:dyDescent="0.3">
      <c r="A568" s="95">
        <v>2016</v>
      </c>
      <c r="B568" s="146" t="s">
        <v>162</v>
      </c>
      <c r="C568" s="166">
        <v>4</v>
      </c>
      <c r="D568" s="166">
        <v>4</v>
      </c>
      <c r="E568" s="166">
        <v>3</v>
      </c>
      <c r="F568" s="166">
        <v>4</v>
      </c>
      <c r="G568" s="166">
        <v>3</v>
      </c>
      <c r="H568" s="166">
        <v>4</v>
      </c>
      <c r="I568" s="166">
        <v>3</v>
      </c>
      <c r="J568" s="166">
        <v>4</v>
      </c>
      <c r="K568" s="166">
        <v>3</v>
      </c>
      <c r="L568" s="166">
        <v>4</v>
      </c>
      <c r="M568" s="166">
        <v>3</v>
      </c>
      <c r="N568" s="166">
        <v>3</v>
      </c>
      <c r="O568" s="166">
        <v>2</v>
      </c>
      <c r="P568" s="98" t="s">
        <v>1196</v>
      </c>
      <c r="Q568" s="98" t="s">
        <v>202</v>
      </c>
    </row>
    <row r="569" spans="1:17" s="95" customFormat="1" ht="27" hidden="1" thickBot="1" x14ac:dyDescent="0.3">
      <c r="A569" s="95">
        <v>2016</v>
      </c>
      <c r="B569" s="144" t="s">
        <v>162</v>
      </c>
      <c r="C569" s="164">
        <v>4</v>
      </c>
      <c r="D569" s="164">
        <v>1</v>
      </c>
      <c r="E569" s="164">
        <v>4</v>
      </c>
      <c r="F569" s="164">
        <v>2</v>
      </c>
      <c r="G569" s="164">
        <v>4</v>
      </c>
      <c r="H569" s="164">
        <v>2</v>
      </c>
      <c r="I569" s="164">
        <v>2</v>
      </c>
      <c r="J569" s="164">
        <v>4</v>
      </c>
      <c r="K569" s="164">
        <v>2</v>
      </c>
      <c r="L569" s="164">
        <v>4</v>
      </c>
      <c r="M569" s="164">
        <v>5</v>
      </c>
      <c r="N569" s="164">
        <v>4</v>
      </c>
      <c r="O569" s="164">
        <v>4</v>
      </c>
      <c r="P569" s="99" t="s">
        <v>1199</v>
      </c>
      <c r="Q569" s="99" t="s">
        <v>202</v>
      </c>
    </row>
    <row r="570" spans="1:17" s="95" customFormat="1" ht="27" hidden="1" thickBot="1" x14ac:dyDescent="0.3">
      <c r="A570" s="95">
        <v>2016</v>
      </c>
      <c r="B570" s="146" t="s">
        <v>163</v>
      </c>
      <c r="C570" s="166">
        <v>5</v>
      </c>
      <c r="D570" s="166">
        <v>5</v>
      </c>
      <c r="E570" s="166">
        <v>4</v>
      </c>
      <c r="F570" s="166">
        <v>5</v>
      </c>
      <c r="G570" s="166">
        <v>4</v>
      </c>
      <c r="H570" s="166">
        <v>4</v>
      </c>
      <c r="I570" s="166">
        <v>4</v>
      </c>
      <c r="J570" s="166">
        <v>4</v>
      </c>
      <c r="K570" s="166">
        <v>2</v>
      </c>
      <c r="L570" s="166">
        <v>4</v>
      </c>
      <c r="M570" s="166">
        <v>4</v>
      </c>
      <c r="N570" s="166">
        <v>3</v>
      </c>
      <c r="O570" s="166">
        <v>3</v>
      </c>
      <c r="P570" s="98" t="s">
        <v>1053</v>
      </c>
      <c r="Q570" s="98" t="s">
        <v>203</v>
      </c>
    </row>
    <row r="571" spans="1:17" s="95" customFormat="1" ht="27" hidden="1" thickBot="1" x14ac:dyDescent="0.3">
      <c r="A571" s="95">
        <v>2016</v>
      </c>
      <c r="B571" s="144" t="s">
        <v>163</v>
      </c>
      <c r="C571" s="164">
        <v>4</v>
      </c>
      <c r="D571" s="164">
        <v>2</v>
      </c>
      <c r="E571" s="164">
        <v>5</v>
      </c>
      <c r="F571" s="164">
        <v>2</v>
      </c>
      <c r="G571" s="164">
        <v>5</v>
      </c>
      <c r="H571" s="164">
        <v>3</v>
      </c>
      <c r="I571" s="164">
        <v>4</v>
      </c>
      <c r="J571" s="164">
        <v>4</v>
      </c>
      <c r="K571" s="164">
        <v>3</v>
      </c>
      <c r="L571" s="164">
        <v>4</v>
      </c>
      <c r="M571" s="164">
        <v>3</v>
      </c>
      <c r="N571" s="164">
        <v>3</v>
      </c>
      <c r="O571" s="164">
        <v>4</v>
      </c>
      <c r="P571" s="99" t="s">
        <v>437</v>
      </c>
      <c r="Q571" s="99" t="s">
        <v>153</v>
      </c>
    </row>
    <row r="572" spans="1:17" s="95" customFormat="1" ht="39.75" hidden="1" thickBot="1" x14ac:dyDescent="0.3">
      <c r="A572" s="95">
        <v>2016</v>
      </c>
      <c r="B572" s="146" t="s">
        <v>162</v>
      </c>
      <c r="C572" s="166">
        <v>5</v>
      </c>
      <c r="D572" s="166">
        <v>5</v>
      </c>
      <c r="E572" s="166">
        <v>4</v>
      </c>
      <c r="F572" s="166">
        <v>5</v>
      </c>
      <c r="G572" s="166">
        <v>5</v>
      </c>
      <c r="H572" s="166">
        <v>5</v>
      </c>
      <c r="I572" s="166">
        <v>5</v>
      </c>
      <c r="J572" s="166">
        <v>5</v>
      </c>
      <c r="K572" s="166">
        <v>3</v>
      </c>
      <c r="L572" s="166">
        <v>5</v>
      </c>
      <c r="M572" s="166">
        <v>5</v>
      </c>
      <c r="N572" s="166">
        <v>5</v>
      </c>
      <c r="O572" s="166">
        <v>1</v>
      </c>
      <c r="P572" s="98" t="s">
        <v>476</v>
      </c>
      <c r="Q572" s="98" t="s">
        <v>203</v>
      </c>
    </row>
    <row r="573" spans="1:17" s="95" customFormat="1" ht="27" hidden="1" thickBot="1" x14ac:dyDescent="0.3">
      <c r="A573" s="95">
        <v>2016</v>
      </c>
      <c r="B573" s="144" t="s">
        <v>163</v>
      </c>
      <c r="C573" s="164">
        <v>4</v>
      </c>
      <c r="D573" s="164">
        <v>3</v>
      </c>
      <c r="E573" s="164">
        <v>5</v>
      </c>
      <c r="F573" s="164">
        <v>4</v>
      </c>
      <c r="G573" s="164">
        <v>5</v>
      </c>
      <c r="H573" s="164">
        <v>4</v>
      </c>
      <c r="I573" s="164">
        <v>5</v>
      </c>
      <c r="J573" s="164">
        <v>3</v>
      </c>
      <c r="K573" s="164">
        <v>2</v>
      </c>
      <c r="L573" s="164">
        <v>5</v>
      </c>
      <c r="M573" s="164">
        <v>3</v>
      </c>
      <c r="N573" s="164">
        <v>5</v>
      </c>
      <c r="O573" s="164">
        <v>5</v>
      </c>
      <c r="P573" s="99" t="s">
        <v>1205</v>
      </c>
      <c r="Q573" s="99" t="s">
        <v>153</v>
      </c>
    </row>
    <row r="574" spans="1:17" s="95" customFormat="1" ht="27" hidden="1" thickBot="1" x14ac:dyDescent="0.3">
      <c r="A574" s="95">
        <v>2016</v>
      </c>
      <c r="B574" s="146" t="s">
        <v>162</v>
      </c>
      <c r="C574" s="166">
        <v>4</v>
      </c>
      <c r="D574" s="166">
        <v>4</v>
      </c>
      <c r="E574" s="166">
        <v>4</v>
      </c>
      <c r="F574" s="166">
        <v>4</v>
      </c>
      <c r="G574" s="166">
        <v>4</v>
      </c>
      <c r="H574" s="166">
        <v>4</v>
      </c>
      <c r="I574" s="166">
        <v>5</v>
      </c>
      <c r="J574" s="166">
        <v>3</v>
      </c>
      <c r="K574" s="166">
        <v>4</v>
      </c>
      <c r="L574" s="166">
        <v>4</v>
      </c>
      <c r="M574" s="166">
        <v>5</v>
      </c>
      <c r="N574" s="166">
        <v>5</v>
      </c>
      <c r="O574" s="166">
        <v>3</v>
      </c>
      <c r="P574" s="98" t="s">
        <v>1208</v>
      </c>
      <c r="Q574" s="98" t="s">
        <v>202</v>
      </c>
    </row>
    <row r="575" spans="1:17" s="95" customFormat="1" ht="27" hidden="1" thickBot="1" x14ac:dyDescent="0.3">
      <c r="A575" s="95">
        <v>2016</v>
      </c>
      <c r="B575" s="144" t="s">
        <v>163</v>
      </c>
      <c r="C575" s="164">
        <v>3</v>
      </c>
      <c r="D575" s="164">
        <v>3</v>
      </c>
      <c r="E575" s="164">
        <v>3</v>
      </c>
      <c r="F575" s="164">
        <v>3</v>
      </c>
      <c r="G575" s="164">
        <v>3</v>
      </c>
      <c r="H575" s="164">
        <v>4</v>
      </c>
      <c r="I575" s="164">
        <v>3</v>
      </c>
      <c r="J575" s="164">
        <v>5</v>
      </c>
      <c r="K575" s="164">
        <v>4</v>
      </c>
      <c r="L575" s="164">
        <v>4</v>
      </c>
      <c r="M575" s="164">
        <v>3</v>
      </c>
      <c r="N575" s="164">
        <v>4</v>
      </c>
      <c r="O575" s="164">
        <v>4</v>
      </c>
      <c r="P575" s="99" t="s">
        <v>1211</v>
      </c>
      <c r="Q575" s="99" t="s">
        <v>204</v>
      </c>
    </row>
    <row r="576" spans="1:17" s="95" customFormat="1" ht="27" hidden="1" thickBot="1" x14ac:dyDescent="0.3">
      <c r="A576" s="95">
        <v>2016</v>
      </c>
      <c r="B576" s="146" t="s">
        <v>162</v>
      </c>
      <c r="C576" s="166">
        <v>5</v>
      </c>
      <c r="D576" s="166">
        <v>4</v>
      </c>
      <c r="E576" s="166">
        <v>4</v>
      </c>
      <c r="F576" s="166">
        <v>4</v>
      </c>
      <c r="G576" s="166">
        <v>5</v>
      </c>
      <c r="H576" s="166">
        <v>4</v>
      </c>
      <c r="I576" s="166">
        <v>5</v>
      </c>
      <c r="J576" s="166">
        <v>4</v>
      </c>
      <c r="K576" s="166">
        <v>5</v>
      </c>
      <c r="L576" s="166">
        <v>4</v>
      </c>
      <c r="M576" s="166">
        <v>5</v>
      </c>
      <c r="N576" s="166">
        <v>4</v>
      </c>
      <c r="O576" s="166">
        <v>5</v>
      </c>
      <c r="P576" s="98" t="s">
        <v>345</v>
      </c>
      <c r="Q576" s="98" t="s">
        <v>204</v>
      </c>
    </row>
    <row r="577" spans="1:17" s="95" customFormat="1" ht="27" hidden="1" thickBot="1" x14ac:dyDescent="0.3">
      <c r="A577" s="95">
        <v>2016</v>
      </c>
      <c r="B577" s="144" t="s">
        <v>162</v>
      </c>
      <c r="C577" s="164">
        <v>5</v>
      </c>
      <c r="D577" s="164">
        <v>1</v>
      </c>
      <c r="E577" s="164">
        <v>5</v>
      </c>
      <c r="F577" s="164">
        <v>4</v>
      </c>
      <c r="G577" s="164">
        <v>4</v>
      </c>
      <c r="H577" s="164">
        <v>5</v>
      </c>
      <c r="I577" s="164">
        <v>4</v>
      </c>
      <c r="J577" s="164">
        <v>1</v>
      </c>
      <c r="K577" s="164">
        <v>1</v>
      </c>
      <c r="L577" s="164">
        <v>5</v>
      </c>
      <c r="M577" s="164">
        <v>1</v>
      </c>
      <c r="N577" s="164">
        <v>5</v>
      </c>
      <c r="O577" s="164">
        <v>4</v>
      </c>
      <c r="P577" s="99" t="s">
        <v>479</v>
      </c>
      <c r="Q577" s="99" t="s">
        <v>204</v>
      </c>
    </row>
    <row r="578" spans="1:17" s="95" customFormat="1" ht="15.75" hidden="1" thickBot="1" x14ac:dyDescent="0.3">
      <c r="A578" s="95">
        <v>2016</v>
      </c>
      <c r="B578" s="146" t="s">
        <v>163</v>
      </c>
      <c r="C578" s="166">
        <v>4</v>
      </c>
      <c r="D578" s="166">
        <v>5</v>
      </c>
      <c r="E578" s="166">
        <v>4</v>
      </c>
      <c r="F578" s="166">
        <v>5</v>
      </c>
      <c r="G578" s="166">
        <v>4</v>
      </c>
      <c r="H578" s="166">
        <v>5</v>
      </c>
      <c r="I578" s="166">
        <v>3</v>
      </c>
      <c r="J578" s="166">
        <v>4</v>
      </c>
      <c r="K578" s="166">
        <v>3</v>
      </c>
      <c r="L578" s="166">
        <v>3</v>
      </c>
      <c r="M578" s="166">
        <v>3</v>
      </c>
      <c r="N578" s="166">
        <v>5</v>
      </c>
      <c r="O578" s="166">
        <v>2</v>
      </c>
      <c r="P578" s="98"/>
      <c r="Q578" s="98" t="s">
        <v>192</v>
      </c>
    </row>
    <row r="579" spans="1:17" s="95" customFormat="1" ht="27" hidden="1" thickBot="1" x14ac:dyDescent="0.3">
      <c r="A579" s="95">
        <v>2016</v>
      </c>
      <c r="B579" s="144" t="s">
        <v>162</v>
      </c>
      <c r="C579" s="164">
        <v>4</v>
      </c>
      <c r="D579" s="164">
        <v>3</v>
      </c>
      <c r="E579" s="164">
        <v>4</v>
      </c>
      <c r="F579" s="164">
        <v>5</v>
      </c>
      <c r="G579" s="164">
        <v>4</v>
      </c>
      <c r="H579" s="164">
        <v>5</v>
      </c>
      <c r="I579" s="164">
        <v>4</v>
      </c>
      <c r="J579" s="164">
        <v>3</v>
      </c>
      <c r="K579" s="164">
        <v>3</v>
      </c>
      <c r="L579" s="164">
        <v>3</v>
      </c>
      <c r="M579" s="164">
        <v>4</v>
      </c>
      <c r="N579" s="164">
        <v>4</v>
      </c>
      <c r="O579" s="164">
        <v>4</v>
      </c>
      <c r="P579" s="99" t="s">
        <v>1216</v>
      </c>
      <c r="Q579" s="99" t="s">
        <v>153</v>
      </c>
    </row>
    <row r="580" spans="1:17" s="95" customFormat="1" ht="15.75" hidden="1" thickBot="1" x14ac:dyDescent="0.3">
      <c r="A580" s="95">
        <v>2016</v>
      </c>
      <c r="B580" s="146" t="s">
        <v>162</v>
      </c>
      <c r="C580" s="166">
        <v>4</v>
      </c>
      <c r="D580" s="166">
        <v>2</v>
      </c>
      <c r="E580" s="166">
        <v>4</v>
      </c>
      <c r="F580" s="166">
        <v>3</v>
      </c>
      <c r="G580" s="166">
        <v>4</v>
      </c>
      <c r="H580" s="166">
        <v>2</v>
      </c>
      <c r="I580" s="166">
        <v>3</v>
      </c>
      <c r="J580" s="166">
        <v>1</v>
      </c>
      <c r="K580" s="166">
        <v>1</v>
      </c>
      <c r="L580" s="166">
        <v>1</v>
      </c>
      <c r="M580" s="166">
        <v>2</v>
      </c>
      <c r="N580" s="166">
        <v>4</v>
      </c>
      <c r="O580" s="166">
        <v>3</v>
      </c>
      <c r="P580" s="98" t="s">
        <v>301</v>
      </c>
      <c r="Q580" s="98" t="s">
        <v>192</v>
      </c>
    </row>
    <row r="581" spans="1:17" s="95" customFormat="1" ht="15.75" hidden="1" thickBot="1" x14ac:dyDescent="0.3">
      <c r="A581" s="95">
        <v>2016</v>
      </c>
      <c r="B581" s="144" t="s">
        <v>163</v>
      </c>
      <c r="C581" s="164">
        <v>4</v>
      </c>
      <c r="D581" s="164">
        <v>2</v>
      </c>
      <c r="E581" s="164">
        <v>4</v>
      </c>
      <c r="F581" s="164">
        <v>3</v>
      </c>
      <c r="G581" s="164">
        <v>4</v>
      </c>
      <c r="H581" s="164">
        <v>2</v>
      </c>
      <c r="I581" s="164">
        <v>3</v>
      </c>
      <c r="J581" s="164">
        <v>2</v>
      </c>
      <c r="K581" s="164">
        <v>1</v>
      </c>
      <c r="L581" s="164">
        <v>2</v>
      </c>
      <c r="M581" s="164">
        <v>4</v>
      </c>
      <c r="N581" s="164">
        <v>3</v>
      </c>
      <c r="O581" s="164">
        <v>5</v>
      </c>
      <c r="P581" s="99"/>
      <c r="Q581" s="99" t="s">
        <v>192</v>
      </c>
    </row>
    <row r="582" spans="1:17" s="95" customFormat="1" ht="15.75" hidden="1" thickBot="1" x14ac:dyDescent="0.3">
      <c r="A582" s="95">
        <v>2016</v>
      </c>
      <c r="B582" s="146" t="s">
        <v>162</v>
      </c>
      <c r="C582" s="166">
        <v>3</v>
      </c>
      <c r="D582" s="166">
        <v>2</v>
      </c>
      <c r="E582" s="166">
        <v>4</v>
      </c>
      <c r="F582" s="166">
        <v>3</v>
      </c>
      <c r="G582" s="166">
        <v>4</v>
      </c>
      <c r="H582" s="166">
        <v>1</v>
      </c>
      <c r="I582" s="166">
        <v>3</v>
      </c>
      <c r="J582" s="166">
        <v>2</v>
      </c>
      <c r="K582" s="166">
        <v>2</v>
      </c>
      <c r="L582" s="166">
        <v>3</v>
      </c>
      <c r="M582" s="166">
        <v>3</v>
      </c>
      <c r="N582" s="166">
        <v>5</v>
      </c>
      <c r="O582" s="166">
        <v>2</v>
      </c>
      <c r="P582" s="98" t="s">
        <v>301</v>
      </c>
      <c r="Q582" s="98" t="s">
        <v>192</v>
      </c>
    </row>
    <row r="583" spans="1:17" s="95" customFormat="1" ht="27" hidden="1" thickBot="1" x14ac:dyDescent="0.3">
      <c r="A583" s="95">
        <v>2016</v>
      </c>
      <c r="B583" s="144" t="s">
        <v>163</v>
      </c>
      <c r="C583" s="164">
        <v>4</v>
      </c>
      <c r="D583" s="164">
        <v>3</v>
      </c>
      <c r="E583" s="164">
        <v>4</v>
      </c>
      <c r="F583" s="164">
        <v>4</v>
      </c>
      <c r="G583" s="164">
        <v>4</v>
      </c>
      <c r="H583" s="164">
        <v>3</v>
      </c>
      <c r="I583" s="164">
        <v>4</v>
      </c>
      <c r="J583" s="164">
        <v>4</v>
      </c>
      <c r="K583" s="164">
        <v>4</v>
      </c>
      <c r="L583" s="164">
        <v>4</v>
      </c>
      <c r="M583" s="164">
        <v>5</v>
      </c>
      <c r="N583" s="164">
        <v>4</v>
      </c>
      <c r="O583" s="164">
        <v>4</v>
      </c>
      <c r="P583" s="99" t="s">
        <v>1225</v>
      </c>
      <c r="Q583" s="99" t="s">
        <v>203</v>
      </c>
    </row>
    <row r="584" spans="1:17" s="95" customFormat="1" ht="27" hidden="1" thickBot="1" x14ac:dyDescent="0.3">
      <c r="A584" s="95">
        <v>2016</v>
      </c>
      <c r="B584" s="146" t="s">
        <v>162</v>
      </c>
      <c r="C584" s="166">
        <v>5</v>
      </c>
      <c r="D584" s="166">
        <v>5</v>
      </c>
      <c r="E584" s="166">
        <v>5</v>
      </c>
      <c r="F584" s="166">
        <v>5</v>
      </c>
      <c r="G584" s="166">
        <v>5</v>
      </c>
      <c r="H584" s="166">
        <v>5</v>
      </c>
      <c r="I584" s="166">
        <v>5</v>
      </c>
      <c r="J584" s="166">
        <v>3</v>
      </c>
      <c r="K584" s="166">
        <v>2</v>
      </c>
      <c r="L584" s="166">
        <v>5</v>
      </c>
      <c r="M584" s="146" t="s">
        <v>5</v>
      </c>
      <c r="N584" s="166">
        <v>5</v>
      </c>
      <c r="O584" s="166">
        <v>5</v>
      </c>
      <c r="P584" s="98"/>
      <c r="Q584" s="98" t="s">
        <v>202</v>
      </c>
    </row>
    <row r="585" spans="1:17" s="95" customFormat="1" ht="52.5" hidden="1" thickBot="1" x14ac:dyDescent="0.3">
      <c r="A585" s="95">
        <v>2016</v>
      </c>
      <c r="B585" s="144" t="s">
        <v>163</v>
      </c>
      <c r="C585" s="164">
        <v>1</v>
      </c>
      <c r="D585" s="164">
        <v>2</v>
      </c>
      <c r="E585" s="164">
        <v>4</v>
      </c>
      <c r="F585" s="164">
        <v>2</v>
      </c>
      <c r="G585" s="164">
        <v>4</v>
      </c>
      <c r="H585" s="164">
        <v>1</v>
      </c>
      <c r="I585" s="164">
        <v>2</v>
      </c>
      <c r="J585" s="164">
        <v>3</v>
      </c>
      <c r="K585" s="164">
        <v>4</v>
      </c>
      <c r="L585" s="164">
        <v>5</v>
      </c>
      <c r="M585" s="164">
        <v>5</v>
      </c>
      <c r="N585" s="164">
        <v>3</v>
      </c>
      <c r="O585" s="164">
        <v>4</v>
      </c>
      <c r="P585" s="99" t="s">
        <v>1229</v>
      </c>
      <c r="Q585" s="99" t="s">
        <v>203</v>
      </c>
    </row>
    <row r="586" spans="1:17" s="95" customFormat="1" ht="27" hidden="1" thickBot="1" x14ac:dyDescent="0.3">
      <c r="A586" s="95">
        <v>2016</v>
      </c>
      <c r="B586" s="146" t="s">
        <v>163</v>
      </c>
      <c r="C586" s="166">
        <v>3</v>
      </c>
      <c r="D586" s="166">
        <v>2</v>
      </c>
      <c r="E586" s="166">
        <v>5</v>
      </c>
      <c r="F586" s="166">
        <v>4</v>
      </c>
      <c r="G586" s="166">
        <v>4</v>
      </c>
      <c r="H586" s="166">
        <v>3</v>
      </c>
      <c r="I586" s="166">
        <v>4</v>
      </c>
      <c r="J586" s="166">
        <v>3</v>
      </c>
      <c r="K586" s="166">
        <v>4</v>
      </c>
      <c r="L586" s="166">
        <v>3</v>
      </c>
      <c r="M586" s="166">
        <v>3</v>
      </c>
      <c r="N586" s="166">
        <v>5</v>
      </c>
      <c r="O586" s="166">
        <v>3</v>
      </c>
      <c r="P586" s="98" t="s">
        <v>1234</v>
      </c>
      <c r="Q586" s="98" t="s">
        <v>203</v>
      </c>
    </row>
    <row r="587" spans="1:17" s="95" customFormat="1" ht="27" hidden="1" thickBot="1" x14ac:dyDescent="0.3">
      <c r="A587" s="95">
        <v>2016</v>
      </c>
      <c r="B587" s="144" t="s">
        <v>163</v>
      </c>
      <c r="C587" s="164">
        <v>5</v>
      </c>
      <c r="D587" s="164">
        <v>2</v>
      </c>
      <c r="E587" s="164">
        <v>5</v>
      </c>
      <c r="F587" s="164">
        <v>5</v>
      </c>
      <c r="G587" s="164">
        <v>5</v>
      </c>
      <c r="H587" s="164">
        <v>4</v>
      </c>
      <c r="I587" s="164">
        <v>5</v>
      </c>
      <c r="J587" s="164">
        <v>5</v>
      </c>
      <c r="K587" s="164">
        <v>4</v>
      </c>
      <c r="L587" s="164">
        <v>5</v>
      </c>
      <c r="M587" s="164">
        <v>5</v>
      </c>
      <c r="N587" s="164">
        <v>5</v>
      </c>
      <c r="O587" s="164">
        <v>2</v>
      </c>
      <c r="P587" s="99" t="s">
        <v>548</v>
      </c>
      <c r="Q587" s="99" t="s">
        <v>153</v>
      </c>
    </row>
    <row r="588" spans="1:17" s="95" customFormat="1" ht="27" hidden="1" thickBot="1" x14ac:dyDescent="0.3">
      <c r="A588" s="95">
        <v>2016</v>
      </c>
      <c r="B588" s="146" t="s">
        <v>162</v>
      </c>
      <c r="C588" s="166">
        <v>5</v>
      </c>
      <c r="D588" s="166">
        <v>1</v>
      </c>
      <c r="E588" s="166">
        <v>5</v>
      </c>
      <c r="F588" s="166">
        <v>5</v>
      </c>
      <c r="G588" s="166">
        <v>5</v>
      </c>
      <c r="H588" s="166">
        <v>4</v>
      </c>
      <c r="I588" s="166">
        <v>5</v>
      </c>
      <c r="J588" s="166">
        <v>2</v>
      </c>
      <c r="K588" s="166">
        <v>4</v>
      </c>
      <c r="L588" s="166">
        <v>4</v>
      </c>
      <c r="M588" s="166">
        <v>5</v>
      </c>
      <c r="N588" s="166">
        <v>5</v>
      </c>
      <c r="O588" s="166">
        <v>4</v>
      </c>
      <c r="P588" s="98" t="s">
        <v>1239</v>
      </c>
      <c r="Q588" s="98" t="s">
        <v>202</v>
      </c>
    </row>
    <row r="589" spans="1:17" s="95" customFormat="1" ht="27" hidden="1" thickBot="1" x14ac:dyDescent="0.3">
      <c r="A589" s="95">
        <v>2016</v>
      </c>
      <c r="B589" s="144" t="s">
        <v>163</v>
      </c>
      <c r="C589" s="164">
        <v>4</v>
      </c>
      <c r="D589" s="144" t="s">
        <v>5</v>
      </c>
      <c r="E589" s="164">
        <v>4</v>
      </c>
      <c r="F589" s="164">
        <v>4</v>
      </c>
      <c r="G589" s="164">
        <v>4</v>
      </c>
      <c r="H589" s="164">
        <v>4</v>
      </c>
      <c r="I589" s="164">
        <v>4</v>
      </c>
      <c r="J589" s="164">
        <v>3</v>
      </c>
      <c r="K589" s="144" t="s">
        <v>5</v>
      </c>
      <c r="L589" s="164">
        <v>3</v>
      </c>
      <c r="M589" s="164">
        <v>4</v>
      </c>
      <c r="N589" s="164">
        <v>4</v>
      </c>
      <c r="O589" s="164">
        <v>4</v>
      </c>
      <c r="P589" s="99" t="s">
        <v>399</v>
      </c>
      <c r="Q589" s="99" t="s">
        <v>202</v>
      </c>
    </row>
    <row r="590" spans="1:17" s="95" customFormat="1" ht="27" hidden="1" thickBot="1" x14ac:dyDescent="0.3">
      <c r="A590" s="95">
        <v>2016</v>
      </c>
      <c r="B590" s="146" t="s">
        <v>163</v>
      </c>
      <c r="C590" s="166">
        <v>4</v>
      </c>
      <c r="D590" s="146" t="s">
        <v>5</v>
      </c>
      <c r="E590" s="166">
        <v>3</v>
      </c>
      <c r="F590" s="146" t="s">
        <v>5</v>
      </c>
      <c r="G590" s="166">
        <v>3</v>
      </c>
      <c r="H590" s="166">
        <v>4</v>
      </c>
      <c r="I590" s="166">
        <v>4</v>
      </c>
      <c r="J590" s="166">
        <v>3</v>
      </c>
      <c r="K590" s="166">
        <v>4</v>
      </c>
      <c r="L590" s="166">
        <v>4</v>
      </c>
      <c r="M590" s="166">
        <v>4</v>
      </c>
      <c r="N590" s="166">
        <v>4</v>
      </c>
      <c r="O590" s="166">
        <v>3</v>
      </c>
      <c r="P590" s="98" t="s">
        <v>1242</v>
      </c>
      <c r="Q590" s="98" t="s">
        <v>204</v>
      </c>
    </row>
    <row r="591" spans="1:17" s="95" customFormat="1" ht="52.5" hidden="1" thickBot="1" x14ac:dyDescent="0.3">
      <c r="A591" s="95">
        <v>2016</v>
      </c>
      <c r="B591" s="144" t="s">
        <v>163</v>
      </c>
      <c r="C591" s="164">
        <v>3</v>
      </c>
      <c r="D591" s="164">
        <v>3</v>
      </c>
      <c r="E591" s="164">
        <v>3</v>
      </c>
      <c r="F591" s="164">
        <v>4</v>
      </c>
      <c r="G591" s="164">
        <v>4</v>
      </c>
      <c r="H591" s="164">
        <v>4</v>
      </c>
      <c r="I591" s="164">
        <v>3</v>
      </c>
      <c r="J591" s="164">
        <v>4</v>
      </c>
      <c r="K591" s="164">
        <v>4</v>
      </c>
      <c r="L591" s="164">
        <v>3</v>
      </c>
      <c r="M591" s="164">
        <v>5</v>
      </c>
      <c r="N591" s="164">
        <v>3</v>
      </c>
      <c r="O591" s="164">
        <v>4</v>
      </c>
      <c r="P591" s="99" t="s">
        <v>1246</v>
      </c>
      <c r="Q591" s="99" t="s">
        <v>1247</v>
      </c>
    </row>
    <row r="592" spans="1:17" s="95" customFormat="1" ht="27" hidden="1" thickBot="1" x14ac:dyDescent="0.3">
      <c r="A592" s="95">
        <v>2016</v>
      </c>
      <c r="B592" s="146" t="s">
        <v>162</v>
      </c>
      <c r="C592" s="166">
        <v>4</v>
      </c>
      <c r="D592" s="166">
        <v>2</v>
      </c>
      <c r="E592" s="166">
        <v>5</v>
      </c>
      <c r="F592" s="166">
        <v>4</v>
      </c>
      <c r="G592" s="166">
        <v>4</v>
      </c>
      <c r="H592" s="166">
        <v>3</v>
      </c>
      <c r="I592" s="166">
        <v>4</v>
      </c>
      <c r="J592" s="166">
        <v>2</v>
      </c>
      <c r="K592" s="166">
        <v>2</v>
      </c>
      <c r="L592" s="166">
        <v>2</v>
      </c>
      <c r="M592" s="166">
        <v>3</v>
      </c>
      <c r="N592" s="166">
        <v>4</v>
      </c>
      <c r="O592" s="166">
        <v>4</v>
      </c>
      <c r="P592" s="98" t="s">
        <v>1250</v>
      </c>
      <c r="Q592" s="98" t="s">
        <v>153</v>
      </c>
    </row>
    <row r="593" spans="1:17" s="95" customFormat="1" ht="39.75" hidden="1" thickBot="1" x14ac:dyDescent="0.3">
      <c r="A593" s="95">
        <v>2016</v>
      </c>
      <c r="B593" s="144" t="s">
        <v>162</v>
      </c>
      <c r="C593" s="164">
        <v>5</v>
      </c>
      <c r="D593" s="164">
        <v>5</v>
      </c>
      <c r="E593" s="164">
        <v>4</v>
      </c>
      <c r="F593" s="164">
        <v>5</v>
      </c>
      <c r="G593" s="164">
        <v>3</v>
      </c>
      <c r="H593" s="164">
        <v>5</v>
      </c>
      <c r="I593" s="164">
        <v>3</v>
      </c>
      <c r="J593" s="164">
        <v>3</v>
      </c>
      <c r="K593" s="164">
        <v>3</v>
      </c>
      <c r="L593" s="164">
        <v>3</v>
      </c>
      <c r="M593" s="164">
        <v>3</v>
      </c>
      <c r="N593" s="164">
        <v>5</v>
      </c>
      <c r="O593" s="164">
        <v>5</v>
      </c>
      <c r="P593" s="99" t="s">
        <v>1251</v>
      </c>
      <c r="Q593" s="99" t="s">
        <v>153</v>
      </c>
    </row>
    <row r="594" spans="1:17" s="95" customFormat="1" ht="27" hidden="1" thickBot="1" x14ac:dyDescent="0.3">
      <c r="A594" s="95">
        <v>2016</v>
      </c>
      <c r="B594" s="146" t="s">
        <v>162</v>
      </c>
      <c r="C594" s="166">
        <v>3</v>
      </c>
      <c r="D594" s="166">
        <v>3</v>
      </c>
      <c r="E594" s="166">
        <v>4</v>
      </c>
      <c r="F594" s="166">
        <v>4</v>
      </c>
      <c r="G594" s="166">
        <v>4</v>
      </c>
      <c r="H594" s="166">
        <v>3</v>
      </c>
      <c r="I594" s="166">
        <v>5</v>
      </c>
      <c r="J594" s="166">
        <v>3</v>
      </c>
      <c r="K594" s="166">
        <v>4</v>
      </c>
      <c r="L594" s="166">
        <v>5</v>
      </c>
      <c r="M594" s="166">
        <v>3</v>
      </c>
      <c r="N594" s="166">
        <v>5</v>
      </c>
      <c r="O594" s="166">
        <v>1</v>
      </c>
      <c r="P594" s="98" t="s">
        <v>345</v>
      </c>
      <c r="Q594" s="98" t="s">
        <v>204</v>
      </c>
    </row>
    <row r="595" spans="1:17" s="95" customFormat="1" ht="27" hidden="1" thickBot="1" x14ac:dyDescent="0.3">
      <c r="A595" s="95">
        <v>2016</v>
      </c>
      <c r="B595" s="144" t="s">
        <v>162</v>
      </c>
      <c r="C595" s="164">
        <v>2</v>
      </c>
      <c r="D595" s="164">
        <v>2</v>
      </c>
      <c r="E595" s="164">
        <v>2</v>
      </c>
      <c r="F595" s="164">
        <v>2</v>
      </c>
      <c r="G595" s="164">
        <v>2</v>
      </c>
      <c r="H595" s="164">
        <v>2</v>
      </c>
      <c r="I595" s="164">
        <v>2</v>
      </c>
      <c r="J595" s="164">
        <v>2</v>
      </c>
      <c r="K595" s="164">
        <v>2</v>
      </c>
      <c r="L595" s="164">
        <v>2</v>
      </c>
      <c r="M595" s="164">
        <v>2</v>
      </c>
      <c r="N595" s="164">
        <v>2</v>
      </c>
      <c r="O595" s="164">
        <v>2</v>
      </c>
      <c r="P595" s="99" t="s">
        <v>988</v>
      </c>
      <c r="Q595" s="99" t="s">
        <v>203</v>
      </c>
    </row>
    <row r="596" spans="1:17" s="95" customFormat="1" ht="27" hidden="1" thickBot="1" x14ac:dyDescent="0.3">
      <c r="A596" s="95">
        <v>2016</v>
      </c>
      <c r="B596" s="146" t="s">
        <v>163</v>
      </c>
      <c r="C596" s="166">
        <v>5</v>
      </c>
      <c r="D596" s="166">
        <v>3</v>
      </c>
      <c r="E596" s="166">
        <v>2</v>
      </c>
      <c r="F596" s="166">
        <v>4</v>
      </c>
      <c r="G596" s="166">
        <v>3</v>
      </c>
      <c r="H596" s="166">
        <v>2</v>
      </c>
      <c r="I596" s="166">
        <v>4</v>
      </c>
      <c r="J596" s="166">
        <v>2</v>
      </c>
      <c r="K596" s="166">
        <v>4</v>
      </c>
      <c r="L596" s="166">
        <v>5</v>
      </c>
      <c r="M596" s="166">
        <v>4</v>
      </c>
      <c r="N596" s="166">
        <v>4</v>
      </c>
      <c r="O596" s="166">
        <v>2</v>
      </c>
      <c r="P596" s="98" t="s">
        <v>1246</v>
      </c>
      <c r="Q596" s="98" t="s">
        <v>153</v>
      </c>
    </row>
    <row r="597" spans="1:17" s="95" customFormat="1" ht="15.75" hidden="1" thickBot="1" x14ac:dyDescent="0.3">
      <c r="A597" s="95">
        <v>2016</v>
      </c>
      <c r="B597" s="144" t="s">
        <v>162</v>
      </c>
      <c r="C597" s="164">
        <v>3</v>
      </c>
      <c r="D597" s="164">
        <v>3</v>
      </c>
      <c r="E597" s="164">
        <v>4</v>
      </c>
      <c r="F597" s="164">
        <v>4</v>
      </c>
      <c r="G597" s="164">
        <v>2</v>
      </c>
      <c r="H597" s="164">
        <v>2</v>
      </c>
      <c r="I597" s="164">
        <v>3</v>
      </c>
      <c r="J597" s="164">
        <v>4</v>
      </c>
      <c r="K597" s="164">
        <v>3</v>
      </c>
      <c r="L597" s="164">
        <v>4</v>
      </c>
      <c r="M597" s="164">
        <v>3</v>
      </c>
      <c r="N597" s="164">
        <v>4</v>
      </c>
      <c r="O597" s="164">
        <v>5</v>
      </c>
      <c r="P597" s="99" t="s">
        <v>632</v>
      </c>
      <c r="Q597" s="99" t="s">
        <v>153</v>
      </c>
    </row>
    <row r="598" spans="1:17" s="95" customFormat="1" ht="27" hidden="1" thickBot="1" x14ac:dyDescent="0.3">
      <c r="A598" s="95">
        <v>2016</v>
      </c>
      <c r="B598" s="146" t="s">
        <v>163</v>
      </c>
      <c r="C598" s="166">
        <v>1</v>
      </c>
      <c r="D598" s="166">
        <v>1</v>
      </c>
      <c r="E598" s="166">
        <v>2</v>
      </c>
      <c r="F598" s="166">
        <v>1</v>
      </c>
      <c r="G598" s="166">
        <v>1</v>
      </c>
      <c r="H598" s="166">
        <v>1</v>
      </c>
      <c r="I598" s="166">
        <v>1</v>
      </c>
      <c r="J598" s="166">
        <v>4</v>
      </c>
      <c r="K598" s="166">
        <v>3</v>
      </c>
      <c r="L598" s="166">
        <v>1</v>
      </c>
      <c r="M598" s="166">
        <v>1</v>
      </c>
      <c r="N598" s="166">
        <v>2</v>
      </c>
      <c r="O598" s="166">
        <v>4</v>
      </c>
      <c r="P598" s="98" t="s">
        <v>345</v>
      </c>
      <c r="Q598" s="98" t="s">
        <v>153</v>
      </c>
    </row>
    <row r="599" spans="1:17" s="95" customFormat="1" ht="39.75" hidden="1" thickBot="1" x14ac:dyDescent="0.3">
      <c r="A599" s="95">
        <v>2016</v>
      </c>
      <c r="B599" s="144" t="s">
        <v>163</v>
      </c>
      <c r="C599" s="164">
        <v>4</v>
      </c>
      <c r="D599" s="144" t="s">
        <v>5</v>
      </c>
      <c r="E599" s="144" t="s">
        <v>5</v>
      </c>
      <c r="F599" s="164">
        <v>5</v>
      </c>
      <c r="G599" s="164">
        <v>4</v>
      </c>
      <c r="H599" s="164">
        <v>2</v>
      </c>
      <c r="I599" s="164">
        <v>2</v>
      </c>
      <c r="J599" s="164">
        <v>2</v>
      </c>
      <c r="K599" s="164">
        <v>2</v>
      </c>
      <c r="L599" s="164">
        <v>3</v>
      </c>
      <c r="M599" s="164">
        <v>5</v>
      </c>
      <c r="N599" s="164">
        <v>5</v>
      </c>
      <c r="O599" s="164">
        <v>1</v>
      </c>
      <c r="P599" s="99" t="s">
        <v>1259</v>
      </c>
      <c r="Q599" s="99" t="s">
        <v>202</v>
      </c>
    </row>
    <row r="600" spans="1:17" s="95" customFormat="1" ht="27" hidden="1" thickBot="1" x14ac:dyDescent="0.3">
      <c r="A600" s="95">
        <v>2016</v>
      </c>
      <c r="B600" s="146" t="s">
        <v>162</v>
      </c>
      <c r="C600" s="166">
        <v>2</v>
      </c>
      <c r="D600" s="166">
        <v>3</v>
      </c>
      <c r="E600" s="166">
        <v>5</v>
      </c>
      <c r="F600" s="166">
        <v>2</v>
      </c>
      <c r="G600" s="166">
        <v>4</v>
      </c>
      <c r="H600" s="166">
        <v>3</v>
      </c>
      <c r="I600" s="166">
        <v>2</v>
      </c>
      <c r="J600" s="166">
        <v>3</v>
      </c>
      <c r="K600" s="166">
        <v>4</v>
      </c>
      <c r="L600" s="166">
        <v>4</v>
      </c>
      <c r="M600" s="166">
        <v>4</v>
      </c>
      <c r="N600" s="166">
        <v>2</v>
      </c>
      <c r="O600" s="166">
        <v>2</v>
      </c>
      <c r="P600" s="98" t="s">
        <v>1262</v>
      </c>
      <c r="Q600" s="98" t="s">
        <v>1263</v>
      </c>
    </row>
    <row r="601" spans="1:17" s="95" customFormat="1" ht="27" hidden="1" thickBot="1" x14ac:dyDescent="0.3">
      <c r="A601" s="95">
        <v>2016</v>
      </c>
      <c r="B601" s="144" t="s">
        <v>162</v>
      </c>
      <c r="C601" s="164">
        <v>3</v>
      </c>
      <c r="D601" s="164">
        <v>2</v>
      </c>
      <c r="E601" s="164">
        <v>5</v>
      </c>
      <c r="F601" s="164">
        <v>5</v>
      </c>
      <c r="G601" s="164">
        <v>3</v>
      </c>
      <c r="H601" s="164">
        <v>2</v>
      </c>
      <c r="I601" s="164">
        <v>5</v>
      </c>
      <c r="J601" s="164">
        <v>2</v>
      </c>
      <c r="K601" s="164">
        <v>3</v>
      </c>
      <c r="L601" s="164">
        <v>2</v>
      </c>
      <c r="M601" s="164">
        <v>2</v>
      </c>
      <c r="N601" s="164">
        <v>4</v>
      </c>
      <c r="O601" s="164">
        <v>4</v>
      </c>
      <c r="P601" s="99" t="s">
        <v>1265</v>
      </c>
      <c r="Q601" s="99" t="s">
        <v>202</v>
      </c>
    </row>
    <row r="602" spans="1:17" s="95" customFormat="1" ht="27" hidden="1" thickBot="1" x14ac:dyDescent="0.3">
      <c r="A602" s="95">
        <v>2016</v>
      </c>
      <c r="B602" s="146" t="s">
        <v>163</v>
      </c>
      <c r="C602" s="166">
        <v>4</v>
      </c>
      <c r="D602" s="166">
        <v>3</v>
      </c>
      <c r="E602" s="166">
        <v>3</v>
      </c>
      <c r="F602" s="166">
        <v>5</v>
      </c>
      <c r="G602" s="166">
        <v>3</v>
      </c>
      <c r="H602" s="166">
        <v>2</v>
      </c>
      <c r="I602" s="166">
        <v>4</v>
      </c>
      <c r="J602" s="166">
        <v>2</v>
      </c>
      <c r="K602" s="166">
        <v>3</v>
      </c>
      <c r="L602" s="166">
        <v>3</v>
      </c>
      <c r="M602" s="166">
        <v>2</v>
      </c>
      <c r="N602" s="166">
        <v>5</v>
      </c>
      <c r="O602" s="166">
        <v>4</v>
      </c>
      <c r="P602" s="98" t="s">
        <v>379</v>
      </c>
      <c r="Q602" s="98" t="s">
        <v>202</v>
      </c>
    </row>
    <row r="603" spans="1:17" s="95" customFormat="1" ht="27" hidden="1" thickBot="1" x14ac:dyDescent="0.3">
      <c r="A603" s="95">
        <v>2016</v>
      </c>
      <c r="B603" s="144" t="s">
        <v>163</v>
      </c>
      <c r="C603" s="164">
        <v>5</v>
      </c>
      <c r="D603" s="164">
        <v>5</v>
      </c>
      <c r="E603" s="164">
        <v>5</v>
      </c>
      <c r="F603" s="164">
        <v>5</v>
      </c>
      <c r="G603" s="164">
        <v>5</v>
      </c>
      <c r="H603" s="164">
        <v>5</v>
      </c>
      <c r="I603" s="164">
        <v>5</v>
      </c>
      <c r="J603" s="164">
        <v>5</v>
      </c>
      <c r="K603" s="164">
        <v>5</v>
      </c>
      <c r="L603" s="164">
        <v>5</v>
      </c>
      <c r="M603" s="164">
        <v>5</v>
      </c>
      <c r="N603" s="164">
        <v>5</v>
      </c>
      <c r="O603" s="164">
        <v>5</v>
      </c>
      <c r="P603" s="99" t="s">
        <v>1269</v>
      </c>
      <c r="Q603" s="99" t="s">
        <v>202</v>
      </c>
    </row>
    <row r="604" spans="1:17" s="95" customFormat="1" ht="39.75" hidden="1" thickBot="1" x14ac:dyDescent="0.3">
      <c r="A604" s="95">
        <v>2016</v>
      </c>
      <c r="B604" s="146" t="s">
        <v>163</v>
      </c>
      <c r="C604" s="166">
        <v>5</v>
      </c>
      <c r="D604" s="166">
        <v>2</v>
      </c>
      <c r="E604" s="166">
        <v>5</v>
      </c>
      <c r="F604" s="166">
        <v>5</v>
      </c>
      <c r="G604" s="166">
        <v>5</v>
      </c>
      <c r="H604" s="166">
        <v>3</v>
      </c>
      <c r="I604" s="166">
        <v>5</v>
      </c>
      <c r="J604" s="166">
        <v>1</v>
      </c>
      <c r="K604" s="166">
        <v>2</v>
      </c>
      <c r="L604" s="166">
        <v>4</v>
      </c>
      <c r="M604" s="166">
        <v>1</v>
      </c>
      <c r="N604" s="166">
        <v>4</v>
      </c>
      <c r="O604" s="166">
        <v>3</v>
      </c>
      <c r="P604" s="98" t="s">
        <v>701</v>
      </c>
      <c r="Q604" s="98" t="s">
        <v>202</v>
      </c>
    </row>
    <row r="605" spans="1:17" s="95" customFormat="1" ht="27" hidden="1" thickBot="1" x14ac:dyDescent="0.3">
      <c r="A605" s="95">
        <v>2016</v>
      </c>
      <c r="B605" s="144" t="s">
        <v>163</v>
      </c>
      <c r="C605" s="164">
        <v>5</v>
      </c>
      <c r="D605" s="164">
        <v>3</v>
      </c>
      <c r="E605" s="164">
        <v>5</v>
      </c>
      <c r="F605" s="164">
        <v>5</v>
      </c>
      <c r="G605" s="164">
        <v>5</v>
      </c>
      <c r="H605" s="164">
        <v>5</v>
      </c>
      <c r="I605" s="164">
        <v>3</v>
      </c>
      <c r="J605" s="164">
        <v>5</v>
      </c>
      <c r="K605" s="164">
        <v>3</v>
      </c>
      <c r="L605" s="164">
        <v>5</v>
      </c>
      <c r="M605" s="164">
        <v>5</v>
      </c>
      <c r="N605" s="164">
        <v>5</v>
      </c>
      <c r="O605" s="164">
        <v>5</v>
      </c>
      <c r="P605" s="99" t="s">
        <v>379</v>
      </c>
      <c r="Q605" s="99" t="s">
        <v>1274</v>
      </c>
    </row>
    <row r="606" spans="1:17" s="95" customFormat="1" ht="27" hidden="1" thickBot="1" x14ac:dyDescent="0.3">
      <c r="A606" s="95">
        <v>2016</v>
      </c>
      <c r="B606" s="146" t="s">
        <v>162</v>
      </c>
      <c r="C606" s="166">
        <v>3</v>
      </c>
      <c r="D606" s="166">
        <v>3</v>
      </c>
      <c r="E606" s="166">
        <v>3</v>
      </c>
      <c r="F606" s="166">
        <v>4</v>
      </c>
      <c r="G606" s="166">
        <v>2</v>
      </c>
      <c r="H606" s="166">
        <v>3</v>
      </c>
      <c r="I606" s="166">
        <v>4</v>
      </c>
      <c r="J606" s="166">
        <v>3</v>
      </c>
      <c r="K606" s="166">
        <v>3</v>
      </c>
      <c r="L606" s="166">
        <v>3</v>
      </c>
      <c r="M606" s="166">
        <v>2</v>
      </c>
      <c r="N606" s="166">
        <v>5</v>
      </c>
      <c r="O606" s="166">
        <v>3</v>
      </c>
      <c r="P606" s="98" t="s">
        <v>1275</v>
      </c>
      <c r="Q606" s="98" t="s">
        <v>202</v>
      </c>
    </row>
    <row r="607" spans="1:17" s="95" customFormat="1" ht="27" hidden="1" thickBot="1" x14ac:dyDescent="0.3">
      <c r="A607" s="95">
        <v>2016</v>
      </c>
      <c r="B607" s="144" t="s">
        <v>162</v>
      </c>
      <c r="C607" s="164">
        <v>5</v>
      </c>
      <c r="D607" s="164">
        <v>4</v>
      </c>
      <c r="E607" s="164">
        <v>5</v>
      </c>
      <c r="F607" s="164">
        <v>4</v>
      </c>
      <c r="G607" s="164">
        <v>5</v>
      </c>
      <c r="H607" s="164">
        <v>5</v>
      </c>
      <c r="I607" s="164">
        <v>5</v>
      </c>
      <c r="J607" s="164">
        <v>4</v>
      </c>
      <c r="K607" s="164">
        <v>3</v>
      </c>
      <c r="L607" s="164">
        <v>5</v>
      </c>
      <c r="M607" s="164">
        <v>5</v>
      </c>
      <c r="N607" s="164">
        <v>4</v>
      </c>
      <c r="O607" s="164">
        <v>4</v>
      </c>
      <c r="P607" s="99" t="s">
        <v>301</v>
      </c>
      <c r="Q607" s="99" t="s">
        <v>203</v>
      </c>
    </row>
    <row r="608" spans="1:17" s="95" customFormat="1" ht="27" hidden="1" thickBot="1" x14ac:dyDescent="0.3">
      <c r="A608" s="95">
        <v>2016</v>
      </c>
      <c r="B608" s="146" t="s">
        <v>163</v>
      </c>
      <c r="C608" s="166">
        <v>5</v>
      </c>
      <c r="D608" s="166">
        <v>4</v>
      </c>
      <c r="E608" s="166">
        <v>5</v>
      </c>
      <c r="F608" s="166">
        <v>5</v>
      </c>
      <c r="G608" s="166">
        <v>5</v>
      </c>
      <c r="H608" s="166">
        <v>4</v>
      </c>
      <c r="I608" s="166">
        <v>5</v>
      </c>
      <c r="J608" s="166">
        <v>5</v>
      </c>
      <c r="K608" s="166">
        <v>2</v>
      </c>
      <c r="L608" s="166">
        <v>3</v>
      </c>
      <c r="M608" s="166">
        <v>4</v>
      </c>
      <c r="N608" s="166">
        <v>4</v>
      </c>
      <c r="O608" s="166">
        <v>5</v>
      </c>
      <c r="P608" s="98" t="s">
        <v>637</v>
      </c>
      <c r="Q608" s="98" t="s">
        <v>446</v>
      </c>
    </row>
    <row r="609" spans="1:17" s="95" customFormat="1" ht="27" hidden="1" thickBot="1" x14ac:dyDescent="0.3">
      <c r="A609" s="95">
        <v>2016</v>
      </c>
      <c r="B609" s="144" t="s">
        <v>163</v>
      </c>
      <c r="C609" s="164">
        <v>4</v>
      </c>
      <c r="D609" s="164">
        <v>5</v>
      </c>
      <c r="E609" s="164">
        <v>4</v>
      </c>
      <c r="F609" s="164">
        <v>5</v>
      </c>
      <c r="G609" s="164">
        <v>4</v>
      </c>
      <c r="H609" s="164">
        <v>4</v>
      </c>
      <c r="I609" s="164">
        <v>3</v>
      </c>
      <c r="J609" s="164">
        <v>3</v>
      </c>
      <c r="K609" s="164">
        <v>3</v>
      </c>
      <c r="L609" s="164">
        <v>3</v>
      </c>
      <c r="M609" s="164">
        <v>5</v>
      </c>
      <c r="N609" s="164">
        <v>3</v>
      </c>
      <c r="O609" s="164">
        <v>4</v>
      </c>
      <c r="P609" s="99" t="s">
        <v>1281</v>
      </c>
      <c r="Q609" s="99" t="s">
        <v>204</v>
      </c>
    </row>
    <row r="610" spans="1:17" s="95" customFormat="1" ht="27" hidden="1" thickBot="1" x14ac:dyDescent="0.3">
      <c r="A610" s="95">
        <v>2016</v>
      </c>
      <c r="B610" s="146" t="s">
        <v>162</v>
      </c>
      <c r="C610" s="166">
        <v>3</v>
      </c>
      <c r="D610" s="166">
        <v>4</v>
      </c>
      <c r="E610" s="166">
        <v>4</v>
      </c>
      <c r="F610" s="166">
        <v>4</v>
      </c>
      <c r="G610" s="166">
        <v>5</v>
      </c>
      <c r="H610" s="166">
        <v>5</v>
      </c>
      <c r="I610" s="166">
        <v>4</v>
      </c>
      <c r="J610" s="166">
        <v>4</v>
      </c>
      <c r="K610" s="166">
        <v>2</v>
      </c>
      <c r="L610" s="166">
        <v>4</v>
      </c>
      <c r="M610" s="166">
        <v>5</v>
      </c>
      <c r="N610" s="166">
        <v>4</v>
      </c>
      <c r="O610" s="166">
        <v>3</v>
      </c>
      <c r="P610" s="98" t="s">
        <v>1283</v>
      </c>
      <c r="Q610" s="98" t="s">
        <v>203</v>
      </c>
    </row>
    <row r="611" spans="1:17" s="95" customFormat="1" ht="27" hidden="1" thickBot="1" x14ac:dyDescent="0.3">
      <c r="A611" s="95">
        <v>2016</v>
      </c>
      <c r="B611" s="144" t="s">
        <v>162</v>
      </c>
      <c r="C611" s="164">
        <v>4</v>
      </c>
      <c r="D611" s="164">
        <v>4</v>
      </c>
      <c r="E611" s="164">
        <v>4</v>
      </c>
      <c r="F611" s="164">
        <v>1</v>
      </c>
      <c r="G611" s="164">
        <v>4</v>
      </c>
      <c r="H611" s="164">
        <v>4</v>
      </c>
      <c r="I611" s="164">
        <v>3</v>
      </c>
      <c r="J611" s="164">
        <v>1</v>
      </c>
      <c r="K611" s="164">
        <v>1</v>
      </c>
      <c r="L611" s="164">
        <v>1</v>
      </c>
      <c r="M611" s="164">
        <v>1</v>
      </c>
      <c r="N611" s="164">
        <v>5</v>
      </c>
      <c r="O611" s="164">
        <v>4</v>
      </c>
      <c r="P611" s="99" t="s">
        <v>819</v>
      </c>
      <c r="Q611" s="99" t="s">
        <v>204</v>
      </c>
    </row>
    <row r="612" spans="1:17" s="95" customFormat="1" ht="27" hidden="1" thickBot="1" x14ac:dyDescent="0.3">
      <c r="A612" s="95">
        <v>2016</v>
      </c>
      <c r="B612" s="146" t="s">
        <v>162</v>
      </c>
      <c r="C612" s="166">
        <v>5</v>
      </c>
      <c r="D612" s="166">
        <v>5</v>
      </c>
      <c r="E612" s="166">
        <v>5</v>
      </c>
      <c r="F612" s="166">
        <v>4</v>
      </c>
      <c r="G612" s="166">
        <v>5</v>
      </c>
      <c r="H612" s="166">
        <v>4</v>
      </c>
      <c r="I612" s="166">
        <v>5</v>
      </c>
      <c r="J612" s="166">
        <v>5</v>
      </c>
      <c r="K612" s="166">
        <v>4</v>
      </c>
      <c r="L612" s="166">
        <v>5</v>
      </c>
      <c r="M612" s="166">
        <v>5</v>
      </c>
      <c r="N612" s="166">
        <v>3</v>
      </c>
      <c r="O612" s="166">
        <v>5</v>
      </c>
      <c r="P612" s="98" t="s">
        <v>1289</v>
      </c>
      <c r="Q612" s="98" t="s">
        <v>153</v>
      </c>
    </row>
    <row r="613" spans="1:17" s="95" customFormat="1" ht="27" hidden="1" thickBot="1" x14ac:dyDescent="0.3">
      <c r="A613" s="95">
        <v>2016</v>
      </c>
      <c r="B613" s="144" t="s">
        <v>162</v>
      </c>
      <c r="C613" s="164">
        <v>5</v>
      </c>
      <c r="D613" s="164">
        <v>4</v>
      </c>
      <c r="E613" s="164">
        <v>4</v>
      </c>
      <c r="F613" s="164">
        <v>4</v>
      </c>
      <c r="G613" s="164">
        <v>5</v>
      </c>
      <c r="H613" s="164">
        <v>4</v>
      </c>
      <c r="I613" s="164">
        <v>5</v>
      </c>
      <c r="J613" s="164">
        <v>5</v>
      </c>
      <c r="K613" s="164">
        <v>4</v>
      </c>
      <c r="L613" s="164">
        <v>5</v>
      </c>
      <c r="M613" s="164">
        <v>5</v>
      </c>
      <c r="N613" s="164">
        <v>5</v>
      </c>
      <c r="O613" s="164">
        <v>4</v>
      </c>
      <c r="P613" s="99" t="s">
        <v>1291</v>
      </c>
      <c r="Q613" s="99" t="s">
        <v>153</v>
      </c>
    </row>
    <row r="614" spans="1:17" s="95" customFormat="1" ht="15.75" hidden="1" thickBot="1" x14ac:dyDescent="0.3">
      <c r="A614" s="95">
        <v>2016</v>
      </c>
      <c r="B614" s="146" t="s">
        <v>163</v>
      </c>
      <c r="C614" s="166">
        <v>3</v>
      </c>
      <c r="D614" s="166">
        <v>3</v>
      </c>
      <c r="E614" s="166">
        <v>2</v>
      </c>
      <c r="F614" s="166">
        <v>5</v>
      </c>
      <c r="G614" s="166">
        <v>2</v>
      </c>
      <c r="H614" s="166">
        <v>5</v>
      </c>
      <c r="I614" s="166">
        <v>2</v>
      </c>
      <c r="J614" s="166">
        <v>2</v>
      </c>
      <c r="K614" s="166">
        <v>4</v>
      </c>
      <c r="L614" s="166">
        <v>4</v>
      </c>
      <c r="M614" s="166">
        <v>4</v>
      </c>
      <c r="N614" s="166">
        <v>5</v>
      </c>
      <c r="O614" s="166">
        <v>5</v>
      </c>
      <c r="P614" s="98" t="s">
        <v>1292</v>
      </c>
      <c r="Q614" s="98" t="s">
        <v>153</v>
      </c>
    </row>
    <row r="615" spans="1:17" s="95" customFormat="1" ht="27" hidden="1" thickBot="1" x14ac:dyDescent="0.3">
      <c r="A615" s="95">
        <v>2016</v>
      </c>
      <c r="B615" s="144" t="s">
        <v>162</v>
      </c>
      <c r="C615" s="164">
        <v>5</v>
      </c>
      <c r="D615" s="164">
        <v>4</v>
      </c>
      <c r="E615" s="164">
        <v>5</v>
      </c>
      <c r="F615" s="164">
        <v>5</v>
      </c>
      <c r="G615" s="164">
        <v>5</v>
      </c>
      <c r="H615" s="164">
        <v>5</v>
      </c>
      <c r="I615" s="164">
        <v>4</v>
      </c>
      <c r="J615" s="164">
        <v>4</v>
      </c>
      <c r="K615" s="164">
        <v>5</v>
      </c>
      <c r="L615" s="164">
        <v>4</v>
      </c>
      <c r="M615" s="164">
        <v>3</v>
      </c>
      <c r="N615" s="164">
        <v>5</v>
      </c>
      <c r="O615" s="164">
        <v>5</v>
      </c>
      <c r="P615" s="99" t="s">
        <v>1294</v>
      </c>
      <c r="Q615" s="99" t="s">
        <v>153</v>
      </c>
    </row>
    <row r="616" spans="1:17" s="95" customFormat="1" ht="27" hidden="1" thickBot="1" x14ac:dyDescent="0.3">
      <c r="A616" s="95">
        <v>2016</v>
      </c>
      <c r="B616" s="146" t="s">
        <v>163</v>
      </c>
      <c r="C616" s="166">
        <v>4</v>
      </c>
      <c r="D616" s="166">
        <v>2</v>
      </c>
      <c r="E616" s="166">
        <v>5</v>
      </c>
      <c r="F616" s="166">
        <v>3</v>
      </c>
      <c r="G616" s="166">
        <v>5</v>
      </c>
      <c r="H616" s="166">
        <v>3</v>
      </c>
      <c r="I616" s="166">
        <v>4</v>
      </c>
      <c r="J616" s="166">
        <v>4</v>
      </c>
      <c r="K616" s="166">
        <v>2</v>
      </c>
      <c r="L616" s="166">
        <v>5</v>
      </c>
      <c r="M616" s="166">
        <v>5</v>
      </c>
      <c r="N616" s="166">
        <v>5</v>
      </c>
      <c r="O616" s="166">
        <v>3</v>
      </c>
      <c r="P616" s="98" t="s">
        <v>1296</v>
      </c>
      <c r="Q616" s="98" t="s">
        <v>153</v>
      </c>
    </row>
    <row r="617" spans="1:17" s="95" customFormat="1" ht="27" hidden="1" thickBot="1" x14ac:dyDescent="0.3">
      <c r="A617" s="95">
        <v>2016</v>
      </c>
      <c r="B617" s="144" t="s">
        <v>163</v>
      </c>
      <c r="C617" s="164">
        <v>2</v>
      </c>
      <c r="D617" s="164">
        <v>3</v>
      </c>
      <c r="E617" s="164">
        <v>3</v>
      </c>
      <c r="F617" s="164">
        <v>3</v>
      </c>
      <c r="G617" s="164">
        <v>3</v>
      </c>
      <c r="H617" s="164">
        <v>3</v>
      </c>
      <c r="I617" s="164">
        <v>3</v>
      </c>
      <c r="J617" s="164">
        <v>3</v>
      </c>
      <c r="K617" s="164">
        <v>3</v>
      </c>
      <c r="L617" s="164">
        <v>3</v>
      </c>
      <c r="M617" s="164">
        <v>3</v>
      </c>
      <c r="N617" s="164">
        <v>3</v>
      </c>
      <c r="O617" s="164">
        <v>3</v>
      </c>
      <c r="P617" s="99" t="s">
        <v>1246</v>
      </c>
      <c r="Q617" s="99" t="s">
        <v>153</v>
      </c>
    </row>
    <row r="618" spans="1:17" s="95" customFormat="1" ht="27" hidden="1" thickBot="1" x14ac:dyDescent="0.3">
      <c r="A618" s="95">
        <v>2016</v>
      </c>
      <c r="B618" s="146" t="s">
        <v>163</v>
      </c>
      <c r="C618" s="166">
        <v>4</v>
      </c>
      <c r="D618" s="166">
        <v>3</v>
      </c>
      <c r="E618" s="166">
        <v>3</v>
      </c>
      <c r="F618" s="166">
        <v>3</v>
      </c>
      <c r="G618" s="166">
        <v>4</v>
      </c>
      <c r="H618" s="166">
        <v>3</v>
      </c>
      <c r="I618" s="166">
        <v>3</v>
      </c>
      <c r="J618" s="166">
        <v>4</v>
      </c>
      <c r="K618" s="166">
        <v>4</v>
      </c>
      <c r="L618" s="166">
        <v>4</v>
      </c>
      <c r="M618" s="166">
        <v>5</v>
      </c>
      <c r="N618" s="166">
        <v>4</v>
      </c>
      <c r="O618" s="166">
        <v>3</v>
      </c>
      <c r="P618" s="98" t="s">
        <v>1301</v>
      </c>
      <c r="Q618" s="98" t="s">
        <v>202</v>
      </c>
    </row>
    <row r="619" spans="1:17" s="95" customFormat="1" ht="27" hidden="1" thickBot="1" x14ac:dyDescent="0.3">
      <c r="A619" s="95">
        <v>2016</v>
      </c>
      <c r="B619" s="144" t="s">
        <v>163</v>
      </c>
      <c r="C619" s="164">
        <v>5</v>
      </c>
      <c r="D619" s="164">
        <v>3</v>
      </c>
      <c r="E619" s="164">
        <v>2</v>
      </c>
      <c r="F619" s="164">
        <v>3</v>
      </c>
      <c r="G619" s="164">
        <v>3</v>
      </c>
      <c r="H619" s="164">
        <v>3</v>
      </c>
      <c r="I619" s="164">
        <v>5</v>
      </c>
      <c r="J619" s="164">
        <v>4</v>
      </c>
      <c r="K619" s="164">
        <v>3</v>
      </c>
      <c r="L619" s="164">
        <v>5</v>
      </c>
      <c r="M619" s="164">
        <v>4</v>
      </c>
      <c r="N619" s="164">
        <v>5</v>
      </c>
      <c r="O619" s="164">
        <v>3</v>
      </c>
      <c r="P619" s="99" t="s">
        <v>1303</v>
      </c>
      <c r="Q619" s="99" t="s">
        <v>202</v>
      </c>
    </row>
    <row r="620" spans="1:17" s="95" customFormat="1" ht="27" hidden="1" thickBot="1" x14ac:dyDescent="0.3">
      <c r="A620" s="95">
        <v>2016</v>
      </c>
      <c r="B620" s="146" t="s">
        <v>163</v>
      </c>
      <c r="C620" s="166">
        <v>3</v>
      </c>
      <c r="D620" s="166">
        <v>4</v>
      </c>
      <c r="E620" s="166">
        <v>4</v>
      </c>
      <c r="F620" s="166">
        <v>5</v>
      </c>
      <c r="G620" s="166">
        <v>3</v>
      </c>
      <c r="H620" s="166">
        <v>5</v>
      </c>
      <c r="I620" s="166">
        <v>3</v>
      </c>
      <c r="J620" s="166">
        <v>4</v>
      </c>
      <c r="K620" s="166">
        <v>4</v>
      </c>
      <c r="L620" s="166">
        <v>3</v>
      </c>
      <c r="M620" s="166">
        <v>4</v>
      </c>
      <c r="N620" s="166">
        <v>4</v>
      </c>
      <c r="O620" s="166">
        <v>4</v>
      </c>
      <c r="P620" s="98" t="s">
        <v>1304</v>
      </c>
      <c r="Q620" s="98" t="s">
        <v>202</v>
      </c>
    </row>
    <row r="621" spans="1:17" s="95" customFormat="1" ht="27" hidden="1" thickBot="1" x14ac:dyDescent="0.3">
      <c r="A621" s="95">
        <v>2016</v>
      </c>
      <c r="B621" s="144" t="s">
        <v>162</v>
      </c>
      <c r="C621" s="164">
        <v>4</v>
      </c>
      <c r="D621" s="164">
        <v>2</v>
      </c>
      <c r="E621" s="164">
        <v>4</v>
      </c>
      <c r="F621" s="164">
        <v>4</v>
      </c>
      <c r="G621" s="164">
        <v>4</v>
      </c>
      <c r="H621" s="164">
        <v>3</v>
      </c>
      <c r="I621" s="164">
        <v>4</v>
      </c>
      <c r="J621" s="164">
        <v>3</v>
      </c>
      <c r="K621" s="164">
        <v>4</v>
      </c>
      <c r="L621" s="164">
        <v>2</v>
      </c>
      <c r="M621" s="164">
        <v>4</v>
      </c>
      <c r="N621" s="164">
        <v>4</v>
      </c>
      <c r="O621" s="164">
        <v>3</v>
      </c>
      <c r="P621" s="99" t="s">
        <v>345</v>
      </c>
      <c r="Q621" s="99" t="s">
        <v>203</v>
      </c>
    </row>
    <row r="622" spans="1:17" s="95" customFormat="1" ht="27" hidden="1" thickBot="1" x14ac:dyDescent="0.3">
      <c r="A622" s="95">
        <v>2016</v>
      </c>
      <c r="B622" s="146" t="s">
        <v>162</v>
      </c>
      <c r="C622" s="166">
        <v>4</v>
      </c>
      <c r="D622" s="166">
        <v>2</v>
      </c>
      <c r="E622" s="166">
        <v>5</v>
      </c>
      <c r="F622" s="166">
        <v>4</v>
      </c>
      <c r="G622" s="166">
        <v>5</v>
      </c>
      <c r="H622" s="166">
        <v>2</v>
      </c>
      <c r="I622" s="166">
        <v>5</v>
      </c>
      <c r="J622" s="166">
        <v>3</v>
      </c>
      <c r="K622" s="166">
        <v>4</v>
      </c>
      <c r="L622" s="166">
        <v>3</v>
      </c>
      <c r="M622" s="166">
        <v>4</v>
      </c>
      <c r="N622" s="166">
        <v>5</v>
      </c>
      <c r="O622" s="166">
        <v>4</v>
      </c>
      <c r="P622" s="98" t="s">
        <v>345</v>
      </c>
      <c r="Q622" s="98" t="s">
        <v>204</v>
      </c>
    </row>
    <row r="623" spans="1:17" s="95" customFormat="1" ht="27" hidden="1" thickBot="1" x14ac:dyDescent="0.3">
      <c r="A623" s="95">
        <v>2016</v>
      </c>
      <c r="B623" s="144"/>
      <c r="C623" s="164">
        <v>1</v>
      </c>
      <c r="D623" s="164">
        <v>1</v>
      </c>
      <c r="E623" s="164">
        <v>4</v>
      </c>
      <c r="F623" s="164">
        <v>2</v>
      </c>
      <c r="G623" s="164">
        <v>4</v>
      </c>
      <c r="H623" s="164">
        <v>1</v>
      </c>
      <c r="I623" s="164">
        <v>4</v>
      </c>
      <c r="J623" s="164">
        <v>1</v>
      </c>
      <c r="K623" s="164">
        <v>4</v>
      </c>
      <c r="L623" s="164">
        <v>1</v>
      </c>
      <c r="M623" s="164">
        <v>2</v>
      </c>
      <c r="N623" s="164">
        <v>4</v>
      </c>
      <c r="O623" s="164">
        <v>4</v>
      </c>
      <c r="P623" s="99"/>
      <c r="Q623" s="99" t="s">
        <v>202</v>
      </c>
    </row>
    <row r="624" spans="1:17" s="95" customFormat="1" ht="39.75" hidden="1" thickBot="1" x14ac:dyDescent="0.3">
      <c r="A624" s="95">
        <v>2016</v>
      </c>
      <c r="B624" s="146" t="s">
        <v>162</v>
      </c>
      <c r="C624" s="166">
        <v>4</v>
      </c>
      <c r="D624" s="166">
        <v>4</v>
      </c>
      <c r="E624" s="166">
        <v>4</v>
      </c>
      <c r="F624" s="166">
        <v>4</v>
      </c>
      <c r="G624" s="166">
        <v>4</v>
      </c>
      <c r="H624" s="166">
        <v>4</v>
      </c>
      <c r="I624" s="166">
        <v>4</v>
      </c>
      <c r="J624" s="166">
        <v>4</v>
      </c>
      <c r="K624" s="166">
        <v>4</v>
      </c>
      <c r="L624" s="166">
        <v>4</v>
      </c>
      <c r="M624" s="166">
        <v>4</v>
      </c>
      <c r="N624" s="166">
        <v>4</v>
      </c>
      <c r="O624" s="166">
        <v>4</v>
      </c>
      <c r="P624" s="98" t="s">
        <v>476</v>
      </c>
      <c r="Q624" s="98" t="s">
        <v>203</v>
      </c>
    </row>
    <row r="625" spans="1:17" s="95" customFormat="1" ht="27" hidden="1" thickBot="1" x14ac:dyDescent="0.3">
      <c r="A625" s="95">
        <v>2016</v>
      </c>
      <c r="B625" s="144" t="s">
        <v>162</v>
      </c>
      <c r="C625" s="164">
        <v>4</v>
      </c>
      <c r="D625" s="164">
        <v>4</v>
      </c>
      <c r="E625" s="164">
        <v>5</v>
      </c>
      <c r="F625" s="164">
        <v>5</v>
      </c>
      <c r="G625" s="164">
        <v>5</v>
      </c>
      <c r="H625" s="164">
        <v>5</v>
      </c>
      <c r="I625" s="164">
        <v>5</v>
      </c>
      <c r="J625" s="164">
        <v>4</v>
      </c>
      <c r="K625" s="164">
        <v>5</v>
      </c>
      <c r="L625" s="164">
        <v>5</v>
      </c>
      <c r="M625" s="164">
        <v>5</v>
      </c>
      <c r="N625" s="164">
        <v>5</v>
      </c>
      <c r="O625" s="164">
        <v>5</v>
      </c>
      <c r="P625" s="99" t="s">
        <v>345</v>
      </c>
      <c r="Q625" s="99" t="s">
        <v>153</v>
      </c>
    </row>
    <row r="626" spans="1:17" s="95" customFormat="1" ht="27" hidden="1" thickBot="1" x14ac:dyDescent="0.3">
      <c r="A626" s="95">
        <v>2016</v>
      </c>
      <c r="B626" s="146" t="s">
        <v>163</v>
      </c>
      <c r="C626" s="166">
        <v>4</v>
      </c>
      <c r="D626" s="166">
        <v>4</v>
      </c>
      <c r="E626" s="166">
        <v>3</v>
      </c>
      <c r="F626" s="166">
        <v>4</v>
      </c>
      <c r="G626" s="166">
        <v>4</v>
      </c>
      <c r="H626" s="166">
        <v>4</v>
      </c>
      <c r="I626" s="166">
        <v>4</v>
      </c>
      <c r="J626" s="166">
        <v>4</v>
      </c>
      <c r="K626" s="166">
        <v>3</v>
      </c>
      <c r="L626" s="166">
        <v>4</v>
      </c>
      <c r="M626" s="166">
        <v>5</v>
      </c>
      <c r="N626" s="166">
        <v>5</v>
      </c>
      <c r="O626" s="166">
        <v>4</v>
      </c>
      <c r="P626" s="98" t="s">
        <v>627</v>
      </c>
      <c r="Q626" s="98" t="s">
        <v>202</v>
      </c>
    </row>
    <row r="627" spans="1:17" s="95" customFormat="1" ht="39.75" hidden="1" thickBot="1" x14ac:dyDescent="0.3">
      <c r="A627" s="95">
        <v>2016</v>
      </c>
      <c r="B627" s="144" t="s">
        <v>162</v>
      </c>
      <c r="C627" s="164">
        <v>3</v>
      </c>
      <c r="D627" s="164">
        <v>3</v>
      </c>
      <c r="E627" s="164">
        <v>3</v>
      </c>
      <c r="F627" s="164">
        <v>3</v>
      </c>
      <c r="G627" s="164">
        <v>3</v>
      </c>
      <c r="H627" s="164">
        <v>3</v>
      </c>
      <c r="I627" s="164">
        <v>3</v>
      </c>
      <c r="J627" s="164">
        <v>3</v>
      </c>
      <c r="K627" s="164">
        <v>4</v>
      </c>
      <c r="L627" s="164">
        <v>3</v>
      </c>
      <c r="M627" s="164">
        <v>3</v>
      </c>
      <c r="N627" s="164">
        <v>4</v>
      </c>
      <c r="O627" s="164">
        <v>3</v>
      </c>
      <c r="P627" s="99" t="s">
        <v>1312</v>
      </c>
      <c r="Q627" s="99" t="s">
        <v>203</v>
      </c>
    </row>
    <row r="628" spans="1:17" s="95" customFormat="1" ht="15.75" hidden="1" thickBot="1" x14ac:dyDescent="0.3">
      <c r="A628" s="95">
        <v>2016</v>
      </c>
      <c r="B628" s="146" t="s">
        <v>163</v>
      </c>
      <c r="C628" s="166">
        <v>5</v>
      </c>
      <c r="D628" s="166">
        <v>5</v>
      </c>
      <c r="E628" s="166">
        <v>4</v>
      </c>
      <c r="F628" s="166">
        <v>5</v>
      </c>
      <c r="G628" s="166">
        <v>4</v>
      </c>
      <c r="H628" s="166">
        <v>5</v>
      </c>
      <c r="I628" s="166">
        <v>3</v>
      </c>
      <c r="J628" s="166">
        <v>4</v>
      </c>
      <c r="K628" s="166">
        <v>2</v>
      </c>
      <c r="L628" s="166">
        <v>3</v>
      </c>
      <c r="M628" s="166">
        <v>2</v>
      </c>
      <c r="N628" s="166">
        <v>5</v>
      </c>
      <c r="O628" s="166">
        <v>2</v>
      </c>
      <c r="P628" s="98" t="s">
        <v>1316</v>
      </c>
      <c r="Q628" s="98" t="s">
        <v>192</v>
      </c>
    </row>
    <row r="629" spans="1:17" s="95" customFormat="1" ht="27" hidden="1" thickBot="1" x14ac:dyDescent="0.3">
      <c r="A629" s="95">
        <v>2016</v>
      </c>
      <c r="B629" s="144" t="s">
        <v>162</v>
      </c>
      <c r="C629" s="164">
        <v>5</v>
      </c>
      <c r="D629" s="164">
        <v>4</v>
      </c>
      <c r="E629" s="164">
        <v>3</v>
      </c>
      <c r="F629" s="164">
        <v>5</v>
      </c>
      <c r="G629" s="164">
        <v>3</v>
      </c>
      <c r="H629" s="164">
        <v>5</v>
      </c>
      <c r="I629" s="164">
        <v>2</v>
      </c>
      <c r="J629" s="164">
        <v>4</v>
      </c>
      <c r="K629" s="164">
        <v>4</v>
      </c>
      <c r="L629" s="164">
        <v>3</v>
      </c>
      <c r="M629" s="164">
        <v>4</v>
      </c>
      <c r="N629" s="164">
        <v>3</v>
      </c>
      <c r="O629" s="164">
        <v>5</v>
      </c>
      <c r="P629" s="99" t="s">
        <v>1053</v>
      </c>
      <c r="Q629" s="99" t="s">
        <v>204</v>
      </c>
    </row>
    <row r="630" spans="1:17" s="95" customFormat="1" ht="27" hidden="1" thickBot="1" x14ac:dyDescent="0.3">
      <c r="A630" s="95">
        <v>2016</v>
      </c>
      <c r="B630" s="146" t="s">
        <v>162</v>
      </c>
      <c r="C630" s="166">
        <v>4</v>
      </c>
      <c r="D630" s="166">
        <v>4</v>
      </c>
      <c r="E630" s="166">
        <v>4</v>
      </c>
      <c r="F630" s="166">
        <v>3</v>
      </c>
      <c r="G630" s="166">
        <v>4</v>
      </c>
      <c r="H630" s="166">
        <v>4</v>
      </c>
      <c r="I630" s="166">
        <v>4</v>
      </c>
      <c r="J630" s="166">
        <v>4</v>
      </c>
      <c r="K630" s="166">
        <v>3</v>
      </c>
      <c r="L630" s="166">
        <v>4</v>
      </c>
      <c r="M630" s="166">
        <v>4</v>
      </c>
      <c r="N630" s="166">
        <v>4</v>
      </c>
      <c r="O630" s="166">
        <v>3</v>
      </c>
      <c r="P630" s="98" t="s">
        <v>991</v>
      </c>
      <c r="Q630" s="98" t="s">
        <v>203</v>
      </c>
    </row>
    <row r="631" spans="1:17" s="95" customFormat="1" ht="27" hidden="1" thickBot="1" x14ac:dyDescent="0.3">
      <c r="A631" s="95">
        <v>2016</v>
      </c>
      <c r="B631" s="144" t="s">
        <v>162</v>
      </c>
      <c r="C631" s="164">
        <v>4</v>
      </c>
      <c r="D631" s="164">
        <v>5</v>
      </c>
      <c r="E631" s="164">
        <v>5</v>
      </c>
      <c r="F631" s="164">
        <v>5</v>
      </c>
      <c r="G631" s="164">
        <v>3</v>
      </c>
      <c r="H631" s="164">
        <v>5</v>
      </c>
      <c r="I631" s="164">
        <v>4</v>
      </c>
      <c r="J631" s="164">
        <v>2</v>
      </c>
      <c r="K631" s="164">
        <v>3</v>
      </c>
      <c r="L631" s="164">
        <v>1</v>
      </c>
      <c r="M631" s="164">
        <v>2</v>
      </c>
      <c r="N631" s="164">
        <v>5</v>
      </c>
      <c r="O631" s="164">
        <v>3</v>
      </c>
      <c r="P631" s="99" t="s">
        <v>1321</v>
      </c>
      <c r="Q631" s="99" t="s">
        <v>204</v>
      </c>
    </row>
    <row r="632" spans="1:17" s="95" customFormat="1" ht="15.75" hidden="1" thickBot="1" x14ac:dyDescent="0.3">
      <c r="A632" s="95">
        <v>2016</v>
      </c>
      <c r="B632" s="146" t="s">
        <v>163</v>
      </c>
      <c r="C632" s="166">
        <v>5</v>
      </c>
      <c r="D632" s="166">
        <v>2</v>
      </c>
      <c r="E632" s="166">
        <v>3</v>
      </c>
      <c r="F632" s="166">
        <v>3</v>
      </c>
      <c r="G632" s="166">
        <v>4</v>
      </c>
      <c r="H632" s="166">
        <v>3</v>
      </c>
      <c r="I632" s="166">
        <v>2</v>
      </c>
      <c r="J632" s="166">
        <v>4</v>
      </c>
      <c r="K632" s="166">
        <v>4</v>
      </c>
      <c r="L632" s="166">
        <v>5</v>
      </c>
      <c r="M632" s="166">
        <v>4</v>
      </c>
      <c r="N632" s="166">
        <v>3</v>
      </c>
      <c r="O632" s="166">
        <v>3</v>
      </c>
      <c r="P632" s="98" t="s">
        <v>301</v>
      </c>
      <c r="Q632" s="98" t="s">
        <v>192</v>
      </c>
    </row>
    <row r="633" spans="1:17" s="95" customFormat="1" ht="39.75" hidden="1" thickBot="1" x14ac:dyDescent="0.3">
      <c r="A633" s="95">
        <v>2016</v>
      </c>
      <c r="B633" s="144" t="s">
        <v>163</v>
      </c>
      <c r="C633" s="164">
        <v>3</v>
      </c>
      <c r="D633" s="164">
        <v>3</v>
      </c>
      <c r="E633" s="164">
        <v>4</v>
      </c>
      <c r="F633" s="164">
        <v>3</v>
      </c>
      <c r="G633" s="164">
        <v>5</v>
      </c>
      <c r="H633" s="164">
        <v>3</v>
      </c>
      <c r="I633" s="164">
        <v>4</v>
      </c>
      <c r="J633" s="164">
        <v>3</v>
      </c>
      <c r="K633" s="164">
        <v>2</v>
      </c>
      <c r="L633" s="164">
        <v>3</v>
      </c>
      <c r="M633" s="164">
        <v>4</v>
      </c>
      <c r="N633" s="164">
        <v>4</v>
      </c>
      <c r="O633" s="164">
        <v>2</v>
      </c>
      <c r="P633" s="99" t="s">
        <v>1325</v>
      </c>
      <c r="Q633" s="99" t="s">
        <v>202</v>
      </c>
    </row>
    <row r="634" spans="1:17" s="95" customFormat="1" ht="27" hidden="1" thickBot="1" x14ac:dyDescent="0.3">
      <c r="A634" s="95">
        <v>2016</v>
      </c>
      <c r="B634" s="146" t="s">
        <v>162</v>
      </c>
      <c r="C634" s="166">
        <v>4</v>
      </c>
      <c r="D634" s="166">
        <v>4</v>
      </c>
      <c r="E634" s="166">
        <v>4</v>
      </c>
      <c r="F634" s="166">
        <v>4</v>
      </c>
      <c r="G634" s="166">
        <v>4</v>
      </c>
      <c r="H634" s="166">
        <v>4</v>
      </c>
      <c r="I634" s="166">
        <v>3</v>
      </c>
      <c r="J634" s="166">
        <v>4</v>
      </c>
      <c r="K634" s="166">
        <v>4</v>
      </c>
      <c r="L634" s="166">
        <v>4</v>
      </c>
      <c r="M634" s="166">
        <v>4</v>
      </c>
      <c r="N634" s="166">
        <v>5</v>
      </c>
      <c r="O634" s="166">
        <v>3</v>
      </c>
      <c r="P634" s="98" t="s">
        <v>1327</v>
      </c>
      <c r="Q634" s="98" t="s">
        <v>153</v>
      </c>
    </row>
    <row r="635" spans="1:17" s="95" customFormat="1" ht="27" hidden="1" thickBot="1" x14ac:dyDescent="0.3">
      <c r="A635" s="95">
        <v>2016</v>
      </c>
      <c r="B635" s="144" t="s">
        <v>162</v>
      </c>
      <c r="C635" s="164">
        <v>5</v>
      </c>
      <c r="D635" s="164">
        <v>5</v>
      </c>
      <c r="E635" s="164">
        <v>5</v>
      </c>
      <c r="F635" s="164">
        <v>5</v>
      </c>
      <c r="G635" s="164">
        <v>5</v>
      </c>
      <c r="H635" s="164">
        <v>5</v>
      </c>
      <c r="I635" s="164">
        <v>5</v>
      </c>
      <c r="J635" s="164">
        <v>4</v>
      </c>
      <c r="K635" s="164">
        <v>5</v>
      </c>
      <c r="L635" s="164">
        <v>5</v>
      </c>
      <c r="M635" s="164">
        <v>5</v>
      </c>
      <c r="N635" s="164">
        <v>4</v>
      </c>
      <c r="O635" s="164">
        <v>4</v>
      </c>
      <c r="P635" s="99" t="s">
        <v>1329</v>
      </c>
      <c r="Q635" s="99" t="s">
        <v>1330</v>
      </c>
    </row>
    <row r="636" spans="1:17" s="95" customFormat="1" ht="52.5" hidden="1" thickBot="1" x14ac:dyDescent="0.3">
      <c r="A636" s="95">
        <v>2016</v>
      </c>
      <c r="B636" s="146" t="s">
        <v>163</v>
      </c>
      <c r="C636" s="166">
        <v>4</v>
      </c>
      <c r="D636" s="166">
        <v>2</v>
      </c>
      <c r="E636" s="166">
        <v>4</v>
      </c>
      <c r="F636" s="166">
        <v>2</v>
      </c>
      <c r="G636" s="166">
        <v>5</v>
      </c>
      <c r="H636" s="166">
        <v>2</v>
      </c>
      <c r="I636" s="146" t="s">
        <v>5</v>
      </c>
      <c r="J636" s="166">
        <v>4</v>
      </c>
      <c r="K636" s="166">
        <v>3</v>
      </c>
      <c r="L636" s="166">
        <v>5</v>
      </c>
      <c r="M636" s="166">
        <v>2</v>
      </c>
      <c r="N636" s="166">
        <v>5</v>
      </c>
      <c r="O636" s="166">
        <v>4</v>
      </c>
      <c r="P636" s="98" t="s">
        <v>1333</v>
      </c>
      <c r="Q636" s="98" t="s">
        <v>155</v>
      </c>
    </row>
    <row r="637" spans="1:17" s="95" customFormat="1" ht="27" hidden="1" thickBot="1" x14ac:dyDescent="0.3">
      <c r="A637" s="95">
        <v>2016</v>
      </c>
      <c r="B637" s="144" t="s">
        <v>163</v>
      </c>
      <c r="C637" s="164">
        <v>4</v>
      </c>
      <c r="D637" s="164">
        <v>3</v>
      </c>
      <c r="E637" s="164">
        <v>4</v>
      </c>
      <c r="F637" s="164">
        <v>4</v>
      </c>
      <c r="G637" s="164">
        <v>4</v>
      </c>
      <c r="H637" s="164">
        <v>4</v>
      </c>
      <c r="I637" s="164">
        <v>4</v>
      </c>
      <c r="J637" s="164">
        <v>3</v>
      </c>
      <c r="K637" s="164">
        <v>3</v>
      </c>
      <c r="L637" s="164">
        <v>4</v>
      </c>
      <c r="M637" s="164">
        <v>3</v>
      </c>
      <c r="N637" s="164">
        <v>4</v>
      </c>
      <c r="O637" s="164">
        <v>4</v>
      </c>
      <c r="P637" s="99" t="s">
        <v>1053</v>
      </c>
      <c r="Q637" s="99" t="s">
        <v>204</v>
      </c>
    </row>
    <row r="638" spans="1:17" s="95" customFormat="1" ht="27" hidden="1" thickBot="1" x14ac:dyDescent="0.3">
      <c r="A638" s="95">
        <v>2016</v>
      </c>
      <c r="B638" s="146" t="s">
        <v>162</v>
      </c>
      <c r="C638" s="166">
        <v>5</v>
      </c>
      <c r="D638" s="166">
        <v>5</v>
      </c>
      <c r="E638" s="166">
        <v>5</v>
      </c>
      <c r="F638" s="166">
        <v>5</v>
      </c>
      <c r="G638" s="166">
        <v>5</v>
      </c>
      <c r="H638" s="166">
        <v>5</v>
      </c>
      <c r="I638" s="166">
        <v>5</v>
      </c>
      <c r="J638" s="166">
        <v>5</v>
      </c>
      <c r="K638" s="166">
        <v>5</v>
      </c>
      <c r="L638" s="166">
        <v>3</v>
      </c>
      <c r="M638" s="166">
        <v>5</v>
      </c>
      <c r="N638" s="166">
        <v>5</v>
      </c>
      <c r="O638" s="166">
        <v>3</v>
      </c>
      <c r="P638" s="98" t="s">
        <v>379</v>
      </c>
      <c r="Q638" s="98" t="s">
        <v>204</v>
      </c>
    </row>
    <row r="639" spans="1:17" s="95" customFormat="1" ht="15.75" hidden="1" thickBot="1" x14ac:dyDescent="0.3">
      <c r="A639" s="95">
        <v>2016</v>
      </c>
      <c r="B639" s="144" t="s">
        <v>162</v>
      </c>
      <c r="C639" s="144" t="s">
        <v>5</v>
      </c>
      <c r="D639" s="144" t="s">
        <v>5</v>
      </c>
      <c r="E639" s="144" t="s">
        <v>5</v>
      </c>
      <c r="F639" s="144" t="s">
        <v>5</v>
      </c>
      <c r="G639" s="144" t="s">
        <v>5</v>
      </c>
      <c r="H639" s="144" t="s">
        <v>5</v>
      </c>
      <c r="I639" s="144" t="s">
        <v>5</v>
      </c>
      <c r="J639" s="144" t="s">
        <v>5</v>
      </c>
      <c r="K639" s="144" t="s">
        <v>5</v>
      </c>
      <c r="L639" s="144" t="s">
        <v>5</v>
      </c>
      <c r="M639" s="144" t="s">
        <v>5</v>
      </c>
      <c r="N639" s="144" t="s">
        <v>5</v>
      </c>
      <c r="O639" s="144" t="s">
        <v>5</v>
      </c>
      <c r="P639" s="99"/>
      <c r="Q639" s="99"/>
    </row>
    <row r="640" spans="1:17" s="95" customFormat="1" ht="39.75" hidden="1" thickBot="1" x14ac:dyDescent="0.3">
      <c r="A640" s="95">
        <v>2016</v>
      </c>
      <c r="B640" s="146" t="s">
        <v>162</v>
      </c>
      <c r="C640" s="166">
        <v>5</v>
      </c>
      <c r="D640" s="166">
        <v>2</v>
      </c>
      <c r="E640" s="166">
        <v>5</v>
      </c>
      <c r="F640" s="166">
        <v>4</v>
      </c>
      <c r="G640" s="166">
        <v>5</v>
      </c>
      <c r="H640" s="166">
        <v>2</v>
      </c>
      <c r="I640" s="166">
        <v>5</v>
      </c>
      <c r="J640" s="166">
        <v>4</v>
      </c>
      <c r="K640" s="166">
        <v>4</v>
      </c>
      <c r="L640" s="166">
        <v>5</v>
      </c>
      <c r="M640" s="166">
        <v>4</v>
      </c>
      <c r="N640" s="166">
        <v>5</v>
      </c>
      <c r="O640" s="166">
        <v>4</v>
      </c>
      <c r="P640" s="98" t="s">
        <v>1339</v>
      </c>
      <c r="Q640" s="98" t="s">
        <v>153</v>
      </c>
    </row>
    <row r="641" spans="1:17" s="95" customFormat="1" ht="27" hidden="1" thickBot="1" x14ac:dyDescent="0.3">
      <c r="A641" s="95">
        <v>2016</v>
      </c>
      <c r="B641" s="144" t="s">
        <v>162</v>
      </c>
      <c r="C641" s="164">
        <v>5</v>
      </c>
      <c r="D641" s="164">
        <v>3</v>
      </c>
      <c r="E641" s="164">
        <v>5</v>
      </c>
      <c r="F641" s="164">
        <v>5</v>
      </c>
      <c r="G641" s="164">
        <v>5</v>
      </c>
      <c r="H641" s="164">
        <v>5</v>
      </c>
      <c r="I641" s="164">
        <v>5</v>
      </c>
      <c r="J641" s="164">
        <v>5</v>
      </c>
      <c r="K641" s="164">
        <v>5</v>
      </c>
      <c r="L641" s="164">
        <v>5</v>
      </c>
      <c r="M641" s="164">
        <v>5</v>
      </c>
      <c r="N641" s="164">
        <v>4</v>
      </c>
      <c r="O641" s="164">
        <v>5</v>
      </c>
      <c r="P641" s="99" t="s">
        <v>1343</v>
      </c>
      <c r="Q641" s="99" t="s">
        <v>203</v>
      </c>
    </row>
    <row r="642" spans="1:17" s="95" customFormat="1" ht="27" hidden="1" thickBot="1" x14ac:dyDescent="0.3">
      <c r="A642" s="95">
        <v>2016</v>
      </c>
      <c r="B642" s="146" t="s">
        <v>163</v>
      </c>
      <c r="C642" s="166">
        <v>5</v>
      </c>
      <c r="D642" s="166">
        <v>2</v>
      </c>
      <c r="E642" s="166">
        <v>5</v>
      </c>
      <c r="F642" s="166">
        <v>3</v>
      </c>
      <c r="G642" s="166">
        <v>4</v>
      </c>
      <c r="H642" s="146" t="s">
        <v>5</v>
      </c>
      <c r="I642" s="166">
        <v>5</v>
      </c>
      <c r="J642" s="166">
        <v>3</v>
      </c>
      <c r="K642" s="166">
        <v>1</v>
      </c>
      <c r="L642" s="166">
        <v>4</v>
      </c>
      <c r="M642" s="166">
        <v>2</v>
      </c>
      <c r="N642" s="166">
        <v>5</v>
      </c>
      <c r="O642" s="166">
        <v>3</v>
      </c>
      <c r="P642" s="98" t="s">
        <v>439</v>
      </c>
      <c r="Q642" s="98" t="s">
        <v>1345</v>
      </c>
    </row>
    <row r="643" spans="1:17" s="95" customFormat="1" ht="39.75" hidden="1" thickBot="1" x14ac:dyDescent="0.3">
      <c r="A643" s="95">
        <v>2016</v>
      </c>
      <c r="B643" s="144" t="s">
        <v>162</v>
      </c>
      <c r="C643" s="164">
        <v>5</v>
      </c>
      <c r="D643" s="164">
        <v>5</v>
      </c>
      <c r="E643" s="164">
        <v>5</v>
      </c>
      <c r="F643" s="164">
        <v>5</v>
      </c>
      <c r="G643" s="164">
        <v>4</v>
      </c>
      <c r="H643" s="164">
        <v>5</v>
      </c>
      <c r="I643" s="164">
        <v>5</v>
      </c>
      <c r="J643" s="164">
        <v>2</v>
      </c>
      <c r="K643" s="164">
        <v>4</v>
      </c>
      <c r="L643" s="164">
        <v>2</v>
      </c>
      <c r="M643" s="164">
        <v>4</v>
      </c>
      <c r="N643" s="164">
        <v>4</v>
      </c>
      <c r="O643" s="164">
        <v>3</v>
      </c>
      <c r="P643" s="99" t="s">
        <v>1347</v>
      </c>
      <c r="Q643" s="99" t="s">
        <v>205</v>
      </c>
    </row>
    <row r="644" spans="1:17" s="95" customFormat="1" ht="27" hidden="1" thickBot="1" x14ac:dyDescent="0.3">
      <c r="A644" s="95">
        <v>2016</v>
      </c>
      <c r="B644" s="146" t="s">
        <v>162</v>
      </c>
      <c r="C644" s="166">
        <v>4</v>
      </c>
      <c r="D644" s="166">
        <v>4</v>
      </c>
      <c r="E644" s="166">
        <v>4</v>
      </c>
      <c r="F644" s="166">
        <v>4</v>
      </c>
      <c r="G644" s="166">
        <v>4</v>
      </c>
      <c r="H644" s="166">
        <v>4</v>
      </c>
      <c r="I644" s="166">
        <v>3</v>
      </c>
      <c r="J644" s="166">
        <v>4</v>
      </c>
      <c r="K644" s="166">
        <v>4</v>
      </c>
      <c r="L644" s="166">
        <v>4</v>
      </c>
      <c r="M644" s="166">
        <v>5</v>
      </c>
      <c r="N644" s="166">
        <v>4</v>
      </c>
      <c r="O644" s="166">
        <v>4</v>
      </c>
      <c r="P644" s="98" t="s">
        <v>1348</v>
      </c>
      <c r="Q644" s="98" t="s">
        <v>155</v>
      </c>
    </row>
    <row r="645" spans="1:17" s="95" customFormat="1" ht="15.75" hidden="1" thickBot="1" x14ac:dyDescent="0.3">
      <c r="A645" s="95">
        <v>2016</v>
      </c>
      <c r="B645" s="144" t="s">
        <v>163</v>
      </c>
      <c r="C645" s="164">
        <v>5</v>
      </c>
      <c r="D645" s="164">
        <v>3</v>
      </c>
      <c r="E645" s="164">
        <v>4</v>
      </c>
      <c r="F645" s="164">
        <v>4</v>
      </c>
      <c r="G645" s="164">
        <v>5</v>
      </c>
      <c r="H645" s="164">
        <v>5</v>
      </c>
      <c r="I645" s="164">
        <v>2</v>
      </c>
      <c r="J645" s="164">
        <v>4</v>
      </c>
      <c r="K645" s="164">
        <v>4</v>
      </c>
      <c r="L645" s="164">
        <v>5</v>
      </c>
      <c r="M645" s="164">
        <v>5</v>
      </c>
      <c r="N645" s="164">
        <v>4</v>
      </c>
      <c r="O645" s="164">
        <v>3</v>
      </c>
      <c r="P645" s="99" t="s">
        <v>1352</v>
      </c>
      <c r="Q645" s="99" t="s">
        <v>192</v>
      </c>
    </row>
    <row r="646" spans="1:17" s="95" customFormat="1" ht="27" hidden="1" thickBot="1" x14ac:dyDescent="0.3">
      <c r="A646" s="95">
        <v>2016</v>
      </c>
      <c r="B646" s="146" t="s">
        <v>163</v>
      </c>
      <c r="C646" s="166">
        <v>5</v>
      </c>
      <c r="D646" s="166">
        <v>2</v>
      </c>
      <c r="E646" s="166">
        <v>2</v>
      </c>
      <c r="F646" s="166">
        <v>3</v>
      </c>
      <c r="G646" s="166">
        <v>3</v>
      </c>
      <c r="H646" s="166">
        <v>2</v>
      </c>
      <c r="I646" s="166">
        <v>2</v>
      </c>
      <c r="J646" s="166">
        <v>4</v>
      </c>
      <c r="K646" s="166">
        <v>3</v>
      </c>
      <c r="L646" s="166">
        <v>4</v>
      </c>
      <c r="M646" s="166">
        <v>4</v>
      </c>
      <c r="N646" s="166">
        <v>5</v>
      </c>
      <c r="O646" s="166">
        <v>2</v>
      </c>
      <c r="P646" s="98" t="s">
        <v>1353</v>
      </c>
      <c r="Q646" s="98" t="s">
        <v>155</v>
      </c>
    </row>
    <row r="647" spans="1:17" s="95" customFormat="1" ht="65.25" hidden="1" thickBot="1" x14ac:dyDescent="0.3">
      <c r="A647" s="95">
        <v>2016</v>
      </c>
      <c r="B647" s="144" t="s">
        <v>163</v>
      </c>
      <c r="C647" s="164">
        <v>5</v>
      </c>
      <c r="D647" s="164">
        <v>4</v>
      </c>
      <c r="E647" s="164">
        <v>3</v>
      </c>
      <c r="F647" s="164">
        <v>5</v>
      </c>
      <c r="G647" s="164">
        <v>5</v>
      </c>
      <c r="H647" s="164">
        <v>4</v>
      </c>
      <c r="I647" s="164">
        <v>5</v>
      </c>
      <c r="J647" s="164">
        <v>4</v>
      </c>
      <c r="K647" s="164">
        <v>5</v>
      </c>
      <c r="L647" s="164">
        <v>5</v>
      </c>
      <c r="M647" s="164">
        <v>5</v>
      </c>
      <c r="N647" s="164">
        <v>4</v>
      </c>
      <c r="O647" s="164">
        <v>3</v>
      </c>
      <c r="P647" s="99" t="s">
        <v>1358</v>
      </c>
      <c r="Q647" s="99" t="s">
        <v>204</v>
      </c>
    </row>
    <row r="648" spans="1:17" s="95" customFormat="1" ht="27" hidden="1" thickBot="1" x14ac:dyDescent="0.3">
      <c r="A648" s="95">
        <v>2016</v>
      </c>
      <c r="B648" s="146" t="s">
        <v>162</v>
      </c>
      <c r="C648" s="166">
        <v>5</v>
      </c>
      <c r="D648" s="166">
        <v>1</v>
      </c>
      <c r="E648" s="166">
        <v>5</v>
      </c>
      <c r="F648" s="166">
        <v>2</v>
      </c>
      <c r="G648" s="166">
        <v>5</v>
      </c>
      <c r="H648" s="166">
        <v>5</v>
      </c>
      <c r="I648" s="166">
        <v>3</v>
      </c>
      <c r="J648" s="166">
        <v>1</v>
      </c>
      <c r="K648" s="146" t="s">
        <v>5</v>
      </c>
      <c r="L648" s="166">
        <v>2</v>
      </c>
      <c r="M648" s="146" t="s">
        <v>5</v>
      </c>
      <c r="N648" s="166">
        <v>4</v>
      </c>
      <c r="O648" s="166">
        <v>4</v>
      </c>
      <c r="P648" s="98" t="s">
        <v>345</v>
      </c>
      <c r="Q648" s="98" t="s">
        <v>204</v>
      </c>
    </row>
    <row r="649" spans="1:17" s="95" customFormat="1" ht="27" hidden="1" thickBot="1" x14ac:dyDescent="0.3">
      <c r="A649" s="95">
        <v>2016</v>
      </c>
      <c r="B649" s="144" t="s">
        <v>163</v>
      </c>
      <c r="C649" s="164">
        <v>4</v>
      </c>
      <c r="D649" s="164">
        <v>1</v>
      </c>
      <c r="E649" s="164">
        <v>5</v>
      </c>
      <c r="F649" s="164">
        <v>4</v>
      </c>
      <c r="G649" s="164">
        <v>4</v>
      </c>
      <c r="H649" s="164">
        <v>3</v>
      </c>
      <c r="I649" s="164">
        <v>3</v>
      </c>
      <c r="J649" s="164">
        <v>4</v>
      </c>
      <c r="K649" s="164">
        <v>3</v>
      </c>
      <c r="L649" s="164">
        <v>4</v>
      </c>
      <c r="M649" s="164">
        <v>5</v>
      </c>
      <c r="N649" s="164">
        <v>4</v>
      </c>
      <c r="O649" s="164">
        <v>4</v>
      </c>
      <c r="P649" s="99" t="s">
        <v>1246</v>
      </c>
      <c r="Q649" s="99" t="s">
        <v>204</v>
      </c>
    </row>
    <row r="650" spans="1:17" s="95" customFormat="1" ht="27" hidden="1" thickBot="1" x14ac:dyDescent="0.3">
      <c r="A650" s="95">
        <v>2016</v>
      </c>
      <c r="B650" s="146" t="s">
        <v>163</v>
      </c>
      <c r="C650" s="166">
        <v>4</v>
      </c>
      <c r="D650" s="166">
        <v>4</v>
      </c>
      <c r="E650" s="166">
        <v>4</v>
      </c>
      <c r="F650" s="166">
        <v>4</v>
      </c>
      <c r="G650" s="166">
        <v>5</v>
      </c>
      <c r="H650" s="166">
        <v>5</v>
      </c>
      <c r="I650" s="166">
        <v>4</v>
      </c>
      <c r="J650" s="166">
        <v>3</v>
      </c>
      <c r="K650" s="166">
        <v>2</v>
      </c>
      <c r="L650" s="166">
        <v>5</v>
      </c>
      <c r="M650" s="166">
        <v>3</v>
      </c>
      <c r="N650" s="166">
        <v>3</v>
      </c>
      <c r="O650" s="166">
        <v>4</v>
      </c>
      <c r="P650" s="98" t="s">
        <v>345</v>
      </c>
      <c r="Q650" s="98" t="s">
        <v>203</v>
      </c>
    </row>
    <row r="651" spans="1:17" s="95" customFormat="1" ht="27" hidden="1" thickBot="1" x14ac:dyDescent="0.3">
      <c r="A651" s="95">
        <v>2016</v>
      </c>
      <c r="B651" s="144" t="s">
        <v>162</v>
      </c>
      <c r="C651" s="164">
        <v>4</v>
      </c>
      <c r="D651" s="164">
        <v>2</v>
      </c>
      <c r="E651" s="164">
        <v>4</v>
      </c>
      <c r="F651" s="164">
        <v>4</v>
      </c>
      <c r="G651" s="164">
        <v>4</v>
      </c>
      <c r="H651" s="164">
        <v>4</v>
      </c>
      <c r="I651" s="164">
        <v>4</v>
      </c>
      <c r="J651" s="164">
        <v>4</v>
      </c>
      <c r="K651" s="164">
        <v>3</v>
      </c>
      <c r="L651" s="164">
        <v>4</v>
      </c>
      <c r="M651" s="164">
        <v>4</v>
      </c>
      <c r="N651" s="164">
        <v>5</v>
      </c>
      <c r="O651" s="164">
        <v>4</v>
      </c>
      <c r="P651" s="99" t="s">
        <v>609</v>
      </c>
      <c r="Q651" s="99" t="s">
        <v>203</v>
      </c>
    </row>
    <row r="652" spans="1:17" s="95" customFormat="1" ht="39.75" hidden="1" thickBot="1" x14ac:dyDescent="0.3">
      <c r="A652" s="95">
        <v>2016</v>
      </c>
      <c r="B652" s="146" t="s">
        <v>162</v>
      </c>
      <c r="C652" s="166">
        <v>5</v>
      </c>
      <c r="D652" s="166">
        <v>5</v>
      </c>
      <c r="E652" s="166">
        <v>5</v>
      </c>
      <c r="F652" s="166">
        <v>5</v>
      </c>
      <c r="G652" s="166">
        <v>5</v>
      </c>
      <c r="H652" s="166">
        <v>4</v>
      </c>
      <c r="I652" s="166">
        <v>5</v>
      </c>
      <c r="J652" s="166">
        <v>4</v>
      </c>
      <c r="K652" s="166">
        <v>5</v>
      </c>
      <c r="L652" s="166">
        <v>5</v>
      </c>
      <c r="M652" s="166">
        <v>5</v>
      </c>
      <c r="N652" s="166">
        <v>5</v>
      </c>
      <c r="O652" s="166">
        <v>5</v>
      </c>
      <c r="P652" s="98" t="s">
        <v>1363</v>
      </c>
      <c r="Q652" s="98" t="s">
        <v>203</v>
      </c>
    </row>
    <row r="653" spans="1:17" s="95" customFormat="1" ht="27" hidden="1" thickBot="1" x14ac:dyDescent="0.3">
      <c r="A653" s="95">
        <v>2016</v>
      </c>
      <c r="B653" s="144" t="s">
        <v>163</v>
      </c>
      <c r="C653" s="164">
        <v>5</v>
      </c>
      <c r="D653" s="164">
        <v>3</v>
      </c>
      <c r="E653" s="164">
        <v>5</v>
      </c>
      <c r="F653" s="164">
        <v>5</v>
      </c>
      <c r="G653" s="164">
        <v>5</v>
      </c>
      <c r="H653" s="164">
        <v>4</v>
      </c>
      <c r="I653" s="164">
        <v>5</v>
      </c>
      <c r="J653" s="164">
        <v>3</v>
      </c>
      <c r="K653" s="164">
        <v>3</v>
      </c>
      <c r="L653" s="164">
        <v>5</v>
      </c>
      <c r="M653" s="164">
        <v>5</v>
      </c>
      <c r="N653" s="164">
        <v>5</v>
      </c>
      <c r="O653" s="164">
        <v>4</v>
      </c>
      <c r="P653" s="99" t="s">
        <v>1366</v>
      </c>
      <c r="Q653" s="99" t="s">
        <v>202</v>
      </c>
    </row>
    <row r="654" spans="1:17" s="95" customFormat="1" ht="27" hidden="1" thickBot="1" x14ac:dyDescent="0.3">
      <c r="A654" s="95">
        <v>2016</v>
      </c>
      <c r="B654" s="146"/>
      <c r="C654" s="166">
        <v>4</v>
      </c>
      <c r="D654" s="166">
        <v>4</v>
      </c>
      <c r="E654" s="166">
        <v>4</v>
      </c>
      <c r="F654" s="166">
        <v>4</v>
      </c>
      <c r="G654" s="166">
        <v>4</v>
      </c>
      <c r="H654" s="166">
        <v>4</v>
      </c>
      <c r="I654" s="166">
        <v>2</v>
      </c>
      <c r="J654" s="166">
        <v>3</v>
      </c>
      <c r="K654" s="166">
        <v>3</v>
      </c>
      <c r="L654" s="166">
        <v>4</v>
      </c>
      <c r="M654" s="166">
        <v>4</v>
      </c>
      <c r="N654" s="166">
        <v>4</v>
      </c>
      <c r="O654" s="166">
        <v>2</v>
      </c>
      <c r="P654" s="98"/>
      <c r="Q654" s="98" t="s">
        <v>204</v>
      </c>
    </row>
    <row r="655" spans="1:17" s="95" customFormat="1" ht="15.75" hidden="1" thickBot="1" x14ac:dyDescent="0.3">
      <c r="A655" s="95">
        <v>2016</v>
      </c>
      <c r="B655" s="144" t="s">
        <v>162</v>
      </c>
      <c r="C655" s="164">
        <v>4</v>
      </c>
      <c r="D655" s="164">
        <v>1</v>
      </c>
      <c r="E655" s="164">
        <v>4</v>
      </c>
      <c r="F655" s="164">
        <v>3</v>
      </c>
      <c r="G655" s="164">
        <v>4</v>
      </c>
      <c r="H655" s="164">
        <v>1</v>
      </c>
      <c r="I655" s="164">
        <v>3</v>
      </c>
      <c r="J655" s="164">
        <v>5</v>
      </c>
      <c r="K655" s="164">
        <v>5</v>
      </c>
      <c r="L655" s="164">
        <v>3</v>
      </c>
      <c r="M655" s="164">
        <v>4</v>
      </c>
      <c r="N655" s="164">
        <v>5</v>
      </c>
      <c r="O655" s="164">
        <v>3</v>
      </c>
      <c r="P655" s="99" t="s">
        <v>1368</v>
      </c>
      <c r="Q655" s="99" t="s">
        <v>192</v>
      </c>
    </row>
    <row r="656" spans="1:17" s="95" customFormat="1" ht="27" hidden="1" thickBot="1" x14ac:dyDescent="0.3">
      <c r="A656" s="95">
        <v>2016</v>
      </c>
      <c r="B656" s="146" t="s">
        <v>162</v>
      </c>
      <c r="C656" s="166">
        <v>4</v>
      </c>
      <c r="D656" s="166">
        <v>4</v>
      </c>
      <c r="E656" s="166">
        <v>4</v>
      </c>
      <c r="F656" s="166">
        <v>4</v>
      </c>
      <c r="G656" s="166">
        <v>4</v>
      </c>
      <c r="H656" s="166">
        <v>3</v>
      </c>
      <c r="I656" s="166">
        <v>4</v>
      </c>
      <c r="J656" s="166">
        <v>3</v>
      </c>
      <c r="K656" s="166">
        <v>4</v>
      </c>
      <c r="L656" s="166">
        <v>3</v>
      </c>
      <c r="M656" s="166">
        <v>3</v>
      </c>
      <c r="N656" s="166">
        <v>5</v>
      </c>
      <c r="O656" s="166">
        <v>3</v>
      </c>
      <c r="P656" s="98" t="s">
        <v>731</v>
      </c>
      <c r="Q656" s="98" t="s">
        <v>203</v>
      </c>
    </row>
    <row r="657" spans="1:17" s="95" customFormat="1" ht="27" hidden="1" thickBot="1" x14ac:dyDescent="0.3">
      <c r="A657" s="95">
        <v>2016</v>
      </c>
      <c r="B657" s="158" t="s">
        <v>163</v>
      </c>
      <c r="C657" s="170">
        <v>4</v>
      </c>
      <c r="D657" s="170">
        <v>3</v>
      </c>
      <c r="E657" s="170">
        <v>4</v>
      </c>
      <c r="F657" s="170">
        <v>4</v>
      </c>
      <c r="G657" s="170">
        <v>4</v>
      </c>
      <c r="H657" s="170">
        <v>4</v>
      </c>
      <c r="I657" s="170">
        <v>5</v>
      </c>
      <c r="J657" s="170">
        <v>3</v>
      </c>
      <c r="K657" s="170">
        <v>3</v>
      </c>
      <c r="L657" s="170">
        <v>4</v>
      </c>
      <c r="M657" s="170">
        <v>4</v>
      </c>
      <c r="N657" s="170">
        <v>5</v>
      </c>
      <c r="O657" s="170">
        <v>3</v>
      </c>
      <c r="P657" s="99" t="s">
        <v>815</v>
      </c>
      <c r="Q657" s="99" t="s">
        <v>202</v>
      </c>
    </row>
    <row r="658" spans="1:17" s="95" customFormat="1" ht="27" hidden="1" thickBot="1" x14ac:dyDescent="0.3">
      <c r="A658" s="95">
        <v>2016</v>
      </c>
      <c r="B658" s="98" t="s">
        <v>163</v>
      </c>
      <c r="C658" s="101">
        <v>4</v>
      </c>
      <c r="D658" s="101">
        <v>4</v>
      </c>
      <c r="E658" s="101">
        <v>4</v>
      </c>
      <c r="F658" s="101">
        <v>4</v>
      </c>
      <c r="G658" s="101">
        <v>3</v>
      </c>
      <c r="H658" s="101">
        <v>4</v>
      </c>
      <c r="I658" s="101">
        <v>4</v>
      </c>
      <c r="J658" s="101">
        <v>3</v>
      </c>
      <c r="K658" s="101">
        <v>4</v>
      </c>
      <c r="L658" s="101">
        <v>2</v>
      </c>
      <c r="M658" s="101">
        <v>4</v>
      </c>
      <c r="N658" s="101">
        <v>4</v>
      </c>
      <c r="O658" s="101">
        <v>4</v>
      </c>
      <c r="P658" s="98" t="s">
        <v>379</v>
      </c>
      <c r="Q658" s="98" t="s">
        <v>204</v>
      </c>
    </row>
    <row r="659" spans="1:17" s="95" customFormat="1" ht="52.5" hidden="1" thickBot="1" x14ac:dyDescent="0.3">
      <c r="A659" s="95">
        <v>2016</v>
      </c>
      <c r="B659" s="99" t="s">
        <v>163</v>
      </c>
      <c r="C659" s="102">
        <v>4</v>
      </c>
      <c r="D659" s="102">
        <v>4</v>
      </c>
      <c r="E659" s="102">
        <v>5</v>
      </c>
      <c r="F659" s="102">
        <v>3</v>
      </c>
      <c r="G659" s="102">
        <v>4</v>
      </c>
      <c r="H659" s="102">
        <v>4</v>
      </c>
      <c r="I659" s="102">
        <v>2</v>
      </c>
      <c r="J659" s="102">
        <v>4</v>
      </c>
      <c r="K659" s="102">
        <v>4</v>
      </c>
      <c r="L659" s="102">
        <v>4</v>
      </c>
      <c r="M659" s="102">
        <v>3</v>
      </c>
      <c r="N659" s="102">
        <v>4</v>
      </c>
      <c r="O659" s="102">
        <v>4</v>
      </c>
      <c r="P659" s="99" t="s">
        <v>1376</v>
      </c>
      <c r="Q659" s="99" t="s">
        <v>3503</v>
      </c>
    </row>
    <row r="660" spans="1:17" s="95" customFormat="1" ht="27" hidden="1" thickBot="1" x14ac:dyDescent="0.3">
      <c r="A660" s="95">
        <v>2016</v>
      </c>
      <c r="B660" s="98" t="s">
        <v>162</v>
      </c>
      <c r="C660" s="101">
        <v>3</v>
      </c>
      <c r="D660" s="101">
        <v>4</v>
      </c>
      <c r="E660" s="101">
        <v>3</v>
      </c>
      <c r="F660" s="101">
        <v>3</v>
      </c>
      <c r="G660" s="101">
        <v>4</v>
      </c>
      <c r="H660" s="101">
        <v>2</v>
      </c>
      <c r="I660" s="101">
        <v>4</v>
      </c>
      <c r="J660" s="101">
        <v>2</v>
      </c>
      <c r="K660" s="101">
        <v>3</v>
      </c>
      <c r="L660" s="101">
        <v>2</v>
      </c>
      <c r="M660" s="101">
        <v>2</v>
      </c>
      <c r="N660" s="101">
        <v>3</v>
      </c>
      <c r="O660" s="101">
        <v>4</v>
      </c>
      <c r="P660" s="98" t="s">
        <v>738</v>
      </c>
      <c r="Q660" s="98" t="s">
        <v>203</v>
      </c>
    </row>
    <row r="661" spans="1:17" s="95" customFormat="1" ht="27" hidden="1" thickBot="1" x14ac:dyDescent="0.3">
      <c r="A661" s="95">
        <v>2016</v>
      </c>
      <c r="B661" s="99" t="s">
        <v>162</v>
      </c>
      <c r="C661" s="102">
        <v>5</v>
      </c>
      <c r="D661" s="102">
        <v>5</v>
      </c>
      <c r="E661" s="102">
        <v>5</v>
      </c>
      <c r="F661" s="102">
        <v>5</v>
      </c>
      <c r="G661" s="102">
        <v>5</v>
      </c>
      <c r="H661" s="102">
        <v>5</v>
      </c>
      <c r="I661" s="102">
        <v>5</v>
      </c>
      <c r="J661" s="102">
        <v>5</v>
      </c>
      <c r="K661" s="102">
        <v>5</v>
      </c>
      <c r="L661" s="102">
        <v>5</v>
      </c>
      <c r="M661" s="102">
        <v>5</v>
      </c>
      <c r="N661" s="102">
        <v>5</v>
      </c>
      <c r="O661" s="102">
        <v>5</v>
      </c>
      <c r="P661" s="99" t="s">
        <v>1379</v>
      </c>
      <c r="Q661" s="99" t="s">
        <v>204</v>
      </c>
    </row>
    <row r="662" spans="1:17" s="95" customFormat="1" ht="27" hidden="1" thickBot="1" x14ac:dyDescent="0.3">
      <c r="A662" s="95">
        <v>2016</v>
      </c>
      <c r="B662" s="98" t="s">
        <v>163</v>
      </c>
      <c r="C662" s="101">
        <v>4</v>
      </c>
      <c r="D662" s="101">
        <v>2</v>
      </c>
      <c r="E662" s="101">
        <v>4</v>
      </c>
      <c r="F662" s="101">
        <v>1</v>
      </c>
      <c r="G662" s="101">
        <v>4</v>
      </c>
      <c r="H662" s="101">
        <v>3</v>
      </c>
      <c r="I662" s="101">
        <v>2</v>
      </c>
      <c r="J662" s="101">
        <v>1</v>
      </c>
      <c r="K662" s="101">
        <v>4</v>
      </c>
      <c r="L662" s="101">
        <v>1</v>
      </c>
      <c r="M662" s="101">
        <v>1</v>
      </c>
      <c r="N662" s="101">
        <v>4</v>
      </c>
      <c r="O662" s="101">
        <v>1</v>
      </c>
      <c r="P662" s="98"/>
      <c r="Q662" s="98" t="s">
        <v>202</v>
      </c>
    </row>
    <row r="663" spans="1:17" s="95" customFormat="1" ht="27" hidden="1" thickBot="1" x14ac:dyDescent="0.3">
      <c r="A663" s="95">
        <v>2016</v>
      </c>
      <c r="B663" s="99" t="s">
        <v>163</v>
      </c>
      <c r="C663" s="102">
        <v>5</v>
      </c>
      <c r="D663" s="102">
        <v>3</v>
      </c>
      <c r="E663" s="102">
        <v>4</v>
      </c>
      <c r="F663" s="102">
        <v>5</v>
      </c>
      <c r="G663" s="102">
        <v>4</v>
      </c>
      <c r="H663" s="102">
        <v>4</v>
      </c>
      <c r="I663" s="102">
        <v>4</v>
      </c>
      <c r="J663" s="102">
        <v>4</v>
      </c>
      <c r="K663" s="102">
        <v>4</v>
      </c>
      <c r="L663" s="102">
        <v>4</v>
      </c>
      <c r="M663" s="102">
        <v>5</v>
      </c>
      <c r="N663" s="102">
        <v>5</v>
      </c>
      <c r="O663" s="102">
        <v>4</v>
      </c>
      <c r="P663" s="99" t="s">
        <v>1385</v>
      </c>
      <c r="Q663" s="99" t="s">
        <v>205</v>
      </c>
    </row>
    <row r="664" spans="1:17" s="95" customFormat="1" ht="27" hidden="1" thickBot="1" x14ac:dyDescent="0.3">
      <c r="A664" s="95">
        <v>2016</v>
      </c>
      <c r="B664" s="98" t="s">
        <v>163</v>
      </c>
      <c r="C664" s="101">
        <v>2</v>
      </c>
      <c r="D664" s="101">
        <v>2</v>
      </c>
      <c r="E664" s="101">
        <v>3</v>
      </c>
      <c r="F664" s="101">
        <v>2</v>
      </c>
      <c r="G664" s="101">
        <v>1</v>
      </c>
      <c r="H664" s="101">
        <v>2</v>
      </c>
      <c r="I664" s="101">
        <v>1</v>
      </c>
      <c r="J664" s="101">
        <v>2</v>
      </c>
      <c r="K664" s="101">
        <v>2</v>
      </c>
      <c r="L664" s="101">
        <v>1</v>
      </c>
      <c r="M664" s="101">
        <v>1</v>
      </c>
      <c r="N664" s="101">
        <v>4</v>
      </c>
      <c r="O664" s="101">
        <v>4</v>
      </c>
      <c r="P664" s="98" t="s">
        <v>820</v>
      </c>
      <c r="Q664" s="98" t="s">
        <v>153</v>
      </c>
    </row>
    <row r="665" spans="1:17" s="95" customFormat="1" ht="39.75" hidden="1" thickBot="1" x14ac:dyDescent="0.3">
      <c r="A665" s="95">
        <v>2016</v>
      </c>
      <c r="B665" s="99" t="s">
        <v>163</v>
      </c>
      <c r="C665" s="102">
        <v>3</v>
      </c>
      <c r="D665" s="102">
        <v>3</v>
      </c>
      <c r="E665" s="102">
        <v>3</v>
      </c>
      <c r="F665" s="102">
        <v>2</v>
      </c>
      <c r="G665" s="102">
        <v>4</v>
      </c>
      <c r="H665" s="102">
        <v>3</v>
      </c>
      <c r="I665" s="102">
        <v>2</v>
      </c>
      <c r="J665" s="102">
        <v>4</v>
      </c>
      <c r="K665" s="102">
        <v>2</v>
      </c>
      <c r="L665" s="102">
        <v>4</v>
      </c>
      <c r="M665" s="102">
        <v>4</v>
      </c>
      <c r="N665" s="102">
        <v>3</v>
      </c>
      <c r="O665" s="102">
        <v>4</v>
      </c>
      <c r="P665" s="99" t="s">
        <v>1387</v>
      </c>
      <c r="Q665" s="99" t="s">
        <v>202</v>
      </c>
    </row>
    <row r="666" spans="1:17" s="95" customFormat="1" ht="27" hidden="1" thickBot="1" x14ac:dyDescent="0.3">
      <c r="A666" s="95">
        <v>2016</v>
      </c>
      <c r="B666" s="98" t="s">
        <v>163</v>
      </c>
      <c r="C666" s="101">
        <v>4</v>
      </c>
      <c r="D666" s="101">
        <v>1</v>
      </c>
      <c r="E666" s="101">
        <v>4</v>
      </c>
      <c r="F666" s="101">
        <v>4</v>
      </c>
      <c r="G666" s="98" t="s">
        <v>5</v>
      </c>
      <c r="H666" s="101">
        <v>1</v>
      </c>
      <c r="I666" s="101">
        <v>5</v>
      </c>
      <c r="J666" s="98" t="s">
        <v>5</v>
      </c>
      <c r="K666" s="101">
        <v>2</v>
      </c>
      <c r="L666" s="101">
        <v>4</v>
      </c>
      <c r="M666" s="101">
        <v>5</v>
      </c>
      <c r="N666" s="101">
        <v>3</v>
      </c>
      <c r="O666" s="101">
        <v>4</v>
      </c>
      <c r="P666" s="98" t="s">
        <v>328</v>
      </c>
      <c r="Q666" s="98" t="s">
        <v>202</v>
      </c>
    </row>
    <row r="667" spans="1:17" s="95" customFormat="1" ht="27" hidden="1" thickBot="1" x14ac:dyDescent="0.3">
      <c r="A667" s="95">
        <v>2016</v>
      </c>
      <c r="B667" s="99" t="s">
        <v>163</v>
      </c>
      <c r="C667" s="102">
        <v>4</v>
      </c>
      <c r="D667" s="102">
        <v>4</v>
      </c>
      <c r="E667" s="102">
        <v>2</v>
      </c>
      <c r="F667" s="102">
        <v>1</v>
      </c>
      <c r="G667" s="102">
        <v>2</v>
      </c>
      <c r="H667" s="102">
        <v>5</v>
      </c>
      <c r="I667" s="102">
        <v>4</v>
      </c>
      <c r="J667" s="102">
        <v>4</v>
      </c>
      <c r="K667" s="102">
        <v>4</v>
      </c>
      <c r="L667" s="102">
        <v>5</v>
      </c>
      <c r="M667" s="102">
        <v>4</v>
      </c>
      <c r="N667" s="102">
        <v>5</v>
      </c>
      <c r="O667" s="102">
        <v>5</v>
      </c>
      <c r="P667" s="99" t="s">
        <v>479</v>
      </c>
      <c r="Q667" s="99" t="s">
        <v>203</v>
      </c>
    </row>
    <row r="668" spans="1:17" s="95" customFormat="1" ht="27" hidden="1" thickBot="1" x14ac:dyDescent="0.3">
      <c r="A668" s="95">
        <v>2016</v>
      </c>
      <c r="B668" s="98" t="s">
        <v>162</v>
      </c>
      <c r="C668" s="101">
        <v>5</v>
      </c>
      <c r="D668" s="101">
        <v>4</v>
      </c>
      <c r="E668" s="101">
        <v>5</v>
      </c>
      <c r="F668" s="101">
        <v>4</v>
      </c>
      <c r="G668" s="101">
        <v>4</v>
      </c>
      <c r="H668" s="101">
        <v>5</v>
      </c>
      <c r="I668" s="101">
        <v>4</v>
      </c>
      <c r="J668" s="101">
        <v>4</v>
      </c>
      <c r="K668" s="101">
        <v>4</v>
      </c>
      <c r="L668" s="101">
        <v>4</v>
      </c>
      <c r="M668" s="101">
        <v>4</v>
      </c>
      <c r="N668" s="101">
        <v>4</v>
      </c>
      <c r="O668" s="101">
        <v>4</v>
      </c>
      <c r="P668" s="98" t="s">
        <v>345</v>
      </c>
      <c r="Q668" s="98" t="s">
        <v>204</v>
      </c>
    </row>
    <row r="669" spans="1:17" s="95" customFormat="1" ht="27" hidden="1" thickBot="1" x14ac:dyDescent="0.3">
      <c r="A669" s="95">
        <v>2016</v>
      </c>
      <c r="B669" s="99" t="s">
        <v>163</v>
      </c>
      <c r="C669" s="102">
        <v>4</v>
      </c>
      <c r="D669" s="102">
        <v>2</v>
      </c>
      <c r="E669" s="102">
        <v>4</v>
      </c>
      <c r="F669" s="102">
        <v>4</v>
      </c>
      <c r="G669" s="102">
        <v>4</v>
      </c>
      <c r="H669" s="102">
        <v>2</v>
      </c>
      <c r="I669" s="102">
        <v>3</v>
      </c>
      <c r="J669" s="102">
        <v>2</v>
      </c>
      <c r="K669" s="102">
        <v>3</v>
      </c>
      <c r="L669" s="102">
        <v>2</v>
      </c>
      <c r="M669" s="102">
        <v>3</v>
      </c>
      <c r="N669" s="102">
        <v>2</v>
      </c>
      <c r="O669" s="102">
        <v>3</v>
      </c>
      <c r="P669" s="99" t="s">
        <v>1391</v>
      </c>
      <c r="Q669" s="99" t="s">
        <v>202</v>
      </c>
    </row>
    <row r="670" spans="1:17" s="95" customFormat="1" ht="27" hidden="1" thickBot="1" x14ac:dyDescent="0.3">
      <c r="A670" s="95">
        <v>2016</v>
      </c>
      <c r="B670" s="98" t="s">
        <v>163</v>
      </c>
      <c r="C670" s="101">
        <v>1</v>
      </c>
      <c r="D670" s="101">
        <v>2</v>
      </c>
      <c r="E670" s="101">
        <v>5</v>
      </c>
      <c r="F670" s="101">
        <v>4</v>
      </c>
      <c r="G670" s="101">
        <v>1</v>
      </c>
      <c r="H670" s="101">
        <v>5</v>
      </c>
      <c r="I670" s="101">
        <v>1</v>
      </c>
      <c r="J670" s="101">
        <v>1</v>
      </c>
      <c r="K670" s="101">
        <v>1</v>
      </c>
      <c r="L670" s="101">
        <v>4</v>
      </c>
      <c r="M670" s="101">
        <v>5</v>
      </c>
      <c r="N670" s="101">
        <v>5</v>
      </c>
      <c r="O670" s="101">
        <v>5</v>
      </c>
      <c r="P670" s="98" t="s">
        <v>1392</v>
      </c>
      <c r="Q670" s="103" t="s">
        <v>1393</v>
      </c>
    </row>
    <row r="671" spans="1:17" s="95" customFormat="1" ht="27" hidden="1" thickBot="1" x14ac:dyDescent="0.3">
      <c r="A671" s="95">
        <v>2016</v>
      </c>
      <c r="B671" s="99" t="s">
        <v>162</v>
      </c>
      <c r="C671" s="102">
        <v>5</v>
      </c>
      <c r="D671" s="102">
        <v>5</v>
      </c>
      <c r="E671" s="102">
        <v>5</v>
      </c>
      <c r="F671" s="102">
        <v>5</v>
      </c>
      <c r="G671" s="102">
        <v>4</v>
      </c>
      <c r="H671" s="102">
        <v>5</v>
      </c>
      <c r="I671" s="102">
        <v>2</v>
      </c>
      <c r="J671" s="102">
        <v>5</v>
      </c>
      <c r="K671" s="102">
        <v>3</v>
      </c>
      <c r="L671" s="102">
        <v>5</v>
      </c>
      <c r="M671" s="102">
        <v>5</v>
      </c>
      <c r="N671" s="102">
        <v>5</v>
      </c>
      <c r="O671" s="102">
        <v>2</v>
      </c>
      <c r="P671" s="99" t="s">
        <v>1291</v>
      </c>
      <c r="Q671" s="99" t="s">
        <v>203</v>
      </c>
    </row>
    <row r="672" spans="1:17" s="95" customFormat="1" ht="39.75" hidden="1" thickBot="1" x14ac:dyDescent="0.3">
      <c r="A672" s="95">
        <v>2016</v>
      </c>
      <c r="B672" s="98" t="s">
        <v>162</v>
      </c>
      <c r="C672" s="98" t="s">
        <v>5</v>
      </c>
      <c r="D672" s="98" t="s">
        <v>5</v>
      </c>
      <c r="E672" s="98" t="s">
        <v>5</v>
      </c>
      <c r="F672" s="98" t="s">
        <v>5</v>
      </c>
      <c r="G672" s="98" t="s">
        <v>5</v>
      </c>
      <c r="H672" s="98" t="s">
        <v>5</v>
      </c>
      <c r="I672" s="98" t="s">
        <v>5</v>
      </c>
      <c r="J672" s="98" t="s">
        <v>5</v>
      </c>
      <c r="K672" s="98" t="s">
        <v>5</v>
      </c>
      <c r="L672" s="98" t="s">
        <v>5</v>
      </c>
      <c r="M672" s="98" t="s">
        <v>5</v>
      </c>
      <c r="N672" s="98" t="s">
        <v>5</v>
      </c>
      <c r="O672" s="98" t="s">
        <v>5</v>
      </c>
      <c r="P672" s="98" t="s">
        <v>1398</v>
      </c>
      <c r="Q672" s="98" t="s">
        <v>202</v>
      </c>
    </row>
    <row r="673" spans="1:17" s="95" customFormat="1" ht="39.75" hidden="1" thickBot="1" x14ac:dyDescent="0.3">
      <c r="A673" s="95">
        <v>2016</v>
      </c>
      <c r="B673" s="99" t="s">
        <v>163</v>
      </c>
      <c r="C673" s="102">
        <v>3</v>
      </c>
      <c r="D673" s="102">
        <v>5</v>
      </c>
      <c r="E673" s="102">
        <v>4</v>
      </c>
      <c r="F673" s="102">
        <v>5</v>
      </c>
      <c r="G673" s="102">
        <v>3</v>
      </c>
      <c r="H673" s="102">
        <v>5</v>
      </c>
      <c r="I673" s="102">
        <v>3</v>
      </c>
      <c r="J673" s="102">
        <v>3</v>
      </c>
      <c r="K673" s="99" t="s">
        <v>5</v>
      </c>
      <c r="L673" s="102">
        <v>3</v>
      </c>
      <c r="M673" s="102">
        <v>3</v>
      </c>
      <c r="N673" s="102">
        <v>4</v>
      </c>
      <c r="O673" s="102">
        <v>3</v>
      </c>
      <c r="P673" s="99" t="s">
        <v>1400</v>
      </c>
      <c r="Q673" s="99" t="s">
        <v>204</v>
      </c>
    </row>
    <row r="674" spans="1:17" s="95" customFormat="1" ht="27" hidden="1" thickBot="1" x14ac:dyDescent="0.3">
      <c r="A674" s="95">
        <v>2016</v>
      </c>
      <c r="B674" s="98" t="s">
        <v>162</v>
      </c>
      <c r="C674" s="101">
        <v>1</v>
      </c>
      <c r="D674" s="101">
        <v>5</v>
      </c>
      <c r="E674" s="101">
        <v>5</v>
      </c>
      <c r="F674" s="101">
        <v>5</v>
      </c>
      <c r="G674" s="101">
        <v>4</v>
      </c>
      <c r="H674" s="101">
        <v>3</v>
      </c>
      <c r="I674" s="101">
        <v>5</v>
      </c>
      <c r="J674" s="101">
        <v>5</v>
      </c>
      <c r="K674" s="101">
        <v>1</v>
      </c>
      <c r="L674" s="101">
        <v>3</v>
      </c>
      <c r="M674" s="101">
        <v>5</v>
      </c>
      <c r="N674" s="101">
        <v>3</v>
      </c>
      <c r="O674" s="101">
        <v>4</v>
      </c>
      <c r="P674" s="98" t="s">
        <v>1401</v>
      </c>
      <c r="Q674" s="98" t="s">
        <v>204</v>
      </c>
    </row>
    <row r="675" spans="1:17" s="95" customFormat="1" ht="27" hidden="1" thickBot="1" x14ac:dyDescent="0.3">
      <c r="A675" s="95">
        <v>2016</v>
      </c>
      <c r="B675" s="99" t="s">
        <v>162</v>
      </c>
      <c r="C675" s="102">
        <v>3</v>
      </c>
      <c r="D675" s="102">
        <v>3</v>
      </c>
      <c r="E675" s="102">
        <v>5</v>
      </c>
      <c r="F675" s="102">
        <v>5</v>
      </c>
      <c r="G675" s="102">
        <v>5</v>
      </c>
      <c r="H675" s="102">
        <v>3</v>
      </c>
      <c r="I675" s="102">
        <v>4</v>
      </c>
      <c r="J675" s="102">
        <v>3</v>
      </c>
      <c r="K675" s="102">
        <v>1</v>
      </c>
      <c r="L675" s="102">
        <v>5</v>
      </c>
      <c r="M675" s="102">
        <v>4</v>
      </c>
      <c r="N675" s="102">
        <v>5</v>
      </c>
      <c r="O675" s="102">
        <v>5</v>
      </c>
      <c r="P675" s="99" t="s">
        <v>708</v>
      </c>
      <c r="Q675" s="99" t="s">
        <v>202</v>
      </c>
    </row>
    <row r="676" spans="1:17" s="95" customFormat="1" ht="27" hidden="1" thickBot="1" x14ac:dyDescent="0.3">
      <c r="A676" s="95">
        <v>2016</v>
      </c>
      <c r="B676" s="98" t="s">
        <v>162</v>
      </c>
      <c r="C676" s="101">
        <v>4</v>
      </c>
      <c r="D676" s="101">
        <v>2</v>
      </c>
      <c r="E676" s="101">
        <v>5</v>
      </c>
      <c r="F676" s="101">
        <v>4</v>
      </c>
      <c r="G676" s="101">
        <v>4</v>
      </c>
      <c r="H676" s="101">
        <v>4</v>
      </c>
      <c r="I676" s="101">
        <v>4</v>
      </c>
      <c r="J676" s="101">
        <v>4</v>
      </c>
      <c r="K676" s="101">
        <v>3</v>
      </c>
      <c r="L676" s="101">
        <v>5</v>
      </c>
      <c r="M676" s="101">
        <v>5</v>
      </c>
      <c r="N676" s="101">
        <v>4</v>
      </c>
      <c r="O676" s="101">
        <v>4</v>
      </c>
      <c r="P676" s="98" t="s">
        <v>3504</v>
      </c>
      <c r="Q676" s="98" t="s">
        <v>202</v>
      </c>
    </row>
    <row r="677" spans="1:17" s="95" customFormat="1" ht="27" hidden="1" thickBot="1" x14ac:dyDescent="0.3">
      <c r="A677" s="95">
        <v>2016</v>
      </c>
      <c r="B677" s="99" t="s">
        <v>163</v>
      </c>
      <c r="C677" s="102">
        <v>3</v>
      </c>
      <c r="D677" s="102">
        <v>3</v>
      </c>
      <c r="E677" s="102">
        <v>5</v>
      </c>
      <c r="F677" s="102">
        <v>4</v>
      </c>
      <c r="G677" s="102">
        <v>5</v>
      </c>
      <c r="H677" s="102">
        <v>4</v>
      </c>
      <c r="I677" s="102">
        <v>3</v>
      </c>
      <c r="J677" s="102">
        <v>5</v>
      </c>
      <c r="K677" s="102">
        <v>2</v>
      </c>
      <c r="L677" s="102">
        <v>4</v>
      </c>
      <c r="M677" s="102">
        <v>5</v>
      </c>
      <c r="N677" s="102">
        <v>4</v>
      </c>
      <c r="O677" s="102">
        <v>3</v>
      </c>
      <c r="P677" s="99" t="s">
        <v>1409</v>
      </c>
      <c r="Q677" s="99" t="s">
        <v>1410</v>
      </c>
    </row>
    <row r="678" spans="1:17" s="95" customFormat="1" ht="39.75" hidden="1" thickBot="1" x14ac:dyDescent="0.3">
      <c r="A678" s="95">
        <v>2016</v>
      </c>
      <c r="B678" s="98" t="s">
        <v>162</v>
      </c>
      <c r="C678" s="101">
        <v>4</v>
      </c>
      <c r="D678" s="101">
        <v>1</v>
      </c>
      <c r="E678" s="101">
        <v>4</v>
      </c>
      <c r="F678" s="98" t="s">
        <v>5</v>
      </c>
      <c r="G678" s="101">
        <v>3</v>
      </c>
      <c r="H678" s="98" t="s">
        <v>5</v>
      </c>
      <c r="I678" s="101">
        <v>1</v>
      </c>
      <c r="J678" s="101">
        <v>3</v>
      </c>
      <c r="K678" s="98" t="s">
        <v>5</v>
      </c>
      <c r="L678" s="101">
        <v>3</v>
      </c>
      <c r="M678" s="101">
        <v>3</v>
      </c>
      <c r="N678" s="98" t="s">
        <v>5</v>
      </c>
      <c r="O678" s="101">
        <v>3</v>
      </c>
      <c r="P678" s="98" t="s">
        <v>476</v>
      </c>
      <c r="Q678" s="98" t="s">
        <v>203</v>
      </c>
    </row>
    <row r="679" spans="1:17" s="95" customFormat="1" ht="27" hidden="1" thickBot="1" x14ac:dyDescent="0.3">
      <c r="A679" s="95">
        <v>2016</v>
      </c>
      <c r="B679" s="99" t="s">
        <v>162</v>
      </c>
      <c r="C679" s="102">
        <v>5</v>
      </c>
      <c r="D679" s="102">
        <v>4</v>
      </c>
      <c r="E679" s="102">
        <v>3</v>
      </c>
      <c r="F679" s="102">
        <v>5</v>
      </c>
      <c r="G679" s="102">
        <v>5</v>
      </c>
      <c r="H679" s="102">
        <v>3</v>
      </c>
      <c r="I679" s="102">
        <v>4</v>
      </c>
      <c r="J679" s="102">
        <v>5</v>
      </c>
      <c r="K679" s="102">
        <v>2</v>
      </c>
      <c r="L679" s="102">
        <v>5</v>
      </c>
      <c r="M679" s="102">
        <v>5</v>
      </c>
      <c r="N679" s="102">
        <v>5</v>
      </c>
      <c r="O679" s="102">
        <v>5</v>
      </c>
      <c r="P679" s="99" t="s">
        <v>1416</v>
      </c>
      <c r="Q679" s="99" t="s">
        <v>153</v>
      </c>
    </row>
    <row r="680" spans="1:17" s="95" customFormat="1" ht="39.75" hidden="1" thickBot="1" x14ac:dyDescent="0.3">
      <c r="A680" s="95">
        <v>2016</v>
      </c>
      <c r="B680" s="98" t="s">
        <v>163</v>
      </c>
      <c r="C680" s="101">
        <v>5</v>
      </c>
      <c r="D680" s="101">
        <v>4</v>
      </c>
      <c r="E680" s="101">
        <v>3</v>
      </c>
      <c r="F680" s="101">
        <v>4</v>
      </c>
      <c r="G680" s="101">
        <v>3</v>
      </c>
      <c r="H680" s="101">
        <v>3</v>
      </c>
      <c r="I680" s="101">
        <v>3</v>
      </c>
      <c r="J680" s="101">
        <v>4</v>
      </c>
      <c r="K680" s="101">
        <v>3</v>
      </c>
      <c r="L680" s="98" t="s">
        <v>5</v>
      </c>
      <c r="M680" s="101">
        <v>4</v>
      </c>
      <c r="N680" s="98" t="s">
        <v>5</v>
      </c>
      <c r="O680" s="101">
        <v>4</v>
      </c>
      <c r="P680" s="98" t="s">
        <v>1419</v>
      </c>
      <c r="Q680" s="98" t="s">
        <v>203</v>
      </c>
    </row>
    <row r="681" spans="1:17" s="95" customFormat="1" ht="15.75" hidden="1" thickBot="1" x14ac:dyDescent="0.3">
      <c r="A681" s="95">
        <v>2016</v>
      </c>
      <c r="B681" s="99" t="s">
        <v>162</v>
      </c>
      <c r="C681" s="102">
        <v>3</v>
      </c>
      <c r="D681" s="102">
        <v>1</v>
      </c>
      <c r="E681" s="102">
        <v>4</v>
      </c>
      <c r="F681" s="102">
        <v>4</v>
      </c>
      <c r="G681" s="102">
        <v>3</v>
      </c>
      <c r="H681" s="102">
        <v>3</v>
      </c>
      <c r="I681" s="102">
        <v>1</v>
      </c>
      <c r="J681" s="102">
        <v>1</v>
      </c>
      <c r="K681" s="102">
        <v>1</v>
      </c>
      <c r="L681" s="102">
        <v>4</v>
      </c>
      <c r="M681" s="102">
        <v>2</v>
      </c>
      <c r="N681" s="102">
        <v>4</v>
      </c>
      <c r="O681" s="102">
        <v>1</v>
      </c>
      <c r="P681" s="99" t="s">
        <v>669</v>
      </c>
      <c r="Q681" s="99" t="s">
        <v>153</v>
      </c>
    </row>
    <row r="682" spans="1:17" s="95" customFormat="1" ht="15.75" hidden="1" thickBot="1" x14ac:dyDescent="0.3">
      <c r="A682" s="95">
        <v>2016</v>
      </c>
      <c r="B682" s="98" t="s">
        <v>162</v>
      </c>
      <c r="C682" s="101">
        <v>4</v>
      </c>
      <c r="D682" s="101">
        <v>3</v>
      </c>
      <c r="E682" s="101">
        <v>4</v>
      </c>
      <c r="F682" s="101">
        <v>3</v>
      </c>
      <c r="G682" s="101">
        <v>3</v>
      </c>
      <c r="H682" s="101">
        <v>4</v>
      </c>
      <c r="I682" s="101">
        <v>3</v>
      </c>
      <c r="J682" s="101">
        <v>3</v>
      </c>
      <c r="K682" s="101">
        <v>3</v>
      </c>
      <c r="L682" s="101">
        <v>4</v>
      </c>
      <c r="M682" s="101">
        <v>4</v>
      </c>
      <c r="N682" s="101">
        <v>4</v>
      </c>
      <c r="O682" s="101">
        <v>3</v>
      </c>
      <c r="P682" s="98" t="s">
        <v>1424</v>
      </c>
      <c r="Q682" s="103" t="s">
        <v>202</v>
      </c>
    </row>
    <row r="683" spans="1:17" s="95" customFormat="1" ht="27" hidden="1" thickBot="1" x14ac:dyDescent="0.3">
      <c r="A683" s="95">
        <v>2016</v>
      </c>
      <c r="B683" s="99" t="s">
        <v>162</v>
      </c>
      <c r="C683" s="102">
        <v>5</v>
      </c>
      <c r="D683" s="102">
        <v>2</v>
      </c>
      <c r="E683" s="102">
        <v>4</v>
      </c>
      <c r="F683" s="102">
        <v>4</v>
      </c>
      <c r="G683" s="102">
        <v>3</v>
      </c>
      <c r="H683" s="102">
        <v>4</v>
      </c>
      <c r="I683" s="102">
        <v>5</v>
      </c>
      <c r="J683" s="102">
        <v>3</v>
      </c>
      <c r="K683" s="102">
        <v>2</v>
      </c>
      <c r="L683" s="102">
        <v>3</v>
      </c>
      <c r="M683" s="102">
        <v>5</v>
      </c>
      <c r="N683" s="102">
        <v>3</v>
      </c>
      <c r="O683" s="102">
        <v>3</v>
      </c>
      <c r="P683" s="99" t="s">
        <v>1426</v>
      </c>
      <c r="Q683" s="99" t="s">
        <v>204</v>
      </c>
    </row>
    <row r="684" spans="1:17" s="95" customFormat="1" ht="27" hidden="1" thickBot="1" x14ac:dyDescent="0.3">
      <c r="A684" s="95">
        <v>2016</v>
      </c>
      <c r="B684" s="98" t="s">
        <v>163</v>
      </c>
      <c r="C684" s="101">
        <v>4</v>
      </c>
      <c r="D684" s="101">
        <v>3</v>
      </c>
      <c r="E684" s="101">
        <v>3</v>
      </c>
      <c r="F684" s="101">
        <v>4</v>
      </c>
      <c r="G684" s="101">
        <v>4</v>
      </c>
      <c r="H684" s="101">
        <v>3</v>
      </c>
      <c r="I684" s="101">
        <v>4</v>
      </c>
      <c r="J684" s="101">
        <v>3</v>
      </c>
      <c r="K684" s="101">
        <v>4</v>
      </c>
      <c r="L684" s="101">
        <v>3</v>
      </c>
      <c r="M684" s="101">
        <v>3</v>
      </c>
      <c r="N684" s="101">
        <v>4</v>
      </c>
      <c r="O684" s="101">
        <v>5</v>
      </c>
      <c r="P684" s="98" t="s">
        <v>1427</v>
      </c>
      <c r="Q684" s="98" t="s">
        <v>204</v>
      </c>
    </row>
    <row r="685" spans="1:17" s="95" customFormat="1" ht="27" hidden="1" thickBot="1" x14ac:dyDescent="0.3">
      <c r="A685" s="95">
        <v>2016</v>
      </c>
      <c r="B685" s="99" t="s">
        <v>162</v>
      </c>
      <c r="C685" s="102">
        <v>3</v>
      </c>
      <c r="D685" s="102">
        <v>2</v>
      </c>
      <c r="E685" s="102">
        <v>2</v>
      </c>
      <c r="F685" s="102">
        <v>2</v>
      </c>
      <c r="G685" s="102">
        <v>3</v>
      </c>
      <c r="H685" s="102">
        <v>2</v>
      </c>
      <c r="I685" s="102">
        <v>2</v>
      </c>
      <c r="J685" s="102">
        <v>2</v>
      </c>
      <c r="K685" s="99" t="s">
        <v>5</v>
      </c>
      <c r="L685" s="102">
        <v>2</v>
      </c>
      <c r="M685" s="102">
        <v>2</v>
      </c>
      <c r="N685" s="102">
        <v>3</v>
      </c>
      <c r="O685" s="102">
        <v>3</v>
      </c>
      <c r="P685" s="99" t="s">
        <v>1430</v>
      </c>
      <c r="Q685" s="99" t="s">
        <v>155</v>
      </c>
    </row>
    <row r="686" spans="1:17" s="95" customFormat="1" ht="27" hidden="1" thickBot="1" x14ac:dyDescent="0.3">
      <c r="A686" s="95">
        <v>2016</v>
      </c>
      <c r="B686" s="98" t="s">
        <v>162</v>
      </c>
      <c r="C686" s="101">
        <v>4</v>
      </c>
      <c r="D686" s="101">
        <v>4</v>
      </c>
      <c r="E686" s="101">
        <v>5</v>
      </c>
      <c r="F686" s="101">
        <v>4</v>
      </c>
      <c r="G686" s="101">
        <v>4</v>
      </c>
      <c r="H686" s="101">
        <v>5</v>
      </c>
      <c r="I686" s="101">
        <v>5</v>
      </c>
      <c r="J686" s="101">
        <v>5</v>
      </c>
      <c r="K686" s="101">
        <v>5</v>
      </c>
      <c r="L686" s="101">
        <v>5</v>
      </c>
      <c r="M686" s="101">
        <v>5</v>
      </c>
      <c r="N686" s="101">
        <v>4</v>
      </c>
      <c r="O686" s="101">
        <v>4</v>
      </c>
      <c r="P686" s="98" t="s">
        <v>1434</v>
      </c>
      <c r="Q686" s="103" t="s">
        <v>202</v>
      </c>
    </row>
    <row r="687" spans="1:17" s="95" customFormat="1" ht="27" hidden="1" thickBot="1" x14ac:dyDescent="0.3">
      <c r="A687" s="95">
        <v>2016</v>
      </c>
      <c r="B687" s="99" t="s">
        <v>162</v>
      </c>
      <c r="C687" s="102">
        <v>3</v>
      </c>
      <c r="D687" s="102">
        <v>2</v>
      </c>
      <c r="E687" s="102">
        <v>3</v>
      </c>
      <c r="F687" s="102">
        <v>3</v>
      </c>
      <c r="G687" s="102">
        <v>4</v>
      </c>
      <c r="H687" s="102">
        <v>2</v>
      </c>
      <c r="I687" s="102">
        <v>3</v>
      </c>
      <c r="J687" s="102">
        <v>5</v>
      </c>
      <c r="K687" s="102">
        <v>5</v>
      </c>
      <c r="L687" s="102">
        <v>5</v>
      </c>
      <c r="M687" s="102">
        <v>2</v>
      </c>
      <c r="N687" s="102">
        <v>4</v>
      </c>
      <c r="O687" s="102">
        <v>5</v>
      </c>
      <c r="P687" s="99" t="s">
        <v>1436</v>
      </c>
      <c r="Q687" s="99" t="s">
        <v>153</v>
      </c>
    </row>
    <row r="688" spans="1:17" s="95" customFormat="1" ht="39.75" hidden="1" thickBot="1" x14ac:dyDescent="0.3">
      <c r="A688" s="95">
        <v>2016</v>
      </c>
      <c r="B688" s="98" t="s">
        <v>162</v>
      </c>
      <c r="C688" s="101">
        <v>4</v>
      </c>
      <c r="D688" s="101">
        <v>4</v>
      </c>
      <c r="E688" s="101">
        <v>4</v>
      </c>
      <c r="F688" s="101">
        <v>4</v>
      </c>
      <c r="G688" s="101">
        <v>4</v>
      </c>
      <c r="H688" s="101">
        <v>3</v>
      </c>
      <c r="I688" s="101">
        <v>3</v>
      </c>
      <c r="J688" s="101">
        <v>2</v>
      </c>
      <c r="K688" s="101">
        <v>5</v>
      </c>
      <c r="L688" s="101">
        <v>4</v>
      </c>
      <c r="M688" s="101">
        <v>3</v>
      </c>
      <c r="N688" s="101">
        <v>4</v>
      </c>
      <c r="O688" s="101">
        <v>3</v>
      </c>
      <c r="P688" s="98" t="s">
        <v>1438</v>
      </c>
      <c r="Q688" s="98" t="s">
        <v>203</v>
      </c>
    </row>
    <row r="689" spans="1:17" s="95" customFormat="1" ht="39.75" hidden="1" thickBot="1" x14ac:dyDescent="0.3">
      <c r="A689" s="95">
        <v>2016</v>
      </c>
      <c r="B689" s="99" t="s">
        <v>162</v>
      </c>
      <c r="C689" s="102">
        <v>4</v>
      </c>
      <c r="D689" s="102">
        <v>4</v>
      </c>
      <c r="E689" s="102">
        <v>5</v>
      </c>
      <c r="F689" s="102">
        <v>5</v>
      </c>
      <c r="G689" s="102">
        <v>5</v>
      </c>
      <c r="H689" s="102">
        <v>4</v>
      </c>
      <c r="I689" s="102">
        <v>4</v>
      </c>
      <c r="J689" s="102">
        <v>4</v>
      </c>
      <c r="K689" s="102">
        <v>5</v>
      </c>
      <c r="L689" s="102">
        <v>5</v>
      </c>
      <c r="M689" s="102">
        <v>4</v>
      </c>
      <c r="N689" s="102">
        <v>4</v>
      </c>
      <c r="O689" s="102">
        <v>4</v>
      </c>
      <c r="P689" s="99" t="s">
        <v>1442</v>
      </c>
      <c r="Q689" s="99" t="s">
        <v>204</v>
      </c>
    </row>
    <row r="690" spans="1:17" s="95" customFormat="1" ht="27" hidden="1" thickBot="1" x14ac:dyDescent="0.3">
      <c r="A690" s="95">
        <v>2016</v>
      </c>
      <c r="B690" s="98" t="s">
        <v>162</v>
      </c>
      <c r="C690" s="101">
        <v>4</v>
      </c>
      <c r="D690" s="101">
        <v>4</v>
      </c>
      <c r="E690" s="101">
        <v>5</v>
      </c>
      <c r="F690" s="101">
        <v>4</v>
      </c>
      <c r="G690" s="101">
        <v>4</v>
      </c>
      <c r="H690" s="101">
        <v>4</v>
      </c>
      <c r="I690" s="101">
        <v>4</v>
      </c>
      <c r="J690" s="101">
        <v>5</v>
      </c>
      <c r="K690" s="101">
        <v>4</v>
      </c>
      <c r="L690" s="101">
        <v>5</v>
      </c>
      <c r="M690" s="101">
        <v>4</v>
      </c>
      <c r="N690" s="101">
        <v>4</v>
      </c>
      <c r="O690" s="101">
        <v>3</v>
      </c>
      <c r="P690" s="98" t="s">
        <v>731</v>
      </c>
      <c r="Q690" s="98" t="s">
        <v>203</v>
      </c>
    </row>
    <row r="691" spans="1:17" s="95" customFormat="1" ht="27" hidden="1" thickBot="1" x14ac:dyDescent="0.3">
      <c r="A691" s="95">
        <v>2016</v>
      </c>
      <c r="B691" s="99" t="s">
        <v>162</v>
      </c>
      <c r="C691" s="102">
        <v>5</v>
      </c>
      <c r="D691" s="102">
        <v>3</v>
      </c>
      <c r="E691" s="102">
        <v>5</v>
      </c>
      <c r="F691" s="102">
        <v>4</v>
      </c>
      <c r="G691" s="102">
        <v>5</v>
      </c>
      <c r="H691" s="102">
        <v>3</v>
      </c>
      <c r="I691" s="102">
        <v>5</v>
      </c>
      <c r="J691" s="102">
        <v>5</v>
      </c>
      <c r="K691" s="99" t="s">
        <v>5</v>
      </c>
      <c r="L691" s="102">
        <v>5</v>
      </c>
      <c r="M691" s="102">
        <v>4</v>
      </c>
      <c r="N691" s="102">
        <v>5</v>
      </c>
      <c r="O691" s="102">
        <v>4</v>
      </c>
      <c r="P691" s="99" t="s">
        <v>1053</v>
      </c>
      <c r="Q691" s="99" t="s">
        <v>204</v>
      </c>
    </row>
    <row r="692" spans="1:17" s="95" customFormat="1" ht="27" hidden="1" thickBot="1" x14ac:dyDescent="0.3">
      <c r="A692" s="95">
        <v>2016</v>
      </c>
      <c r="B692" s="98" t="s">
        <v>162</v>
      </c>
      <c r="C692" s="101">
        <v>5</v>
      </c>
      <c r="D692" s="101">
        <v>3</v>
      </c>
      <c r="E692" s="101">
        <v>3</v>
      </c>
      <c r="F692" s="101">
        <v>5</v>
      </c>
      <c r="G692" s="101">
        <v>5</v>
      </c>
      <c r="H692" s="101">
        <v>5</v>
      </c>
      <c r="I692" s="101">
        <v>5</v>
      </c>
      <c r="J692" s="101">
        <v>4</v>
      </c>
      <c r="K692" s="101">
        <v>4</v>
      </c>
      <c r="L692" s="101">
        <v>4</v>
      </c>
      <c r="M692" s="101">
        <v>4</v>
      </c>
      <c r="N692" s="101">
        <v>3</v>
      </c>
      <c r="O692" s="101">
        <v>4</v>
      </c>
      <c r="P692" s="98" t="s">
        <v>345</v>
      </c>
      <c r="Q692" s="98" t="s">
        <v>153</v>
      </c>
    </row>
    <row r="693" spans="1:17" s="95" customFormat="1" ht="27" hidden="1" thickBot="1" x14ac:dyDescent="0.3">
      <c r="A693" s="95">
        <v>2017</v>
      </c>
      <c r="B693" s="145" t="s">
        <v>163</v>
      </c>
      <c r="C693" s="165">
        <v>1</v>
      </c>
      <c r="D693" s="165">
        <v>1</v>
      </c>
      <c r="E693" s="165">
        <v>5</v>
      </c>
      <c r="F693" s="165">
        <v>5</v>
      </c>
      <c r="G693" s="165">
        <v>2</v>
      </c>
      <c r="H693" s="165">
        <v>5</v>
      </c>
      <c r="I693" s="165">
        <v>2</v>
      </c>
      <c r="J693" s="165">
        <v>4</v>
      </c>
      <c r="K693" s="165">
        <v>4</v>
      </c>
      <c r="L693" s="165">
        <v>5</v>
      </c>
      <c r="M693" s="165">
        <v>3</v>
      </c>
      <c r="N693" s="165">
        <v>5</v>
      </c>
      <c r="O693" s="165">
        <v>4</v>
      </c>
      <c r="P693" s="98"/>
      <c r="Q693" s="98" t="s">
        <v>202</v>
      </c>
    </row>
    <row r="694" spans="1:17" s="95" customFormat="1" ht="27" hidden="1" thickBot="1" x14ac:dyDescent="0.3">
      <c r="A694" s="95">
        <v>2017</v>
      </c>
      <c r="B694" s="143" t="s">
        <v>163</v>
      </c>
      <c r="C694" s="163">
        <v>5</v>
      </c>
      <c r="D694" s="163">
        <v>3</v>
      </c>
      <c r="E694" s="163">
        <v>5</v>
      </c>
      <c r="F694" s="163">
        <v>5</v>
      </c>
      <c r="G694" s="163">
        <v>4</v>
      </c>
      <c r="H694" s="163">
        <v>3</v>
      </c>
      <c r="I694" s="163">
        <v>3</v>
      </c>
      <c r="J694" s="163">
        <v>4</v>
      </c>
      <c r="K694" s="163">
        <v>3</v>
      </c>
      <c r="L694" s="163">
        <v>4</v>
      </c>
      <c r="M694" s="163">
        <v>5</v>
      </c>
      <c r="N694" s="163">
        <v>4</v>
      </c>
      <c r="O694" s="163">
        <v>4</v>
      </c>
      <c r="P694" s="99" t="s">
        <v>299</v>
      </c>
      <c r="Q694" s="99" t="s">
        <v>203</v>
      </c>
    </row>
    <row r="695" spans="1:17" s="95" customFormat="1" ht="15.75" hidden="1" thickBot="1" x14ac:dyDescent="0.3">
      <c r="A695" s="95">
        <v>2017</v>
      </c>
      <c r="B695" s="145" t="s">
        <v>163</v>
      </c>
      <c r="C695" s="165">
        <v>4</v>
      </c>
      <c r="D695" s="165">
        <v>2</v>
      </c>
      <c r="E695" s="165">
        <v>4</v>
      </c>
      <c r="F695" s="165">
        <v>4</v>
      </c>
      <c r="G695" s="165">
        <v>4</v>
      </c>
      <c r="H695" s="165">
        <v>3</v>
      </c>
      <c r="I695" s="165">
        <v>3</v>
      </c>
      <c r="J695" s="165">
        <v>4</v>
      </c>
      <c r="K695" s="165">
        <v>3</v>
      </c>
      <c r="L695" s="165">
        <v>5</v>
      </c>
      <c r="M695" s="165">
        <v>2</v>
      </c>
      <c r="N695" s="165">
        <v>3</v>
      </c>
      <c r="O695" s="165">
        <v>2</v>
      </c>
      <c r="P695" s="98" t="s">
        <v>301</v>
      </c>
      <c r="Q695" s="98" t="s">
        <v>192</v>
      </c>
    </row>
    <row r="696" spans="1:17" s="95" customFormat="1" ht="27" hidden="1" thickBot="1" x14ac:dyDescent="0.3">
      <c r="A696" s="95">
        <v>2017</v>
      </c>
      <c r="B696" s="143" t="s">
        <v>163</v>
      </c>
      <c r="C696" s="163">
        <v>4</v>
      </c>
      <c r="D696" s="163">
        <v>5</v>
      </c>
      <c r="E696" s="163">
        <v>1</v>
      </c>
      <c r="F696" s="163">
        <v>5</v>
      </c>
      <c r="G696" s="163">
        <v>3</v>
      </c>
      <c r="H696" s="163">
        <v>4</v>
      </c>
      <c r="I696" s="163">
        <v>5</v>
      </c>
      <c r="J696" s="163">
        <v>2</v>
      </c>
      <c r="K696" s="163">
        <v>4</v>
      </c>
      <c r="L696" s="163">
        <v>3</v>
      </c>
      <c r="M696" s="163">
        <v>2</v>
      </c>
      <c r="N696" s="163">
        <v>4</v>
      </c>
      <c r="O696" s="163">
        <v>4</v>
      </c>
      <c r="P696" s="99" t="s">
        <v>305</v>
      </c>
      <c r="Q696" s="99" t="s">
        <v>153</v>
      </c>
    </row>
    <row r="697" spans="1:17" s="95" customFormat="1" ht="27" hidden="1" thickBot="1" x14ac:dyDescent="0.3">
      <c r="A697" s="95">
        <v>2017</v>
      </c>
      <c r="B697" s="145" t="s">
        <v>163</v>
      </c>
      <c r="C697" s="165">
        <v>2</v>
      </c>
      <c r="D697" s="165">
        <v>2</v>
      </c>
      <c r="E697" s="165">
        <v>3</v>
      </c>
      <c r="F697" s="165">
        <v>4</v>
      </c>
      <c r="G697" s="165">
        <v>4</v>
      </c>
      <c r="H697" s="165">
        <v>5</v>
      </c>
      <c r="I697" s="165">
        <v>1</v>
      </c>
      <c r="J697" s="165">
        <v>4</v>
      </c>
      <c r="K697" s="165">
        <v>2</v>
      </c>
      <c r="L697" s="165">
        <v>3</v>
      </c>
      <c r="M697" s="165">
        <v>2</v>
      </c>
      <c r="N697" s="165">
        <v>3</v>
      </c>
      <c r="O697" s="165">
        <v>3</v>
      </c>
      <c r="P697" s="98" t="s">
        <v>311</v>
      </c>
      <c r="Q697" s="98" t="s">
        <v>202</v>
      </c>
    </row>
    <row r="698" spans="1:17" s="95" customFormat="1" ht="39.75" hidden="1" thickBot="1" x14ac:dyDescent="0.3">
      <c r="A698" s="95">
        <v>2017</v>
      </c>
      <c r="B698" s="143" t="s">
        <v>163</v>
      </c>
      <c r="C698" s="163">
        <v>5</v>
      </c>
      <c r="D698" s="163">
        <v>3</v>
      </c>
      <c r="E698" s="163">
        <v>4</v>
      </c>
      <c r="F698" s="163">
        <v>4</v>
      </c>
      <c r="G698" s="163">
        <v>5</v>
      </c>
      <c r="H698" s="163">
        <v>4</v>
      </c>
      <c r="I698" s="163">
        <v>4</v>
      </c>
      <c r="J698" s="163">
        <v>4</v>
      </c>
      <c r="K698" s="163">
        <v>2</v>
      </c>
      <c r="L698" s="163">
        <v>5</v>
      </c>
      <c r="M698" s="163">
        <v>4</v>
      </c>
      <c r="N698" s="163">
        <v>3</v>
      </c>
      <c r="O698" s="163">
        <v>3</v>
      </c>
      <c r="P698" s="99" t="s">
        <v>314</v>
      </c>
      <c r="Q698" s="99" t="s">
        <v>202</v>
      </c>
    </row>
    <row r="699" spans="1:17" s="95" customFormat="1" ht="15.75" hidden="1" thickBot="1" x14ac:dyDescent="0.3">
      <c r="A699" s="95">
        <v>2017</v>
      </c>
      <c r="B699" s="145" t="s">
        <v>163</v>
      </c>
      <c r="C699" s="165">
        <v>5</v>
      </c>
      <c r="D699" s="165">
        <v>4</v>
      </c>
      <c r="E699" s="165">
        <v>5</v>
      </c>
      <c r="F699" s="165">
        <v>4</v>
      </c>
      <c r="G699" s="165">
        <v>5</v>
      </c>
      <c r="H699" s="165">
        <v>4</v>
      </c>
      <c r="I699" s="165">
        <v>5</v>
      </c>
      <c r="J699" s="165">
        <v>5</v>
      </c>
      <c r="K699" s="165">
        <v>5</v>
      </c>
      <c r="L699" s="165">
        <v>5</v>
      </c>
      <c r="M699" s="165">
        <v>5</v>
      </c>
      <c r="N699" s="165">
        <v>5</v>
      </c>
      <c r="O699" s="165">
        <v>3</v>
      </c>
      <c r="P699" s="98" t="s">
        <v>316</v>
      </c>
      <c r="Q699" s="98" t="s">
        <v>192</v>
      </c>
    </row>
    <row r="700" spans="1:17" s="95" customFormat="1" ht="27" hidden="1" thickBot="1" x14ac:dyDescent="0.3">
      <c r="A700" s="95">
        <v>2017</v>
      </c>
      <c r="B700" s="143" t="s">
        <v>163</v>
      </c>
      <c r="C700" s="163">
        <v>5</v>
      </c>
      <c r="D700" s="163">
        <v>1</v>
      </c>
      <c r="E700" s="163">
        <v>5</v>
      </c>
      <c r="F700" s="163">
        <v>5</v>
      </c>
      <c r="G700" s="163">
        <v>5</v>
      </c>
      <c r="H700" s="163">
        <v>1</v>
      </c>
      <c r="I700" s="163">
        <v>5</v>
      </c>
      <c r="J700" s="163">
        <v>5</v>
      </c>
      <c r="K700" s="163">
        <v>5</v>
      </c>
      <c r="L700" s="163">
        <v>5</v>
      </c>
      <c r="M700" s="163">
        <v>5</v>
      </c>
      <c r="N700" s="163">
        <v>5</v>
      </c>
      <c r="O700" s="163">
        <v>5</v>
      </c>
      <c r="P700" s="99" t="s">
        <v>319</v>
      </c>
      <c r="Q700" s="99" t="s">
        <v>202</v>
      </c>
    </row>
    <row r="701" spans="1:17" s="95" customFormat="1" ht="27" hidden="1" thickBot="1" x14ac:dyDescent="0.3">
      <c r="A701" s="95">
        <v>2017</v>
      </c>
      <c r="B701" s="145" t="s">
        <v>163</v>
      </c>
      <c r="C701" s="165">
        <v>4</v>
      </c>
      <c r="D701" s="165">
        <v>2</v>
      </c>
      <c r="E701" s="165">
        <v>2</v>
      </c>
      <c r="F701" s="165">
        <v>2</v>
      </c>
      <c r="G701" s="165">
        <v>5</v>
      </c>
      <c r="H701" s="165">
        <v>2</v>
      </c>
      <c r="I701" s="165">
        <v>3</v>
      </c>
      <c r="J701" s="165">
        <v>3</v>
      </c>
      <c r="K701" s="165">
        <v>1</v>
      </c>
      <c r="L701" s="165">
        <v>5</v>
      </c>
      <c r="M701" s="165">
        <v>5</v>
      </c>
      <c r="N701" s="165">
        <v>2</v>
      </c>
      <c r="O701" s="165">
        <v>3</v>
      </c>
      <c r="P701" s="98"/>
      <c r="Q701" s="98" t="s">
        <v>202</v>
      </c>
    </row>
    <row r="702" spans="1:17" s="95" customFormat="1" ht="27" hidden="1" thickBot="1" x14ac:dyDescent="0.3">
      <c r="A702" s="95">
        <v>2017</v>
      </c>
      <c r="B702" s="143" t="s">
        <v>163</v>
      </c>
      <c r="C702" s="163">
        <v>3</v>
      </c>
      <c r="D702" s="163">
        <v>1</v>
      </c>
      <c r="E702" s="163">
        <v>1</v>
      </c>
      <c r="F702" s="163" t="s">
        <v>5</v>
      </c>
      <c r="G702" s="163">
        <v>3</v>
      </c>
      <c r="H702" s="163">
        <v>2</v>
      </c>
      <c r="I702" s="163">
        <v>5</v>
      </c>
      <c r="J702" s="163">
        <v>3</v>
      </c>
      <c r="K702" s="163">
        <v>5</v>
      </c>
      <c r="L702" s="163">
        <v>5</v>
      </c>
      <c r="M702" s="163">
        <v>3</v>
      </c>
      <c r="N702" s="163">
        <v>5</v>
      </c>
      <c r="O702" s="163">
        <v>1</v>
      </c>
      <c r="P702" s="99" t="s">
        <v>324</v>
      </c>
      <c r="Q702" s="99" t="s">
        <v>153</v>
      </c>
    </row>
    <row r="703" spans="1:17" s="95" customFormat="1" ht="27" hidden="1" thickBot="1" x14ac:dyDescent="0.3">
      <c r="A703" s="95">
        <v>2017</v>
      </c>
      <c r="B703" s="145" t="s">
        <v>162</v>
      </c>
      <c r="C703" s="165">
        <v>4</v>
      </c>
      <c r="D703" s="165">
        <v>5</v>
      </c>
      <c r="E703" s="165">
        <v>4</v>
      </c>
      <c r="F703" s="165">
        <v>4</v>
      </c>
      <c r="G703" s="165">
        <v>5</v>
      </c>
      <c r="H703" s="165">
        <v>3</v>
      </c>
      <c r="I703" s="165">
        <v>5</v>
      </c>
      <c r="J703" s="165">
        <v>5</v>
      </c>
      <c r="K703" s="165">
        <v>5</v>
      </c>
      <c r="L703" s="165">
        <v>5</v>
      </c>
      <c r="M703" s="165">
        <v>5</v>
      </c>
      <c r="N703" s="165">
        <v>3</v>
      </c>
      <c r="O703" s="165">
        <v>3</v>
      </c>
      <c r="P703" s="98" t="s">
        <v>328</v>
      </c>
      <c r="Q703" s="98" t="s">
        <v>202</v>
      </c>
    </row>
    <row r="704" spans="1:17" s="95" customFormat="1" ht="15.75" hidden="1" thickBot="1" x14ac:dyDescent="0.3">
      <c r="A704" s="95">
        <v>2017</v>
      </c>
      <c r="B704" s="143" t="s">
        <v>163</v>
      </c>
      <c r="C704" s="163">
        <v>5</v>
      </c>
      <c r="D704" s="163">
        <v>4</v>
      </c>
      <c r="E704" s="163">
        <v>4</v>
      </c>
      <c r="F704" s="163">
        <v>4</v>
      </c>
      <c r="G704" s="163">
        <v>4</v>
      </c>
      <c r="H704" s="163">
        <v>4</v>
      </c>
      <c r="I704" s="163">
        <v>5</v>
      </c>
      <c r="J704" s="163">
        <v>1</v>
      </c>
      <c r="K704" s="163">
        <v>3</v>
      </c>
      <c r="L704" s="163">
        <v>4</v>
      </c>
      <c r="M704" s="163">
        <v>4</v>
      </c>
      <c r="N704" s="163">
        <v>5</v>
      </c>
      <c r="O704" s="163">
        <v>3</v>
      </c>
      <c r="P704" s="99" t="s">
        <v>330</v>
      </c>
      <c r="Q704" s="99" t="s">
        <v>153</v>
      </c>
    </row>
    <row r="705" spans="1:17" s="95" customFormat="1" ht="39.75" hidden="1" thickBot="1" x14ac:dyDescent="0.3">
      <c r="A705" s="95">
        <v>2017</v>
      </c>
      <c r="B705" s="145" t="s">
        <v>162</v>
      </c>
      <c r="C705" s="165">
        <v>4</v>
      </c>
      <c r="D705" s="165">
        <v>3</v>
      </c>
      <c r="E705" s="165">
        <v>4</v>
      </c>
      <c r="F705" s="165">
        <v>4</v>
      </c>
      <c r="G705" s="165">
        <v>5</v>
      </c>
      <c r="H705" s="165">
        <v>3</v>
      </c>
      <c r="I705" s="165">
        <v>3</v>
      </c>
      <c r="J705" s="165">
        <v>4</v>
      </c>
      <c r="K705" s="165">
        <v>3</v>
      </c>
      <c r="L705" s="165">
        <v>4</v>
      </c>
      <c r="M705" s="165">
        <v>4</v>
      </c>
      <c r="N705" s="165">
        <v>4</v>
      </c>
      <c r="O705" s="165">
        <v>5</v>
      </c>
      <c r="P705" s="98" t="s">
        <v>334</v>
      </c>
      <c r="Q705" s="98" t="s">
        <v>335</v>
      </c>
    </row>
    <row r="706" spans="1:17" s="95" customFormat="1" ht="27" hidden="1" thickBot="1" x14ac:dyDescent="0.3">
      <c r="A706" s="95">
        <v>2017</v>
      </c>
      <c r="B706" s="143" t="s">
        <v>162</v>
      </c>
      <c r="C706" s="163">
        <v>4</v>
      </c>
      <c r="D706" s="163">
        <v>3</v>
      </c>
      <c r="E706" s="163">
        <v>4</v>
      </c>
      <c r="F706" s="163">
        <v>3</v>
      </c>
      <c r="G706" s="163">
        <v>4</v>
      </c>
      <c r="H706" s="163">
        <v>4</v>
      </c>
      <c r="I706" s="163">
        <v>2</v>
      </c>
      <c r="J706" s="163">
        <v>4</v>
      </c>
      <c r="K706" s="163">
        <v>5</v>
      </c>
      <c r="L706" s="163">
        <v>4</v>
      </c>
      <c r="M706" s="163">
        <v>3</v>
      </c>
      <c r="N706" s="163">
        <v>3</v>
      </c>
      <c r="O706" s="163">
        <v>4</v>
      </c>
      <c r="P706" s="99" t="s">
        <v>338</v>
      </c>
      <c r="Q706" s="99" t="s">
        <v>204</v>
      </c>
    </row>
    <row r="707" spans="1:17" s="95" customFormat="1" ht="15.75" hidden="1" thickBot="1" x14ac:dyDescent="0.3">
      <c r="A707" s="95">
        <v>2017</v>
      </c>
      <c r="B707" s="145" t="s">
        <v>162</v>
      </c>
      <c r="C707" s="165">
        <v>1</v>
      </c>
      <c r="D707" s="165" t="s">
        <v>5</v>
      </c>
      <c r="E707" s="165">
        <v>5</v>
      </c>
      <c r="F707" s="165">
        <v>2</v>
      </c>
      <c r="G707" s="165">
        <v>5</v>
      </c>
      <c r="H707" s="165">
        <v>1</v>
      </c>
      <c r="I707" s="165" t="s">
        <v>5</v>
      </c>
      <c r="J707" s="165">
        <v>3</v>
      </c>
      <c r="K707" s="165">
        <v>4</v>
      </c>
      <c r="L707" s="165">
        <v>2</v>
      </c>
      <c r="M707" s="165">
        <v>3</v>
      </c>
      <c r="N707" s="165">
        <v>5</v>
      </c>
      <c r="O707" s="165">
        <v>3</v>
      </c>
      <c r="P707" s="98" t="s">
        <v>301</v>
      </c>
      <c r="Q707" s="98" t="s">
        <v>192</v>
      </c>
    </row>
    <row r="708" spans="1:17" s="95" customFormat="1" ht="27" hidden="1" thickBot="1" x14ac:dyDescent="0.3">
      <c r="A708" s="95">
        <v>2017</v>
      </c>
      <c r="B708" s="143" t="s">
        <v>162</v>
      </c>
      <c r="C708" s="163">
        <v>5</v>
      </c>
      <c r="D708" s="163">
        <v>5</v>
      </c>
      <c r="E708" s="163">
        <v>3</v>
      </c>
      <c r="F708" s="163">
        <v>5</v>
      </c>
      <c r="G708" s="163">
        <v>5</v>
      </c>
      <c r="H708" s="163">
        <v>5</v>
      </c>
      <c r="I708" s="163">
        <v>4</v>
      </c>
      <c r="J708" s="163">
        <v>2</v>
      </c>
      <c r="K708" s="163">
        <v>4</v>
      </c>
      <c r="L708" s="163">
        <v>5</v>
      </c>
      <c r="M708" s="163">
        <v>4</v>
      </c>
      <c r="N708" s="163">
        <v>5</v>
      </c>
      <c r="O708" s="163">
        <v>3</v>
      </c>
      <c r="P708" s="99" t="s">
        <v>345</v>
      </c>
      <c r="Q708" s="99" t="s">
        <v>204</v>
      </c>
    </row>
    <row r="709" spans="1:17" s="95" customFormat="1" ht="27" hidden="1" thickBot="1" x14ac:dyDescent="0.3">
      <c r="A709" s="95">
        <v>2017</v>
      </c>
      <c r="B709" s="145" t="s">
        <v>162</v>
      </c>
      <c r="C709" s="165">
        <v>4</v>
      </c>
      <c r="D709" s="165">
        <v>2</v>
      </c>
      <c r="E709" s="165">
        <v>4</v>
      </c>
      <c r="F709" s="165">
        <v>5</v>
      </c>
      <c r="G709" s="165">
        <v>2</v>
      </c>
      <c r="H709" s="165">
        <v>1</v>
      </c>
      <c r="I709" s="165">
        <v>5</v>
      </c>
      <c r="J709" s="165">
        <v>1</v>
      </c>
      <c r="K709" s="165">
        <v>3</v>
      </c>
      <c r="L709" s="165">
        <v>1</v>
      </c>
      <c r="M709" s="165">
        <v>1</v>
      </c>
      <c r="N709" s="165">
        <v>3</v>
      </c>
      <c r="O709" s="165">
        <v>1</v>
      </c>
      <c r="P709" s="98" t="s">
        <v>348</v>
      </c>
      <c r="Q709" s="98" t="s">
        <v>155</v>
      </c>
    </row>
    <row r="710" spans="1:17" s="95" customFormat="1" ht="27" hidden="1" thickBot="1" x14ac:dyDescent="0.3">
      <c r="A710" s="95">
        <v>2017</v>
      </c>
      <c r="B710" s="143" t="s">
        <v>162</v>
      </c>
      <c r="C710" s="163">
        <v>2</v>
      </c>
      <c r="D710" s="163">
        <v>2</v>
      </c>
      <c r="E710" s="163">
        <v>2</v>
      </c>
      <c r="F710" s="163">
        <v>2</v>
      </c>
      <c r="G710" s="163">
        <v>2</v>
      </c>
      <c r="H710" s="163">
        <v>3</v>
      </c>
      <c r="I710" s="163">
        <v>2</v>
      </c>
      <c r="J710" s="163">
        <v>3</v>
      </c>
      <c r="K710" s="163">
        <v>3</v>
      </c>
      <c r="L710" s="163">
        <v>2</v>
      </c>
      <c r="M710" s="163">
        <v>2</v>
      </c>
      <c r="N710" s="163">
        <v>3</v>
      </c>
      <c r="O710" s="163">
        <v>2</v>
      </c>
      <c r="P710" s="99" t="s">
        <v>352</v>
      </c>
      <c r="Q710" s="99" t="s">
        <v>203</v>
      </c>
    </row>
    <row r="711" spans="1:17" s="95" customFormat="1" ht="27" hidden="1" thickBot="1" x14ac:dyDescent="0.3">
      <c r="A711" s="95">
        <v>2017</v>
      </c>
      <c r="B711" s="147"/>
      <c r="C711" s="165">
        <v>4</v>
      </c>
      <c r="D711" s="165">
        <v>4</v>
      </c>
      <c r="E711" s="165">
        <v>4</v>
      </c>
      <c r="F711" s="165">
        <v>4</v>
      </c>
      <c r="G711" s="165">
        <v>4</v>
      </c>
      <c r="H711" s="165">
        <v>4</v>
      </c>
      <c r="I711" s="165">
        <v>3</v>
      </c>
      <c r="J711" s="165">
        <v>2</v>
      </c>
      <c r="K711" s="165">
        <v>4</v>
      </c>
      <c r="L711" s="165">
        <v>5</v>
      </c>
      <c r="M711" s="165">
        <v>5</v>
      </c>
      <c r="N711" s="165">
        <v>3</v>
      </c>
      <c r="O711" s="165">
        <v>2</v>
      </c>
      <c r="P711" s="98" t="s">
        <v>355</v>
      </c>
      <c r="Q711" s="98" t="s">
        <v>202</v>
      </c>
    </row>
    <row r="712" spans="1:17" s="95" customFormat="1" ht="27" hidden="1" thickBot="1" x14ac:dyDescent="0.3">
      <c r="A712" s="95">
        <v>2017</v>
      </c>
      <c r="B712" s="143" t="s">
        <v>163</v>
      </c>
      <c r="C712" s="163">
        <v>3</v>
      </c>
      <c r="D712" s="163">
        <v>3</v>
      </c>
      <c r="E712" s="163">
        <v>4</v>
      </c>
      <c r="F712" s="163">
        <v>2</v>
      </c>
      <c r="G712" s="163">
        <v>4</v>
      </c>
      <c r="H712" s="163">
        <v>2</v>
      </c>
      <c r="I712" s="163">
        <v>3</v>
      </c>
      <c r="J712" s="163">
        <v>4</v>
      </c>
      <c r="K712" s="163">
        <v>3</v>
      </c>
      <c r="L712" s="163">
        <v>3</v>
      </c>
      <c r="M712" s="163">
        <v>4</v>
      </c>
      <c r="N712" s="163">
        <v>4</v>
      </c>
      <c r="O712" s="163">
        <v>4</v>
      </c>
      <c r="P712" s="99"/>
      <c r="Q712" s="99" t="s">
        <v>204</v>
      </c>
    </row>
    <row r="713" spans="1:17" s="95" customFormat="1" ht="27" hidden="1" thickBot="1" x14ac:dyDescent="0.3">
      <c r="A713" s="95">
        <v>2017</v>
      </c>
      <c r="B713" s="145" t="s">
        <v>163</v>
      </c>
      <c r="C713" s="165">
        <v>3</v>
      </c>
      <c r="D713" s="165">
        <v>4</v>
      </c>
      <c r="E713" s="165">
        <v>2</v>
      </c>
      <c r="F713" s="165">
        <v>4</v>
      </c>
      <c r="G713" s="165">
        <v>2</v>
      </c>
      <c r="H713" s="165">
        <v>3</v>
      </c>
      <c r="I713" s="165">
        <v>3</v>
      </c>
      <c r="J713" s="165">
        <v>3</v>
      </c>
      <c r="K713" s="165">
        <v>4</v>
      </c>
      <c r="L713" s="165">
        <v>3</v>
      </c>
      <c r="M713" s="165">
        <v>3</v>
      </c>
      <c r="N713" s="165">
        <v>3</v>
      </c>
      <c r="O713" s="165">
        <v>2</v>
      </c>
      <c r="P713" s="98" t="s">
        <v>358</v>
      </c>
      <c r="Q713" s="98" t="s">
        <v>202</v>
      </c>
    </row>
    <row r="714" spans="1:17" s="95" customFormat="1" ht="27" hidden="1" thickBot="1" x14ac:dyDescent="0.3">
      <c r="A714" s="95">
        <v>2017</v>
      </c>
      <c r="B714" s="143" t="s">
        <v>163</v>
      </c>
      <c r="C714" s="163">
        <v>2</v>
      </c>
      <c r="D714" s="163">
        <v>3</v>
      </c>
      <c r="E714" s="163">
        <v>2</v>
      </c>
      <c r="F714" s="163">
        <v>3</v>
      </c>
      <c r="G714" s="163">
        <v>1</v>
      </c>
      <c r="H714" s="163">
        <v>4</v>
      </c>
      <c r="I714" s="163">
        <v>4</v>
      </c>
      <c r="J714" s="163">
        <v>4</v>
      </c>
      <c r="K714" s="163">
        <v>4</v>
      </c>
      <c r="L714" s="163">
        <v>4</v>
      </c>
      <c r="M714" s="163">
        <v>2</v>
      </c>
      <c r="N714" s="163">
        <v>1</v>
      </c>
      <c r="O714" s="163">
        <v>1</v>
      </c>
      <c r="P714" s="99" t="s">
        <v>361</v>
      </c>
      <c r="Q714" s="99" t="s">
        <v>204</v>
      </c>
    </row>
    <row r="715" spans="1:17" s="95" customFormat="1" ht="27" hidden="1" thickBot="1" x14ac:dyDescent="0.3">
      <c r="A715" s="95">
        <v>2017</v>
      </c>
      <c r="B715" s="145" t="s">
        <v>162</v>
      </c>
      <c r="C715" s="165">
        <v>5</v>
      </c>
      <c r="D715" s="165">
        <v>3</v>
      </c>
      <c r="E715" s="165">
        <v>5</v>
      </c>
      <c r="F715" s="165">
        <v>5</v>
      </c>
      <c r="G715" s="165">
        <v>5</v>
      </c>
      <c r="H715" s="165">
        <v>3</v>
      </c>
      <c r="I715" s="165">
        <v>4</v>
      </c>
      <c r="J715" s="165">
        <v>3</v>
      </c>
      <c r="K715" s="165">
        <v>1</v>
      </c>
      <c r="L715" s="165">
        <v>5</v>
      </c>
      <c r="M715" s="165">
        <v>3</v>
      </c>
      <c r="N715" s="165">
        <v>4</v>
      </c>
      <c r="O715" s="165">
        <v>4</v>
      </c>
      <c r="P715" s="98" t="s">
        <v>193</v>
      </c>
      <c r="Q715" s="98" t="s">
        <v>203</v>
      </c>
    </row>
    <row r="716" spans="1:17" s="95" customFormat="1" ht="15.75" hidden="1" thickBot="1" x14ac:dyDescent="0.3">
      <c r="A716" s="95">
        <v>2017</v>
      </c>
      <c r="B716" s="143" t="s">
        <v>162</v>
      </c>
      <c r="C716" s="163">
        <v>5</v>
      </c>
      <c r="D716" s="163">
        <v>3</v>
      </c>
      <c r="E716" s="163">
        <v>3</v>
      </c>
      <c r="F716" s="163">
        <v>5</v>
      </c>
      <c r="G716" s="163">
        <v>3</v>
      </c>
      <c r="H716" s="163">
        <v>3</v>
      </c>
      <c r="I716" s="163">
        <v>3</v>
      </c>
      <c r="J716" s="163">
        <v>3</v>
      </c>
      <c r="K716" s="163">
        <v>1</v>
      </c>
      <c r="L716" s="163">
        <v>5</v>
      </c>
      <c r="M716" s="163">
        <v>3</v>
      </c>
      <c r="N716" s="163">
        <v>3</v>
      </c>
      <c r="O716" s="163">
        <v>3</v>
      </c>
      <c r="P716" s="99" t="s">
        <v>371</v>
      </c>
      <c r="Q716" s="99" t="s">
        <v>153</v>
      </c>
    </row>
    <row r="717" spans="1:17" s="95" customFormat="1" ht="39.75" hidden="1" thickBot="1" x14ac:dyDescent="0.3">
      <c r="A717" s="95">
        <v>2017</v>
      </c>
      <c r="B717" s="145" t="s">
        <v>162</v>
      </c>
      <c r="C717" s="165">
        <v>2</v>
      </c>
      <c r="D717" s="165">
        <v>2</v>
      </c>
      <c r="E717" s="165">
        <v>4</v>
      </c>
      <c r="F717" s="165">
        <v>2</v>
      </c>
      <c r="G717" s="165">
        <v>5</v>
      </c>
      <c r="H717" s="165">
        <v>2</v>
      </c>
      <c r="I717" s="165">
        <v>5</v>
      </c>
      <c r="J717" s="165">
        <v>5</v>
      </c>
      <c r="K717" s="165">
        <v>5</v>
      </c>
      <c r="L717" s="165">
        <v>5</v>
      </c>
      <c r="M717" s="165">
        <v>5</v>
      </c>
      <c r="N717" s="165">
        <v>5</v>
      </c>
      <c r="O717" s="165">
        <v>5</v>
      </c>
      <c r="P717" s="98" t="s">
        <v>376</v>
      </c>
      <c r="Q717" s="98" t="s">
        <v>202</v>
      </c>
    </row>
    <row r="718" spans="1:17" s="95" customFormat="1" ht="27" hidden="1" thickBot="1" x14ac:dyDescent="0.3">
      <c r="A718" s="95">
        <v>2017</v>
      </c>
      <c r="B718" s="143" t="s">
        <v>162</v>
      </c>
      <c r="C718" s="163">
        <v>4</v>
      </c>
      <c r="D718" s="163">
        <v>3</v>
      </c>
      <c r="E718" s="163">
        <v>4</v>
      </c>
      <c r="F718" s="163">
        <v>4</v>
      </c>
      <c r="G718" s="163">
        <v>4</v>
      </c>
      <c r="H718" s="163">
        <v>4</v>
      </c>
      <c r="I718" s="163">
        <v>2</v>
      </c>
      <c r="J718" s="163">
        <v>4</v>
      </c>
      <c r="K718" s="163">
        <v>4</v>
      </c>
      <c r="L718" s="163">
        <v>5</v>
      </c>
      <c r="M718" s="163">
        <v>3</v>
      </c>
      <c r="N718" s="163">
        <v>4</v>
      </c>
      <c r="O718" s="163">
        <v>3</v>
      </c>
      <c r="P718" s="99" t="s">
        <v>379</v>
      </c>
      <c r="Q718" s="99" t="s">
        <v>202</v>
      </c>
    </row>
    <row r="719" spans="1:17" s="95" customFormat="1" ht="27" hidden="1" thickBot="1" x14ac:dyDescent="0.3">
      <c r="A719" s="95">
        <v>2017</v>
      </c>
      <c r="B719" s="145" t="s">
        <v>162</v>
      </c>
      <c r="C719" s="165">
        <v>4</v>
      </c>
      <c r="D719" s="165">
        <v>3</v>
      </c>
      <c r="E719" s="165">
        <v>5</v>
      </c>
      <c r="F719" s="165">
        <v>4</v>
      </c>
      <c r="G719" s="165">
        <v>5</v>
      </c>
      <c r="H719" s="165">
        <v>2</v>
      </c>
      <c r="I719" s="165">
        <v>3</v>
      </c>
      <c r="J719" s="165">
        <v>4</v>
      </c>
      <c r="K719" s="165">
        <v>4</v>
      </c>
      <c r="L719" s="165">
        <v>5</v>
      </c>
      <c r="M719" s="165">
        <v>4</v>
      </c>
      <c r="N719" s="165">
        <v>5</v>
      </c>
      <c r="O719" s="165">
        <v>4</v>
      </c>
      <c r="P719" s="98" t="s">
        <v>382</v>
      </c>
      <c r="Q719" s="98" t="s">
        <v>202</v>
      </c>
    </row>
    <row r="720" spans="1:17" s="95" customFormat="1" ht="39.75" hidden="1" thickBot="1" x14ac:dyDescent="0.3">
      <c r="A720" s="95">
        <v>2017</v>
      </c>
      <c r="B720" s="143" t="s">
        <v>163</v>
      </c>
      <c r="C720" s="163" t="s">
        <v>5</v>
      </c>
      <c r="D720" s="163">
        <v>3</v>
      </c>
      <c r="E720" s="163">
        <v>1</v>
      </c>
      <c r="F720" s="163">
        <v>3</v>
      </c>
      <c r="G720" s="163">
        <v>2</v>
      </c>
      <c r="H720" s="163">
        <v>4</v>
      </c>
      <c r="I720" s="163">
        <v>3</v>
      </c>
      <c r="J720" s="163">
        <v>2</v>
      </c>
      <c r="K720" s="163">
        <v>1</v>
      </c>
      <c r="L720" s="163">
        <v>1</v>
      </c>
      <c r="M720" s="163">
        <v>1</v>
      </c>
      <c r="N720" s="163">
        <v>4</v>
      </c>
      <c r="O720" s="163" t="s">
        <v>5</v>
      </c>
      <c r="P720" s="99" t="s">
        <v>385</v>
      </c>
      <c r="Q720" s="99" t="s">
        <v>192</v>
      </c>
    </row>
    <row r="721" spans="1:17" s="95" customFormat="1" ht="15.75" hidden="1" thickBot="1" x14ac:dyDescent="0.3">
      <c r="A721" s="95">
        <v>2017</v>
      </c>
      <c r="B721" s="145" t="s">
        <v>163</v>
      </c>
      <c r="C721" s="165">
        <v>4</v>
      </c>
      <c r="D721" s="165">
        <v>2</v>
      </c>
      <c r="E721" s="165">
        <v>5</v>
      </c>
      <c r="F721" s="165">
        <v>4</v>
      </c>
      <c r="G721" s="165">
        <v>4</v>
      </c>
      <c r="H721" s="165">
        <v>2</v>
      </c>
      <c r="I721" s="165">
        <v>3</v>
      </c>
      <c r="J721" s="165">
        <v>4</v>
      </c>
      <c r="K721" s="165">
        <v>2</v>
      </c>
      <c r="L721" s="165">
        <v>4</v>
      </c>
      <c r="M721" s="165">
        <v>4</v>
      </c>
      <c r="N721" s="165">
        <v>3</v>
      </c>
      <c r="O721" s="165">
        <v>4</v>
      </c>
      <c r="P721" s="98"/>
      <c r="Q721" s="98" t="s">
        <v>192</v>
      </c>
    </row>
    <row r="722" spans="1:17" s="95" customFormat="1" ht="27" hidden="1" thickBot="1" x14ac:dyDescent="0.3">
      <c r="A722" s="95">
        <v>2017</v>
      </c>
      <c r="B722" s="143" t="s">
        <v>163</v>
      </c>
      <c r="C722" s="163">
        <v>2</v>
      </c>
      <c r="D722" s="163">
        <v>5</v>
      </c>
      <c r="E722" s="163">
        <v>2</v>
      </c>
      <c r="F722" s="163">
        <v>2</v>
      </c>
      <c r="G722" s="163">
        <v>2</v>
      </c>
      <c r="H722" s="163">
        <v>5</v>
      </c>
      <c r="I722" s="163">
        <v>2</v>
      </c>
      <c r="J722" s="163">
        <v>2</v>
      </c>
      <c r="K722" s="163">
        <v>4</v>
      </c>
      <c r="L722" s="163">
        <v>1</v>
      </c>
      <c r="M722" s="163">
        <v>1</v>
      </c>
      <c r="N722" s="163">
        <v>1</v>
      </c>
      <c r="O722" s="163">
        <v>2</v>
      </c>
      <c r="P722" s="99" t="s">
        <v>390</v>
      </c>
      <c r="Q722" s="99" t="s">
        <v>202</v>
      </c>
    </row>
    <row r="723" spans="1:17" s="95" customFormat="1" ht="27" hidden="1" thickBot="1" x14ac:dyDescent="0.3">
      <c r="A723" s="95">
        <v>2017</v>
      </c>
      <c r="B723" s="145" t="s">
        <v>163</v>
      </c>
      <c r="C723" s="165">
        <v>4</v>
      </c>
      <c r="D723" s="165">
        <v>4</v>
      </c>
      <c r="E723" s="165">
        <v>4</v>
      </c>
      <c r="F723" s="165">
        <v>5</v>
      </c>
      <c r="G723" s="165">
        <v>5</v>
      </c>
      <c r="H723" s="165">
        <v>5</v>
      </c>
      <c r="I723" s="165">
        <v>5</v>
      </c>
      <c r="J723" s="165">
        <v>4</v>
      </c>
      <c r="K723" s="165">
        <v>3</v>
      </c>
      <c r="L723" s="165">
        <v>5</v>
      </c>
      <c r="M723" s="165">
        <v>4</v>
      </c>
      <c r="N723" s="165">
        <v>5</v>
      </c>
      <c r="O723" s="165">
        <v>3</v>
      </c>
      <c r="P723" s="98"/>
      <c r="Q723" s="98" t="s">
        <v>203</v>
      </c>
    </row>
    <row r="724" spans="1:17" s="95" customFormat="1" ht="27" hidden="1" thickBot="1" x14ac:dyDescent="0.3">
      <c r="A724" s="95">
        <v>2017</v>
      </c>
      <c r="B724" s="143" t="s">
        <v>162</v>
      </c>
      <c r="C724" s="163">
        <v>2</v>
      </c>
      <c r="D724" s="163">
        <v>5</v>
      </c>
      <c r="E724" s="163">
        <v>4</v>
      </c>
      <c r="F724" s="163">
        <v>5</v>
      </c>
      <c r="G724" s="163">
        <v>3</v>
      </c>
      <c r="H724" s="163">
        <v>4</v>
      </c>
      <c r="I724" s="163">
        <v>5</v>
      </c>
      <c r="J724" s="163">
        <v>3</v>
      </c>
      <c r="K724" s="163">
        <v>5</v>
      </c>
      <c r="L724" s="163">
        <v>3</v>
      </c>
      <c r="M724" s="163">
        <v>3</v>
      </c>
      <c r="N724" s="163">
        <v>4</v>
      </c>
      <c r="O724" s="163">
        <v>3</v>
      </c>
      <c r="P724" s="99" t="s">
        <v>301</v>
      </c>
      <c r="Q724" s="99" t="s">
        <v>203</v>
      </c>
    </row>
    <row r="725" spans="1:17" s="95" customFormat="1" ht="27" hidden="1" thickBot="1" x14ac:dyDescent="0.3">
      <c r="A725" s="95">
        <v>2017</v>
      </c>
      <c r="B725" s="145" t="s">
        <v>162</v>
      </c>
      <c r="C725" s="165">
        <v>5</v>
      </c>
      <c r="D725" s="165">
        <v>5</v>
      </c>
      <c r="E725" s="165">
        <v>5</v>
      </c>
      <c r="F725" s="165">
        <v>5</v>
      </c>
      <c r="G725" s="165">
        <v>5</v>
      </c>
      <c r="H725" s="165">
        <v>5</v>
      </c>
      <c r="I725" s="165">
        <v>5</v>
      </c>
      <c r="J725" s="165">
        <v>5</v>
      </c>
      <c r="K725" s="165">
        <v>5</v>
      </c>
      <c r="L725" s="165">
        <v>5</v>
      </c>
      <c r="M725" s="165">
        <v>5</v>
      </c>
      <c r="N725" s="165">
        <v>5</v>
      </c>
      <c r="O725" s="165">
        <v>5</v>
      </c>
      <c r="P725" s="98" t="s">
        <v>399</v>
      </c>
      <c r="Q725" s="98" t="s">
        <v>204</v>
      </c>
    </row>
    <row r="726" spans="1:17" s="95" customFormat="1" ht="27" hidden="1" thickBot="1" x14ac:dyDescent="0.3">
      <c r="A726" s="95">
        <v>2017</v>
      </c>
      <c r="B726" s="143" t="s">
        <v>162</v>
      </c>
      <c r="C726" s="163">
        <v>4</v>
      </c>
      <c r="D726" s="163">
        <v>4</v>
      </c>
      <c r="E726" s="163">
        <v>4</v>
      </c>
      <c r="F726" s="163">
        <v>4</v>
      </c>
      <c r="G726" s="163">
        <v>4</v>
      </c>
      <c r="H726" s="163">
        <v>4</v>
      </c>
      <c r="I726" s="163">
        <v>4</v>
      </c>
      <c r="J726" s="163">
        <v>4</v>
      </c>
      <c r="K726" s="163">
        <v>4</v>
      </c>
      <c r="L726" s="163">
        <v>5</v>
      </c>
      <c r="M726" s="163">
        <v>5</v>
      </c>
      <c r="N726" s="163">
        <v>4</v>
      </c>
      <c r="O726" s="163">
        <v>5</v>
      </c>
      <c r="P726" s="99" t="s">
        <v>345</v>
      </c>
      <c r="Q726" s="99" t="s">
        <v>204</v>
      </c>
    </row>
    <row r="727" spans="1:17" s="95" customFormat="1" ht="27" hidden="1" thickBot="1" x14ac:dyDescent="0.3">
      <c r="A727" s="95">
        <v>2017</v>
      </c>
      <c r="B727" s="145" t="s">
        <v>163</v>
      </c>
      <c r="C727" s="165">
        <v>4</v>
      </c>
      <c r="D727" s="165">
        <v>4</v>
      </c>
      <c r="E727" s="165">
        <v>4</v>
      </c>
      <c r="F727" s="165">
        <v>5</v>
      </c>
      <c r="G727" s="165">
        <v>5</v>
      </c>
      <c r="H727" s="165">
        <v>4</v>
      </c>
      <c r="I727" s="165">
        <v>5</v>
      </c>
      <c r="J727" s="165">
        <v>5</v>
      </c>
      <c r="K727" s="165">
        <v>5</v>
      </c>
      <c r="L727" s="165">
        <v>4</v>
      </c>
      <c r="M727" s="165">
        <v>5</v>
      </c>
      <c r="N727" s="165">
        <v>5</v>
      </c>
      <c r="O727" s="165">
        <v>5</v>
      </c>
      <c r="P727" s="98" t="s">
        <v>404</v>
      </c>
      <c r="Q727" s="98" t="s">
        <v>202</v>
      </c>
    </row>
    <row r="728" spans="1:17" s="95" customFormat="1" ht="15.75" hidden="1" thickBot="1" x14ac:dyDescent="0.3">
      <c r="A728" s="95">
        <v>2017</v>
      </c>
      <c r="B728" s="143" t="s">
        <v>162</v>
      </c>
      <c r="C728" s="163">
        <v>3</v>
      </c>
      <c r="D728" s="163">
        <v>2</v>
      </c>
      <c r="E728" s="163">
        <v>2</v>
      </c>
      <c r="F728" s="163">
        <v>1</v>
      </c>
      <c r="G728" s="163">
        <v>2</v>
      </c>
      <c r="H728" s="163">
        <v>2</v>
      </c>
      <c r="I728" s="163">
        <v>2</v>
      </c>
      <c r="J728" s="163">
        <v>2</v>
      </c>
      <c r="K728" s="163">
        <v>2</v>
      </c>
      <c r="L728" s="163">
        <v>1</v>
      </c>
      <c r="M728" s="163">
        <v>1</v>
      </c>
      <c r="N728" s="163">
        <v>1</v>
      </c>
      <c r="O728" s="163">
        <v>2</v>
      </c>
      <c r="P728" s="99" t="s">
        <v>407</v>
      </c>
      <c r="Q728" s="100" t="s">
        <v>408</v>
      </c>
    </row>
    <row r="729" spans="1:17" s="95" customFormat="1" ht="27" hidden="1" thickBot="1" x14ac:dyDescent="0.3">
      <c r="A729" s="95">
        <v>2017</v>
      </c>
      <c r="B729" s="145" t="s">
        <v>162</v>
      </c>
      <c r="C729" s="165">
        <v>3</v>
      </c>
      <c r="D729" s="165">
        <v>4</v>
      </c>
      <c r="E729" s="165">
        <v>4</v>
      </c>
      <c r="F729" s="165">
        <v>4</v>
      </c>
      <c r="G729" s="165">
        <v>3</v>
      </c>
      <c r="H729" s="165">
        <v>3</v>
      </c>
      <c r="I729" s="165">
        <v>2</v>
      </c>
      <c r="J729" s="165">
        <v>3</v>
      </c>
      <c r="K729" s="165">
        <v>3</v>
      </c>
      <c r="L729" s="165">
        <v>3</v>
      </c>
      <c r="M729" s="165">
        <v>4</v>
      </c>
      <c r="N729" s="165">
        <v>3</v>
      </c>
      <c r="O729" s="165">
        <v>4</v>
      </c>
      <c r="P729" s="98" t="s">
        <v>345</v>
      </c>
      <c r="Q729" s="98" t="s">
        <v>153</v>
      </c>
    </row>
    <row r="730" spans="1:17" s="95" customFormat="1" ht="39.75" hidden="1" thickBot="1" x14ac:dyDescent="0.3">
      <c r="A730" s="95">
        <v>2017</v>
      </c>
      <c r="B730" s="143" t="s">
        <v>163</v>
      </c>
      <c r="C730" s="163">
        <v>5</v>
      </c>
      <c r="D730" s="163">
        <v>4</v>
      </c>
      <c r="E730" s="163">
        <v>5</v>
      </c>
      <c r="F730" s="163">
        <v>5</v>
      </c>
      <c r="G730" s="163">
        <v>4</v>
      </c>
      <c r="H730" s="163">
        <v>4</v>
      </c>
      <c r="I730" s="163">
        <v>4</v>
      </c>
      <c r="J730" s="163">
        <v>5</v>
      </c>
      <c r="K730" s="163">
        <v>5</v>
      </c>
      <c r="L730" s="163">
        <v>5</v>
      </c>
      <c r="M730" s="163">
        <v>4</v>
      </c>
      <c r="N730" s="163">
        <v>5</v>
      </c>
      <c r="O730" s="163">
        <v>5</v>
      </c>
      <c r="P730" s="99" t="s">
        <v>412</v>
      </c>
      <c r="Q730" s="99" t="s">
        <v>204</v>
      </c>
    </row>
    <row r="731" spans="1:17" s="95" customFormat="1" ht="27" hidden="1" thickBot="1" x14ac:dyDescent="0.3">
      <c r="A731" s="95">
        <v>2017</v>
      </c>
      <c r="B731" s="145" t="s">
        <v>162</v>
      </c>
      <c r="C731" s="165">
        <v>5</v>
      </c>
      <c r="D731" s="165">
        <v>5</v>
      </c>
      <c r="E731" s="165">
        <v>5</v>
      </c>
      <c r="F731" s="165">
        <v>3</v>
      </c>
      <c r="G731" s="165">
        <v>5</v>
      </c>
      <c r="H731" s="165">
        <v>5</v>
      </c>
      <c r="I731" s="165">
        <v>3</v>
      </c>
      <c r="J731" s="165">
        <v>5</v>
      </c>
      <c r="K731" s="165">
        <v>3</v>
      </c>
      <c r="L731" s="165">
        <v>5</v>
      </c>
      <c r="M731" s="165">
        <v>4</v>
      </c>
      <c r="N731" s="165">
        <v>5</v>
      </c>
      <c r="O731" s="165">
        <v>3</v>
      </c>
      <c r="P731" s="98" t="s">
        <v>416</v>
      </c>
      <c r="Q731" s="98" t="s">
        <v>203</v>
      </c>
    </row>
    <row r="732" spans="1:17" s="95" customFormat="1" ht="27" hidden="1" thickBot="1" x14ac:dyDescent="0.3">
      <c r="A732" s="95">
        <v>2017</v>
      </c>
      <c r="B732" s="143" t="s">
        <v>163</v>
      </c>
      <c r="C732" s="163">
        <v>4</v>
      </c>
      <c r="D732" s="163">
        <v>2</v>
      </c>
      <c r="E732" s="163">
        <v>3</v>
      </c>
      <c r="F732" s="163">
        <v>4</v>
      </c>
      <c r="G732" s="163">
        <v>5</v>
      </c>
      <c r="H732" s="163">
        <v>3</v>
      </c>
      <c r="I732" s="163">
        <v>2</v>
      </c>
      <c r="J732" s="163">
        <v>5</v>
      </c>
      <c r="K732" s="163">
        <v>3</v>
      </c>
      <c r="L732" s="163">
        <v>4</v>
      </c>
      <c r="M732" s="163">
        <v>4</v>
      </c>
      <c r="N732" s="163">
        <v>5</v>
      </c>
      <c r="O732" s="163">
        <v>3</v>
      </c>
      <c r="P732" s="99" t="s">
        <v>420</v>
      </c>
      <c r="Q732" s="99" t="s">
        <v>203</v>
      </c>
    </row>
    <row r="733" spans="1:17" s="95" customFormat="1" ht="27" hidden="1" thickBot="1" x14ac:dyDescent="0.3">
      <c r="A733" s="95">
        <v>2017</v>
      </c>
      <c r="B733" s="145" t="s">
        <v>162</v>
      </c>
      <c r="C733" s="165">
        <v>3</v>
      </c>
      <c r="D733" s="165">
        <v>2</v>
      </c>
      <c r="E733" s="165">
        <v>1</v>
      </c>
      <c r="F733" s="165">
        <v>5</v>
      </c>
      <c r="G733" s="165">
        <v>2</v>
      </c>
      <c r="H733" s="165">
        <v>5</v>
      </c>
      <c r="I733" s="165">
        <v>1</v>
      </c>
      <c r="J733" s="165">
        <v>2</v>
      </c>
      <c r="K733" s="165">
        <v>1</v>
      </c>
      <c r="L733" s="165">
        <v>2</v>
      </c>
      <c r="M733" s="165">
        <v>1</v>
      </c>
      <c r="N733" s="165">
        <v>4</v>
      </c>
      <c r="O733" s="165">
        <v>2</v>
      </c>
      <c r="P733" s="98" t="s">
        <v>423</v>
      </c>
      <c r="Q733" s="98" t="s">
        <v>203</v>
      </c>
    </row>
    <row r="734" spans="1:17" s="95" customFormat="1" ht="15.75" hidden="1" thickBot="1" x14ac:dyDescent="0.3">
      <c r="A734" s="95">
        <v>2017</v>
      </c>
      <c r="B734" s="143" t="s">
        <v>163</v>
      </c>
      <c r="C734" s="163">
        <v>4</v>
      </c>
      <c r="D734" s="163">
        <v>4</v>
      </c>
      <c r="E734" s="163">
        <v>2</v>
      </c>
      <c r="F734" s="163">
        <v>4</v>
      </c>
      <c r="G734" s="163">
        <v>5</v>
      </c>
      <c r="H734" s="163">
        <v>4</v>
      </c>
      <c r="I734" s="163">
        <v>4</v>
      </c>
      <c r="J734" s="163">
        <v>2</v>
      </c>
      <c r="K734" s="163">
        <v>5</v>
      </c>
      <c r="L734" s="163">
        <v>5</v>
      </c>
      <c r="M734" s="163">
        <v>4</v>
      </c>
      <c r="N734" s="163">
        <v>5</v>
      </c>
      <c r="O734" s="163">
        <v>3</v>
      </c>
      <c r="P734" s="99"/>
      <c r="Q734" s="99" t="s">
        <v>153</v>
      </c>
    </row>
    <row r="735" spans="1:17" s="95" customFormat="1" ht="15.75" hidden="1" thickBot="1" x14ac:dyDescent="0.3">
      <c r="A735" s="95">
        <v>2017</v>
      </c>
      <c r="B735" s="145" t="s">
        <v>163</v>
      </c>
      <c r="C735" s="165">
        <v>4</v>
      </c>
      <c r="D735" s="165">
        <v>4</v>
      </c>
      <c r="E735" s="165">
        <v>3</v>
      </c>
      <c r="F735" s="165">
        <v>4</v>
      </c>
      <c r="G735" s="165">
        <v>2</v>
      </c>
      <c r="H735" s="165">
        <v>5</v>
      </c>
      <c r="I735" s="165">
        <v>5</v>
      </c>
      <c r="J735" s="165">
        <v>4</v>
      </c>
      <c r="K735" s="165">
        <v>4</v>
      </c>
      <c r="L735" s="165">
        <v>5</v>
      </c>
      <c r="M735" s="165">
        <v>3</v>
      </c>
      <c r="N735" s="165">
        <v>2</v>
      </c>
      <c r="O735" s="165">
        <v>3</v>
      </c>
      <c r="P735" s="98" t="s">
        <v>425</v>
      </c>
      <c r="Q735" s="98" t="s">
        <v>155</v>
      </c>
    </row>
    <row r="736" spans="1:17" s="95" customFormat="1" ht="27" hidden="1" thickBot="1" x14ac:dyDescent="0.3">
      <c r="A736" s="95">
        <v>2017</v>
      </c>
      <c r="B736" s="143" t="s">
        <v>163</v>
      </c>
      <c r="C736" s="163">
        <v>2</v>
      </c>
      <c r="D736" s="163">
        <v>2</v>
      </c>
      <c r="E736" s="163">
        <v>4</v>
      </c>
      <c r="F736" s="163">
        <v>4</v>
      </c>
      <c r="G736" s="163">
        <v>2</v>
      </c>
      <c r="H736" s="163">
        <v>4</v>
      </c>
      <c r="I736" s="163">
        <v>2</v>
      </c>
      <c r="J736" s="163">
        <v>1</v>
      </c>
      <c r="K736" s="163">
        <v>4</v>
      </c>
      <c r="L736" s="163">
        <v>2</v>
      </c>
      <c r="M736" s="163">
        <v>1</v>
      </c>
      <c r="N736" s="163">
        <v>2</v>
      </c>
      <c r="O736" s="163">
        <v>2</v>
      </c>
      <c r="P736" s="99" t="s">
        <v>345</v>
      </c>
      <c r="Q736" s="99" t="s">
        <v>153</v>
      </c>
    </row>
    <row r="737" spans="1:17" s="95" customFormat="1" ht="27" hidden="1" thickBot="1" x14ac:dyDescent="0.3">
      <c r="A737" s="95">
        <v>2017</v>
      </c>
      <c r="B737" s="145" t="s">
        <v>162</v>
      </c>
      <c r="C737" s="165">
        <v>4</v>
      </c>
      <c r="D737" s="165">
        <v>1</v>
      </c>
      <c r="E737" s="165">
        <v>1</v>
      </c>
      <c r="F737" s="165">
        <v>2</v>
      </c>
      <c r="G737" s="165">
        <v>1</v>
      </c>
      <c r="H737" s="165">
        <v>1</v>
      </c>
      <c r="I737" s="165">
        <v>4</v>
      </c>
      <c r="J737" s="165">
        <v>1</v>
      </c>
      <c r="K737" s="165">
        <v>4</v>
      </c>
      <c r="L737" s="165">
        <v>1</v>
      </c>
      <c r="M737" s="165">
        <v>1</v>
      </c>
      <c r="N737" s="165">
        <v>2</v>
      </c>
      <c r="O737" s="165">
        <v>5</v>
      </c>
      <c r="P737" s="98" t="s">
        <v>430</v>
      </c>
      <c r="Q737" s="98" t="s">
        <v>204</v>
      </c>
    </row>
    <row r="738" spans="1:17" s="95" customFormat="1" ht="27" hidden="1" thickBot="1" x14ac:dyDescent="0.3">
      <c r="A738" s="95">
        <v>2017</v>
      </c>
      <c r="B738" s="143" t="s">
        <v>162</v>
      </c>
      <c r="C738" s="163">
        <v>4</v>
      </c>
      <c r="D738" s="163">
        <v>2</v>
      </c>
      <c r="E738" s="163">
        <v>3</v>
      </c>
      <c r="F738" s="163">
        <v>3</v>
      </c>
      <c r="G738" s="163">
        <v>3</v>
      </c>
      <c r="H738" s="163">
        <v>2</v>
      </c>
      <c r="I738" s="163">
        <v>3</v>
      </c>
      <c r="J738" s="163">
        <v>1</v>
      </c>
      <c r="K738" s="163">
        <v>3</v>
      </c>
      <c r="L738" s="163">
        <v>2</v>
      </c>
      <c r="M738" s="163">
        <v>4</v>
      </c>
      <c r="N738" s="163">
        <v>4</v>
      </c>
      <c r="O738" s="163">
        <v>3</v>
      </c>
      <c r="P738" s="99" t="s">
        <v>434</v>
      </c>
      <c r="Q738" s="99" t="s">
        <v>204</v>
      </c>
    </row>
    <row r="739" spans="1:17" s="95" customFormat="1" ht="27" hidden="1" thickBot="1" x14ac:dyDescent="0.3">
      <c r="A739" s="95">
        <v>2017</v>
      </c>
      <c r="B739" s="145" t="s">
        <v>163</v>
      </c>
      <c r="C739" s="165">
        <v>1</v>
      </c>
      <c r="D739" s="165">
        <v>1</v>
      </c>
      <c r="E739" s="165">
        <v>4</v>
      </c>
      <c r="F739" s="165">
        <v>2</v>
      </c>
      <c r="G739" s="165">
        <v>4</v>
      </c>
      <c r="H739" s="165">
        <v>1</v>
      </c>
      <c r="I739" s="165">
        <v>4</v>
      </c>
      <c r="J739" s="165">
        <v>3</v>
      </c>
      <c r="K739" s="165">
        <v>3</v>
      </c>
      <c r="L739" s="165">
        <v>4</v>
      </c>
      <c r="M739" s="165">
        <v>5</v>
      </c>
      <c r="N739" s="165">
        <v>1</v>
      </c>
      <c r="O739" s="165">
        <v>2</v>
      </c>
      <c r="P739" s="98" t="s">
        <v>437</v>
      </c>
      <c r="Q739" s="98" t="s">
        <v>153</v>
      </c>
    </row>
    <row r="740" spans="1:17" s="95" customFormat="1" ht="27" hidden="1" thickBot="1" x14ac:dyDescent="0.3">
      <c r="A740" s="95">
        <v>2017</v>
      </c>
      <c r="B740" s="143" t="s">
        <v>163</v>
      </c>
      <c r="C740" s="163">
        <v>5</v>
      </c>
      <c r="D740" s="163">
        <v>1</v>
      </c>
      <c r="E740" s="163">
        <v>4</v>
      </c>
      <c r="F740" s="163">
        <v>3</v>
      </c>
      <c r="G740" s="163">
        <v>5</v>
      </c>
      <c r="H740" s="163">
        <v>1</v>
      </c>
      <c r="I740" s="163">
        <v>4</v>
      </c>
      <c r="J740" s="163">
        <v>4</v>
      </c>
      <c r="K740" s="163">
        <v>1</v>
      </c>
      <c r="L740" s="163">
        <v>5</v>
      </c>
      <c r="M740" s="163">
        <v>3</v>
      </c>
      <c r="N740" s="163">
        <v>5</v>
      </c>
      <c r="O740" s="163">
        <v>4</v>
      </c>
      <c r="P740" s="99" t="s">
        <v>439</v>
      </c>
      <c r="Q740" s="99" t="s">
        <v>440</v>
      </c>
    </row>
    <row r="741" spans="1:17" s="95" customFormat="1" ht="15.75" hidden="1" thickBot="1" x14ac:dyDescent="0.3">
      <c r="A741" s="95">
        <v>2017</v>
      </c>
      <c r="B741" s="145" t="s">
        <v>162</v>
      </c>
      <c r="C741" s="165">
        <v>5</v>
      </c>
      <c r="D741" s="165">
        <v>5</v>
      </c>
      <c r="E741" s="165">
        <v>5</v>
      </c>
      <c r="F741" s="165">
        <v>5</v>
      </c>
      <c r="G741" s="165">
        <v>3</v>
      </c>
      <c r="H741" s="165">
        <v>5</v>
      </c>
      <c r="I741" s="165">
        <v>5</v>
      </c>
      <c r="J741" s="165">
        <v>3</v>
      </c>
      <c r="K741" s="165">
        <v>3</v>
      </c>
      <c r="L741" s="165">
        <v>5</v>
      </c>
      <c r="M741" s="165">
        <v>5</v>
      </c>
      <c r="N741" s="165">
        <v>5</v>
      </c>
      <c r="O741" s="165">
        <v>5</v>
      </c>
      <c r="P741" s="98" t="s">
        <v>191</v>
      </c>
      <c r="Q741" s="98" t="s">
        <v>192</v>
      </c>
    </row>
    <row r="742" spans="1:17" s="95" customFormat="1" ht="15.75" hidden="1" thickBot="1" x14ac:dyDescent="0.3">
      <c r="A742" s="95">
        <v>2017</v>
      </c>
      <c r="B742" s="143" t="s">
        <v>162</v>
      </c>
      <c r="C742" s="163">
        <v>3</v>
      </c>
      <c r="D742" s="163">
        <v>3</v>
      </c>
      <c r="E742" s="163">
        <v>3</v>
      </c>
      <c r="F742" s="163">
        <v>3</v>
      </c>
      <c r="G742" s="163">
        <v>3</v>
      </c>
      <c r="H742" s="163">
        <v>3</v>
      </c>
      <c r="I742" s="163">
        <v>3</v>
      </c>
      <c r="J742" s="163">
        <v>3</v>
      </c>
      <c r="K742" s="163">
        <v>3</v>
      </c>
      <c r="L742" s="163">
        <v>3</v>
      </c>
      <c r="M742" s="163">
        <v>3</v>
      </c>
      <c r="N742" s="163">
        <v>3</v>
      </c>
      <c r="O742" s="163">
        <v>3</v>
      </c>
      <c r="P742" s="99" t="s">
        <v>194</v>
      </c>
      <c r="Q742" s="99" t="s">
        <v>155</v>
      </c>
    </row>
    <row r="743" spans="1:17" s="95" customFormat="1" ht="39.75" hidden="1" thickBot="1" x14ac:dyDescent="0.3">
      <c r="A743" s="95">
        <v>2017</v>
      </c>
      <c r="B743" s="145" t="s">
        <v>163</v>
      </c>
      <c r="C743" s="165">
        <v>2</v>
      </c>
      <c r="D743" s="165">
        <v>3</v>
      </c>
      <c r="E743" s="165">
        <v>4</v>
      </c>
      <c r="F743" s="165">
        <v>4</v>
      </c>
      <c r="G743" s="165">
        <v>5</v>
      </c>
      <c r="H743" s="165">
        <v>3</v>
      </c>
      <c r="I743" s="165">
        <v>5</v>
      </c>
      <c r="J743" s="165">
        <v>4</v>
      </c>
      <c r="K743" s="165">
        <v>4</v>
      </c>
      <c r="L743" s="165">
        <v>3</v>
      </c>
      <c r="M743" s="165">
        <v>4</v>
      </c>
      <c r="N743" s="165">
        <v>3</v>
      </c>
      <c r="O743" s="165">
        <v>3</v>
      </c>
      <c r="P743" s="98" t="s">
        <v>448</v>
      </c>
      <c r="Q743" s="98" t="s">
        <v>202</v>
      </c>
    </row>
    <row r="744" spans="1:17" s="95" customFormat="1" ht="27" hidden="1" thickBot="1" x14ac:dyDescent="0.3">
      <c r="A744" s="95">
        <v>2017</v>
      </c>
      <c r="B744" s="143" t="s">
        <v>163</v>
      </c>
      <c r="C744" s="163">
        <v>3</v>
      </c>
      <c r="D744" s="163">
        <v>3</v>
      </c>
      <c r="E744" s="163">
        <v>4</v>
      </c>
      <c r="F744" s="163">
        <v>4</v>
      </c>
      <c r="G744" s="163">
        <v>3</v>
      </c>
      <c r="H744" s="163">
        <v>4</v>
      </c>
      <c r="I744" s="163">
        <v>2</v>
      </c>
      <c r="J744" s="163">
        <v>1</v>
      </c>
      <c r="K744" s="163">
        <v>3</v>
      </c>
      <c r="L744" s="163">
        <v>5</v>
      </c>
      <c r="M744" s="163">
        <v>4</v>
      </c>
      <c r="N744" s="163">
        <v>5</v>
      </c>
      <c r="O744" s="163">
        <v>3</v>
      </c>
      <c r="P744" s="99" t="s">
        <v>451</v>
      </c>
      <c r="Q744" s="99" t="s">
        <v>452</v>
      </c>
    </row>
    <row r="745" spans="1:17" s="95" customFormat="1" ht="27" hidden="1" thickBot="1" x14ac:dyDescent="0.3">
      <c r="A745" s="95">
        <v>2017</v>
      </c>
      <c r="B745" s="145" t="s">
        <v>163</v>
      </c>
      <c r="C745" s="165">
        <v>1</v>
      </c>
      <c r="D745" s="165">
        <v>5</v>
      </c>
      <c r="E745" s="165">
        <v>1</v>
      </c>
      <c r="F745" s="165">
        <v>3</v>
      </c>
      <c r="G745" s="165">
        <v>3</v>
      </c>
      <c r="H745" s="165">
        <v>4</v>
      </c>
      <c r="I745" s="165">
        <v>1</v>
      </c>
      <c r="J745" s="165">
        <v>4</v>
      </c>
      <c r="K745" s="165">
        <v>1</v>
      </c>
      <c r="L745" s="165">
        <v>5</v>
      </c>
      <c r="M745" s="165">
        <v>5</v>
      </c>
      <c r="N745" s="165">
        <v>5</v>
      </c>
      <c r="O745" s="165">
        <v>5</v>
      </c>
      <c r="P745" s="98" t="s">
        <v>455</v>
      </c>
      <c r="Q745" s="98" t="s">
        <v>203</v>
      </c>
    </row>
    <row r="746" spans="1:17" s="95" customFormat="1" ht="52.5" hidden="1" thickBot="1" x14ac:dyDescent="0.3">
      <c r="A746" s="95">
        <v>2017</v>
      </c>
      <c r="B746" s="143" t="s">
        <v>162</v>
      </c>
      <c r="C746" s="163">
        <v>4</v>
      </c>
      <c r="D746" s="163">
        <v>3</v>
      </c>
      <c r="E746" s="163">
        <v>5</v>
      </c>
      <c r="F746" s="163">
        <v>4</v>
      </c>
      <c r="G746" s="163">
        <v>4</v>
      </c>
      <c r="H746" s="163">
        <v>3</v>
      </c>
      <c r="I746" s="163">
        <v>3</v>
      </c>
      <c r="J746" s="163">
        <v>3</v>
      </c>
      <c r="K746" s="163">
        <v>3</v>
      </c>
      <c r="L746" s="163">
        <v>3</v>
      </c>
      <c r="M746" s="163">
        <v>3</v>
      </c>
      <c r="N746" s="163">
        <v>3</v>
      </c>
      <c r="O746" s="163">
        <v>3</v>
      </c>
      <c r="P746" s="99" t="s">
        <v>458</v>
      </c>
      <c r="Q746" s="99" t="s">
        <v>203</v>
      </c>
    </row>
    <row r="747" spans="1:17" s="95" customFormat="1" ht="27" hidden="1" thickBot="1" x14ac:dyDescent="0.3">
      <c r="A747" s="95">
        <v>2017</v>
      </c>
      <c r="B747" s="145" t="s">
        <v>162</v>
      </c>
      <c r="C747" s="165">
        <v>5</v>
      </c>
      <c r="D747" s="165">
        <v>5</v>
      </c>
      <c r="E747" s="165">
        <v>5</v>
      </c>
      <c r="F747" s="165">
        <v>5</v>
      </c>
      <c r="G747" s="165">
        <v>5</v>
      </c>
      <c r="H747" s="165">
        <v>5</v>
      </c>
      <c r="I747" s="165">
        <v>5</v>
      </c>
      <c r="J747" s="165">
        <v>5</v>
      </c>
      <c r="K747" s="165">
        <v>5</v>
      </c>
      <c r="L747" s="165">
        <v>5</v>
      </c>
      <c r="M747" s="165">
        <v>5</v>
      </c>
      <c r="N747" s="165">
        <v>5</v>
      </c>
      <c r="O747" s="165">
        <v>5</v>
      </c>
      <c r="P747" s="98" t="s">
        <v>460</v>
      </c>
      <c r="Q747" s="98" t="s">
        <v>202</v>
      </c>
    </row>
    <row r="748" spans="1:17" s="95" customFormat="1" ht="27" hidden="1" thickBot="1" x14ac:dyDescent="0.3">
      <c r="A748" s="95">
        <v>2017</v>
      </c>
      <c r="B748" s="143" t="s">
        <v>162</v>
      </c>
      <c r="C748" s="163">
        <v>4</v>
      </c>
      <c r="D748" s="163">
        <v>5</v>
      </c>
      <c r="E748" s="163">
        <v>4</v>
      </c>
      <c r="F748" s="163">
        <v>5</v>
      </c>
      <c r="G748" s="163">
        <v>5</v>
      </c>
      <c r="H748" s="163">
        <v>5</v>
      </c>
      <c r="I748" s="163">
        <v>5</v>
      </c>
      <c r="J748" s="163">
        <v>2</v>
      </c>
      <c r="K748" s="163">
        <v>5</v>
      </c>
      <c r="L748" s="163">
        <v>5</v>
      </c>
      <c r="M748" s="163">
        <v>4</v>
      </c>
      <c r="N748" s="163">
        <v>5</v>
      </c>
      <c r="O748" s="163">
        <v>4</v>
      </c>
      <c r="P748" s="99" t="s">
        <v>464</v>
      </c>
      <c r="Q748" s="99" t="s">
        <v>153</v>
      </c>
    </row>
    <row r="749" spans="1:17" s="95" customFormat="1" ht="27" hidden="1" thickBot="1" x14ac:dyDescent="0.3">
      <c r="A749" s="95">
        <v>2017</v>
      </c>
      <c r="B749" s="145" t="s">
        <v>163</v>
      </c>
      <c r="C749" s="165">
        <v>5</v>
      </c>
      <c r="D749" s="165">
        <v>4</v>
      </c>
      <c r="E749" s="165">
        <v>2</v>
      </c>
      <c r="F749" s="165">
        <v>4</v>
      </c>
      <c r="G749" s="165">
        <v>4</v>
      </c>
      <c r="H749" s="165">
        <v>4</v>
      </c>
      <c r="I749" s="165">
        <v>5</v>
      </c>
      <c r="J749" s="165">
        <v>4</v>
      </c>
      <c r="K749" s="165">
        <v>2</v>
      </c>
      <c r="L749" s="165">
        <v>5</v>
      </c>
      <c r="M749" s="165">
        <v>4</v>
      </c>
      <c r="N749" s="165">
        <v>5</v>
      </c>
      <c r="O749" s="165">
        <v>3</v>
      </c>
      <c r="P749" s="98" t="s">
        <v>467</v>
      </c>
      <c r="Q749" s="98" t="s">
        <v>204</v>
      </c>
    </row>
    <row r="750" spans="1:17" s="95" customFormat="1" ht="27" hidden="1" thickBot="1" x14ac:dyDescent="0.3">
      <c r="A750" s="95">
        <v>2017</v>
      </c>
      <c r="B750" s="143" t="s">
        <v>163</v>
      </c>
      <c r="C750" s="163">
        <v>1</v>
      </c>
      <c r="D750" s="163">
        <v>2</v>
      </c>
      <c r="E750" s="163">
        <v>4</v>
      </c>
      <c r="F750" s="163">
        <v>3</v>
      </c>
      <c r="G750" s="163">
        <v>4</v>
      </c>
      <c r="H750" s="163">
        <v>3</v>
      </c>
      <c r="I750" s="163">
        <v>4</v>
      </c>
      <c r="J750" s="163">
        <v>2</v>
      </c>
      <c r="K750" s="163">
        <v>3</v>
      </c>
      <c r="L750" s="163">
        <v>2</v>
      </c>
      <c r="M750" s="163">
        <v>2</v>
      </c>
      <c r="N750" s="163">
        <v>4</v>
      </c>
      <c r="O750" s="163">
        <v>3</v>
      </c>
      <c r="P750" s="99" t="s">
        <v>470</v>
      </c>
      <c r="Q750" s="99" t="s">
        <v>204</v>
      </c>
    </row>
    <row r="751" spans="1:17" s="95" customFormat="1" ht="27" hidden="1" thickBot="1" x14ac:dyDescent="0.3">
      <c r="A751" s="95">
        <v>2017</v>
      </c>
      <c r="B751" s="147"/>
      <c r="C751" s="165">
        <v>1</v>
      </c>
      <c r="D751" s="165" t="s">
        <v>5</v>
      </c>
      <c r="E751" s="165">
        <v>5</v>
      </c>
      <c r="F751" s="165">
        <v>1</v>
      </c>
      <c r="G751" s="165">
        <v>4</v>
      </c>
      <c r="H751" s="165">
        <v>1</v>
      </c>
      <c r="I751" s="165">
        <v>2</v>
      </c>
      <c r="J751" s="165">
        <v>1</v>
      </c>
      <c r="K751" s="165">
        <v>3</v>
      </c>
      <c r="L751" s="165" t="s">
        <v>5</v>
      </c>
      <c r="M751" s="165">
        <v>1</v>
      </c>
      <c r="N751" s="165">
        <v>4</v>
      </c>
      <c r="O751" s="165">
        <v>4</v>
      </c>
      <c r="P751" s="98" t="s">
        <v>154</v>
      </c>
      <c r="Q751" s="98" t="s">
        <v>204</v>
      </c>
    </row>
    <row r="752" spans="1:17" s="95" customFormat="1" ht="39.75" hidden="1" thickBot="1" x14ac:dyDescent="0.3">
      <c r="A752" s="95">
        <v>2017</v>
      </c>
      <c r="B752" s="143" t="s">
        <v>163</v>
      </c>
      <c r="C752" s="163">
        <v>5</v>
      </c>
      <c r="D752" s="163">
        <v>5</v>
      </c>
      <c r="E752" s="163">
        <v>5</v>
      </c>
      <c r="F752" s="163">
        <v>5</v>
      </c>
      <c r="G752" s="163">
        <v>4</v>
      </c>
      <c r="H752" s="163">
        <v>5</v>
      </c>
      <c r="I752" s="163">
        <v>5</v>
      </c>
      <c r="J752" s="163">
        <v>5</v>
      </c>
      <c r="K752" s="163">
        <v>4</v>
      </c>
      <c r="L752" s="163">
        <v>4</v>
      </c>
      <c r="M752" s="163">
        <v>5</v>
      </c>
      <c r="N752" s="163">
        <v>4</v>
      </c>
      <c r="O752" s="163">
        <v>5</v>
      </c>
      <c r="P752" s="99" t="s">
        <v>476</v>
      </c>
      <c r="Q752" s="99" t="s">
        <v>153</v>
      </c>
    </row>
    <row r="753" spans="1:17" s="95" customFormat="1" ht="27" hidden="1" thickBot="1" x14ac:dyDescent="0.3">
      <c r="A753" s="95">
        <v>2017</v>
      </c>
      <c r="B753" s="145" t="s">
        <v>162</v>
      </c>
      <c r="C753" s="165">
        <v>5</v>
      </c>
      <c r="D753" s="165">
        <v>3</v>
      </c>
      <c r="E753" s="165">
        <v>5</v>
      </c>
      <c r="F753" s="165">
        <v>3</v>
      </c>
      <c r="G753" s="165">
        <v>5</v>
      </c>
      <c r="H753" s="165">
        <v>5</v>
      </c>
      <c r="I753" s="165">
        <v>4</v>
      </c>
      <c r="J753" s="165">
        <v>4</v>
      </c>
      <c r="K753" s="165">
        <v>3</v>
      </c>
      <c r="L753" s="165">
        <v>5</v>
      </c>
      <c r="M753" s="165">
        <v>5</v>
      </c>
      <c r="N753" s="165">
        <v>5</v>
      </c>
      <c r="O753" s="165">
        <v>5</v>
      </c>
      <c r="P753" s="98" t="s">
        <v>479</v>
      </c>
      <c r="Q753" s="98" t="s">
        <v>204</v>
      </c>
    </row>
    <row r="754" spans="1:17" s="95" customFormat="1" ht="27" hidden="1" thickBot="1" x14ac:dyDescent="0.3">
      <c r="A754" s="95">
        <v>2017</v>
      </c>
      <c r="B754" s="143" t="s">
        <v>163</v>
      </c>
      <c r="C754" s="163">
        <v>4</v>
      </c>
      <c r="D754" s="163">
        <v>3</v>
      </c>
      <c r="E754" s="163">
        <v>4</v>
      </c>
      <c r="F754" s="163">
        <v>3</v>
      </c>
      <c r="G754" s="163">
        <v>4</v>
      </c>
      <c r="H754" s="163">
        <v>3</v>
      </c>
      <c r="I754" s="163">
        <v>4</v>
      </c>
      <c r="J754" s="163">
        <v>3</v>
      </c>
      <c r="K754" s="163">
        <v>4</v>
      </c>
      <c r="L754" s="163">
        <v>3</v>
      </c>
      <c r="M754" s="163">
        <v>3</v>
      </c>
      <c r="N754" s="163">
        <v>4</v>
      </c>
      <c r="O754" s="163">
        <v>3</v>
      </c>
      <c r="P754" s="99" t="s">
        <v>483</v>
      </c>
      <c r="Q754" s="99" t="s">
        <v>153</v>
      </c>
    </row>
    <row r="755" spans="1:17" s="95" customFormat="1" ht="27" hidden="1" thickBot="1" x14ac:dyDescent="0.3">
      <c r="A755" s="95">
        <v>2017</v>
      </c>
      <c r="B755" s="145" t="s">
        <v>163</v>
      </c>
      <c r="C755" s="165">
        <v>4</v>
      </c>
      <c r="D755" s="165">
        <v>2</v>
      </c>
      <c r="E755" s="165">
        <v>4</v>
      </c>
      <c r="F755" s="165">
        <v>4</v>
      </c>
      <c r="G755" s="165">
        <v>4</v>
      </c>
      <c r="H755" s="165">
        <v>4</v>
      </c>
      <c r="I755" s="165">
        <v>5</v>
      </c>
      <c r="J755" s="165">
        <v>4</v>
      </c>
      <c r="K755" s="165">
        <v>4</v>
      </c>
      <c r="L755" s="165">
        <v>4</v>
      </c>
      <c r="M755" s="165">
        <v>5</v>
      </c>
      <c r="N755" s="165">
        <v>5</v>
      </c>
      <c r="O755" s="165">
        <v>4</v>
      </c>
      <c r="P755" s="98" t="s">
        <v>486</v>
      </c>
      <c r="Q755" s="98" t="s">
        <v>202</v>
      </c>
    </row>
    <row r="756" spans="1:17" s="95" customFormat="1" ht="15.75" hidden="1" thickBot="1" x14ac:dyDescent="0.3">
      <c r="A756" s="95">
        <v>2017</v>
      </c>
      <c r="B756" s="143" t="s">
        <v>162</v>
      </c>
      <c r="C756" s="163">
        <v>4</v>
      </c>
      <c r="D756" s="163">
        <v>2</v>
      </c>
      <c r="E756" s="163">
        <v>4</v>
      </c>
      <c r="F756" s="163">
        <v>2</v>
      </c>
      <c r="G756" s="163">
        <v>4</v>
      </c>
      <c r="H756" s="163">
        <v>3</v>
      </c>
      <c r="I756" s="163">
        <v>5</v>
      </c>
      <c r="J756" s="163">
        <v>3</v>
      </c>
      <c r="K756" s="163">
        <v>4</v>
      </c>
      <c r="L756" s="163">
        <v>3</v>
      </c>
      <c r="M756" s="163">
        <v>5</v>
      </c>
      <c r="N756" s="163">
        <v>5</v>
      </c>
      <c r="O756" s="163">
        <v>5</v>
      </c>
      <c r="P756" s="99" t="s">
        <v>194</v>
      </c>
      <c r="Q756" s="99" t="s">
        <v>155</v>
      </c>
    </row>
    <row r="757" spans="1:17" s="95" customFormat="1" ht="27" hidden="1" thickBot="1" x14ac:dyDescent="0.3">
      <c r="A757" s="95">
        <v>2017</v>
      </c>
      <c r="B757" s="145" t="s">
        <v>163</v>
      </c>
      <c r="C757" s="165">
        <v>3</v>
      </c>
      <c r="D757" s="165">
        <v>2</v>
      </c>
      <c r="E757" s="165">
        <v>3</v>
      </c>
      <c r="F757" s="165">
        <v>3</v>
      </c>
      <c r="G757" s="165">
        <v>3</v>
      </c>
      <c r="H757" s="165">
        <v>4</v>
      </c>
      <c r="I757" s="165">
        <v>4</v>
      </c>
      <c r="J757" s="165">
        <v>4</v>
      </c>
      <c r="K757" s="165">
        <v>3</v>
      </c>
      <c r="L757" s="165">
        <v>4</v>
      </c>
      <c r="M757" s="165">
        <v>4</v>
      </c>
      <c r="N757" s="165">
        <v>4</v>
      </c>
      <c r="O757" s="165">
        <v>2</v>
      </c>
      <c r="P757" s="98"/>
      <c r="Q757" s="98" t="s">
        <v>490</v>
      </c>
    </row>
    <row r="758" spans="1:17" s="95" customFormat="1" ht="27" hidden="1" thickBot="1" x14ac:dyDescent="0.3">
      <c r="A758" s="95">
        <v>2017</v>
      </c>
      <c r="B758" s="143" t="s">
        <v>163</v>
      </c>
      <c r="C758" s="163" t="s">
        <v>5</v>
      </c>
      <c r="D758" s="163" t="s">
        <v>5</v>
      </c>
      <c r="E758" s="163">
        <v>4</v>
      </c>
      <c r="F758" s="163" t="s">
        <v>5</v>
      </c>
      <c r="G758" s="163" t="s">
        <v>5</v>
      </c>
      <c r="H758" s="163">
        <v>2</v>
      </c>
      <c r="I758" s="163" t="s">
        <v>5</v>
      </c>
      <c r="J758" s="163" t="s">
        <v>5</v>
      </c>
      <c r="K758" s="163" t="s">
        <v>5</v>
      </c>
      <c r="L758" s="163" t="s">
        <v>5</v>
      </c>
      <c r="M758" s="163" t="s">
        <v>5</v>
      </c>
      <c r="N758" s="163" t="s">
        <v>5</v>
      </c>
      <c r="O758" s="163" t="s">
        <v>5</v>
      </c>
      <c r="P758" s="99" t="s">
        <v>345</v>
      </c>
      <c r="Q758" s="99" t="s">
        <v>204</v>
      </c>
    </row>
    <row r="759" spans="1:17" s="95" customFormat="1" ht="27" hidden="1" thickBot="1" x14ac:dyDescent="0.3">
      <c r="A759" s="95">
        <v>2017</v>
      </c>
      <c r="B759" s="145" t="s">
        <v>163</v>
      </c>
      <c r="C759" s="165">
        <v>1</v>
      </c>
      <c r="D759" s="165">
        <v>2</v>
      </c>
      <c r="E759" s="165">
        <v>3</v>
      </c>
      <c r="F759" s="165">
        <v>2</v>
      </c>
      <c r="G759" s="165">
        <v>3</v>
      </c>
      <c r="H759" s="165">
        <v>1</v>
      </c>
      <c r="I759" s="165">
        <v>5</v>
      </c>
      <c r="J759" s="165">
        <v>1</v>
      </c>
      <c r="K759" s="165">
        <v>1</v>
      </c>
      <c r="L759" s="165">
        <v>4</v>
      </c>
      <c r="M759" s="165">
        <v>5</v>
      </c>
      <c r="N759" s="165">
        <v>3</v>
      </c>
      <c r="O759" s="165">
        <v>1</v>
      </c>
      <c r="P759" s="98" t="s">
        <v>494</v>
      </c>
      <c r="Q759" s="98" t="s">
        <v>202</v>
      </c>
    </row>
    <row r="760" spans="1:17" s="95" customFormat="1" ht="39.75" hidden="1" thickBot="1" x14ac:dyDescent="0.3">
      <c r="A760" s="95">
        <v>2017</v>
      </c>
      <c r="B760" s="143" t="s">
        <v>162</v>
      </c>
      <c r="C760" s="163">
        <v>1</v>
      </c>
      <c r="D760" s="163">
        <v>1</v>
      </c>
      <c r="E760" s="163">
        <v>4</v>
      </c>
      <c r="F760" s="163">
        <v>4</v>
      </c>
      <c r="G760" s="163">
        <v>4</v>
      </c>
      <c r="H760" s="163">
        <v>1</v>
      </c>
      <c r="I760" s="163">
        <v>4</v>
      </c>
      <c r="J760" s="163">
        <v>4</v>
      </c>
      <c r="K760" s="163">
        <v>3</v>
      </c>
      <c r="L760" s="163">
        <v>5</v>
      </c>
      <c r="M760" s="163">
        <v>4</v>
      </c>
      <c r="N760" s="163">
        <v>4</v>
      </c>
      <c r="O760" s="163">
        <v>4</v>
      </c>
      <c r="P760" s="99" t="s">
        <v>497</v>
      </c>
      <c r="Q760" s="99" t="s">
        <v>202</v>
      </c>
    </row>
    <row r="761" spans="1:17" s="95" customFormat="1" ht="27" hidden="1" thickBot="1" x14ac:dyDescent="0.3">
      <c r="A761" s="95">
        <v>2017</v>
      </c>
      <c r="B761" s="145" t="s">
        <v>163</v>
      </c>
      <c r="C761" s="165">
        <v>4</v>
      </c>
      <c r="D761" s="165">
        <v>2</v>
      </c>
      <c r="E761" s="165">
        <v>5</v>
      </c>
      <c r="F761" s="165">
        <v>4</v>
      </c>
      <c r="G761" s="165">
        <v>4</v>
      </c>
      <c r="H761" s="165">
        <v>2</v>
      </c>
      <c r="I761" s="165">
        <v>5</v>
      </c>
      <c r="J761" s="165">
        <v>4</v>
      </c>
      <c r="K761" s="165">
        <v>4</v>
      </c>
      <c r="L761" s="165">
        <v>4</v>
      </c>
      <c r="M761" s="165">
        <v>4</v>
      </c>
      <c r="N761" s="165">
        <v>4</v>
      </c>
      <c r="O761" s="165">
        <v>5</v>
      </c>
      <c r="P761" s="98" t="s">
        <v>500</v>
      </c>
      <c r="Q761" s="98" t="s">
        <v>153</v>
      </c>
    </row>
    <row r="762" spans="1:17" s="95" customFormat="1" ht="15.75" hidden="1" thickBot="1" x14ac:dyDescent="0.3">
      <c r="A762" s="95">
        <v>2017</v>
      </c>
      <c r="B762" s="143" t="s">
        <v>163</v>
      </c>
      <c r="C762" s="163">
        <v>5</v>
      </c>
      <c r="D762" s="163">
        <v>4</v>
      </c>
      <c r="E762" s="163">
        <v>5</v>
      </c>
      <c r="F762" s="163">
        <v>3</v>
      </c>
      <c r="G762" s="163">
        <v>5</v>
      </c>
      <c r="H762" s="163">
        <v>3</v>
      </c>
      <c r="I762" s="163">
        <v>2</v>
      </c>
      <c r="J762" s="163">
        <v>4</v>
      </c>
      <c r="K762" s="163">
        <v>3</v>
      </c>
      <c r="L762" s="163">
        <v>5</v>
      </c>
      <c r="M762" s="163">
        <v>2</v>
      </c>
      <c r="N762" s="163">
        <v>5</v>
      </c>
      <c r="O762" s="163">
        <v>2</v>
      </c>
      <c r="P762" s="99" t="s">
        <v>301</v>
      </c>
      <c r="Q762" s="99" t="s">
        <v>192</v>
      </c>
    </row>
    <row r="763" spans="1:17" s="95" customFormat="1" ht="27" hidden="1" thickBot="1" x14ac:dyDescent="0.3">
      <c r="A763" s="95">
        <v>2017</v>
      </c>
      <c r="B763" s="145" t="s">
        <v>163</v>
      </c>
      <c r="C763" s="165">
        <v>1</v>
      </c>
      <c r="D763" s="165">
        <v>4</v>
      </c>
      <c r="E763" s="165">
        <v>4</v>
      </c>
      <c r="F763" s="165">
        <v>1</v>
      </c>
      <c r="G763" s="165">
        <v>3</v>
      </c>
      <c r="H763" s="165">
        <v>1</v>
      </c>
      <c r="I763" s="165">
        <v>2</v>
      </c>
      <c r="J763" s="165">
        <v>1</v>
      </c>
      <c r="K763" s="165">
        <v>4</v>
      </c>
      <c r="L763" s="165">
        <v>1</v>
      </c>
      <c r="M763" s="165">
        <v>5</v>
      </c>
      <c r="N763" s="165">
        <v>1</v>
      </c>
      <c r="O763" s="165">
        <v>4</v>
      </c>
      <c r="P763" s="98" t="s">
        <v>502</v>
      </c>
      <c r="Q763" s="98" t="s">
        <v>202</v>
      </c>
    </row>
    <row r="764" spans="1:17" s="95" customFormat="1" ht="39.75" hidden="1" thickBot="1" x14ac:dyDescent="0.3">
      <c r="A764" s="95">
        <v>2017</v>
      </c>
      <c r="B764" s="143" t="s">
        <v>162</v>
      </c>
      <c r="C764" s="163">
        <v>1</v>
      </c>
      <c r="D764" s="163">
        <v>1</v>
      </c>
      <c r="E764" s="163">
        <v>3</v>
      </c>
      <c r="F764" s="163">
        <v>4</v>
      </c>
      <c r="G764" s="163">
        <v>1</v>
      </c>
      <c r="H764" s="163">
        <v>2</v>
      </c>
      <c r="I764" s="163">
        <v>1</v>
      </c>
      <c r="J764" s="163">
        <v>3</v>
      </c>
      <c r="K764" s="163">
        <v>1</v>
      </c>
      <c r="L764" s="163">
        <v>3</v>
      </c>
      <c r="M764" s="163">
        <v>3</v>
      </c>
      <c r="N764" s="163">
        <v>1</v>
      </c>
      <c r="O764" s="163">
        <v>1</v>
      </c>
      <c r="P764" s="99" t="s">
        <v>3494</v>
      </c>
      <c r="Q764" s="99" t="s">
        <v>204</v>
      </c>
    </row>
    <row r="765" spans="1:17" s="95" customFormat="1" ht="27" hidden="1" thickBot="1" x14ac:dyDescent="0.3">
      <c r="A765" s="95">
        <v>2017</v>
      </c>
      <c r="B765" s="145" t="s">
        <v>162</v>
      </c>
      <c r="C765" s="165">
        <v>4</v>
      </c>
      <c r="D765" s="165">
        <v>5</v>
      </c>
      <c r="E765" s="165">
        <v>4</v>
      </c>
      <c r="F765" s="165">
        <v>4</v>
      </c>
      <c r="G765" s="165">
        <v>4</v>
      </c>
      <c r="H765" s="165">
        <v>4</v>
      </c>
      <c r="I765" s="165">
        <v>4</v>
      </c>
      <c r="J765" s="165">
        <v>3</v>
      </c>
      <c r="K765" s="165">
        <v>3</v>
      </c>
      <c r="L765" s="165">
        <v>4</v>
      </c>
      <c r="M765" s="165">
        <v>4</v>
      </c>
      <c r="N765" s="165">
        <v>5</v>
      </c>
      <c r="O765" s="165">
        <v>3</v>
      </c>
      <c r="P765" s="98"/>
      <c r="Q765" s="98" t="s">
        <v>203</v>
      </c>
    </row>
    <row r="766" spans="1:17" s="95" customFormat="1" ht="27" hidden="1" thickBot="1" x14ac:dyDescent="0.3">
      <c r="A766" s="95">
        <v>2017</v>
      </c>
      <c r="B766" s="143" t="s">
        <v>163</v>
      </c>
      <c r="C766" s="163">
        <v>4</v>
      </c>
      <c r="D766" s="163">
        <v>3</v>
      </c>
      <c r="E766" s="163">
        <v>3</v>
      </c>
      <c r="F766" s="163">
        <v>3</v>
      </c>
      <c r="G766" s="163">
        <v>3</v>
      </c>
      <c r="H766" s="163">
        <v>4</v>
      </c>
      <c r="I766" s="163">
        <v>2</v>
      </c>
      <c r="J766" s="163">
        <v>3</v>
      </c>
      <c r="K766" s="163">
        <v>3</v>
      </c>
      <c r="L766" s="163">
        <v>3</v>
      </c>
      <c r="M766" s="163">
        <v>4</v>
      </c>
      <c r="N766" s="163">
        <v>4</v>
      </c>
      <c r="O766" s="163">
        <v>4</v>
      </c>
      <c r="P766" s="99" t="s">
        <v>513</v>
      </c>
      <c r="Q766" s="99" t="s">
        <v>204</v>
      </c>
    </row>
    <row r="767" spans="1:17" s="95" customFormat="1" ht="27" hidden="1" thickBot="1" x14ac:dyDescent="0.3">
      <c r="A767" s="95">
        <v>2017</v>
      </c>
      <c r="B767" s="145" t="s">
        <v>163</v>
      </c>
      <c r="C767" s="165">
        <v>3</v>
      </c>
      <c r="D767" s="165">
        <v>3</v>
      </c>
      <c r="E767" s="165">
        <v>2</v>
      </c>
      <c r="F767" s="165">
        <v>3</v>
      </c>
      <c r="G767" s="165">
        <v>3</v>
      </c>
      <c r="H767" s="165">
        <v>3</v>
      </c>
      <c r="I767" s="165">
        <v>3</v>
      </c>
      <c r="J767" s="165">
        <v>3</v>
      </c>
      <c r="K767" s="165">
        <v>1</v>
      </c>
      <c r="L767" s="165">
        <v>3</v>
      </c>
      <c r="M767" s="165">
        <v>3</v>
      </c>
      <c r="N767" s="165">
        <v>1</v>
      </c>
      <c r="O767" s="165">
        <v>1</v>
      </c>
      <c r="P767" s="98"/>
      <c r="Q767" s="98" t="s">
        <v>203</v>
      </c>
    </row>
    <row r="768" spans="1:17" s="95" customFormat="1" ht="27" hidden="1" thickBot="1" x14ac:dyDescent="0.3">
      <c r="A768" s="95">
        <v>2017</v>
      </c>
      <c r="B768" s="143" t="s">
        <v>163</v>
      </c>
      <c r="C768" s="163">
        <v>5</v>
      </c>
      <c r="D768" s="163">
        <v>1</v>
      </c>
      <c r="E768" s="163">
        <v>2</v>
      </c>
      <c r="F768" s="163">
        <v>1</v>
      </c>
      <c r="G768" s="163">
        <v>4</v>
      </c>
      <c r="H768" s="163">
        <v>1</v>
      </c>
      <c r="I768" s="163">
        <v>4</v>
      </c>
      <c r="J768" s="163">
        <v>5</v>
      </c>
      <c r="K768" s="163">
        <v>2</v>
      </c>
      <c r="L768" s="163">
        <v>4</v>
      </c>
      <c r="M768" s="163">
        <v>1</v>
      </c>
      <c r="N768" s="163">
        <v>3</v>
      </c>
      <c r="O768" s="163">
        <v>1</v>
      </c>
      <c r="P768" s="99" t="s">
        <v>515</v>
      </c>
      <c r="Q768" s="99" t="s">
        <v>202</v>
      </c>
    </row>
    <row r="769" spans="1:17" s="95" customFormat="1" ht="27" hidden="1" thickBot="1" x14ac:dyDescent="0.3">
      <c r="A769" s="95">
        <v>2017</v>
      </c>
      <c r="B769" s="145" t="s">
        <v>162</v>
      </c>
      <c r="C769" s="165">
        <v>4</v>
      </c>
      <c r="D769" s="165">
        <v>4</v>
      </c>
      <c r="E769" s="165">
        <v>4</v>
      </c>
      <c r="F769" s="165">
        <v>4</v>
      </c>
      <c r="G769" s="165">
        <v>4</v>
      </c>
      <c r="H769" s="165">
        <v>4</v>
      </c>
      <c r="I769" s="165">
        <v>4</v>
      </c>
      <c r="J769" s="165">
        <v>4</v>
      </c>
      <c r="K769" s="165">
        <v>4</v>
      </c>
      <c r="L769" s="165">
        <v>5</v>
      </c>
      <c r="M769" s="165">
        <v>4</v>
      </c>
      <c r="N769" s="165">
        <v>4</v>
      </c>
      <c r="O769" s="165">
        <v>3</v>
      </c>
      <c r="P769" s="98"/>
      <c r="Q769" s="98" t="s">
        <v>204</v>
      </c>
    </row>
    <row r="770" spans="1:17" s="95" customFormat="1" ht="27" hidden="1" thickBot="1" x14ac:dyDescent="0.3">
      <c r="A770" s="95">
        <v>2017</v>
      </c>
      <c r="B770" s="143" t="s">
        <v>163</v>
      </c>
      <c r="C770" s="163">
        <v>3</v>
      </c>
      <c r="D770" s="163">
        <v>4</v>
      </c>
      <c r="E770" s="163">
        <v>3</v>
      </c>
      <c r="F770" s="163">
        <v>4</v>
      </c>
      <c r="G770" s="163">
        <v>5</v>
      </c>
      <c r="H770" s="163">
        <v>2</v>
      </c>
      <c r="I770" s="163">
        <v>2</v>
      </c>
      <c r="J770" s="163">
        <v>2</v>
      </c>
      <c r="K770" s="163">
        <v>2</v>
      </c>
      <c r="L770" s="163">
        <v>5</v>
      </c>
      <c r="M770" s="163">
        <v>5</v>
      </c>
      <c r="N770" s="163">
        <v>4</v>
      </c>
      <c r="O770" s="163">
        <v>4</v>
      </c>
      <c r="P770" s="99" t="s">
        <v>519</v>
      </c>
      <c r="Q770" s="99" t="s">
        <v>203</v>
      </c>
    </row>
    <row r="771" spans="1:17" s="95" customFormat="1" ht="65.25" hidden="1" thickBot="1" x14ac:dyDescent="0.3">
      <c r="A771" s="95">
        <v>2017</v>
      </c>
      <c r="B771" s="145" t="s">
        <v>163</v>
      </c>
      <c r="C771" s="165">
        <v>2</v>
      </c>
      <c r="D771" s="165">
        <v>2</v>
      </c>
      <c r="E771" s="165">
        <v>3</v>
      </c>
      <c r="F771" s="165">
        <v>4</v>
      </c>
      <c r="G771" s="165">
        <v>3</v>
      </c>
      <c r="H771" s="165">
        <v>2</v>
      </c>
      <c r="I771" s="165">
        <v>3</v>
      </c>
      <c r="J771" s="165">
        <v>1</v>
      </c>
      <c r="K771" s="165">
        <v>1</v>
      </c>
      <c r="L771" s="165">
        <v>3</v>
      </c>
      <c r="M771" s="165">
        <v>2</v>
      </c>
      <c r="N771" s="165">
        <v>4</v>
      </c>
      <c r="O771" s="165">
        <v>2</v>
      </c>
      <c r="P771" s="98" t="s">
        <v>523</v>
      </c>
      <c r="Q771" s="98" t="s">
        <v>153</v>
      </c>
    </row>
    <row r="772" spans="1:17" s="95" customFormat="1" ht="27" hidden="1" thickBot="1" x14ac:dyDescent="0.3">
      <c r="A772" s="95">
        <v>2017</v>
      </c>
      <c r="B772" s="143" t="s">
        <v>162</v>
      </c>
      <c r="C772" s="163">
        <v>5</v>
      </c>
      <c r="D772" s="163">
        <v>5</v>
      </c>
      <c r="E772" s="163">
        <v>5</v>
      </c>
      <c r="F772" s="163">
        <v>5</v>
      </c>
      <c r="G772" s="163">
        <v>5</v>
      </c>
      <c r="H772" s="163">
        <v>5</v>
      </c>
      <c r="I772" s="163">
        <v>5</v>
      </c>
      <c r="J772" s="163">
        <v>5</v>
      </c>
      <c r="K772" s="163">
        <v>5</v>
      </c>
      <c r="L772" s="163">
        <v>5</v>
      </c>
      <c r="M772" s="163">
        <v>5</v>
      </c>
      <c r="N772" s="163">
        <v>5</v>
      </c>
      <c r="O772" s="163">
        <v>5</v>
      </c>
      <c r="P772" s="99" t="s">
        <v>527</v>
      </c>
      <c r="Q772" s="99" t="s">
        <v>203</v>
      </c>
    </row>
    <row r="773" spans="1:17" s="95" customFormat="1" ht="27" hidden="1" thickBot="1" x14ac:dyDescent="0.3">
      <c r="A773" s="95">
        <v>2017</v>
      </c>
      <c r="B773" s="145" t="s">
        <v>163</v>
      </c>
      <c r="C773" s="165">
        <v>3</v>
      </c>
      <c r="D773" s="165">
        <v>1</v>
      </c>
      <c r="E773" s="165">
        <v>4</v>
      </c>
      <c r="F773" s="165">
        <v>5</v>
      </c>
      <c r="G773" s="165">
        <v>3</v>
      </c>
      <c r="H773" s="165">
        <v>1</v>
      </c>
      <c r="I773" s="165">
        <v>5</v>
      </c>
      <c r="J773" s="165">
        <v>3</v>
      </c>
      <c r="K773" s="165">
        <v>3</v>
      </c>
      <c r="L773" s="165">
        <v>2</v>
      </c>
      <c r="M773" s="165">
        <v>4</v>
      </c>
      <c r="N773" s="165">
        <v>5</v>
      </c>
      <c r="O773" s="165">
        <v>2</v>
      </c>
      <c r="P773" s="98" t="s">
        <v>531</v>
      </c>
      <c r="Q773" s="98" t="s">
        <v>203</v>
      </c>
    </row>
    <row r="774" spans="1:17" s="95" customFormat="1" ht="27" hidden="1" thickBot="1" x14ac:dyDescent="0.3">
      <c r="A774" s="95">
        <v>2017</v>
      </c>
      <c r="B774" s="143" t="s">
        <v>162</v>
      </c>
      <c r="C774" s="163">
        <v>5</v>
      </c>
      <c r="D774" s="163">
        <v>4</v>
      </c>
      <c r="E774" s="163">
        <v>4</v>
      </c>
      <c r="F774" s="163">
        <v>4</v>
      </c>
      <c r="G774" s="163">
        <v>4</v>
      </c>
      <c r="H774" s="163">
        <v>4</v>
      </c>
      <c r="I774" s="163">
        <v>4</v>
      </c>
      <c r="J774" s="163">
        <v>3</v>
      </c>
      <c r="K774" s="163">
        <v>3</v>
      </c>
      <c r="L774" s="163">
        <v>4</v>
      </c>
      <c r="M774" s="163">
        <v>4</v>
      </c>
      <c r="N774" s="163">
        <v>4</v>
      </c>
      <c r="O774" s="163">
        <v>4</v>
      </c>
      <c r="P774" s="99" t="s">
        <v>533</v>
      </c>
      <c r="Q774" s="99" t="s">
        <v>202</v>
      </c>
    </row>
    <row r="775" spans="1:17" s="95" customFormat="1" ht="27" hidden="1" thickBot="1" x14ac:dyDescent="0.3">
      <c r="A775" s="95">
        <v>2017</v>
      </c>
      <c r="B775" s="145" t="s">
        <v>162</v>
      </c>
      <c r="C775" s="165">
        <v>5</v>
      </c>
      <c r="D775" s="165">
        <v>5</v>
      </c>
      <c r="E775" s="165">
        <v>5</v>
      </c>
      <c r="F775" s="165">
        <v>3</v>
      </c>
      <c r="G775" s="165">
        <v>4</v>
      </c>
      <c r="H775" s="165">
        <v>2</v>
      </c>
      <c r="I775" s="165">
        <v>3</v>
      </c>
      <c r="J775" s="165">
        <v>3</v>
      </c>
      <c r="K775" s="165">
        <v>2</v>
      </c>
      <c r="L775" s="165">
        <v>5</v>
      </c>
      <c r="M775" s="165">
        <v>3</v>
      </c>
      <c r="N775" s="165">
        <v>4</v>
      </c>
      <c r="O775" s="165">
        <v>3</v>
      </c>
      <c r="P775" s="98" t="s">
        <v>538</v>
      </c>
      <c r="Q775" s="98" t="s">
        <v>203</v>
      </c>
    </row>
    <row r="776" spans="1:17" s="95" customFormat="1" ht="27" hidden="1" thickBot="1" x14ac:dyDescent="0.3">
      <c r="A776" s="95">
        <v>2017</v>
      </c>
      <c r="B776" s="154"/>
      <c r="C776" s="163">
        <v>5</v>
      </c>
      <c r="D776" s="163">
        <v>2</v>
      </c>
      <c r="E776" s="163">
        <v>4</v>
      </c>
      <c r="F776" s="163">
        <v>2</v>
      </c>
      <c r="G776" s="163">
        <v>4</v>
      </c>
      <c r="H776" s="163">
        <v>4</v>
      </c>
      <c r="I776" s="163">
        <v>4</v>
      </c>
      <c r="J776" s="163">
        <v>5</v>
      </c>
      <c r="K776" s="163">
        <v>5</v>
      </c>
      <c r="L776" s="163">
        <v>5</v>
      </c>
      <c r="M776" s="163">
        <v>4</v>
      </c>
      <c r="N776" s="163">
        <v>4</v>
      </c>
      <c r="O776" s="163">
        <v>4</v>
      </c>
      <c r="P776" s="99"/>
      <c r="Q776" s="99" t="s">
        <v>202</v>
      </c>
    </row>
    <row r="777" spans="1:17" s="95" customFormat="1" ht="27" hidden="1" thickBot="1" x14ac:dyDescent="0.3">
      <c r="A777" s="95">
        <v>2017</v>
      </c>
      <c r="B777" s="145" t="s">
        <v>162</v>
      </c>
      <c r="C777" s="165">
        <v>3</v>
      </c>
      <c r="D777" s="165">
        <v>3</v>
      </c>
      <c r="E777" s="165">
        <v>4</v>
      </c>
      <c r="F777" s="165">
        <v>4</v>
      </c>
      <c r="G777" s="165">
        <v>4</v>
      </c>
      <c r="H777" s="165">
        <v>3</v>
      </c>
      <c r="I777" s="165">
        <v>4</v>
      </c>
      <c r="J777" s="165">
        <v>4</v>
      </c>
      <c r="K777" s="165">
        <v>3</v>
      </c>
      <c r="L777" s="165">
        <v>4</v>
      </c>
      <c r="M777" s="165">
        <v>4</v>
      </c>
      <c r="N777" s="165">
        <v>3</v>
      </c>
      <c r="O777" s="165">
        <v>4</v>
      </c>
      <c r="P777" s="98" t="s">
        <v>544</v>
      </c>
      <c r="Q777" s="98" t="s">
        <v>202</v>
      </c>
    </row>
    <row r="778" spans="1:17" s="95" customFormat="1" ht="27" hidden="1" thickBot="1" x14ac:dyDescent="0.3">
      <c r="A778" s="95">
        <v>2017</v>
      </c>
      <c r="B778" s="143" t="s">
        <v>162</v>
      </c>
      <c r="C778" s="163">
        <v>5</v>
      </c>
      <c r="D778" s="163">
        <v>5</v>
      </c>
      <c r="E778" s="163">
        <v>5</v>
      </c>
      <c r="F778" s="163">
        <v>5</v>
      </c>
      <c r="G778" s="163">
        <v>5</v>
      </c>
      <c r="H778" s="163">
        <v>5</v>
      </c>
      <c r="I778" s="163">
        <v>5</v>
      </c>
      <c r="J778" s="163">
        <v>5</v>
      </c>
      <c r="K778" s="163">
        <v>5</v>
      </c>
      <c r="L778" s="163">
        <v>5</v>
      </c>
      <c r="M778" s="163">
        <v>5</v>
      </c>
      <c r="N778" s="163">
        <v>5</v>
      </c>
      <c r="O778" s="163">
        <v>4</v>
      </c>
      <c r="P778" s="99" t="s">
        <v>548</v>
      </c>
      <c r="Q778" s="99" t="s">
        <v>153</v>
      </c>
    </row>
    <row r="779" spans="1:17" s="95" customFormat="1" ht="27" hidden="1" thickBot="1" x14ac:dyDescent="0.3">
      <c r="A779" s="95">
        <v>2017</v>
      </c>
      <c r="B779" s="145" t="s">
        <v>162</v>
      </c>
      <c r="C779" s="165">
        <v>3</v>
      </c>
      <c r="D779" s="165">
        <v>2</v>
      </c>
      <c r="E779" s="165">
        <v>3</v>
      </c>
      <c r="F779" s="165">
        <v>4</v>
      </c>
      <c r="G779" s="165">
        <v>3</v>
      </c>
      <c r="H779" s="165">
        <v>3</v>
      </c>
      <c r="I779" s="165">
        <v>4</v>
      </c>
      <c r="J779" s="165">
        <v>3</v>
      </c>
      <c r="K779" s="165">
        <v>3</v>
      </c>
      <c r="L779" s="165">
        <v>4</v>
      </c>
      <c r="M779" s="165">
        <v>3</v>
      </c>
      <c r="N779" s="165">
        <v>4</v>
      </c>
      <c r="O779" s="165">
        <v>3</v>
      </c>
      <c r="P779" s="98"/>
      <c r="Q779" s="98" t="s">
        <v>203</v>
      </c>
    </row>
    <row r="780" spans="1:17" s="95" customFormat="1" ht="27" hidden="1" thickBot="1" x14ac:dyDescent="0.3">
      <c r="A780" s="95">
        <v>2017</v>
      </c>
      <c r="B780" s="143" t="s">
        <v>162</v>
      </c>
      <c r="C780" s="163">
        <v>4</v>
      </c>
      <c r="D780" s="163">
        <v>3</v>
      </c>
      <c r="E780" s="163">
        <v>4</v>
      </c>
      <c r="F780" s="163">
        <v>2</v>
      </c>
      <c r="G780" s="163">
        <v>4</v>
      </c>
      <c r="H780" s="163">
        <v>2</v>
      </c>
      <c r="I780" s="163">
        <v>2</v>
      </c>
      <c r="J780" s="163">
        <v>3</v>
      </c>
      <c r="K780" s="163">
        <v>4</v>
      </c>
      <c r="L780" s="163">
        <v>2</v>
      </c>
      <c r="M780" s="163">
        <v>4</v>
      </c>
      <c r="N780" s="163">
        <v>3</v>
      </c>
      <c r="O780" s="163">
        <v>4</v>
      </c>
      <c r="P780" s="99" t="s">
        <v>552</v>
      </c>
      <c r="Q780" s="99" t="s">
        <v>153</v>
      </c>
    </row>
    <row r="781" spans="1:17" s="95" customFormat="1" ht="52.5" hidden="1" thickBot="1" x14ac:dyDescent="0.3">
      <c r="A781" s="95">
        <v>2017</v>
      </c>
      <c r="B781" s="145" t="s">
        <v>162</v>
      </c>
      <c r="C781" s="165">
        <v>4</v>
      </c>
      <c r="D781" s="165">
        <v>4</v>
      </c>
      <c r="E781" s="165">
        <v>5</v>
      </c>
      <c r="F781" s="165">
        <v>5</v>
      </c>
      <c r="G781" s="165">
        <v>5</v>
      </c>
      <c r="H781" s="165">
        <v>5</v>
      </c>
      <c r="I781" s="165">
        <v>5</v>
      </c>
      <c r="J781" s="165">
        <v>3</v>
      </c>
      <c r="K781" s="165">
        <v>3</v>
      </c>
      <c r="L781" s="165">
        <v>5</v>
      </c>
      <c r="M781" s="165">
        <v>5</v>
      </c>
      <c r="N781" s="165">
        <v>5</v>
      </c>
      <c r="O781" s="165">
        <v>3</v>
      </c>
      <c r="P781" s="98" t="s">
        <v>558</v>
      </c>
      <c r="Q781" s="98" t="s">
        <v>153</v>
      </c>
    </row>
    <row r="782" spans="1:17" s="95" customFormat="1" ht="27" hidden="1" thickBot="1" x14ac:dyDescent="0.3">
      <c r="A782" s="95">
        <v>2017</v>
      </c>
      <c r="B782" s="143" t="s">
        <v>163</v>
      </c>
      <c r="C782" s="163" t="s">
        <v>5</v>
      </c>
      <c r="D782" s="163">
        <v>3</v>
      </c>
      <c r="E782" s="163" t="s">
        <v>5</v>
      </c>
      <c r="F782" s="163" t="s">
        <v>5</v>
      </c>
      <c r="G782" s="163" t="s">
        <v>5</v>
      </c>
      <c r="H782" s="163">
        <v>3</v>
      </c>
      <c r="I782" s="163" t="s">
        <v>5</v>
      </c>
      <c r="J782" s="163">
        <v>3</v>
      </c>
      <c r="K782" s="163" t="s">
        <v>5</v>
      </c>
      <c r="L782" s="163">
        <v>3</v>
      </c>
      <c r="M782" s="163">
        <v>5</v>
      </c>
      <c r="N782" s="163">
        <v>3</v>
      </c>
      <c r="O782" s="163">
        <v>4</v>
      </c>
      <c r="P782" s="99" t="s">
        <v>562</v>
      </c>
      <c r="Q782" s="99" t="s">
        <v>563</v>
      </c>
    </row>
    <row r="783" spans="1:17" s="95" customFormat="1" ht="27" hidden="1" thickBot="1" x14ac:dyDescent="0.3">
      <c r="A783" s="95">
        <v>2017</v>
      </c>
      <c r="B783" s="145" t="s">
        <v>162</v>
      </c>
      <c r="C783" s="165">
        <v>3</v>
      </c>
      <c r="D783" s="165">
        <v>3</v>
      </c>
      <c r="E783" s="165">
        <v>4</v>
      </c>
      <c r="F783" s="165">
        <v>3</v>
      </c>
      <c r="G783" s="165">
        <v>4</v>
      </c>
      <c r="H783" s="165">
        <v>3</v>
      </c>
      <c r="I783" s="165">
        <v>1</v>
      </c>
      <c r="J783" s="165">
        <v>1</v>
      </c>
      <c r="K783" s="165">
        <v>3</v>
      </c>
      <c r="L783" s="165">
        <v>1</v>
      </c>
      <c r="M783" s="165">
        <v>4</v>
      </c>
      <c r="N783" s="165">
        <v>4</v>
      </c>
      <c r="O783" s="165">
        <v>3</v>
      </c>
      <c r="P783" s="98" t="s">
        <v>568</v>
      </c>
      <c r="Q783" s="98" t="s">
        <v>192</v>
      </c>
    </row>
    <row r="784" spans="1:17" s="95" customFormat="1" ht="27" hidden="1" thickBot="1" x14ac:dyDescent="0.3">
      <c r="A784" s="95">
        <v>2017</v>
      </c>
      <c r="B784" s="143" t="s">
        <v>163</v>
      </c>
      <c r="C784" s="163">
        <v>5</v>
      </c>
      <c r="D784" s="163">
        <v>5</v>
      </c>
      <c r="E784" s="163">
        <v>4</v>
      </c>
      <c r="F784" s="163">
        <v>5</v>
      </c>
      <c r="G784" s="163">
        <v>4</v>
      </c>
      <c r="H784" s="163">
        <v>5</v>
      </c>
      <c r="I784" s="163">
        <v>5</v>
      </c>
      <c r="J784" s="163">
        <v>4</v>
      </c>
      <c r="K784" s="163">
        <v>3</v>
      </c>
      <c r="L784" s="163">
        <v>4</v>
      </c>
      <c r="M784" s="163">
        <v>5</v>
      </c>
      <c r="N784" s="163">
        <v>4</v>
      </c>
      <c r="O784" s="163">
        <v>4</v>
      </c>
      <c r="P784" s="99" t="s">
        <v>571</v>
      </c>
      <c r="Q784" s="99" t="s">
        <v>153</v>
      </c>
    </row>
    <row r="785" spans="1:17" s="95" customFormat="1" ht="27" hidden="1" thickBot="1" x14ac:dyDescent="0.3">
      <c r="A785" s="95">
        <v>2017</v>
      </c>
      <c r="B785" s="145" t="s">
        <v>163</v>
      </c>
      <c r="C785" s="165">
        <v>1</v>
      </c>
      <c r="D785" s="165">
        <v>1</v>
      </c>
      <c r="E785" s="165">
        <v>2</v>
      </c>
      <c r="F785" s="165">
        <v>4</v>
      </c>
      <c r="G785" s="165">
        <v>4</v>
      </c>
      <c r="H785" s="165">
        <v>1</v>
      </c>
      <c r="I785" s="165">
        <v>3</v>
      </c>
      <c r="J785" s="165" t="s">
        <v>5</v>
      </c>
      <c r="K785" s="165">
        <v>3</v>
      </c>
      <c r="L785" s="165">
        <v>1</v>
      </c>
      <c r="M785" s="165">
        <v>1</v>
      </c>
      <c r="N785" s="165">
        <v>2</v>
      </c>
      <c r="O785" s="165">
        <v>1</v>
      </c>
      <c r="P785" s="98" t="s">
        <v>345</v>
      </c>
      <c r="Q785" s="98" t="s">
        <v>203</v>
      </c>
    </row>
    <row r="786" spans="1:17" s="95" customFormat="1" ht="27" hidden="1" thickBot="1" x14ac:dyDescent="0.3">
      <c r="A786" s="95">
        <v>2017</v>
      </c>
      <c r="B786" s="143" t="s">
        <v>163</v>
      </c>
      <c r="C786" s="163">
        <v>5</v>
      </c>
      <c r="D786" s="163">
        <v>5</v>
      </c>
      <c r="E786" s="163">
        <v>4</v>
      </c>
      <c r="F786" s="163">
        <v>3</v>
      </c>
      <c r="G786" s="163">
        <v>4</v>
      </c>
      <c r="H786" s="163">
        <v>3</v>
      </c>
      <c r="I786" s="163">
        <v>3</v>
      </c>
      <c r="J786" s="163">
        <v>3</v>
      </c>
      <c r="K786" s="163">
        <v>4</v>
      </c>
      <c r="L786" s="163">
        <v>4</v>
      </c>
      <c r="M786" s="163">
        <v>4</v>
      </c>
      <c r="N786" s="163">
        <v>5</v>
      </c>
      <c r="O786" s="163">
        <v>4</v>
      </c>
      <c r="P786" s="99" t="s">
        <v>515</v>
      </c>
      <c r="Q786" s="99" t="s">
        <v>202</v>
      </c>
    </row>
    <row r="787" spans="1:17" s="95" customFormat="1" ht="27" hidden="1" thickBot="1" x14ac:dyDescent="0.3">
      <c r="A787" s="95">
        <v>2017</v>
      </c>
      <c r="B787" s="145" t="s">
        <v>162</v>
      </c>
      <c r="C787" s="165">
        <v>4</v>
      </c>
      <c r="D787" s="165">
        <v>4</v>
      </c>
      <c r="E787" s="165">
        <v>2</v>
      </c>
      <c r="F787" s="165">
        <v>2</v>
      </c>
      <c r="G787" s="165">
        <v>4</v>
      </c>
      <c r="H787" s="165">
        <v>4</v>
      </c>
      <c r="I787" s="165">
        <v>5</v>
      </c>
      <c r="J787" s="165">
        <v>2</v>
      </c>
      <c r="K787" s="165">
        <v>2</v>
      </c>
      <c r="L787" s="165">
        <v>5</v>
      </c>
      <c r="M787" s="165">
        <v>4</v>
      </c>
      <c r="N787" s="165">
        <v>4</v>
      </c>
      <c r="O787" s="165">
        <v>4</v>
      </c>
      <c r="P787" s="98" t="s">
        <v>575</v>
      </c>
      <c r="Q787" s="98" t="s">
        <v>204</v>
      </c>
    </row>
    <row r="788" spans="1:17" s="95" customFormat="1" ht="39.75" hidden="1" thickBot="1" x14ac:dyDescent="0.3">
      <c r="A788" s="95">
        <v>2017</v>
      </c>
      <c r="B788" s="143" t="s">
        <v>162</v>
      </c>
      <c r="C788" s="163">
        <v>5</v>
      </c>
      <c r="D788" s="163" t="s">
        <v>5</v>
      </c>
      <c r="E788" s="163">
        <v>5</v>
      </c>
      <c r="F788" s="163">
        <v>5</v>
      </c>
      <c r="G788" s="163">
        <v>5</v>
      </c>
      <c r="H788" s="163">
        <v>3</v>
      </c>
      <c r="I788" s="163" t="s">
        <v>5</v>
      </c>
      <c r="J788" s="163">
        <v>5</v>
      </c>
      <c r="K788" s="163" t="s">
        <v>5</v>
      </c>
      <c r="L788" s="163" t="s">
        <v>5</v>
      </c>
      <c r="M788" s="163" t="s">
        <v>5</v>
      </c>
      <c r="N788" s="163">
        <v>5</v>
      </c>
      <c r="O788" s="163" t="s">
        <v>5</v>
      </c>
      <c r="P788" s="99" t="s">
        <v>578</v>
      </c>
      <c r="Q788" s="100" t="s">
        <v>579</v>
      </c>
    </row>
    <row r="789" spans="1:17" s="95" customFormat="1" ht="65.25" hidden="1" thickBot="1" x14ac:dyDescent="0.3">
      <c r="A789" s="95">
        <v>2017</v>
      </c>
      <c r="B789" s="145" t="s">
        <v>162</v>
      </c>
      <c r="C789" s="165">
        <v>5</v>
      </c>
      <c r="D789" s="165">
        <v>2</v>
      </c>
      <c r="E789" s="165">
        <v>5</v>
      </c>
      <c r="F789" s="165">
        <v>5</v>
      </c>
      <c r="G789" s="165">
        <v>5</v>
      </c>
      <c r="H789" s="165">
        <v>5</v>
      </c>
      <c r="I789" s="165">
        <v>5</v>
      </c>
      <c r="J789" s="165">
        <v>5</v>
      </c>
      <c r="K789" s="165">
        <v>5</v>
      </c>
      <c r="L789" s="165">
        <v>5</v>
      </c>
      <c r="M789" s="165">
        <v>5</v>
      </c>
      <c r="N789" s="165">
        <v>5</v>
      </c>
      <c r="O789" s="165">
        <v>5</v>
      </c>
      <c r="P789" s="98" t="s">
        <v>582</v>
      </c>
      <c r="Q789" s="98" t="s">
        <v>583</v>
      </c>
    </row>
    <row r="790" spans="1:17" s="95" customFormat="1" ht="15.75" hidden="1" thickBot="1" x14ac:dyDescent="0.3">
      <c r="A790" s="95">
        <v>2017</v>
      </c>
      <c r="B790" s="143" t="s">
        <v>162</v>
      </c>
      <c r="C790" s="163">
        <v>3</v>
      </c>
      <c r="D790" s="163">
        <v>3</v>
      </c>
      <c r="E790" s="163">
        <v>3</v>
      </c>
      <c r="F790" s="163">
        <v>4</v>
      </c>
      <c r="G790" s="163">
        <v>5</v>
      </c>
      <c r="H790" s="163">
        <v>3</v>
      </c>
      <c r="I790" s="163">
        <v>5</v>
      </c>
      <c r="J790" s="163">
        <v>4</v>
      </c>
      <c r="K790" s="163">
        <v>4</v>
      </c>
      <c r="L790" s="163">
        <v>5</v>
      </c>
      <c r="M790" s="163">
        <v>3</v>
      </c>
      <c r="N790" s="163">
        <v>5</v>
      </c>
      <c r="O790" s="163">
        <v>4</v>
      </c>
      <c r="P790" s="99" t="s">
        <v>585</v>
      </c>
      <c r="Q790" s="99" t="s">
        <v>192</v>
      </c>
    </row>
    <row r="791" spans="1:17" s="95" customFormat="1" ht="27" hidden="1" thickBot="1" x14ac:dyDescent="0.3">
      <c r="A791" s="95">
        <v>2017</v>
      </c>
      <c r="B791" s="145" t="s">
        <v>163</v>
      </c>
      <c r="C791" s="165">
        <v>5</v>
      </c>
      <c r="D791" s="165">
        <v>3</v>
      </c>
      <c r="E791" s="165">
        <v>4</v>
      </c>
      <c r="F791" s="165">
        <v>3</v>
      </c>
      <c r="G791" s="165">
        <v>4</v>
      </c>
      <c r="H791" s="165">
        <v>3</v>
      </c>
      <c r="I791" s="165">
        <v>5</v>
      </c>
      <c r="J791" s="165">
        <v>5</v>
      </c>
      <c r="K791" s="165">
        <v>4</v>
      </c>
      <c r="L791" s="165">
        <v>5</v>
      </c>
      <c r="M791" s="165">
        <v>3</v>
      </c>
      <c r="N791" s="165">
        <v>5</v>
      </c>
      <c r="O791" s="165">
        <v>4</v>
      </c>
      <c r="P791" s="98" t="s">
        <v>548</v>
      </c>
      <c r="Q791" s="98" t="s">
        <v>204</v>
      </c>
    </row>
    <row r="792" spans="1:17" s="95" customFormat="1" ht="27" hidden="1" thickBot="1" x14ac:dyDescent="0.3">
      <c r="A792" s="95">
        <v>2017</v>
      </c>
      <c r="B792" s="143" t="s">
        <v>162</v>
      </c>
      <c r="C792" s="163">
        <v>4</v>
      </c>
      <c r="D792" s="163">
        <v>3</v>
      </c>
      <c r="E792" s="163">
        <v>4</v>
      </c>
      <c r="F792" s="163">
        <v>4</v>
      </c>
      <c r="G792" s="163">
        <v>4</v>
      </c>
      <c r="H792" s="163">
        <v>4</v>
      </c>
      <c r="I792" s="163">
        <v>4</v>
      </c>
      <c r="J792" s="163">
        <v>3</v>
      </c>
      <c r="K792" s="163">
        <v>4</v>
      </c>
      <c r="L792" s="163">
        <v>4</v>
      </c>
      <c r="M792" s="163">
        <v>5</v>
      </c>
      <c r="N792" s="163">
        <v>4</v>
      </c>
      <c r="O792" s="163">
        <v>3</v>
      </c>
      <c r="P792" s="99"/>
      <c r="Q792" s="99" t="s">
        <v>203</v>
      </c>
    </row>
    <row r="793" spans="1:17" s="95" customFormat="1" ht="27" hidden="1" thickBot="1" x14ac:dyDescent="0.3">
      <c r="A793" s="95">
        <v>2017</v>
      </c>
      <c r="B793" s="145" t="s">
        <v>162</v>
      </c>
      <c r="C793" s="165">
        <v>4</v>
      </c>
      <c r="D793" s="165">
        <v>4</v>
      </c>
      <c r="E793" s="165">
        <v>4</v>
      </c>
      <c r="F793" s="165">
        <v>4</v>
      </c>
      <c r="G793" s="165">
        <v>4</v>
      </c>
      <c r="H793" s="165">
        <v>4</v>
      </c>
      <c r="I793" s="165">
        <v>3</v>
      </c>
      <c r="J793" s="165">
        <v>4</v>
      </c>
      <c r="K793" s="165">
        <v>4</v>
      </c>
      <c r="L793" s="165">
        <v>4</v>
      </c>
      <c r="M793" s="165">
        <v>4</v>
      </c>
      <c r="N793" s="165">
        <v>5</v>
      </c>
      <c r="O793" s="165">
        <v>4</v>
      </c>
      <c r="P793" s="98" t="s">
        <v>483</v>
      </c>
      <c r="Q793" s="98" t="s">
        <v>153</v>
      </c>
    </row>
    <row r="794" spans="1:17" s="95" customFormat="1" ht="27" hidden="1" thickBot="1" x14ac:dyDescent="0.3">
      <c r="A794" s="95">
        <v>2017</v>
      </c>
      <c r="B794" s="143" t="s">
        <v>163</v>
      </c>
      <c r="C794" s="163">
        <v>4</v>
      </c>
      <c r="D794" s="163">
        <v>3</v>
      </c>
      <c r="E794" s="163">
        <v>3</v>
      </c>
      <c r="F794" s="163">
        <v>3</v>
      </c>
      <c r="G794" s="163">
        <v>5</v>
      </c>
      <c r="H794" s="163">
        <v>3</v>
      </c>
      <c r="I794" s="163">
        <v>5</v>
      </c>
      <c r="J794" s="163">
        <v>4</v>
      </c>
      <c r="K794" s="163">
        <v>3</v>
      </c>
      <c r="L794" s="163">
        <v>4</v>
      </c>
      <c r="M794" s="163">
        <v>5</v>
      </c>
      <c r="N794" s="163">
        <v>5</v>
      </c>
      <c r="O794" s="163">
        <v>4</v>
      </c>
      <c r="P794" s="99" t="s">
        <v>595</v>
      </c>
      <c r="Q794" s="99" t="s">
        <v>202</v>
      </c>
    </row>
    <row r="795" spans="1:17" s="95" customFormat="1" ht="27" hidden="1" thickBot="1" x14ac:dyDescent="0.3">
      <c r="A795" s="95">
        <v>2017</v>
      </c>
      <c r="B795" s="145" t="s">
        <v>162</v>
      </c>
      <c r="C795" s="165">
        <v>4</v>
      </c>
      <c r="D795" s="165">
        <v>3</v>
      </c>
      <c r="E795" s="165">
        <v>5</v>
      </c>
      <c r="F795" s="165">
        <v>5</v>
      </c>
      <c r="G795" s="165">
        <v>5</v>
      </c>
      <c r="H795" s="165">
        <v>4</v>
      </c>
      <c r="I795" s="165">
        <v>3</v>
      </c>
      <c r="J795" s="165">
        <v>5</v>
      </c>
      <c r="K795" s="165">
        <v>2</v>
      </c>
      <c r="L795" s="165">
        <v>5</v>
      </c>
      <c r="M795" s="165">
        <v>5</v>
      </c>
      <c r="N795" s="165">
        <v>4</v>
      </c>
      <c r="O795" s="165">
        <v>4</v>
      </c>
      <c r="P795" s="98" t="s">
        <v>597</v>
      </c>
      <c r="Q795" s="98" t="s">
        <v>153</v>
      </c>
    </row>
    <row r="796" spans="1:17" s="95" customFormat="1" ht="27" hidden="1" thickBot="1" x14ac:dyDescent="0.3">
      <c r="A796" s="95">
        <v>2017</v>
      </c>
      <c r="B796" s="143" t="s">
        <v>163</v>
      </c>
      <c r="C796" s="163">
        <v>2</v>
      </c>
      <c r="D796" s="163">
        <v>5</v>
      </c>
      <c r="E796" s="163">
        <v>3</v>
      </c>
      <c r="F796" s="163">
        <v>4</v>
      </c>
      <c r="G796" s="163">
        <v>3</v>
      </c>
      <c r="H796" s="163">
        <v>5</v>
      </c>
      <c r="I796" s="163">
        <v>1</v>
      </c>
      <c r="J796" s="163">
        <v>1</v>
      </c>
      <c r="K796" s="163">
        <v>1</v>
      </c>
      <c r="L796" s="163">
        <v>1</v>
      </c>
      <c r="M796" s="163">
        <v>1</v>
      </c>
      <c r="N796" s="163">
        <v>4</v>
      </c>
      <c r="O796" s="163">
        <v>1</v>
      </c>
      <c r="P796" s="99" t="s">
        <v>345</v>
      </c>
      <c r="Q796" s="99" t="s">
        <v>192</v>
      </c>
    </row>
    <row r="797" spans="1:17" s="95" customFormat="1" ht="39.75" hidden="1" thickBot="1" x14ac:dyDescent="0.3">
      <c r="A797" s="95">
        <v>2017</v>
      </c>
      <c r="B797" s="145" t="s">
        <v>162</v>
      </c>
      <c r="C797" s="165">
        <v>1</v>
      </c>
      <c r="D797" s="165">
        <v>4</v>
      </c>
      <c r="E797" s="165">
        <v>2</v>
      </c>
      <c r="F797" s="165">
        <v>4</v>
      </c>
      <c r="G797" s="165">
        <v>3</v>
      </c>
      <c r="H797" s="165">
        <v>4</v>
      </c>
      <c r="I797" s="165">
        <v>1</v>
      </c>
      <c r="J797" s="165">
        <v>1</v>
      </c>
      <c r="K797" s="165">
        <v>3</v>
      </c>
      <c r="L797" s="165">
        <v>2</v>
      </c>
      <c r="M797" s="165">
        <v>1</v>
      </c>
      <c r="N797" s="165">
        <v>4</v>
      </c>
      <c r="O797" s="165">
        <v>1</v>
      </c>
      <c r="P797" s="98" t="s">
        <v>601</v>
      </c>
      <c r="Q797" s="98" t="s">
        <v>202</v>
      </c>
    </row>
    <row r="798" spans="1:17" s="95" customFormat="1" ht="27" hidden="1" thickBot="1" x14ac:dyDescent="0.3">
      <c r="A798" s="95">
        <v>2017</v>
      </c>
      <c r="B798" s="143" t="s">
        <v>163</v>
      </c>
      <c r="C798" s="163">
        <v>2</v>
      </c>
      <c r="D798" s="163">
        <v>3</v>
      </c>
      <c r="E798" s="163">
        <v>5</v>
      </c>
      <c r="F798" s="163">
        <v>4</v>
      </c>
      <c r="G798" s="163">
        <v>4</v>
      </c>
      <c r="H798" s="163">
        <v>4</v>
      </c>
      <c r="I798" s="163">
        <v>2</v>
      </c>
      <c r="J798" s="163">
        <v>2</v>
      </c>
      <c r="K798" s="163">
        <v>3</v>
      </c>
      <c r="L798" s="163">
        <v>5</v>
      </c>
      <c r="M798" s="163">
        <v>4</v>
      </c>
      <c r="N798" s="163">
        <v>5</v>
      </c>
      <c r="O798" s="163">
        <v>3</v>
      </c>
      <c r="P798" s="99" t="s">
        <v>604</v>
      </c>
      <c r="Q798" s="99" t="s">
        <v>203</v>
      </c>
    </row>
    <row r="799" spans="1:17" s="95" customFormat="1" ht="27" hidden="1" thickBot="1" x14ac:dyDescent="0.3">
      <c r="A799" s="95">
        <v>2017</v>
      </c>
      <c r="B799" s="145" t="s">
        <v>162</v>
      </c>
      <c r="C799" s="165">
        <v>5</v>
      </c>
      <c r="D799" s="165">
        <v>4</v>
      </c>
      <c r="E799" s="165">
        <v>3</v>
      </c>
      <c r="F799" s="165">
        <v>5</v>
      </c>
      <c r="G799" s="165">
        <v>4</v>
      </c>
      <c r="H799" s="165">
        <v>3</v>
      </c>
      <c r="I799" s="165">
        <v>1</v>
      </c>
      <c r="J799" s="165">
        <v>4</v>
      </c>
      <c r="K799" s="165">
        <v>2</v>
      </c>
      <c r="L799" s="165">
        <v>4</v>
      </c>
      <c r="M799" s="165">
        <v>3</v>
      </c>
      <c r="N799" s="165">
        <v>5</v>
      </c>
      <c r="O799" s="165">
        <v>4</v>
      </c>
      <c r="P799" s="98" t="s">
        <v>483</v>
      </c>
      <c r="Q799" s="98" t="s">
        <v>204</v>
      </c>
    </row>
    <row r="800" spans="1:17" s="95" customFormat="1" ht="27" hidden="1" thickBot="1" x14ac:dyDescent="0.3">
      <c r="A800" s="95">
        <v>2017</v>
      </c>
      <c r="B800" s="143" t="s">
        <v>162</v>
      </c>
      <c r="C800" s="163">
        <v>3</v>
      </c>
      <c r="D800" s="163">
        <v>3</v>
      </c>
      <c r="E800" s="163">
        <v>5</v>
      </c>
      <c r="F800" s="163">
        <v>4</v>
      </c>
      <c r="G800" s="163">
        <v>5</v>
      </c>
      <c r="H800" s="163">
        <v>4</v>
      </c>
      <c r="I800" s="163">
        <v>4</v>
      </c>
      <c r="J800" s="163">
        <v>3</v>
      </c>
      <c r="K800" s="163">
        <v>4</v>
      </c>
      <c r="L800" s="163">
        <v>5</v>
      </c>
      <c r="M800" s="163">
        <v>2</v>
      </c>
      <c r="N800" s="163">
        <v>4</v>
      </c>
      <c r="O800" s="163">
        <v>4</v>
      </c>
      <c r="P800" s="99" t="s">
        <v>609</v>
      </c>
      <c r="Q800" s="99" t="s">
        <v>203</v>
      </c>
    </row>
    <row r="801" spans="1:17" s="95" customFormat="1" ht="27" hidden="1" thickBot="1" x14ac:dyDescent="0.3">
      <c r="A801" s="95">
        <v>2017</v>
      </c>
      <c r="B801" s="145" t="s">
        <v>162</v>
      </c>
      <c r="C801" s="165">
        <v>4</v>
      </c>
      <c r="D801" s="165">
        <v>2</v>
      </c>
      <c r="E801" s="165">
        <v>4</v>
      </c>
      <c r="F801" s="165">
        <v>2</v>
      </c>
      <c r="G801" s="165">
        <v>4</v>
      </c>
      <c r="H801" s="165">
        <v>2</v>
      </c>
      <c r="I801" s="165">
        <v>4</v>
      </c>
      <c r="J801" s="165">
        <v>2</v>
      </c>
      <c r="K801" s="165">
        <v>4</v>
      </c>
      <c r="L801" s="165">
        <v>1</v>
      </c>
      <c r="M801" s="165">
        <v>2</v>
      </c>
      <c r="N801" s="165">
        <v>4</v>
      </c>
      <c r="O801" s="165">
        <v>1</v>
      </c>
      <c r="P801" s="98" t="s">
        <v>527</v>
      </c>
      <c r="Q801" s="98" t="s">
        <v>203</v>
      </c>
    </row>
    <row r="802" spans="1:17" s="95" customFormat="1" ht="15.75" hidden="1" thickBot="1" x14ac:dyDescent="0.3">
      <c r="A802" s="95">
        <v>2017</v>
      </c>
      <c r="B802" s="143" t="s">
        <v>163</v>
      </c>
      <c r="C802" s="163">
        <v>5</v>
      </c>
      <c r="D802" s="163">
        <v>5</v>
      </c>
      <c r="E802" s="163">
        <v>5</v>
      </c>
      <c r="F802" s="163">
        <v>5</v>
      </c>
      <c r="G802" s="163">
        <v>5</v>
      </c>
      <c r="H802" s="163">
        <v>5</v>
      </c>
      <c r="I802" s="163">
        <v>5</v>
      </c>
      <c r="J802" s="163">
        <v>5</v>
      </c>
      <c r="K802" s="163">
        <v>5</v>
      </c>
      <c r="L802" s="163">
        <v>5</v>
      </c>
      <c r="M802" s="163">
        <v>5</v>
      </c>
      <c r="N802" s="163">
        <v>5</v>
      </c>
      <c r="O802" s="163">
        <v>5</v>
      </c>
      <c r="P802" s="99" t="s">
        <v>612</v>
      </c>
      <c r="Q802" s="99" t="s">
        <v>192</v>
      </c>
    </row>
    <row r="803" spans="1:17" s="95" customFormat="1" ht="39.75" hidden="1" thickBot="1" x14ac:dyDescent="0.3">
      <c r="A803" s="95">
        <v>2017</v>
      </c>
      <c r="B803" s="145" t="s">
        <v>163</v>
      </c>
      <c r="C803" s="165">
        <v>3</v>
      </c>
      <c r="D803" s="165">
        <v>4</v>
      </c>
      <c r="E803" s="165">
        <v>4</v>
      </c>
      <c r="F803" s="165">
        <v>4</v>
      </c>
      <c r="G803" s="165">
        <v>4</v>
      </c>
      <c r="H803" s="165">
        <v>4</v>
      </c>
      <c r="I803" s="165">
        <v>4</v>
      </c>
      <c r="J803" s="165">
        <v>3</v>
      </c>
      <c r="K803" s="165">
        <v>4</v>
      </c>
      <c r="L803" s="165">
        <v>4</v>
      </c>
      <c r="M803" s="165">
        <v>5</v>
      </c>
      <c r="N803" s="165">
        <v>4</v>
      </c>
      <c r="O803" s="165">
        <v>3</v>
      </c>
      <c r="P803" s="98" t="s">
        <v>615</v>
      </c>
      <c r="Q803" s="98" t="s">
        <v>202</v>
      </c>
    </row>
    <row r="804" spans="1:17" s="95" customFormat="1" ht="39.75" hidden="1" thickBot="1" x14ac:dyDescent="0.3">
      <c r="A804" s="95">
        <v>2017</v>
      </c>
      <c r="B804" s="143" t="s">
        <v>163</v>
      </c>
      <c r="C804" s="163">
        <v>4</v>
      </c>
      <c r="D804" s="163">
        <v>2</v>
      </c>
      <c r="E804" s="163">
        <v>3</v>
      </c>
      <c r="F804" s="163">
        <v>3</v>
      </c>
      <c r="G804" s="163">
        <v>2</v>
      </c>
      <c r="H804" s="163">
        <v>3</v>
      </c>
      <c r="I804" s="163">
        <v>2</v>
      </c>
      <c r="J804" s="163">
        <v>3</v>
      </c>
      <c r="K804" s="163">
        <v>4</v>
      </c>
      <c r="L804" s="163">
        <v>4</v>
      </c>
      <c r="M804" s="163">
        <v>2</v>
      </c>
      <c r="N804" s="163">
        <v>5</v>
      </c>
      <c r="O804" s="163">
        <v>3</v>
      </c>
      <c r="P804" s="99" t="s">
        <v>618</v>
      </c>
      <c r="Q804" s="99" t="s">
        <v>203</v>
      </c>
    </row>
    <row r="805" spans="1:17" s="95" customFormat="1" ht="27" hidden="1" thickBot="1" x14ac:dyDescent="0.3">
      <c r="A805" s="95">
        <v>2017</v>
      </c>
      <c r="B805" s="145" t="s">
        <v>163</v>
      </c>
      <c r="C805" s="165">
        <v>3</v>
      </c>
      <c r="D805" s="165">
        <v>4</v>
      </c>
      <c r="E805" s="165">
        <v>3</v>
      </c>
      <c r="F805" s="165">
        <v>5</v>
      </c>
      <c r="G805" s="165">
        <v>4</v>
      </c>
      <c r="H805" s="165">
        <v>3</v>
      </c>
      <c r="I805" s="165">
        <v>3</v>
      </c>
      <c r="J805" s="165">
        <v>4</v>
      </c>
      <c r="K805" s="165">
        <v>2</v>
      </c>
      <c r="L805" s="165">
        <v>4</v>
      </c>
      <c r="M805" s="165">
        <v>4</v>
      </c>
      <c r="N805" s="165">
        <v>3</v>
      </c>
      <c r="O805" s="165">
        <v>2</v>
      </c>
      <c r="P805" s="98" t="s">
        <v>420</v>
      </c>
      <c r="Q805" s="98" t="s">
        <v>203</v>
      </c>
    </row>
    <row r="806" spans="1:17" s="95" customFormat="1" ht="15.75" hidden="1" thickBot="1" x14ac:dyDescent="0.3">
      <c r="A806" s="95">
        <v>2017</v>
      </c>
      <c r="B806" s="143" t="s">
        <v>162</v>
      </c>
      <c r="C806" s="163">
        <v>3</v>
      </c>
      <c r="D806" s="163">
        <v>3</v>
      </c>
      <c r="E806" s="163">
        <v>3</v>
      </c>
      <c r="F806" s="163">
        <v>4</v>
      </c>
      <c r="G806" s="163">
        <v>4</v>
      </c>
      <c r="H806" s="163">
        <v>3</v>
      </c>
      <c r="I806" s="163">
        <v>3</v>
      </c>
      <c r="J806" s="163">
        <v>4</v>
      </c>
      <c r="K806" s="163">
        <v>3</v>
      </c>
      <c r="L806" s="163">
        <v>4</v>
      </c>
      <c r="M806" s="163">
        <v>4</v>
      </c>
      <c r="N806" s="163">
        <v>5</v>
      </c>
      <c r="O806" s="163">
        <v>4</v>
      </c>
      <c r="P806" s="99" t="s">
        <v>3495</v>
      </c>
      <c r="Q806" s="99" t="s">
        <v>192</v>
      </c>
    </row>
    <row r="807" spans="1:17" s="95" customFormat="1" ht="27" hidden="1" thickBot="1" x14ac:dyDescent="0.3">
      <c r="A807" s="95">
        <v>2017</v>
      </c>
      <c r="B807" s="145" t="s">
        <v>162</v>
      </c>
      <c r="C807" s="165">
        <v>5</v>
      </c>
      <c r="D807" s="165">
        <v>5</v>
      </c>
      <c r="E807" s="165">
        <v>5</v>
      </c>
      <c r="F807" s="165">
        <v>5</v>
      </c>
      <c r="G807" s="165">
        <v>5</v>
      </c>
      <c r="H807" s="165">
        <v>5</v>
      </c>
      <c r="I807" s="165">
        <v>5</v>
      </c>
      <c r="J807" s="165">
        <v>3</v>
      </c>
      <c r="K807" s="165">
        <v>2</v>
      </c>
      <c r="L807" s="165">
        <v>2</v>
      </c>
      <c r="M807" s="165">
        <v>2</v>
      </c>
      <c r="N807" s="165">
        <v>4</v>
      </c>
      <c r="O807" s="165">
        <v>5</v>
      </c>
      <c r="P807" s="98" t="s">
        <v>345</v>
      </c>
      <c r="Q807" s="98" t="s">
        <v>153</v>
      </c>
    </row>
    <row r="808" spans="1:17" s="95" customFormat="1" ht="27" hidden="1" thickBot="1" x14ac:dyDescent="0.3">
      <c r="A808" s="95">
        <v>2017</v>
      </c>
      <c r="B808" s="143" t="s">
        <v>162</v>
      </c>
      <c r="C808" s="163">
        <v>5</v>
      </c>
      <c r="D808" s="163">
        <v>4</v>
      </c>
      <c r="E808" s="163">
        <v>4</v>
      </c>
      <c r="F808" s="163">
        <v>4</v>
      </c>
      <c r="G808" s="163">
        <v>5</v>
      </c>
      <c r="H808" s="163">
        <v>4</v>
      </c>
      <c r="I808" s="163">
        <v>4</v>
      </c>
      <c r="J808" s="163">
        <v>3</v>
      </c>
      <c r="K808" s="163">
        <v>4</v>
      </c>
      <c r="L808" s="163">
        <v>5</v>
      </c>
      <c r="M808" s="163">
        <v>5</v>
      </c>
      <c r="N808" s="163">
        <v>5</v>
      </c>
      <c r="O808" s="163">
        <v>5</v>
      </c>
      <c r="P808" s="99" t="s">
        <v>627</v>
      </c>
      <c r="Q808" s="99" t="s">
        <v>203</v>
      </c>
    </row>
    <row r="809" spans="1:17" s="95" customFormat="1" ht="15.75" hidden="1" thickBot="1" x14ac:dyDescent="0.3">
      <c r="A809" s="95">
        <v>2017</v>
      </c>
      <c r="B809" s="145" t="s">
        <v>163</v>
      </c>
      <c r="C809" s="165">
        <v>5</v>
      </c>
      <c r="D809" s="165">
        <v>3</v>
      </c>
      <c r="E809" s="165">
        <v>3</v>
      </c>
      <c r="F809" s="165">
        <v>5</v>
      </c>
      <c r="G809" s="165">
        <v>3</v>
      </c>
      <c r="H809" s="165">
        <v>4</v>
      </c>
      <c r="I809" s="165">
        <v>4</v>
      </c>
      <c r="J809" s="165">
        <v>4</v>
      </c>
      <c r="K809" s="165">
        <v>2</v>
      </c>
      <c r="L809" s="165">
        <v>3</v>
      </c>
      <c r="M809" s="165">
        <v>2</v>
      </c>
      <c r="N809" s="165">
        <v>5</v>
      </c>
      <c r="O809" s="165">
        <v>3</v>
      </c>
      <c r="P809" s="98" t="s">
        <v>191</v>
      </c>
      <c r="Q809" s="98" t="s">
        <v>192</v>
      </c>
    </row>
    <row r="810" spans="1:17" s="95" customFormat="1" ht="27" hidden="1" thickBot="1" x14ac:dyDescent="0.3">
      <c r="A810" s="95">
        <v>2017</v>
      </c>
      <c r="B810" s="143" t="s">
        <v>162</v>
      </c>
      <c r="C810" s="163">
        <v>3</v>
      </c>
      <c r="D810" s="163">
        <v>4</v>
      </c>
      <c r="E810" s="163">
        <v>4</v>
      </c>
      <c r="F810" s="163">
        <v>4</v>
      </c>
      <c r="G810" s="163">
        <v>3</v>
      </c>
      <c r="H810" s="163">
        <v>3</v>
      </c>
      <c r="I810" s="163">
        <v>1</v>
      </c>
      <c r="J810" s="163">
        <v>3</v>
      </c>
      <c r="K810" s="163">
        <v>3</v>
      </c>
      <c r="L810" s="163">
        <v>2</v>
      </c>
      <c r="M810" s="163">
        <v>4</v>
      </c>
      <c r="N810" s="163">
        <v>4</v>
      </c>
      <c r="O810" s="163">
        <v>3</v>
      </c>
      <c r="P810" s="99" t="s">
        <v>345</v>
      </c>
      <c r="Q810" s="99" t="s">
        <v>203</v>
      </c>
    </row>
    <row r="811" spans="1:17" s="95" customFormat="1" ht="27" hidden="1" thickBot="1" x14ac:dyDescent="0.3">
      <c r="A811" s="95">
        <v>2017</v>
      </c>
      <c r="B811" s="145" t="s">
        <v>162</v>
      </c>
      <c r="C811" s="165">
        <v>1</v>
      </c>
      <c r="D811" s="165">
        <v>4</v>
      </c>
      <c r="E811" s="165">
        <v>4</v>
      </c>
      <c r="F811" s="165">
        <v>4</v>
      </c>
      <c r="G811" s="165">
        <v>4</v>
      </c>
      <c r="H811" s="165">
        <v>3</v>
      </c>
      <c r="I811" s="165">
        <v>4</v>
      </c>
      <c r="J811" s="165">
        <v>4</v>
      </c>
      <c r="K811" s="165">
        <v>5</v>
      </c>
      <c r="L811" s="165">
        <v>4</v>
      </c>
      <c r="M811" s="165">
        <v>4</v>
      </c>
      <c r="N811" s="165">
        <v>4</v>
      </c>
      <c r="O811" s="165">
        <v>5</v>
      </c>
      <c r="P811" s="98" t="s">
        <v>630</v>
      </c>
      <c r="Q811" s="98" t="s">
        <v>192</v>
      </c>
    </row>
    <row r="812" spans="1:17" s="95" customFormat="1" ht="15.75" hidden="1" thickBot="1" x14ac:dyDescent="0.3">
      <c r="A812" s="95">
        <v>2017</v>
      </c>
      <c r="B812" s="143" t="s">
        <v>163</v>
      </c>
      <c r="C812" s="163">
        <v>4</v>
      </c>
      <c r="D812" s="163">
        <v>5</v>
      </c>
      <c r="E812" s="163">
        <v>4</v>
      </c>
      <c r="F812" s="163">
        <v>3</v>
      </c>
      <c r="G812" s="163">
        <v>5</v>
      </c>
      <c r="H812" s="163">
        <v>4</v>
      </c>
      <c r="I812" s="163">
        <v>5</v>
      </c>
      <c r="J812" s="163">
        <v>2</v>
      </c>
      <c r="K812" s="163">
        <v>3</v>
      </c>
      <c r="L812" s="163">
        <v>4</v>
      </c>
      <c r="M812" s="163">
        <v>3</v>
      </c>
      <c r="N812" s="163">
        <v>5</v>
      </c>
      <c r="O812" s="163">
        <v>3</v>
      </c>
      <c r="P812" s="99" t="s">
        <v>632</v>
      </c>
      <c r="Q812" s="99" t="s">
        <v>153</v>
      </c>
    </row>
    <row r="813" spans="1:17" s="95" customFormat="1" ht="27" hidden="1" thickBot="1" x14ac:dyDescent="0.3">
      <c r="A813" s="95">
        <v>2017</v>
      </c>
      <c r="B813" s="145" t="s">
        <v>163</v>
      </c>
      <c r="C813" s="165">
        <v>5</v>
      </c>
      <c r="D813" s="165">
        <v>5</v>
      </c>
      <c r="E813" s="165">
        <v>5</v>
      </c>
      <c r="F813" s="165">
        <v>5</v>
      </c>
      <c r="G813" s="165">
        <v>5</v>
      </c>
      <c r="H813" s="165">
        <v>5</v>
      </c>
      <c r="I813" s="165">
        <v>4</v>
      </c>
      <c r="J813" s="165">
        <v>5</v>
      </c>
      <c r="K813" s="165">
        <v>3</v>
      </c>
      <c r="L813" s="165">
        <v>5</v>
      </c>
      <c r="M813" s="165">
        <v>5</v>
      </c>
      <c r="N813" s="165">
        <v>5</v>
      </c>
      <c r="O813" s="165">
        <v>5</v>
      </c>
      <c r="P813" s="98" t="s">
        <v>637</v>
      </c>
      <c r="Q813" s="98" t="s">
        <v>638</v>
      </c>
    </row>
    <row r="814" spans="1:17" s="95" customFormat="1" ht="27" hidden="1" thickBot="1" x14ac:dyDescent="0.3">
      <c r="A814" s="95">
        <v>2017</v>
      </c>
      <c r="B814" s="143" t="s">
        <v>162</v>
      </c>
      <c r="C814" s="163">
        <v>4</v>
      </c>
      <c r="D814" s="163">
        <v>4</v>
      </c>
      <c r="E814" s="163">
        <v>4</v>
      </c>
      <c r="F814" s="163">
        <v>4</v>
      </c>
      <c r="G814" s="163">
        <v>4</v>
      </c>
      <c r="H814" s="163">
        <v>5</v>
      </c>
      <c r="I814" s="163">
        <v>5</v>
      </c>
      <c r="J814" s="163">
        <v>4</v>
      </c>
      <c r="K814" s="163" t="s">
        <v>5</v>
      </c>
      <c r="L814" s="163">
        <v>4</v>
      </c>
      <c r="M814" s="163">
        <v>4</v>
      </c>
      <c r="N814" s="163">
        <v>4</v>
      </c>
      <c r="O814" s="163">
        <v>4</v>
      </c>
      <c r="P814" s="99" t="s">
        <v>345</v>
      </c>
      <c r="Q814" s="99" t="s">
        <v>153</v>
      </c>
    </row>
    <row r="815" spans="1:17" s="95" customFormat="1" ht="27" hidden="1" thickBot="1" x14ac:dyDescent="0.3">
      <c r="A815" s="95">
        <v>2017</v>
      </c>
      <c r="B815" s="147"/>
      <c r="C815" s="165">
        <v>4</v>
      </c>
      <c r="D815" s="165">
        <v>3</v>
      </c>
      <c r="E815" s="165">
        <v>2</v>
      </c>
      <c r="F815" s="165">
        <v>4</v>
      </c>
      <c r="G815" s="165">
        <v>4</v>
      </c>
      <c r="H815" s="165">
        <v>3</v>
      </c>
      <c r="I815" s="165">
        <v>4</v>
      </c>
      <c r="J815" s="165">
        <v>3</v>
      </c>
      <c r="K815" s="165">
        <v>4</v>
      </c>
      <c r="L815" s="165">
        <v>4</v>
      </c>
      <c r="M815" s="165">
        <v>4</v>
      </c>
      <c r="N815" s="165">
        <v>4</v>
      </c>
      <c r="O815" s="165">
        <v>3</v>
      </c>
      <c r="P815" s="98"/>
      <c r="Q815" s="98" t="s">
        <v>202</v>
      </c>
    </row>
    <row r="816" spans="1:17" s="95" customFormat="1" ht="39.75" hidden="1" thickBot="1" x14ac:dyDescent="0.3">
      <c r="A816" s="95">
        <v>2017</v>
      </c>
      <c r="B816" s="143" t="s">
        <v>163</v>
      </c>
      <c r="C816" s="163">
        <v>5</v>
      </c>
      <c r="D816" s="163">
        <v>4</v>
      </c>
      <c r="E816" s="163">
        <v>3</v>
      </c>
      <c r="F816" s="163">
        <v>5</v>
      </c>
      <c r="G816" s="163">
        <v>4</v>
      </c>
      <c r="H816" s="163">
        <v>4</v>
      </c>
      <c r="I816" s="163">
        <v>4</v>
      </c>
      <c r="J816" s="163">
        <v>3</v>
      </c>
      <c r="K816" s="163">
        <v>2</v>
      </c>
      <c r="L816" s="163">
        <v>2</v>
      </c>
      <c r="M816" s="163">
        <v>5</v>
      </c>
      <c r="N816" s="163">
        <v>5</v>
      </c>
      <c r="O816" s="163">
        <v>4</v>
      </c>
      <c r="P816" s="99" t="s">
        <v>644</v>
      </c>
      <c r="Q816" s="99" t="s">
        <v>192</v>
      </c>
    </row>
    <row r="817" spans="1:17" s="95" customFormat="1" ht="27" hidden="1" thickBot="1" x14ac:dyDescent="0.3">
      <c r="A817" s="95">
        <v>2017</v>
      </c>
      <c r="B817" s="145" t="s">
        <v>163</v>
      </c>
      <c r="C817" s="165">
        <v>5</v>
      </c>
      <c r="D817" s="165">
        <v>3</v>
      </c>
      <c r="E817" s="165">
        <v>3</v>
      </c>
      <c r="F817" s="165">
        <v>4</v>
      </c>
      <c r="G817" s="165">
        <v>3</v>
      </c>
      <c r="H817" s="165">
        <v>4</v>
      </c>
      <c r="I817" s="165">
        <v>5</v>
      </c>
      <c r="J817" s="165">
        <v>3</v>
      </c>
      <c r="K817" s="165">
        <v>3</v>
      </c>
      <c r="L817" s="165">
        <v>5</v>
      </c>
      <c r="M817" s="165">
        <v>4</v>
      </c>
      <c r="N817" s="165">
        <v>5</v>
      </c>
      <c r="O817" s="165">
        <v>5</v>
      </c>
      <c r="P817" s="98" t="s">
        <v>646</v>
      </c>
      <c r="Q817" s="98" t="s">
        <v>203</v>
      </c>
    </row>
    <row r="818" spans="1:17" s="95" customFormat="1" ht="15.75" hidden="1" thickBot="1" x14ac:dyDescent="0.3">
      <c r="A818" s="95">
        <v>2017</v>
      </c>
      <c r="B818" s="143" t="s">
        <v>162</v>
      </c>
      <c r="C818" s="163">
        <v>5</v>
      </c>
      <c r="D818" s="163">
        <v>4</v>
      </c>
      <c r="E818" s="163">
        <v>4</v>
      </c>
      <c r="F818" s="163">
        <v>4</v>
      </c>
      <c r="G818" s="163">
        <v>5</v>
      </c>
      <c r="H818" s="163">
        <v>4</v>
      </c>
      <c r="I818" s="163" t="s">
        <v>5</v>
      </c>
      <c r="J818" s="163">
        <v>4</v>
      </c>
      <c r="K818" s="163">
        <v>4</v>
      </c>
      <c r="L818" s="163">
        <v>4</v>
      </c>
      <c r="M818" s="163">
        <v>4</v>
      </c>
      <c r="N818" s="163">
        <v>4</v>
      </c>
      <c r="O818" s="163">
        <v>4</v>
      </c>
      <c r="P818" s="99" t="s">
        <v>191</v>
      </c>
      <c r="Q818" s="99" t="s">
        <v>192</v>
      </c>
    </row>
    <row r="819" spans="1:17" s="95" customFormat="1" ht="39.75" hidden="1" thickBot="1" x14ac:dyDescent="0.3">
      <c r="A819" s="95">
        <v>2017</v>
      </c>
      <c r="B819" s="145" t="s">
        <v>162</v>
      </c>
      <c r="C819" s="165">
        <v>4</v>
      </c>
      <c r="D819" s="165">
        <v>3</v>
      </c>
      <c r="E819" s="165">
        <v>3</v>
      </c>
      <c r="F819" s="165">
        <v>5</v>
      </c>
      <c r="G819" s="165">
        <v>5</v>
      </c>
      <c r="H819" s="165">
        <v>4</v>
      </c>
      <c r="I819" s="165">
        <v>4</v>
      </c>
      <c r="J819" s="165">
        <v>3</v>
      </c>
      <c r="K819" s="165">
        <v>3</v>
      </c>
      <c r="L819" s="165">
        <v>5</v>
      </c>
      <c r="M819" s="165">
        <v>4</v>
      </c>
      <c r="N819" s="165">
        <v>4</v>
      </c>
      <c r="O819" s="165">
        <v>4</v>
      </c>
      <c r="P819" s="98" t="s">
        <v>649</v>
      </c>
      <c r="Q819" s="98" t="s">
        <v>203</v>
      </c>
    </row>
    <row r="820" spans="1:17" s="95" customFormat="1" ht="15.75" hidden="1" thickBot="1" x14ac:dyDescent="0.3">
      <c r="A820" s="95">
        <v>2017</v>
      </c>
      <c r="B820" s="143" t="s">
        <v>162</v>
      </c>
      <c r="C820" s="163" t="s">
        <v>5</v>
      </c>
      <c r="D820" s="163" t="s">
        <v>5</v>
      </c>
      <c r="E820" s="163">
        <v>5</v>
      </c>
      <c r="F820" s="163" t="s">
        <v>5</v>
      </c>
      <c r="G820" s="163">
        <v>5</v>
      </c>
      <c r="H820" s="163" t="s">
        <v>5</v>
      </c>
      <c r="I820" s="163" t="s">
        <v>5</v>
      </c>
      <c r="J820" s="163" t="s">
        <v>5</v>
      </c>
      <c r="K820" s="163" t="s">
        <v>5</v>
      </c>
      <c r="L820" s="163" t="s">
        <v>5</v>
      </c>
      <c r="M820" s="163" t="s">
        <v>5</v>
      </c>
      <c r="N820" s="163" t="s">
        <v>5</v>
      </c>
      <c r="O820" s="163" t="s">
        <v>5</v>
      </c>
      <c r="P820" s="99" t="s">
        <v>650</v>
      </c>
      <c r="Q820" s="99" t="s">
        <v>155</v>
      </c>
    </row>
    <row r="821" spans="1:17" s="95" customFormat="1" ht="27" hidden="1" thickBot="1" x14ac:dyDescent="0.3">
      <c r="A821" s="95">
        <v>2017</v>
      </c>
      <c r="B821" s="145" t="s">
        <v>163</v>
      </c>
      <c r="C821" s="165">
        <v>5</v>
      </c>
      <c r="D821" s="165">
        <v>4</v>
      </c>
      <c r="E821" s="165">
        <v>4</v>
      </c>
      <c r="F821" s="165">
        <v>4</v>
      </c>
      <c r="G821" s="165">
        <v>5</v>
      </c>
      <c r="H821" s="165">
        <v>5</v>
      </c>
      <c r="I821" s="165">
        <v>4</v>
      </c>
      <c r="J821" s="165">
        <v>3</v>
      </c>
      <c r="K821" s="165">
        <v>4</v>
      </c>
      <c r="L821" s="165">
        <v>5</v>
      </c>
      <c r="M821" s="165">
        <v>5</v>
      </c>
      <c r="N821" s="165">
        <v>5</v>
      </c>
      <c r="O821" s="165">
        <v>3</v>
      </c>
      <c r="P821" s="98" t="s">
        <v>653</v>
      </c>
      <c r="Q821" s="98" t="s">
        <v>203</v>
      </c>
    </row>
    <row r="822" spans="1:17" s="95" customFormat="1" ht="27" hidden="1" thickBot="1" x14ac:dyDescent="0.3">
      <c r="A822" s="95">
        <v>2017</v>
      </c>
      <c r="B822" s="143" t="s">
        <v>162</v>
      </c>
      <c r="C822" s="163">
        <v>4</v>
      </c>
      <c r="D822" s="163">
        <v>2</v>
      </c>
      <c r="E822" s="163">
        <v>2</v>
      </c>
      <c r="F822" s="163">
        <v>3</v>
      </c>
      <c r="G822" s="163">
        <v>4</v>
      </c>
      <c r="H822" s="163">
        <v>4</v>
      </c>
      <c r="I822" s="163">
        <v>4</v>
      </c>
      <c r="J822" s="163">
        <v>2</v>
      </c>
      <c r="K822" s="163">
        <v>3</v>
      </c>
      <c r="L822" s="163">
        <v>4</v>
      </c>
      <c r="M822" s="163">
        <v>3</v>
      </c>
      <c r="N822" s="163">
        <v>4</v>
      </c>
      <c r="O822" s="163">
        <v>4</v>
      </c>
      <c r="P822" s="99" t="s">
        <v>379</v>
      </c>
      <c r="Q822" s="99" t="s">
        <v>202</v>
      </c>
    </row>
    <row r="823" spans="1:17" s="95" customFormat="1" ht="39.75" hidden="1" thickBot="1" x14ac:dyDescent="0.3">
      <c r="A823" s="95">
        <v>2017</v>
      </c>
      <c r="B823" s="145" t="s">
        <v>162</v>
      </c>
      <c r="C823" s="165">
        <v>5</v>
      </c>
      <c r="D823" s="165">
        <v>3</v>
      </c>
      <c r="E823" s="165">
        <v>4</v>
      </c>
      <c r="F823" s="165">
        <v>3</v>
      </c>
      <c r="G823" s="165">
        <v>3</v>
      </c>
      <c r="H823" s="165">
        <v>4</v>
      </c>
      <c r="I823" s="165">
        <v>3</v>
      </c>
      <c r="J823" s="165">
        <v>4</v>
      </c>
      <c r="K823" s="165">
        <v>3</v>
      </c>
      <c r="L823" s="165">
        <v>3</v>
      </c>
      <c r="M823" s="165">
        <v>1</v>
      </c>
      <c r="N823" s="165">
        <v>3</v>
      </c>
      <c r="O823" s="165">
        <v>3</v>
      </c>
      <c r="P823" s="98" t="s">
        <v>654</v>
      </c>
      <c r="Q823" s="98" t="s">
        <v>192</v>
      </c>
    </row>
    <row r="824" spans="1:17" s="95" customFormat="1" ht="27" hidden="1" thickBot="1" x14ac:dyDescent="0.3">
      <c r="A824" s="95">
        <v>2017</v>
      </c>
      <c r="B824" s="143" t="s">
        <v>162</v>
      </c>
      <c r="C824" s="163">
        <v>4</v>
      </c>
      <c r="D824" s="163">
        <v>4</v>
      </c>
      <c r="E824" s="163">
        <v>4</v>
      </c>
      <c r="F824" s="163">
        <v>4</v>
      </c>
      <c r="G824" s="163">
        <v>5</v>
      </c>
      <c r="H824" s="163">
        <v>5</v>
      </c>
      <c r="I824" s="163">
        <v>4</v>
      </c>
      <c r="J824" s="163">
        <v>3</v>
      </c>
      <c r="K824" s="163">
        <v>5</v>
      </c>
      <c r="L824" s="163">
        <v>5</v>
      </c>
      <c r="M824" s="163">
        <v>5</v>
      </c>
      <c r="N824" s="163">
        <v>5</v>
      </c>
      <c r="O824" s="163">
        <v>4</v>
      </c>
      <c r="P824" s="99" t="s">
        <v>657</v>
      </c>
      <c r="Q824" s="99" t="s">
        <v>202</v>
      </c>
    </row>
    <row r="825" spans="1:17" s="95" customFormat="1" ht="27" hidden="1" thickBot="1" x14ac:dyDescent="0.3">
      <c r="A825" s="95">
        <v>2017</v>
      </c>
      <c r="B825" s="145" t="s">
        <v>163</v>
      </c>
      <c r="C825" s="165">
        <v>4</v>
      </c>
      <c r="D825" s="165">
        <v>3</v>
      </c>
      <c r="E825" s="165">
        <v>5</v>
      </c>
      <c r="F825" s="165">
        <v>5</v>
      </c>
      <c r="G825" s="165">
        <v>4</v>
      </c>
      <c r="H825" s="165">
        <v>4</v>
      </c>
      <c r="I825" s="165">
        <v>4</v>
      </c>
      <c r="J825" s="165">
        <v>2</v>
      </c>
      <c r="K825" s="165">
        <v>4</v>
      </c>
      <c r="L825" s="165">
        <v>4</v>
      </c>
      <c r="M825" s="165">
        <v>3</v>
      </c>
      <c r="N825" s="165">
        <v>3</v>
      </c>
      <c r="O825" s="165">
        <v>3</v>
      </c>
      <c r="P825" s="98" t="s">
        <v>660</v>
      </c>
      <c r="Q825" s="98" t="s">
        <v>203</v>
      </c>
    </row>
    <row r="826" spans="1:17" s="95" customFormat="1" ht="27" hidden="1" thickBot="1" x14ac:dyDescent="0.3">
      <c r="A826" s="95">
        <v>2017</v>
      </c>
      <c r="B826" s="143" t="s">
        <v>162</v>
      </c>
      <c r="C826" s="163">
        <v>3</v>
      </c>
      <c r="D826" s="163">
        <v>3</v>
      </c>
      <c r="E826" s="163">
        <v>5</v>
      </c>
      <c r="F826" s="163">
        <v>5</v>
      </c>
      <c r="G826" s="163">
        <v>5</v>
      </c>
      <c r="H826" s="163">
        <v>5</v>
      </c>
      <c r="I826" s="163">
        <v>5</v>
      </c>
      <c r="J826" s="163">
        <v>5</v>
      </c>
      <c r="K826" s="163">
        <v>5</v>
      </c>
      <c r="L826" s="163">
        <v>5</v>
      </c>
      <c r="M826" s="163">
        <v>5</v>
      </c>
      <c r="N826" s="163">
        <v>5</v>
      </c>
      <c r="O826" s="163">
        <v>5</v>
      </c>
      <c r="P826" s="99"/>
      <c r="Q826" s="99" t="s">
        <v>204</v>
      </c>
    </row>
    <row r="827" spans="1:17" s="95" customFormat="1" ht="27" hidden="1" thickBot="1" x14ac:dyDescent="0.3">
      <c r="A827" s="95">
        <v>2017</v>
      </c>
      <c r="B827" s="145" t="s">
        <v>163</v>
      </c>
      <c r="C827" s="165">
        <v>4</v>
      </c>
      <c r="D827" s="165">
        <v>4</v>
      </c>
      <c r="E827" s="165">
        <v>4</v>
      </c>
      <c r="F827" s="165">
        <v>4</v>
      </c>
      <c r="G827" s="165">
        <v>4</v>
      </c>
      <c r="H827" s="165">
        <v>4</v>
      </c>
      <c r="I827" s="165">
        <v>4</v>
      </c>
      <c r="J827" s="165">
        <v>4</v>
      </c>
      <c r="K827" s="165">
        <v>4</v>
      </c>
      <c r="L827" s="165">
        <v>4</v>
      </c>
      <c r="M827" s="165">
        <v>3</v>
      </c>
      <c r="N827" s="165">
        <v>4</v>
      </c>
      <c r="O827" s="165">
        <v>4</v>
      </c>
      <c r="P827" s="98" t="s">
        <v>664</v>
      </c>
      <c r="Q827" s="98" t="s">
        <v>153</v>
      </c>
    </row>
    <row r="828" spans="1:17" s="95" customFormat="1" ht="27" hidden="1" thickBot="1" x14ac:dyDescent="0.3">
      <c r="A828" s="95">
        <v>2017</v>
      </c>
      <c r="B828" s="143" t="s">
        <v>162</v>
      </c>
      <c r="C828" s="163" t="s">
        <v>5</v>
      </c>
      <c r="D828" s="163">
        <v>1</v>
      </c>
      <c r="E828" s="163" t="s">
        <v>5</v>
      </c>
      <c r="F828" s="163">
        <v>4</v>
      </c>
      <c r="G828" s="163" t="s">
        <v>5</v>
      </c>
      <c r="H828" s="163">
        <v>3</v>
      </c>
      <c r="I828" s="163" t="s">
        <v>5</v>
      </c>
      <c r="J828" s="163">
        <v>1</v>
      </c>
      <c r="K828" s="163">
        <v>1</v>
      </c>
      <c r="L828" s="163">
        <v>1</v>
      </c>
      <c r="M828" s="163">
        <v>1</v>
      </c>
      <c r="N828" s="163" t="s">
        <v>5</v>
      </c>
      <c r="O828" s="163">
        <v>1</v>
      </c>
      <c r="P828" s="99" t="s">
        <v>669</v>
      </c>
      <c r="Q828" s="99" t="s">
        <v>670</v>
      </c>
    </row>
    <row r="829" spans="1:17" s="95" customFormat="1" ht="15.75" hidden="1" thickBot="1" x14ac:dyDescent="0.3">
      <c r="A829" s="95">
        <v>2017</v>
      </c>
      <c r="B829" s="145" t="s">
        <v>163</v>
      </c>
      <c r="C829" s="165">
        <v>2</v>
      </c>
      <c r="D829" s="165">
        <v>2</v>
      </c>
      <c r="E829" s="165">
        <v>3</v>
      </c>
      <c r="F829" s="165">
        <v>3</v>
      </c>
      <c r="G829" s="165">
        <v>3</v>
      </c>
      <c r="H829" s="165">
        <v>4</v>
      </c>
      <c r="I829" s="165">
        <v>3</v>
      </c>
      <c r="J829" s="165">
        <v>2</v>
      </c>
      <c r="K829" s="165">
        <v>4</v>
      </c>
      <c r="L829" s="165">
        <v>2</v>
      </c>
      <c r="M829" s="165">
        <v>3</v>
      </c>
      <c r="N829" s="165">
        <v>2</v>
      </c>
      <c r="O829" s="165">
        <v>2</v>
      </c>
      <c r="P829" s="98" t="s">
        <v>191</v>
      </c>
      <c r="Q829" s="98" t="s">
        <v>192</v>
      </c>
    </row>
    <row r="830" spans="1:17" s="95" customFormat="1" ht="27" hidden="1" thickBot="1" x14ac:dyDescent="0.3">
      <c r="A830" s="95">
        <v>2017</v>
      </c>
      <c r="B830" s="143" t="s">
        <v>162</v>
      </c>
      <c r="C830" s="163">
        <v>3</v>
      </c>
      <c r="D830" s="163">
        <v>5</v>
      </c>
      <c r="E830" s="163">
        <v>5</v>
      </c>
      <c r="F830" s="163">
        <v>4</v>
      </c>
      <c r="G830" s="163">
        <v>5</v>
      </c>
      <c r="H830" s="163">
        <v>3</v>
      </c>
      <c r="I830" s="163">
        <v>5</v>
      </c>
      <c r="J830" s="163">
        <v>4</v>
      </c>
      <c r="K830" s="163">
        <v>3</v>
      </c>
      <c r="L830" s="163">
        <v>2</v>
      </c>
      <c r="M830" s="163">
        <v>4</v>
      </c>
      <c r="N830" s="163">
        <v>5</v>
      </c>
      <c r="O830" s="163">
        <v>3</v>
      </c>
      <c r="P830" s="99" t="s">
        <v>673</v>
      </c>
      <c r="Q830" s="99" t="s">
        <v>202</v>
      </c>
    </row>
    <row r="831" spans="1:17" s="95" customFormat="1" ht="27" hidden="1" thickBot="1" x14ac:dyDescent="0.3">
      <c r="A831" s="95">
        <v>2017</v>
      </c>
      <c r="B831" s="145" t="s">
        <v>163</v>
      </c>
      <c r="C831" s="165">
        <v>2</v>
      </c>
      <c r="D831" s="165">
        <v>3</v>
      </c>
      <c r="E831" s="165">
        <v>4</v>
      </c>
      <c r="F831" s="165">
        <v>5</v>
      </c>
      <c r="G831" s="165">
        <v>4</v>
      </c>
      <c r="H831" s="165">
        <v>4</v>
      </c>
      <c r="I831" s="165">
        <v>5</v>
      </c>
      <c r="J831" s="165">
        <v>3</v>
      </c>
      <c r="K831" s="165">
        <v>3</v>
      </c>
      <c r="L831" s="165">
        <v>5</v>
      </c>
      <c r="M831" s="165">
        <v>4</v>
      </c>
      <c r="N831" s="165">
        <v>3</v>
      </c>
      <c r="O831" s="165">
        <v>3</v>
      </c>
      <c r="P831" s="98" t="s">
        <v>674</v>
      </c>
      <c r="Q831" s="98" t="s">
        <v>203</v>
      </c>
    </row>
    <row r="832" spans="1:17" s="95" customFormat="1" ht="27" hidden="1" thickBot="1" x14ac:dyDescent="0.3">
      <c r="A832" s="95">
        <v>2017</v>
      </c>
      <c r="B832" s="143" t="s">
        <v>162</v>
      </c>
      <c r="C832" s="163">
        <v>4</v>
      </c>
      <c r="D832" s="163">
        <v>3</v>
      </c>
      <c r="E832" s="163">
        <v>4</v>
      </c>
      <c r="F832" s="163">
        <v>2</v>
      </c>
      <c r="G832" s="163">
        <v>5</v>
      </c>
      <c r="H832" s="163">
        <v>5</v>
      </c>
      <c r="I832" s="163">
        <v>2</v>
      </c>
      <c r="J832" s="163">
        <v>4</v>
      </c>
      <c r="K832" s="163">
        <v>4</v>
      </c>
      <c r="L832" s="163">
        <v>4</v>
      </c>
      <c r="M832" s="163">
        <v>5</v>
      </c>
      <c r="N832" s="163">
        <v>5</v>
      </c>
      <c r="O832" s="163">
        <v>2</v>
      </c>
      <c r="P832" s="99" t="s">
        <v>678</v>
      </c>
      <c r="Q832" s="99" t="s">
        <v>192</v>
      </c>
    </row>
    <row r="833" spans="1:17" s="95" customFormat="1" ht="39.75" hidden="1" thickBot="1" x14ac:dyDescent="0.3">
      <c r="A833" s="95">
        <v>2017</v>
      </c>
      <c r="B833" s="145" t="s">
        <v>163</v>
      </c>
      <c r="C833" s="165">
        <v>5</v>
      </c>
      <c r="D833" s="165">
        <v>1</v>
      </c>
      <c r="E833" s="165">
        <v>3</v>
      </c>
      <c r="F833" s="165">
        <v>1</v>
      </c>
      <c r="G833" s="165">
        <v>5</v>
      </c>
      <c r="H833" s="165">
        <v>3</v>
      </c>
      <c r="I833" s="165">
        <v>5</v>
      </c>
      <c r="J833" s="165">
        <v>4</v>
      </c>
      <c r="K833" s="165">
        <v>1</v>
      </c>
      <c r="L833" s="165">
        <v>3</v>
      </c>
      <c r="M833" s="165">
        <v>4</v>
      </c>
      <c r="N833" s="165">
        <v>4</v>
      </c>
      <c r="O833" s="165">
        <v>5</v>
      </c>
      <c r="P833" s="98" t="s">
        <v>679</v>
      </c>
      <c r="Q833" s="98" t="s">
        <v>204</v>
      </c>
    </row>
    <row r="834" spans="1:17" s="95" customFormat="1" ht="27" hidden="1" thickBot="1" x14ac:dyDescent="0.3">
      <c r="A834" s="95">
        <v>2017</v>
      </c>
      <c r="B834" s="143" t="s">
        <v>163</v>
      </c>
      <c r="C834" s="163">
        <v>5</v>
      </c>
      <c r="D834" s="163">
        <v>3</v>
      </c>
      <c r="E834" s="163">
        <v>5</v>
      </c>
      <c r="F834" s="163">
        <v>5</v>
      </c>
      <c r="G834" s="163">
        <v>5</v>
      </c>
      <c r="H834" s="163">
        <v>3</v>
      </c>
      <c r="I834" s="163">
        <v>1</v>
      </c>
      <c r="J834" s="163">
        <v>4</v>
      </c>
      <c r="K834" s="163">
        <v>5</v>
      </c>
      <c r="L834" s="163">
        <v>4</v>
      </c>
      <c r="M834" s="163">
        <v>4</v>
      </c>
      <c r="N834" s="163">
        <v>3</v>
      </c>
      <c r="O834" s="163">
        <v>5</v>
      </c>
      <c r="P834" s="99" t="s">
        <v>200</v>
      </c>
      <c r="Q834" s="99" t="s">
        <v>203</v>
      </c>
    </row>
    <row r="835" spans="1:17" s="95" customFormat="1" ht="27" hidden="1" thickBot="1" x14ac:dyDescent="0.3">
      <c r="A835" s="95">
        <v>2017</v>
      </c>
      <c r="B835" s="145" t="s">
        <v>162</v>
      </c>
      <c r="C835" s="165">
        <v>5</v>
      </c>
      <c r="D835" s="165">
        <v>4</v>
      </c>
      <c r="E835" s="165">
        <v>4</v>
      </c>
      <c r="F835" s="165">
        <v>5</v>
      </c>
      <c r="G835" s="165">
        <v>3</v>
      </c>
      <c r="H835" s="165">
        <v>4</v>
      </c>
      <c r="I835" s="165">
        <v>4</v>
      </c>
      <c r="J835" s="165">
        <v>4</v>
      </c>
      <c r="K835" s="165">
        <v>5</v>
      </c>
      <c r="L835" s="165">
        <v>4</v>
      </c>
      <c r="M835" s="165">
        <v>5</v>
      </c>
      <c r="N835" s="165">
        <v>5</v>
      </c>
      <c r="O835" s="165">
        <v>5</v>
      </c>
      <c r="P835" s="98" t="s">
        <v>685</v>
      </c>
      <c r="Q835" s="98" t="s">
        <v>202</v>
      </c>
    </row>
    <row r="836" spans="1:17" s="95" customFormat="1" ht="27" hidden="1" thickBot="1" x14ac:dyDescent="0.3">
      <c r="A836" s="95">
        <v>2017</v>
      </c>
      <c r="B836" s="143" t="s">
        <v>163</v>
      </c>
      <c r="C836" s="163">
        <v>4</v>
      </c>
      <c r="D836" s="163">
        <v>4</v>
      </c>
      <c r="E836" s="163">
        <v>4</v>
      </c>
      <c r="F836" s="163">
        <v>4</v>
      </c>
      <c r="G836" s="163">
        <v>4</v>
      </c>
      <c r="H836" s="163">
        <v>3</v>
      </c>
      <c r="I836" s="163">
        <v>3</v>
      </c>
      <c r="J836" s="163">
        <v>3</v>
      </c>
      <c r="K836" s="163">
        <v>3</v>
      </c>
      <c r="L836" s="163">
        <v>4</v>
      </c>
      <c r="M836" s="163">
        <v>4</v>
      </c>
      <c r="N836" s="163">
        <v>3</v>
      </c>
      <c r="O836" s="163">
        <v>4</v>
      </c>
      <c r="P836" s="99" t="s">
        <v>691</v>
      </c>
      <c r="Q836" s="99" t="s">
        <v>204</v>
      </c>
    </row>
    <row r="837" spans="1:17" s="95" customFormat="1" ht="15.75" hidden="1" thickBot="1" x14ac:dyDescent="0.3">
      <c r="A837" s="95">
        <v>2017</v>
      </c>
      <c r="B837" s="145" t="s">
        <v>163</v>
      </c>
      <c r="C837" s="165">
        <v>4</v>
      </c>
      <c r="D837" s="165">
        <v>4</v>
      </c>
      <c r="E837" s="165">
        <v>4</v>
      </c>
      <c r="F837" s="165">
        <v>4</v>
      </c>
      <c r="G837" s="165">
        <v>4</v>
      </c>
      <c r="H837" s="165">
        <v>5</v>
      </c>
      <c r="I837" s="165">
        <v>4</v>
      </c>
      <c r="J837" s="165">
        <v>4</v>
      </c>
      <c r="K837" s="165">
        <v>4</v>
      </c>
      <c r="L837" s="165">
        <v>4</v>
      </c>
      <c r="M837" s="165">
        <v>4</v>
      </c>
      <c r="N837" s="165">
        <v>4</v>
      </c>
      <c r="O837" s="165">
        <v>4</v>
      </c>
      <c r="P837" s="98" t="s">
        <v>693</v>
      </c>
      <c r="Q837" s="98" t="s">
        <v>192</v>
      </c>
    </row>
    <row r="838" spans="1:17" s="95" customFormat="1" ht="39.75" hidden="1" thickBot="1" x14ac:dyDescent="0.3">
      <c r="A838" s="95">
        <v>2017</v>
      </c>
      <c r="B838" s="143" t="s">
        <v>162</v>
      </c>
      <c r="C838" s="163">
        <v>5</v>
      </c>
      <c r="D838" s="163">
        <v>3</v>
      </c>
      <c r="E838" s="163">
        <v>4</v>
      </c>
      <c r="F838" s="163">
        <v>4</v>
      </c>
      <c r="G838" s="163">
        <v>5</v>
      </c>
      <c r="H838" s="163">
        <v>3</v>
      </c>
      <c r="I838" s="163">
        <v>2</v>
      </c>
      <c r="J838" s="163">
        <v>5</v>
      </c>
      <c r="K838" s="163">
        <v>5</v>
      </c>
      <c r="L838" s="163">
        <v>5</v>
      </c>
      <c r="M838" s="163">
        <v>5</v>
      </c>
      <c r="N838" s="163">
        <v>5</v>
      </c>
      <c r="O838" s="163">
        <v>4</v>
      </c>
      <c r="P838" s="99" t="s">
        <v>699</v>
      </c>
      <c r="Q838" s="99" t="s">
        <v>153</v>
      </c>
    </row>
    <row r="839" spans="1:17" s="95" customFormat="1" ht="39.75" hidden="1" thickBot="1" x14ac:dyDescent="0.3">
      <c r="A839" s="95">
        <v>2017</v>
      </c>
      <c r="B839" s="145" t="s">
        <v>163</v>
      </c>
      <c r="C839" s="165">
        <v>4</v>
      </c>
      <c r="D839" s="165">
        <v>2</v>
      </c>
      <c r="E839" s="165">
        <v>3</v>
      </c>
      <c r="F839" s="165">
        <v>4</v>
      </c>
      <c r="G839" s="165">
        <v>5</v>
      </c>
      <c r="H839" s="165">
        <v>3</v>
      </c>
      <c r="I839" s="165">
        <v>5</v>
      </c>
      <c r="J839" s="165">
        <v>5</v>
      </c>
      <c r="K839" s="165">
        <v>4</v>
      </c>
      <c r="L839" s="165">
        <v>5</v>
      </c>
      <c r="M839" s="165">
        <v>5</v>
      </c>
      <c r="N839" s="165">
        <v>5</v>
      </c>
      <c r="O839" s="165">
        <v>4</v>
      </c>
      <c r="P839" s="98" t="s">
        <v>701</v>
      </c>
      <c r="Q839" s="98" t="s">
        <v>202</v>
      </c>
    </row>
    <row r="840" spans="1:17" s="95" customFormat="1" ht="27" hidden="1" thickBot="1" x14ac:dyDescent="0.3">
      <c r="A840" s="95">
        <v>2017</v>
      </c>
      <c r="B840" s="143" t="s">
        <v>162</v>
      </c>
      <c r="C840" s="163">
        <v>5</v>
      </c>
      <c r="D840" s="163">
        <v>5</v>
      </c>
      <c r="E840" s="163">
        <v>5</v>
      </c>
      <c r="F840" s="163">
        <v>5</v>
      </c>
      <c r="G840" s="163">
        <v>5</v>
      </c>
      <c r="H840" s="163">
        <v>5</v>
      </c>
      <c r="I840" s="163">
        <v>5</v>
      </c>
      <c r="J840" s="163">
        <v>2</v>
      </c>
      <c r="K840" s="163">
        <v>2</v>
      </c>
      <c r="L840" s="163">
        <v>4</v>
      </c>
      <c r="M840" s="163">
        <v>5</v>
      </c>
      <c r="N840" s="163">
        <v>5</v>
      </c>
      <c r="O840" s="163">
        <v>3</v>
      </c>
      <c r="P840" s="99" t="s">
        <v>154</v>
      </c>
      <c r="Q840" s="99" t="s">
        <v>703</v>
      </c>
    </row>
    <row r="841" spans="1:17" s="95" customFormat="1" ht="78" hidden="1" thickBot="1" x14ac:dyDescent="0.3">
      <c r="A841" s="95">
        <v>2017</v>
      </c>
      <c r="B841" s="145" t="s">
        <v>162</v>
      </c>
      <c r="C841" s="165">
        <v>5</v>
      </c>
      <c r="D841" s="165">
        <v>3</v>
      </c>
      <c r="E841" s="165">
        <v>5</v>
      </c>
      <c r="F841" s="165">
        <v>4</v>
      </c>
      <c r="G841" s="165">
        <v>5</v>
      </c>
      <c r="H841" s="165">
        <v>5</v>
      </c>
      <c r="I841" s="165">
        <v>4</v>
      </c>
      <c r="J841" s="165">
        <v>5</v>
      </c>
      <c r="K841" s="165">
        <v>4</v>
      </c>
      <c r="L841" s="165">
        <v>5</v>
      </c>
      <c r="M841" s="165">
        <v>5</v>
      </c>
      <c r="N841" s="165">
        <v>5</v>
      </c>
      <c r="O841" s="165">
        <v>4</v>
      </c>
      <c r="P841" s="98" t="s">
        <v>390</v>
      </c>
      <c r="Q841" s="98" t="s">
        <v>705</v>
      </c>
    </row>
    <row r="842" spans="1:17" s="95" customFormat="1" ht="27" hidden="1" thickBot="1" x14ac:dyDescent="0.3">
      <c r="A842" s="95">
        <v>2017</v>
      </c>
      <c r="B842" s="143" t="s">
        <v>163</v>
      </c>
      <c r="C842" s="163">
        <v>1</v>
      </c>
      <c r="D842" s="163">
        <v>4</v>
      </c>
      <c r="E842" s="163">
        <v>4</v>
      </c>
      <c r="F842" s="163">
        <v>4</v>
      </c>
      <c r="G842" s="163">
        <v>4</v>
      </c>
      <c r="H842" s="163">
        <v>4</v>
      </c>
      <c r="I842" s="163">
        <v>2</v>
      </c>
      <c r="J842" s="163">
        <v>4</v>
      </c>
      <c r="K842" s="163">
        <v>3</v>
      </c>
      <c r="L842" s="163">
        <v>2</v>
      </c>
      <c r="M842" s="163">
        <v>4</v>
      </c>
      <c r="N842" s="163">
        <v>4</v>
      </c>
      <c r="O842" s="163">
        <v>4</v>
      </c>
      <c r="P842" s="99" t="s">
        <v>708</v>
      </c>
      <c r="Q842" s="99" t="s">
        <v>203</v>
      </c>
    </row>
    <row r="843" spans="1:17" s="95" customFormat="1" ht="27" hidden="1" thickBot="1" x14ac:dyDescent="0.3">
      <c r="A843" s="95">
        <v>2017</v>
      </c>
      <c r="B843" s="145" t="s">
        <v>163</v>
      </c>
      <c r="C843" s="165">
        <v>3</v>
      </c>
      <c r="D843" s="165">
        <v>1</v>
      </c>
      <c r="E843" s="165">
        <v>4</v>
      </c>
      <c r="F843" s="165">
        <v>2</v>
      </c>
      <c r="G843" s="165">
        <v>2</v>
      </c>
      <c r="H843" s="165">
        <v>1</v>
      </c>
      <c r="I843" s="165">
        <v>3</v>
      </c>
      <c r="J843" s="165">
        <v>2</v>
      </c>
      <c r="K843" s="165">
        <v>2</v>
      </c>
      <c r="L843" s="165">
        <v>3</v>
      </c>
      <c r="M843" s="165">
        <v>1</v>
      </c>
      <c r="N843" s="165">
        <v>3</v>
      </c>
      <c r="O843" s="165">
        <v>4</v>
      </c>
      <c r="P843" s="98" t="s">
        <v>709</v>
      </c>
      <c r="Q843" s="98" t="s">
        <v>204</v>
      </c>
    </row>
    <row r="844" spans="1:17" s="95" customFormat="1" ht="27" hidden="1" thickBot="1" x14ac:dyDescent="0.3">
      <c r="A844" s="95">
        <v>2017</v>
      </c>
      <c r="B844" s="143" t="s">
        <v>163</v>
      </c>
      <c r="C844" s="163">
        <v>5</v>
      </c>
      <c r="D844" s="163">
        <v>3</v>
      </c>
      <c r="E844" s="163">
        <v>3</v>
      </c>
      <c r="F844" s="163">
        <v>5</v>
      </c>
      <c r="G844" s="163">
        <v>4</v>
      </c>
      <c r="H844" s="163">
        <v>5</v>
      </c>
      <c r="I844" s="163">
        <v>5</v>
      </c>
      <c r="J844" s="163">
        <v>4</v>
      </c>
      <c r="K844" s="163">
        <v>3</v>
      </c>
      <c r="L844" s="163">
        <v>5</v>
      </c>
      <c r="M844" s="163">
        <v>4</v>
      </c>
      <c r="N844" s="163">
        <v>5</v>
      </c>
      <c r="O844" s="163">
        <v>5</v>
      </c>
      <c r="P844" s="99"/>
      <c r="Q844" s="99" t="s">
        <v>204</v>
      </c>
    </row>
    <row r="845" spans="1:17" s="95" customFormat="1" ht="27" hidden="1" thickBot="1" x14ac:dyDescent="0.3">
      <c r="A845" s="95">
        <v>2017</v>
      </c>
      <c r="B845" s="145" t="s">
        <v>162</v>
      </c>
      <c r="C845" s="165">
        <v>4</v>
      </c>
      <c r="D845" s="165">
        <v>1</v>
      </c>
      <c r="E845" s="165">
        <v>2</v>
      </c>
      <c r="F845" s="165">
        <v>3</v>
      </c>
      <c r="G845" s="165">
        <v>5</v>
      </c>
      <c r="H845" s="165">
        <v>2</v>
      </c>
      <c r="I845" s="165">
        <v>3</v>
      </c>
      <c r="J845" s="165">
        <v>1</v>
      </c>
      <c r="K845" s="165">
        <v>3</v>
      </c>
      <c r="L845" s="165">
        <v>2</v>
      </c>
      <c r="M845" s="165">
        <v>2</v>
      </c>
      <c r="N845" s="165">
        <v>5</v>
      </c>
      <c r="O845" s="165">
        <v>3</v>
      </c>
      <c r="P845" s="98" t="s">
        <v>710</v>
      </c>
      <c r="Q845" s="98" t="s">
        <v>202</v>
      </c>
    </row>
    <row r="846" spans="1:17" s="95" customFormat="1" ht="39.75" hidden="1" thickBot="1" x14ac:dyDescent="0.3">
      <c r="A846" s="95">
        <v>2017</v>
      </c>
      <c r="B846" s="143" t="s">
        <v>162</v>
      </c>
      <c r="C846" s="163">
        <v>5</v>
      </c>
      <c r="D846" s="163">
        <v>5</v>
      </c>
      <c r="E846" s="163">
        <v>5</v>
      </c>
      <c r="F846" s="163">
        <v>5</v>
      </c>
      <c r="G846" s="163">
        <v>5</v>
      </c>
      <c r="H846" s="163">
        <v>4</v>
      </c>
      <c r="I846" s="163">
        <v>5</v>
      </c>
      <c r="J846" s="163">
        <v>5</v>
      </c>
      <c r="K846" s="163">
        <v>5</v>
      </c>
      <c r="L846" s="163">
        <v>5</v>
      </c>
      <c r="M846" s="163">
        <v>5</v>
      </c>
      <c r="N846" s="163">
        <v>4</v>
      </c>
      <c r="O846" s="163">
        <v>5</v>
      </c>
      <c r="P846" s="99" t="s">
        <v>713</v>
      </c>
      <c r="Q846" s="99" t="s">
        <v>192</v>
      </c>
    </row>
    <row r="847" spans="1:17" s="95" customFormat="1" ht="52.5" hidden="1" thickBot="1" x14ac:dyDescent="0.3">
      <c r="A847" s="95">
        <v>2017</v>
      </c>
      <c r="B847" s="145" t="s">
        <v>162</v>
      </c>
      <c r="C847" s="165">
        <v>5</v>
      </c>
      <c r="D847" s="165">
        <v>3</v>
      </c>
      <c r="E847" s="165">
        <v>5</v>
      </c>
      <c r="F847" s="165">
        <v>4</v>
      </c>
      <c r="G847" s="165">
        <v>5</v>
      </c>
      <c r="H847" s="165">
        <v>5</v>
      </c>
      <c r="I847" s="165">
        <v>5</v>
      </c>
      <c r="J847" s="165">
        <v>4</v>
      </c>
      <c r="K847" s="165">
        <v>4</v>
      </c>
      <c r="L847" s="165">
        <v>4</v>
      </c>
      <c r="M847" s="165">
        <v>4</v>
      </c>
      <c r="N847" s="165">
        <v>5</v>
      </c>
      <c r="O847" s="165">
        <v>4</v>
      </c>
      <c r="P847" s="98" t="s">
        <v>345</v>
      </c>
      <c r="Q847" s="98" t="s">
        <v>718</v>
      </c>
    </row>
    <row r="848" spans="1:17" s="95" customFormat="1" ht="27" hidden="1" thickBot="1" x14ac:dyDescent="0.3">
      <c r="A848" s="95">
        <v>2017</v>
      </c>
      <c r="B848" s="143" t="s">
        <v>162</v>
      </c>
      <c r="C848" s="163">
        <v>5</v>
      </c>
      <c r="D848" s="163">
        <v>5</v>
      </c>
      <c r="E848" s="163">
        <v>4</v>
      </c>
      <c r="F848" s="163">
        <v>5</v>
      </c>
      <c r="G848" s="163">
        <v>5</v>
      </c>
      <c r="H848" s="163">
        <v>4</v>
      </c>
      <c r="I848" s="163">
        <v>5</v>
      </c>
      <c r="J848" s="163">
        <v>4</v>
      </c>
      <c r="K848" s="163">
        <v>5</v>
      </c>
      <c r="L848" s="163">
        <v>4</v>
      </c>
      <c r="M848" s="163">
        <v>4</v>
      </c>
      <c r="N848" s="163">
        <v>5</v>
      </c>
      <c r="O848" s="163">
        <v>4</v>
      </c>
      <c r="P848" s="99" t="s">
        <v>721</v>
      </c>
      <c r="Q848" s="99" t="s">
        <v>203</v>
      </c>
    </row>
    <row r="849" spans="1:17" s="95" customFormat="1" ht="27" hidden="1" thickBot="1" x14ac:dyDescent="0.3">
      <c r="A849" s="95">
        <v>2017</v>
      </c>
      <c r="B849" s="145" t="s">
        <v>163</v>
      </c>
      <c r="C849" s="165">
        <v>5</v>
      </c>
      <c r="D849" s="165">
        <v>3</v>
      </c>
      <c r="E849" s="165">
        <v>5</v>
      </c>
      <c r="F849" s="165">
        <v>4</v>
      </c>
      <c r="G849" s="165">
        <v>5</v>
      </c>
      <c r="H849" s="165">
        <v>3</v>
      </c>
      <c r="I849" s="165">
        <v>4</v>
      </c>
      <c r="J849" s="165">
        <v>3</v>
      </c>
      <c r="K849" s="165">
        <v>4</v>
      </c>
      <c r="L849" s="165">
        <v>5</v>
      </c>
      <c r="M849" s="165">
        <v>4</v>
      </c>
      <c r="N849" s="165">
        <v>4</v>
      </c>
      <c r="O849" s="165">
        <v>4</v>
      </c>
      <c r="P849" s="98" t="s">
        <v>379</v>
      </c>
      <c r="Q849" s="98" t="s">
        <v>203</v>
      </c>
    </row>
    <row r="850" spans="1:17" s="95" customFormat="1" ht="27" hidden="1" thickBot="1" x14ac:dyDescent="0.3">
      <c r="A850" s="95">
        <v>2017</v>
      </c>
      <c r="B850" s="143" t="s">
        <v>163</v>
      </c>
      <c r="C850" s="163">
        <v>4</v>
      </c>
      <c r="D850" s="163">
        <v>1</v>
      </c>
      <c r="E850" s="163">
        <v>5</v>
      </c>
      <c r="F850" s="163">
        <v>5</v>
      </c>
      <c r="G850" s="163">
        <v>5</v>
      </c>
      <c r="H850" s="163">
        <v>2</v>
      </c>
      <c r="I850" s="163">
        <v>5</v>
      </c>
      <c r="J850" s="163">
        <v>1</v>
      </c>
      <c r="K850" s="163">
        <v>4</v>
      </c>
      <c r="L850" s="163">
        <v>5</v>
      </c>
      <c r="M850" s="163">
        <v>5</v>
      </c>
      <c r="N850" s="163">
        <v>5</v>
      </c>
      <c r="O850" s="163">
        <v>5</v>
      </c>
      <c r="P850" s="99" t="s">
        <v>726</v>
      </c>
      <c r="Q850" s="99" t="s">
        <v>192</v>
      </c>
    </row>
    <row r="851" spans="1:17" s="95" customFormat="1" ht="39.75" hidden="1" thickBot="1" x14ac:dyDescent="0.3">
      <c r="A851" s="95">
        <v>2017</v>
      </c>
      <c r="B851" s="145" t="s">
        <v>162</v>
      </c>
      <c r="C851" s="165">
        <v>5</v>
      </c>
      <c r="D851" s="165">
        <v>4</v>
      </c>
      <c r="E851" s="165">
        <v>5</v>
      </c>
      <c r="F851" s="165">
        <v>5</v>
      </c>
      <c r="G851" s="165">
        <v>5</v>
      </c>
      <c r="H851" s="165">
        <v>5</v>
      </c>
      <c r="I851" s="165">
        <v>5</v>
      </c>
      <c r="J851" s="165">
        <v>5</v>
      </c>
      <c r="K851" s="165">
        <v>5</v>
      </c>
      <c r="L851" s="165">
        <v>5</v>
      </c>
      <c r="M851" s="165">
        <v>5</v>
      </c>
      <c r="N851" s="165">
        <v>5</v>
      </c>
      <c r="O851" s="165">
        <v>5</v>
      </c>
      <c r="P851" s="98" t="s">
        <v>728</v>
      </c>
      <c r="Q851" s="98" t="s">
        <v>202</v>
      </c>
    </row>
    <row r="852" spans="1:17" s="95" customFormat="1" ht="27" hidden="1" thickBot="1" x14ac:dyDescent="0.3">
      <c r="A852" s="95">
        <v>2017</v>
      </c>
      <c r="B852" s="143" t="s">
        <v>162</v>
      </c>
      <c r="C852" s="163">
        <v>3</v>
      </c>
      <c r="D852" s="163">
        <v>4</v>
      </c>
      <c r="E852" s="163">
        <v>4</v>
      </c>
      <c r="F852" s="163">
        <v>5</v>
      </c>
      <c r="G852" s="163">
        <v>4</v>
      </c>
      <c r="H852" s="163">
        <v>4</v>
      </c>
      <c r="I852" s="163">
        <v>3</v>
      </c>
      <c r="J852" s="163">
        <v>5</v>
      </c>
      <c r="K852" s="163">
        <v>4</v>
      </c>
      <c r="L852" s="163">
        <v>5</v>
      </c>
      <c r="M852" s="163">
        <v>4</v>
      </c>
      <c r="N852" s="163">
        <v>4</v>
      </c>
      <c r="O852" s="163">
        <v>5</v>
      </c>
      <c r="P852" s="99" t="s">
        <v>731</v>
      </c>
      <c r="Q852" s="99" t="s">
        <v>203</v>
      </c>
    </row>
    <row r="853" spans="1:17" s="95" customFormat="1" ht="27" hidden="1" thickBot="1" x14ac:dyDescent="0.3">
      <c r="A853" s="95">
        <v>2017</v>
      </c>
      <c r="B853" s="145" t="s">
        <v>163</v>
      </c>
      <c r="C853" s="165">
        <v>4</v>
      </c>
      <c r="D853" s="165">
        <v>4</v>
      </c>
      <c r="E853" s="165">
        <v>5</v>
      </c>
      <c r="F853" s="165">
        <v>5</v>
      </c>
      <c r="G853" s="165">
        <v>5</v>
      </c>
      <c r="H853" s="165">
        <v>5</v>
      </c>
      <c r="I853" s="165">
        <v>4</v>
      </c>
      <c r="J853" s="165">
        <v>3</v>
      </c>
      <c r="K853" s="165">
        <v>3</v>
      </c>
      <c r="L853" s="165">
        <v>5</v>
      </c>
      <c r="M853" s="165">
        <v>5</v>
      </c>
      <c r="N853" s="165">
        <v>5</v>
      </c>
      <c r="O853" s="165">
        <v>4</v>
      </c>
      <c r="P853" s="98"/>
      <c r="Q853" s="98" t="s">
        <v>732</v>
      </c>
    </row>
    <row r="854" spans="1:17" s="95" customFormat="1" ht="27" hidden="1" thickBot="1" x14ac:dyDescent="0.3">
      <c r="A854" s="95">
        <v>2017</v>
      </c>
      <c r="B854" s="143" t="s">
        <v>162</v>
      </c>
      <c r="C854" s="163">
        <v>5</v>
      </c>
      <c r="D854" s="163">
        <v>5</v>
      </c>
      <c r="E854" s="163">
        <v>5</v>
      </c>
      <c r="F854" s="163">
        <v>5</v>
      </c>
      <c r="G854" s="163">
        <v>5</v>
      </c>
      <c r="H854" s="163">
        <v>4</v>
      </c>
      <c r="I854" s="163">
        <v>5</v>
      </c>
      <c r="J854" s="163">
        <v>5</v>
      </c>
      <c r="K854" s="163">
        <v>5</v>
      </c>
      <c r="L854" s="163">
        <v>5</v>
      </c>
      <c r="M854" s="163">
        <v>5</v>
      </c>
      <c r="N854" s="163">
        <v>5</v>
      </c>
      <c r="O854" s="163">
        <v>5</v>
      </c>
      <c r="P854" s="99" t="s">
        <v>399</v>
      </c>
      <c r="Q854" s="99" t="s">
        <v>202</v>
      </c>
    </row>
    <row r="855" spans="1:17" s="95" customFormat="1" ht="27" hidden="1" thickBot="1" x14ac:dyDescent="0.3">
      <c r="A855" s="95">
        <v>2017</v>
      </c>
      <c r="B855" s="145" t="s">
        <v>162</v>
      </c>
      <c r="C855" s="165">
        <v>5</v>
      </c>
      <c r="D855" s="165">
        <v>5</v>
      </c>
      <c r="E855" s="165">
        <v>5</v>
      </c>
      <c r="F855" s="165">
        <v>5</v>
      </c>
      <c r="G855" s="165">
        <v>5</v>
      </c>
      <c r="H855" s="165">
        <v>5</v>
      </c>
      <c r="I855" s="165">
        <v>5</v>
      </c>
      <c r="J855" s="165">
        <v>5</v>
      </c>
      <c r="K855" s="165">
        <v>5</v>
      </c>
      <c r="L855" s="165">
        <v>5</v>
      </c>
      <c r="M855" s="165">
        <v>5</v>
      </c>
      <c r="N855" s="165">
        <v>5</v>
      </c>
      <c r="O855" s="165">
        <v>5</v>
      </c>
      <c r="P855" s="98" t="s">
        <v>736</v>
      </c>
      <c r="Q855" s="98" t="s">
        <v>192</v>
      </c>
    </row>
    <row r="856" spans="1:17" s="95" customFormat="1" ht="27" hidden="1" thickBot="1" x14ac:dyDescent="0.3">
      <c r="A856" s="95">
        <v>2017</v>
      </c>
      <c r="B856" s="143" t="s">
        <v>162</v>
      </c>
      <c r="C856" s="163">
        <v>1</v>
      </c>
      <c r="D856" s="163">
        <v>2</v>
      </c>
      <c r="E856" s="163">
        <v>4</v>
      </c>
      <c r="F856" s="163">
        <v>5</v>
      </c>
      <c r="G856" s="163">
        <v>5</v>
      </c>
      <c r="H856" s="163">
        <v>2</v>
      </c>
      <c r="I856" s="163">
        <v>5</v>
      </c>
      <c r="J856" s="163">
        <v>5</v>
      </c>
      <c r="K856" s="163">
        <v>5</v>
      </c>
      <c r="L856" s="163">
        <v>2</v>
      </c>
      <c r="M856" s="163">
        <v>3</v>
      </c>
      <c r="N856" s="163">
        <v>4</v>
      </c>
      <c r="O856" s="163">
        <v>3</v>
      </c>
      <c r="P856" s="99" t="s">
        <v>738</v>
      </c>
      <c r="Q856" s="99" t="s">
        <v>203</v>
      </c>
    </row>
    <row r="857" spans="1:17" s="95" customFormat="1" ht="15.75" hidden="1" thickBot="1" x14ac:dyDescent="0.3">
      <c r="A857" s="95">
        <v>2017</v>
      </c>
      <c r="B857" s="145" t="s">
        <v>162</v>
      </c>
      <c r="C857" s="165">
        <v>2</v>
      </c>
      <c r="D857" s="165">
        <v>2</v>
      </c>
      <c r="E857" s="165">
        <v>4</v>
      </c>
      <c r="F857" s="165">
        <v>3</v>
      </c>
      <c r="G857" s="165">
        <v>3</v>
      </c>
      <c r="H857" s="165">
        <v>1</v>
      </c>
      <c r="I857" s="165">
        <v>3</v>
      </c>
      <c r="J857" s="165">
        <v>4</v>
      </c>
      <c r="K857" s="165">
        <v>2</v>
      </c>
      <c r="L857" s="165">
        <v>3</v>
      </c>
      <c r="M857" s="165">
        <v>2</v>
      </c>
      <c r="N857" s="165">
        <v>4</v>
      </c>
      <c r="O857" s="165">
        <v>3</v>
      </c>
      <c r="P857" s="98" t="s">
        <v>2354</v>
      </c>
      <c r="Q857" s="98" t="s">
        <v>192</v>
      </c>
    </row>
    <row r="858" spans="1:17" s="95" customFormat="1" ht="27" hidden="1" thickBot="1" x14ac:dyDescent="0.3">
      <c r="A858" s="95">
        <v>2017</v>
      </c>
      <c r="B858" s="143" t="s">
        <v>163</v>
      </c>
      <c r="C858" s="163">
        <v>5</v>
      </c>
      <c r="D858" s="163">
        <v>5</v>
      </c>
      <c r="E858" s="163">
        <v>3</v>
      </c>
      <c r="F858" s="163">
        <v>4</v>
      </c>
      <c r="G858" s="163">
        <v>3</v>
      </c>
      <c r="H858" s="163">
        <v>5</v>
      </c>
      <c r="I858" s="163">
        <v>4</v>
      </c>
      <c r="J858" s="163">
        <v>5</v>
      </c>
      <c r="K858" s="163">
        <v>3</v>
      </c>
      <c r="L858" s="163">
        <v>3</v>
      </c>
      <c r="M858" s="163">
        <v>5</v>
      </c>
      <c r="N858" s="163">
        <v>5</v>
      </c>
      <c r="O858" s="163">
        <v>5</v>
      </c>
      <c r="P858" s="99"/>
      <c r="Q858" s="99" t="s">
        <v>202</v>
      </c>
    </row>
    <row r="859" spans="1:17" s="95" customFormat="1" ht="15.75" hidden="1" thickBot="1" x14ac:dyDescent="0.3">
      <c r="A859" s="95">
        <v>2017</v>
      </c>
      <c r="B859" s="145" t="s">
        <v>162</v>
      </c>
      <c r="C859" s="165">
        <v>5</v>
      </c>
      <c r="D859" s="165">
        <v>3</v>
      </c>
      <c r="E859" s="165">
        <v>5</v>
      </c>
      <c r="F859" s="165">
        <v>4</v>
      </c>
      <c r="G859" s="165">
        <v>4</v>
      </c>
      <c r="H859" s="165">
        <v>5</v>
      </c>
      <c r="I859" s="165">
        <v>4</v>
      </c>
      <c r="J859" s="165">
        <v>2</v>
      </c>
      <c r="K859" s="165">
        <v>2</v>
      </c>
      <c r="L859" s="165">
        <v>2</v>
      </c>
      <c r="M859" s="165">
        <v>3</v>
      </c>
      <c r="N859" s="165">
        <v>4</v>
      </c>
      <c r="O859" s="165">
        <v>3</v>
      </c>
      <c r="P859" s="98" t="s">
        <v>742</v>
      </c>
      <c r="Q859" s="98" t="s">
        <v>192</v>
      </c>
    </row>
    <row r="860" spans="1:17" s="95" customFormat="1" ht="27" hidden="1" thickBot="1" x14ac:dyDescent="0.3">
      <c r="A860" s="95">
        <v>2017</v>
      </c>
      <c r="B860" s="143" t="s">
        <v>162</v>
      </c>
      <c r="C860" s="163">
        <v>2</v>
      </c>
      <c r="D860" s="163">
        <v>4</v>
      </c>
      <c r="E860" s="163">
        <v>2</v>
      </c>
      <c r="F860" s="163">
        <v>2</v>
      </c>
      <c r="G860" s="163">
        <v>3</v>
      </c>
      <c r="H860" s="163">
        <v>2</v>
      </c>
      <c r="I860" s="163">
        <v>3</v>
      </c>
      <c r="J860" s="163">
        <v>3</v>
      </c>
      <c r="K860" s="163">
        <v>4</v>
      </c>
      <c r="L860" s="163">
        <v>3</v>
      </c>
      <c r="M860" s="163">
        <v>3</v>
      </c>
      <c r="N860" s="163">
        <v>4</v>
      </c>
      <c r="O860" s="163">
        <v>3</v>
      </c>
      <c r="P860" s="99" t="s">
        <v>345</v>
      </c>
      <c r="Q860" s="99" t="s">
        <v>204</v>
      </c>
    </row>
    <row r="861" spans="1:17" s="95" customFormat="1" ht="15.75" hidden="1" thickBot="1" x14ac:dyDescent="0.3">
      <c r="A861" s="95">
        <v>2017</v>
      </c>
      <c r="B861" s="145" t="s">
        <v>163</v>
      </c>
      <c r="C861" s="165">
        <v>3</v>
      </c>
      <c r="D861" s="165">
        <v>4</v>
      </c>
      <c r="E861" s="165">
        <v>3</v>
      </c>
      <c r="F861" s="165">
        <v>3</v>
      </c>
      <c r="G861" s="165">
        <v>3</v>
      </c>
      <c r="H861" s="165">
        <v>4</v>
      </c>
      <c r="I861" s="165">
        <v>5</v>
      </c>
      <c r="J861" s="165">
        <v>3</v>
      </c>
      <c r="K861" s="165">
        <v>2</v>
      </c>
      <c r="L861" s="165">
        <v>4</v>
      </c>
      <c r="M861" s="165">
        <v>3</v>
      </c>
      <c r="N861" s="165">
        <v>5</v>
      </c>
      <c r="O861" s="165">
        <v>3</v>
      </c>
      <c r="P861" s="98" t="s">
        <v>632</v>
      </c>
      <c r="Q861" s="98" t="s">
        <v>153</v>
      </c>
    </row>
    <row r="862" spans="1:17" s="95" customFormat="1" ht="27" hidden="1" thickBot="1" x14ac:dyDescent="0.3">
      <c r="A862" s="95">
        <v>2017</v>
      </c>
      <c r="B862" s="143" t="s">
        <v>163</v>
      </c>
      <c r="C862" s="163">
        <v>4</v>
      </c>
      <c r="D862" s="163">
        <v>4</v>
      </c>
      <c r="E862" s="163">
        <v>3</v>
      </c>
      <c r="F862" s="163">
        <v>4</v>
      </c>
      <c r="G862" s="163">
        <v>4</v>
      </c>
      <c r="H862" s="163">
        <v>4</v>
      </c>
      <c r="I862" s="163">
        <v>5</v>
      </c>
      <c r="J862" s="163">
        <v>3</v>
      </c>
      <c r="K862" s="163">
        <v>2</v>
      </c>
      <c r="L862" s="163">
        <v>3</v>
      </c>
      <c r="M862" s="163">
        <v>5</v>
      </c>
      <c r="N862" s="163">
        <v>3</v>
      </c>
      <c r="O862" s="163">
        <v>4</v>
      </c>
      <c r="P862" s="99" t="s">
        <v>345</v>
      </c>
      <c r="Q862" s="99" t="s">
        <v>203</v>
      </c>
    </row>
    <row r="863" spans="1:17" s="95" customFormat="1" ht="65.25" hidden="1" thickBot="1" x14ac:dyDescent="0.3">
      <c r="A863" s="95">
        <v>2017</v>
      </c>
      <c r="B863" s="145" t="s">
        <v>162</v>
      </c>
      <c r="C863" s="165">
        <v>5</v>
      </c>
      <c r="D863" s="165">
        <v>5</v>
      </c>
      <c r="E863" s="165">
        <v>4</v>
      </c>
      <c r="F863" s="165">
        <v>4</v>
      </c>
      <c r="G863" s="165">
        <v>4</v>
      </c>
      <c r="H863" s="165">
        <v>5</v>
      </c>
      <c r="I863" s="165">
        <v>2</v>
      </c>
      <c r="J863" s="165">
        <v>5</v>
      </c>
      <c r="K863" s="165">
        <v>5</v>
      </c>
      <c r="L863" s="165">
        <v>5</v>
      </c>
      <c r="M863" s="165">
        <v>5</v>
      </c>
      <c r="N863" s="165">
        <v>4</v>
      </c>
      <c r="O863" s="165">
        <v>4</v>
      </c>
      <c r="P863" s="98" t="s">
        <v>749</v>
      </c>
      <c r="Q863" s="98" t="s">
        <v>750</v>
      </c>
    </row>
    <row r="864" spans="1:17" s="95" customFormat="1" ht="27" hidden="1" thickBot="1" x14ac:dyDescent="0.3">
      <c r="A864" s="95">
        <v>2017</v>
      </c>
      <c r="B864" s="143" t="s">
        <v>163</v>
      </c>
      <c r="C864" s="163">
        <v>5</v>
      </c>
      <c r="D864" s="163">
        <v>1</v>
      </c>
      <c r="E864" s="163">
        <v>4</v>
      </c>
      <c r="F864" s="163">
        <v>5</v>
      </c>
      <c r="G864" s="163">
        <v>4</v>
      </c>
      <c r="H864" s="163">
        <v>3</v>
      </c>
      <c r="I864" s="163">
        <v>5</v>
      </c>
      <c r="J864" s="163">
        <v>3</v>
      </c>
      <c r="K864" s="163">
        <v>5</v>
      </c>
      <c r="L864" s="163">
        <v>1</v>
      </c>
      <c r="M864" s="163">
        <v>3</v>
      </c>
      <c r="N864" s="163">
        <v>5</v>
      </c>
      <c r="O864" s="163">
        <v>3</v>
      </c>
      <c r="P864" s="99" t="s">
        <v>345</v>
      </c>
      <c r="Q864" s="99" t="s">
        <v>203</v>
      </c>
    </row>
    <row r="865" spans="1:17" s="95" customFormat="1" ht="27" hidden="1" thickBot="1" x14ac:dyDescent="0.3">
      <c r="A865" s="95">
        <v>2017</v>
      </c>
      <c r="B865" s="145" t="s">
        <v>162</v>
      </c>
      <c r="C865" s="165">
        <v>5</v>
      </c>
      <c r="D865" s="165">
        <v>5</v>
      </c>
      <c r="E865" s="165">
        <v>5</v>
      </c>
      <c r="F865" s="165">
        <v>5</v>
      </c>
      <c r="G865" s="165">
        <v>5</v>
      </c>
      <c r="H865" s="165">
        <v>5</v>
      </c>
      <c r="I865" s="165">
        <v>5</v>
      </c>
      <c r="J865" s="165">
        <v>5</v>
      </c>
      <c r="K865" s="165">
        <v>5</v>
      </c>
      <c r="L865" s="165">
        <v>5</v>
      </c>
      <c r="M865" s="165">
        <v>5</v>
      </c>
      <c r="N865" s="165">
        <v>5</v>
      </c>
      <c r="O865" s="165">
        <v>5</v>
      </c>
      <c r="P865" s="98"/>
      <c r="Q865" s="98" t="s">
        <v>203</v>
      </c>
    </row>
    <row r="866" spans="1:17" s="95" customFormat="1" ht="27" hidden="1" thickBot="1" x14ac:dyDescent="0.3">
      <c r="A866" s="95">
        <v>2017</v>
      </c>
      <c r="B866" s="143" t="s">
        <v>163</v>
      </c>
      <c r="C866" s="163">
        <v>2</v>
      </c>
      <c r="D866" s="163">
        <v>4</v>
      </c>
      <c r="E866" s="163">
        <v>4</v>
      </c>
      <c r="F866" s="163">
        <v>3</v>
      </c>
      <c r="G866" s="163">
        <v>4</v>
      </c>
      <c r="H866" s="163">
        <v>3</v>
      </c>
      <c r="I866" s="163">
        <v>2</v>
      </c>
      <c r="J866" s="163">
        <v>3</v>
      </c>
      <c r="K866" s="163">
        <v>3</v>
      </c>
      <c r="L866" s="163">
        <v>3</v>
      </c>
      <c r="M866" s="163">
        <v>4</v>
      </c>
      <c r="N866" s="163">
        <v>3</v>
      </c>
      <c r="O866" s="163">
        <v>5</v>
      </c>
      <c r="P866" s="99" t="s">
        <v>345</v>
      </c>
      <c r="Q866" s="99" t="s">
        <v>204</v>
      </c>
    </row>
    <row r="867" spans="1:17" s="95" customFormat="1" ht="39.75" hidden="1" thickBot="1" x14ac:dyDescent="0.3">
      <c r="A867" s="95">
        <v>2017</v>
      </c>
      <c r="B867" s="145" t="s">
        <v>163</v>
      </c>
      <c r="C867" s="165">
        <v>5</v>
      </c>
      <c r="D867" s="165">
        <v>5</v>
      </c>
      <c r="E867" s="165">
        <v>5</v>
      </c>
      <c r="F867" s="165">
        <v>4</v>
      </c>
      <c r="G867" s="165">
        <v>5</v>
      </c>
      <c r="H867" s="165">
        <v>5</v>
      </c>
      <c r="I867" s="165">
        <v>5</v>
      </c>
      <c r="J867" s="165">
        <v>5</v>
      </c>
      <c r="K867" s="165">
        <v>4</v>
      </c>
      <c r="L867" s="165">
        <v>5</v>
      </c>
      <c r="M867" s="165">
        <v>5</v>
      </c>
      <c r="N867" s="165">
        <v>5</v>
      </c>
      <c r="O867" s="165">
        <v>4</v>
      </c>
      <c r="P867" s="98" t="s">
        <v>756</v>
      </c>
      <c r="Q867" s="98" t="s">
        <v>203</v>
      </c>
    </row>
    <row r="868" spans="1:17" s="95" customFormat="1" ht="15.75" hidden="1" thickBot="1" x14ac:dyDescent="0.3">
      <c r="A868" s="95">
        <v>2017</v>
      </c>
      <c r="B868" s="143" t="s">
        <v>163</v>
      </c>
      <c r="C868" s="163">
        <v>2</v>
      </c>
      <c r="D868" s="163">
        <v>2</v>
      </c>
      <c r="E868" s="163">
        <v>4</v>
      </c>
      <c r="F868" s="163">
        <v>2</v>
      </c>
      <c r="G868" s="163">
        <v>5</v>
      </c>
      <c r="H868" s="163">
        <v>1</v>
      </c>
      <c r="I868" s="163">
        <v>2</v>
      </c>
      <c r="J868" s="163">
        <v>2</v>
      </c>
      <c r="K868" s="163">
        <v>2</v>
      </c>
      <c r="L868" s="163">
        <v>5</v>
      </c>
      <c r="M868" s="163">
        <v>4</v>
      </c>
      <c r="N868" s="163">
        <v>4</v>
      </c>
      <c r="O868" s="163">
        <v>4</v>
      </c>
      <c r="P868" s="99" t="s">
        <v>761</v>
      </c>
      <c r="Q868" s="99" t="s">
        <v>762</v>
      </c>
    </row>
    <row r="869" spans="1:17" s="95" customFormat="1" ht="27" hidden="1" thickBot="1" x14ac:dyDescent="0.3">
      <c r="A869" s="95">
        <v>2017</v>
      </c>
      <c r="B869" s="145" t="s">
        <v>162</v>
      </c>
      <c r="C869" s="165">
        <v>3</v>
      </c>
      <c r="D869" s="165">
        <v>5</v>
      </c>
      <c r="E869" s="165">
        <v>3</v>
      </c>
      <c r="F869" s="165">
        <v>3</v>
      </c>
      <c r="G869" s="165">
        <v>3</v>
      </c>
      <c r="H869" s="165">
        <v>3</v>
      </c>
      <c r="I869" s="165">
        <v>5</v>
      </c>
      <c r="J869" s="165">
        <v>3</v>
      </c>
      <c r="K869" s="165">
        <v>3</v>
      </c>
      <c r="L869" s="165">
        <v>3</v>
      </c>
      <c r="M869" s="165">
        <v>5</v>
      </c>
      <c r="N869" s="165">
        <v>5</v>
      </c>
      <c r="O869" s="165">
        <v>3</v>
      </c>
      <c r="P869" s="98" t="s">
        <v>767</v>
      </c>
      <c r="Q869" s="98" t="s">
        <v>202</v>
      </c>
    </row>
    <row r="870" spans="1:17" s="95" customFormat="1" ht="27" hidden="1" thickBot="1" x14ac:dyDescent="0.3">
      <c r="A870" s="95">
        <v>2017</v>
      </c>
      <c r="B870" s="143" t="s">
        <v>163</v>
      </c>
      <c r="C870" s="163">
        <v>5</v>
      </c>
      <c r="D870" s="163">
        <v>5</v>
      </c>
      <c r="E870" s="163">
        <v>5</v>
      </c>
      <c r="F870" s="163">
        <v>5</v>
      </c>
      <c r="G870" s="163">
        <v>5</v>
      </c>
      <c r="H870" s="163">
        <v>5</v>
      </c>
      <c r="I870" s="163">
        <v>5</v>
      </c>
      <c r="J870" s="163">
        <v>5</v>
      </c>
      <c r="K870" s="163">
        <v>5</v>
      </c>
      <c r="L870" s="163">
        <v>5</v>
      </c>
      <c r="M870" s="163">
        <v>5</v>
      </c>
      <c r="N870" s="163">
        <v>5</v>
      </c>
      <c r="O870" s="163">
        <v>5</v>
      </c>
      <c r="P870" s="99" t="s">
        <v>770</v>
      </c>
      <c r="Q870" s="99" t="s">
        <v>202</v>
      </c>
    </row>
    <row r="871" spans="1:17" s="95" customFormat="1" ht="27" hidden="1" thickBot="1" x14ac:dyDescent="0.3">
      <c r="A871" s="95">
        <v>2017</v>
      </c>
      <c r="B871" s="145" t="s">
        <v>162</v>
      </c>
      <c r="C871" s="165">
        <v>4</v>
      </c>
      <c r="D871" s="165">
        <v>4</v>
      </c>
      <c r="E871" s="165">
        <v>4</v>
      </c>
      <c r="F871" s="165">
        <v>4</v>
      </c>
      <c r="G871" s="165">
        <v>4</v>
      </c>
      <c r="H871" s="165">
        <v>4</v>
      </c>
      <c r="I871" s="165">
        <v>4</v>
      </c>
      <c r="J871" s="165">
        <v>2</v>
      </c>
      <c r="K871" s="165">
        <v>2</v>
      </c>
      <c r="L871" s="165">
        <v>4</v>
      </c>
      <c r="M871" s="165">
        <v>4</v>
      </c>
      <c r="N871" s="165">
        <v>4</v>
      </c>
      <c r="O871" s="165">
        <v>4</v>
      </c>
      <c r="P871" s="98" t="s">
        <v>609</v>
      </c>
      <c r="Q871" s="98" t="s">
        <v>203</v>
      </c>
    </row>
    <row r="872" spans="1:17" s="95" customFormat="1" ht="27" hidden="1" thickBot="1" x14ac:dyDescent="0.3">
      <c r="A872" s="95">
        <v>2017</v>
      </c>
      <c r="B872" s="143" t="s">
        <v>162</v>
      </c>
      <c r="C872" s="163">
        <v>2</v>
      </c>
      <c r="D872" s="163">
        <v>4</v>
      </c>
      <c r="E872" s="163">
        <v>3</v>
      </c>
      <c r="F872" s="163">
        <v>5</v>
      </c>
      <c r="G872" s="163">
        <v>5</v>
      </c>
      <c r="H872" s="163">
        <v>4</v>
      </c>
      <c r="I872" s="163">
        <v>5</v>
      </c>
      <c r="J872" s="163">
        <v>3</v>
      </c>
      <c r="K872" s="163">
        <v>4</v>
      </c>
      <c r="L872" s="163">
        <v>4</v>
      </c>
      <c r="M872" s="163">
        <v>4</v>
      </c>
      <c r="N872" s="163">
        <v>4</v>
      </c>
      <c r="O872" s="163">
        <v>5</v>
      </c>
      <c r="P872" s="99" t="s">
        <v>773</v>
      </c>
      <c r="Q872" s="99" t="s">
        <v>202</v>
      </c>
    </row>
    <row r="873" spans="1:17" s="95" customFormat="1" ht="27" hidden="1" thickBot="1" x14ac:dyDescent="0.3">
      <c r="A873" s="95">
        <v>2017</v>
      </c>
      <c r="B873" s="145" t="s">
        <v>162</v>
      </c>
      <c r="C873" s="165">
        <v>5</v>
      </c>
      <c r="D873" s="165">
        <v>3</v>
      </c>
      <c r="E873" s="165">
        <v>3</v>
      </c>
      <c r="F873" s="165">
        <v>3</v>
      </c>
      <c r="G873" s="165">
        <v>5</v>
      </c>
      <c r="H873" s="165">
        <v>2</v>
      </c>
      <c r="I873" s="165">
        <v>4</v>
      </c>
      <c r="J873" s="165">
        <v>5</v>
      </c>
      <c r="K873" s="165" t="s">
        <v>5</v>
      </c>
      <c r="L873" s="165">
        <v>5</v>
      </c>
      <c r="M873" s="165">
        <v>4</v>
      </c>
      <c r="N873" s="165">
        <v>5</v>
      </c>
      <c r="O873" s="165">
        <v>5</v>
      </c>
      <c r="P873" s="98"/>
      <c r="Q873" s="98" t="s">
        <v>204</v>
      </c>
    </row>
    <row r="874" spans="1:17" s="95" customFormat="1" ht="39.75" hidden="1" thickBot="1" x14ac:dyDescent="0.3">
      <c r="A874" s="95">
        <v>2017</v>
      </c>
      <c r="B874" s="143" t="s">
        <v>163</v>
      </c>
      <c r="C874" s="163">
        <v>3</v>
      </c>
      <c r="D874" s="163">
        <v>3</v>
      </c>
      <c r="E874" s="163">
        <v>3</v>
      </c>
      <c r="F874" s="163">
        <v>3</v>
      </c>
      <c r="G874" s="163">
        <v>3</v>
      </c>
      <c r="H874" s="163">
        <v>3</v>
      </c>
      <c r="I874" s="163">
        <v>4</v>
      </c>
      <c r="J874" s="163">
        <v>3</v>
      </c>
      <c r="K874" s="163">
        <v>2</v>
      </c>
      <c r="L874" s="163">
        <v>3</v>
      </c>
      <c r="M874" s="163">
        <v>3</v>
      </c>
      <c r="N874" s="163">
        <v>3</v>
      </c>
      <c r="O874" s="163">
        <v>3</v>
      </c>
      <c r="P874" s="99" t="s">
        <v>777</v>
      </c>
      <c r="Q874" s="99" t="s">
        <v>778</v>
      </c>
    </row>
    <row r="875" spans="1:17" s="95" customFormat="1" ht="27" hidden="1" thickBot="1" x14ac:dyDescent="0.3">
      <c r="A875" s="95">
        <v>2017</v>
      </c>
      <c r="B875" s="145" t="s">
        <v>163</v>
      </c>
      <c r="C875" s="165">
        <v>2</v>
      </c>
      <c r="D875" s="165">
        <v>4</v>
      </c>
      <c r="E875" s="165">
        <v>5</v>
      </c>
      <c r="F875" s="165">
        <v>4</v>
      </c>
      <c r="G875" s="165">
        <v>5</v>
      </c>
      <c r="H875" s="165">
        <v>4</v>
      </c>
      <c r="I875" s="165">
        <v>5</v>
      </c>
      <c r="J875" s="165">
        <v>2</v>
      </c>
      <c r="K875" s="165">
        <v>2</v>
      </c>
      <c r="L875" s="165">
        <v>5</v>
      </c>
      <c r="M875" s="165">
        <v>5</v>
      </c>
      <c r="N875" s="165">
        <v>5</v>
      </c>
      <c r="O875" s="165">
        <v>2</v>
      </c>
      <c r="P875" s="98" t="s">
        <v>781</v>
      </c>
      <c r="Q875" s="98" t="s">
        <v>153</v>
      </c>
    </row>
    <row r="876" spans="1:17" s="95" customFormat="1" ht="27" hidden="1" thickBot="1" x14ac:dyDescent="0.3">
      <c r="A876" s="95">
        <v>2017</v>
      </c>
      <c r="B876" s="143" t="s">
        <v>162</v>
      </c>
      <c r="C876" s="163">
        <v>3</v>
      </c>
      <c r="D876" s="163">
        <v>4</v>
      </c>
      <c r="E876" s="163">
        <v>3</v>
      </c>
      <c r="F876" s="163">
        <v>4</v>
      </c>
      <c r="G876" s="163">
        <v>3</v>
      </c>
      <c r="H876" s="163">
        <v>3</v>
      </c>
      <c r="I876" s="163">
        <v>4</v>
      </c>
      <c r="J876" s="163">
        <v>4</v>
      </c>
      <c r="K876" s="163">
        <v>3</v>
      </c>
      <c r="L876" s="163">
        <v>2</v>
      </c>
      <c r="M876" s="163">
        <v>4</v>
      </c>
      <c r="N876" s="163">
        <v>4</v>
      </c>
      <c r="O876" s="163">
        <v>2</v>
      </c>
      <c r="P876" s="99" t="s">
        <v>345</v>
      </c>
      <c r="Q876" s="99" t="s">
        <v>153</v>
      </c>
    </row>
    <row r="877" spans="1:17" s="95" customFormat="1" ht="39.75" hidden="1" thickBot="1" x14ac:dyDescent="0.3">
      <c r="A877" s="95">
        <v>2017</v>
      </c>
      <c r="B877" s="145" t="s">
        <v>163</v>
      </c>
      <c r="C877" s="165">
        <v>4</v>
      </c>
      <c r="D877" s="165">
        <v>3</v>
      </c>
      <c r="E877" s="165">
        <v>4</v>
      </c>
      <c r="F877" s="165">
        <v>5</v>
      </c>
      <c r="G877" s="165">
        <v>4</v>
      </c>
      <c r="H877" s="165">
        <v>4</v>
      </c>
      <c r="I877" s="165">
        <v>4</v>
      </c>
      <c r="J877" s="165">
        <v>4</v>
      </c>
      <c r="K877" s="165">
        <v>3</v>
      </c>
      <c r="L877" s="165">
        <v>5</v>
      </c>
      <c r="M877" s="165">
        <v>5</v>
      </c>
      <c r="N877" s="165">
        <v>5</v>
      </c>
      <c r="O877" s="165">
        <v>4</v>
      </c>
      <c r="P877" s="98" t="s">
        <v>785</v>
      </c>
      <c r="Q877" s="98" t="s">
        <v>204</v>
      </c>
    </row>
    <row r="878" spans="1:17" s="95" customFormat="1" ht="27" hidden="1" thickBot="1" x14ac:dyDescent="0.3">
      <c r="A878" s="95">
        <v>2017</v>
      </c>
      <c r="B878" s="143" t="s">
        <v>163</v>
      </c>
      <c r="C878" s="163">
        <v>5</v>
      </c>
      <c r="D878" s="163">
        <v>4</v>
      </c>
      <c r="E878" s="163">
        <v>4</v>
      </c>
      <c r="F878" s="163">
        <v>5</v>
      </c>
      <c r="G878" s="163">
        <v>4</v>
      </c>
      <c r="H878" s="163">
        <v>5</v>
      </c>
      <c r="I878" s="163">
        <v>3</v>
      </c>
      <c r="J878" s="163">
        <v>4</v>
      </c>
      <c r="K878" s="163">
        <v>5</v>
      </c>
      <c r="L878" s="163">
        <v>5</v>
      </c>
      <c r="M878" s="163">
        <v>5</v>
      </c>
      <c r="N878" s="163">
        <v>5</v>
      </c>
      <c r="O878" s="163">
        <v>4</v>
      </c>
      <c r="P878" s="99" t="s">
        <v>345</v>
      </c>
      <c r="Q878" s="99" t="s">
        <v>204</v>
      </c>
    </row>
    <row r="879" spans="1:17" s="95" customFormat="1" ht="27" hidden="1" thickBot="1" x14ac:dyDescent="0.3">
      <c r="A879" s="95">
        <v>2017</v>
      </c>
      <c r="B879" s="145" t="s">
        <v>163</v>
      </c>
      <c r="C879" s="165">
        <v>5</v>
      </c>
      <c r="D879" s="165">
        <v>5</v>
      </c>
      <c r="E879" s="165">
        <v>5</v>
      </c>
      <c r="F879" s="165">
        <v>5</v>
      </c>
      <c r="G879" s="165">
        <v>5</v>
      </c>
      <c r="H879" s="165">
        <v>5</v>
      </c>
      <c r="I879" s="165">
        <v>5</v>
      </c>
      <c r="J879" s="165">
        <v>5</v>
      </c>
      <c r="K879" s="165">
        <v>5</v>
      </c>
      <c r="L879" s="165">
        <v>5</v>
      </c>
      <c r="M879" s="165">
        <v>5</v>
      </c>
      <c r="N879" s="165">
        <v>5</v>
      </c>
      <c r="O879" s="165">
        <v>3</v>
      </c>
      <c r="P879" s="98" t="s">
        <v>379</v>
      </c>
      <c r="Q879" s="98" t="s">
        <v>203</v>
      </c>
    </row>
    <row r="880" spans="1:17" s="95" customFormat="1" ht="27" hidden="1" thickBot="1" x14ac:dyDescent="0.3">
      <c r="A880" s="95">
        <v>2017</v>
      </c>
      <c r="B880" s="143" t="s">
        <v>162</v>
      </c>
      <c r="C880" s="163" t="s">
        <v>5</v>
      </c>
      <c r="D880" s="163">
        <v>4</v>
      </c>
      <c r="E880" s="163">
        <v>5</v>
      </c>
      <c r="F880" s="163">
        <v>4</v>
      </c>
      <c r="G880" s="163" t="s">
        <v>5</v>
      </c>
      <c r="H880" s="163">
        <v>3</v>
      </c>
      <c r="I880" s="163">
        <v>5</v>
      </c>
      <c r="J880" s="163">
        <v>5</v>
      </c>
      <c r="K880" s="163">
        <v>5</v>
      </c>
      <c r="L880" s="163" t="s">
        <v>5</v>
      </c>
      <c r="M880" s="163" t="s">
        <v>5</v>
      </c>
      <c r="N880" s="163">
        <v>4</v>
      </c>
      <c r="O880" s="163">
        <v>5</v>
      </c>
      <c r="P880" s="99" t="s">
        <v>790</v>
      </c>
      <c r="Q880" s="99" t="s">
        <v>153</v>
      </c>
    </row>
    <row r="881" spans="1:17" s="95" customFormat="1" ht="27" hidden="1" thickBot="1" x14ac:dyDescent="0.3">
      <c r="A881" s="95">
        <v>2017</v>
      </c>
      <c r="B881" s="145" t="s">
        <v>163</v>
      </c>
      <c r="C881" s="165">
        <v>5</v>
      </c>
      <c r="D881" s="165">
        <v>3</v>
      </c>
      <c r="E881" s="165">
        <v>5</v>
      </c>
      <c r="F881" s="165">
        <v>5</v>
      </c>
      <c r="G881" s="165">
        <v>5</v>
      </c>
      <c r="H881" s="165">
        <v>3</v>
      </c>
      <c r="I881" s="165">
        <v>5</v>
      </c>
      <c r="J881" s="165">
        <v>5</v>
      </c>
      <c r="K881" s="165">
        <v>5</v>
      </c>
      <c r="L881" s="165">
        <v>5</v>
      </c>
      <c r="M881" s="165">
        <v>5</v>
      </c>
      <c r="N881" s="165">
        <v>5</v>
      </c>
      <c r="O881" s="165">
        <v>5</v>
      </c>
      <c r="P881" s="98" t="s">
        <v>345</v>
      </c>
      <c r="Q881" s="98" t="s">
        <v>204</v>
      </c>
    </row>
    <row r="882" spans="1:17" s="95" customFormat="1" ht="27" hidden="1" thickBot="1" x14ac:dyDescent="0.3">
      <c r="A882" s="95">
        <v>2017</v>
      </c>
      <c r="B882" s="143" t="s">
        <v>163</v>
      </c>
      <c r="C882" s="163">
        <v>5</v>
      </c>
      <c r="D882" s="163">
        <v>5</v>
      </c>
      <c r="E882" s="163">
        <v>4</v>
      </c>
      <c r="F882" s="163">
        <v>4</v>
      </c>
      <c r="G882" s="163">
        <v>2</v>
      </c>
      <c r="H882" s="163">
        <v>5</v>
      </c>
      <c r="I882" s="163">
        <v>4</v>
      </c>
      <c r="J882" s="163">
        <v>3</v>
      </c>
      <c r="K882" s="163">
        <v>1</v>
      </c>
      <c r="L882" s="163">
        <v>3</v>
      </c>
      <c r="M882" s="163">
        <v>3</v>
      </c>
      <c r="N882" s="163">
        <v>5</v>
      </c>
      <c r="O882" s="163">
        <v>4</v>
      </c>
      <c r="P882" s="99" t="s">
        <v>794</v>
      </c>
      <c r="Q882" s="99" t="s">
        <v>203</v>
      </c>
    </row>
    <row r="883" spans="1:17" s="95" customFormat="1" ht="27" hidden="1" thickBot="1" x14ac:dyDescent="0.3">
      <c r="A883" s="95">
        <v>2017</v>
      </c>
      <c r="B883" s="147"/>
      <c r="C883" s="165">
        <v>5</v>
      </c>
      <c r="D883" s="165">
        <v>3</v>
      </c>
      <c r="E883" s="165">
        <v>3</v>
      </c>
      <c r="F883" s="165">
        <v>5</v>
      </c>
      <c r="G883" s="165">
        <v>4</v>
      </c>
      <c r="H883" s="165">
        <v>4</v>
      </c>
      <c r="I883" s="165">
        <v>5</v>
      </c>
      <c r="J883" s="165">
        <v>5</v>
      </c>
      <c r="K883" s="165">
        <v>1</v>
      </c>
      <c r="L883" s="165">
        <v>1</v>
      </c>
      <c r="M883" s="165">
        <v>5</v>
      </c>
      <c r="N883" s="165">
        <v>3</v>
      </c>
      <c r="O883" s="165">
        <v>4</v>
      </c>
      <c r="P883" s="98" t="s">
        <v>345</v>
      </c>
      <c r="Q883" s="98" t="s">
        <v>204</v>
      </c>
    </row>
    <row r="884" spans="1:17" s="95" customFormat="1" ht="52.5" hidden="1" thickBot="1" x14ac:dyDescent="0.3">
      <c r="A884" s="95">
        <v>2017</v>
      </c>
      <c r="B884" s="143" t="s">
        <v>163</v>
      </c>
      <c r="C884" s="163">
        <v>2</v>
      </c>
      <c r="D884" s="163">
        <v>3</v>
      </c>
      <c r="E884" s="163">
        <v>3</v>
      </c>
      <c r="F884" s="163">
        <v>4</v>
      </c>
      <c r="G884" s="163">
        <v>1</v>
      </c>
      <c r="H884" s="163">
        <v>3</v>
      </c>
      <c r="I884" s="163">
        <v>2</v>
      </c>
      <c r="J884" s="163">
        <v>2</v>
      </c>
      <c r="K884" s="163">
        <v>3</v>
      </c>
      <c r="L884" s="163">
        <v>2</v>
      </c>
      <c r="M884" s="163">
        <v>3</v>
      </c>
      <c r="N884" s="163">
        <v>2</v>
      </c>
      <c r="O884" s="163">
        <v>1</v>
      </c>
      <c r="P884" s="99" t="s">
        <v>798</v>
      </c>
      <c r="Q884" s="99" t="s">
        <v>153</v>
      </c>
    </row>
    <row r="885" spans="1:17" s="95" customFormat="1" ht="39.75" hidden="1" thickBot="1" x14ac:dyDescent="0.3">
      <c r="A885" s="95">
        <v>2017</v>
      </c>
      <c r="B885" s="145" t="s">
        <v>163</v>
      </c>
      <c r="C885" s="165" t="s">
        <v>5</v>
      </c>
      <c r="D885" s="165" t="s">
        <v>5</v>
      </c>
      <c r="E885" s="165" t="s">
        <v>5</v>
      </c>
      <c r="F885" s="165" t="s">
        <v>5</v>
      </c>
      <c r="G885" s="165" t="s">
        <v>5</v>
      </c>
      <c r="H885" s="165" t="s">
        <v>5</v>
      </c>
      <c r="I885" s="165" t="s">
        <v>5</v>
      </c>
      <c r="J885" s="165" t="s">
        <v>5</v>
      </c>
      <c r="K885" s="165" t="s">
        <v>5</v>
      </c>
      <c r="L885" s="165" t="s">
        <v>5</v>
      </c>
      <c r="M885" s="165" t="s">
        <v>5</v>
      </c>
      <c r="N885" s="165" t="s">
        <v>5</v>
      </c>
      <c r="O885" s="165" t="s">
        <v>5</v>
      </c>
      <c r="P885" s="98" t="s">
        <v>799</v>
      </c>
      <c r="Q885" s="98" t="s">
        <v>202</v>
      </c>
    </row>
    <row r="886" spans="1:17" s="95" customFormat="1" ht="27" hidden="1" thickBot="1" x14ac:dyDescent="0.3">
      <c r="A886" s="95">
        <v>2017</v>
      </c>
      <c r="B886" s="143" t="s">
        <v>163</v>
      </c>
      <c r="C886" s="163">
        <v>1</v>
      </c>
      <c r="D886" s="163">
        <v>3</v>
      </c>
      <c r="E886" s="163">
        <v>5</v>
      </c>
      <c r="F886" s="163">
        <v>4</v>
      </c>
      <c r="G886" s="163">
        <v>3</v>
      </c>
      <c r="H886" s="163">
        <v>4</v>
      </c>
      <c r="I886" s="163">
        <v>2</v>
      </c>
      <c r="J886" s="163">
        <v>1</v>
      </c>
      <c r="K886" s="163">
        <v>2</v>
      </c>
      <c r="L886" s="163">
        <v>1</v>
      </c>
      <c r="M886" s="163">
        <v>2</v>
      </c>
      <c r="N886" s="163">
        <v>5</v>
      </c>
      <c r="O886" s="163">
        <v>4</v>
      </c>
      <c r="P886" s="99"/>
      <c r="Q886" s="99" t="s">
        <v>203</v>
      </c>
    </row>
    <row r="887" spans="1:17" s="95" customFormat="1" ht="27" hidden="1" thickBot="1" x14ac:dyDescent="0.3">
      <c r="A887" s="95">
        <v>2017</v>
      </c>
      <c r="B887" s="145" t="s">
        <v>163</v>
      </c>
      <c r="C887" s="165">
        <v>5</v>
      </c>
      <c r="D887" s="165">
        <v>3</v>
      </c>
      <c r="E887" s="165">
        <v>4</v>
      </c>
      <c r="F887" s="165">
        <v>5</v>
      </c>
      <c r="G887" s="165">
        <v>5</v>
      </c>
      <c r="H887" s="165">
        <v>4</v>
      </c>
      <c r="I887" s="165">
        <v>5</v>
      </c>
      <c r="J887" s="165">
        <v>3</v>
      </c>
      <c r="K887" s="165">
        <v>3</v>
      </c>
      <c r="L887" s="165">
        <v>3</v>
      </c>
      <c r="M887" s="165">
        <v>3</v>
      </c>
      <c r="N887" s="165">
        <v>5</v>
      </c>
      <c r="O887" s="165">
        <v>3</v>
      </c>
      <c r="P887" s="98" t="s">
        <v>345</v>
      </c>
      <c r="Q887" s="98" t="s">
        <v>204</v>
      </c>
    </row>
    <row r="888" spans="1:17" s="95" customFormat="1" ht="27" hidden="1" thickBot="1" x14ac:dyDescent="0.3">
      <c r="A888" s="95">
        <v>2017</v>
      </c>
      <c r="B888" s="143" t="s">
        <v>162</v>
      </c>
      <c r="C888" s="163">
        <v>4</v>
      </c>
      <c r="D888" s="163">
        <v>4</v>
      </c>
      <c r="E888" s="163">
        <v>5</v>
      </c>
      <c r="F888" s="163">
        <v>5</v>
      </c>
      <c r="G888" s="163">
        <v>5</v>
      </c>
      <c r="H888" s="163">
        <v>5</v>
      </c>
      <c r="I888" s="163">
        <v>5</v>
      </c>
      <c r="J888" s="163">
        <v>4</v>
      </c>
      <c r="K888" s="163">
        <v>5</v>
      </c>
      <c r="L888" s="163">
        <v>5</v>
      </c>
      <c r="M888" s="163">
        <v>5</v>
      </c>
      <c r="N888" s="163">
        <v>5</v>
      </c>
      <c r="O888" s="163">
        <v>5</v>
      </c>
      <c r="P888" s="99" t="s">
        <v>194</v>
      </c>
      <c r="Q888" s="99" t="s">
        <v>202</v>
      </c>
    </row>
    <row r="889" spans="1:17" s="95" customFormat="1" ht="27" hidden="1" thickBot="1" x14ac:dyDescent="0.3">
      <c r="A889" s="95">
        <v>2017</v>
      </c>
      <c r="B889" s="145" t="s">
        <v>163</v>
      </c>
      <c r="C889" s="165">
        <v>3</v>
      </c>
      <c r="D889" s="165">
        <v>3</v>
      </c>
      <c r="E889" s="165">
        <v>4</v>
      </c>
      <c r="F889" s="165">
        <v>3</v>
      </c>
      <c r="G889" s="165">
        <v>5</v>
      </c>
      <c r="H889" s="165">
        <v>2</v>
      </c>
      <c r="I889" s="165">
        <v>5</v>
      </c>
      <c r="J889" s="165">
        <v>4</v>
      </c>
      <c r="K889" s="165">
        <v>2</v>
      </c>
      <c r="L889" s="165">
        <v>5</v>
      </c>
      <c r="M889" s="165">
        <v>3</v>
      </c>
      <c r="N889" s="165">
        <v>5</v>
      </c>
      <c r="O889" s="165">
        <v>2</v>
      </c>
      <c r="P889" s="98" t="s">
        <v>345</v>
      </c>
      <c r="Q889" s="98" t="s">
        <v>203</v>
      </c>
    </row>
    <row r="890" spans="1:17" s="95" customFormat="1" ht="27" hidden="1" thickBot="1" x14ac:dyDescent="0.3">
      <c r="A890" s="95">
        <v>2017</v>
      </c>
      <c r="B890" s="143" t="s">
        <v>163</v>
      </c>
      <c r="C890" s="163">
        <v>5</v>
      </c>
      <c r="D890" s="163">
        <v>4</v>
      </c>
      <c r="E890" s="163">
        <v>4</v>
      </c>
      <c r="F890" s="163" t="s">
        <v>5</v>
      </c>
      <c r="G890" s="163">
        <v>5</v>
      </c>
      <c r="H890" s="163">
        <v>4</v>
      </c>
      <c r="I890" s="163">
        <v>3</v>
      </c>
      <c r="J890" s="163">
        <v>2</v>
      </c>
      <c r="K890" s="163">
        <v>5</v>
      </c>
      <c r="L890" s="163">
        <v>4</v>
      </c>
      <c r="M890" s="163">
        <v>5</v>
      </c>
      <c r="N890" s="163">
        <v>5</v>
      </c>
      <c r="O890" s="163">
        <v>5</v>
      </c>
      <c r="P890" s="99"/>
      <c r="Q890" s="99" t="s">
        <v>202</v>
      </c>
    </row>
    <row r="891" spans="1:17" s="95" customFormat="1" ht="15.75" hidden="1" thickBot="1" x14ac:dyDescent="0.3">
      <c r="A891" s="95">
        <v>2017</v>
      </c>
      <c r="B891" s="145" t="s">
        <v>162</v>
      </c>
      <c r="C891" s="165">
        <v>5</v>
      </c>
      <c r="D891" s="165">
        <v>4</v>
      </c>
      <c r="E891" s="165">
        <v>4</v>
      </c>
      <c r="F891" s="165">
        <v>4</v>
      </c>
      <c r="G891" s="165">
        <v>5</v>
      </c>
      <c r="H891" s="165">
        <v>4</v>
      </c>
      <c r="I891" s="165">
        <v>4</v>
      </c>
      <c r="J891" s="165">
        <v>4</v>
      </c>
      <c r="K891" s="165">
        <v>4</v>
      </c>
      <c r="L891" s="165">
        <v>5</v>
      </c>
      <c r="M891" s="165">
        <v>4</v>
      </c>
      <c r="N891" s="165">
        <v>5</v>
      </c>
      <c r="O891" s="165">
        <v>5</v>
      </c>
      <c r="P891" s="98" t="s">
        <v>301</v>
      </c>
      <c r="Q891" s="98" t="s">
        <v>192</v>
      </c>
    </row>
    <row r="892" spans="1:17" s="95" customFormat="1" ht="27" hidden="1" thickBot="1" x14ac:dyDescent="0.3">
      <c r="A892" s="95">
        <v>2017</v>
      </c>
      <c r="B892" s="143" t="s">
        <v>163</v>
      </c>
      <c r="C892" s="163">
        <v>4</v>
      </c>
      <c r="D892" s="163">
        <v>2</v>
      </c>
      <c r="E892" s="163">
        <v>4</v>
      </c>
      <c r="F892" s="163">
        <v>4</v>
      </c>
      <c r="G892" s="163">
        <v>5</v>
      </c>
      <c r="H892" s="163">
        <v>4</v>
      </c>
      <c r="I892" s="163">
        <v>5</v>
      </c>
      <c r="J892" s="163">
        <v>2</v>
      </c>
      <c r="K892" s="163">
        <v>4</v>
      </c>
      <c r="L892" s="163">
        <v>5</v>
      </c>
      <c r="M892" s="163">
        <v>4</v>
      </c>
      <c r="N892" s="163">
        <v>5</v>
      </c>
      <c r="O892" s="163">
        <v>4</v>
      </c>
      <c r="P892" s="99" t="s">
        <v>345</v>
      </c>
      <c r="Q892" s="99" t="s">
        <v>204</v>
      </c>
    </row>
    <row r="893" spans="1:17" s="95" customFormat="1" ht="39.75" hidden="1" thickBot="1" x14ac:dyDescent="0.3">
      <c r="A893" s="95">
        <v>2017</v>
      </c>
      <c r="B893" s="145" t="s">
        <v>162</v>
      </c>
      <c r="C893" s="165">
        <v>1</v>
      </c>
      <c r="D893" s="165">
        <v>5</v>
      </c>
      <c r="E893" s="165">
        <v>2</v>
      </c>
      <c r="F893" s="165">
        <v>5</v>
      </c>
      <c r="G893" s="165">
        <v>1</v>
      </c>
      <c r="H893" s="165">
        <v>4</v>
      </c>
      <c r="I893" s="165">
        <v>1</v>
      </c>
      <c r="J893" s="165">
        <v>2</v>
      </c>
      <c r="K893" s="165">
        <v>2</v>
      </c>
      <c r="L893" s="165">
        <v>3</v>
      </c>
      <c r="M893" s="165">
        <v>4</v>
      </c>
      <c r="N893" s="165">
        <v>3</v>
      </c>
      <c r="O893" s="165">
        <v>1</v>
      </c>
      <c r="P893" s="98" t="s">
        <v>3496</v>
      </c>
      <c r="Q893" s="98" t="s">
        <v>202</v>
      </c>
    </row>
    <row r="894" spans="1:17" s="95" customFormat="1" ht="27" hidden="1" thickBot="1" x14ac:dyDescent="0.3">
      <c r="A894" s="95">
        <v>2017</v>
      </c>
      <c r="B894" s="143" t="s">
        <v>162</v>
      </c>
      <c r="C894" s="163" t="s">
        <v>5</v>
      </c>
      <c r="D894" s="163">
        <v>1</v>
      </c>
      <c r="E894" s="163" t="s">
        <v>5</v>
      </c>
      <c r="F894" s="163">
        <v>2</v>
      </c>
      <c r="G894" s="163">
        <v>1</v>
      </c>
      <c r="H894" s="163">
        <v>4</v>
      </c>
      <c r="I894" s="163">
        <v>4</v>
      </c>
      <c r="J894" s="163">
        <v>5</v>
      </c>
      <c r="K894" s="163">
        <v>4</v>
      </c>
      <c r="L894" s="163">
        <v>3</v>
      </c>
      <c r="M894" s="163">
        <v>1</v>
      </c>
      <c r="N894" s="163">
        <v>5</v>
      </c>
      <c r="O894" s="163">
        <v>5</v>
      </c>
      <c r="P894" s="99" t="s">
        <v>811</v>
      </c>
      <c r="Q894" s="99" t="s">
        <v>192</v>
      </c>
    </row>
    <row r="895" spans="1:17" s="95" customFormat="1" ht="39.75" hidden="1" thickBot="1" x14ac:dyDescent="0.3">
      <c r="A895" s="95">
        <v>2017</v>
      </c>
      <c r="B895" s="145" t="s">
        <v>162</v>
      </c>
      <c r="C895" s="165">
        <v>5</v>
      </c>
      <c r="D895" s="165">
        <v>4</v>
      </c>
      <c r="E895" s="165">
        <v>4</v>
      </c>
      <c r="F895" s="165">
        <v>5</v>
      </c>
      <c r="G895" s="165">
        <v>5</v>
      </c>
      <c r="H895" s="165">
        <v>5</v>
      </c>
      <c r="I895" s="165">
        <v>5</v>
      </c>
      <c r="J895" s="165">
        <v>5</v>
      </c>
      <c r="K895" s="165">
        <v>5</v>
      </c>
      <c r="L895" s="165">
        <v>5</v>
      </c>
      <c r="M895" s="165">
        <v>5</v>
      </c>
      <c r="N895" s="165">
        <v>5</v>
      </c>
      <c r="O895" s="165">
        <v>5</v>
      </c>
      <c r="P895" s="98" t="s">
        <v>812</v>
      </c>
      <c r="Q895" s="98" t="s">
        <v>202</v>
      </c>
    </row>
    <row r="896" spans="1:17" s="95" customFormat="1" ht="27" hidden="1" thickBot="1" x14ac:dyDescent="0.3">
      <c r="A896" s="95">
        <v>2017</v>
      </c>
      <c r="B896" s="143" t="s">
        <v>163</v>
      </c>
      <c r="C896" s="163">
        <v>4</v>
      </c>
      <c r="D896" s="163">
        <v>4</v>
      </c>
      <c r="E896" s="163">
        <v>4</v>
      </c>
      <c r="F896" s="163">
        <v>4</v>
      </c>
      <c r="G896" s="163">
        <v>4</v>
      </c>
      <c r="H896" s="163">
        <v>4</v>
      </c>
      <c r="I896" s="163">
        <v>4</v>
      </c>
      <c r="J896" s="163">
        <v>3</v>
      </c>
      <c r="K896" s="163">
        <v>4</v>
      </c>
      <c r="L896" s="163">
        <v>3</v>
      </c>
      <c r="M896" s="163">
        <v>4</v>
      </c>
      <c r="N896" s="163">
        <v>4</v>
      </c>
      <c r="O896" s="163">
        <v>3</v>
      </c>
      <c r="P896" s="99" t="s">
        <v>815</v>
      </c>
      <c r="Q896" s="99" t="s">
        <v>202</v>
      </c>
    </row>
    <row r="897" spans="1:17" s="95" customFormat="1" ht="15.75" hidden="1" thickBot="1" x14ac:dyDescent="0.3">
      <c r="A897" s="95">
        <v>2017</v>
      </c>
      <c r="B897" s="145" t="s">
        <v>162</v>
      </c>
      <c r="C897" s="165">
        <v>3</v>
      </c>
      <c r="D897" s="165">
        <v>1</v>
      </c>
      <c r="E897" s="165">
        <v>2</v>
      </c>
      <c r="F897" s="165">
        <v>1</v>
      </c>
      <c r="G897" s="165">
        <v>2</v>
      </c>
      <c r="H897" s="165">
        <v>1</v>
      </c>
      <c r="I897" s="165">
        <v>3</v>
      </c>
      <c r="J897" s="165">
        <v>1</v>
      </c>
      <c r="K897" s="165">
        <v>2</v>
      </c>
      <c r="L897" s="165">
        <v>3</v>
      </c>
      <c r="M897" s="165">
        <v>3</v>
      </c>
      <c r="N897" s="165">
        <v>5</v>
      </c>
      <c r="O897" s="165">
        <v>2</v>
      </c>
      <c r="P897" s="98" t="s">
        <v>191</v>
      </c>
      <c r="Q897" s="98" t="s">
        <v>192</v>
      </c>
    </row>
    <row r="898" spans="1:17" s="95" customFormat="1" ht="27" hidden="1" thickBot="1" x14ac:dyDescent="0.3">
      <c r="A898" s="95">
        <v>2017</v>
      </c>
      <c r="B898" s="143" t="s">
        <v>162</v>
      </c>
      <c r="C898" s="163">
        <v>4</v>
      </c>
      <c r="D898" s="163">
        <v>4</v>
      </c>
      <c r="E898" s="163">
        <v>2</v>
      </c>
      <c r="F898" s="163">
        <v>2</v>
      </c>
      <c r="G898" s="163">
        <v>2</v>
      </c>
      <c r="H898" s="163">
        <v>1</v>
      </c>
      <c r="I898" s="163">
        <v>1</v>
      </c>
      <c r="J898" s="163">
        <v>1</v>
      </c>
      <c r="K898" s="163">
        <v>2</v>
      </c>
      <c r="L898" s="163">
        <v>1</v>
      </c>
      <c r="M898" s="163">
        <v>1</v>
      </c>
      <c r="N898" s="163">
        <v>4</v>
      </c>
      <c r="O898" s="163">
        <v>2</v>
      </c>
      <c r="P898" s="99" t="s">
        <v>819</v>
      </c>
      <c r="Q898" s="99" t="s">
        <v>204</v>
      </c>
    </row>
    <row r="899" spans="1:17" s="95" customFormat="1" ht="27" hidden="1" thickBot="1" x14ac:dyDescent="0.3">
      <c r="A899" s="95">
        <v>2017</v>
      </c>
      <c r="B899" s="145" t="s">
        <v>163</v>
      </c>
      <c r="C899" s="165">
        <v>5</v>
      </c>
      <c r="D899" s="165">
        <v>5</v>
      </c>
      <c r="E899" s="165">
        <v>5</v>
      </c>
      <c r="F899" s="165">
        <v>5</v>
      </c>
      <c r="G899" s="165">
        <v>5</v>
      </c>
      <c r="H899" s="165">
        <v>5</v>
      </c>
      <c r="I899" s="165">
        <v>5</v>
      </c>
      <c r="J899" s="165">
        <v>5</v>
      </c>
      <c r="K899" s="165">
        <v>5</v>
      </c>
      <c r="L899" s="165">
        <v>5</v>
      </c>
      <c r="M899" s="165">
        <v>5</v>
      </c>
      <c r="N899" s="165">
        <v>5</v>
      </c>
      <c r="O899" s="165">
        <v>5</v>
      </c>
      <c r="P899" s="98" t="s">
        <v>820</v>
      </c>
      <c r="Q899" s="98" t="s">
        <v>153</v>
      </c>
    </row>
    <row r="900" spans="1:17" s="95" customFormat="1" ht="27" hidden="1" thickBot="1" x14ac:dyDescent="0.3">
      <c r="A900" s="95">
        <v>2017</v>
      </c>
      <c r="B900" s="143" t="s">
        <v>162</v>
      </c>
      <c r="C900" s="163">
        <v>5</v>
      </c>
      <c r="D900" s="163">
        <v>3</v>
      </c>
      <c r="E900" s="163">
        <v>4</v>
      </c>
      <c r="F900" s="163">
        <v>4</v>
      </c>
      <c r="G900" s="163">
        <v>4</v>
      </c>
      <c r="H900" s="163">
        <v>4</v>
      </c>
      <c r="I900" s="163">
        <v>4</v>
      </c>
      <c r="J900" s="163">
        <v>4</v>
      </c>
      <c r="K900" s="163">
        <v>2</v>
      </c>
      <c r="L900" s="163">
        <v>5</v>
      </c>
      <c r="M900" s="163">
        <v>4</v>
      </c>
      <c r="N900" s="163">
        <v>3</v>
      </c>
      <c r="O900" s="163">
        <v>3</v>
      </c>
      <c r="P900" s="99" t="s">
        <v>824</v>
      </c>
      <c r="Q900" s="99" t="s">
        <v>202</v>
      </c>
    </row>
    <row r="901" spans="1:17" s="95" customFormat="1" ht="27" hidden="1" thickBot="1" x14ac:dyDescent="0.3">
      <c r="A901" s="95">
        <v>2017</v>
      </c>
      <c r="B901" s="145" t="s">
        <v>163</v>
      </c>
      <c r="C901" s="165">
        <v>5</v>
      </c>
      <c r="D901" s="165">
        <v>4</v>
      </c>
      <c r="E901" s="165">
        <v>5</v>
      </c>
      <c r="F901" s="165">
        <v>5</v>
      </c>
      <c r="G901" s="165">
        <v>5</v>
      </c>
      <c r="H901" s="165">
        <v>5</v>
      </c>
      <c r="I901" s="165">
        <v>5</v>
      </c>
      <c r="J901" s="165">
        <v>5</v>
      </c>
      <c r="K901" s="165">
        <v>5</v>
      </c>
      <c r="L901" s="165">
        <v>5</v>
      </c>
      <c r="M901" s="165">
        <v>5</v>
      </c>
      <c r="N901" s="165">
        <v>5</v>
      </c>
      <c r="O901" s="165">
        <v>5</v>
      </c>
      <c r="P901" s="98" t="s">
        <v>826</v>
      </c>
      <c r="Q901" s="98" t="s">
        <v>203</v>
      </c>
    </row>
    <row r="902" spans="1:17" s="95" customFormat="1" ht="27" hidden="1" thickBot="1" x14ac:dyDescent="0.3">
      <c r="A902" s="95">
        <v>2017</v>
      </c>
      <c r="B902" s="143" t="s">
        <v>163</v>
      </c>
      <c r="C902" s="163">
        <v>4</v>
      </c>
      <c r="D902" s="163">
        <v>4</v>
      </c>
      <c r="E902" s="163">
        <v>4</v>
      </c>
      <c r="F902" s="163">
        <v>4</v>
      </c>
      <c r="G902" s="163">
        <v>4</v>
      </c>
      <c r="H902" s="163">
        <v>5</v>
      </c>
      <c r="I902" s="163">
        <v>5</v>
      </c>
      <c r="J902" s="163">
        <v>3</v>
      </c>
      <c r="K902" s="163">
        <v>4</v>
      </c>
      <c r="L902" s="163">
        <v>5</v>
      </c>
      <c r="M902" s="163">
        <v>5</v>
      </c>
      <c r="N902" s="163">
        <v>4</v>
      </c>
      <c r="O902" s="163">
        <v>2</v>
      </c>
      <c r="P902" s="99"/>
      <c r="Q902" s="99" t="s">
        <v>204</v>
      </c>
    </row>
    <row r="903" spans="1:17" s="95" customFormat="1" ht="27" hidden="1" thickBot="1" x14ac:dyDescent="0.3">
      <c r="A903" s="95">
        <v>2017</v>
      </c>
      <c r="B903" s="145" t="s">
        <v>163</v>
      </c>
      <c r="C903" s="165">
        <v>5</v>
      </c>
      <c r="D903" s="165">
        <v>3</v>
      </c>
      <c r="E903" s="165">
        <v>3</v>
      </c>
      <c r="F903" s="165">
        <v>4</v>
      </c>
      <c r="G903" s="165">
        <v>3</v>
      </c>
      <c r="H903" s="165">
        <v>3</v>
      </c>
      <c r="I903" s="165">
        <v>3</v>
      </c>
      <c r="J903" s="165">
        <v>4</v>
      </c>
      <c r="K903" s="165">
        <v>2</v>
      </c>
      <c r="L903" s="165">
        <v>4</v>
      </c>
      <c r="M903" s="165">
        <v>5</v>
      </c>
      <c r="N903" s="165">
        <v>4</v>
      </c>
      <c r="O903" s="165">
        <v>4</v>
      </c>
      <c r="P903" s="98" t="s">
        <v>829</v>
      </c>
      <c r="Q903" s="98" t="s">
        <v>202</v>
      </c>
    </row>
    <row r="904" spans="1:17" s="95" customFormat="1" ht="27" hidden="1" thickBot="1" x14ac:dyDescent="0.3">
      <c r="A904" s="95">
        <v>2017</v>
      </c>
      <c r="B904" s="143" t="s">
        <v>162</v>
      </c>
      <c r="C904" s="163">
        <v>4</v>
      </c>
      <c r="D904" s="163">
        <v>5</v>
      </c>
      <c r="E904" s="163">
        <v>5</v>
      </c>
      <c r="F904" s="163">
        <v>5</v>
      </c>
      <c r="G904" s="163">
        <v>4</v>
      </c>
      <c r="H904" s="163">
        <v>3</v>
      </c>
      <c r="I904" s="163">
        <v>5</v>
      </c>
      <c r="J904" s="163">
        <v>3</v>
      </c>
      <c r="K904" s="163">
        <v>2</v>
      </c>
      <c r="L904" s="163">
        <v>3</v>
      </c>
      <c r="M904" s="163">
        <v>5</v>
      </c>
      <c r="N904" s="163">
        <v>4</v>
      </c>
      <c r="O904" s="163">
        <v>3</v>
      </c>
      <c r="P904" s="99" t="s">
        <v>833</v>
      </c>
      <c r="Q904" s="99" t="s">
        <v>155</v>
      </c>
    </row>
    <row r="905" spans="1:17" s="95" customFormat="1" ht="27" hidden="1" thickBot="1" x14ac:dyDescent="0.3">
      <c r="A905" s="95">
        <v>2017</v>
      </c>
      <c r="B905" s="145" t="s">
        <v>163</v>
      </c>
      <c r="C905" s="165">
        <v>5</v>
      </c>
      <c r="D905" s="165">
        <v>5</v>
      </c>
      <c r="E905" s="165">
        <v>4</v>
      </c>
      <c r="F905" s="165">
        <v>3</v>
      </c>
      <c r="G905" s="165">
        <v>5</v>
      </c>
      <c r="H905" s="165">
        <v>4</v>
      </c>
      <c r="I905" s="165">
        <v>4</v>
      </c>
      <c r="J905" s="165">
        <v>4</v>
      </c>
      <c r="K905" s="165">
        <v>4</v>
      </c>
      <c r="L905" s="165">
        <v>5</v>
      </c>
      <c r="M905" s="165">
        <v>5</v>
      </c>
      <c r="N905" s="165">
        <v>5</v>
      </c>
      <c r="O905" s="165">
        <v>4</v>
      </c>
      <c r="P905" s="98" t="s">
        <v>1787</v>
      </c>
      <c r="Q905" s="98" t="s">
        <v>3497</v>
      </c>
    </row>
    <row r="906" spans="1:17" s="95" customFormat="1" ht="39.75" hidden="1" thickBot="1" x14ac:dyDescent="0.3">
      <c r="A906" s="95">
        <v>2017</v>
      </c>
      <c r="B906" s="143" t="s">
        <v>162</v>
      </c>
      <c r="C906" s="163">
        <v>5</v>
      </c>
      <c r="D906" s="163">
        <v>3</v>
      </c>
      <c r="E906" s="163">
        <v>4</v>
      </c>
      <c r="F906" s="163">
        <v>3</v>
      </c>
      <c r="G906" s="163">
        <v>5</v>
      </c>
      <c r="H906" s="163">
        <v>5</v>
      </c>
      <c r="I906" s="163">
        <v>4</v>
      </c>
      <c r="J906" s="163">
        <v>5</v>
      </c>
      <c r="K906" s="163">
        <v>3</v>
      </c>
      <c r="L906" s="163">
        <v>5</v>
      </c>
      <c r="M906" s="163">
        <v>5</v>
      </c>
      <c r="N906" s="163">
        <v>5</v>
      </c>
      <c r="O906" s="163">
        <v>5</v>
      </c>
      <c r="P906" s="99" t="s">
        <v>843</v>
      </c>
      <c r="Q906" s="99" t="s">
        <v>204</v>
      </c>
    </row>
    <row r="907" spans="1:17" s="95" customFormat="1" ht="39.75" hidden="1" thickBot="1" x14ac:dyDescent="0.3">
      <c r="A907" s="95">
        <v>2017</v>
      </c>
      <c r="B907" s="145" t="s">
        <v>162</v>
      </c>
      <c r="C907" s="165">
        <v>5</v>
      </c>
      <c r="D907" s="165" t="s">
        <v>5</v>
      </c>
      <c r="E907" s="165">
        <v>4</v>
      </c>
      <c r="F907" s="165">
        <v>5</v>
      </c>
      <c r="G907" s="165">
        <v>5</v>
      </c>
      <c r="H907" s="165">
        <v>5</v>
      </c>
      <c r="I907" s="165">
        <v>3</v>
      </c>
      <c r="J907" s="165" t="s">
        <v>5</v>
      </c>
      <c r="K907" s="165" t="s">
        <v>5</v>
      </c>
      <c r="L907" s="165">
        <v>5</v>
      </c>
      <c r="M907" s="165">
        <v>5</v>
      </c>
      <c r="N907" s="165">
        <v>5</v>
      </c>
      <c r="O907" s="165">
        <v>4</v>
      </c>
      <c r="P907" s="98" t="s">
        <v>846</v>
      </c>
      <c r="Q907" s="98" t="s">
        <v>192</v>
      </c>
    </row>
    <row r="908" spans="1:17" s="95" customFormat="1" ht="27" hidden="1" thickBot="1" x14ac:dyDescent="0.3">
      <c r="A908" s="95">
        <v>2017</v>
      </c>
      <c r="B908" s="143" t="s">
        <v>163</v>
      </c>
      <c r="C908" s="163">
        <v>5</v>
      </c>
      <c r="D908" s="163">
        <v>3</v>
      </c>
      <c r="E908" s="163">
        <v>4</v>
      </c>
      <c r="F908" s="163">
        <v>4</v>
      </c>
      <c r="G908" s="163">
        <v>4</v>
      </c>
      <c r="H908" s="163">
        <v>4</v>
      </c>
      <c r="I908" s="163">
        <v>4</v>
      </c>
      <c r="J908" s="163">
        <v>5</v>
      </c>
      <c r="K908" s="163">
        <v>4</v>
      </c>
      <c r="L908" s="163">
        <v>3</v>
      </c>
      <c r="M908" s="163">
        <v>5</v>
      </c>
      <c r="N908" s="163">
        <v>4</v>
      </c>
      <c r="O908" s="163">
        <v>5</v>
      </c>
      <c r="P908" s="99" t="s">
        <v>345</v>
      </c>
      <c r="Q908" s="99" t="s">
        <v>204</v>
      </c>
    </row>
    <row r="909" spans="1:17" s="95" customFormat="1" ht="27" hidden="1" thickBot="1" x14ac:dyDescent="0.3">
      <c r="A909" s="95">
        <v>2017</v>
      </c>
      <c r="B909" s="145" t="s">
        <v>162</v>
      </c>
      <c r="C909" s="165">
        <v>5</v>
      </c>
      <c r="D909" s="165">
        <v>3</v>
      </c>
      <c r="E909" s="165">
        <v>4</v>
      </c>
      <c r="F909" s="165">
        <v>3</v>
      </c>
      <c r="G909" s="165">
        <v>5</v>
      </c>
      <c r="H909" s="165">
        <v>4</v>
      </c>
      <c r="I909" s="165">
        <v>5</v>
      </c>
      <c r="J909" s="165">
        <v>4</v>
      </c>
      <c r="K909" s="165">
        <v>4</v>
      </c>
      <c r="L909" s="165">
        <v>3</v>
      </c>
      <c r="M909" s="165">
        <v>4</v>
      </c>
      <c r="N909" s="165">
        <v>4</v>
      </c>
      <c r="O909" s="165">
        <v>4</v>
      </c>
      <c r="P909" s="98" t="s">
        <v>379</v>
      </c>
      <c r="Q909" s="98" t="s">
        <v>153</v>
      </c>
    </row>
    <row r="910" spans="1:17" s="95" customFormat="1" ht="27" hidden="1" thickBot="1" x14ac:dyDescent="0.3">
      <c r="A910" s="95">
        <v>2017</v>
      </c>
      <c r="B910" s="143" t="s">
        <v>162</v>
      </c>
      <c r="C910" s="163">
        <v>5</v>
      </c>
      <c r="D910" s="163">
        <v>5</v>
      </c>
      <c r="E910" s="163">
        <v>4</v>
      </c>
      <c r="F910" s="163">
        <v>5</v>
      </c>
      <c r="G910" s="163">
        <v>4</v>
      </c>
      <c r="H910" s="163">
        <v>5</v>
      </c>
      <c r="I910" s="163">
        <v>5</v>
      </c>
      <c r="J910" s="163" t="s">
        <v>5</v>
      </c>
      <c r="K910" s="163" t="s">
        <v>5</v>
      </c>
      <c r="L910" s="163">
        <v>3</v>
      </c>
      <c r="M910" s="163">
        <v>3</v>
      </c>
      <c r="N910" s="163">
        <v>2</v>
      </c>
      <c r="O910" s="163">
        <v>3</v>
      </c>
      <c r="P910" s="99" t="s">
        <v>851</v>
      </c>
      <c r="Q910" s="99" t="s">
        <v>204</v>
      </c>
    </row>
    <row r="911" spans="1:17" s="95" customFormat="1" ht="27" hidden="1" thickBot="1" x14ac:dyDescent="0.3">
      <c r="A911" s="95">
        <v>2017</v>
      </c>
      <c r="B911" s="145" t="s">
        <v>163</v>
      </c>
      <c r="C911" s="165">
        <v>3</v>
      </c>
      <c r="D911" s="165">
        <v>4</v>
      </c>
      <c r="E911" s="165">
        <v>5</v>
      </c>
      <c r="F911" s="165">
        <v>4</v>
      </c>
      <c r="G911" s="165">
        <v>5</v>
      </c>
      <c r="H911" s="165">
        <v>3</v>
      </c>
      <c r="I911" s="165">
        <v>5</v>
      </c>
      <c r="J911" s="165">
        <v>4</v>
      </c>
      <c r="K911" s="165">
        <v>5</v>
      </c>
      <c r="L911" s="165">
        <v>4</v>
      </c>
      <c r="M911" s="165">
        <v>4</v>
      </c>
      <c r="N911" s="165">
        <v>5</v>
      </c>
      <c r="O911" s="165">
        <v>4</v>
      </c>
      <c r="P911" s="98" t="s">
        <v>191</v>
      </c>
      <c r="Q911" s="98" t="s">
        <v>202</v>
      </c>
    </row>
    <row r="912" spans="1:17" s="95" customFormat="1" ht="27" hidden="1" thickBot="1" x14ac:dyDescent="0.3">
      <c r="A912" s="95">
        <v>2017</v>
      </c>
      <c r="B912" s="143" t="s">
        <v>163</v>
      </c>
      <c r="C912" s="163">
        <v>5</v>
      </c>
      <c r="D912" s="163">
        <v>5</v>
      </c>
      <c r="E912" s="163">
        <v>4</v>
      </c>
      <c r="F912" s="163">
        <v>5</v>
      </c>
      <c r="G912" s="163">
        <v>4</v>
      </c>
      <c r="H912" s="163">
        <v>5</v>
      </c>
      <c r="I912" s="163">
        <v>3</v>
      </c>
      <c r="J912" s="163">
        <v>4</v>
      </c>
      <c r="K912" s="163">
        <v>3</v>
      </c>
      <c r="L912" s="163">
        <v>4</v>
      </c>
      <c r="M912" s="163">
        <v>3</v>
      </c>
      <c r="N912" s="163">
        <v>4</v>
      </c>
      <c r="O912" s="163">
        <v>4</v>
      </c>
      <c r="P912" s="99" t="s">
        <v>857</v>
      </c>
      <c r="Q912" s="99" t="s">
        <v>192</v>
      </c>
    </row>
    <row r="913" spans="1:17" s="95" customFormat="1" ht="27" hidden="1" thickBot="1" x14ac:dyDescent="0.3">
      <c r="A913" s="95">
        <v>2017</v>
      </c>
      <c r="B913" s="145" t="s">
        <v>162</v>
      </c>
      <c r="C913" s="165">
        <v>5</v>
      </c>
      <c r="D913" s="165">
        <v>4</v>
      </c>
      <c r="E913" s="165">
        <v>4</v>
      </c>
      <c r="F913" s="165">
        <v>5</v>
      </c>
      <c r="G913" s="165">
        <v>4</v>
      </c>
      <c r="H913" s="165">
        <v>5</v>
      </c>
      <c r="I913" s="165">
        <v>4</v>
      </c>
      <c r="J913" s="165">
        <v>4</v>
      </c>
      <c r="K913" s="165">
        <v>3</v>
      </c>
      <c r="L913" s="165">
        <v>3</v>
      </c>
      <c r="M913" s="165">
        <v>2</v>
      </c>
      <c r="N913" s="165">
        <v>5</v>
      </c>
      <c r="O913" s="165">
        <v>3</v>
      </c>
      <c r="P913" s="98" t="s">
        <v>862</v>
      </c>
      <c r="Q913" s="98" t="s">
        <v>863</v>
      </c>
    </row>
    <row r="914" spans="1:17" s="95" customFormat="1" ht="15.75" hidden="1" thickBot="1" x14ac:dyDescent="0.3">
      <c r="A914" s="95">
        <v>2017</v>
      </c>
      <c r="B914" s="143" t="s">
        <v>162</v>
      </c>
      <c r="C914" s="163">
        <v>2</v>
      </c>
      <c r="D914" s="163">
        <v>2</v>
      </c>
      <c r="E914" s="163">
        <v>1</v>
      </c>
      <c r="F914" s="163">
        <v>2</v>
      </c>
      <c r="G914" s="163">
        <v>1</v>
      </c>
      <c r="H914" s="163">
        <v>1</v>
      </c>
      <c r="I914" s="163">
        <v>2</v>
      </c>
      <c r="J914" s="163">
        <v>1</v>
      </c>
      <c r="K914" s="163">
        <v>1</v>
      </c>
      <c r="L914" s="163">
        <v>1</v>
      </c>
      <c r="M914" s="163">
        <v>1</v>
      </c>
      <c r="N914" s="163">
        <v>2</v>
      </c>
      <c r="O914" s="163">
        <v>2</v>
      </c>
      <c r="P914" s="99" t="s">
        <v>865</v>
      </c>
      <c r="Q914" s="99" t="s">
        <v>192</v>
      </c>
    </row>
    <row r="915" spans="1:17" s="95" customFormat="1" ht="27" hidden="1" thickBot="1" x14ac:dyDescent="0.3">
      <c r="A915" s="95">
        <v>2017</v>
      </c>
      <c r="B915" s="145" t="s">
        <v>163</v>
      </c>
      <c r="C915" s="165">
        <v>1</v>
      </c>
      <c r="D915" s="165">
        <v>1</v>
      </c>
      <c r="E915" s="165">
        <v>1</v>
      </c>
      <c r="F915" s="165">
        <v>3</v>
      </c>
      <c r="G915" s="165">
        <v>1</v>
      </c>
      <c r="H915" s="165">
        <v>3</v>
      </c>
      <c r="I915" s="165">
        <v>1</v>
      </c>
      <c r="J915" s="165">
        <v>1</v>
      </c>
      <c r="K915" s="165">
        <v>4</v>
      </c>
      <c r="L915" s="165">
        <v>1</v>
      </c>
      <c r="M915" s="165">
        <v>1</v>
      </c>
      <c r="N915" s="165">
        <v>5</v>
      </c>
      <c r="O915" s="165">
        <v>1</v>
      </c>
      <c r="P915" s="98" t="s">
        <v>191</v>
      </c>
      <c r="Q915" s="98" t="s">
        <v>869</v>
      </c>
    </row>
    <row r="916" spans="1:17" s="95" customFormat="1" ht="27" hidden="1" thickBot="1" x14ac:dyDescent="0.3">
      <c r="A916" s="95">
        <v>2017</v>
      </c>
      <c r="B916" s="143" t="s">
        <v>162</v>
      </c>
      <c r="C916" s="163">
        <v>5</v>
      </c>
      <c r="D916" s="163">
        <v>5</v>
      </c>
      <c r="E916" s="163">
        <v>4</v>
      </c>
      <c r="F916" s="163">
        <v>5</v>
      </c>
      <c r="G916" s="163">
        <v>5</v>
      </c>
      <c r="H916" s="163">
        <v>5</v>
      </c>
      <c r="I916" s="163">
        <v>5</v>
      </c>
      <c r="J916" s="163">
        <v>5</v>
      </c>
      <c r="K916" s="163">
        <v>5</v>
      </c>
      <c r="L916" s="163">
        <v>5</v>
      </c>
      <c r="M916" s="163">
        <v>5</v>
      </c>
      <c r="N916" s="163">
        <v>3</v>
      </c>
      <c r="O916" s="163">
        <v>5</v>
      </c>
      <c r="P916" s="99" t="s">
        <v>872</v>
      </c>
      <c r="Q916" s="99" t="s">
        <v>204</v>
      </c>
    </row>
    <row r="917" spans="1:17" s="95" customFormat="1" ht="27" hidden="1" thickBot="1" x14ac:dyDescent="0.3">
      <c r="A917" s="95">
        <v>2017</v>
      </c>
      <c r="B917" s="145" t="s">
        <v>163</v>
      </c>
      <c r="C917" s="165">
        <v>4</v>
      </c>
      <c r="D917" s="165">
        <v>3</v>
      </c>
      <c r="E917" s="165">
        <v>4</v>
      </c>
      <c r="F917" s="165">
        <v>4</v>
      </c>
      <c r="G917" s="165">
        <v>4</v>
      </c>
      <c r="H917" s="165">
        <v>3</v>
      </c>
      <c r="I917" s="165">
        <v>4</v>
      </c>
      <c r="J917" s="165">
        <v>3</v>
      </c>
      <c r="K917" s="165">
        <v>3</v>
      </c>
      <c r="L917" s="165">
        <v>4</v>
      </c>
      <c r="M917" s="165">
        <v>4</v>
      </c>
      <c r="N917" s="165">
        <v>4</v>
      </c>
      <c r="O917" s="165">
        <v>3</v>
      </c>
      <c r="P917" s="98" t="s">
        <v>195</v>
      </c>
      <c r="Q917" s="98" t="s">
        <v>203</v>
      </c>
    </row>
    <row r="918" spans="1:17" s="95" customFormat="1" ht="27" hidden="1" thickBot="1" x14ac:dyDescent="0.3">
      <c r="A918" s="95">
        <v>2017</v>
      </c>
      <c r="B918" s="143" t="s">
        <v>162</v>
      </c>
      <c r="C918" s="163">
        <v>5</v>
      </c>
      <c r="D918" s="163">
        <v>5</v>
      </c>
      <c r="E918" s="163">
        <v>5</v>
      </c>
      <c r="F918" s="163">
        <v>5</v>
      </c>
      <c r="G918" s="163">
        <v>5</v>
      </c>
      <c r="H918" s="163">
        <v>5</v>
      </c>
      <c r="I918" s="163">
        <v>5</v>
      </c>
      <c r="J918" s="163">
        <v>5</v>
      </c>
      <c r="K918" s="163">
        <v>5</v>
      </c>
      <c r="L918" s="163">
        <v>5</v>
      </c>
      <c r="M918" s="163">
        <v>5</v>
      </c>
      <c r="N918" s="163">
        <v>5</v>
      </c>
      <c r="O918" s="163">
        <v>5</v>
      </c>
      <c r="P918" s="99" t="s">
        <v>3498</v>
      </c>
      <c r="Q918" s="99" t="s">
        <v>202</v>
      </c>
    </row>
    <row r="919" spans="1:17" s="95" customFormat="1" ht="27" hidden="1" thickBot="1" x14ac:dyDescent="0.3">
      <c r="A919" s="95">
        <v>2018</v>
      </c>
      <c r="B919" s="140" t="s">
        <v>162</v>
      </c>
      <c r="C919" s="160">
        <v>2</v>
      </c>
      <c r="D919" s="160">
        <v>5</v>
      </c>
      <c r="E919" s="160">
        <v>3</v>
      </c>
      <c r="F919" s="160">
        <v>5</v>
      </c>
      <c r="G919" s="160">
        <v>5</v>
      </c>
      <c r="H919" s="160">
        <v>5</v>
      </c>
      <c r="I919" s="160">
        <v>3</v>
      </c>
      <c r="J919" s="160">
        <v>3</v>
      </c>
      <c r="K919" s="160">
        <v>5</v>
      </c>
      <c r="L919" s="160">
        <v>5</v>
      </c>
      <c r="M919" s="160">
        <v>5</v>
      </c>
      <c r="N919" s="160">
        <v>5</v>
      </c>
      <c r="O919" s="160">
        <v>5</v>
      </c>
      <c r="P919" s="98" t="s">
        <v>345</v>
      </c>
      <c r="Q919" s="98" t="s">
        <v>202</v>
      </c>
    </row>
    <row r="920" spans="1:17" s="95" customFormat="1" ht="39.75" hidden="1" thickBot="1" x14ac:dyDescent="0.3">
      <c r="A920" s="95">
        <v>2018</v>
      </c>
      <c r="B920" s="140" t="s">
        <v>162</v>
      </c>
      <c r="C920" s="160">
        <v>4</v>
      </c>
      <c r="D920" s="160">
        <v>4</v>
      </c>
      <c r="E920" s="160">
        <v>5</v>
      </c>
      <c r="F920" s="160">
        <v>5</v>
      </c>
      <c r="G920" s="160">
        <v>4</v>
      </c>
      <c r="H920" s="160">
        <v>4</v>
      </c>
      <c r="I920" s="160">
        <v>5</v>
      </c>
      <c r="J920" s="160">
        <v>4</v>
      </c>
      <c r="K920" s="160">
        <v>3</v>
      </c>
      <c r="L920" s="160">
        <v>5</v>
      </c>
      <c r="M920" s="160" t="s">
        <v>5</v>
      </c>
      <c r="N920" s="160">
        <v>5</v>
      </c>
      <c r="O920" s="160">
        <v>4</v>
      </c>
      <c r="P920" s="99" t="s">
        <v>2038</v>
      </c>
      <c r="Q920" s="99" t="s">
        <v>153</v>
      </c>
    </row>
    <row r="921" spans="1:17" s="95" customFormat="1" ht="27" hidden="1" thickBot="1" x14ac:dyDescent="0.3">
      <c r="A921" s="95">
        <v>2018</v>
      </c>
      <c r="B921" s="140" t="s">
        <v>162</v>
      </c>
      <c r="C921" s="160">
        <v>3</v>
      </c>
      <c r="D921" s="160">
        <v>4</v>
      </c>
      <c r="E921" s="160">
        <v>4</v>
      </c>
      <c r="F921" s="160">
        <v>4</v>
      </c>
      <c r="G921" s="160">
        <v>4</v>
      </c>
      <c r="H921" s="160">
        <v>4</v>
      </c>
      <c r="I921" s="160">
        <v>4</v>
      </c>
      <c r="J921" s="160">
        <v>3</v>
      </c>
      <c r="K921" s="160">
        <v>3</v>
      </c>
      <c r="L921" s="160">
        <v>3</v>
      </c>
      <c r="M921" s="160">
        <v>3</v>
      </c>
      <c r="N921" s="160">
        <v>5</v>
      </c>
      <c r="O921" s="160">
        <v>4</v>
      </c>
      <c r="P921" s="98" t="s">
        <v>345</v>
      </c>
      <c r="Q921" s="98" t="s">
        <v>204</v>
      </c>
    </row>
    <row r="922" spans="1:17" s="95" customFormat="1" ht="52.5" hidden="1" thickBot="1" x14ac:dyDescent="0.3">
      <c r="A922" s="95">
        <v>2018</v>
      </c>
      <c r="B922" s="140" t="s">
        <v>162</v>
      </c>
      <c r="C922" s="160">
        <v>5</v>
      </c>
      <c r="D922" s="160">
        <v>3</v>
      </c>
      <c r="E922" s="160">
        <v>5</v>
      </c>
      <c r="F922" s="160">
        <v>4</v>
      </c>
      <c r="G922" s="160">
        <v>4</v>
      </c>
      <c r="H922" s="160">
        <v>3</v>
      </c>
      <c r="I922" s="160">
        <v>3</v>
      </c>
      <c r="J922" s="160">
        <v>5</v>
      </c>
      <c r="K922" s="160">
        <v>1</v>
      </c>
      <c r="L922" s="160">
        <v>4</v>
      </c>
      <c r="M922" s="160">
        <v>4</v>
      </c>
      <c r="N922" s="160">
        <v>5</v>
      </c>
      <c r="O922" s="160">
        <v>3</v>
      </c>
      <c r="P922" s="99" t="s">
        <v>2044</v>
      </c>
      <c r="Q922" s="99" t="s">
        <v>2045</v>
      </c>
    </row>
    <row r="923" spans="1:17" s="95" customFormat="1" ht="27" hidden="1" thickBot="1" x14ac:dyDescent="0.3">
      <c r="A923" s="95">
        <v>2018</v>
      </c>
      <c r="B923" s="140" t="s">
        <v>163</v>
      </c>
      <c r="C923" s="160">
        <v>4</v>
      </c>
      <c r="D923" s="160">
        <v>4</v>
      </c>
      <c r="E923" s="160">
        <v>4</v>
      </c>
      <c r="F923" s="160">
        <v>4</v>
      </c>
      <c r="G923" s="160">
        <v>4</v>
      </c>
      <c r="H923" s="160">
        <v>4</v>
      </c>
      <c r="I923" s="160">
        <v>4</v>
      </c>
      <c r="J923" s="160">
        <v>4</v>
      </c>
      <c r="K923" s="160">
        <v>4</v>
      </c>
      <c r="L923" s="160">
        <v>4</v>
      </c>
      <c r="M923" s="160">
        <v>4</v>
      </c>
      <c r="N923" s="160">
        <v>4</v>
      </c>
      <c r="O923" s="160">
        <v>4</v>
      </c>
      <c r="P923" s="98" t="s">
        <v>2046</v>
      </c>
      <c r="Q923" s="98" t="s">
        <v>202</v>
      </c>
    </row>
    <row r="924" spans="1:17" s="95" customFormat="1" ht="15.75" hidden="1" thickBot="1" x14ac:dyDescent="0.3">
      <c r="A924" s="95">
        <v>2018</v>
      </c>
      <c r="B924" s="140" t="s">
        <v>163</v>
      </c>
      <c r="C924" s="160">
        <v>2</v>
      </c>
      <c r="D924" s="160">
        <v>1</v>
      </c>
      <c r="E924" s="160">
        <v>2</v>
      </c>
      <c r="F924" s="160">
        <v>3</v>
      </c>
      <c r="G924" s="160">
        <v>1</v>
      </c>
      <c r="H924" s="160">
        <v>2</v>
      </c>
      <c r="I924" s="160">
        <v>1</v>
      </c>
      <c r="J924" s="160">
        <v>2</v>
      </c>
      <c r="K924" s="160">
        <v>1</v>
      </c>
      <c r="L924" s="160">
        <v>2</v>
      </c>
      <c r="M924" s="160">
        <v>2</v>
      </c>
      <c r="N924" s="160">
        <v>4</v>
      </c>
      <c r="O924" s="160">
        <v>2</v>
      </c>
      <c r="P924" s="99"/>
      <c r="Q924" s="99" t="s">
        <v>155</v>
      </c>
    </row>
    <row r="925" spans="1:17" s="95" customFormat="1" ht="15.75" hidden="1" thickBot="1" x14ac:dyDescent="0.3">
      <c r="A925" s="95">
        <v>2018</v>
      </c>
      <c r="B925" s="140" t="s">
        <v>163</v>
      </c>
      <c r="C925" s="160">
        <v>5</v>
      </c>
      <c r="D925" s="160">
        <v>5</v>
      </c>
      <c r="E925" s="160">
        <v>3</v>
      </c>
      <c r="F925" s="160">
        <v>2</v>
      </c>
      <c r="G925" s="160">
        <v>4</v>
      </c>
      <c r="H925" s="160">
        <v>1</v>
      </c>
      <c r="I925" s="160">
        <v>4</v>
      </c>
      <c r="J925" s="160">
        <v>4</v>
      </c>
      <c r="K925" s="160">
        <v>3</v>
      </c>
      <c r="L925" s="160">
        <v>3</v>
      </c>
      <c r="M925" s="160">
        <v>4</v>
      </c>
      <c r="N925" s="160">
        <v>4</v>
      </c>
      <c r="O925" s="160">
        <v>4</v>
      </c>
      <c r="P925" s="98" t="s">
        <v>191</v>
      </c>
      <c r="Q925" s="98" t="s">
        <v>192</v>
      </c>
    </row>
    <row r="926" spans="1:17" s="95" customFormat="1" ht="27" hidden="1" thickBot="1" x14ac:dyDescent="0.3">
      <c r="A926" s="95">
        <v>2018</v>
      </c>
      <c r="B926" s="140" t="s">
        <v>163</v>
      </c>
      <c r="C926" s="160">
        <v>3</v>
      </c>
      <c r="D926" s="160">
        <v>2</v>
      </c>
      <c r="E926" s="160">
        <v>4</v>
      </c>
      <c r="F926" s="160">
        <v>2</v>
      </c>
      <c r="G926" s="160">
        <v>4</v>
      </c>
      <c r="H926" s="160">
        <v>3</v>
      </c>
      <c r="I926" s="160">
        <v>3</v>
      </c>
      <c r="J926" s="160">
        <v>3</v>
      </c>
      <c r="K926" s="160">
        <v>3</v>
      </c>
      <c r="L926" s="160">
        <v>3</v>
      </c>
      <c r="M926" s="160">
        <v>3</v>
      </c>
      <c r="N926" s="160">
        <v>4</v>
      </c>
      <c r="O926" s="160">
        <v>2</v>
      </c>
      <c r="P926" s="99" t="s">
        <v>361</v>
      </c>
      <c r="Q926" s="99" t="s">
        <v>204</v>
      </c>
    </row>
    <row r="927" spans="1:17" s="95" customFormat="1" ht="27" hidden="1" thickBot="1" x14ac:dyDescent="0.3">
      <c r="A927" s="95">
        <v>2018</v>
      </c>
      <c r="B927" s="140" t="s">
        <v>163</v>
      </c>
      <c r="C927" s="160">
        <v>4</v>
      </c>
      <c r="D927" s="160">
        <v>3</v>
      </c>
      <c r="E927" s="160">
        <v>3</v>
      </c>
      <c r="F927" s="160">
        <v>4</v>
      </c>
      <c r="G927" s="160">
        <v>3</v>
      </c>
      <c r="H927" s="160">
        <v>4</v>
      </c>
      <c r="I927" s="160">
        <v>4</v>
      </c>
      <c r="J927" s="160">
        <v>3</v>
      </c>
      <c r="K927" s="160">
        <v>4</v>
      </c>
      <c r="L927" s="160">
        <v>4</v>
      </c>
      <c r="M927" s="160">
        <v>3</v>
      </c>
      <c r="N927" s="160">
        <v>5</v>
      </c>
      <c r="O927" s="160">
        <v>3</v>
      </c>
      <c r="P927" s="98" t="s">
        <v>2054</v>
      </c>
      <c r="Q927" s="98" t="s">
        <v>204</v>
      </c>
    </row>
    <row r="928" spans="1:17" s="95" customFormat="1" ht="27" hidden="1" thickBot="1" x14ac:dyDescent="0.3">
      <c r="A928" s="95">
        <v>2018</v>
      </c>
      <c r="B928" s="140" t="s">
        <v>162</v>
      </c>
      <c r="C928" s="160">
        <v>4</v>
      </c>
      <c r="D928" s="160">
        <v>3</v>
      </c>
      <c r="E928" s="160">
        <v>5</v>
      </c>
      <c r="F928" s="160">
        <v>4</v>
      </c>
      <c r="G928" s="160">
        <v>5</v>
      </c>
      <c r="H928" s="160">
        <v>4</v>
      </c>
      <c r="I928" s="160">
        <v>4</v>
      </c>
      <c r="J928" s="160">
        <v>3</v>
      </c>
      <c r="K928" s="160">
        <v>3</v>
      </c>
      <c r="L928" s="160">
        <v>4</v>
      </c>
      <c r="M928" s="160">
        <v>4</v>
      </c>
      <c r="N928" s="160">
        <v>4</v>
      </c>
      <c r="O928" s="160">
        <v>3</v>
      </c>
      <c r="P928" s="99" t="s">
        <v>2057</v>
      </c>
      <c r="Q928" s="99" t="s">
        <v>204</v>
      </c>
    </row>
    <row r="929" spans="1:17" s="95" customFormat="1" ht="15.75" hidden="1" thickBot="1" x14ac:dyDescent="0.3">
      <c r="A929" s="95">
        <v>2018</v>
      </c>
      <c r="B929" s="140" t="s">
        <v>163</v>
      </c>
      <c r="C929" s="160">
        <v>4</v>
      </c>
      <c r="D929" s="160">
        <v>3</v>
      </c>
      <c r="E929" s="160">
        <v>3</v>
      </c>
      <c r="F929" s="160">
        <v>3</v>
      </c>
      <c r="G929" s="160">
        <v>5</v>
      </c>
      <c r="H929" s="160">
        <v>4</v>
      </c>
      <c r="I929" s="160">
        <v>4</v>
      </c>
      <c r="J929" s="160">
        <v>4</v>
      </c>
      <c r="K929" s="160">
        <v>3</v>
      </c>
      <c r="L929" s="160">
        <v>3</v>
      </c>
      <c r="M929" s="160">
        <v>4</v>
      </c>
      <c r="N929" s="160">
        <v>4</v>
      </c>
      <c r="O929" s="160">
        <v>5</v>
      </c>
      <c r="P929" s="98" t="s">
        <v>2059</v>
      </c>
      <c r="Q929" s="98" t="s">
        <v>192</v>
      </c>
    </row>
    <row r="930" spans="1:17" s="95" customFormat="1" ht="27" hidden="1" thickBot="1" x14ac:dyDescent="0.3">
      <c r="A930" s="95">
        <v>2018</v>
      </c>
      <c r="B930" s="140" t="s">
        <v>162</v>
      </c>
      <c r="C930" s="160">
        <v>4</v>
      </c>
      <c r="D930" s="160">
        <v>4</v>
      </c>
      <c r="E930" s="160">
        <v>4</v>
      </c>
      <c r="F930" s="160">
        <v>5</v>
      </c>
      <c r="G930" s="160">
        <v>4</v>
      </c>
      <c r="H930" s="160">
        <v>4</v>
      </c>
      <c r="I930" s="160">
        <v>3</v>
      </c>
      <c r="J930" s="160">
        <v>4</v>
      </c>
      <c r="K930" s="160">
        <v>4</v>
      </c>
      <c r="L930" s="160">
        <v>4</v>
      </c>
      <c r="M930" s="160">
        <v>4</v>
      </c>
      <c r="N930" s="160">
        <v>4</v>
      </c>
      <c r="O930" s="160">
        <v>4</v>
      </c>
      <c r="P930" s="99" t="s">
        <v>2063</v>
      </c>
      <c r="Q930" s="99" t="s">
        <v>204</v>
      </c>
    </row>
    <row r="931" spans="1:17" s="95" customFormat="1" ht="27" hidden="1" thickBot="1" x14ac:dyDescent="0.3">
      <c r="A931" s="95">
        <v>2018</v>
      </c>
      <c r="B931" s="140" t="s">
        <v>162</v>
      </c>
      <c r="C931" s="160">
        <v>3</v>
      </c>
      <c r="D931" s="160">
        <v>4</v>
      </c>
      <c r="E931" s="160">
        <v>4</v>
      </c>
      <c r="F931" s="160">
        <v>5</v>
      </c>
      <c r="G931" s="160">
        <v>5</v>
      </c>
      <c r="H931" s="160">
        <v>5</v>
      </c>
      <c r="I931" s="160">
        <v>3</v>
      </c>
      <c r="J931" s="160">
        <v>5</v>
      </c>
      <c r="K931" s="160">
        <v>3</v>
      </c>
      <c r="L931" s="160">
        <v>5</v>
      </c>
      <c r="M931" s="160">
        <v>5</v>
      </c>
      <c r="N931" s="160">
        <v>5</v>
      </c>
      <c r="O931" s="160">
        <v>5</v>
      </c>
      <c r="P931" s="98" t="s">
        <v>345</v>
      </c>
      <c r="Q931" s="98" t="s">
        <v>202</v>
      </c>
    </row>
    <row r="932" spans="1:17" s="95" customFormat="1" ht="27" hidden="1" thickBot="1" x14ac:dyDescent="0.3">
      <c r="A932" s="95">
        <v>2018</v>
      </c>
      <c r="B932" s="140" t="s">
        <v>2071</v>
      </c>
      <c r="C932" s="160">
        <v>5</v>
      </c>
      <c r="D932" s="160">
        <v>5</v>
      </c>
      <c r="E932" s="160">
        <v>5</v>
      </c>
      <c r="F932" s="160">
        <v>5</v>
      </c>
      <c r="G932" s="160">
        <v>5</v>
      </c>
      <c r="H932" s="160">
        <v>5</v>
      </c>
      <c r="I932" s="160">
        <v>5</v>
      </c>
      <c r="J932" s="160">
        <v>5</v>
      </c>
      <c r="K932" s="160">
        <v>5</v>
      </c>
      <c r="L932" s="160">
        <v>5</v>
      </c>
      <c r="M932" s="160">
        <v>5</v>
      </c>
      <c r="N932" s="160">
        <v>5</v>
      </c>
      <c r="O932" s="160">
        <v>5</v>
      </c>
      <c r="P932" s="99" t="s">
        <v>345</v>
      </c>
      <c r="Q932" s="99" t="s">
        <v>203</v>
      </c>
    </row>
    <row r="933" spans="1:17" s="95" customFormat="1" ht="27" hidden="1" thickBot="1" x14ac:dyDescent="0.3">
      <c r="A933" s="95">
        <v>2018</v>
      </c>
      <c r="B933" s="140" t="s">
        <v>162</v>
      </c>
      <c r="C933" s="160">
        <v>5</v>
      </c>
      <c r="D933" s="160">
        <v>5</v>
      </c>
      <c r="E933" s="160">
        <v>5</v>
      </c>
      <c r="F933" s="160">
        <v>5</v>
      </c>
      <c r="G933" s="160">
        <v>5</v>
      </c>
      <c r="H933" s="160">
        <v>5</v>
      </c>
      <c r="I933" s="160">
        <v>5</v>
      </c>
      <c r="J933" s="160">
        <v>5</v>
      </c>
      <c r="K933" s="160">
        <v>3</v>
      </c>
      <c r="L933" s="160">
        <v>5</v>
      </c>
      <c r="M933" s="160">
        <v>5</v>
      </c>
      <c r="N933" s="160">
        <v>5</v>
      </c>
      <c r="O933" s="160">
        <v>5</v>
      </c>
      <c r="P933" s="98" t="s">
        <v>301</v>
      </c>
      <c r="Q933" s="98" t="s">
        <v>203</v>
      </c>
    </row>
    <row r="934" spans="1:17" s="95" customFormat="1" ht="27" hidden="1" thickBot="1" x14ac:dyDescent="0.3">
      <c r="A934" s="95">
        <v>2018</v>
      </c>
      <c r="B934" s="140" t="s">
        <v>163</v>
      </c>
      <c r="C934" s="160">
        <v>5</v>
      </c>
      <c r="D934" s="160">
        <v>2</v>
      </c>
      <c r="E934" s="160">
        <v>4</v>
      </c>
      <c r="F934" s="160">
        <v>3</v>
      </c>
      <c r="G934" s="160">
        <v>3</v>
      </c>
      <c r="H934" s="160">
        <v>2</v>
      </c>
      <c r="I934" s="160">
        <v>4</v>
      </c>
      <c r="J934" s="160">
        <v>2</v>
      </c>
      <c r="K934" s="160">
        <v>2</v>
      </c>
      <c r="L934" s="160">
        <v>4</v>
      </c>
      <c r="M934" s="160">
        <v>2</v>
      </c>
      <c r="N934" s="160">
        <v>4</v>
      </c>
      <c r="O934" s="160">
        <v>3</v>
      </c>
      <c r="P934" s="99" t="s">
        <v>345</v>
      </c>
      <c r="Q934" s="99" t="s">
        <v>153</v>
      </c>
    </row>
    <row r="935" spans="1:17" s="95" customFormat="1" ht="27" hidden="1" thickBot="1" x14ac:dyDescent="0.3">
      <c r="A935" s="95">
        <v>2018</v>
      </c>
      <c r="B935" s="140" t="s">
        <v>162</v>
      </c>
      <c r="C935" s="160">
        <v>2</v>
      </c>
      <c r="D935" s="160">
        <v>4</v>
      </c>
      <c r="E935" s="160">
        <v>5</v>
      </c>
      <c r="F935" s="160">
        <v>4</v>
      </c>
      <c r="G935" s="160">
        <v>2</v>
      </c>
      <c r="H935" s="160">
        <v>5</v>
      </c>
      <c r="I935" s="160">
        <v>4</v>
      </c>
      <c r="J935" s="160">
        <v>4</v>
      </c>
      <c r="K935" s="160">
        <v>5</v>
      </c>
      <c r="L935" s="160">
        <v>3</v>
      </c>
      <c r="M935" s="160">
        <v>3</v>
      </c>
      <c r="N935" s="160" t="s">
        <v>5</v>
      </c>
      <c r="O935" s="160">
        <v>3</v>
      </c>
      <c r="P935" s="98" t="s">
        <v>2077</v>
      </c>
      <c r="Q935" s="98" t="s">
        <v>202</v>
      </c>
    </row>
    <row r="936" spans="1:17" s="95" customFormat="1" ht="27" hidden="1" thickBot="1" x14ac:dyDescent="0.3">
      <c r="A936" s="95">
        <v>2018</v>
      </c>
      <c r="B936" s="140" t="s">
        <v>162</v>
      </c>
      <c r="C936" s="160">
        <v>5</v>
      </c>
      <c r="D936" s="160">
        <v>4</v>
      </c>
      <c r="E936" s="160">
        <v>2</v>
      </c>
      <c r="F936" s="160">
        <v>3</v>
      </c>
      <c r="G936" s="160">
        <v>4</v>
      </c>
      <c r="H936" s="160">
        <v>5</v>
      </c>
      <c r="I936" s="160">
        <v>5</v>
      </c>
      <c r="J936" s="160">
        <v>1</v>
      </c>
      <c r="K936" s="160">
        <v>1</v>
      </c>
      <c r="L936" s="160">
        <v>1</v>
      </c>
      <c r="M936" s="160">
        <v>5</v>
      </c>
      <c r="N936" s="160">
        <v>5</v>
      </c>
      <c r="O936" s="160">
        <v>4</v>
      </c>
      <c r="P936" s="99" t="s">
        <v>2081</v>
      </c>
      <c r="Q936" s="99" t="s">
        <v>204</v>
      </c>
    </row>
    <row r="937" spans="1:17" s="95" customFormat="1" ht="27" hidden="1" thickBot="1" x14ac:dyDescent="0.3">
      <c r="A937" s="95">
        <v>2018</v>
      </c>
      <c r="B937" s="140" t="s">
        <v>163</v>
      </c>
      <c r="C937" s="160">
        <v>3</v>
      </c>
      <c r="D937" s="160">
        <v>3</v>
      </c>
      <c r="E937" s="160">
        <v>3</v>
      </c>
      <c r="F937" s="160">
        <v>3</v>
      </c>
      <c r="G937" s="160">
        <v>3</v>
      </c>
      <c r="H937" s="160">
        <v>3</v>
      </c>
      <c r="I937" s="160">
        <v>5</v>
      </c>
      <c r="J937" s="160">
        <v>3</v>
      </c>
      <c r="K937" s="160">
        <v>3</v>
      </c>
      <c r="L937" s="160">
        <v>3</v>
      </c>
      <c r="M937" s="160">
        <v>3</v>
      </c>
      <c r="N937" s="160">
        <v>3</v>
      </c>
      <c r="O937" s="160">
        <v>3</v>
      </c>
      <c r="P937" s="98" t="s">
        <v>390</v>
      </c>
      <c r="Q937" s="98" t="s">
        <v>202</v>
      </c>
    </row>
    <row r="938" spans="1:17" s="95" customFormat="1" ht="39.75" hidden="1" thickBot="1" x14ac:dyDescent="0.3">
      <c r="A938" s="95">
        <v>2018</v>
      </c>
      <c r="B938" s="140" t="s">
        <v>162</v>
      </c>
      <c r="C938" s="160">
        <v>4</v>
      </c>
      <c r="D938" s="160">
        <v>3</v>
      </c>
      <c r="E938" s="160">
        <v>4</v>
      </c>
      <c r="F938" s="160">
        <v>4</v>
      </c>
      <c r="G938" s="160">
        <v>4</v>
      </c>
      <c r="H938" s="160">
        <v>3</v>
      </c>
      <c r="I938" s="160">
        <v>2</v>
      </c>
      <c r="J938" s="160">
        <v>4</v>
      </c>
      <c r="K938" s="160">
        <v>2</v>
      </c>
      <c r="L938" s="160">
        <v>1</v>
      </c>
      <c r="M938" s="160">
        <v>3</v>
      </c>
      <c r="N938" s="160">
        <v>3</v>
      </c>
      <c r="O938" s="160">
        <v>5</v>
      </c>
      <c r="P938" s="99" t="s">
        <v>2088</v>
      </c>
      <c r="Q938" s="99" t="s">
        <v>203</v>
      </c>
    </row>
    <row r="939" spans="1:17" s="95" customFormat="1" ht="27" hidden="1" thickBot="1" x14ac:dyDescent="0.3">
      <c r="A939" s="95">
        <v>2018</v>
      </c>
      <c r="B939" s="140" t="s">
        <v>162</v>
      </c>
      <c r="C939" s="160">
        <v>5</v>
      </c>
      <c r="D939" s="160">
        <v>3</v>
      </c>
      <c r="E939" s="160">
        <v>5</v>
      </c>
      <c r="F939" s="160">
        <v>3</v>
      </c>
      <c r="G939" s="160">
        <v>2</v>
      </c>
      <c r="H939" s="160">
        <v>3</v>
      </c>
      <c r="I939" s="160">
        <v>3</v>
      </c>
      <c r="J939" s="160">
        <v>3</v>
      </c>
      <c r="K939" s="160">
        <v>1</v>
      </c>
      <c r="L939" s="160">
        <v>3</v>
      </c>
      <c r="M939" s="160">
        <v>3</v>
      </c>
      <c r="N939" s="160">
        <v>5</v>
      </c>
      <c r="O939" s="160">
        <v>3</v>
      </c>
      <c r="P939" s="98" t="s">
        <v>1535</v>
      </c>
      <c r="Q939" s="98" t="s">
        <v>153</v>
      </c>
    </row>
    <row r="940" spans="1:17" s="95" customFormat="1" ht="15.75" hidden="1" thickBot="1" x14ac:dyDescent="0.3">
      <c r="A940" s="95">
        <v>2018</v>
      </c>
      <c r="B940" s="140" t="s">
        <v>163</v>
      </c>
      <c r="C940" s="160">
        <v>1</v>
      </c>
      <c r="D940" s="160">
        <v>1</v>
      </c>
      <c r="E940" s="160">
        <v>3</v>
      </c>
      <c r="F940" s="160">
        <v>1</v>
      </c>
      <c r="G940" s="160">
        <v>1</v>
      </c>
      <c r="H940" s="160">
        <v>1</v>
      </c>
      <c r="I940" s="160">
        <v>1</v>
      </c>
      <c r="J940" s="160">
        <v>1</v>
      </c>
      <c r="K940" s="160">
        <v>1</v>
      </c>
      <c r="L940" s="160">
        <v>1</v>
      </c>
      <c r="M940" s="160">
        <v>1</v>
      </c>
      <c r="N940" s="160">
        <v>3</v>
      </c>
      <c r="O940" s="160">
        <v>1</v>
      </c>
      <c r="P940" s="99" t="s">
        <v>2093</v>
      </c>
      <c r="Q940" s="99" t="s">
        <v>192</v>
      </c>
    </row>
    <row r="941" spans="1:17" s="95" customFormat="1" ht="27" hidden="1" thickBot="1" x14ac:dyDescent="0.3">
      <c r="A941" s="95">
        <v>2018</v>
      </c>
      <c r="B941" s="140" t="s">
        <v>162</v>
      </c>
      <c r="C941" s="160" t="s">
        <v>5</v>
      </c>
      <c r="D941" s="160" t="s">
        <v>5</v>
      </c>
      <c r="E941" s="160">
        <v>5</v>
      </c>
      <c r="F941" s="160" t="s">
        <v>5</v>
      </c>
      <c r="G941" s="160">
        <v>5</v>
      </c>
      <c r="H941" s="160" t="s">
        <v>5</v>
      </c>
      <c r="I941" s="160" t="s">
        <v>5</v>
      </c>
      <c r="J941" s="160" t="s">
        <v>5</v>
      </c>
      <c r="K941" s="160">
        <v>2</v>
      </c>
      <c r="L941" s="160" t="s">
        <v>5</v>
      </c>
      <c r="M941" s="160">
        <v>4</v>
      </c>
      <c r="N941" s="160">
        <v>5</v>
      </c>
      <c r="O941" s="160">
        <v>3</v>
      </c>
      <c r="P941" s="98" t="s">
        <v>301</v>
      </c>
      <c r="Q941" s="98" t="s">
        <v>202</v>
      </c>
    </row>
    <row r="942" spans="1:17" s="95" customFormat="1" ht="27" hidden="1" thickBot="1" x14ac:dyDescent="0.3">
      <c r="A942" s="95">
        <v>2018</v>
      </c>
      <c r="B942" s="140" t="s">
        <v>163</v>
      </c>
      <c r="C942" s="160">
        <v>4</v>
      </c>
      <c r="D942" s="160">
        <v>2</v>
      </c>
      <c r="E942" s="160">
        <v>3</v>
      </c>
      <c r="F942" s="160">
        <v>4</v>
      </c>
      <c r="G942" s="160">
        <v>3</v>
      </c>
      <c r="H942" s="160">
        <v>4</v>
      </c>
      <c r="I942" s="160">
        <v>4</v>
      </c>
      <c r="J942" s="160">
        <v>3</v>
      </c>
      <c r="K942" s="160" t="s">
        <v>5</v>
      </c>
      <c r="L942" s="160">
        <v>3</v>
      </c>
      <c r="M942" s="160">
        <v>3</v>
      </c>
      <c r="N942" s="160">
        <v>4</v>
      </c>
      <c r="O942" s="160">
        <v>4</v>
      </c>
      <c r="P942" s="99" t="s">
        <v>2096</v>
      </c>
      <c r="Q942" s="99" t="s">
        <v>203</v>
      </c>
    </row>
    <row r="943" spans="1:17" s="95" customFormat="1" ht="27" hidden="1" thickBot="1" x14ac:dyDescent="0.3">
      <c r="A943" s="95">
        <v>2018</v>
      </c>
      <c r="B943" s="140" t="s">
        <v>163</v>
      </c>
      <c r="C943" s="160">
        <v>3</v>
      </c>
      <c r="D943" s="160">
        <v>5</v>
      </c>
      <c r="E943" s="160">
        <v>4</v>
      </c>
      <c r="F943" s="160">
        <v>4</v>
      </c>
      <c r="G943" s="160">
        <v>4</v>
      </c>
      <c r="H943" s="160">
        <v>4</v>
      </c>
      <c r="I943" s="160">
        <v>4</v>
      </c>
      <c r="J943" s="160">
        <v>2</v>
      </c>
      <c r="K943" s="160">
        <v>5</v>
      </c>
      <c r="L943" s="160">
        <v>5</v>
      </c>
      <c r="M943" s="160">
        <v>2</v>
      </c>
      <c r="N943" s="160">
        <v>4</v>
      </c>
      <c r="O943" s="160">
        <v>4</v>
      </c>
      <c r="P943" s="98" t="s">
        <v>632</v>
      </c>
      <c r="Q943" s="98" t="s">
        <v>204</v>
      </c>
    </row>
    <row r="944" spans="1:17" s="95" customFormat="1" ht="27" hidden="1" thickBot="1" x14ac:dyDescent="0.3">
      <c r="A944" s="95">
        <v>2018</v>
      </c>
      <c r="B944" s="140" t="s">
        <v>163</v>
      </c>
      <c r="C944" s="160">
        <v>3</v>
      </c>
      <c r="D944" s="160">
        <v>1</v>
      </c>
      <c r="E944" s="160">
        <v>4</v>
      </c>
      <c r="F944" s="160">
        <v>3</v>
      </c>
      <c r="G944" s="160">
        <v>2</v>
      </c>
      <c r="H944" s="160">
        <v>1</v>
      </c>
      <c r="I944" s="160">
        <v>4</v>
      </c>
      <c r="J944" s="160">
        <v>4</v>
      </c>
      <c r="K944" s="160">
        <v>4</v>
      </c>
      <c r="L944" s="160">
        <v>4</v>
      </c>
      <c r="M944" s="160">
        <v>4</v>
      </c>
      <c r="N944" s="160">
        <v>4</v>
      </c>
      <c r="O944" s="160">
        <v>4</v>
      </c>
      <c r="P944" s="99" t="s">
        <v>345</v>
      </c>
      <c r="Q944" s="99" t="s">
        <v>204</v>
      </c>
    </row>
    <row r="945" spans="1:17" s="95" customFormat="1" ht="27" hidden="1" thickBot="1" x14ac:dyDescent="0.3">
      <c r="A945" s="95">
        <v>2018</v>
      </c>
      <c r="B945" s="140" t="s">
        <v>162</v>
      </c>
      <c r="C945" s="160">
        <v>3</v>
      </c>
      <c r="D945" s="160">
        <v>3</v>
      </c>
      <c r="E945" s="160">
        <v>4</v>
      </c>
      <c r="F945" s="160">
        <v>3</v>
      </c>
      <c r="G945" s="160">
        <v>3</v>
      </c>
      <c r="H945" s="160">
        <v>3</v>
      </c>
      <c r="I945" s="160">
        <v>4</v>
      </c>
      <c r="J945" s="160">
        <v>3</v>
      </c>
      <c r="K945" s="160">
        <v>3</v>
      </c>
      <c r="L945" s="160">
        <v>4</v>
      </c>
      <c r="M945" s="160">
        <v>3</v>
      </c>
      <c r="N945" s="160">
        <v>4</v>
      </c>
      <c r="O945" s="160">
        <v>3</v>
      </c>
      <c r="P945" s="98" t="s">
        <v>190</v>
      </c>
      <c r="Q945" s="98" t="s">
        <v>202</v>
      </c>
    </row>
    <row r="946" spans="1:17" s="95" customFormat="1" ht="27" hidden="1" thickBot="1" x14ac:dyDescent="0.3">
      <c r="A946" s="95">
        <v>2018</v>
      </c>
      <c r="B946" s="140" t="s">
        <v>2107</v>
      </c>
      <c r="C946" s="160">
        <v>4</v>
      </c>
      <c r="D946" s="160">
        <v>1</v>
      </c>
      <c r="E946" s="160">
        <v>3</v>
      </c>
      <c r="F946" s="160">
        <v>4</v>
      </c>
      <c r="G946" s="160">
        <v>3</v>
      </c>
      <c r="H946" s="160">
        <v>1</v>
      </c>
      <c r="I946" s="160">
        <v>4</v>
      </c>
      <c r="J946" s="160">
        <v>5</v>
      </c>
      <c r="K946" s="160">
        <v>4</v>
      </c>
      <c r="L946" s="160">
        <v>4</v>
      </c>
      <c r="M946" s="160">
        <v>4</v>
      </c>
      <c r="N946" s="160">
        <v>4</v>
      </c>
      <c r="O946" s="160">
        <v>1</v>
      </c>
      <c r="P946" s="99" t="s">
        <v>2108</v>
      </c>
      <c r="Q946" s="99" t="s">
        <v>203</v>
      </c>
    </row>
    <row r="947" spans="1:17" s="95" customFormat="1" ht="27" hidden="1" thickBot="1" x14ac:dyDescent="0.3">
      <c r="A947" s="95">
        <v>2018</v>
      </c>
      <c r="B947" s="140" t="s">
        <v>162</v>
      </c>
      <c r="C947" s="160">
        <v>5</v>
      </c>
      <c r="D947" s="160">
        <v>3</v>
      </c>
      <c r="E947" s="160">
        <v>5</v>
      </c>
      <c r="F947" s="160">
        <v>5</v>
      </c>
      <c r="G947" s="160">
        <v>5</v>
      </c>
      <c r="H947" s="160">
        <v>5</v>
      </c>
      <c r="I947" s="160">
        <v>3</v>
      </c>
      <c r="J947" s="160">
        <v>5</v>
      </c>
      <c r="K947" s="160">
        <v>4</v>
      </c>
      <c r="L947" s="160">
        <v>5</v>
      </c>
      <c r="M947" s="160">
        <v>5</v>
      </c>
      <c r="N947" s="160">
        <v>5</v>
      </c>
      <c r="O947" s="160">
        <v>5</v>
      </c>
      <c r="P947" s="98" t="s">
        <v>2112</v>
      </c>
      <c r="Q947" s="98" t="s">
        <v>2113</v>
      </c>
    </row>
    <row r="948" spans="1:17" s="95" customFormat="1" ht="27" hidden="1" thickBot="1" x14ac:dyDescent="0.3">
      <c r="A948" s="95">
        <v>2018</v>
      </c>
      <c r="B948" s="140" t="s">
        <v>162</v>
      </c>
      <c r="C948" s="160">
        <v>5</v>
      </c>
      <c r="D948" s="160">
        <v>1</v>
      </c>
      <c r="E948" s="160">
        <v>3</v>
      </c>
      <c r="F948" s="160">
        <v>4</v>
      </c>
      <c r="G948" s="160">
        <v>4</v>
      </c>
      <c r="H948" s="160">
        <v>3</v>
      </c>
      <c r="I948" s="160">
        <v>5</v>
      </c>
      <c r="J948" s="160">
        <v>3</v>
      </c>
      <c r="K948" s="160">
        <v>4</v>
      </c>
      <c r="L948" s="160">
        <v>4</v>
      </c>
      <c r="M948" s="160">
        <v>5</v>
      </c>
      <c r="N948" s="160">
        <v>5</v>
      </c>
      <c r="O948" s="160">
        <v>3</v>
      </c>
      <c r="P948" s="99"/>
      <c r="Q948" s="99" t="s">
        <v>203</v>
      </c>
    </row>
    <row r="949" spans="1:17" s="95" customFormat="1" ht="39.75" hidden="1" thickBot="1" x14ac:dyDescent="0.3">
      <c r="A949" s="95">
        <v>2018</v>
      </c>
      <c r="B949" s="140" t="s">
        <v>163</v>
      </c>
      <c r="C949" s="160">
        <v>5</v>
      </c>
      <c r="D949" s="160">
        <v>5</v>
      </c>
      <c r="E949" s="160">
        <v>4</v>
      </c>
      <c r="F949" s="160">
        <v>5</v>
      </c>
      <c r="G949" s="160">
        <v>3</v>
      </c>
      <c r="H949" s="160">
        <v>5</v>
      </c>
      <c r="I949" s="160">
        <v>5</v>
      </c>
      <c r="J949" s="160">
        <v>4</v>
      </c>
      <c r="K949" s="160">
        <v>4</v>
      </c>
      <c r="L949" s="160">
        <v>1</v>
      </c>
      <c r="M949" s="160">
        <v>1</v>
      </c>
      <c r="N949" s="160">
        <v>3</v>
      </c>
      <c r="O949" s="160">
        <v>1</v>
      </c>
      <c r="P949" s="98" t="s">
        <v>2121</v>
      </c>
      <c r="Q949" s="98" t="s">
        <v>153</v>
      </c>
    </row>
    <row r="950" spans="1:17" s="95" customFormat="1" ht="27" hidden="1" thickBot="1" x14ac:dyDescent="0.3">
      <c r="A950" s="95">
        <v>2018</v>
      </c>
      <c r="B950" s="140" t="s">
        <v>162</v>
      </c>
      <c r="C950" s="160">
        <v>5</v>
      </c>
      <c r="D950" s="160">
        <v>4</v>
      </c>
      <c r="E950" s="160">
        <v>5</v>
      </c>
      <c r="F950" s="160">
        <v>5</v>
      </c>
      <c r="G950" s="160">
        <v>3</v>
      </c>
      <c r="H950" s="160">
        <v>5</v>
      </c>
      <c r="I950" s="160">
        <v>4</v>
      </c>
      <c r="J950" s="160">
        <v>4</v>
      </c>
      <c r="K950" s="160">
        <v>3</v>
      </c>
      <c r="L950" s="160">
        <v>4</v>
      </c>
      <c r="M950" s="160">
        <v>4</v>
      </c>
      <c r="N950" s="160">
        <v>5</v>
      </c>
      <c r="O950" s="160">
        <v>3</v>
      </c>
      <c r="P950" s="99" t="s">
        <v>548</v>
      </c>
      <c r="Q950" s="99" t="s">
        <v>153</v>
      </c>
    </row>
    <row r="951" spans="1:17" s="95" customFormat="1" ht="27" hidden="1" thickBot="1" x14ac:dyDescent="0.3">
      <c r="A951" s="95">
        <v>2018</v>
      </c>
      <c r="B951" s="140" t="s">
        <v>163</v>
      </c>
      <c r="C951" s="160">
        <v>5</v>
      </c>
      <c r="D951" s="160">
        <v>2</v>
      </c>
      <c r="E951" s="160">
        <v>4</v>
      </c>
      <c r="F951" s="160">
        <v>3</v>
      </c>
      <c r="G951" s="160">
        <v>4</v>
      </c>
      <c r="H951" s="160">
        <v>3</v>
      </c>
      <c r="I951" s="160">
        <v>4</v>
      </c>
      <c r="J951" s="160">
        <v>3</v>
      </c>
      <c r="K951" s="160">
        <v>3</v>
      </c>
      <c r="L951" s="160">
        <v>5</v>
      </c>
      <c r="M951" s="160">
        <v>4</v>
      </c>
      <c r="N951" s="160">
        <v>4</v>
      </c>
      <c r="O951" s="160">
        <v>4</v>
      </c>
      <c r="P951" s="98" t="s">
        <v>345</v>
      </c>
      <c r="Q951" s="98" t="s">
        <v>204</v>
      </c>
    </row>
    <row r="952" spans="1:17" s="95" customFormat="1" ht="27" hidden="1" thickBot="1" x14ac:dyDescent="0.3">
      <c r="A952" s="95">
        <v>2018</v>
      </c>
      <c r="B952" s="140" t="s">
        <v>163</v>
      </c>
      <c r="C952" s="160">
        <v>4</v>
      </c>
      <c r="D952" s="160">
        <v>1</v>
      </c>
      <c r="E952" s="160">
        <v>1</v>
      </c>
      <c r="F952" s="160">
        <v>1</v>
      </c>
      <c r="G952" s="160">
        <v>5</v>
      </c>
      <c r="H952" s="160">
        <v>1</v>
      </c>
      <c r="I952" s="160">
        <v>5</v>
      </c>
      <c r="J952" s="160">
        <v>2</v>
      </c>
      <c r="K952" s="160">
        <v>1</v>
      </c>
      <c r="L952" s="160">
        <v>3</v>
      </c>
      <c r="M952" s="160">
        <v>3</v>
      </c>
      <c r="N952" s="160">
        <v>2</v>
      </c>
      <c r="O952" s="160">
        <v>3</v>
      </c>
      <c r="P952" s="99" t="s">
        <v>2127</v>
      </c>
      <c r="Q952" s="99" t="s">
        <v>204</v>
      </c>
    </row>
    <row r="953" spans="1:17" s="95" customFormat="1" ht="39.75" hidden="1" thickBot="1" x14ac:dyDescent="0.3">
      <c r="A953" s="95">
        <v>2018</v>
      </c>
      <c r="B953" s="140" t="s">
        <v>162</v>
      </c>
      <c r="C953" s="160">
        <v>4</v>
      </c>
      <c r="D953" s="160">
        <v>3</v>
      </c>
      <c r="E953" s="160">
        <v>4</v>
      </c>
      <c r="F953" s="160">
        <v>5</v>
      </c>
      <c r="G953" s="160">
        <v>4</v>
      </c>
      <c r="H953" s="160">
        <v>4</v>
      </c>
      <c r="I953" s="160">
        <v>3</v>
      </c>
      <c r="J953" s="160">
        <v>4</v>
      </c>
      <c r="K953" s="160">
        <v>3</v>
      </c>
      <c r="L953" s="160">
        <v>4</v>
      </c>
      <c r="M953" s="160">
        <v>4</v>
      </c>
      <c r="N953" s="160">
        <v>5</v>
      </c>
      <c r="O953" s="160">
        <v>4</v>
      </c>
      <c r="P953" s="98" t="s">
        <v>2130</v>
      </c>
      <c r="Q953" s="98" t="s">
        <v>2131</v>
      </c>
    </row>
    <row r="954" spans="1:17" s="95" customFormat="1" ht="27" hidden="1" thickBot="1" x14ac:dyDescent="0.3">
      <c r="A954" s="95">
        <v>2018</v>
      </c>
      <c r="B954" s="140" t="s">
        <v>162</v>
      </c>
      <c r="C954" s="160">
        <v>3</v>
      </c>
      <c r="D954" s="160">
        <v>5</v>
      </c>
      <c r="E954" s="160">
        <v>4</v>
      </c>
      <c r="F954" s="160">
        <v>4</v>
      </c>
      <c r="G954" s="160">
        <v>3</v>
      </c>
      <c r="H954" s="160">
        <v>5</v>
      </c>
      <c r="I954" s="160">
        <v>3</v>
      </c>
      <c r="J954" s="160">
        <v>3</v>
      </c>
      <c r="K954" s="160">
        <v>3</v>
      </c>
      <c r="L954" s="160">
        <v>4</v>
      </c>
      <c r="M954" s="160">
        <v>4</v>
      </c>
      <c r="N954" s="160">
        <v>5</v>
      </c>
      <c r="O954" s="160">
        <v>5</v>
      </c>
      <c r="P954" s="99" t="s">
        <v>1246</v>
      </c>
      <c r="Q954" s="99" t="s">
        <v>153</v>
      </c>
    </row>
    <row r="955" spans="1:17" s="95" customFormat="1" ht="39.75" hidden="1" thickBot="1" x14ac:dyDescent="0.3">
      <c r="A955" s="95">
        <v>2018</v>
      </c>
      <c r="B955" s="140" t="s">
        <v>163</v>
      </c>
      <c r="C955" s="160">
        <v>5</v>
      </c>
      <c r="D955" s="160">
        <v>5</v>
      </c>
      <c r="E955" s="160">
        <v>4</v>
      </c>
      <c r="F955" s="160">
        <v>4</v>
      </c>
      <c r="G955" s="160">
        <v>5</v>
      </c>
      <c r="H955" s="160">
        <v>5</v>
      </c>
      <c r="I955" s="160">
        <v>4</v>
      </c>
      <c r="J955" s="160">
        <v>5</v>
      </c>
      <c r="K955" s="160">
        <v>4</v>
      </c>
      <c r="L955" s="160">
        <v>5</v>
      </c>
      <c r="M955" s="160">
        <v>5</v>
      </c>
      <c r="N955" s="160">
        <v>5</v>
      </c>
      <c r="O955" s="160">
        <v>4</v>
      </c>
      <c r="P955" s="98" t="s">
        <v>1805</v>
      </c>
      <c r="Q955" s="98" t="s">
        <v>202</v>
      </c>
    </row>
    <row r="956" spans="1:17" s="95" customFormat="1" ht="27" hidden="1" thickBot="1" x14ac:dyDescent="0.3">
      <c r="A956" s="95">
        <v>2018</v>
      </c>
      <c r="B956" s="140" t="s">
        <v>162</v>
      </c>
      <c r="C956" s="160">
        <v>3</v>
      </c>
      <c r="D956" s="160">
        <v>3</v>
      </c>
      <c r="E956" s="160">
        <v>4</v>
      </c>
      <c r="F956" s="160">
        <v>4</v>
      </c>
      <c r="G956" s="160">
        <v>3</v>
      </c>
      <c r="H956" s="160">
        <v>5</v>
      </c>
      <c r="I956" s="160">
        <v>4</v>
      </c>
      <c r="J956" s="160">
        <v>3</v>
      </c>
      <c r="K956" s="160">
        <v>3</v>
      </c>
      <c r="L956" s="160">
        <v>2</v>
      </c>
      <c r="M956" s="160">
        <v>4</v>
      </c>
      <c r="N956" s="160">
        <v>4</v>
      </c>
      <c r="O956" s="160">
        <v>3</v>
      </c>
      <c r="P956" s="99" t="s">
        <v>464</v>
      </c>
      <c r="Q956" s="99" t="s">
        <v>153</v>
      </c>
    </row>
    <row r="957" spans="1:17" s="95" customFormat="1" ht="27" hidden="1" thickBot="1" x14ac:dyDescent="0.3">
      <c r="A957" s="95">
        <v>2018</v>
      </c>
      <c r="B957" s="140" t="s">
        <v>163</v>
      </c>
      <c r="C957" s="160">
        <v>4</v>
      </c>
      <c r="D957" s="160">
        <v>3</v>
      </c>
      <c r="E957" s="160">
        <v>5</v>
      </c>
      <c r="F957" s="160">
        <v>3</v>
      </c>
      <c r="G957" s="160">
        <v>5</v>
      </c>
      <c r="H957" s="160">
        <v>4</v>
      </c>
      <c r="I957" s="160">
        <v>3</v>
      </c>
      <c r="J957" s="160">
        <v>4</v>
      </c>
      <c r="K957" s="160">
        <v>3</v>
      </c>
      <c r="L957" s="160">
        <v>5</v>
      </c>
      <c r="M957" s="160">
        <v>5</v>
      </c>
      <c r="N957" s="160">
        <v>5</v>
      </c>
      <c r="O957" s="160">
        <v>4</v>
      </c>
      <c r="P957" s="98" t="s">
        <v>345</v>
      </c>
      <c r="Q957" s="98" t="s">
        <v>2142</v>
      </c>
    </row>
    <row r="958" spans="1:17" s="95" customFormat="1" ht="27" hidden="1" thickBot="1" x14ac:dyDescent="0.3">
      <c r="A958" s="95">
        <v>2018</v>
      </c>
      <c r="B958" s="140" t="s">
        <v>163</v>
      </c>
      <c r="C958" s="160">
        <v>5</v>
      </c>
      <c r="D958" s="160">
        <v>3</v>
      </c>
      <c r="E958" s="160">
        <v>3</v>
      </c>
      <c r="F958" s="160">
        <v>5</v>
      </c>
      <c r="G958" s="160">
        <v>4</v>
      </c>
      <c r="H958" s="160">
        <v>2</v>
      </c>
      <c r="I958" s="160">
        <v>5</v>
      </c>
      <c r="J958" s="160">
        <v>5</v>
      </c>
      <c r="K958" s="160">
        <v>4</v>
      </c>
      <c r="L958" s="160">
        <v>5</v>
      </c>
      <c r="M958" s="160">
        <v>5</v>
      </c>
      <c r="N958" s="160">
        <v>4</v>
      </c>
      <c r="O958" s="160">
        <v>5</v>
      </c>
      <c r="P958" s="99" t="s">
        <v>2148</v>
      </c>
      <c r="Q958" s="99" t="s">
        <v>202</v>
      </c>
    </row>
    <row r="959" spans="1:17" s="95" customFormat="1" ht="39.75" hidden="1" thickBot="1" x14ac:dyDescent="0.3">
      <c r="A959" s="95">
        <v>2018</v>
      </c>
      <c r="B959" s="140" t="s">
        <v>162</v>
      </c>
      <c r="C959" s="160">
        <v>4</v>
      </c>
      <c r="D959" s="160">
        <v>4</v>
      </c>
      <c r="E959" s="160">
        <v>3</v>
      </c>
      <c r="F959" s="160">
        <v>5</v>
      </c>
      <c r="G959" s="160">
        <v>5</v>
      </c>
      <c r="H959" s="160">
        <v>1</v>
      </c>
      <c r="I959" s="160">
        <v>1</v>
      </c>
      <c r="J959" s="160">
        <v>5</v>
      </c>
      <c r="K959" s="160">
        <v>5</v>
      </c>
      <c r="L959" s="160">
        <v>2</v>
      </c>
      <c r="M959" s="160">
        <v>5</v>
      </c>
      <c r="N959" s="160">
        <v>4</v>
      </c>
      <c r="O959" s="160">
        <v>4</v>
      </c>
      <c r="P959" s="98" t="s">
        <v>618</v>
      </c>
      <c r="Q959" s="98" t="s">
        <v>153</v>
      </c>
    </row>
    <row r="960" spans="1:17" s="95" customFormat="1" ht="27" hidden="1" thickBot="1" x14ac:dyDescent="0.3">
      <c r="A960" s="95">
        <v>2018</v>
      </c>
      <c r="B960" s="140" t="s">
        <v>162</v>
      </c>
      <c r="C960" s="160">
        <v>4</v>
      </c>
      <c r="D960" s="160" t="s">
        <v>5</v>
      </c>
      <c r="E960" s="160">
        <v>4</v>
      </c>
      <c r="F960" s="160">
        <v>4</v>
      </c>
      <c r="G960" s="160">
        <v>3</v>
      </c>
      <c r="H960" s="160">
        <v>4</v>
      </c>
      <c r="I960" s="160">
        <v>4</v>
      </c>
      <c r="J960" s="160">
        <v>4</v>
      </c>
      <c r="K960" s="160" t="s">
        <v>5</v>
      </c>
      <c r="L960" s="160">
        <v>4</v>
      </c>
      <c r="M960" s="160">
        <v>5</v>
      </c>
      <c r="N960" s="160">
        <v>5</v>
      </c>
      <c r="O960" s="160" t="s">
        <v>5</v>
      </c>
      <c r="P960" s="99" t="s">
        <v>2155</v>
      </c>
      <c r="Q960" s="99" t="s">
        <v>2156</v>
      </c>
    </row>
    <row r="961" spans="1:17" s="95" customFormat="1" ht="27" hidden="1" thickBot="1" x14ac:dyDescent="0.3">
      <c r="A961" s="95">
        <v>2018</v>
      </c>
      <c r="B961" s="140" t="s">
        <v>163</v>
      </c>
      <c r="C961" s="160">
        <v>5</v>
      </c>
      <c r="D961" s="160">
        <v>1</v>
      </c>
      <c r="E961" s="160">
        <v>5</v>
      </c>
      <c r="F961" s="160">
        <v>5</v>
      </c>
      <c r="G961" s="160">
        <v>5</v>
      </c>
      <c r="H961" s="160">
        <v>5</v>
      </c>
      <c r="I961" s="160">
        <v>5</v>
      </c>
      <c r="J961" s="160">
        <v>1</v>
      </c>
      <c r="K961" s="160">
        <v>5</v>
      </c>
      <c r="L961" s="160">
        <v>5</v>
      </c>
      <c r="M961" s="160">
        <v>4</v>
      </c>
      <c r="N961" s="160">
        <v>5</v>
      </c>
      <c r="O961" s="160">
        <v>5</v>
      </c>
      <c r="P961" s="98" t="s">
        <v>399</v>
      </c>
      <c r="Q961" s="98" t="s">
        <v>202</v>
      </c>
    </row>
    <row r="962" spans="1:17" s="95" customFormat="1" ht="15.75" hidden="1" thickBot="1" x14ac:dyDescent="0.3">
      <c r="A962" s="95">
        <v>2018</v>
      </c>
      <c r="B962" s="140" t="s">
        <v>162</v>
      </c>
      <c r="C962" s="160">
        <v>5</v>
      </c>
      <c r="D962" s="160">
        <v>3</v>
      </c>
      <c r="E962" s="160">
        <v>5</v>
      </c>
      <c r="F962" s="160">
        <v>5</v>
      </c>
      <c r="G962" s="160">
        <v>4</v>
      </c>
      <c r="H962" s="160">
        <v>4</v>
      </c>
      <c r="I962" s="160">
        <v>4</v>
      </c>
      <c r="J962" s="160">
        <v>4</v>
      </c>
      <c r="K962" s="160">
        <v>4</v>
      </c>
      <c r="L962" s="160">
        <v>4</v>
      </c>
      <c r="M962" s="160">
        <v>4</v>
      </c>
      <c r="N962" s="160">
        <v>5</v>
      </c>
      <c r="O962" s="160">
        <v>5</v>
      </c>
      <c r="P962" s="99" t="s">
        <v>191</v>
      </c>
      <c r="Q962" s="99" t="s">
        <v>192</v>
      </c>
    </row>
    <row r="963" spans="1:17" s="95" customFormat="1" ht="27" hidden="1" thickBot="1" x14ac:dyDescent="0.3">
      <c r="A963" s="95">
        <v>2018</v>
      </c>
      <c r="B963" s="140" t="s">
        <v>162</v>
      </c>
      <c r="C963" s="160">
        <v>3</v>
      </c>
      <c r="D963" s="160">
        <v>4</v>
      </c>
      <c r="E963" s="160">
        <v>3</v>
      </c>
      <c r="F963" s="160">
        <v>4</v>
      </c>
      <c r="G963" s="160">
        <v>4</v>
      </c>
      <c r="H963" s="160">
        <v>4</v>
      </c>
      <c r="I963" s="160">
        <v>5</v>
      </c>
      <c r="J963" s="160">
        <v>3</v>
      </c>
      <c r="K963" s="160">
        <v>2</v>
      </c>
      <c r="L963" s="160">
        <v>5</v>
      </c>
      <c r="M963" s="160">
        <v>3</v>
      </c>
      <c r="N963" s="160">
        <v>5</v>
      </c>
      <c r="O963" s="160">
        <v>2</v>
      </c>
      <c r="P963" s="98" t="s">
        <v>2161</v>
      </c>
      <c r="Q963" s="98" t="s">
        <v>153</v>
      </c>
    </row>
    <row r="964" spans="1:17" s="95" customFormat="1" ht="15.75" hidden="1" thickBot="1" x14ac:dyDescent="0.3">
      <c r="A964" s="95">
        <v>2018</v>
      </c>
      <c r="B964" s="140" t="s">
        <v>163</v>
      </c>
      <c r="C964" s="160">
        <v>4</v>
      </c>
      <c r="D964" s="160">
        <v>3</v>
      </c>
      <c r="E964" s="160">
        <v>4</v>
      </c>
      <c r="F964" s="160">
        <v>3</v>
      </c>
      <c r="G964" s="160">
        <v>4</v>
      </c>
      <c r="H964" s="160">
        <v>4</v>
      </c>
      <c r="I964" s="160">
        <v>4</v>
      </c>
      <c r="J964" s="160">
        <v>2</v>
      </c>
      <c r="K964" s="160">
        <v>4</v>
      </c>
      <c r="L964" s="160">
        <v>4</v>
      </c>
      <c r="M964" s="160">
        <v>4</v>
      </c>
      <c r="N964" s="160">
        <v>5</v>
      </c>
      <c r="O964" s="160">
        <v>4</v>
      </c>
      <c r="P964" s="99" t="s">
        <v>301</v>
      </c>
      <c r="Q964" s="99" t="s">
        <v>155</v>
      </c>
    </row>
    <row r="965" spans="1:17" s="95" customFormat="1" ht="27" hidden="1" thickBot="1" x14ac:dyDescent="0.3">
      <c r="A965" s="95">
        <v>2018</v>
      </c>
      <c r="B965" s="140" t="s">
        <v>163</v>
      </c>
      <c r="C965" s="160">
        <v>4</v>
      </c>
      <c r="D965" s="160">
        <v>4</v>
      </c>
      <c r="E965" s="160">
        <v>3</v>
      </c>
      <c r="F965" s="160">
        <v>5</v>
      </c>
      <c r="G965" s="160">
        <v>5</v>
      </c>
      <c r="H965" s="160">
        <v>5</v>
      </c>
      <c r="I965" s="160">
        <v>5</v>
      </c>
      <c r="J965" s="160">
        <v>3</v>
      </c>
      <c r="K965" s="160">
        <v>5</v>
      </c>
      <c r="L965" s="160">
        <v>5</v>
      </c>
      <c r="M965" s="160">
        <v>5</v>
      </c>
      <c r="N965" s="160">
        <v>5</v>
      </c>
      <c r="O965" s="160">
        <v>2</v>
      </c>
      <c r="P965" s="98" t="s">
        <v>379</v>
      </c>
      <c r="Q965" s="98" t="s">
        <v>204</v>
      </c>
    </row>
    <row r="966" spans="1:17" s="95" customFormat="1" ht="27" hidden="1" thickBot="1" x14ac:dyDescent="0.3">
      <c r="A966" s="95">
        <v>2018</v>
      </c>
      <c r="B966" s="140" t="s">
        <v>163</v>
      </c>
      <c r="C966" s="160">
        <v>4</v>
      </c>
      <c r="D966" s="160">
        <v>3</v>
      </c>
      <c r="E966" s="160">
        <v>3</v>
      </c>
      <c r="F966" s="160">
        <v>3</v>
      </c>
      <c r="G966" s="160">
        <v>3</v>
      </c>
      <c r="H966" s="160">
        <v>3</v>
      </c>
      <c r="I966" s="160">
        <v>2</v>
      </c>
      <c r="J966" s="160">
        <v>4</v>
      </c>
      <c r="K966" s="160">
        <v>5</v>
      </c>
      <c r="L966" s="160">
        <v>5</v>
      </c>
      <c r="M966" s="160">
        <v>4</v>
      </c>
      <c r="N966" s="160">
        <v>4</v>
      </c>
      <c r="O966" s="160">
        <v>5</v>
      </c>
      <c r="P966" s="99" t="s">
        <v>345</v>
      </c>
      <c r="Q966" s="99" t="s">
        <v>203</v>
      </c>
    </row>
    <row r="967" spans="1:17" s="95" customFormat="1" ht="27" hidden="1" thickBot="1" x14ac:dyDescent="0.3">
      <c r="A967" s="95">
        <v>2018</v>
      </c>
      <c r="B967" s="140" t="s">
        <v>162</v>
      </c>
      <c r="C967" s="160">
        <v>5</v>
      </c>
      <c r="D967" s="160">
        <v>1</v>
      </c>
      <c r="E967" s="160">
        <v>2</v>
      </c>
      <c r="F967" s="160">
        <v>3</v>
      </c>
      <c r="G967" s="160">
        <v>3</v>
      </c>
      <c r="H967" s="160">
        <v>3</v>
      </c>
      <c r="I967" s="160">
        <v>1</v>
      </c>
      <c r="J967" s="160">
        <v>4</v>
      </c>
      <c r="K967" s="160">
        <v>4</v>
      </c>
      <c r="L967" s="160">
        <v>3</v>
      </c>
      <c r="M967" s="160">
        <v>2</v>
      </c>
      <c r="N967" s="160">
        <v>3</v>
      </c>
      <c r="O967" s="160">
        <v>4</v>
      </c>
      <c r="P967" s="98" t="s">
        <v>2168</v>
      </c>
      <c r="Q967" s="98" t="s">
        <v>153</v>
      </c>
    </row>
    <row r="968" spans="1:17" s="95" customFormat="1" ht="27" hidden="1" thickBot="1" x14ac:dyDescent="0.3">
      <c r="A968" s="95">
        <v>2018</v>
      </c>
      <c r="B968" s="140" t="s">
        <v>162</v>
      </c>
      <c r="C968" s="160">
        <v>5</v>
      </c>
      <c r="D968" s="160">
        <v>5</v>
      </c>
      <c r="E968" s="160">
        <v>5</v>
      </c>
      <c r="F968" s="160">
        <v>4</v>
      </c>
      <c r="G968" s="160">
        <v>4</v>
      </c>
      <c r="H968" s="160">
        <v>4</v>
      </c>
      <c r="I968" s="160">
        <v>5</v>
      </c>
      <c r="J968" s="160">
        <v>4</v>
      </c>
      <c r="K968" s="160">
        <v>4</v>
      </c>
      <c r="L968" s="160">
        <v>5</v>
      </c>
      <c r="M968" s="160">
        <v>4</v>
      </c>
      <c r="N968" s="160" t="s">
        <v>5</v>
      </c>
      <c r="O968" s="160">
        <v>3</v>
      </c>
      <c r="P968" s="99" t="s">
        <v>455</v>
      </c>
      <c r="Q968" s="99" t="s">
        <v>546</v>
      </c>
    </row>
    <row r="969" spans="1:17" s="95" customFormat="1" ht="15.75" hidden="1" thickBot="1" x14ac:dyDescent="0.3">
      <c r="A969" s="95">
        <v>2018</v>
      </c>
      <c r="B969" s="140" t="s">
        <v>163</v>
      </c>
      <c r="C969" s="160">
        <v>3</v>
      </c>
      <c r="D969" s="160">
        <v>3</v>
      </c>
      <c r="E969" s="160">
        <v>1</v>
      </c>
      <c r="F969" s="160">
        <v>4</v>
      </c>
      <c r="G969" s="160">
        <v>5</v>
      </c>
      <c r="H969" s="160">
        <v>3</v>
      </c>
      <c r="I969" s="160">
        <v>5</v>
      </c>
      <c r="J969" s="160">
        <v>2</v>
      </c>
      <c r="K969" s="160">
        <v>2</v>
      </c>
      <c r="L969" s="160">
        <v>5</v>
      </c>
      <c r="M969" s="160">
        <v>5</v>
      </c>
      <c r="N969" s="160">
        <v>5</v>
      </c>
      <c r="O969" s="160">
        <v>4</v>
      </c>
      <c r="P969" s="98" t="s">
        <v>1352</v>
      </c>
      <c r="Q969" s="98" t="s">
        <v>192</v>
      </c>
    </row>
    <row r="970" spans="1:17" s="95" customFormat="1" ht="27" hidden="1" thickBot="1" x14ac:dyDescent="0.3">
      <c r="A970" s="95">
        <v>2018</v>
      </c>
      <c r="B970" s="140" t="s">
        <v>162</v>
      </c>
      <c r="C970" s="160">
        <v>5</v>
      </c>
      <c r="D970" s="160">
        <v>5</v>
      </c>
      <c r="E970" s="160">
        <v>5</v>
      </c>
      <c r="F970" s="160">
        <v>5</v>
      </c>
      <c r="G970" s="160">
        <v>5</v>
      </c>
      <c r="H970" s="160">
        <v>5</v>
      </c>
      <c r="I970" s="160">
        <v>5</v>
      </c>
      <c r="J970" s="160">
        <v>4</v>
      </c>
      <c r="K970" s="160">
        <v>5</v>
      </c>
      <c r="L970" s="160">
        <v>5</v>
      </c>
      <c r="M970" s="160">
        <v>5</v>
      </c>
      <c r="N970" s="160">
        <v>5</v>
      </c>
      <c r="O970" s="160">
        <v>4</v>
      </c>
      <c r="P970" s="99" t="s">
        <v>2172</v>
      </c>
      <c r="Q970" s="99" t="s">
        <v>192</v>
      </c>
    </row>
    <row r="971" spans="1:17" s="95" customFormat="1" ht="27" hidden="1" thickBot="1" x14ac:dyDescent="0.3">
      <c r="A971" s="95">
        <v>2018</v>
      </c>
      <c r="B971" s="140" t="s">
        <v>162</v>
      </c>
      <c r="C971" s="160">
        <v>5</v>
      </c>
      <c r="D971" s="160">
        <v>4</v>
      </c>
      <c r="E971" s="160">
        <v>4</v>
      </c>
      <c r="F971" s="160">
        <v>5</v>
      </c>
      <c r="G971" s="160">
        <v>5</v>
      </c>
      <c r="H971" s="160">
        <v>4</v>
      </c>
      <c r="I971" s="160">
        <v>4</v>
      </c>
      <c r="J971" s="160">
        <v>5</v>
      </c>
      <c r="K971" s="160">
        <v>5</v>
      </c>
      <c r="L971" s="160">
        <v>5</v>
      </c>
      <c r="M971" s="160">
        <v>5</v>
      </c>
      <c r="N971" s="160">
        <v>5</v>
      </c>
      <c r="O971" s="160">
        <v>4</v>
      </c>
      <c r="P971" s="98" t="s">
        <v>657</v>
      </c>
      <c r="Q971" s="98" t="s">
        <v>202</v>
      </c>
    </row>
    <row r="972" spans="1:17" s="95" customFormat="1" ht="27" hidden="1" thickBot="1" x14ac:dyDescent="0.3">
      <c r="A972" s="95">
        <v>2018</v>
      </c>
      <c r="B972" s="140" t="s">
        <v>163</v>
      </c>
      <c r="C972" s="160">
        <v>4</v>
      </c>
      <c r="D972" s="160">
        <v>5</v>
      </c>
      <c r="E972" s="160">
        <v>4</v>
      </c>
      <c r="F972" s="160">
        <v>4</v>
      </c>
      <c r="G972" s="160">
        <v>4</v>
      </c>
      <c r="H972" s="160">
        <v>4</v>
      </c>
      <c r="I972" s="160">
        <v>4</v>
      </c>
      <c r="J972" s="160">
        <v>4</v>
      </c>
      <c r="K972" s="160">
        <v>4</v>
      </c>
      <c r="L972" s="160">
        <v>5</v>
      </c>
      <c r="M972" s="160">
        <v>4</v>
      </c>
      <c r="N972" s="160">
        <v>4</v>
      </c>
      <c r="O972" s="160">
        <v>4</v>
      </c>
      <c r="P972" s="99" t="s">
        <v>2180</v>
      </c>
      <c r="Q972" s="99" t="s">
        <v>204</v>
      </c>
    </row>
    <row r="973" spans="1:17" s="95" customFormat="1" ht="27" hidden="1" thickBot="1" x14ac:dyDescent="0.3">
      <c r="A973" s="95">
        <v>2018</v>
      </c>
      <c r="B973" s="140" t="s">
        <v>162</v>
      </c>
      <c r="C973" s="160">
        <v>5</v>
      </c>
      <c r="D973" s="160">
        <v>5</v>
      </c>
      <c r="E973" s="160">
        <v>3</v>
      </c>
      <c r="F973" s="160">
        <v>5</v>
      </c>
      <c r="G973" s="160">
        <v>2</v>
      </c>
      <c r="H973" s="160">
        <v>5</v>
      </c>
      <c r="I973" s="160">
        <v>2</v>
      </c>
      <c r="J973" s="160">
        <v>3</v>
      </c>
      <c r="K973" s="160">
        <v>3</v>
      </c>
      <c r="L973" s="160">
        <v>3</v>
      </c>
      <c r="M973" s="160">
        <v>4</v>
      </c>
      <c r="N973" s="160">
        <v>4</v>
      </c>
      <c r="O973" s="160">
        <v>2</v>
      </c>
      <c r="P973" s="98" t="s">
        <v>345</v>
      </c>
      <c r="Q973" s="98" t="s">
        <v>204</v>
      </c>
    </row>
    <row r="974" spans="1:17" s="95" customFormat="1" ht="27" hidden="1" thickBot="1" x14ac:dyDescent="0.3">
      <c r="A974" s="95">
        <v>2018</v>
      </c>
      <c r="B974" s="140" t="s">
        <v>163</v>
      </c>
      <c r="C974" s="160">
        <v>3</v>
      </c>
      <c r="D974" s="160">
        <v>4</v>
      </c>
      <c r="E974" s="160">
        <v>4</v>
      </c>
      <c r="F974" s="160">
        <v>4</v>
      </c>
      <c r="G974" s="160">
        <v>4</v>
      </c>
      <c r="H974" s="160">
        <v>4</v>
      </c>
      <c r="I974" s="160">
        <v>2</v>
      </c>
      <c r="J974" s="160">
        <v>4</v>
      </c>
      <c r="K974" s="160">
        <v>2</v>
      </c>
      <c r="L974" s="160">
        <v>5</v>
      </c>
      <c r="M974" s="160">
        <v>5</v>
      </c>
      <c r="N974" s="160">
        <v>3</v>
      </c>
      <c r="O974" s="160">
        <v>3</v>
      </c>
      <c r="P974" s="99" t="s">
        <v>1722</v>
      </c>
      <c r="Q974" s="99" t="s">
        <v>202</v>
      </c>
    </row>
    <row r="975" spans="1:17" s="95" customFormat="1" ht="27" hidden="1" thickBot="1" x14ac:dyDescent="0.3">
      <c r="A975" s="95">
        <v>2018</v>
      </c>
      <c r="B975" s="140" t="s">
        <v>163</v>
      </c>
      <c r="C975" s="160">
        <v>5</v>
      </c>
      <c r="D975" s="160">
        <v>4</v>
      </c>
      <c r="E975" s="160">
        <v>5</v>
      </c>
      <c r="F975" s="160">
        <v>3</v>
      </c>
      <c r="G975" s="160">
        <v>5</v>
      </c>
      <c r="H975" s="160">
        <v>4</v>
      </c>
      <c r="I975" s="160">
        <v>4</v>
      </c>
      <c r="J975" s="160">
        <v>4</v>
      </c>
      <c r="K975" s="160">
        <v>4</v>
      </c>
      <c r="L975" s="160">
        <v>4</v>
      </c>
      <c r="M975" s="160">
        <v>4</v>
      </c>
      <c r="N975" s="160">
        <v>5</v>
      </c>
      <c r="O975" s="160">
        <v>4</v>
      </c>
      <c r="P975" s="98" t="s">
        <v>345</v>
      </c>
      <c r="Q975" s="98" t="s">
        <v>204</v>
      </c>
    </row>
    <row r="976" spans="1:17" s="95" customFormat="1" ht="15.75" hidden="1" thickBot="1" x14ac:dyDescent="0.3">
      <c r="A976" s="95">
        <v>2018</v>
      </c>
      <c r="B976" s="140" t="s">
        <v>163</v>
      </c>
      <c r="C976" s="160">
        <v>4</v>
      </c>
      <c r="D976" s="160">
        <v>1</v>
      </c>
      <c r="E976" s="160">
        <v>5</v>
      </c>
      <c r="F976" s="160">
        <v>5</v>
      </c>
      <c r="G976" s="160">
        <v>5</v>
      </c>
      <c r="H976" s="160">
        <v>3</v>
      </c>
      <c r="I976" s="160">
        <v>1</v>
      </c>
      <c r="J976" s="160">
        <v>4</v>
      </c>
      <c r="K976" s="160">
        <v>4</v>
      </c>
      <c r="L976" s="160">
        <v>4</v>
      </c>
      <c r="M976" s="160">
        <v>3</v>
      </c>
      <c r="N976" s="160">
        <v>5</v>
      </c>
      <c r="O976" s="160">
        <v>4</v>
      </c>
      <c r="P976" s="99" t="s">
        <v>1368</v>
      </c>
      <c r="Q976" s="99" t="s">
        <v>192</v>
      </c>
    </row>
    <row r="977" spans="1:17" s="95" customFormat="1" ht="39.75" hidden="1" thickBot="1" x14ac:dyDescent="0.3">
      <c r="A977" s="95">
        <v>2018</v>
      </c>
      <c r="B977" s="140" t="s">
        <v>163</v>
      </c>
      <c r="C977" s="160">
        <v>5</v>
      </c>
      <c r="D977" s="160">
        <v>4</v>
      </c>
      <c r="E977" s="160">
        <v>5</v>
      </c>
      <c r="F977" s="160">
        <v>5</v>
      </c>
      <c r="G977" s="160">
        <v>5</v>
      </c>
      <c r="H977" s="160">
        <v>4</v>
      </c>
      <c r="I977" s="160">
        <v>2</v>
      </c>
      <c r="J977" s="160">
        <v>4</v>
      </c>
      <c r="K977" s="160">
        <v>4</v>
      </c>
      <c r="L977" s="160">
        <v>4</v>
      </c>
      <c r="M977" s="160">
        <v>4</v>
      </c>
      <c r="N977" s="160">
        <v>4</v>
      </c>
      <c r="O977" s="160">
        <v>2</v>
      </c>
      <c r="P977" s="98" t="s">
        <v>2190</v>
      </c>
      <c r="Q977" s="98" t="s">
        <v>204</v>
      </c>
    </row>
    <row r="978" spans="1:17" s="95" customFormat="1" ht="27" hidden="1" thickBot="1" x14ac:dyDescent="0.3">
      <c r="A978" s="95">
        <v>2018</v>
      </c>
      <c r="B978" s="140" t="s">
        <v>163</v>
      </c>
      <c r="C978" s="160">
        <v>5</v>
      </c>
      <c r="D978" s="160">
        <v>2</v>
      </c>
      <c r="E978" s="160">
        <v>5</v>
      </c>
      <c r="F978" s="160">
        <v>3</v>
      </c>
      <c r="G978" s="160">
        <v>5</v>
      </c>
      <c r="H978" s="160">
        <v>3</v>
      </c>
      <c r="I978" s="160">
        <v>5</v>
      </c>
      <c r="J978" s="160">
        <v>5</v>
      </c>
      <c r="K978" s="160">
        <v>5</v>
      </c>
      <c r="L978" s="160">
        <v>5</v>
      </c>
      <c r="M978" s="160">
        <v>5</v>
      </c>
      <c r="N978" s="160">
        <v>5</v>
      </c>
      <c r="O978" s="160">
        <v>1</v>
      </c>
      <c r="P978" s="99" t="s">
        <v>2192</v>
      </c>
      <c r="Q978" s="99" t="s">
        <v>204</v>
      </c>
    </row>
    <row r="979" spans="1:17" s="95" customFormat="1" ht="27" hidden="1" thickBot="1" x14ac:dyDescent="0.3">
      <c r="A979" s="95">
        <v>2018</v>
      </c>
      <c r="B979" s="140" t="s">
        <v>162</v>
      </c>
      <c r="C979" s="160">
        <v>1</v>
      </c>
      <c r="D979" s="160">
        <v>1</v>
      </c>
      <c r="E979" s="160">
        <v>3</v>
      </c>
      <c r="F979" s="160">
        <v>2</v>
      </c>
      <c r="G979" s="160">
        <v>3</v>
      </c>
      <c r="H979" s="160">
        <v>1</v>
      </c>
      <c r="I979" s="160">
        <v>1</v>
      </c>
      <c r="J979" s="160">
        <v>1</v>
      </c>
      <c r="K979" s="160">
        <v>1</v>
      </c>
      <c r="L979" s="160">
        <v>1</v>
      </c>
      <c r="M979" s="160">
        <v>1</v>
      </c>
      <c r="N979" s="160">
        <v>4</v>
      </c>
      <c r="O979" s="160">
        <v>1</v>
      </c>
      <c r="P979" s="98" t="s">
        <v>1316</v>
      </c>
      <c r="Q979" s="98" t="s">
        <v>203</v>
      </c>
    </row>
    <row r="980" spans="1:17" s="95" customFormat="1" ht="27" hidden="1" thickBot="1" x14ac:dyDescent="0.3">
      <c r="A980" s="95">
        <v>2018</v>
      </c>
      <c r="B980" s="140" t="s">
        <v>163</v>
      </c>
      <c r="C980" s="160">
        <v>5</v>
      </c>
      <c r="D980" s="160">
        <v>5</v>
      </c>
      <c r="E980" s="160">
        <v>5</v>
      </c>
      <c r="F980" s="160">
        <v>5</v>
      </c>
      <c r="G980" s="160">
        <v>4</v>
      </c>
      <c r="H980" s="160">
        <v>4</v>
      </c>
      <c r="I980" s="160">
        <v>4</v>
      </c>
      <c r="J980" s="160">
        <v>5</v>
      </c>
      <c r="K980" s="160">
        <v>3</v>
      </c>
      <c r="L980" s="160">
        <v>5</v>
      </c>
      <c r="M980" s="160">
        <v>5</v>
      </c>
      <c r="N980" s="160">
        <v>4</v>
      </c>
      <c r="O980" s="160">
        <v>4</v>
      </c>
      <c r="P980" s="99" t="s">
        <v>571</v>
      </c>
      <c r="Q980" s="99" t="s">
        <v>203</v>
      </c>
    </row>
    <row r="981" spans="1:17" s="95" customFormat="1" ht="27" hidden="1" thickBot="1" x14ac:dyDescent="0.3">
      <c r="A981" s="95">
        <v>2018</v>
      </c>
      <c r="B981" s="140" t="s">
        <v>162</v>
      </c>
      <c r="C981" s="160">
        <v>4</v>
      </c>
      <c r="D981" s="160">
        <v>4</v>
      </c>
      <c r="E981" s="160">
        <v>3</v>
      </c>
      <c r="F981" s="160">
        <v>4</v>
      </c>
      <c r="G981" s="160">
        <v>3</v>
      </c>
      <c r="H981" s="160">
        <v>4</v>
      </c>
      <c r="I981" s="160">
        <v>3</v>
      </c>
      <c r="J981" s="160">
        <v>3</v>
      </c>
      <c r="K981" s="160">
        <v>4</v>
      </c>
      <c r="L981" s="160">
        <v>3</v>
      </c>
      <c r="M981" s="160">
        <v>4</v>
      </c>
      <c r="N981" s="160">
        <v>5</v>
      </c>
      <c r="O981" s="160">
        <v>3</v>
      </c>
      <c r="P981" s="98" t="s">
        <v>2196</v>
      </c>
      <c r="Q981" s="98" t="s">
        <v>153</v>
      </c>
    </row>
    <row r="982" spans="1:17" s="95" customFormat="1" ht="27" hidden="1" thickBot="1" x14ac:dyDescent="0.3">
      <c r="A982" s="95">
        <v>2018</v>
      </c>
      <c r="B982" s="140" t="s">
        <v>163</v>
      </c>
      <c r="C982" s="160">
        <v>2</v>
      </c>
      <c r="D982" s="160">
        <v>1</v>
      </c>
      <c r="E982" s="160">
        <v>2</v>
      </c>
      <c r="F982" s="160">
        <v>3</v>
      </c>
      <c r="G982" s="160">
        <v>3</v>
      </c>
      <c r="H982" s="160">
        <v>1</v>
      </c>
      <c r="I982" s="160">
        <v>1</v>
      </c>
      <c r="J982" s="160">
        <v>3</v>
      </c>
      <c r="K982" s="160">
        <v>1</v>
      </c>
      <c r="L982" s="160">
        <v>4</v>
      </c>
      <c r="M982" s="160">
        <v>4</v>
      </c>
      <c r="N982" s="160">
        <v>3</v>
      </c>
      <c r="O982" s="160">
        <v>1</v>
      </c>
      <c r="P982" s="99" t="s">
        <v>194</v>
      </c>
      <c r="Q982" s="99" t="s">
        <v>202</v>
      </c>
    </row>
    <row r="983" spans="1:17" s="95" customFormat="1" ht="15.75" hidden="1" thickBot="1" x14ac:dyDescent="0.3">
      <c r="A983" s="95">
        <v>2018</v>
      </c>
      <c r="B983" s="140" t="s">
        <v>162</v>
      </c>
      <c r="C983" s="160">
        <v>5</v>
      </c>
      <c r="D983" s="160">
        <v>2</v>
      </c>
      <c r="E983" s="160">
        <v>5</v>
      </c>
      <c r="F983" s="160">
        <v>5</v>
      </c>
      <c r="G983" s="160">
        <v>5</v>
      </c>
      <c r="H983" s="160">
        <v>5</v>
      </c>
      <c r="I983" s="160">
        <v>5</v>
      </c>
      <c r="J983" s="160">
        <v>5</v>
      </c>
      <c r="K983" s="160">
        <v>4</v>
      </c>
      <c r="L983" s="160">
        <v>5</v>
      </c>
      <c r="M983" s="160">
        <v>5</v>
      </c>
      <c r="N983" s="160">
        <v>5</v>
      </c>
      <c r="O983" s="160">
        <v>5</v>
      </c>
      <c r="P983" s="98" t="s">
        <v>191</v>
      </c>
      <c r="Q983" s="98" t="s">
        <v>192</v>
      </c>
    </row>
    <row r="984" spans="1:17" s="95" customFormat="1" ht="15.75" hidden="1" thickBot="1" x14ac:dyDescent="0.3">
      <c r="A984" s="95">
        <v>2018</v>
      </c>
      <c r="B984" s="140" t="s">
        <v>163</v>
      </c>
      <c r="C984" s="160">
        <v>5</v>
      </c>
      <c r="D984" s="160">
        <v>2</v>
      </c>
      <c r="E984" s="160">
        <v>2</v>
      </c>
      <c r="F984" s="160">
        <v>2</v>
      </c>
      <c r="G984" s="160">
        <v>2</v>
      </c>
      <c r="H984" s="160">
        <v>2</v>
      </c>
      <c r="I984" s="160">
        <v>2</v>
      </c>
      <c r="J984" s="160">
        <v>2</v>
      </c>
      <c r="K984" s="160">
        <v>2</v>
      </c>
      <c r="L984" s="160">
        <v>3</v>
      </c>
      <c r="M984" s="160">
        <v>2</v>
      </c>
      <c r="N984" s="160">
        <v>5</v>
      </c>
      <c r="O984" s="160">
        <v>2</v>
      </c>
      <c r="P984" s="99" t="s">
        <v>191</v>
      </c>
      <c r="Q984" s="99" t="s">
        <v>192</v>
      </c>
    </row>
    <row r="985" spans="1:17" s="95" customFormat="1" ht="52.5" hidden="1" thickBot="1" x14ac:dyDescent="0.3">
      <c r="A985" s="95">
        <v>2018</v>
      </c>
      <c r="B985" s="140" t="s">
        <v>2204</v>
      </c>
      <c r="C985" s="160">
        <v>1</v>
      </c>
      <c r="D985" s="160">
        <v>2</v>
      </c>
      <c r="E985" s="160">
        <v>5</v>
      </c>
      <c r="F985" s="160">
        <v>5</v>
      </c>
      <c r="G985" s="160">
        <v>5</v>
      </c>
      <c r="H985" s="160">
        <v>1</v>
      </c>
      <c r="I985" s="160">
        <v>5</v>
      </c>
      <c r="J985" s="160">
        <v>1</v>
      </c>
      <c r="K985" s="160">
        <v>5</v>
      </c>
      <c r="L985" s="160">
        <v>2</v>
      </c>
      <c r="M985" s="160">
        <v>1</v>
      </c>
      <c r="N985" s="160">
        <v>4</v>
      </c>
      <c r="O985" s="160">
        <v>2</v>
      </c>
      <c r="P985" s="98" t="s">
        <v>2205</v>
      </c>
      <c r="Q985" s="98" t="s">
        <v>202</v>
      </c>
    </row>
    <row r="986" spans="1:17" s="95" customFormat="1" ht="27" hidden="1" thickBot="1" x14ac:dyDescent="0.3">
      <c r="A986" s="95">
        <v>2018</v>
      </c>
      <c r="B986" s="140" t="s">
        <v>162</v>
      </c>
      <c r="C986" s="160">
        <v>4</v>
      </c>
      <c r="D986" s="160">
        <v>3</v>
      </c>
      <c r="E986" s="160">
        <v>2</v>
      </c>
      <c r="F986" s="160">
        <v>3</v>
      </c>
      <c r="G986" s="160">
        <v>1</v>
      </c>
      <c r="H986" s="160">
        <v>4</v>
      </c>
      <c r="I986" s="160">
        <v>2</v>
      </c>
      <c r="J986" s="160">
        <v>2</v>
      </c>
      <c r="K986" s="160" t="s">
        <v>5</v>
      </c>
      <c r="L986" s="160">
        <v>5</v>
      </c>
      <c r="M986" s="160" t="s">
        <v>5</v>
      </c>
      <c r="N986" s="160">
        <v>3</v>
      </c>
      <c r="O986" s="160">
        <v>2</v>
      </c>
      <c r="P986" s="99" t="s">
        <v>345</v>
      </c>
      <c r="Q986" s="99" t="s">
        <v>203</v>
      </c>
    </row>
    <row r="987" spans="1:17" s="95" customFormat="1" ht="27" hidden="1" thickBot="1" x14ac:dyDescent="0.3">
      <c r="A987" s="95">
        <v>2018</v>
      </c>
      <c r="B987" s="140" t="s">
        <v>162</v>
      </c>
      <c r="C987" s="160">
        <v>4</v>
      </c>
      <c r="D987" s="160">
        <v>4</v>
      </c>
      <c r="E987" s="160">
        <v>3</v>
      </c>
      <c r="F987" s="160">
        <v>3</v>
      </c>
      <c r="G987" s="160">
        <v>3</v>
      </c>
      <c r="H987" s="160" t="s">
        <v>5</v>
      </c>
      <c r="I987" s="160">
        <v>3</v>
      </c>
      <c r="J987" s="160">
        <v>3</v>
      </c>
      <c r="K987" s="160">
        <v>3</v>
      </c>
      <c r="L987" s="160">
        <v>4</v>
      </c>
      <c r="M987" s="160">
        <v>4</v>
      </c>
      <c r="N987" s="160">
        <v>5</v>
      </c>
      <c r="O987" s="160">
        <v>1</v>
      </c>
      <c r="P987" s="98" t="s">
        <v>2211</v>
      </c>
      <c r="Q987" s="98" t="s">
        <v>204</v>
      </c>
    </row>
    <row r="988" spans="1:17" s="95" customFormat="1" ht="39.75" hidden="1" thickBot="1" x14ac:dyDescent="0.3">
      <c r="A988" s="95">
        <v>2018</v>
      </c>
      <c r="B988" s="140" t="s">
        <v>162</v>
      </c>
      <c r="C988" s="160">
        <v>3</v>
      </c>
      <c r="D988" s="160">
        <v>3</v>
      </c>
      <c r="E988" s="160">
        <v>5</v>
      </c>
      <c r="F988" s="160">
        <v>5</v>
      </c>
      <c r="G988" s="160">
        <v>5</v>
      </c>
      <c r="H988" s="160">
        <v>2</v>
      </c>
      <c r="I988" s="160">
        <v>3</v>
      </c>
      <c r="J988" s="160">
        <v>1</v>
      </c>
      <c r="K988" s="160">
        <v>1</v>
      </c>
      <c r="L988" s="160">
        <v>5</v>
      </c>
      <c r="M988" s="160">
        <v>5</v>
      </c>
      <c r="N988" s="160">
        <v>2</v>
      </c>
      <c r="O988" s="160">
        <v>2</v>
      </c>
      <c r="P988" s="99" t="s">
        <v>2214</v>
      </c>
      <c r="Q988" s="99" t="s">
        <v>202</v>
      </c>
    </row>
    <row r="989" spans="1:17" s="95" customFormat="1" ht="27" hidden="1" thickBot="1" x14ac:dyDescent="0.3">
      <c r="A989" s="95">
        <v>2018</v>
      </c>
      <c r="B989" s="140" t="s">
        <v>162</v>
      </c>
      <c r="C989" s="160">
        <v>4</v>
      </c>
      <c r="D989" s="160">
        <v>1</v>
      </c>
      <c r="E989" s="160">
        <v>4</v>
      </c>
      <c r="F989" s="160">
        <v>3</v>
      </c>
      <c r="G989" s="160">
        <v>4</v>
      </c>
      <c r="H989" s="160">
        <v>4</v>
      </c>
      <c r="I989" s="160">
        <v>1</v>
      </c>
      <c r="J989" s="160">
        <v>1</v>
      </c>
      <c r="K989" s="160">
        <v>1</v>
      </c>
      <c r="L989" s="160">
        <v>3</v>
      </c>
      <c r="M989" s="160">
        <v>5</v>
      </c>
      <c r="N989" s="160">
        <v>3</v>
      </c>
      <c r="O989" s="160">
        <v>4</v>
      </c>
      <c r="P989" s="98" t="s">
        <v>632</v>
      </c>
      <c r="Q989" s="98" t="s">
        <v>2216</v>
      </c>
    </row>
    <row r="990" spans="1:17" s="95" customFormat="1" ht="39.75" hidden="1" thickBot="1" x14ac:dyDescent="0.3">
      <c r="A990" s="95">
        <v>2018</v>
      </c>
      <c r="B990" s="140" t="s">
        <v>163</v>
      </c>
      <c r="C990" s="160" t="s">
        <v>5</v>
      </c>
      <c r="D990" s="160" t="s">
        <v>5</v>
      </c>
      <c r="E990" s="160" t="s">
        <v>5</v>
      </c>
      <c r="F990" s="160" t="s">
        <v>5</v>
      </c>
      <c r="G990" s="160" t="s">
        <v>5</v>
      </c>
      <c r="H990" s="160" t="s">
        <v>5</v>
      </c>
      <c r="I990" s="160" t="s">
        <v>5</v>
      </c>
      <c r="J990" s="160" t="s">
        <v>5</v>
      </c>
      <c r="K990" s="160" t="s">
        <v>5</v>
      </c>
      <c r="L990" s="160" t="s">
        <v>5</v>
      </c>
      <c r="M990" s="160" t="s">
        <v>5</v>
      </c>
      <c r="N990" s="160" t="s">
        <v>5</v>
      </c>
      <c r="O990" s="160" t="s">
        <v>5</v>
      </c>
      <c r="P990" s="99" t="s">
        <v>2217</v>
      </c>
      <c r="Q990" s="99" t="s">
        <v>202</v>
      </c>
    </row>
    <row r="991" spans="1:17" s="95" customFormat="1" ht="15.75" hidden="1" thickBot="1" x14ac:dyDescent="0.3">
      <c r="A991" s="95">
        <v>2018</v>
      </c>
      <c r="B991" s="140" t="s">
        <v>163</v>
      </c>
      <c r="C991" s="160">
        <v>5</v>
      </c>
      <c r="D991" s="160">
        <v>5</v>
      </c>
      <c r="E991" s="160">
        <v>5</v>
      </c>
      <c r="F991" s="160">
        <v>5</v>
      </c>
      <c r="G991" s="160">
        <v>5</v>
      </c>
      <c r="H991" s="160">
        <v>2</v>
      </c>
      <c r="I991" s="160">
        <v>5</v>
      </c>
      <c r="J991" s="160">
        <v>5</v>
      </c>
      <c r="K991" s="160">
        <v>5</v>
      </c>
      <c r="L991" s="160">
        <v>4</v>
      </c>
      <c r="M991" s="160">
        <v>5</v>
      </c>
      <c r="N991" s="160">
        <v>5</v>
      </c>
      <c r="O991" s="160">
        <v>5</v>
      </c>
      <c r="P991" s="98" t="s">
        <v>2219</v>
      </c>
      <c r="Q991" s="98" t="s">
        <v>153</v>
      </c>
    </row>
    <row r="992" spans="1:17" s="95" customFormat="1" ht="27" hidden="1" thickBot="1" x14ac:dyDescent="0.3">
      <c r="A992" s="95">
        <v>2018</v>
      </c>
      <c r="B992" s="140" t="s">
        <v>163</v>
      </c>
      <c r="C992" s="160">
        <v>5</v>
      </c>
      <c r="D992" s="160">
        <v>2</v>
      </c>
      <c r="E992" s="160">
        <v>5</v>
      </c>
      <c r="F992" s="160">
        <v>5</v>
      </c>
      <c r="G992" s="160">
        <v>4</v>
      </c>
      <c r="H992" s="160">
        <v>3</v>
      </c>
      <c r="I992" s="160">
        <v>2</v>
      </c>
      <c r="J992" s="160">
        <v>4</v>
      </c>
      <c r="K992" s="160">
        <v>4</v>
      </c>
      <c r="L992" s="160">
        <v>3</v>
      </c>
      <c r="M992" s="160">
        <v>5</v>
      </c>
      <c r="N992" s="160">
        <v>5</v>
      </c>
      <c r="O992" s="160">
        <v>2</v>
      </c>
      <c r="P992" s="99" t="s">
        <v>345</v>
      </c>
      <c r="Q992" s="99" t="s">
        <v>204</v>
      </c>
    </row>
    <row r="993" spans="1:17" s="95" customFormat="1" ht="39.75" hidden="1" thickBot="1" x14ac:dyDescent="0.3">
      <c r="A993" s="95">
        <v>2018</v>
      </c>
      <c r="B993" s="140" t="s">
        <v>163</v>
      </c>
      <c r="C993" s="160">
        <v>5</v>
      </c>
      <c r="D993" s="160">
        <v>4</v>
      </c>
      <c r="E993" s="160">
        <v>3</v>
      </c>
      <c r="F993" s="160">
        <v>4</v>
      </c>
      <c r="G993" s="160">
        <v>5</v>
      </c>
      <c r="H993" s="160">
        <v>4</v>
      </c>
      <c r="I993" s="160" t="s">
        <v>5</v>
      </c>
      <c r="J993" s="160">
        <v>4</v>
      </c>
      <c r="K993" s="160" t="s">
        <v>5</v>
      </c>
      <c r="L993" s="160">
        <v>5</v>
      </c>
      <c r="M993" s="160">
        <v>4</v>
      </c>
      <c r="N993" s="160">
        <v>5</v>
      </c>
      <c r="O993" s="160">
        <v>3</v>
      </c>
      <c r="P993" s="98" t="s">
        <v>2226</v>
      </c>
      <c r="Q993" s="98" t="s">
        <v>202</v>
      </c>
    </row>
    <row r="994" spans="1:17" s="95" customFormat="1" ht="39.75" hidden="1" thickBot="1" x14ac:dyDescent="0.3">
      <c r="A994" s="95">
        <v>2018</v>
      </c>
      <c r="B994" s="140" t="s">
        <v>162</v>
      </c>
      <c r="C994" s="160">
        <v>5</v>
      </c>
      <c r="D994" s="160">
        <v>5</v>
      </c>
      <c r="E994" s="160">
        <v>5</v>
      </c>
      <c r="F994" s="160">
        <v>5</v>
      </c>
      <c r="G994" s="160">
        <v>5</v>
      </c>
      <c r="H994" s="160">
        <v>5</v>
      </c>
      <c r="I994" s="160">
        <v>5</v>
      </c>
      <c r="J994" s="160">
        <v>5</v>
      </c>
      <c r="K994" s="160">
        <v>5</v>
      </c>
      <c r="L994" s="160">
        <v>5</v>
      </c>
      <c r="M994" s="160">
        <v>5</v>
      </c>
      <c r="N994" s="160">
        <v>5</v>
      </c>
      <c r="O994" s="160">
        <v>5</v>
      </c>
      <c r="P994" s="99" t="s">
        <v>3489</v>
      </c>
      <c r="Q994" s="99" t="s">
        <v>202</v>
      </c>
    </row>
    <row r="995" spans="1:17" s="95" customFormat="1" ht="15.75" hidden="1" thickBot="1" x14ac:dyDescent="0.3">
      <c r="A995" s="95">
        <v>2018</v>
      </c>
      <c r="B995" s="140" t="s">
        <v>163</v>
      </c>
      <c r="C995" s="160">
        <v>4</v>
      </c>
      <c r="D995" s="160">
        <v>4</v>
      </c>
      <c r="E995" s="160">
        <v>1</v>
      </c>
      <c r="F995" s="160">
        <v>5</v>
      </c>
      <c r="G995" s="160">
        <v>1</v>
      </c>
      <c r="H995" s="160">
        <v>5</v>
      </c>
      <c r="I995" s="160">
        <v>1</v>
      </c>
      <c r="J995" s="160">
        <v>3</v>
      </c>
      <c r="K995" s="160">
        <v>1</v>
      </c>
      <c r="L995" s="160">
        <v>1</v>
      </c>
      <c r="M995" s="160">
        <v>5</v>
      </c>
      <c r="N995" s="160">
        <v>5</v>
      </c>
      <c r="O995" s="160">
        <v>1</v>
      </c>
      <c r="P995" s="98" t="s">
        <v>191</v>
      </c>
      <c r="Q995" s="98" t="s">
        <v>192</v>
      </c>
    </row>
    <row r="996" spans="1:17" s="95" customFormat="1" ht="27" hidden="1" thickBot="1" x14ac:dyDescent="0.3">
      <c r="A996" s="95">
        <v>2018</v>
      </c>
      <c r="B996" s="140" t="s">
        <v>162</v>
      </c>
      <c r="C996" s="160">
        <v>4</v>
      </c>
      <c r="D996" s="160">
        <v>4</v>
      </c>
      <c r="E996" s="160">
        <v>4</v>
      </c>
      <c r="F996" s="160">
        <v>4</v>
      </c>
      <c r="G996" s="160">
        <v>5</v>
      </c>
      <c r="H996" s="160">
        <v>3</v>
      </c>
      <c r="I996" s="160">
        <v>5</v>
      </c>
      <c r="J996" s="160">
        <v>4</v>
      </c>
      <c r="K996" s="160">
        <v>4</v>
      </c>
      <c r="L996" s="160">
        <v>5</v>
      </c>
      <c r="M996" s="160">
        <v>4</v>
      </c>
      <c r="N996" s="160">
        <v>5</v>
      </c>
      <c r="O996" s="160">
        <v>4</v>
      </c>
      <c r="P996" s="99" t="s">
        <v>345</v>
      </c>
      <c r="Q996" s="99" t="s">
        <v>203</v>
      </c>
    </row>
    <row r="997" spans="1:17" s="95" customFormat="1" ht="15.75" hidden="1" thickBot="1" x14ac:dyDescent="0.3">
      <c r="A997" s="95">
        <v>2018</v>
      </c>
      <c r="B997" s="140" t="s">
        <v>162</v>
      </c>
      <c r="C997" s="160">
        <v>5</v>
      </c>
      <c r="D997" s="160">
        <v>3</v>
      </c>
      <c r="E997" s="160">
        <v>2</v>
      </c>
      <c r="F997" s="160">
        <v>3</v>
      </c>
      <c r="G997" s="160">
        <v>2</v>
      </c>
      <c r="H997" s="160">
        <v>2</v>
      </c>
      <c r="I997" s="160">
        <v>2</v>
      </c>
      <c r="J997" s="160">
        <v>4</v>
      </c>
      <c r="K997" s="160">
        <v>5</v>
      </c>
      <c r="L997" s="160">
        <v>4</v>
      </c>
      <c r="M997" s="160">
        <v>3</v>
      </c>
      <c r="N997" s="160">
        <v>5</v>
      </c>
      <c r="O997" s="160">
        <v>4</v>
      </c>
      <c r="P997" s="98" t="s">
        <v>2238</v>
      </c>
      <c r="Q997" s="98" t="s">
        <v>153</v>
      </c>
    </row>
    <row r="998" spans="1:17" s="95" customFormat="1" ht="27" hidden="1" thickBot="1" x14ac:dyDescent="0.3">
      <c r="A998" s="95">
        <v>2018</v>
      </c>
      <c r="B998" s="140" t="s">
        <v>163</v>
      </c>
      <c r="C998" s="160">
        <v>4</v>
      </c>
      <c r="D998" s="160">
        <v>2</v>
      </c>
      <c r="E998" s="160">
        <v>3</v>
      </c>
      <c r="F998" s="160">
        <v>4</v>
      </c>
      <c r="G998" s="160">
        <v>3</v>
      </c>
      <c r="H998" s="160">
        <v>3</v>
      </c>
      <c r="I998" s="160">
        <v>3</v>
      </c>
      <c r="J998" s="160">
        <v>3</v>
      </c>
      <c r="K998" s="160">
        <v>3</v>
      </c>
      <c r="L998" s="160">
        <v>4</v>
      </c>
      <c r="M998" s="160">
        <v>4</v>
      </c>
      <c r="N998" s="160">
        <v>3</v>
      </c>
      <c r="O998" s="160">
        <v>4</v>
      </c>
      <c r="P998" s="99"/>
      <c r="Q998" s="99" t="s">
        <v>204</v>
      </c>
    </row>
    <row r="999" spans="1:17" s="95" customFormat="1" ht="27" hidden="1" thickBot="1" x14ac:dyDescent="0.3">
      <c r="A999" s="95">
        <v>2018</v>
      </c>
      <c r="B999" s="140" t="s">
        <v>162</v>
      </c>
      <c r="C999" s="160">
        <v>5</v>
      </c>
      <c r="D999" s="160">
        <v>3</v>
      </c>
      <c r="E999" s="160">
        <v>5</v>
      </c>
      <c r="F999" s="160">
        <v>4</v>
      </c>
      <c r="G999" s="160">
        <v>4</v>
      </c>
      <c r="H999" s="160">
        <v>4</v>
      </c>
      <c r="I999" s="160">
        <v>4</v>
      </c>
      <c r="J999" s="160">
        <v>3</v>
      </c>
      <c r="K999" s="160">
        <v>4</v>
      </c>
      <c r="L999" s="160">
        <v>5</v>
      </c>
      <c r="M999" s="160">
        <v>4</v>
      </c>
      <c r="N999" s="160">
        <v>3</v>
      </c>
      <c r="O999" s="160">
        <v>4</v>
      </c>
      <c r="P999" s="98" t="s">
        <v>2244</v>
      </c>
      <c r="Q999" s="98" t="s">
        <v>204</v>
      </c>
    </row>
    <row r="1000" spans="1:17" s="95" customFormat="1" ht="27" hidden="1" thickBot="1" x14ac:dyDescent="0.3">
      <c r="A1000" s="95">
        <v>2018</v>
      </c>
      <c r="B1000" s="140" t="s">
        <v>163</v>
      </c>
      <c r="C1000" s="160">
        <v>5</v>
      </c>
      <c r="D1000" s="160">
        <v>5</v>
      </c>
      <c r="E1000" s="160">
        <v>3</v>
      </c>
      <c r="F1000" s="160">
        <v>5</v>
      </c>
      <c r="G1000" s="160">
        <v>5</v>
      </c>
      <c r="H1000" s="160">
        <v>5</v>
      </c>
      <c r="I1000" s="160">
        <v>3</v>
      </c>
      <c r="J1000" s="160">
        <v>5</v>
      </c>
      <c r="K1000" s="160">
        <v>4</v>
      </c>
      <c r="L1000" s="160">
        <v>5</v>
      </c>
      <c r="M1000" s="160">
        <v>5</v>
      </c>
      <c r="N1000" s="160">
        <v>5</v>
      </c>
      <c r="O1000" s="160">
        <v>2</v>
      </c>
      <c r="P1000" s="99" t="s">
        <v>609</v>
      </c>
      <c r="Q1000" s="99" t="s">
        <v>203</v>
      </c>
    </row>
    <row r="1001" spans="1:17" s="95" customFormat="1" ht="39.75" hidden="1" thickBot="1" x14ac:dyDescent="0.3">
      <c r="A1001" s="95">
        <v>2018</v>
      </c>
      <c r="B1001" s="140" t="s">
        <v>163</v>
      </c>
      <c r="C1001" s="160">
        <v>3</v>
      </c>
      <c r="D1001" s="160">
        <v>4</v>
      </c>
      <c r="E1001" s="160">
        <v>5</v>
      </c>
      <c r="F1001" s="160">
        <v>4</v>
      </c>
      <c r="G1001" s="160" t="s">
        <v>5</v>
      </c>
      <c r="H1001" s="160">
        <v>5</v>
      </c>
      <c r="I1001" s="160">
        <v>5</v>
      </c>
      <c r="J1001" s="160">
        <v>2</v>
      </c>
      <c r="K1001" s="160">
        <v>4</v>
      </c>
      <c r="L1001" s="160">
        <v>3</v>
      </c>
      <c r="M1001" s="160">
        <v>4</v>
      </c>
      <c r="N1001" s="160">
        <v>5</v>
      </c>
      <c r="O1001" s="160">
        <v>4</v>
      </c>
      <c r="P1001" s="98" t="s">
        <v>2247</v>
      </c>
      <c r="Q1001" s="98" t="s">
        <v>202</v>
      </c>
    </row>
    <row r="1002" spans="1:17" s="95" customFormat="1" ht="39.75" hidden="1" thickBot="1" x14ac:dyDescent="0.3">
      <c r="A1002" s="95">
        <v>2018</v>
      </c>
      <c r="B1002" s="140" t="s">
        <v>163</v>
      </c>
      <c r="C1002" s="160">
        <v>1</v>
      </c>
      <c r="D1002" s="160">
        <v>2</v>
      </c>
      <c r="E1002" s="160">
        <v>4</v>
      </c>
      <c r="F1002" s="160">
        <v>2</v>
      </c>
      <c r="G1002" s="160">
        <v>3</v>
      </c>
      <c r="H1002" s="160">
        <v>1</v>
      </c>
      <c r="I1002" s="160">
        <v>4</v>
      </c>
      <c r="J1002" s="160">
        <v>2</v>
      </c>
      <c r="K1002" s="160">
        <v>1</v>
      </c>
      <c r="L1002" s="160">
        <v>1</v>
      </c>
      <c r="M1002" s="160">
        <v>2</v>
      </c>
      <c r="N1002" s="160">
        <v>4</v>
      </c>
      <c r="O1002" s="160">
        <v>4</v>
      </c>
      <c r="P1002" s="99" t="s">
        <v>2250</v>
      </c>
      <c r="Q1002" s="99" t="s">
        <v>192</v>
      </c>
    </row>
    <row r="1003" spans="1:17" s="95" customFormat="1" ht="15.75" hidden="1" thickBot="1" x14ac:dyDescent="0.3">
      <c r="A1003" s="95">
        <v>2018</v>
      </c>
      <c r="B1003" s="140" t="s">
        <v>162</v>
      </c>
      <c r="C1003" s="160">
        <v>4</v>
      </c>
      <c r="D1003" s="160">
        <v>3</v>
      </c>
      <c r="E1003" s="160">
        <v>3</v>
      </c>
      <c r="F1003" s="160">
        <v>3</v>
      </c>
      <c r="G1003" s="160">
        <v>3</v>
      </c>
      <c r="H1003" s="160" t="s">
        <v>5</v>
      </c>
      <c r="I1003" s="160">
        <v>3</v>
      </c>
      <c r="J1003" s="160">
        <v>3</v>
      </c>
      <c r="K1003" s="160">
        <v>3</v>
      </c>
      <c r="L1003" s="160">
        <v>3</v>
      </c>
      <c r="M1003" s="160">
        <v>3</v>
      </c>
      <c r="N1003" s="160">
        <v>5</v>
      </c>
      <c r="O1003" s="160">
        <v>5</v>
      </c>
      <c r="P1003" s="98" t="s">
        <v>1316</v>
      </c>
      <c r="Q1003" s="98" t="s">
        <v>192</v>
      </c>
    </row>
    <row r="1004" spans="1:17" s="95" customFormat="1" ht="27" hidden="1" thickBot="1" x14ac:dyDescent="0.3">
      <c r="A1004" s="95">
        <v>2018</v>
      </c>
      <c r="B1004" s="140" t="s">
        <v>163</v>
      </c>
      <c r="C1004" s="160">
        <v>5</v>
      </c>
      <c r="D1004" s="160">
        <v>4</v>
      </c>
      <c r="E1004" s="160">
        <v>3</v>
      </c>
      <c r="F1004" s="160">
        <v>5</v>
      </c>
      <c r="G1004" s="160">
        <v>4</v>
      </c>
      <c r="H1004" s="160">
        <v>4</v>
      </c>
      <c r="I1004" s="160">
        <v>5</v>
      </c>
      <c r="J1004" s="160">
        <v>3</v>
      </c>
      <c r="K1004" s="160">
        <v>3</v>
      </c>
      <c r="L1004" s="160">
        <v>5</v>
      </c>
      <c r="M1004" s="160">
        <v>4</v>
      </c>
      <c r="N1004" s="160">
        <v>4</v>
      </c>
      <c r="O1004" s="160">
        <v>5</v>
      </c>
      <c r="P1004" s="99" t="s">
        <v>2254</v>
      </c>
      <c r="Q1004" s="99" t="s">
        <v>202</v>
      </c>
    </row>
    <row r="1005" spans="1:17" s="95" customFormat="1" ht="52.5" hidden="1" thickBot="1" x14ac:dyDescent="0.3">
      <c r="A1005" s="95">
        <v>2018</v>
      </c>
      <c r="B1005" s="140" t="s">
        <v>163</v>
      </c>
      <c r="C1005" s="160">
        <v>5</v>
      </c>
      <c r="D1005" s="160">
        <v>4</v>
      </c>
      <c r="E1005" s="160">
        <v>3</v>
      </c>
      <c r="F1005" s="160">
        <v>4</v>
      </c>
      <c r="G1005" s="160">
        <v>4</v>
      </c>
      <c r="H1005" s="160">
        <v>3</v>
      </c>
      <c r="I1005" s="160">
        <v>4</v>
      </c>
      <c r="J1005" s="160">
        <v>3</v>
      </c>
      <c r="K1005" s="160">
        <v>4</v>
      </c>
      <c r="L1005" s="160">
        <v>4</v>
      </c>
      <c r="M1005" s="160">
        <v>4</v>
      </c>
      <c r="N1005" s="160">
        <v>4</v>
      </c>
      <c r="O1005" s="160">
        <v>3</v>
      </c>
      <c r="P1005" s="98" t="s">
        <v>2257</v>
      </c>
      <c r="Q1005" s="98" t="s">
        <v>204</v>
      </c>
    </row>
    <row r="1006" spans="1:17" s="95" customFormat="1" ht="15.75" hidden="1" thickBot="1" x14ac:dyDescent="0.3">
      <c r="A1006" s="95">
        <v>2018</v>
      </c>
      <c r="B1006" s="140" t="s">
        <v>162</v>
      </c>
      <c r="C1006" s="160">
        <v>5</v>
      </c>
      <c r="D1006" s="160">
        <v>5</v>
      </c>
      <c r="E1006" s="160">
        <v>5</v>
      </c>
      <c r="F1006" s="160">
        <v>3</v>
      </c>
      <c r="G1006" s="160">
        <v>5</v>
      </c>
      <c r="H1006" s="160">
        <v>1</v>
      </c>
      <c r="I1006" s="160">
        <v>4</v>
      </c>
      <c r="J1006" s="160">
        <v>1</v>
      </c>
      <c r="K1006" s="160">
        <v>1</v>
      </c>
      <c r="L1006" s="160">
        <v>1</v>
      </c>
      <c r="M1006" s="160">
        <v>1</v>
      </c>
      <c r="N1006" s="160">
        <v>5</v>
      </c>
      <c r="O1006" s="160">
        <v>1</v>
      </c>
      <c r="P1006" s="99" t="s">
        <v>1020</v>
      </c>
      <c r="Q1006" s="99" t="s">
        <v>192</v>
      </c>
    </row>
    <row r="1007" spans="1:17" s="95" customFormat="1" ht="27" hidden="1" thickBot="1" x14ac:dyDescent="0.3">
      <c r="A1007" s="95">
        <v>2018</v>
      </c>
      <c r="B1007" s="140" t="s">
        <v>162</v>
      </c>
      <c r="C1007" s="160">
        <v>4</v>
      </c>
      <c r="D1007" s="160">
        <v>3</v>
      </c>
      <c r="E1007" s="160">
        <v>3</v>
      </c>
      <c r="F1007" s="160">
        <v>3</v>
      </c>
      <c r="G1007" s="160">
        <v>2</v>
      </c>
      <c r="H1007" s="160">
        <v>1</v>
      </c>
      <c r="I1007" s="160">
        <v>1</v>
      </c>
      <c r="J1007" s="160">
        <v>1</v>
      </c>
      <c r="K1007" s="160">
        <v>2</v>
      </c>
      <c r="L1007" s="160">
        <v>1</v>
      </c>
      <c r="M1007" s="160">
        <v>1</v>
      </c>
      <c r="N1007" s="160">
        <v>3</v>
      </c>
      <c r="O1007" s="160">
        <v>4</v>
      </c>
      <c r="P1007" s="98" t="s">
        <v>1965</v>
      </c>
      <c r="Q1007" s="98" t="s">
        <v>204</v>
      </c>
    </row>
    <row r="1008" spans="1:17" s="95" customFormat="1" ht="27" hidden="1" thickBot="1" x14ac:dyDescent="0.3">
      <c r="A1008" s="95">
        <v>2018</v>
      </c>
      <c r="B1008" s="140" t="s">
        <v>162</v>
      </c>
      <c r="C1008" s="160">
        <v>4</v>
      </c>
      <c r="D1008" s="160">
        <v>4</v>
      </c>
      <c r="E1008" s="160">
        <v>4</v>
      </c>
      <c r="F1008" s="160">
        <v>4</v>
      </c>
      <c r="G1008" s="160">
        <v>5</v>
      </c>
      <c r="H1008" s="160">
        <v>4</v>
      </c>
      <c r="I1008" s="160">
        <v>5</v>
      </c>
      <c r="J1008" s="160">
        <v>5</v>
      </c>
      <c r="K1008" s="160">
        <v>4</v>
      </c>
      <c r="L1008" s="160">
        <v>3</v>
      </c>
      <c r="M1008" s="160">
        <v>4</v>
      </c>
      <c r="N1008" s="160">
        <v>4</v>
      </c>
      <c r="O1008" s="160">
        <v>4</v>
      </c>
      <c r="P1008" s="99" t="s">
        <v>544</v>
      </c>
      <c r="Q1008" s="99" t="s">
        <v>202</v>
      </c>
    </row>
    <row r="1009" spans="1:17" s="95" customFormat="1" ht="27" hidden="1" thickBot="1" x14ac:dyDescent="0.3">
      <c r="A1009" s="95">
        <v>2018</v>
      </c>
      <c r="B1009" s="140" t="s">
        <v>162</v>
      </c>
      <c r="C1009" s="160">
        <v>3</v>
      </c>
      <c r="D1009" s="160">
        <v>3</v>
      </c>
      <c r="E1009" s="160">
        <v>4</v>
      </c>
      <c r="F1009" s="160">
        <v>5</v>
      </c>
      <c r="G1009" s="160">
        <v>5</v>
      </c>
      <c r="H1009" s="160">
        <v>5</v>
      </c>
      <c r="I1009" s="160">
        <v>5</v>
      </c>
      <c r="J1009" s="160">
        <v>4</v>
      </c>
      <c r="K1009" s="160">
        <v>1</v>
      </c>
      <c r="L1009" s="160">
        <v>5</v>
      </c>
      <c r="M1009" s="160">
        <v>5</v>
      </c>
      <c r="N1009" s="160">
        <v>5</v>
      </c>
      <c r="O1009" s="160">
        <v>3</v>
      </c>
      <c r="P1009" s="98" t="s">
        <v>1283</v>
      </c>
      <c r="Q1009" s="98" t="s">
        <v>204</v>
      </c>
    </row>
    <row r="1010" spans="1:17" s="95" customFormat="1" ht="27" hidden="1" thickBot="1" x14ac:dyDescent="0.3">
      <c r="A1010" s="95">
        <v>2018</v>
      </c>
      <c r="B1010" s="140" t="s">
        <v>163</v>
      </c>
      <c r="C1010" s="160">
        <v>5</v>
      </c>
      <c r="D1010" s="160">
        <v>2</v>
      </c>
      <c r="E1010" s="160">
        <v>5</v>
      </c>
      <c r="F1010" s="160">
        <v>5</v>
      </c>
      <c r="G1010" s="160">
        <v>5</v>
      </c>
      <c r="H1010" s="160">
        <v>4</v>
      </c>
      <c r="I1010" s="160">
        <v>3</v>
      </c>
      <c r="J1010" s="160">
        <v>4</v>
      </c>
      <c r="K1010" s="160">
        <v>4</v>
      </c>
      <c r="L1010" s="160">
        <v>5</v>
      </c>
      <c r="M1010" s="160">
        <v>5</v>
      </c>
      <c r="N1010" s="160">
        <v>5</v>
      </c>
      <c r="O1010" s="160" t="s">
        <v>5</v>
      </c>
      <c r="P1010" s="99" t="s">
        <v>1097</v>
      </c>
      <c r="Q1010" s="99" t="s">
        <v>153</v>
      </c>
    </row>
    <row r="1011" spans="1:17" s="95" customFormat="1" ht="39.75" hidden="1" thickBot="1" x14ac:dyDescent="0.3">
      <c r="A1011" s="95">
        <v>2018</v>
      </c>
      <c r="B1011" s="140" t="s">
        <v>163</v>
      </c>
      <c r="C1011" s="160">
        <v>5</v>
      </c>
      <c r="D1011" s="160">
        <v>3</v>
      </c>
      <c r="E1011" s="160">
        <v>5</v>
      </c>
      <c r="F1011" s="160">
        <v>3</v>
      </c>
      <c r="G1011" s="160">
        <v>5</v>
      </c>
      <c r="H1011" s="160">
        <v>5</v>
      </c>
      <c r="I1011" s="160">
        <v>5</v>
      </c>
      <c r="J1011" s="160">
        <v>5</v>
      </c>
      <c r="K1011" s="160">
        <v>5</v>
      </c>
      <c r="L1011" s="160">
        <v>5</v>
      </c>
      <c r="M1011" s="160">
        <v>5</v>
      </c>
      <c r="N1011" s="160">
        <v>5</v>
      </c>
      <c r="O1011" s="160">
        <v>5</v>
      </c>
      <c r="P1011" s="98" t="s">
        <v>2266</v>
      </c>
      <c r="Q1011" s="98" t="s">
        <v>153</v>
      </c>
    </row>
    <row r="1012" spans="1:17" s="95" customFormat="1" ht="27" hidden="1" thickBot="1" x14ac:dyDescent="0.3">
      <c r="A1012" s="95">
        <v>2018</v>
      </c>
      <c r="B1012" s="140" t="s">
        <v>162</v>
      </c>
      <c r="C1012" s="160">
        <v>5</v>
      </c>
      <c r="D1012" s="160">
        <v>4</v>
      </c>
      <c r="E1012" s="160">
        <v>5</v>
      </c>
      <c r="F1012" s="160">
        <v>4</v>
      </c>
      <c r="G1012" s="160">
        <v>4</v>
      </c>
      <c r="H1012" s="160">
        <v>4</v>
      </c>
      <c r="I1012" s="160">
        <v>5</v>
      </c>
      <c r="J1012" s="160">
        <v>4</v>
      </c>
      <c r="K1012" s="160">
        <v>4</v>
      </c>
      <c r="L1012" s="160">
        <v>4</v>
      </c>
      <c r="M1012" s="160">
        <v>4</v>
      </c>
      <c r="N1012" s="160">
        <v>5</v>
      </c>
      <c r="O1012" s="160">
        <v>4</v>
      </c>
      <c r="P1012" s="99" t="s">
        <v>2270</v>
      </c>
      <c r="Q1012" s="99" t="s">
        <v>192</v>
      </c>
    </row>
    <row r="1013" spans="1:17" s="95" customFormat="1" ht="27" hidden="1" thickBot="1" x14ac:dyDescent="0.3">
      <c r="A1013" s="95">
        <v>2018</v>
      </c>
      <c r="B1013" s="140" t="s">
        <v>162</v>
      </c>
      <c r="C1013" s="160">
        <v>5</v>
      </c>
      <c r="D1013" s="160">
        <v>5</v>
      </c>
      <c r="E1013" s="160">
        <v>4</v>
      </c>
      <c r="F1013" s="160">
        <v>5</v>
      </c>
      <c r="G1013" s="160">
        <v>5</v>
      </c>
      <c r="H1013" s="160">
        <v>5</v>
      </c>
      <c r="I1013" s="160">
        <v>5</v>
      </c>
      <c r="J1013" s="160">
        <v>5</v>
      </c>
      <c r="K1013" s="160">
        <v>3</v>
      </c>
      <c r="L1013" s="160">
        <v>5</v>
      </c>
      <c r="M1013" s="160">
        <v>5</v>
      </c>
      <c r="N1013" s="160">
        <v>4</v>
      </c>
      <c r="O1013" s="160">
        <v>5</v>
      </c>
      <c r="P1013" s="98" t="s">
        <v>2271</v>
      </c>
      <c r="Q1013" s="98" t="s">
        <v>202</v>
      </c>
    </row>
    <row r="1014" spans="1:17" s="95" customFormat="1" ht="27" hidden="1" thickBot="1" x14ac:dyDescent="0.3">
      <c r="A1014" s="95">
        <v>2018</v>
      </c>
      <c r="B1014" s="140" t="s">
        <v>163</v>
      </c>
      <c r="C1014" s="160">
        <v>3</v>
      </c>
      <c r="D1014" s="160">
        <v>3</v>
      </c>
      <c r="E1014" s="160">
        <v>4</v>
      </c>
      <c r="F1014" s="160">
        <v>4</v>
      </c>
      <c r="G1014" s="160">
        <v>5</v>
      </c>
      <c r="H1014" s="160">
        <v>4</v>
      </c>
      <c r="I1014" s="160">
        <v>5</v>
      </c>
      <c r="J1014" s="160">
        <v>4</v>
      </c>
      <c r="K1014" s="160">
        <v>3</v>
      </c>
      <c r="L1014" s="160">
        <v>4</v>
      </c>
      <c r="M1014" s="160">
        <v>5</v>
      </c>
      <c r="N1014" s="160">
        <v>4</v>
      </c>
      <c r="O1014" s="160">
        <v>4</v>
      </c>
      <c r="P1014" s="99" t="s">
        <v>627</v>
      </c>
      <c r="Q1014" s="99" t="s">
        <v>202</v>
      </c>
    </row>
    <row r="1015" spans="1:17" s="95" customFormat="1" ht="27" hidden="1" thickBot="1" x14ac:dyDescent="0.3">
      <c r="A1015" s="95">
        <v>2018</v>
      </c>
      <c r="B1015" s="140" t="s">
        <v>162</v>
      </c>
      <c r="C1015" s="160">
        <v>5</v>
      </c>
      <c r="D1015" s="160">
        <v>5</v>
      </c>
      <c r="E1015" s="160">
        <v>5</v>
      </c>
      <c r="F1015" s="160">
        <v>5</v>
      </c>
      <c r="G1015" s="160">
        <v>5</v>
      </c>
      <c r="H1015" s="160">
        <v>5</v>
      </c>
      <c r="I1015" s="160">
        <v>5</v>
      </c>
      <c r="J1015" s="160">
        <v>5</v>
      </c>
      <c r="K1015" s="160">
        <v>5</v>
      </c>
      <c r="L1015" s="160">
        <v>5</v>
      </c>
      <c r="M1015" s="160">
        <v>5</v>
      </c>
      <c r="N1015" s="160">
        <v>5</v>
      </c>
      <c r="O1015" s="160">
        <v>5</v>
      </c>
      <c r="P1015" s="98"/>
      <c r="Q1015" s="98" t="s">
        <v>202</v>
      </c>
    </row>
    <row r="1016" spans="1:17" s="95" customFormat="1" ht="15.75" hidden="1" thickBot="1" x14ac:dyDescent="0.3">
      <c r="A1016" s="95">
        <v>2018</v>
      </c>
      <c r="B1016" s="140" t="s">
        <v>162</v>
      </c>
      <c r="C1016" s="160">
        <v>4</v>
      </c>
      <c r="D1016" s="160">
        <v>3</v>
      </c>
      <c r="E1016" s="160">
        <v>4</v>
      </c>
      <c r="F1016" s="160">
        <v>3</v>
      </c>
      <c r="G1016" s="160">
        <v>3</v>
      </c>
      <c r="H1016" s="160">
        <v>3</v>
      </c>
      <c r="I1016" s="160">
        <v>2</v>
      </c>
      <c r="J1016" s="160">
        <v>2</v>
      </c>
      <c r="K1016" s="160">
        <v>4</v>
      </c>
      <c r="L1016" s="160">
        <v>4</v>
      </c>
      <c r="M1016" s="160">
        <v>3</v>
      </c>
      <c r="N1016" s="160">
        <v>4</v>
      </c>
      <c r="O1016" s="160">
        <v>4</v>
      </c>
      <c r="P1016" s="99" t="s">
        <v>1020</v>
      </c>
      <c r="Q1016" s="99" t="s">
        <v>192</v>
      </c>
    </row>
    <row r="1017" spans="1:17" s="95" customFormat="1" ht="39.75" hidden="1" thickBot="1" x14ac:dyDescent="0.3">
      <c r="A1017" s="95">
        <v>2018</v>
      </c>
      <c r="B1017" s="140" t="s">
        <v>163</v>
      </c>
      <c r="C1017" s="160">
        <v>3</v>
      </c>
      <c r="D1017" s="160">
        <v>3</v>
      </c>
      <c r="E1017" s="160">
        <v>2</v>
      </c>
      <c r="F1017" s="160">
        <v>3</v>
      </c>
      <c r="G1017" s="160">
        <v>3</v>
      </c>
      <c r="H1017" s="160">
        <v>2</v>
      </c>
      <c r="I1017" s="160">
        <v>3</v>
      </c>
      <c r="J1017" s="160">
        <v>3</v>
      </c>
      <c r="K1017" s="160">
        <v>2</v>
      </c>
      <c r="L1017" s="160">
        <v>1</v>
      </c>
      <c r="M1017" s="160">
        <v>1</v>
      </c>
      <c r="N1017" s="160">
        <v>2</v>
      </c>
      <c r="O1017" s="160">
        <v>2</v>
      </c>
      <c r="P1017" s="98" t="s">
        <v>2280</v>
      </c>
      <c r="Q1017" s="98" t="s">
        <v>2281</v>
      </c>
    </row>
    <row r="1018" spans="1:17" s="95" customFormat="1" ht="39.75" hidden="1" thickBot="1" x14ac:dyDescent="0.3">
      <c r="A1018" s="95">
        <v>2018</v>
      </c>
      <c r="B1018" s="140" t="s">
        <v>162</v>
      </c>
      <c r="C1018" s="160">
        <v>4</v>
      </c>
      <c r="D1018" s="160">
        <v>3</v>
      </c>
      <c r="E1018" s="160">
        <v>5</v>
      </c>
      <c r="F1018" s="160">
        <v>4</v>
      </c>
      <c r="G1018" s="160">
        <v>5</v>
      </c>
      <c r="H1018" s="160">
        <v>5</v>
      </c>
      <c r="I1018" s="160">
        <v>3</v>
      </c>
      <c r="J1018" s="160">
        <v>5</v>
      </c>
      <c r="K1018" s="160">
        <v>4</v>
      </c>
      <c r="L1018" s="160">
        <v>3</v>
      </c>
      <c r="M1018" s="160">
        <v>5</v>
      </c>
      <c r="N1018" s="160">
        <v>5</v>
      </c>
      <c r="O1018" s="160">
        <v>3</v>
      </c>
      <c r="P1018" s="99" t="s">
        <v>2283</v>
      </c>
      <c r="Q1018" s="99" t="s">
        <v>202</v>
      </c>
    </row>
    <row r="1019" spans="1:17" s="95" customFormat="1" ht="39.75" hidden="1" thickBot="1" x14ac:dyDescent="0.3">
      <c r="A1019" s="95">
        <v>2018</v>
      </c>
      <c r="B1019" s="140" t="s">
        <v>163</v>
      </c>
      <c r="C1019" s="160">
        <v>4</v>
      </c>
      <c r="D1019" s="160">
        <v>1</v>
      </c>
      <c r="E1019" s="160">
        <v>2</v>
      </c>
      <c r="F1019" s="160">
        <v>3</v>
      </c>
      <c r="G1019" s="160">
        <v>2</v>
      </c>
      <c r="H1019" s="160">
        <v>2</v>
      </c>
      <c r="I1019" s="160">
        <v>4</v>
      </c>
      <c r="J1019" s="160">
        <v>1</v>
      </c>
      <c r="K1019" s="160">
        <v>2</v>
      </c>
      <c r="L1019" s="160">
        <v>3</v>
      </c>
      <c r="M1019" s="160">
        <v>4</v>
      </c>
      <c r="N1019" s="160">
        <v>4</v>
      </c>
      <c r="O1019" s="160">
        <v>4</v>
      </c>
      <c r="P1019" s="98" t="s">
        <v>1805</v>
      </c>
      <c r="Q1019" s="98" t="s">
        <v>202</v>
      </c>
    </row>
    <row r="1020" spans="1:17" s="95" customFormat="1" ht="27" hidden="1" thickBot="1" x14ac:dyDescent="0.3">
      <c r="A1020" s="95">
        <v>2018</v>
      </c>
      <c r="B1020" s="140" t="s">
        <v>162</v>
      </c>
      <c r="C1020" s="160">
        <v>4</v>
      </c>
      <c r="D1020" s="160">
        <v>4</v>
      </c>
      <c r="E1020" s="160">
        <v>5</v>
      </c>
      <c r="F1020" s="160">
        <v>5</v>
      </c>
      <c r="G1020" s="160">
        <v>4</v>
      </c>
      <c r="H1020" s="160">
        <v>5</v>
      </c>
      <c r="I1020" s="160">
        <v>5</v>
      </c>
      <c r="J1020" s="160">
        <v>4</v>
      </c>
      <c r="K1020" s="160">
        <v>2</v>
      </c>
      <c r="L1020" s="160">
        <v>3</v>
      </c>
      <c r="M1020" s="160">
        <v>4</v>
      </c>
      <c r="N1020" s="160">
        <v>5</v>
      </c>
      <c r="O1020" s="160">
        <v>5</v>
      </c>
      <c r="P1020" s="99" t="s">
        <v>2288</v>
      </c>
      <c r="Q1020" s="99" t="s">
        <v>153</v>
      </c>
    </row>
    <row r="1021" spans="1:17" s="95" customFormat="1" ht="39.75" hidden="1" thickBot="1" x14ac:dyDescent="0.3">
      <c r="A1021" s="95">
        <v>2018</v>
      </c>
      <c r="B1021" s="140" t="s">
        <v>163</v>
      </c>
      <c r="C1021" s="160">
        <v>2</v>
      </c>
      <c r="D1021" s="160">
        <v>4</v>
      </c>
      <c r="E1021" s="160">
        <v>4</v>
      </c>
      <c r="F1021" s="160">
        <v>5</v>
      </c>
      <c r="G1021" s="160">
        <v>3</v>
      </c>
      <c r="H1021" s="160">
        <v>4</v>
      </c>
      <c r="I1021" s="160">
        <v>3</v>
      </c>
      <c r="J1021" s="160">
        <v>3</v>
      </c>
      <c r="K1021" s="160">
        <v>3</v>
      </c>
      <c r="L1021" s="160">
        <v>3</v>
      </c>
      <c r="M1021" s="160">
        <v>3</v>
      </c>
      <c r="N1021" s="160">
        <v>3</v>
      </c>
      <c r="O1021" s="160">
        <v>3</v>
      </c>
      <c r="P1021" s="98" t="s">
        <v>2291</v>
      </c>
      <c r="Q1021" s="98" t="s">
        <v>153</v>
      </c>
    </row>
    <row r="1022" spans="1:17" s="95" customFormat="1" ht="27" hidden="1" thickBot="1" x14ac:dyDescent="0.3">
      <c r="A1022" s="95">
        <v>2018</v>
      </c>
      <c r="B1022" s="140" t="s">
        <v>162</v>
      </c>
      <c r="C1022" s="160">
        <v>2</v>
      </c>
      <c r="D1022" s="160">
        <v>1</v>
      </c>
      <c r="E1022" s="160">
        <v>4</v>
      </c>
      <c r="F1022" s="160">
        <v>3</v>
      </c>
      <c r="G1022" s="160">
        <v>3</v>
      </c>
      <c r="H1022" s="160">
        <v>1</v>
      </c>
      <c r="I1022" s="160">
        <v>3</v>
      </c>
      <c r="J1022" s="160">
        <v>2</v>
      </c>
      <c r="K1022" s="160">
        <v>2</v>
      </c>
      <c r="L1022" s="160">
        <v>3</v>
      </c>
      <c r="M1022" s="160">
        <v>2</v>
      </c>
      <c r="N1022" s="160">
        <v>4</v>
      </c>
      <c r="O1022" s="160">
        <v>2</v>
      </c>
      <c r="P1022" s="99" t="s">
        <v>1873</v>
      </c>
      <c r="Q1022" s="99" t="s">
        <v>202</v>
      </c>
    </row>
    <row r="1023" spans="1:17" s="95" customFormat="1" ht="27" hidden="1" thickBot="1" x14ac:dyDescent="0.3">
      <c r="A1023" s="95">
        <v>2018</v>
      </c>
      <c r="B1023" s="157"/>
      <c r="C1023" s="160">
        <v>5</v>
      </c>
      <c r="D1023" s="160">
        <v>3</v>
      </c>
      <c r="E1023" s="160">
        <v>3</v>
      </c>
      <c r="F1023" s="160">
        <v>4</v>
      </c>
      <c r="G1023" s="160">
        <v>3</v>
      </c>
      <c r="H1023" s="160">
        <v>4</v>
      </c>
      <c r="I1023" s="160">
        <v>4</v>
      </c>
      <c r="J1023" s="160">
        <v>4</v>
      </c>
      <c r="K1023" s="160">
        <v>3</v>
      </c>
      <c r="L1023" s="160">
        <v>5</v>
      </c>
      <c r="M1023" s="160">
        <v>5</v>
      </c>
      <c r="N1023" s="160">
        <v>4</v>
      </c>
      <c r="O1023" s="160">
        <v>4</v>
      </c>
      <c r="P1023" s="98" t="s">
        <v>2296</v>
      </c>
      <c r="Q1023" s="98" t="s">
        <v>202</v>
      </c>
    </row>
    <row r="1024" spans="1:17" s="95" customFormat="1" ht="27" hidden="1" thickBot="1" x14ac:dyDescent="0.3">
      <c r="A1024" s="95">
        <v>2018</v>
      </c>
      <c r="B1024" s="157"/>
      <c r="C1024" s="160">
        <v>5</v>
      </c>
      <c r="D1024" s="160">
        <v>3</v>
      </c>
      <c r="E1024" s="160">
        <v>3</v>
      </c>
      <c r="F1024" s="160">
        <v>4</v>
      </c>
      <c r="G1024" s="160">
        <v>3</v>
      </c>
      <c r="H1024" s="160">
        <v>4</v>
      </c>
      <c r="I1024" s="160">
        <v>4</v>
      </c>
      <c r="J1024" s="160">
        <v>4</v>
      </c>
      <c r="K1024" s="160">
        <v>3</v>
      </c>
      <c r="L1024" s="160">
        <v>5</v>
      </c>
      <c r="M1024" s="160">
        <v>5</v>
      </c>
      <c r="N1024" s="160">
        <v>4</v>
      </c>
      <c r="O1024" s="160">
        <v>4</v>
      </c>
      <c r="P1024" s="99" t="s">
        <v>2296</v>
      </c>
      <c r="Q1024" s="99" t="s">
        <v>202</v>
      </c>
    </row>
    <row r="1025" spans="1:17" s="95" customFormat="1" ht="27" hidden="1" thickBot="1" x14ac:dyDescent="0.3">
      <c r="A1025" s="95">
        <v>2018</v>
      </c>
      <c r="B1025" s="140" t="s">
        <v>163</v>
      </c>
      <c r="C1025" s="160">
        <v>5</v>
      </c>
      <c r="D1025" s="160">
        <v>4</v>
      </c>
      <c r="E1025" s="160">
        <v>5</v>
      </c>
      <c r="F1025" s="160">
        <v>5</v>
      </c>
      <c r="G1025" s="160">
        <v>3</v>
      </c>
      <c r="H1025" s="160">
        <v>4</v>
      </c>
      <c r="I1025" s="160">
        <v>5</v>
      </c>
      <c r="J1025" s="160">
        <v>5</v>
      </c>
      <c r="K1025" s="160">
        <v>3</v>
      </c>
      <c r="L1025" s="160">
        <v>3</v>
      </c>
      <c r="M1025" s="160">
        <v>3</v>
      </c>
      <c r="N1025" s="160">
        <v>5</v>
      </c>
      <c r="O1025" s="160">
        <v>2</v>
      </c>
      <c r="P1025" s="98" t="s">
        <v>2299</v>
      </c>
      <c r="Q1025" s="98" t="s">
        <v>203</v>
      </c>
    </row>
    <row r="1026" spans="1:17" s="95" customFormat="1" ht="52.5" hidden="1" thickBot="1" x14ac:dyDescent="0.3">
      <c r="A1026" s="95">
        <v>2018</v>
      </c>
      <c r="B1026" s="140" t="s">
        <v>163</v>
      </c>
      <c r="C1026" s="160">
        <v>5</v>
      </c>
      <c r="D1026" s="160">
        <v>5</v>
      </c>
      <c r="E1026" s="160">
        <v>5</v>
      </c>
      <c r="F1026" s="160">
        <v>5</v>
      </c>
      <c r="G1026" s="160">
        <v>5</v>
      </c>
      <c r="H1026" s="160">
        <v>5</v>
      </c>
      <c r="I1026" s="160">
        <v>5</v>
      </c>
      <c r="J1026" s="160">
        <v>5</v>
      </c>
      <c r="K1026" s="160">
        <v>5</v>
      </c>
      <c r="L1026" s="160">
        <v>5</v>
      </c>
      <c r="M1026" s="160">
        <v>5</v>
      </c>
      <c r="N1026" s="160">
        <v>4</v>
      </c>
      <c r="O1026" s="160">
        <v>5</v>
      </c>
      <c r="P1026" s="99" t="s">
        <v>3490</v>
      </c>
      <c r="Q1026" s="99" t="s">
        <v>202</v>
      </c>
    </row>
    <row r="1027" spans="1:17" s="95" customFormat="1" ht="27" hidden="1" thickBot="1" x14ac:dyDescent="0.3">
      <c r="A1027" s="95">
        <v>2018</v>
      </c>
      <c r="B1027" s="140" t="s">
        <v>162</v>
      </c>
      <c r="C1027" s="160">
        <v>4</v>
      </c>
      <c r="D1027" s="160">
        <v>3</v>
      </c>
      <c r="E1027" s="160">
        <v>2</v>
      </c>
      <c r="F1027" s="160">
        <v>4</v>
      </c>
      <c r="G1027" s="160">
        <v>3</v>
      </c>
      <c r="H1027" s="160">
        <v>4</v>
      </c>
      <c r="I1027" s="160">
        <v>2</v>
      </c>
      <c r="J1027" s="160">
        <v>4</v>
      </c>
      <c r="K1027" s="160">
        <v>1</v>
      </c>
      <c r="L1027" s="160">
        <v>4</v>
      </c>
      <c r="M1027" s="160">
        <v>5</v>
      </c>
      <c r="N1027" s="160">
        <v>3</v>
      </c>
      <c r="O1027" s="160">
        <v>4</v>
      </c>
      <c r="P1027" s="98" t="s">
        <v>632</v>
      </c>
      <c r="Q1027" s="98" t="s">
        <v>203</v>
      </c>
    </row>
    <row r="1028" spans="1:17" s="95" customFormat="1" ht="27" hidden="1" thickBot="1" x14ac:dyDescent="0.3">
      <c r="A1028" s="95">
        <v>2018</v>
      </c>
      <c r="B1028" s="140" t="s">
        <v>163</v>
      </c>
      <c r="C1028" s="160">
        <v>5</v>
      </c>
      <c r="D1028" s="160">
        <v>3</v>
      </c>
      <c r="E1028" s="160">
        <v>5</v>
      </c>
      <c r="F1028" s="160">
        <v>5</v>
      </c>
      <c r="G1028" s="160">
        <v>5</v>
      </c>
      <c r="H1028" s="160">
        <v>4</v>
      </c>
      <c r="I1028" s="160">
        <v>5</v>
      </c>
      <c r="J1028" s="160">
        <v>5</v>
      </c>
      <c r="K1028" s="160">
        <v>5</v>
      </c>
      <c r="L1028" s="160">
        <v>4</v>
      </c>
      <c r="M1028" s="160">
        <v>5</v>
      </c>
      <c r="N1028" s="160">
        <v>5</v>
      </c>
      <c r="O1028" s="160">
        <v>4</v>
      </c>
      <c r="P1028" s="99" t="s">
        <v>1246</v>
      </c>
      <c r="Q1028" s="99" t="s">
        <v>2307</v>
      </c>
    </row>
    <row r="1029" spans="1:17" s="95" customFormat="1" ht="27" hidden="1" thickBot="1" x14ac:dyDescent="0.3">
      <c r="A1029" s="95">
        <v>2018</v>
      </c>
      <c r="B1029" s="140" t="s">
        <v>162</v>
      </c>
      <c r="C1029" s="160">
        <v>4</v>
      </c>
      <c r="D1029" s="160">
        <v>2</v>
      </c>
      <c r="E1029" s="160">
        <v>5</v>
      </c>
      <c r="F1029" s="160">
        <v>4</v>
      </c>
      <c r="G1029" s="160">
        <v>5</v>
      </c>
      <c r="H1029" s="160">
        <v>3</v>
      </c>
      <c r="I1029" s="160">
        <v>3</v>
      </c>
      <c r="J1029" s="160">
        <v>4</v>
      </c>
      <c r="K1029" s="160">
        <v>4</v>
      </c>
      <c r="L1029" s="160">
        <v>5</v>
      </c>
      <c r="M1029" s="160">
        <v>4</v>
      </c>
      <c r="N1029" s="160">
        <v>4</v>
      </c>
      <c r="O1029" s="160">
        <v>4</v>
      </c>
      <c r="P1029" s="98"/>
      <c r="Q1029" s="98" t="s">
        <v>203</v>
      </c>
    </row>
    <row r="1030" spans="1:17" s="95" customFormat="1" ht="27" hidden="1" thickBot="1" x14ac:dyDescent="0.3">
      <c r="A1030" s="95">
        <v>2018</v>
      </c>
      <c r="B1030" s="140" t="s">
        <v>163</v>
      </c>
      <c r="C1030" s="160">
        <v>3</v>
      </c>
      <c r="D1030" s="160">
        <v>3</v>
      </c>
      <c r="E1030" s="160">
        <v>3</v>
      </c>
      <c r="F1030" s="160">
        <v>4</v>
      </c>
      <c r="G1030" s="160">
        <v>3</v>
      </c>
      <c r="H1030" s="160">
        <v>3</v>
      </c>
      <c r="I1030" s="160">
        <v>3</v>
      </c>
      <c r="J1030" s="160">
        <v>2</v>
      </c>
      <c r="K1030" s="160">
        <v>5</v>
      </c>
      <c r="L1030" s="160">
        <v>4</v>
      </c>
      <c r="M1030" s="160">
        <v>3</v>
      </c>
      <c r="N1030" s="160">
        <v>4</v>
      </c>
      <c r="O1030" s="160">
        <v>1</v>
      </c>
      <c r="P1030" s="99" t="s">
        <v>345</v>
      </c>
      <c r="Q1030" s="99" t="s">
        <v>153</v>
      </c>
    </row>
    <row r="1031" spans="1:17" s="95" customFormat="1" ht="52.5" hidden="1" thickBot="1" x14ac:dyDescent="0.3">
      <c r="A1031" s="95">
        <v>2018</v>
      </c>
      <c r="B1031" s="140" t="s">
        <v>163</v>
      </c>
      <c r="C1031" s="160">
        <v>4</v>
      </c>
      <c r="D1031" s="160">
        <v>2</v>
      </c>
      <c r="E1031" s="160">
        <v>4</v>
      </c>
      <c r="F1031" s="160">
        <v>4</v>
      </c>
      <c r="G1031" s="160">
        <v>4</v>
      </c>
      <c r="H1031" s="160">
        <v>2</v>
      </c>
      <c r="I1031" s="160">
        <v>2</v>
      </c>
      <c r="J1031" s="160">
        <v>2</v>
      </c>
      <c r="K1031" s="160">
        <v>3</v>
      </c>
      <c r="L1031" s="160">
        <v>4</v>
      </c>
      <c r="M1031" s="160">
        <v>4</v>
      </c>
      <c r="N1031" s="160">
        <v>4</v>
      </c>
      <c r="O1031" s="160">
        <v>3</v>
      </c>
      <c r="P1031" s="98" t="s">
        <v>2313</v>
      </c>
      <c r="Q1031" s="98" t="s">
        <v>2314</v>
      </c>
    </row>
    <row r="1032" spans="1:17" s="95" customFormat="1" ht="52.5" hidden="1" thickBot="1" x14ac:dyDescent="0.3">
      <c r="A1032" s="95">
        <v>2018</v>
      </c>
      <c r="B1032" s="140" t="s">
        <v>163</v>
      </c>
      <c r="C1032" s="160">
        <v>5</v>
      </c>
      <c r="D1032" s="160">
        <v>1</v>
      </c>
      <c r="E1032" s="160">
        <v>5</v>
      </c>
      <c r="F1032" s="160">
        <v>1</v>
      </c>
      <c r="G1032" s="160">
        <v>5</v>
      </c>
      <c r="H1032" s="160">
        <v>2</v>
      </c>
      <c r="I1032" s="160">
        <v>1</v>
      </c>
      <c r="J1032" s="160">
        <v>4</v>
      </c>
      <c r="K1032" s="160">
        <v>3</v>
      </c>
      <c r="L1032" s="160">
        <v>3</v>
      </c>
      <c r="M1032" s="160">
        <v>3</v>
      </c>
      <c r="N1032" s="160">
        <v>3</v>
      </c>
      <c r="O1032" s="160">
        <v>4</v>
      </c>
      <c r="P1032" s="99" t="s">
        <v>2316</v>
      </c>
      <c r="Q1032" s="99" t="s">
        <v>204</v>
      </c>
    </row>
    <row r="1033" spans="1:17" s="95" customFormat="1" ht="27" hidden="1" thickBot="1" x14ac:dyDescent="0.3">
      <c r="A1033" s="95">
        <v>2018</v>
      </c>
      <c r="B1033" s="140" t="s">
        <v>163</v>
      </c>
      <c r="C1033" s="160">
        <v>5</v>
      </c>
      <c r="D1033" s="160">
        <v>4</v>
      </c>
      <c r="E1033" s="160">
        <v>5</v>
      </c>
      <c r="F1033" s="160">
        <v>5</v>
      </c>
      <c r="G1033" s="160">
        <v>5</v>
      </c>
      <c r="H1033" s="160">
        <v>5</v>
      </c>
      <c r="I1033" s="160">
        <v>5</v>
      </c>
      <c r="J1033" s="160">
        <v>5</v>
      </c>
      <c r="K1033" s="160">
        <v>5</v>
      </c>
      <c r="L1033" s="160">
        <v>5</v>
      </c>
      <c r="M1033" s="160">
        <v>5</v>
      </c>
      <c r="N1033" s="160">
        <v>4</v>
      </c>
      <c r="O1033" s="160">
        <v>5</v>
      </c>
      <c r="P1033" s="98" t="s">
        <v>2318</v>
      </c>
      <c r="Q1033" s="98" t="s">
        <v>204</v>
      </c>
    </row>
    <row r="1034" spans="1:17" s="95" customFormat="1" ht="27" hidden="1" thickBot="1" x14ac:dyDescent="0.3">
      <c r="A1034" s="95">
        <v>2018</v>
      </c>
      <c r="B1034" s="140" t="s">
        <v>163</v>
      </c>
      <c r="C1034" s="160">
        <v>5</v>
      </c>
      <c r="D1034" s="160" t="s">
        <v>5</v>
      </c>
      <c r="E1034" s="160">
        <v>5</v>
      </c>
      <c r="F1034" s="160">
        <v>5</v>
      </c>
      <c r="G1034" s="160">
        <v>5</v>
      </c>
      <c r="H1034" s="160">
        <v>5</v>
      </c>
      <c r="I1034" s="160">
        <v>4</v>
      </c>
      <c r="J1034" s="160">
        <v>5</v>
      </c>
      <c r="K1034" s="160">
        <v>5</v>
      </c>
      <c r="L1034" s="160">
        <v>5</v>
      </c>
      <c r="M1034" s="160">
        <v>5</v>
      </c>
      <c r="N1034" s="160">
        <v>5</v>
      </c>
      <c r="O1034" s="160">
        <v>5</v>
      </c>
      <c r="P1034" s="99" t="s">
        <v>345</v>
      </c>
      <c r="Q1034" s="99" t="s">
        <v>203</v>
      </c>
    </row>
    <row r="1035" spans="1:17" s="95" customFormat="1" ht="27" hidden="1" thickBot="1" x14ac:dyDescent="0.3">
      <c r="A1035" s="95">
        <v>2018</v>
      </c>
      <c r="B1035" s="140" t="s">
        <v>163</v>
      </c>
      <c r="C1035" s="160">
        <v>2</v>
      </c>
      <c r="D1035" s="160">
        <v>2</v>
      </c>
      <c r="E1035" s="160">
        <v>5</v>
      </c>
      <c r="F1035" s="160">
        <v>5</v>
      </c>
      <c r="G1035" s="160">
        <v>5</v>
      </c>
      <c r="H1035" s="160">
        <v>4</v>
      </c>
      <c r="I1035" s="160">
        <v>3</v>
      </c>
      <c r="J1035" s="160">
        <v>3</v>
      </c>
      <c r="K1035" s="160">
        <v>3</v>
      </c>
      <c r="L1035" s="160">
        <v>5</v>
      </c>
      <c r="M1035" s="160">
        <v>5</v>
      </c>
      <c r="N1035" s="160">
        <v>1</v>
      </c>
      <c r="O1035" s="160">
        <v>4</v>
      </c>
      <c r="P1035" s="98" t="s">
        <v>2325</v>
      </c>
      <c r="Q1035" s="98" t="s">
        <v>204</v>
      </c>
    </row>
    <row r="1036" spans="1:17" s="95" customFormat="1" ht="27" hidden="1" thickBot="1" x14ac:dyDescent="0.3">
      <c r="A1036" s="95">
        <v>2018</v>
      </c>
      <c r="B1036" s="140" t="s">
        <v>163</v>
      </c>
      <c r="C1036" s="160">
        <v>4</v>
      </c>
      <c r="D1036" s="160">
        <v>4</v>
      </c>
      <c r="E1036" s="160">
        <v>4</v>
      </c>
      <c r="F1036" s="160">
        <v>5</v>
      </c>
      <c r="G1036" s="160">
        <v>3</v>
      </c>
      <c r="H1036" s="160">
        <v>3</v>
      </c>
      <c r="I1036" s="160">
        <v>3</v>
      </c>
      <c r="J1036" s="160">
        <v>3</v>
      </c>
      <c r="K1036" s="160">
        <v>2</v>
      </c>
      <c r="L1036" s="160">
        <v>4</v>
      </c>
      <c r="M1036" s="160">
        <v>3</v>
      </c>
      <c r="N1036" s="160">
        <v>4</v>
      </c>
      <c r="O1036" s="160">
        <v>4</v>
      </c>
      <c r="P1036" s="99" t="s">
        <v>2327</v>
      </c>
      <c r="Q1036" s="99" t="s">
        <v>203</v>
      </c>
    </row>
    <row r="1037" spans="1:17" s="95" customFormat="1" ht="27" hidden="1" thickBot="1" x14ac:dyDescent="0.3">
      <c r="A1037" s="95">
        <v>2018</v>
      </c>
      <c r="B1037" s="140" t="s">
        <v>163</v>
      </c>
      <c r="C1037" s="160">
        <v>4</v>
      </c>
      <c r="D1037" s="160">
        <v>4</v>
      </c>
      <c r="E1037" s="160">
        <v>2</v>
      </c>
      <c r="F1037" s="160">
        <v>4</v>
      </c>
      <c r="G1037" s="160">
        <v>4</v>
      </c>
      <c r="H1037" s="160">
        <v>3</v>
      </c>
      <c r="I1037" s="160">
        <v>2</v>
      </c>
      <c r="J1037" s="160">
        <v>4</v>
      </c>
      <c r="K1037" s="160">
        <v>4</v>
      </c>
      <c r="L1037" s="160">
        <v>4</v>
      </c>
      <c r="M1037" s="160">
        <v>2</v>
      </c>
      <c r="N1037" s="160">
        <v>2</v>
      </c>
      <c r="O1037" s="160">
        <v>3</v>
      </c>
      <c r="P1037" s="98" t="s">
        <v>1434</v>
      </c>
      <c r="Q1037" s="98" t="s">
        <v>153</v>
      </c>
    </row>
    <row r="1038" spans="1:17" s="95" customFormat="1" ht="27" hidden="1" thickBot="1" x14ac:dyDescent="0.3">
      <c r="A1038" s="95">
        <v>2018</v>
      </c>
      <c r="B1038" s="140" t="s">
        <v>162</v>
      </c>
      <c r="C1038" s="160">
        <v>5</v>
      </c>
      <c r="D1038" s="160">
        <v>5</v>
      </c>
      <c r="E1038" s="160">
        <v>5</v>
      </c>
      <c r="F1038" s="160">
        <v>5</v>
      </c>
      <c r="G1038" s="160">
        <v>4</v>
      </c>
      <c r="H1038" s="160">
        <v>5</v>
      </c>
      <c r="I1038" s="160">
        <v>5</v>
      </c>
      <c r="J1038" s="160">
        <v>4</v>
      </c>
      <c r="K1038" s="160">
        <v>4</v>
      </c>
      <c r="L1038" s="160">
        <v>4</v>
      </c>
      <c r="M1038" s="160">
        <v>4</v>
      </c>
      <c r="N1038" s="160">
        <v>5</v>
      </c>
      <c r="O1038" s="160">
        <v>5</v>
      </c>
      <c r="P1038" s="99"/>
      <c r="Q1038" s="99" t="s">
        <v>203</v>
      </c>
    </row>
    <row r="1039" spans="1:17" s="95" customFormat="1" ht="27" hidden="1" thickBot="1" x14ac:dyDescent="0.3">
      <c r="A1039" s="95">
        <v>2018</v>
      </c>
      <c r="B1039" s="140" t="s">
        <v>162</v>
      </c>
      <c r="C1039" s="160">
        <v>4</v>
      </c>
      <c r="D1039" s="160">
        <v>1</v>
      </c>
      <c r="E1039" s="160">
        <v>2</v>
      </c>
      <c r="F1039" s="160">
        <v>3</v>
      </c>
      <c r="G1039" s="160">
        <v>5</v>
      </c>
      <c r="H1039" s="160">
        <v>3</v>
      </c>
      <c r="I1039" s="160">
        <v>3</v>
      </c>
      <c r="J1039" s="160">
        <v>1</v>
      </c>
      <c r="K1039" s="160">
        <v>1</v>
      </c>
      <c r="L1039" s="160">
        <v>4</v>
      </c>
      <c r="M1039" s="160">
        <v>1</v>
      </c>
      <c r="N1039" s="160">
        <v>4</v>
      </c>
      <c r="O1039" s="160">
        <v>3</v>
      </c>
      <c r="P1039" s="98" t="s">
        <v>819</v>
      </c>
      <c r="Q1039" s="98" t="s">
        <v>204</v>
      </c>
    </row>
    <row r="1040" spans="1:17" s="95" customFormat="1" ht="52.5" hidden="1" thickBot="1" x14ac:dyDescent="0.3">
      <c r="A1040" s="95">
        <v>2018</v>
      </c>
      <c r="B1040" s="140" t="s">
        <v>163</v>
      </c>
      <c r="C1040" s="160">
        <v>4</v>
      </c>
      <c r="D1040" s="160">
        <v>2</v>
      </c>
      <c r="E1040" s="160">
        <v>3</v>
      </c>
      <c r="F1040" s="160">
        <v>3</v>
      </c>
      <c r="G1040" s="160">
        <v>3</v>
      </c>
      <c r="H1040" s="160">
        <v>3</v>
      </c>
      <c r="I1040" s="160">
        <v>3</v>
      </c>
      <c r="J1040" s="160">
        <v>3</v>
      </c>
      <c r="K1040" s="160">
        <v>3</v>
      </c>
      <c r="L1040" s="160">
        <v>4</v>
      </c>
      <c r="M1040" s="160">
        <v>4</v>
      </c>
      <c r="N1040" s="160">
        <v>5</v>
      </c>
      <c r="O1040" s="160">
        <v>4</v>
      </c>
      <c r="P1040" s="99" t="s">
        <v>2332</v>
      </c>
      <c r="Q1040" s="99" t="s">
        <v>202</v>
      </c>
    </row>
    <row r="1041" spans="1:17" s="95" customFormat="1" ht="39.75" hidden="1" thickBot="1" x14ac:dyDescent="0.3">
      <c r="A1041" s="95">
        <v>2018</v>
      </c>
      <c r="B1041" s="140" t="s">
        <v>162</v>
      </c>
      <c r="C1041" s="160">
        <v>5</v>
      </c>
      <c r="D1041" s="160">
        <v>5</v>
      </c>
      <c r="E1041" s="160">
        <v>5</v>
      </c>
      <c r="F1041" s="160">
        <v>5</v>
      </c>
      <c r="G1041" s="160">
        <v>5</v>
      </c>
      <c r="H1041" s="160">
        <v>5</v>
      </c>
      <c r="I1041" s="160">
        <v>5</v>
      </c>
      <c r="J1041" s="160">
        <v>5</v>
      </c>
      <c r="K1041" s="160">
        <v>5</v>
      </c>
      <c r="L1041" s="160">
        <v>5</v>
      </c>
      <c r="M1041" s="160">
        <v>5</v>
      </c>
      <c r="N1041" s="160">
        <v>5</v>
      </c>
      <c r="O1041" s="160">
        <v>5</v>
      </c>
      <c r="P1041" s="98" t="s">
        <v>2335</v>
      </c>
      <c r="Q1041" s="98" t="s">
        <v>202</v>
      </c>
    </row>
    <row r="1042" spans="1:17" s="95" customFormat="1" ht="15.75" hidden="1" thickBot="1" x14ac:dyDescent="0.3">
      <c r="A1042" s="95">
        <v>2018</v>
      </c>
      <c r="B1042" s="140" t="s">
        <v>162</v>
      </c>
      <c r="C1042" s="160">
        <v>3</v>
      </c>
      <c r="D1042" s="160">
        <v>4</v>
      </c>
      <c r="E1042" s="160">
        <v>4</v>
      </c>
      <c r="F1042" s="160">
        <v>4</v>
      </c>
      <c r="G1042" s="160">
        <v>5</v>
      </c>
      <c r="H1042" s="160">
        <v>4</v>
      </c>
      <c r="I1042" s="160">
        <v>4</v>
      </c>
      <c r="J1042" s="160">
        <v>4</v>
      </c>
      <c r="K1042" s="160">
        <v>3</v>
      </c>
      <c r="L1042" s="160">
        <v>3</v>
      </c>
      <c r="M1042" s="160">
        <v>3</v>
      </c>
      <c r="N1042" s="160">
        <v>5</v>
      </c>
      <c r="O1042" s="160">
        <v>3</v>
      </c>
      <c r="P1042" s="99" t="s">
        <v>2338</v>
      </c>
      <c r="Q1042" s="99" t="s">
        <v>192</v>
      </c>
    </row>
    <row r="1043" spans="1:17" s="95" customFormat="1" ht="27" hidden="1" thickBot="1" x14ac:dyDescent="0.3">
      <c r="A1043" s="95">
        <v>2018</v>
      </c>
      <c r="B1043" s="140" t="s">
        <v>162</v>
      </c>
      <c r="C1043" s="160">
        <v>4</v>
      </c>
      <c r="D1043" s="160">
        <v>3</v>
      </c>
      <c r="E1043" s="160">
        <v>5</v>
      </c>
      <c r="F1043" s="160">
        <v>5</v>
      </c>
      <c r="G1043" s="160">
        <v>5</v>
      </c>
      <c r="H1043" s="160">
        <v>5</v>
      </c>
      <c r="I1043" s="160">
        <v>5</v>
      </c>
      <c r="J1043" s="160">
        <v>3</v>
      </c>
      <c r="K1043" s="160">
        <v>4</v>
      </c>
      <c r="L1043" s="160">
        <v>4</v>
      </c>
      <c r="M1043" s="160">
        <v>5</v>
      </c>
      <c r="N1043" s="160">
        <v>4</v>
      </c>
      <c r="O1043" s="160">
        <v>2</v>
      </c>
      <c r="P1043" s="98" t="s">
        <v>533</v>
      </c>
      <c r="Q1043" s="98" t="s">
        <v>202</v>
      </c>
    </row>
    <row r="1044" spans="1:17" s="95" customFormat="1" ht="39.75" hidden="1" thickBot="1" x14ac:dyDescent="0.3">
      <c r="A1044" s="95">
        <v>2018</v>
      </c>
      <c r="B1044" s="140" t="s">
        <v>163</v>
      </c>
      <c r="C1044" s="160">
        <v>5</v>
      </c>
      <c r="D1044" s="160">
        <v>4</v>
      </c>
      <c r="E1044" s="160">
        <v>5</v>
      </c>
      <c r="F1044" s="160">
        <v>5</v>
      </c>
      <c r="G1044" s="160">
        <v>5</v>
      </c>
      <c r="H1044" s="160">
        <v>4</v>
      </c>
      <c r="I1044" s="160">
        <v>5</v>
      </c>
      <c r="J1044" s="160">
        <v>4</v>
      </c>
      <c r="K1044" s="160">
        <v>4</v>
      </c>
      <c r="L1044" s="160">
        <v>4</v>
      </c>
      <c r="M1044" s="160">
        <v>4</v>
      </c>
      <c r="N1044" s="160">
        <v>5</v>
      </c>
      <c r="O1044" s="160">
        <v>5</v>
      </c>
      <c r="P1044" s="99" t="s">
        <v>2343</v>
      </c>
      <c r="Q1044" s="99" t="s">
        <v>203</v>
      </c>
    </row>
    <row r="1045" spans="1:17" s="95" customFormat="1" ht="27" hidden="1" thickBot="1" x14ac:dyDescent="0.3">
      <c r="A1045" s="95">
        <v>2018</v>
      </c>
      <c r="B1045" s="140" t="s">
        <v>162</v>
      </c>
      <c r="C1045" s="160">
        <v>3</v>
      </c>
      <c r="D1045" s="160">
        <v>2</v>
      </c>
      <c r="E1045" s="160">
        <v>5</v>
      </c>
      <c r="F1045" s="160">
        <v>3</v>
      </c>
      <c r="G1045" s="160">
        <v>5</v>
      </c>
      <c r="H1045" s="160">
        <v>2</v>
      </c>
      <c r="I1045" s="160" t="s">
        <v>5</v>
      </c>
      <c r="J1045" s="160">
        <v>2</v>
      </c>
      <c r="K1045" s="160">
        <v>3</v>
      </c>
      <c r="L1045" s="160">
        <v>2</v>
      </c>
      <c r="M1045" s="160">
        <v>2</v>
      </c>
      <c r="N1045" s="160">
        <v>4</v>
      </c>
      <c r="O1045" s="160">
        <v>4</v>
      </c>
      <c r="P1045" s="98" t="s">
        <v>345</v>
      </c>
      <c r="Q1045" s="98" t="s">
        <v>204</v>
      </c>
    </row>
    <row r="1046" spans="1:17" s="95" customFormat="1" ht="15.75" hidden="1" thickBot="1" x14ac:dyDescent="0.3">
      <c r="A1046" s="95">
        <v>2018</v>
      </c>
      <c r="B1046" s="140" t="s">
        <v>162</v>
      </c>
      <c r="C1046" s="160">
        <v>5</v>
      </c>
      <c r="D1046" s="160">
        <v>5</v>
      </c>
      <c r="E1046" s="160">
        <v>3</v>
      </c>
      <c r="F1046" s="160">
        <v>5</v>
      </c>
      <c r="G1046" s="160">
        <v>5</v>
      </c>
      <c r="H1046" s="160">
        <v>5</v>
      </c>
      <c r="I1046" s="160">
        <v>5</v>
      </c>
      <c r="J1046" s="160">
        <v>5</v>
      </c>
      <c r="K1046" s="160">
        <v>5</v>
      </c>
      <c r="L1046" s="160">
        <v>5</v>
      </c>
      <c r="M1046" s="160">
        <v>5</v>
      </c>
      <c r="N1046" s="160">
        <v>5</v>
      </c>
      <c r="O1046" s="160">
        <v>5</v>
      </c>
      <c r="P1046" s="99" t="s">
        <v>2348</v>
      </c>
      <c r="Q1046" s="99" t="s">
        <v>192</v>
      </c>
    </row>
    <row r="1047" spans="1:17" s="95" customFormat="1" ht="39.75" hidden="1" thickBot="1" x14ac:dyDescent="0.3">
      <c r="A1047" s="95">
        <v>2018</v>
      </c>
      <c r="B1047" s="140" t="s">
        <v>162</v>
      </c>
      <c r="C1047" s="160">
        <v>5</v>
      </c>
      <c r="D1047" s="160">
        <v>3</v>
      </c>
      <c r="E1047" s="160">
        <v>5</v>
      </c>
      <c r="F1047" s="160">
        <v>4</v>
      </c>
      <c r="G1047" s="160">
        <v>3</v>
      </c>
      <c r="H1047" s="160">
        <v>3</v>
      </c>
      <c r="I1047" s="160">
        <v>3</v>
      </c>
      <c r="J1047" s="160">
        <v>3</v>
      </c>
      <c r="K1047" s="160">
        <v>3</v>
      </c>
      <c r="L1047" s="160">
        <v>3</v>
      </c>
      <c r="M1047" s="160">
        <v>5</v>
      </c>
      <c r="N1047" s="160">
        <v>5</v>
      </c>
      <c r="O1047" s="160">
        <v>3</v>
      </c>
      <c r="P1047" s="98" t="s">
        <v>2352</v>
      </c>
      <c r="Q1047" s="98" t="s">
        <v>204</v>
      </c>
    </row>
    <row r="1048" spans="1:17" s="95" customFormat="1" ht="27" hidden="1" thickBot="1" x14ac:dyDescent="0.3">
      <c r="A1048" s="95">
        <v>2018</v>
      </c>
      <c r="B1048" s="140" t="s">
        <v>162</v>
      </c>
      <c r="C1048" s="160">
        <v>5</v>
      </c>
      <c r="D1048" s="160">
        <v>3</v>
      </c>
      <c r="E1048" s="160">
        <v>5</v>
      </c>
      <c r="F1048" s="160">
        <v>4</v>
      </c>
      <c r="G1048" s="160">
        <v>5</v>
      </c>
      <c r="H1048" s="160">
        <v>4</v>
      </c>
      <c r="I1048" s="160">
        <v>4</v>
      </c>
      <c r="J1048" s="160">
        <v>4</v>
      </c>
      <c r="K1048" s="160">
        <v>4</v>
      </c>
      <c r="L1048" s="160">
        <v>3</v>
      </c>
      <c r="M1048" s="160">
        <v>4</v>
      </c>
      <c r="N1048" s="160">
        <v>4</v>
      </c>
      <c r="O1048" s="160">
        <v>5</v>
      </c>
      <c r="P1048" s="99"/>
      <c r="Q1048" s="99" t="s">
        <v>202</v>
      </c>
    </row>
    <row r="1049" spans="1:17" s="95" customFormat="1" ht="15.75" hidden="1" thickBot="1" x14ac:dyDescent="0.3">
      <c r="A1049" s="95">
        <v>2018</v>
      </c>
      <c r="B1049" s="140" t="s">
        <v>162</v>
      </c>
      <c r="C1049" s="160">
        <v>1</v>
      </c>
      <c r="D1049" s="160">
        <v>4</v>
      </c>
      <c r="E1049" s="160">
        <v>4</v>
      </c>
      <c r="F1049" s="160">
        <v>1</v>
      </c>
      <c r="G1049" s="160">
        <v>3</v>
      </c>
      <c r="H1049" s="160">
        <v>2</v>
      </c>
      <c r="I1049" s="160">
        <v>2</v>
      </c>
      <c r="J1049" s="160">
        <v>1</v>
      </c>
      <c r="K1049" s="160">
        <v>1</v>
      </c>
      <c r="L1049" s="160">
        <v>2</v>
      </c>
      <c r="M1049" s="160">
        <v>2</v>
      </c>
      <c r="N1049" s="160">
        <v>4</v>
      </c>
      <c r="O1049" s="160">
        <v>2</v>
      </c>
      <c r="P1049" s="98" t="s">
        <v>2354</v>
      </c>
      <c r="Q1049" s="98" t="s">
        <v>192</v>
      </c>
    </row>
    <row r="1050" spans="1:17" s="95" customFormat="1" ht="27" hidden="1" thickBot="1" x14ac:dyDescent="0.3">
      <c r="A1050" s="95">
        <v>2018</v>
      </c>
      <c r="B1050" s="140" t="s">
        <v>163</v>
      </c>
      <c r="C1050" s="160">
        <v>4</v>
      </c>
      <c r="D1050" s="160">
        <v>4</v>
      </c>
      <c r="E1050" s="160">
        <v>3</v>
      </c>
      <c r="F1050" s="160">
        <v>3</v>
      </c>
      <c r="G1050" s="160">
        <v>4</v>
      </c>
      <c r="H1050" s="160">
        <v>3</v>
      </c>
      <c r="I1050" s="160">
        <v>4</v>
      </c>
      <c r="J1050" s="160">
        <v>4</v>
      </c>
      <c r="K1050" s="160">
        <v>3</v>
      </c>
      <c r="L1050" s="160">
        <v>4</v>
      </c>
      <c r="M1050" s="160">
        <v>5</v>
      </c>
      <c r="N1050" s="160">
        <v>2</v>
      </c>
      <c r="O1050" s="160">
        <v>3</v>
      </c>
      <c r="P1050" s="99" t="s">
        <v>595</v>
      </c>
      <c r="Q1050" s="99" t="s">
        <v>202</v>
      </c>
    </row>
    <row r="1051" spans="1:17" s="95" customFormat="1" ht="27" hidden="1" thickBot="1" x14ac:dyDescent="0.3">
      <c r="A1051" s="95">
        <v>2018</v>
      </c>
      <c r="B1051" s="140" t="s">
        <v>163</v>
      </c>
      <c r="C1051" s="160">
        <v>3</v>
      </c>
      <c r="D1051" s="160">
        <v>4</v>
      </c>
      <c r="E1051" s="160">
        <v>4</v>
      </c>
      <c r="F1051" s="160">
        <v>4</v>
      </c>
      <c r="G1051" s="160">
        <v>4</v>
      </c>
      <c r="H1051" s="160">
        <v>4</v>
      </c>
      <c r="I1051" s="160">
        <v>4</v>
      </c>
      <c r="J1051" s="160">
        <v>2</v>
      </c>
      <c r="K1051" s="160">
        <v>2</v>
      </c>
      <c r="L1051" s="160">
        <v>4</v>
      </c>
      <c r="M1051" s="160">
        <v>2</v>
      </c>
      <c r="N1051" s="160">
        <v>4</v>
      </c>
      <c r="O1051" s="160">
        <v>2</v>
      </c>
      <c r="P1051" s="98" t="s">
        <v>2360</v>
      </c>
      <c r="Q1051" s="98" t="s">
        <v>203</v>
      </c>
    </row>
    <row r="1052" spans="1:17" s="95" customFormat="1" ht="27" hidden="1" thickBot="1" x14ac:dyDescent="0.3">
      <c r="A1052" s="95">
        <v>2018</v>
      </c>
      <c r="B1052" s="140" t="s">
        <v>162</v>
      </c>
      <c r="C1052" s="160">
        <v>3</v>
      </c>
      <c r="D1052" s="160">
        <v>1</v>
      </c>
      <c r="E1052" s="160">
        <v>4</v>
      </c>
      <c r="F1052" s="160">
        <v>3</v>
      </c>
      <c r="G1052" s="160">
        <v>4</v>
      </c>
      <c r="H1052" s="160">
        <v>1</v>
      </c>
      <c r="I1052" s="160">
        <v>1</v>
      </c>
      <c r="J1052" s="160">
        <v>4</v>
      </c>
      <c r="K1052" s="160" t="s">
        <v>5</v>
      </c>
      <c r="L1052" s="160">
        <v>3</v>
      </c>
      <c r="M1052" s="160">
        <v>3</v>
      </c>
      <c r="N1052" s="160">
        <v>4</v>
      </c>
      <c r="O1052" s="160">
        <v>4</v>
      </c>
      <c r="P1052" s="99" t="s">
        <v>345</v>
      </c>
      <c r="Q1052" s="99" t="s">
        <v>153</v>
      </c>
    </row>
    <row r="1053" spans="1:17" s="95" customFormat="1" ht="27" hidden="1" thickBot="1" x14ac:dyDescent="0.3">
      <c r="A1053" s="95">
        <v>2018</v>
      </c>
      <c r="B1053" s="140" t="s">
        <v>163</v>
      </c>
      <c r="C1053" s="160">
        <v>4</v>
      </c>
      <c r="D1053" s="160">
        <v>3</v>
      </c>
      <c r="E1053" s="160">
        <v>3</v>
      </c>
      <c r="F1053" s="160">
        <v>4</v>
      </c>
      <c r="G1053" s="160">
        <v>4</v>
      </c>
      <c r="H1053" s="160">
        <v>4</v>
      </c>
      <c r="I1053" s="160">
        <v>3</v>
      </c>
      <c r="J1053" s="160">
        <v>4</v>
      </c>
      <c r="K1053" s="160">
        <v>4</v>
      </c>
      <c r="L1053" s="160">
        <v>4</v>
      </c>
      <c r="M1053" s="160">
        <v>4</v>
      </c>
      <c r="N1053" s="160">
        <v>5</v>
      </c>
      <c r="O1053" s="160">
        <v>3</v>
      </c>
      <c r="P1053" s="98"/>
      <c r="Q1053" s="98" t="s">
        <v>202</v>
      </c>
    </row>
    <row r="1054" spans="1:17" s="95" customFormat="1" ht="15.75" hidden="1" thickBot="1" x14ac:dyDescent="0.3">
      <c r="A1054" s="95">
        <v>2018</v>
      </c>
      <c r="B1054" s="140" t="s">
        <v>162</v>
      </c>
      <c r="C1054" s="160">
        <v>4</v>
      </c>
      <c r="D1054" s="160">
        <v>5</v>
      </c>
      <c r="E1054" s="160">
        <v>4</v>
      </c>
      <c r="F1054" s="160">
        <v>4</v>
      </c>
      <c r="G1054" s="160">
        <v>4</v>
      </c>
      <c r="H1054" s="160">
        <v>5</v>
      </c>
      <c r="I1054" s="160">
        <v>4</v>
      </c>
      <c r="J1054" s="160">
        <v>5</v>
      </c>
      <c r="K1054" s="160">
        <v>5</v>
      </c>
      <c r="L1054" s="160">
        <v>3</v>
      </c>
      <c r="M1054" s="160">
        <v>4</v>
      </c>
      <c r="N1054" s="160">
        <v>5</v>
      </c>
      <c r="O1054" s="160">
        <v>3</v>
      </c>
      <c r="P1054" s="99" t="s">
        <v>1316</v>
      </c>
      <c r="Q1054" s="99" t="s">
        <v>192</v>
      </c>
    </row>
    <row r="1055" spans="1:17" s="95" customFormat="1" ht="27" hidden="1" thickBot="1" x14ac:dyDescent="0.3">
      <c r="A1055" s="95">
        <v>2018</v>
      </c>
      <c r="B1055" s="140" t="s">
        <v>162</v>
      </c>
      <c r="C1055" s="160">
        <v>5</v>
      </c>
      <c r="D1055" s="160">
        <v>3</v>
      </c>
      <c r="E1055" s="160">
        <v>4</v>
      </c>
      <c r="F1055" s="160">
        <v>4</v>
      </c>
      <c r="G1055" s="160">
        <v>4</v>
      </c>
      <c r="H1055" s="160">
        <v>4</v>
      </c>
      <c r="I1055" s="160">
        <v>3</v>
      </c>
      <c r="J1055" s="160">
        <v>4</v>
      </c>
      <c r="K1055" s="160">
        <v>4</v>
      </c>
      <c r="L1055" s="160">
        <v>4</v>
      </c>
      <c r="M1055" s="160">
        <v>5</v>
      </c>
      <c r="N1055" s="160">
        <v>4</v>
      </c>
      <c r="O1055" s="160">
        <v>4</v>
      </c>
      <c r="P1055" s="98" t="s">
        <v>2365</v>
      </c>
      <c r="Q1055" s="98" t="s">
        <v>203</v>
      </c>
    </row>
    <row r="1056" spans="1:17" s="95" customFormat="1" ht="27" hidden="1" thickBot="1" x14ac:dyDescent="0.3">
      <c r="A1056" s="95">
        <v>2018</v>
      </c>
      <c r="B1056" s="140" t="s">
        <v>162</v>
      </c>
      <c r="C1056" s="160">
        <v>5</v>
      </c>
      <c r="D1056" s="160">
        <v>5</v>
      </c>
      <c r="E1056" s="160">
        <v>4</v>
      </c>
      <c r="F1056" s="160">
        <v>5</v>
      </c>
      <c r="G1056" s="160">
        <v>5</v>
      </c>
      <c r="H1056" s="160">
        <v>5</v>
      </c>
      <c r="I1056" s="160">
        <v>5</v>
      </c>
      <c r="J1056" s="160">
        <v>3</v>
      </c>
      <c r="K1056" s="160">
        <v>3</v>
      </c>
      <c r="L1056" s="160">
        <v>5</v>
      </c>
      <c r="M1056" s="160">
        <v>5</v>
      </c>
      <c r="N1056" s="160">
        <v>5</v>
      </c>
      <c r="O1056" s="160">
        <v>5</v>
      </c>
      <c r="P1056" s="99" t="s">
        <v>2366</v>
      </c>
      <c r="Q1056" s="99" t="s">
        <v>203</v>
      </c>
    </row>
    <row r="1057" spans="1:17" s="95" customFormat="1" ht="52.5" hidden="1" thickBot="1" x14ac:dyDescent="0.3">
      <c r="A1057" s="95">
        <v>2018</v>
      </c>
      <c r="B1057" s="140" t="s">
        <v>162</v>
      </c>
      <c r="C1057" s="160">
        <v>3</v>
      </c>
      <c r="D1057" s="160">
        <v>4</v>
      </c>
      <c r="E1057" s="160">
        <v>3</v>
      </c>
      <c r="F1057" s="160">
        <v>4</v>
      </c>
      <c r="G1057" s="160">
        <v>3</v>
      </c>
      <c r="H1057" s="160">
        <v>4</v>
      </c>
      <c r="I1057" s="160">
        <v>3</v>
      </c>
      <c r="J1057" s="160">
        <v>3</v>
      </c>
      <c r="K1057" s="160">
        <v>4</v>
      </c>
      <c r="L1057" s="160">
        <v>3</v>
      </c>
      <c r="M1057" s="160">
        <v>3</v>
      </c>
      <c r="N1057" s="160">
        <v>3</v>
      </c>
      <c r="O1057" s="160">
        <v>3</v>
      </c>
      <c r="P1057" s="98" t="s">
        <v>2369</v>
      </c>
      <c r="Q1057" s="98" t="s">
        <v>153</v>
      </c>
    </row>
    <row r="1058" spans="1:17" s="95" customFormat="1" ht="27" hidden="1" thickBot="1" x14ac:dyDescent="0.3">
      <c r="A1058" s="95">
        <v>2018</v>
      </c>
      <c r="B1058" s="140" t="s">
        <v>163</v>
      </c>
      <c r="C1058" s="160">
        <v>4</v>
      </c>
      <c r="D1058" s="160">
        <v>4</v>
      </c>
      <c r="E1058" s="160">
        <v>4</v>
      </c>
      <c r="F1058" s="160">
        <v>4</v>
      </c>
      <c r="G1058" s="160">
        <v>5</v>
      </c>
      <c r="H1058" s="160">
        <v>3</v>
      </c>
      <c r="I1058" s="160">
        <v>5</v>
      </c>
      <c r="J1058" s="160">
        <v>4</v>
      </c>
      <c r="K1058" s="160">
        <v>4</v>
      </c>
      <c r="L1058" s="160">
        <v>3</v>
      </c>
      <c r="M1058" s="160">
        <v>5</v>
      </c>
      <c r="N1058" s="160">
        <v>5</v>
      </c>
      <c r="O1058" s="160">
        <v>5</v>
      </c>
      <c r="P1058" s="99" t="s">
        <v>1053</v>
      </c>
      <c r="Q1058" s="99" t="s">
        <v>203</v>
      </c>
    </row>
    <row r="1059" spans="1:17" s="95" customFormat="1" ht="27" hidden="1" thickBot="1" x14ac:dyDescent="0.3">
      <c r="A1059" s="95">
        <v>2018</v>
      </c>
      <c r="B1059" s="140" t="s">
        <v>163</v>
      </c>
      <c r="C1059" s="160">
        <v>5</v>
      </c>
      <c r="D1059" s="160">
        <v>5</v>
      </c>
      <c r="E1059" s="160">
        <v>5</v>
      </c>
      <c r="F1059" s="160">
        <v>5</v>
      </c>
      <c r="G1059" s="160">
        <v>5</v>
      </c>
      <c r="H1059" s="160">
        <v>5</v>
      </c>
      <c r="I1059" s="160">
        <v>5</v>
      </c>
      <c r="J1059" s="160">
        <v>5</v>
      </c>
      <c r="K1059" s="160">
        <v>5</v>
      </c>
      <c r="L1059" s="160">
        <v>5</v>
      </c>
      <c r="M1059" s="160">
        <v>5</v>
      </c>
      <c r="N1059" s="160">
        <v>5</v>
      </c>
      <c r="O1059" s="160">
        <v>5</v>
      </c>
      <c r="P1059" s="98" t="s">
        <v>345</v>
      </c>
      <c r="Q1059" s="98" t="s">
        <v>204</v>
      </c>
    </row>
    <row r="1060" spans="1:17" s="95" customFormat="1" ht="15.75" hidden="1" thickBot="1" x14ac:dyDescent="0.3">
      <c r="A1060" s="95">
        <v>2018</v>
      </c>
      <c r="B1060" s="140" t="s">
        <v>162</v>
      </c>
      <c r="C1060" s="160">
        <v>5</v>
      </c>
      <c r="D1060" s="160">
        <v>3</v>
      </c>
      <c r="E1060" s="160">
        <v>5</v>
      </c>
      <c r="F1060" s="160">
        <v>5</v>
      </c>
      <c r="G1060" s="160">
        <v>5</v>
      </c>
      <c r="H1060" s="160">
        <v>4</v>
      </c>
      <c r="I1060" s="160">
        <v>5</v>
      </c>
      <c r="J1060" s="160">
        <v>5</v>
      </c>
      <c r="K1060" s="160">
        <v>5</v>
      </c>
      <c r="L1060" s="160">
        <v>5</v>
      </c>
      <c r="M1060" s="160">
        <v>5</v>
      </c>
      <c r="N1060" s="160">
        <v>5</v>
      </c>
      <c r="O1060" s="160">
        <v>5</v>
      </c>
      <c r="P1060" s="99" t="s">
        <v>191</v>
      </c>
      <c r="Q1060" s="99" t="s">
        <v>192</v>
      </c>
    </row>
    <row r="1061" spans="1:17" s="95" customFormat="1" ht="27" hidden="1" thickBot="1" x14ac:dyDescent="0.3">
      <c r="A1061" s="95">
        <v>2018</v>
      </c>
      <c r="B1061" s="140" t="s">
        <v>163</v>
      </c>
      <c r="C1061" s="160">
        <v>2</v>
      </c>
      <c r="D1061" s="160">
        <v>4</v>
      </c>
      <c r="E1061" s="160">
        <v>3</v>
      </c>
      <c r="F1061" s="160">
        <v>4</v>
      </c>
      <c r="G1061" s="160">
        <v>2</v>
      </c>
      <c r="H1061" s="160">
        <v>4</v>
      </c>
      <c r="I1061" s="160">
        <v>4</v>
      </c>
      <c r="J1061" s="160">
        <v>3</v>
      </c>
      <c r="K1061" s="160">
        <v>3</v>
      </c>
      <c r="L1061" s="160">
        <v>3</v>
      </c>
      <c r="M1061" s="160">
        <v>5</v>
      </c>
      <c r="N1061" s="160">
        <v>4</v>
      </c>
      <c r="O1061" s="160">
        <v>4</v>
      </c>
      <c r="P1061" s="98"/>
      <c r="Q1061" s="98" t="s">
        <v>202</v>
      </c>
    </row>
    <row r="1062" spans="1:17" s="95" customFormat="1" ht="27" hidden="1" thickBot="1" x14ac:dyDescent="0.3">
      <c r="A1062" s="95">
        <v>2018</v>
      </c>
      <c r="B1062" s="140" t="s">
        <v>163</v>
      </c>
      <c r="C1062" s="160">
        <v>5</v>
      </c>
      <c r="D1062" s="160">
        <v>4</v>
      </c>
      <c r="E1062" s="160">
        <v>2</v>
      </c>
      <c r="F1062" s="160">
        <v>4</v>
      </c>
      <c r="G1062" s="160">
        <v>5</v>
      </c>
      <c r="H1062" s="160">
        <v>5</v>
      </c>
      <c r="I1062" s="160">
        <v>5</v>
      </c>
      <c r="J1062" s="160">
        <v>3</v>
      </c>
      <c r="K1062" s="160">
        <v>3</v>
      </c>
      <c r="L1062" s="160">
        <v>4</v>
      </c>
      <c r="M1062" s="160">
        <v>4</v>
      </c>
      <c r="N1062" s="160">
        <v>5</v>
      </c>
      <c r="O1062" s="160">
        <v>4</v>
      </c>
      <c r="P1062" s="99" t="s">
        <v>328</v>
      </c>
      <c r="Q1062" s="99" t="s">
        <v>202</v>
      </c>
    </row>
    <row r="1063" spans="1:17" s="95" customFormat="1" ht="27" hidden="1" thickBot="1" x14ac:dyDescent="0.3">
      <c r="A1063" s="95">
        <v>2018</v>
      </c>
      <c r="B1063" s="140" t="s">
        <v>162</v>
      </c>
      <c r="C1063" s="160">
        <v>4</v>
      </c>
      <c r="D1063" s="160">
        <v>3</v>
      </c>
      <c r="E1063" s="160">
        <v>5</v>
      </c>
      <c r="F1063" s="160">
        <v>3</v>
      </c>
      <c r="G1063" s="160">
        <v>4</v>
      </c>
      <c r="H1063" s="160">
        <v>3</v>
      </c>
      <c r="I1063" s="160">
        <v>5</v>
      </c>
      <c r="J1063" s="160">
        <v>5</v>
      </c>
      <c r="K1063" s="160">
        <v>4</v>
      </c>
      <c r="L1063" s="160">
        <v>5</v>
      </c>
      <c r="M1063" s="160">
        <v>5</v>
      </c>
      <c r="N1063" s="160">
        <v>4</v>
      </c>
      <c r="O1063" s="160">
        <v>5</v>
      </c>
      <c r="P1063" s="98"/>
      <c r="Q1063" s="98" t="s">
        <v>202</v>
      </c>
    </row>
    <row r="1064" spans="1:17" s="95" customFormat="1" ht="27" hidden="1" thickBot="1" x14ac:dyDescent="0.3">
      <c r="A1064" s="95">
        <v>2018</v>
      </c>
      <c r="B1064" s="140" t="s">
        <v>162</v>
      </c>
      <c r="C1064" s="160">
        <v>4</v>
      </c>
      <c r="D1064" s="160">
        <v>4</v>
      </c>
      <c r="E1064" s="160">
        <v>5</v>
      </c>
      <c r="F1064" s="160">
        <v>5</v>
      </c>
      <c r="G1064" s="160">
        <v>5</v>
      </c>
      <c r="H1064" s="160">
        <v>5</v>
      </c>
      <c r="I1064" s="160">
        <v>5</v>
      </c>
      <c r="J1064" s="160">
        <v>4</v>
      </c>
      <c r="K1064" s="160">
        <v>4</v>
      </c>
      <c r="L1064" s="160">
        <v>5</v>
      </c>
      <c r="M1064" s="160">
        <v>3</v>
      </c>
      <c r="N1064" s="160">
        <v>5</v>
      </c>
      <c r="O1064" s="160">
        <v>4</v>
      </c>
      <c r="P1064" s="99" t="s">
        <v>3491</v>
      </c>
      <c r="Q1064" s="99" t="s">
        <v>203</v>
      </c>
    </row>
    <row r="1065" spans="1:17" s="95" customFormat="1" ht="27" hidden="1" thickBot="1" x14ac:dyDescent="0.3">
      <c r="A1065" s="95">
        <v>2018</v>
      </c>
      <c r="B1065" s="140" t="s">
        <v>162</v>
      </c>
      <c r="C1065" s="160">
        <v>4</v>
      </c>
      <c r="D1065" s="160">
        <v>4</v>
      </c>
      <c r="E1065" s="160">
        <v>3</v>
      </c>
      <c r="F1065" s="160">
        <v>4</v>
      </c>
      <c r="G1065" s="160">
        <v>5</v>
      </c>
      <c r="H1065" s="160">
        <v>3</v>
      </c>
      <c r="I1065" s="160">
        <v>5</v>
      </c>
      <c r="J1065" s="160">
        <v>3</v>
      </c>
      <c r="K1065" s="160">
        <v>3</v>
      </c>
      <c r="L1065" s="160">
        <v>4</v>
      </c>
      <c r="M1065" s="160">
        <v>3</v>
      </c>
      <c r="N1065" s="160">
        <v>4</v>
      </c>
      <c r="O1065" s="160">
        <v>4</v>
      </c>
      <c r="P1065" s="98" t="s">
        <v>2378</v>
      </c>
      <c r="Q1065" s="98" t="s">
        <v>192</v>
      </c>
    </row>
    <row r="1066" spans="1:17" s="95" customFormat="1" ht="27" hidden="1" thickBot="1" x14ac:dyDescent="0.3">
      <c r="A1066" s="95">
        <v>2018</v>
      </c>
      <c r="B1066" s="140" t="s">
        <v>162</v>
      </c>
      <c r="C1066" s="160" t="s">
        <v>5</v>
      </c>
      <c r="D1066" s="160">
        <v>3</v>
      </c>
      <c r="E1066" s="160">
        <v>4</v>
      </c>
      <c r="F1066" s="160">
        <v>4</v>
      </c>
      <c r="G1066" s="160">
        <v>5</v>
      </c>
      <c r="H1066" s="160">
        <v>4</v>
      </c>
      <c r="I1066" s="160">
        <v>4</v>
      </c>
      <c r="J1066" s="160">
        <v>5</v>
      </c>
      <c r="K1066" s="160">
        <v>4</v>
      </c>
      <c r="L1066" s="160">
        <v>4</v>
      </c>
      <c r="M1066" s="160">
        <v>5</v>
      </c>
      <c r="N1066" s="160">
        <v>4</v>
      </c>
      <c r="O1066" s="160">
        <v>4</v>
      </c>
      <c r="P1066" s="99" t="s">
        <v>345</v>
      </c>
      <c r="Q1066" s="99" t="s">
        <v>203</v>
      </c>
    </row>
    <row r="1067" spans="1:17" s="95" customFormat="1" ht="15.75" hidden="1" thickBot="1" x14ac:dyDescent="0.3">
      <c r="A1067" s="95">
        <v>2018</v>
      </c>
      <c r="B1067" s="140" t="s">
        <v>162</v>
      </c>
      <c r="C1067" s="160">
        <v>4</v>
      </c>
      <c r="D1067" s="160">
        <v>1</v>
      </c>
      <c r="E1067" s="160">
        <v>4</v>
      </c>
      <c r="F1067" s="160">
        <v>5</v>
      </c>
      <c r="G1067" s="160">
        <v>4</v>
      </c>
      <c r="H1067" s="160">
        <v>3</v>
      </c>
      <c r="I1067" s="160">
        <v>3</v>
      </c>
      <c r="J1067" s="160">
        <v>5</v>
      </c>
      <c r="K1067" s="160">
        <v>4</v>
      </c>
      <c r="L1067" s="160">
        <v>5</v>
      </c>
      <c r="M1067" s="160">
        <v>5</v>
      </c>
      <c r="N1067" s="160">
        <v>4</v>
      </c>
      <c r="O1067" s="160">
        <v>4</v>
      </c>
      <c r="P1067" s="98" t="s">
        <v>191</v>
      </c>
      <c r="Q1067" s="98" t="s">
        <v>192</v>
      </c>
    </row>
    <row r="1068" spans="1:17" s="95" customFormat="1" ht="27" hidden="1" thickBot="1" x14ac:dyDescent="0.3">
      <c r="A1068" s="95">
        <v>2018</v>
      </c>
      <c r="B1068" s="140" t="s">
        <v>162</v>
      </c>
      <c r="C1068" s="160">
        <v>5</v>
      </c>
      <c r="D1068" s="160">
        <v>4</v>
      </c>
      <c r="E1068" s="160">
        <v>5</v>
      </c>
      <c r="F1068" s="160">
        <v>5</v>
      </c>
      <c r="G1068" s="160">
        <v>5</v>
      </c>
      <c r="H1068" s="160">
        <v>4</v>
      </c>
      <c r="I1068" s="160" t="s">
        <v>5</v>
      </c>
      <c r="J1068" s="160">
        <v>5</v>
      </c>
      <c r="K1068" s="160" t="s">
        <v>5</v>
      </c>
      <c r="L1068" s="160">
        <v>5</v>
      </c>
      <c r="M1068" s="160">
        <v>5</v>
      </c>
      <c r="N1068" s="160">
        <v>5</v>
      </c>
      <c r="O1068" s="160">
        <v>5</v>
      </c>
      <c r="P1068" s="99" t="s">
        <v>660</v>
      </c>
      <c r="Q1068" s="99" t="s">
        <v>153</v>
      </c>
    </row>
    <row r="1069" spans="1:17" s="95" customFormat="1" ht="52.5" hidden="1" thickBot="1" x14ac:dyDescent="0.3">
      <c r="A1069" s="95">
        <v>2018</v>
      </c>
      <c r="B1069" s="140" t="s">
        <v>162</v>
      </c>
      <c r="C1069" s="160">
        <v>3</v>
      </c>
      <c r="D1069" s="160">
        <v>1</v>
      </c>
      <c r="E1069" s="160">
        <v>4</v>
      </c>
      <c r="F1069" s="160">
        <v>1</v>
      </c>
      <c r="G1069" s="160">
        <v>4</v>
      </c>
      <c r="H1069" s="160">
        <v>1</v>
      </c>
      <c r="I1069" s="160">
        <v>3</v>
      </c>
      <c r="J1069" s="160">
        <v>5</v>
      </c>
      <c r="K1069" s="160">
        <v>1</v>
      </c>
      <c r="L1069" s="160">
        <v>3</v>
      </c>
      <c r="M1069" s="160">
        <v>4</v>
      </c>
      <c r="N1069" s="160">
        <v>5</v>
      </c>
      <c r="O1069" s="160">
        <v>5</v>
      </c>
      <c r="P1069" s="98" t="s">
        <v>2386</v>
      </c>
      <c r="Q1069" s="98" t="s">
        <v>2387</v>
      </c>
    </row>
    <row r="1070" spans="1:17" s="95" customFormat="1" ht="15.75" hidden="1" thickBot="1" x14ac:dyDescent="0.3">
      <c r="A1070" s="95">
        <v>2018</v>
      </c>
      <c r="B1070" s="140" t="s">
        <v>162</v>
      </c>
      <c r="C1070" s="160">
        <v>3</v>
      </c>
      <c r="D1070" s="160">
        <v>5</v>
      </c>
      <c r="E1070" s="160">
        <v>5</v>
      </c>
      <c r="F1070" s="160">
        <v>3</v>
      </c>
      <c r="G1070" s="160">
        <v>3</v>
      </c>
      <c r="H1070" s="160">
        <v>5</v>
      </c>
      <c r="I1070" s="160">
        <v>3</v>
      </c>
      <c r="J1070" s="160" t="s">
        <v>5</v>
      </c>
      <c r="K1070" s="160" t="s">
        <v>5</v>
      </c>
      <c r="L1070" s="160">
        <v>5</v>
      </c>
      <c r="M1070" s="160">
        <v>5</v>
      </c>
      <c r="N1070" s="160">
        <v>5</v>
      </c>
      <c r="O1070" s="160">
        <v>5</v>
      </c>
      <c r="P1070" s="99" t="s">
        <v>2390</v>
      </c>
      <c r="Q1070" s="99" t="s">
        <v>153</v>
      </c>
    </row>
    <row r="1071" spans="1:17" s="95" customFormat="1" ht="15.75" hidden="1" thickBot="1" x14ac:dyDescent="0.3">
      <c r="A1071" s="95">
        <v>2018</v>
      </c>
      <c r="B1071" s="140" t="s">
        <v>162</v>
      </c>
      <c r="C1071" s="160">
        <v>5</v>
      </c>
      <c r="D1071" s="160">
        <v>2</v>
      </c>
      <c r="E1071" s="160">
        <v>4</v>
      </c>
      <c r="F1071" s="160">
        <v>4</v>
      </c>
      <c r="G1071" s="160">
        <v>4</v>
      </c>
      <c r="H1071" s="160">
        <v>2</v>
      </c>
      <c r="I1071" s="160">
        <v>2</v>
      </c>
      <c r="J1071" s="160">
        <v>2</v>
      </c>
      <c r="K1071" s="160">
        <v>2</v>
      </c>
      <c r="L1071" s="160">
        <v>2</v>
      </c>
      <c r="M1071" s="160">
        <v>3</v>
      </c>
      <c r="N1071" s="160">
        <v>3</v>
      </c>
      <c r="O1071" s="160">
        <v>2</v>
      </c>
      <c r="P1071" s="98" t="s">
        <v>609</v>
      </c>
      <c r="Q1071" s="98" t="s">
        <v>192</v>
      </c>
    </row>
    <row r="1072" spans="1:17" s="95" customFormat="1" ht="27" hidden="1" thickBot="1" x14ac:dyDescent="0.3">
      <c r="A1072" s="95">
        <v>2018</v>
      </c>
      <c r="B1072" s="140" t="s">
        <v>162</v>
      </c>
      <c r="C1072" s="160">
        <v>3</v>
      </c>
      <c r="D1072" s="160">
        <v>4</v>
      </c>
      <c r="E1072" s="160">
        <v>4</v>
      </c>
      <c r="F1072" s="160">
        <v>4</v>
      </c>
      <c r="G1072" s="160">
        <v>4</v>
      </c>
      <c r="H1072" s="160">
        <v>4</v>
      </c>
      <c r="I1072" s="160">
        <v>4</v>
      </c>
      <c r="J1072" s="160">
        <v>5</v>
      </c>
      <c r="K1072" s="160">
        <v>2</v>
      </c>
      <c r="L1072" s="160">
        <v>4</v>
      </c>
      <c r="M1072" s="160">
        <v>4</v>
      </c>
      <c r="N1072" s="160">
        <v>5</v>
      </c>
      <c r="O1072" s="160">
        <v>5</v>
      </c>
      <c r="P1072" s="99" t="s">
        <v>527</v>
      </c>
      <c r="Q1072" s="99" t="s">
        <v>204</v>
      </c>
    </row>
    <row r="1073" spans="1:17" s="95" customFormat="1" ht="27" hidden="1" thickBot="1" x14ac:dyDescent="0.3">
      <c r="A1073" s="95">
        <v>2018</v>
      </c>
      <c r="B1073" s="140" t="s">
        <v>163</v>
      </c>
      <c r="C1073" s="160">
        <v>5</v>
      </c>
      <c r="D1073" s="160">
        <v>3</v>
      </c>
      <c r="E1073" s="160">
        <v>2</v>
      </c>
      <c r="F1073" s="160">
        <v>3</v>
      </c>
      <c r="G1073" s="160">
        <v>4</v>
      </c>
      <c r="H1073" s="160">
        <v>3</v>
      </c>
      <c r="I1073" s="160">
        <v>3</v>
      </c>
      <c r="J1073" s="160">
        <v>3</v>
      </c>
      <c r="K1073" s="160">
        <v>4</v>
      </c>
      <c r="L1073" s="160">
        <v>4</v>
      </c>
      <c r="M1073" s="160">
        <v>5</v>
      </c>
      <c r="N1073" s="160">
        <v>4</v>
      </c>
      <c r="O1073" s="160">
        <v>5</v>
      </c>
      <c r="P1073" s="98" t="s">
        <v>195</v>
      </c>
      <c r="Q1073" s="98" t="s">
        <v>202</v>
      </c>
    </row>
    <row r="1074" spans="1:17" s="95" customFormat="1" ht="39.75" hidden="1" thickBot="1" x14ac:dyDescent="0.3">
      <c r="A1074" s="95">
        <v>2018</v>
      </c>
      <c r="B1074" s="140" t="s">
        <v>162</v>
      </c>
      <c r="C1074" s="160">
        <v>3</v>
      </c>
      <c r="D1074" s="160">
        <v>4</v>
      </c>
      <c r="E1074" s="160">
        <v>4</v>
      </c>
      <c r="F1074" s="160">
        <v>5</v>
      </c>
      <c r="G1074" s="160">
        <v>5</v>
      </c>
      <c r="H1074" s="160">
        <v>4</v>
      </c>
      <c r="I1074" s="160">
        <v>5</v>
      </c>
      <c r="J1074" s="160">
        <v>3</v>
      </c>
      <c r="K1074" s="160">
        <v>4</v>
      </c>
      <c r="L1074" s="160">
        <v>3</v>
      </c>
      <c r="M1074" s="160">
        <v>4</v>
      </c>
      <c r="N1074" s="160">
        <v>3</v>
      </c>
      <c r="O1074" s="160">
        <v>4</v>
      </c>
      <c r="P1074" s="99" t="s">
        <v>2398</v>
      </c>
      <c r="Q1074" s="99" t="s">
        <v>202</v>
      </c>
    </row>
    <row r="1075" spans="1:17" s="95" customFormat="1" ht="39.75" hidden="1" thickBot="1" x14ac:dyDescent="0.3">
      <c r="A1075" s="95">
        <v>2018</v>
      </c>
      <c r="B1075" s="140" t="s">
        <v>162</v>
      </c>
      <c r="C1075" s="160">
        <v>5</v>
      </c>
      <c r="D1075" s="160">
        <v>3</v>
      </c>
      <c r="E1075" s="160">
        <v>2</v>
      </c>
      <c r="F1075" s="160">
        <v>4</v>
      </c>
      <c r="G1075" s="160">
        <v>4</v>
      </c>
      <c r="H1075" s="160">
        <v>3</v>
      </c>
      <c r="I1075" s="160">
        <v>5</v>
      </c>
      <c r="J1075" s="160">
        <v>3</v>
      </c>
      <c r="K1075" s="160">
        <v>2</v>
      </c>
      <c r="L1075" s="160">
        <v>3</v>
      </c>
      <c r="M1075" s="160">
        <v>3</v>
      </c>
      <c r="N1075" s="160">
        <v>5</v>
      </c>
      <c r="O1075" s="160">
        <v>3</v>
      </c>
      <c r="P1075" s="98" t="s">
        <v>2401</v>
      </c>
      <c r="Q1075" s="98" t="s">
        <v>202</v>
      </c>
    </row>
    <row r="1076" spans="1:17" s="95" customFormat="1" ht="27" hidden="1" thickBot="1" x14ac:dyDescent="0.3">
      <c r="A1076" s="95">
        <v>2018</v>
      </c>
      <c r="B1076" s="140" t="s">
        <v>162</v>
      </c>
      <c r="C1076" s="160">
        <v>5</v>
      </c>
      <c r="D1076" s="160">
        <v>4</v>
      </c>
      <c r="E1076" s="160">
        <v>4</v>
      </c>
      <c r="F1076" s="160">
        <v>4</v>
      </c>
      <c r="G1076" s="160" t="s">
        <v>5</v>
      </c>
      <c r="H1076" s="160">
        <v>4</v>
      </c>
      <c r="I1076" s="160">
        <v>1</v>
      </c>
      <c r="J1076" s="160">
        <v>1</v>
      </c>
      <c r="K1076" s="160">
        <v>3</v>
      </c>
      <c r="L1076" s="160">
        <v>2</v>
      </c>
      <c r="M1076" s="160">
        <v>3</v>
      </c>
      <c r="N1076" s="160">
        <v>5</v>
      </c>
      <c r="O1076" s="160">
        <v>2</v>
      </c>
      <c r="P1076" s="99" t="s">
        <v>345</v>
      </c>
      <c r="Q1076" s="99" t="s">
        <v>153</v>
      </c>
    </row>
    <row r="1077" spans="1:17" s="95" customFormat="1" ht="27" hidden="1" thickBot="1" x14ac:dyDescent="0.3">
      <c r="A1077" s="95">
        <v>2018</v>
      </c>
      <c r="B1077" s="140" t="s">
        <v>163</v>
      </c>
      <c r="C1077" s="160">
        <v>5</v>
      </c>
      <c r="D1077" s="160">
        <v>4</v>
      </c>
      <c r="E1077" s="160">
        <v>4</v>
      </c>
      <c r="F1077" s="160">
        <v>4</v>
      </c>
      <c r="G1077" s="160">
        <v>5</v>
      </c>
      <c r="H1077" s="160">
        <v>4</v>
      </c>
      <c r="I1077" s="160">
        <v>5</v>
      </c>
      <c r="J1077" s="160">
        <v>5</v>
      </c>
      <c r="K1077" s="160">
        <v>4</v>
      </c>
      <c r="L1077" s="160">
        <v>4</v>
      </c>
      <c r="M1077" s="160">
        <v>4</v>
      </c>
      <c r="N1077" s="160">
        <v>4</v>
      </c>
      <c r="O1077" s="160">
        <v>5</v>
      </c>
      <c r="P1077" s="98" t="s">
        <v>2402</v>
      </c>
      <c r="Q1077" s="98" t="s">
        <v>204</v>
      </c>
    </row>
    <row r="1078" spans="1:17" s="95" customFormat="1" ht="27" hidden="1" thickBot="1" x14ac:dyDescent="0.3">
      <c r="A1078" s="95">
        <v>2018</v>
      </c>
      <c r="B1078" s="140" t="s">
        <v>162</v>
      </c>
      <c r="C1078" s="160">
        <v>5</v>
      </c>
      <c r="D1078" s="160">
        <v>5</v>
      </c>
      <c r="E1078" s="160">
        <v>5</v>
      </c>
      <c r="F1078" s="160">
        <v>5</v>
      </c>
      <c r="G1078" s="160">
        <v>5</v>
      </c>
      <c r="H1078" s="160">
        <v>5</v>
      </c>
      <c r="I1078" s="160">
        <v>5</v>
      </c>
      <c r="J1078" s="160">
        <v>3</v>
      </c>
      <c r="K1078" s="160">
        <v>3</v>
      </c>
      <c r="L1078" s="160">
        <v>4</v>
      </c>
      <c r="M1078" s="160">
        <v>5</v>
      </c>
      <c r="N1078" s="160">
        <v>4</v>
      </c>
      <c r="O1078" s="160">
        <v>4</v>
      </c>
      <c r="P1078" s="99" t="s">
        <v>609</v>
      </c>
      <c r="Q1078" s="99" t="s">
        <v>203</v>
      </c>
    </row>
    <row r="1079" spans="1:17" s="95" customFormat="1" ht="27" hidden="1" thickBot="1" x14ac:dyDescent="0.3">
      <c r="A1079" s="95">
        <v>2018</v>
      </c>
      <c r="B1079" s="140" t="s">
        <v>162</v>
      </c>
      <c r="C1079" s="160">
        <v>5</v>
      </c>
      <c r="D1079" s="160">
        <v>4</v>
      </c>
      <c r="E1079" s="160">
        <v>5</v>
      </c>
      <c r="F1079" s="160">
        <v>5</v>
      </c>
      <c r="G1079" s="160">
        <v>5</v>
      </c>
      <c r="H1079" s="160">
        <v>5</v>
      </c>
      <c r="I1079" s="160">
        <v>5</v>
      </c>
      <c r="J1079" s="160">
        <v>5</v>
      </c>
      <c r="K1079" s="160">
        <v>2</v>
      </c>
      <c r="L1079" s="160">
        <v>5</v>
      </c>
      <c r="M1079" s="160">
        <v>5</v>
      </c>
      <c r="N1079" s="160">
        <v>5</v>
      </c>
      <c r="O1079" s="160">
        <v>4</v>
      </c>
      <c r="P1079" s="98" t="s">
        <v>483</v>
      </c>
      <c r="Q1079" s="98" t="s">
        <v>202</v>
      </c>
    </row>
    <row r="1080" spans="1:17" s="95" customFormat="1" ht="27" hidden="1" thickBot="1" x14ac:dyDescent="0.3">
      <c r="A1080" s="95">
        <v>2018</v>
      </c>
      <c r="B1080" s="140" t="s">
        <v>163</v>
      </c>
      <c r="C1080" s="160">
        <v>4</v>
      </c>
      <c r="D1080" s="160">
        <v>2</v>
      </c>
      <c r="E1080" s="160">
        <v>4</v>
      </c>
      <c r="F1080" s="160">
        <v>3</v>
      </c>
      <c r="G1080" s="160">
        <v>3</v>
      </c>
      <c r="H1080" s="160">
        <v>2</v>
      </c>
      <c r="I1080" s="160">
        <v>2</v>
      </c>
      <c r="J1080" s="160">
        <v>2</v>
      </c>
      <c r="K1080" s="160">
        <v>2</v>
      </c>
      <c r="L1080" s="160">
        <v>3</v>
      </c>
      <c r="M1080" s="160">
        <v>3</v>
      </c>
      <c r="N1080" s="160">
        <v>5</v>
      </c>
      <c r="O1080" s="160">
        <v>4</v>
      </c>
      <c r="P1080" s="99" t="s">
        <v>2405</v>
      </c>
      <c r="Q1080" s="99" t="s">
        <v>204</v>
      </c>
    </row>
    <row r="1081" spans="1:17" s="95" customFormat="1" ht="39.75" hidden="1" thickBot="1" x14ac:dyDescent="0.3">
      <c r="A1081" s="95">
        <v>2018</v>
      </c>
      <c r="B1081" s="140" t="s">
        <v>162</v>
      </c>
      <c r="C1081" s="160">
        <v>2</v>
      </c>
      <c r="D1081" s="160">
        <v>2</v>
      </c>
      <c r="E1081" s="160">
        <v>2</v>
      </c>
      <c r="F1081" s="160">
        <v>2</v>
      </c>
      <c r="G1081" s="160">
        <v>2</v>
      </c>
      <c r="H1081" s="160">
        <v>3</v>
      </c>
      <c r="I1081" s="160">
        <v>2</v>
      </c>
      <c r="J1081" s="160">
        <v>3</v>
      </c>
      <c r="K1081" s="160">
        <v>3</v>
      </c>
      <c r="L1081" s="160">
        <v>2</v>
      </c>
      <c r="M1081" s="160">
        <v>2</v>
      </c>
      <c r="N1081" s="160">
        <v>4</v>
      </c>
      <c r="O1081" s="160">
        <v>2</v>
      </c>
      <c r="P1081" s="98" t="s">
        <v>2409</v>
      </c>
      <c r="Q1081" s="98" t="s">
        <v>192</v>
      </c>
    </row>
    <row r="1082" spans="1:17" s="95" customFormat="1" ht="15.75" hidden="1" thickBot="1" x14ac:dyDescent="0.3">
      <c r="A1082" s="95">
        <v>2018</v>
      </c>
      <c r="B1082" s="140" t="s">
        <v>162</v>
      </c>
      <c r="C1082" s="160">
        <v>5</v>
      </c>
      <c r="D1082" s="160">
        <v>1</v>
      </c>
      <c r="E1082" s="160">
        <v>5</v>
      </c>
      <c r="F1082" s="160">
        <v>5</v>
      </c>
      <c r="G1082" s="160">
        <v>5</v>
      </c>
      <c r="H1082" s="160">
        <v>3</v>
      </c>
      <c r="I1082" s="160">
        <v>4</v>
      </c>
      <c r="J1082" s="160">
        <v>5</v>
      </c>
      <c r="K1082" s="160">
        <v>1</v>
      </c>
      <c r="L1082" s="160">
        <v>5</v>
      </c>
      <c r="M1082" s="160">
        <v>5</v>
      </c>
      <c r="N1082" s="160">
        <v>3</v>
      </c>
      <c r="O1082" s="160">
        <v>5</v>
      </c>
      <c r="P1082" s="99" t="s">
        <v>1884</v>
      </c>
      <c r="Q1082" s="99" t="s">
        <v>155</v>
      </c>
    </row>
    <row r="1083" spans="1:17" s="95" customFormat="1" ht="15.75" hidden="1" thickBot="1" x14ac:dyDescent="0.3">
      <c r="A1083" s="95">
        <v>2018</v>
      </c>
      <c r="B1083" s="140" t="s">
        <v>163</v>
      </c>
      <c r="C1083" s="160">
        <v>2</v>
      </c>
      <c r="D1083" s="160">
        <v>1</v>
      </c>
      <c r="E1083" s="160">
        <v>3</v>
      </c>
      <c r="F1083" s="160">
        <v>2</v>
      </c>
      <c r="G1083" s="160">
        <v>3</v>
      </c>
      <c r="H1083" s="160">
        <v>2</v>
      </c>
      <c r="I1083" s="160">
        <v>2</v>
      </c>
      <c r="J1083" s="160">
        <v>2</v>
      </c>
      <c r="K1083" s="160">
        <v>3</v>
      </c>
      <c r="L1083" s="160">
        <v>2</v>
      </c>
      <c r="M1083" s="160">
        <v>5</v>
      </c>
      <c r="N1083" s="160">
        <v>5</v>
      </c>
      <c r="O1083" s="160">
        <v>3</v>
      </c>
      <c r="P1083" s="98" t="s">
        <v>301</v>
      </c>
      <c r="Q1083" s="98" t="s">
        <v>192</v>
      </c>
    </row>
    <row r="1084" spans="1:17" s="95" customFormat="1" ht="27" hidden="1" thickBot="1" x14ac:dyDescent="0.3">
      <c r="A1084" s="95">
        <v>2018</v>
      </c>
      <c r="B1084" s="140" t="s">
        <v>163</v>
      </c>
      <c r="C1084" s="160">
        <v>5</v>
      </c>
      <c r="D1084" s="160">
        <v>4</v>
      </c>
      <c r="E1084" s="160">
        <v>2</v>
      </c>
      <c r="F1084" s="160">
        <v>4</v>
      </c>
      <c r="G1084" s="160">
        <v>4</v>
      </c>
      <c r="H1084" s="160">
        <v>4</v>
      </c>
      <c r="I1084" s="160">
        <v>3</v>
      </c>
      <c r="J1084" s="160">
        <v>3</v>
      </c>
      <c r="K1084" s="160">
        <v>3</v>
      </c>
      <c r="L1084" s="160">
        <v>3</v>
      </c>
      <c r="M1084" s="160">
        <v>4</v>
      </c>
      <c r="N1084" s="160">
        <v>5</v>
      </c>
      <c r="O1084" s="160">
        <v>4</v>
      </c>
      <c r="P1084" s="99" t="s">
        <v>379</v>
      </c>
      <c r="Q1084" s="99" t="s">
        <v>153</v>
      </c>
    </row>
    <row r="1085" spans="1:17" s="95" customFormat="1" ht="15.75" hidden="1" thickBot="1" x14ac:dyDescent="0.3">
      <c r="A1085" s="95">
        <v>2018</v>
      </c>
      <c r="B1085" s="140" t="s">
        <v>162</v>
      </c>
      <c r="C1085" s="160">
        <v>5</v>
      </c>
      <c r="D1085" s="160">
        <v>3</v>
      </c>
      <c r="E1085" s="160">
        <v>4</v>
      </c>
      <c r="F1085" s="160">
        <v>4</v>
      </c>
      <c r="G1085" s="160">
        <v>4</v>
      </c>
      <c r="H1085" s="160">
        <v>4</v>
      </c>
      <c r="I1085" s="160">
        <v>4</v>
      </c>
      <c r="J1085" s="160">
        <v>4</v>
      </c>
      <c r="K1085" s="160">
        <v>4</v>
      </c>
      <c r="L1085" s="160">
        <v>5</v>
      </c>
      <c r="M1085" s="160">
        <v>5</v>
      </c>
      <c r="N1085" s="160">
        <v>4</v>
      </c>
      <c r="O1085" s="160" t="s">
        <v>5</v>
      </c>
      <c r="P1085" s="98"/>
      <c r="Q1085" s="98" t="s">
        <v>192</v>
      </c>
    </row>
    <row r="1086" spans="1:17" s="95" customFormat="1" ht="39.75" hidden="1" thickBot="1" x14ac:dyDescent="0.3">
      <c r="A1086" s="95">
        <v>2018</v>
      </c>
      <c r="B1086" s="140" t="s">
        <v>163</v>
      </c>
      <c r="C1086" s="160">
        <v>2</v>
      </c>
      <c r="D1086" s="160">
        <v>1</v>
      </c>
      <c r="E1086" s="160">
        <v>3</v>
      </c>
      <c r="F1086" s="160">
        <v>2</v>
      </c>
      <c r="G1086" s="160">
        <v>2</v>
      </c>
      <c r="H1086" s="160">
        <v>1</v>
      </c>
      <c r="I1086" s="160">
        <v>3</v>
      </c>
      <c r="J1086" s="160">
        <v>2</v>
      </c>
      <c r="K1086" s="160">
        <v>2</v>
      </c>
      <c r="L1086" s="160">
        <v>2</v>
      </c>
      <c r="M1086" s="160">
        <v>2</v>
      </c>
      <c r="N1086" s="160">
        <v>5</v>
      </c>
      <c r="O1086" s="160">
        <v>1</v>
      </c>
      <c r="P1086" s="99" t="s">
        <v>2420</v>
      </c>
      <c r="Q1086" s="99" t="s">
        <v>204</v>
      </c>
    </row>
    <row r="1087" spans="1:17" s="95" customFormat="1" ht="39.75" hidden="1" thickBot="1" x14ac:dyDescent="0.3">
      <c r="A1087" s="95">
        <v>2018</v>
      </c>
      <c r="B1087" s="140" t="s">
        <v>162</v>
      </c>
      <c r="C1087" s="160">
        <v>4</v>
      </c>
      <c r="D1087" s="160">
        <v>2</v>
      </c>
      <c r="E1087" s="160">
        <v>4</v>
      </c>
      <c r="F1087" s="160">
        <v>3</v>
      </c>
      <c r="G1087" s="160">
        <v>5</v>
      </c>
      <c r="H1087" s="160">
        <v>2</v>
      </c>
      <c r="I1087" s="160">
        <v>2</v>
      </c>
      <c r="J1087" s="160">
        <v>2</v>
      </c>
      <c r="K1087" s="160">
        <v>1</v>
      </c>
      <c r="L1087" s="160">
        <v>4</v>
      </c>
      <c r="M1087" s="160">
        <v>3</v>
      </c>
      <c r="N1087" s="160">
        <v>4</v>
      </c>
      <c r="O1087" s="160">
        <v>2</v>
      </c>
      <c r="P1087" s="98" t="s">
        <v>2423</v>
      </c>
      <c r="Q1087" s="98" t="s">
        <v>192</v>
      </c>
    </row>
    <row r="1088" spans="1:17" s="95" customFormat="1" ht="27" hidden="1" thickBot="1" x14ac:dyDescent="0.3">
      <c r="A1088" s="95">
        <v>2018</v>
      </c>
      <c r="B1088" s="140" t="s">
        <v>163</v>
      </c>
      <c r="C1088" s="160">
        <v>5</v>
      </c>
      <c r="D1088" s="160">
        <v>5</v>
      </c>
      <c r="E1088" s="160">
        <v>5</v>
      </c>
      <c r="F1088" s="160">
        <v>5</v>
      </c>
      <c r="G1088" s="160">
        <v>5</v>
      </c>
      <c r="H1088" s="160">
        <v>5</v>
      </c>
      <c r="I1088" s="160">
        <v>5</v>
      </c>
      <c r="J1088" s="160">
        <v>5</v>
      </c>
      <c r="K1088" s="160">
        <v>3</v>
      </c>
      <c r="L1088" s="160">
        <v>5</v>
      </c>
      <c r="M1088" s="160">
        <v>5</v>
      </c>
      <c r="N1088" s="160">
        <v>5</v>
      </c>
      <c r="O1088" s="160">
        <v>1</v>
      </c>
      <c r="P1088" s="99" t="s">
        <v>1234</v>
      </c>
      <c r="Q1088" s="99" t="s">
        <v>204</v>
      </c>
    </row>
    <row r="1089" spans="1:17" s="95" customFormat="1" ht="27" hidden="1" thickBot="1" x14ac:dyDescent="0.3">
      <c r="A1089" s="95">
        <v>2018</v>
      </c>
      <c r="B1089" s="140" t="s">
        <v>163</v>
      </c>
      <c r="C1089" s="160">
        <v>1</v>
      </c>
      <c r="D1089" s="160">
        <v>1</v>
      </c>
      <c r="E1089" s="160">
        <v>2</v>
      </c>
      <c r="F1089" s="160">
        <v>1</v>
      </c>
      <c r="G1089" s="160">
        <v>2</v>
      </c>
      <c r="H1089" s="160">
        <v>1</v>
      </c>
      <c r="I1089" s="160">
        <v>2</v>
      </c>
      <c r="J1089" s="160">
        <v>1</v>
      </c>
      <c r="K1089" s="160">
        <v>4</v>
      </c>
      <c r="L1089" s="160">
        <v>2</v>
      </c>
      <c r="M1089" s="160">
        <v>1</v>
      </c>
      <c r="N1089" s="160">
        <v>1</v>
      </c>
      <c r="O1089" s="160">
        <v>3</v>
      </c>
      <c r="P1089" s="98" t="s">
        <v>2426</v>
      </c>
      <c r="Q1089" s="98" t="s">
        <v>202</v>
      </c>
    </row>
    <row r="1090" spans="1:17" s="95" customFormat="1" ht="52.5" hidden="1" thickBot="1" x14ac:dyDescent="0.3">
      <c r="A1090" s="95">
        <v>2018</v>
      </c>
      <c r="B1090" s="140" t="s">
        <v>163</v>
      </c>
      <c r="C1090" s="160">
        <v>5</v>
      </c>
      <c r="D1090" s="160">
        <v>5</v>
      </c>
      <c r="E1090" s="160">
        <v>5</v>
      </c>
      <c r="F1090" s="160">
        <v>5</v>
      </c>
      <c r="G1090" s="160">
        <v>5</v>
      </c>
      <c r="H1090" s="160">
        <v>4</v>
      </c>
      <c r="I1090" s="160">
        <v>4</v>
      </c>
      <c r="J1090" s="160">
        <v>5</v>
      </c>
      <c r="K1090" s="160">
        <v>4</v>
      </c>
      <c r="L1090" s="160">
        <v>5</v>
      </c>
      <c r="M1090" s="160">
        <v>5</v>
      </c>
      <c r="N1090" s="160">
        <v>5</v>
      </c>
      <c r="O1090" s="160">
        <v>5</v>
      </c>
      <c r="P1090" s="99" t="s">
        <v>2429</v>
      </c>
      <c r="Q1090" s="99" t="s">
        <v>204</v>
      </c>
    </row>
    <row r="1091" spans="1:17" s="95" customFormat="1" ht="27" hidden="1" thickBot="1" x14ac:dyDescent="0.3">
      <c r="A1091" s="95">
        <v>2018</v>
      </c>
      <c r="B1091" s="140" t="s">
        <v>162</v>
      </c>
      <c r="C1091" s="160">
        <v>5</v>
      </c>
      <c r="D1091" s="160">
        <v>5</v>
      </c>
      <c r="E1091" s="160">
        <v>5</v>
      </c>
      <c r="F1091" s="160">
        <v>5</v>
      </c>
      <c r="G1091" s="160">
        <v>5</v>
      </c>
      <c r="H1091" s="160">
        <v>5</v>
      </c>
      <c r="I1091" s="160">
        <v>5</v>
      </c>
      <c r="J1091" s="160">
        <v>5</v>
      </c>
      <c r="K1091" s="160">
        <v>5</v>
      </c>
      <c r="L1091" s="160">
        <v>3</v>
      </c>
      <c r="M1091" s="160">
        <v>5</v>
      </c>
      <c r="N1091" s="160">
        <v>4</v>
      </c>
      <c r="O1091" s="160">
        <v>5</v>
      </c>
      <c r="P1091" s="98"/>
      <c r="Q1091" s="98" t="s">
        <v>204</v>
      </c>
    </row>
    <row r="1092" spans="1:17" s="95" customFormat="1" ht="15.75" hidden="1" thickBot="1" x14ac:dyDescent="0.3">
      <c r="A1092" s="95">
        <v>2018</v>
      </c>
      <c r="B1092" s="140" t="s">
        <v>162</v>
      </c>
      <c r="C1092" s="160" t="s">
        <v>5</v>
      </c>
      <c r="D1092" s="160">
        <v>1</v>
      </c>
      <c r="E1092" s="160" t="s">
        <v>5</v>
      </c>
      <c r="F1092" s="160">
        <v>4</v>
      </c>
      <c r="G1092" s="160">
        <v>5</v>
      </c>
      <c r="H1092" s="160">
        <v>5</v>
      </c>
      <c r="I1092" s="160" t="s">
        <v>5</v>
      </c>
      <c r="J1092" s="160">
        <v>3</v>
      </c>
      <c r="K1092" s="160">
        <v>3</v>
      </c>
      <c r="L1092" s="160" t="s">
        <v>5</v>
      </c>
      <c r="M1092" s="160" t="s">
        <v>5</v>
      </c>
      <c r="N1092" s="160" t="s">
        <v>5</v>
      </c>
      <c r="O1092" s="160" t="s">
        <v>5</v>
      </c>
      <c r="P1092" s="99" t="s">
        <v>2430</v>
      </c>
      <c r="Q1092" s="99" t="s">
        <v>192</v>
      </c>
    </row>
    <row r="1093" spans="1:17" s="95" customFormat="1" ht="27" hidden="1" thickBot="1" x14ac:dyDescent="0.3">
      <c r="A1093" s="95">
        <v>2018</v>
      </c>
      <c r="B1093" s="140" t="s">
        <v>163</v>
      </c>
      <c r="C1093" s="160">
        <v>4</v>
      </c>
      <c r="D1093" s="160">
        <v>2</v>
      </c>
      <c r="E1093" s="160">
        <v>4</v>
      </c>
      <c r="F1093" s="160">
        <v>4</v>
      </c>
      <c r="G1093" s="160">
        <v>4</v>
      </c>
      <c r="H1093" s="160">
        <v>5</v>
      </c>
      <c r="I1093" s="160">
        <v>5</v>
      </c>
      <c r="J1093" s="160">
        <v>3</v>
      </c>
      <c r="K1093" s="160">
        <v>5</v>
      </c>
      <c r="L1093" s="160">
        <v>5</v>
      </c>
      <c r="M1093" s="160">
        <v>4</v>
      </c>
      <c r="N1093" s="160">
        <v>5</v>
      </c>
      <c r="O1093" s="160">
        <v>4</v>
      </c>
      <c r="P1093" s="98" t="s">
        <v>345</v>
      </c>
      <c r="Q1093" s="98" t="s">
        <v>546</v>
      </c>
    </row>
    <row r="1094" spans="1:17" s="95" customFormat="1" ht="15.75" hidden="1" thickBot="1" x14ac:dyDescent="0.3">
      <c r="A1094" s="95">
        <v>2018</v>
      </c>
      <c r="B1094" s="140" t="s">
        <v>162</v>
      </c>
      <c r="C1094" s="160">
        <v>4</v>
      </c>
      <c r="D1094" s="160">
        <v>4</v>
      </c>
      <c r="E1094" s="160">
        <v>4</v>
      </c>
      <c r="F1094" s="160">
        <v>4</v>
      </c>
      <c r="G1094" s="160">
        <v>5</v>
      </c>
      <c r="H1094" s="160">
        <v>3</v>
      </c>
      <c r="I1094" s="160">
        <v>4</v>
      </c>
      <c r="J1094" s="160">
        <v>4</v>
      </c>
      <c r="K1094" s="160">
        <v>4</v>
      </c>
      <c r="L1094" s="160">
        <v>5</v>
      </c>
      <c r="M1094" s="160">
        <v>4</v>
      </c>
      <c r="N1094" s="160">
        <v>5</v>
      </c>
      <c r="O1094" s="160">
        <v>5</v>
      </c>
      <c r="P1094" s="99" t="s">
        <v>1316</v>
      </c>
      <c r="Q1094" s="99" t="s">
        <v>192</v>
      </c>
    </row>
    <row r="1095" spans="1:17" s="95" customFormat="1" ht="27" hidden="1" thickBot="1" x14ac:dyDescent="0.3">
      <c r="A1095" s="95">
        <v>2018</v>
      </c>
      <c r="B1095" s="140" t="s">
        <v>163</v>
      </c>
      <c r="C1095" s="160">
        <v>5</v>
      </c>
      <c r="D1095" s="160" t="s">
        <v>5</v>
      </c>
      <c r="E1095" s="160">
        <v>5</v>
      </c>
      <c r="F1095" s="160">
        <v>5</v>
      </c>
      <c r="G1095" s="160">
        <v>5</v>
      </c>
      <c r="H1095" s="160">
        <v>5</v>
      </c>
      <c r="I1095" s="160">
        <v>5</v>
      </c>
      <c r="J1095" s="160">
        <v>5</v>
      </c>
      <c r="K1095" s="160">
        <v>5</v>
      </c>
      <c r="L1095" s="160">
        <v>5</v>
      </c>
      <c r="M1095" s="160">
        <v>5</v>
      </c>
      <c r="N1095" s="160">
        <v>5</v>
      </c>
      <c r="O1095" s="160">
        <v>5</v>
      </c>
      <c r="P1095" s="98" t="s">
        <v>399</v>
      </c>
      <c r="Q1095" s="98" t="s">
        <v>204</v>
      </c>
    </row>
    <row r="1096" spans="1:17" s="95" customFormat="1" ht="27" hidden="1" thickBot="1" x14ac:dyDescent="0.3">
      <c r="A1096" s="95">
        <v>2018</v>
      </c>
      <c r="B1096" s="140" t="s">
        <v>162</v>
      </c>
      <c r="C1096" s="160">
        <v>5</v>
      </c>
      <c r="D1096" s="160">
        <v>4</v>
      </c>
      <c r="E1096" s="160">
        <v>5</v>
      </c>
      <c r="F1096" s="160">
        <v>5</v>
      </c>
      <c r="G1096" s="160">
        <v>5</v>
      </c>
      <c r="H1096" s="160">
        <v>5</v>
      </c>
      <c r="I1096" s="160">
        <v>5</v>
      </c>
      <c r="J1096" s="160">
        <v>5</v>
      </c>
      <c r="K1096" s="160">
        <v>4</v>
      </c>
      <c r="L1096" s="160">
        <v>5</v>
      </c>
      <c r="M1096" s="160">
        <v>5</v>
      </c>
      <c r="N1096" s="160">
        <v>5</v>
      </c>
      <c r="O1096" s="160">
        <v>5</v>
      </c>
      <c r="P1096" s="99" t="s">
        <v>345</v>
      </c>
      <c r="Q1096" s="99" t="s">
        <v>203</v>
      </c>
    </row>
    <row r="1097" spans="1:17" s="95" customFormat="1" ht="15.75" hidden="1" thickBot="1" x14ac:dyDescent="0.3">
      <c r="A1097" s="95">
        <v>2018</v>
      </c>
      <c r="B1097" s="140" t="s">
        <v>162</v>
      </c>
      <c r="C1097" s="160">
        <v>1</v>
      </c>
      <c r="D1097" s="160">
        <v>1</v>
      </c>
      <c r="E1097" s="160">
        <v>2</v>
      </c>
      <c r="F1097" s="160">
        <v>2</v>
      </c>
      <c r="G1097" s="160">
        <v>4</v>
      </c>
      <c r="H1097" s="160">
        <v>3</v>
      </c>
      <c r="I1097" s="160">
        <v>4</v>
      </c>
      <c r="J1097" s="160">
        <v>2</v>
      </c>
      <c r="K1097" s="160">
        <v>4</v>
      </c>
      <c r="L1097" s="160">
        <v>1</v>
      </c>
      <c r="M1097" s="160">
        <v>3</v>
      </c>
      <c r="N1097" s="160">
        <v>4</v>
      </c>
      <c r="O1097" s="160">
        <v>3</v>
      </c>
      <c r="P1097" s="98" t="s">
        <v>2437</v>
      </c>
      <c r="Q1097" s="98" t="s">
        <v>153</v>
      </c>
    </row>
    <row r="1098" spans="1:17" s="95" customFormat="1" ht="39.75" hidden="1" thickBot="1" x14ac:dyDescent="0.3">
      <c r="A1098" s="95">
        <v>2018</v>
      </c>
      <c r="B1098" s="140" t="s">
        <v>162</v>
      </c>
      <c r="C1098" s="160">
        <v>3</v>
      </c>
      <c r="D1098" s="160">
        <v>5</v>
      </c>
      <c r="E1098" s="160">
        <v>4</v>
      </c>
      <c r="F1098" s="160">
        <v>5</v>
      </c>
      <c r="G1098" s="160">
        <v>4</v>
      </c>
      <c r="H1098" s="160">
        <v>4</v>
      </c>
      <c r="I1098" s="160">
        <v>3</v>
      </c>
      <c r="J1098" s="160">
        <v>2</v>
      </c>
      <c r="K1098" s="160">
        <v>2</v>
      </c>
      <c r="L1098" s="160">
        <v>2</v>
      </c>
      <c r="M1098" s="160">
        <v>2</v>
      </c>
      <c r="N1098" s="160">
        <v>5</v>
      </c>
      <c r="O1098" s="160">
        <v>2</v>
      </c>
      <c r="P1098" s="99" t="s">
        <v>2440</v>
      </c>
      <c r="Q1098" s="99" t="s">
        <v>202</v>
      </c>
    </row>
    <row r="1099" spans="1:17" s="95" customFormat="1" ht="27" hidden="1" thickBot="1" x14ac:dyDescent="0.3">
      <c r="A1099" s="95">
        <v>2018</v>
      </c>
      <c r="B1099" s="140" t="s">
        <v>163</v>
      </c>
      <c r="C1099" s="160">
        <v>2</v>
      </c>
      <c r="D1099" s="160">
        <v>2</v>
      </c>
      <c r="E1099" s="160">
        <v>5</v>
      </c>
      <c r="F1099" s="160">
        <v>2</v>
      </c>
      <c r="G1099" s="160">
        <v>2</v>
      </c>
      <c r="H1099" s="160">
        <v>1</v>
      </c>
      <c r="I1099" s="160">
        <v>5</v>
      </c>
      <c r="J1099" s="160">
        <v>1</v>
      </c>
      <c r="K1099" s="160">
        <v>3</v>
      </c>
      <c r="L1099" s="160">
        <v>4</v>
      </c>
      <c r="M1099" s="160">
        <v>2</v>
      </c>
      <c r="N1099" s="160">
        <v>1</v>
      </c>
      <c r="O1099" s="160">
        <v>2</v>
      </c>
      <c r="P1099" s="98" t="s">
        <v>379</v>
      </c>
      <c r="Q1099" s="98" t="s">
        <v>204</v>
      </c>
    </row>
    <row r="1100" spans="1:17" s="95" customFormat="1" ht="27" hidden="1" thickBot="1" x14ac:dyDescent="0.3">
      <c r="A1100" s="95">
        <v>2018</v>
      </c>
      <c r="B1100" s="140" t="s">
        <v>162</v>
      </c>
      <c r="C1100" s="160">
        <v>4</v>
      </c>
      <c r="D1100" s="160">
        <v>1</v>
      </c>
      <c r="E1100" s="160">
        <v>5</v>
      </c>
      <c r="F1100" s="160">
        <v>4</v>
      </c>
      <c r="G1100" s="160">
        <v>1</v>
      </c>
      <c r="H1100" s="160">
        <v>2</v>
      </c>
      <c r="I1100" s="160">
        <v>3</v>
      </c>
      <c r="J1100" s="160">
        <v>4</v>
      </c>
      <c r="K1100" s="160">
        <v>2</v>
      </c>
      <c r="L1100" s="160">
        <v>1</v>
      </c>
      <c r="M1100" s="160">
        <v>5</v>
      </c>
      <c r="N1100" s="160">
        <v>4</v>
      </c>
      <c r="O1100" s="160">
        <v>4</v>
      </c>
      <c r="P1100" s="99" t="s">
        <v>2445</v>
      </c>
      <c r="Q1100" s="99" t="s">
        <v>2446</v>
      </c>
    </row>
    <row r="1101" spans="1:17" s="95" customFormat="1" ht="15.75" hidden="1" thickBot="1" x14ac:dyDescent="0.3">
      <c r="A1101" s="95">
        <v>2018</v>
      </c>
      <c r="B1101" s="140" t="s">
        <v>163</v>
      </c>
      <c r="C1101" s="160">
        <v>4</v>
      </c>
      <c r="D1101" s="160">
        <v>4</v>
      </c>
      <c r="E1101" s="160">
        <v>5</v>
      </c>
      <c r="F1101" s="160">
        <v>5</v>
      </c>
      <c r="G1101" s="160">
        <v>4</v>
      </c>
      <c r="H1101" s="160">
        <v>4</v>
      </c>
      <c r="I1101" s="160">
        <v>5</v>
      </c>
      <c r="J1101" s="160">
        <v>4</v>
      </c>
      <c r="K1101" s="160">
        <v>4</v>
      </c>
      <c r="L1101" s="160">
        <v>5</v>
      </c>
      <c r="M1101" s="160">
        <v>5</v>
      </c>
      <c r="N1101" s="160">
        <v>4</v>
      </c>
      <c r="O1101" s="160">
        <v>4</v>
      </c>
      <c r="P1101" s="98" t="s">
        <v>191</v>
      </c>
      <c r="Q1101" s="98" t="s">
        <v>192</v>
      </c>
    </row>
    <row r="1102" spans="1:17" s="95" customFormat="1" ht="27" hidden="1" thickBot="1" x14ac:dyDescent="0.3">
      <c r="A1102" s="95">
        <v>2018</v>
      </c>
      <c r="B1102" s="140" t="s">
        <v>163</v>
      </c>
      <c r="C1102" s="160">
        <v>4</v>
      </c>
      <c r="D1102" s="160">
        <v>4</v>
      </c>
      <c r="E1102" s="160">
        <v>4</v>
      </c>
      <c r="F1102" s="160">
        <v>4</v>
      </c>
      <c r="G1102" s="160">
        <v>2</v>
      </c>
      <c r="H1102" s="160">
        <v>4</v>
      </c>
      <c r="I1102" s="160">
        <v>4</v>
      </c>
      <c r="J1102" s="160">
        <v>2</v>
      </c>
      <c r="K1102" s="160" t="s">
        <v>5</v>
      </c>
      <c r="L1102" s="160">
        <v>4</v>
      </c>
      <c r="M1102" s="160">
        <v>5</v>
      </c>
      <c r="N1102" s="160">
        <v>2</v>
      </c>
      <c r="O1102" s="160">
        <v>2</v>
      </c>
      <c r="P1102" s="99"/>
      <c r="Q1102" s="99" t="s">
        <v>202</v>
      </c>
    </row>
    <row r="1103" spans="1:17" s="95" customFormat="1" ht="39.75" hidden="1" thickBot="1" x14ac:dyDescent="0.3">
      <c r="A1103" s="95">
        <v>2018</v>
      </c>
      <c r="B1103" s="140" t="s">
        <v>162</v>
      </c>
      <c r="C1103" s="160">
        <v>4</v>
      </c>
      <c r="D1103" s="160">
        <v>4</v>
      </c>
      <c r="E1103" s="160">
        <v>5</v>
      </c>
      <c r="F1103" s="160">
        <v>4</v>
      </c>
      <c r="G1103" s="160">
        <v>4</v>
      </c>
      <c r="H1103" s="160">
        <v>4</v>
      </c>
      <c r="I1103" s="160">
        <v>3</v>
      </c>
      <c r="J1103" s="160">
        <v>5</v>
      </c>
      <c r="K1103" s="160">
        <v>3</v>
      </c>
      <c r="L1103" s="160">
        <v>5</v>
      </c>
      <c r="M1103" s="160">
        <v>4</v>
      </c>
      <c r="N1103" s="160">
        <v>3</v>
      </c>
      <c r="O1103" s="160">
        <v>3</v>
      </c>
      <c r="P1103" s="98" t="s">
        <v>2454</v>
      </c>
      <c r="Q1103" s="98" t="s">
        <v>202</v>
      </c>
    </row>
    <row r="1104" spans="1:17" s="95" customFormat="1" ht="15.75" hidden="1" thickBot="1" x14ac:dyDescent="0.3">
      <c r="A1104" s="95">
        <v>2018</v>
      </c>
      <c r="B1104" s="140" t="s">
        <v>163</v>
      </c>
      <c r="C1104" s="160">
        <v>1</v>
      </c>
      <c r="D1104" s="160">
        <v>1</v>
      </c>
      <c r="E1104" s="160">
        <v>4</v>
      </c>
      <c r="F1104" s="160">
        <v>3</v>
      </c>
      <c r="G1104" s="160">
        <v>2</v>
      </c>
      <c r="H1104" s="160">
        <v>1</v>
      </c>
      <c r="I1104" s="160">
        <v>2</v>
      </c>
      <c r="J1104" s="160">
        <v>2</v>
      </c>
      <c r="K1104" s="160">
        <v>3</v>
      </c>
      <c r="L1104" s="160">
        <v>3</v>
      </c>
      <c r="M1104" s="160">
        <v>2</v>
      </c>
      <c r="N1104" s="160">
        <v>4</v>
      </c>
      <c r="O1104" s="160">
        <v>4</v>
      </c>
      <c r="P1104" s="99" t="s">
        <v>200</v>
      </c>
      <c r="Q1104" s="99" t="s">
        <v>192</v>
      </c>
    </row>
    <row r="1105" spans="1:17" s="95" customFormat="1" ht="27" hidden="1" thickBot="1" x14ac:dyDescent="0.3">
      <c r="A1105" s="95">
        <v>2018</v>
      </c>
      <c r="B1105" s="140" t="s">
        <v>163</v>
      </c>
      <c r="C1105" s="160">
        <v>5</v>
      </c>
      <c r="D1105" s="160">
        <v>2</v>
      </c>
      <c r="E1105" s="160">
        <v>3</v>
      </c>
      <c r="F1105" s="160">
        <v>4</v>
      </c>
      <c r="G1105" s="160">
        <v>4</v>
      </c>
      <c r="H1105" s="160">
        <v>2</v>
      </c>
      <c r="I1105" s="160">
        <v>4</v>
      </c>
      <c r="J1105" s="160">
        <v>2</v>
      </c>
      <c r="K1105" s="160">
        <v>4</v>
      </c>
      <c r="L1105" s="160">
        <v>3</v>
      </c>
      <c r="M1105" s="160">
        <v>3</v>
      </c>
      <c r="N1105" s="160">
        <v>5</v>
      </c>
      <c r="O1105" s="160">
        <v>4</v>
      </c>
      <c r="P1105" s="98" t="s">
        <v>1097</v>
      </c>
      <c r="Q1105" s="98" t="s">
        <v>153</v>
      </c>
    </row>
    <row r="1106" spans="1:17" s="95" customFormat="1" ht="27" hidden="1" thickBot="1" x14ac:dyDescent="0.3">
      <c r="A1106" s="95">
        <v>2018</v>
      </c>
      <c r="B1106" s="140" t="s">
        <v>163</v>
      </c>
      <c r="C1106" s="160">
        <v>5</v>
      </c>
      <c r="D1106" s="160">
        <v>4</v>
      </c>
      <c r="E1106" s="160">
        <v>5</v>
      </c>
      <c r="F1106" s="160">
        <v>5</v>
      </c>
      <c r="G1106" s="160">
        <v>5</v>
      </c>
      <c r="H1106" s="160">
        <v>5</v>
      </c>
      <c r="I1106" s="160">
        <v>5</v>
      </c>
      <c r="J1106" s="160">
        <v>4</v>
      </c>
      <c r="K1106" s="160">
        <v>5</v>
      </c>
      <c r="L1106" s="160">
        <v>5</v>
      </c>
      <c r="M1106" s="160">
        <v>5</v>
      </c>
      <c r="N1106" s="160">
        <v>5</v>
      </c>
      <c r="O1106" s="160">
        <v>5</v>
      </c>
      <c r="P1106" s="99" t="s">
        <v>533</v>
      </c>
      <c r="Q1106" s="99" t="s">
        <v>202</v>
      </c>
    </row>
    <row r="1107" spans="1:17" s="95" customFormat="1" ht="39.75" hidden="1" thickBot="1" x14ac:dyDescent="0.3">
      <c r="A1107" s="95">
        <v>2018</v>
      </c>
      <c r="B1107" s="140" t="s">
        <v>162</v>
      </c>
      <c r="C1107" s="160">
        <v>5</v>
      </c>
      <c r="D1107" s="160">
        <v>5</v>
      </c>
      <c r="E1107" s="160">
        <v>5</v>
      </c>
      <c r="F1107" s="160">
        <v>5</v>
      </c>
      <c r="G1107" s="160">
        <v>5</v>
      </c>
      <c r="H1107" s="160" t="s">
        <v>5</v>
      </c>
      <c r="I1107" s="160" t="s">
        <v>5</v>
      </c>
      <c r="J1107" s="160">
        <v>5</v>
      </c>
      <c r="K1107" s="160" t="s">
        <v>5</v>
      </c>
      <c r="L1107" s="160">
        <v>5</v>
      </c>
      <c r="M1107" s="160">
        <v>5</v>
      </c>
      <c r="N1107" s="160">
        <v>5</v>
      </c>
      <c r="O1107" s="160">
        <v>5</v>
      </c>
      <c r="P1107" s="98" t="s">
        <v>2461</v>
      </c>
      <c r="Q1107" s="98" t="s">
        <v>3492</v>
      </c>
    </row>
    <row r="1108" spans="1:17" s="95" customFormat="1" ht="39.75" hidden="1" thickBot="1" x14ac:dyDescent="0.3">
      <c r="A1108" s="95">
        <v>2018</v>
      </c>
      <c r="B1108" s="140" t="s">
        <v>163</v>
      </c>
      <c r="C1108" s="160">
        <v>5</v>
      </c>
      <c r="D1108" s="160">
        <v>1</v>
      </c>
      <c r="E1108" s="160">
        <v>5</v>
      </c>
      <c r="F1108" s="160">
        <v>4</v>
      </c>
      <c r="G1108" s="160">
        <v>4</v>
      </c>
      <c r="H1108" s="160">
        <v>2</v>
      </c>
      <c r="I1108" s="160">
        <v>5</v>
      </c>
      <c r="J1108" s="160">
        <v>4</v>
      </c>
      <c r="K1108" s="160">
        <v>3</v>
      </c>
      <c r="L1108" s="160">
        <v>3</v>
      </c>
      <c r="M1108" s="160">
        <v>2</v>
      </c>
      <c r="N1108" s="160">
        <v>4</v>
      </c>
      <c r="O1108" s="160">
        <v>5</v>
      </c>
      <c r="P1108" s="99" t="s">
        <v>2465</v>
      </c>
      <c r="Q1108" s="99" t="s">
        <v>202</v>
      </c>
    </row>
    <row r="1109" spans="1:17" s="95" customFormat="1" ht="27" hidden="1" thickBot="1" x14ac:dyDescent="0.3">
      <c r="A1109" s="95">
        <v>2018</v>
      </c>
      <c r="B1109" s="140" t="s">
        <v>163</v>
      </c>
      <c r="C1109" s="160">
        <v>5</v>
      </c>
      <c r="D1109" s="160">
        <v>5</v>
      </c>
      <c r="E1109" s="160">
        <v>5</v>
      </c>
      <c r="F1109" s="160">
        <v>5</v>
      </c>
      <c r="G1109" s="160">
        <v>5</v>
      </c>
      <c r="H1109" s="160">
        <v>5</v>
      </c>
      <c r="I1109" s="160">
        <v>5</v>
      </c>
      <c r="J1109" s="160">
        <v>5</v>
      </c>
      <c r="K1109" s="160">
        <v>4</v>
      </c>
      <c r="L1109" s="160">
        <v>5</v>
      </c>
      <c r="M1109" s="160">
        <v>5</v>
      </c>
      <c r="N1109" s="160">
        <v>5</v>
      </c>
      <c r="O1109" s="160">
        <v>5</v>
      </c>
      <c r="P1109" s="98" t="s">
        <v>548</v>
      </c>
      <c r="Q1109" s="98" t="s">
        <v>205</v>
      </c>
    </row>
    <row r="1110" spans="1:17" s="95" customFormat="1" ht="27" hidden="1" thickBot="1" x14ac:dyDescent="0.3">
      <c r="A1110" s="95">
        <v>2018</v>
      </c>
      <c r="B1110" s="140" t="s">
        <v>162</v>
      </c>
      <c r="C1110" s="160">
        <v>5</v>
      </c>
      <c r="D1110" s="160">
        <v>5</v>
      </c>
      <c r="E1110" s="160">
        <v>5</v>
      </c>
      <c r="F1110" s="160">
        <v>4</v>
      </c>
      <c r="G1110" s="160">
        <v>5</v>
      </c>
      <c r="H1110" s="160">
        <v>5</v>
      </c>
      <c r="I1110" s="160">
        <v>5</v>
      </c>
      <c r="J1110" s="160">
        <v>5</v>
      </c>
      <c r="K1110" s="160">
        <v>5</v>
      </c>
      <c r="L1110" s="160">
        <v>5</v>
      </c>
      <c r="M1110" s="160">
        <v>5</v>
      </c>
      <c r="N1110" s="160">
        <v>4</v>
      </c>
      <c r="O1110" s="160">
        <v>5</v>
      </c>
      <c r="P1110" s="99" t="s">
        <v>2470</v>
      </c>
      <c r="Q1110" s="99" t="s">
        <v>203</v>
      </c>
    </row>
    <row r="1111" spans="1:17" s="95" customFormat="1" ht="27" hidden="1" thickBot="1" x14ac:dyDescent="0.3">
      <c r="A1111" s="95">
        <v>2018</v>
      </c>
      <c r="B1111" s="140" t="s">
        <v>163</v>
      </c>
      <c r="C1111" s="160">
        <v>5</v>
      </c>
      <c r="D1111" s="160" t="s">
        <v>5</v>
      </c>
      <c r="E1111" s="160">
        <v>5</v>
      </c>
      <c r="F1111" s="160">
        <v>4</v>
      </c>
      <c r="G1111" s="160">
        <v>5</v>
      </c>
      <c r="H1111" s="160">
        <v>5</v>
      </c>
      <c r="I1111" s="160">
        <v>5</v>
      </c>
      <c r="J1111" s="160">
        <v>5</v>
      </c>
      <c r="K1111" s="160">
        <v>3</v>
      </c>
      <c r="L1111" s="160">
        <v>2</v>
      </c>
      <c r="M1111" s="160">
        <v>3</v>
      </c>
      <c r="N1111" s="160">
        <v>5</v>
      </c>
      <c r="O1111" s="160">
        <v>2</v>
      </c>
      <c r="P1111" s="98" t="s">
        <v>345</v>
      </c>
      <c r="Q1111" s="98" t="s">
        <v>203</v>
      </c>
    </row>
    <row r="1112" spans="1:17" s="95" customFormat="1" ht="15.75" hidden="1" thickBot="1" x14ac:dyDescent="0.3">
      <c r="A1112" s="95">
        <v>2018</v>
      </c>
      <c r="B1112" s="140" t="s">
        <v>163</v>
      </c>
      <c r="C1112" s="160">
        <v>4</v>
      </c>
      <c r="D1112" s="160">
        <v>5</v>
      </c>
      <c r="E1112" s="160">
        <v>5</v>
      </c>
      <c r="F1112" s="160">
        <v>4</v>
      </c>
      <c r="G1112" s="160">
        <v>5</v>
      </c>
      <c r="H1112" s="160">
        <v>3</v>
      </c>
      <c r="I1112" s="160">
        <v>4</v>
      </c>
      <c r="J1112" s="160">
        <v>4</v>
      </c>
      <c r="K1112" s="160">
        <v>3</v>
      </c>
      <c r="L1112" s="160">
        <v>4</v>
      </c>
      <c r="M1112" s="160">
        <v>5</v>
      </c>
      <c r="N1112" s="160">
        <v>5</v>
      </c>
      <c r="O1112" s="160">
        <v>5</v>
      </c>
      <c r="P1112" s="99" t="s">
        <v>3493</v>
      </c>
      <c r="Q1112" s="99" t="s">
        <v>1020</v>
      </c>
    </row>
    <row r="1113" spans="1:17" s="95" customFormat="1" ht="27" hidden="1" thickBot="1" x14ac:dyDescent="0.3">
      <c r="A1113" s="95">
        <v>2018</v>
      </c>
      <c r="B1113" s="140" t="s">
        <v>162</v>
      </c>
      <c r="C1113" s="160">
        <v>1</v>
      </c>
      <c r="D1113" s="160">
        <v>1</v>
      </c>
      <c r="E1113" s="160">
        <v>4</v>
      </c>
      <c r="F1113" s="160">
        <v>2</v>
      </c>
      <c r="G1113" s="160">
        <v>5</v>
      </c>
      <c r="H1113" s="160">
        <v>1</v>
      </c>
      <c r="I1113" s="160">
        <v>2</v>
      </c>
      <c r="J1113" s="160">
        <v>1</v>
      </c>
      <c r="K1113" s="160">
        <v>2</v>
      </c>
      <c r="L1113" s="160" t="s">
        <v>5</v>
      </c>
      <c r="M1113" s="160">
        <v>1</v>
      </c>
      <c r="N1113" s="160">
        <v>2</v>
      </c>
      <c r="O1113" s="160">
        <v>3</v>
      </c>
      <c r="P1113" s="98" t="s">
        <v>2477</v>
      </c>
      <c r="Q1113" s="98" t="s">
        <v>202</v>
      </c>
    </row>
    <row r="1114" spans="1:17" s="95" customFormat="1" ht="27" hidden="1" thickBot="1" x14ac:dyDescent="0.3">
      <c r="A1114" s="95">
        <v>2018</v>
      </c>
      <c r="B1114" s="140" t="s">
        <v>162</v>
      </c>
      <c r="C1114" s="160">
        <v>2</v>
      </c>
      <c r="D1114" s="160">
        <v>3</v>
      </c>
      <c r="E1114" s="160">
        <v>4</v>
      </c>
      <c r="F1114" s="160">
        <v>4</v>
      </c>
      <c r="G1114" s="160">
        <v>4</v>
      </c>
      <c r="H1114" s="160">
        <v>4</v>
      </c>
      <c r="I1114" s="160">
        <v>4</v>
      </c>
      <c r="J1114" s="160">
        <v>4</v>
      </c>
      <c r="K1114" s="160">
        <v>4</v>
      </c>
      <c r="L1114" s="160">
        <v>5</v>
      </c>
      <c r="M1114" s="160">
        <v>5</v>
      </c>
      <c r="N1114" s="160">
        <v>5</v>
      </c>
      <c r="O1114" s="160">
        <v>5</v>
      </c>
      <c r="P1114" s="99"/>
      <c r="Q1114" s="99" t="s">
        <v>203</v>
      </c>
    </row>
    <row r="1115" spans="1:17" s="95" customFormat="1" ht="27" hidden="1" thickBot="1" x14ac:dyDescent="0.3">
      <c r="A1115" s="95">
        <v>2018</v>
      </c>
      <c r="B1115" s="140" t="s">
        <v>163</v>
      </c>
      <c r="C1115" s="160">
        <v>5</v>
      </c>
      <c r="D1115" s="160">
        <v>1</v>
      </c>
      <c r="E1115" s="160">
        <v>5</v>
      </c>
      <c r="F1115" s="160">
        <v>5</v>
      </c>
      <c r="G1115" s="160">
        <v>3</v>
      </c>
      <c r="H1115" s="160">
        <v>5</v>
      </c>
      <c r="I1115" s="160">
        <v>5</v>
      </c>
      <c r="J1115" s="160">
        <v>5</v>
      </c>
      <c r="K1115" s="160">
        <v>5</v>
      </c>
      <c r="L1115" s="160">
        <v>5</v>
      </c>
      <c r="M1115" s="160">
        <v>5</v>
      </c>
      <c r="N1115" s="160">
        <v>5</v>
      </c>
      <c r="O1115" s="160">
        <v>5</v>
      </c>
      <c r="P1115" s="98" t="s">
        <v>1234</v>
      </c>
      <c r="Q1115" s="98" t="s">
        <v>153</v>
      </c>
    </row>
    <row r="1116" spans="1:17" s="95" customFormat="1" ht="27" hidden="1" thickBot="1" x14ac:dyDescent="0.3">
      <c r="A1116" s="95">
        <v>2018</v>
      </c>
      <c r="B1116" s="140" t="s">
        <v>162</v>
      </c>
      <c r="C1116" s="160">
        <v>2</v>
      </c>
      <c r="D1116" s="160">
        <v>5</v>
      </c>
      <c r="E1116" s="160">
        <v>1</v>
      </c>
      <c r="F1116" s="160">
        <v>1</v>
      </c>
      <c r="G1116" s="160">
        <v>3</v>
      </c>
      <c r="H1116" s="160">
        <v>5</v>
      </c>
      <c r="I1116" s="160">
        <v>1</v>
      </c>
      <c r="J1116" s="160">
        <v>1</v>
      </c>
      <c r="K1116" s="160">
        <v>1</v>
      </c>
      <c r="L1116" s="160">
        <v>3</v>
      </c>
      <c r="M1116" s="160">
        <v>1</v>
      </c>
      <c r="N1116" s="160">
        <v>3</v>
      </c>
      <c r="O1116" s="160">
        <v>1</v>
      </c>
      <c r="P1116" s="99" t="s">
        <v>2482</v>
      </c>
      <c r="Q1116" s="99" t="s">
        <v>155</v>
      </c>
    </row>
    <row r="1117" spans="1:17" s="95" customFormat="1" ht="27" hidden="1" thickBot="1" x14ac:dyDescent="0.3">
      <c r="A1117" s="95">
        <v>2018</v>
      </c>
      <c r="B1117" s="140" t="s">
        <v>162</v>
      </c>
      <c r="C1117" s="160">
        <v>5</v>
      </c>
      <c r="D1117" s="160">
        <v>5</v>
      </c>
      <c r="E1117" s="160">
        <v>4</v>
      </c>
      <c r="F1117" s="160">
        <v>5</v>
      </c>
      <c r="G1117" s="160">
        <v>5</v>
      </c>
      <c r="H1117" s="160">
        <v>5</v>
      </c>
      <c r="I1117" s="160">
        <v>5</v>
      </c>
      <c r="J1117" s="160">
        <v>3</v>
      </c>
      <c r="K1117" s="160">
        <v>5</v>
      </c>
      <c r="L1117" s="160">
        <v>3</v>
      </c>
      <c r="M1117" s="160">
        <v>5</v>
      </c>
      <c r="N1117" s="160">
        <v>5</v>
      </c>
      <c r="O1117" s="160">
        <v>3</v>
      </c>
      <c r="P1117" s="98" t="s">
        <v>2483</v>
      </c>
      <c r="Q1117" s="98" t="s">
        <v>204</v>
      </c>
    </row>
    <row r="1118" spans="1:17" s="95" customFormat="1" ht="27" hidden="1" thickBot="1" x14ac:dyDescent="0.3">
      <c r="A1118" s="95">
        <v>2018</v>
      </c>
      <c r="B1118" s="140" t="s">
        <v>163</v>
      </c>
      <c r="C1118" s="160">
        <v>4</v>
      </c>
      <c r="D1118" s="160">
        <v>3</v>
      </c>
      <c r="E1118" s="160">
        <v>4</v>
      </c>
      <c r="F1118" s="160">
        <v>5</v>
      </c>
      <c r="G1118" s="160">
        <v>3</v>
      </c>
      <c r="H1118" s="160">
        <v>4</v>
      </c>
      <c r="I1118" s="160">
        <v>3</v>
      </c>
      <c r="J1118" s="160">
        <v>3</v>
      </c>
      <c r="K1118" s="160">
        <v>4</v>
      </c>
      <c r="L1118" s="160">
        <v>4</v>
      </c>
      <c r="M1118" s="160">
        <v>4</v>
      </c>
      <c r="N1118" s="160">
        <v>4</v>
      </c>
      <c r="O1118" s="160">
        <v>4</v>
      </c>
      <c r="P1118" s="99" t="s">
        <v>390</v>
      </c>
      <c r="Q1118" s="99" t="s">
        <v>202</v>
      </c>
    </row>
    <row r="1119" spans="1:17" s="95" customFormat="1" ht="27" hidden="1" thickBot="1" x14ac:dyDescent="0.3">
      <c r="A1119" s="95">
        <v>2018</v>
      </c>
      <c r="B1119" s="140" t="s">
        <v>163</v>
      </c>
      <c r="C1119" s="160">
        <v>5</v>
      </c>
      <c r="D1119" s="160">
        <v>4</v>
      </c>
      <c r="E1119" s="160">
        <v>5</v>
      </c>
      <c r="F1119" s="160">
        <v>2</v>
      </c>
      <c r="G1119" s="160">
        <v>5</v>
      </c>
      <c r="H1119" s="160">
        <v>1</v>
      </c>
      <c r="I1119" s="160">
        <v>4</v>
      </c>
      <c r="J1119" s="160">
        <v>5</v>
      </c>
      <c r="K1119" s="160">
        <v>5</v>
      </c>
      <c r="L1119" s="160">
        <v>5</v>
      </c>
      <c r="M1119" s="160">
        <v>5</v>
      </c>
      <c r="N1119" s="160">
        <v>4</v>
      </c>
      <c r="O1119" s="160">
        <v>4</v>
      </c>
      <c r="P1119" s="98" t="s">
        <v>193</v>
      </c>
      <c r="Q1119" s="98" t="s">
        <v>202</v>
      </c>
    </row>
    <row r="1120" spans="1:17" s="95" customFormat="1" ht="15.75" hidden="1" thickBot="1" x14ac:dyDescent="0.3">
      <c r="A1120" s="95">
        <v>2018</v>
      </c>
      <c r="B1120" s="140" t="s">
        <v>162</v>
      </c>
      <c r="C1120" s="160">
        <v>4</v>
      </c>
      <c r="D1120" s="160">
        <v>5</v>
      </c>
      <c r="E1120" s="160">
        <v>3</v>
      </c>
      <c r="F1120" s="160">
        <v>5</v>
      </c>
      <c r="G1120" s="160">
        <v>4</v>
      </c>
      <c r="H1120" s="160">
        <v>5</v>
      </c>
      <c r="I1120" s="160">
        <v>3</v>
      </c>
      <c r="J1120" s="160">
        <v>4</v>
      </c>
      <c r="K1120" s="160">
        <v>3</v>
      </c>
      <c r="L1120" s="160">
        <v>3</v>
      </c>
      <c r="M1120" s="160">
        <v>3</v>
      </c>
      <c r="N1120" s="160">
        <v>5</v>
      </c>
      <c r="O1120" s="160">
        <v>4</v>
      </c>
      <c r="P1120" s="99" t="s">
        <v>196</v>
      </c>
      <c r="Q1120" s="99" t="s">
        <v>192</v>
      </c>
    </row>
    <row r="1121" spans="1:17" s="95" customFormat="1" ht="27" hidden="1" thickBot="1" x14ac:dyDescent="0.3">
      <c r="A1121" s="95">
        <v>2018</v>
      </c>
      <c r="B1121" s="140" t="s">
        <v>162</v>
      </c>
      <c r="C1121" s="160">
        <v>4</v>
      </c>
      <c r="D1121" s="160">
        <v>4</v>
      </c>
      <c r="E1121" s="160">
        <v>4</v>
      </c>
      <c r="F1121" s="160">
        <v>4</v>
      </c>
      <c r="G1121" s="160">
        <v>4</v>
      </c>
      <c r="H1121" s="160">
        <v>4</v>
      </c>
      <c r="I1121" s="160">
        <v>4</v>
      </c>
      <c r="J1121" s="160">
        <v>4</v>
      </c>
      <c r="K1121" s="160">
        <v>4</v>
      </c>
      <c r="L1121" s="160">
        <v>4</v>
      </c>
      <c r="M1121" s="160">
        <v>4</v>
      </c>
      <c r="N1121" s="160">
        <v>5</v>
      </c>
      <c r="O1121" s="160">
        <v>4</v>
      </c>
      <c r="P1121" s="98" t="s">
        <v>483</v>
      </c>
      <c r="Q1121" s="98" t="s">
        <v>203</v>
      </c>
    </row>
    <row r="1122" spans="1:17" s="95" customFormat="1" ht="15.75" hidden="1" thickBot="1" x14ac:dyDescent="0.3">
      <c r="A1122" s="138">
        <v>2019</v>
      </c>
      <c r="B1122" s="151" t="s">
        <v>162</v>
      </c>
      <c r="C1122" s="151">
        <v>5</v>
      </c>
      <c r="D1122" s="151">
        <v>4</v>
      </c>
      <c r="E1122" s="151">
        <v>5</v>
      </c>
      <c r="F1122" s="151">
        <v>4</v>
      </c>
      <c r="G1122" s="151">
        <v>5</v>
      </c>
      <c r="H1122" s="151">
        <v>5</v>
      </c>
      <c r="I1122" s="151">
        <v>2</v>
      </c>
      <c r="J1122" s="151">
        <v>3</v>
      </c>
      <c r="K1122" s="151">
        <v>3</v>
      </c>
      <c r="L1122" s="151">
        <v>4</v>
      </c>
      <c r="M1122" s="151">
        <v>3</v>
      </c>
      <c r="N1122" s="151">
        <v>4</v>
      </c>
      <c r="O1122" s="151">
        <v>5</v>
      </c>
      <c r="P1122" s="151" t="s">
        <v>2542</v>
      </c>
      <c r="Q1122" s="151" t="s">
        <v>203</v>
      </c>
    </row>
    <row r="1123" spans="1:17" s="95" customFormat="1" ht="15.75" hidden="1" thickBot="1" x14ac:dyDescent="0.3">
      <c r="A1123" s="138">
        <v>2019</v>
      </c>
      <c r="B1123" s="149" t="s">
        <v>162</v>
      </c>
      <c r="C1123" s="149">
        <v>5</v>
      </c>
      <c r="D1123" s="149">
        <v>5</v>
      </c>
      <c r="E1123" s="149">
        <v>5</v>
      </c>
      <c r="F1123" s="149">
        <v>3</v>
      </c>
      <c r="G1123" s="149">
        <v>4</v>
      </c>
      <c r="H1123" s="149">
        <v>2</v>
      </c>
      <c r="I1123" s="149">
        <v>2</v>
      </c>
      <c r="J1123" s="149">
        <v>1</v>
      </c>
      <c r="K1123" s="149">
        <v>5</v>
      </c>
      <c r="L1123" s="149">
        <v>5</v>
      </c>
      <c r="M1123" s="149">
        <v>3</v>
      </c>
      <c r="N1123" s="149">
        <v>4</v>
      </c>
      <c r="O1123" s="149">
        <v>5</v>
      </c>
      <c r="P1123" s="149" t="s">
        <v>379</v>
      </c>
      <c r="Q1123" s="149" t="s">
        <v>203</v>
      </c>
    </row>
    <row r="1124" spans="1:17" s="95" customFormat="1" ht="15.75" hidden="1" thickBot="1" x14ac:dyDescent="0.3">
      <c r="A1124" s="138">
        <v>2019</v>
      </c>
      <c r="B1124" s="151" t="s">
        <v>163</v>
      </c>
      <c r="C1124" s="151">
        <v>5</v>
      </c>
      <c r="D1124" s="151">
        <v>3</v>
      </c>
      <c r="E1124" s="151">
        <v>4</v>
      </c>
      <c r="F1124" s="151">
        <v>3</v>
      </c>
      <c r="G1124" s="151">
        <v>4</v>
      </c>
      <c r="H1124" s="151">
        <v>4</v>
      </c>
      <c r="I1124" s="151">
        <v>3</v>
      </c>
      <c r="J1124" s="151">
        <v>3</v>
      </c>
      <c r="K1124" s="151">
        <v>4</v>
      </c>
      <c r="L1124" s="151">
        <v>4</v>
      </c>
      <c r="M1124" s="151">
        <v>4</v>
      </c>
      <c r="N1124" s="151">
        <v>4</v>
      </c>
      <c r="O1124" s="151">
        <v>5</v>
      </c>
      <c r="P1124" s="151" t="s">
        <v>1194</v>
      </c>
      <c r="Q1124" s="151" t="s">
        <v>153</v>
      </c>
    </row>
    <row r="1125" spans="1:17" s="95" customFormat="1" ht="15.75" hidden="1" thickBot="1" x14ac:dyDescent="0.3">
      <c r="A1125" s="138">
        <v>2019</v>
      </c>
      <c r="B1125" s="149" t="s">
        <v>163</v>
      </c>
      <c r="C1125" s="149">
        <v>3</v>
      </c>
      <c r="D1125" s="149">
        <v>4</v>
      </c>
      <c r="E1125" s="149">
        <v>3</v>
      </c>
      <c r="F1125" s="149">
        <v>5</v>
      </c>
      <c r="G1125" s="149">
        <v>5</v>
      </c>
      <c r="H1125" s="149">
        <v>4</v>
      </c>
      <c r="I1125" s="149" t="s">
        <v>5</v>
      </c>
      <c r="J1125" s="149">
        <v>2</v>
      </c>
      <c r="K1125" s="149">
        <v>2</v>
      </c>
      <c r="L1125" s="149">
        <v>4</v>
      </c>
      <c r="M1125" s="149">
        <v>3</v>
      </c>
      <c r="N1125" s="149">
        <v>5</v>
      </c>
      <c r="O1125" s="149">
        <v>2</v>
      </c>
      <c r="P1125" s="149" t="s">
        <v>2190</v>
      </c>
      <c r="Q1125" s="149" t="s">
        <v>204</v>
      </c>
    </row>
    <row r="1126" spans="1:17" s="95" customFormat="1" ht="15.75" hidden="1" thickBot="1" x14ac:dyDescent="0.3">
      <c r="A1126" s="138">
        <v>2019</v>
      </c>
      <c r="B1126" s="151" t="s">
        <v>163</v>
      </c>
      <c r="C1126" s="151">
        <v>4</v>
      </c>
      <c r="D1126" s="151">
        <v>3</v>
      </c>
      <c r="E1126" s="151">
        <v>3</v>
      </c>
      <c r="F1126" s="151">
        <v>3</v>
      </c>
      <c r="G1126" s="151">
        <v>3</v>
      </c>
      <c r="H1126" s="151">
        <v>3</v>
      </c>
      <c r="I1126" s="151">
        <v>4</v>
      </c>
      <c r="J1126" s="151">
        <v>4</v>
      </c>
      <c r="K1126" s="151">
        <v>3</v>
      </c>
      <c r="L1126" s="151">
        <v>3</v>
      </c>
      <c r="M1126" s="151">
        <v>3</v>
      </c>
      <c r="N1126" s="151">
        <v>3</v>
      </c>
      <c r="O1126" s="151">
        <v>3</v>
      </c>
      <c r="P1126" s="151" t="s">
        <v>345</v>
      </c>
      <c r="Q1126" s="151" t="s">
        <v>204</v>
      </c>
    </row>
    <row r="1127" spans="1:17" s="95" customFormat="1" ht="15.75" hidden="1" thickBot="1" x14ac:dyDescent="0.3">
      <c r="A1127" s="138">
        <v>2019</v>
      </c>
      <c r="B1127" s="149" t="s">
        <v>162</v>
      </c>
      <c r="C1127" s="149">
        <v>3</v>
      </c>
      <c r="D1127" s="149">
        <v>2</v>
      </c>
      <c r="E1127" s="149">
        <v>4</v>
      </c>
      <c r="F1127" s="149">
        <v>2</v>
      </c>
      <c r="G1127" s="149">
        <v>2</v>
      </c>
      <c r="H1127" s="149">
        <v>2</v>
      </c>
      <c r="I1127" s="149">
        <v>4</v>
      </c>
      <c r="J1127" s="149">
        <v>2</v>
      </c>
      <c r="K1127" s="149">
        <v>5</v>
      </c>
      <c r="L1127" s="149">
        <v>3</v>
      </c>
      <c r="M1127" s="149">
        <v>5</v>
      </c>
      <c r="N1127" s="149">
        <v>5</v>
      </c>
      <c r="O1127" s="149">
        <v>4</v>
      </c>
      <c r="P1127" s="149" t="s">
        <v>2180</v>
      </c>
      <c r="Q1127" s="149" t="s">
        <v>2561</v>
      </c>
    </row>
    <row r="1128" spans="1:17" s="95" customFormat="1" ht="15.75" hidden="1" thickBot="1" x14ac:dyDescent="0.3">
      <c r="A1128" s="138">
        <v>2019</v>
      </c>
      <c r="B1128" s="151" t="s">
        <v>162</v>
      </c>
      <c r="C1128" s="151">
        <v>1</v>
      </c>
      <c r="D1128" s="151">
        <v>2</v>
      </c>
      <c r="E1128" s="151">
        <v>4</v>
      </c>
      <c r="F1128" s="151">
        <v>3</v>
      </c>
      <c r="G1128" s="151">
        <v>4</v>
      </c>
      <c r="H1128" s="151">
        <v>3</v>
      </c>
      <c r="I1128" s="151">
        <v>2</v>
      </c>
      <c r="J1128" s="151">
        <v>2</v>
      </c>
      <c r="K1128" s="151">
        <v>3</v>
      </c>
      <c r="L1128" s="151">
        <v>2</v>
      </c>
      <c r="M1128" s="151">
        <v>2</v>
      </c>
      <c r="N1128" s="151">
        <v>5</v>
      </c>
      <c r="O1128" s="151">
        <v>2</v>
      </c>
      <c r="P1128" s="151" t="s">
        <v>301</v>
      </c>
      <c r="Q1128" s="151" t="s">
        <v>192</v>
      </c>
    </row>
    <row r="1129" spans="1:17" s="95" customFormat="1" ht="15.75" hidden="1" thickBot="1" x14ac:dyDescent="0.3">
      <c r="A1129" s="138">
        <v>2019</v>
      </c>
      <c r="B1129" s="149" t="s">
        <v>2570</v>
      </c>
      <c r="C1129" s="149">
        <v>5</v>
      </c>
      <c r="D1129" s="149">
        <v>5</v>
      </c>
      <c r="E1129" s="149">
        <v>4</v>
      </c>
      <c r="F1129" s="149">
        <v>5</v>
      </c>
      <c r="G1129" s="149">
        <v>5</v>
      </c>
      <c r="H1129" s="149">
        <v>1</v>
      </c>
      <c r="I1129" s="149">
        <v>1</v>
      </c>
      <c r="J1129" s="149">
        <v>1</v>
      </c>
      <c r="K1129" s="149">
        <v>1</v>
      </c>
      <c r="L1129" s="149">
        <v>5</v>
      </c>
      <c r="M1129" s="149">
        <v>5</v>
      </c>
      <c r="N1129" s="149">
        <v>5</v>
      </c>
      <c r="O1129" s="149">
        <v>1</v>
      </c>
      <c r="P1129" s="149" t="s">
        <v>345</v>
      </c>
      <c r="Q1129" s="149" t="s">
        <v>204</v>
      </c>
    </row>
    <row r="1130" spans="1:17" s="95" customFormat="1" ht="15.75" hidden="1" thickBot="1" x14ac:dyDescent="0.3">
      <c r="A1130" s="138">
        <v>2019</v>
      </c>
      <c r="B1130" s="151" t="s">
        <v>162</v>
      </c>
      <c r="C1130" s="151">
        <v>4</v>
      </c>
      <c r="D1130" s="151">
        <v>3</v>
      </c>
      <c r="E1130" s="151">
        <v>5</v>
      </c>
      <c r="F1130" s="151">
        <v>5</v>
      </c>
      <c r="G1130" s="151">
        <v>5</v>
      </c>
      <c r="H1130" s="151">
        <v>3</v>
      </c>
      <c r="I1130" s="151">
        <v>5</v>
      </c>
      <c r="J1130" s="151">
        <v>4</v>
      </c>
      <c r="K1130" s="151">
        <v>3</v>
      </c>
      <c r="L1130" s="151">
        <v>4</v>
      </c>
      <c r="M1130" s="151">
        <v>5</v>
      </c>
      <c r="N1130" s="151">
        <v>5</v>
      </c>
      <c r="O1130" s="151">
        <v>3</v>
      </c>
      <c r="P1130" s="151" t="s">
        <v>2574</v>
      </c>
      <c r="Q1130" s="151" t="s">
        <v>153</v>
      </c>
    </row>
    <row r="1131" spans="1:17" s="95" customFormat="1" ht="15.75" hidden="1" thickBot="1" x14ac:dyDescent="0.3">
      <c r="A1131" s="138">
        <v>2019</v>
      </c>
      <c r="B1131" s="149" t="s">
        <v>162</v>
      </c>
      <c r="C1131" s="149">
        <v>5</v>
      </c>
      <c r="D1131" s="149">
        <v>5</v>
      </c>
      <c r="E1131" s="149">
        <v>4</v>
      </c>
      <c r="F1131" s="149">
        <v>5</v>
      </c>
      <c r="G1131" s="149">
        <v>2</v>
      </c>
      <c r="H1131" s="149">
        <v>5</v>
      </c>
      <c r="I1131" s="149">
        <v>5</v>
      </c>
      <c r="J1131" s="149">
        <v>5</v>
      </c>
      <c r="K1131" s="149">
        <v>2</v>
      </c>
      <c r="L1131" s="149">
        <v>5</v>
      </c>
      <c r="M1131" s="149">
        <v>5</v>
      </c>
      <c r="N1131" s="149">
        <v>4</v>
      </c>
      <c r="O1131" s="149">
        <v>4</v>
      </c>
      <c r="P1131" s="149" t="s">
        <v>2580</v>
      </c>
      <c r="Q1131" s="149" t="s">
        <v>155</v>
      </c>
    </row>
    <row r="1132" spans="1:17" s="95" customFormat="1" ht="15.75" hidden="1" thickBot="1" x14ac:dyDescent="0.3">
      <c r="A1132" s="138">
        <v>2019</v>
      </c>
      <c r="B1132" s="151" t="s">
        <v>162</v>
      </c>
      <c r="C1132" s="151">
        <v>4</v>
      </c>
      <c r="D1132" s="151">
        <v>1</v>
      </c>
      <c r="E1132" s="151">
        <v>4</v>
      </c>
      <c r="F1132" s="151">
        <v>4</v>
      </c>
      <c r="G1132" s="151">
        <v>5</v>
      </c>
      <c r="H1132" s="151">
        <v>2</v>
      </c>
      <c r="I1132" s="151">
        <v>4</v>
      </c>
      <c r="J1132" s="151">
        <v>3</v>
      </c>
      <c r="K1132" s="151">
        <v>3</v>
      </c>
      <c r="L1132" s="151">
        <v>2</v>
      </c>
      <c r="M1132" s="151">
        <v>5</v>
      </c>
      <c r="N1132" s="151">
        <v>5</v>
      </c>
      <c r="O1132" s="151">
        <v>1</v>
      </c>
      <c r="P1132" s="151" t="s">
        <v>2585</v>
      </c>
      <c r="Q1132" s="151" t="s">
        <v>203</v>
      </c>
    </row>
    <row r="1133" spans="1:17" s="95" customFormat="1" ht="15.75" hidden="1" thickBot="1" x14ac:dyDescent="0.3">
      <c r="A1133" s="138">
        <v>2019</v>
      </c>
      <c r="B1133" s="149" t="s">
        <v>162</v>
      </c>
      <c r="C1133" s="149">
        <v>4</v>
      </c>
      <c r="D1133" s="149">
        <v>4</v>
      </c>
      <c r="E1133" s="149">
        <v>4</v>
      </c>
      <c r="F1133" s="149">
        <v>3</v>
      </c>
      <c r="G1133" s="149">
        <v>4</v>
      </c>
      <c r="H1133" s="149">
        <v>4</v>
      </c>
      <c r="I1133" s="149">
        <v>2</v>
      </c>
      <c r="J1133" s="149">
        <v>3</v>
      </c>
      <c r="K1133" s="149">
        <v>4</v>
      </c>
      <c r="L1133" s="149">
        <v>3</v>
      </c>
      <c r="M1133" s="149">
        <v>4</v>
      </c>
      <c r="N1133" s="149">
        <v>5</v>
      </c>
      <c r="O1133" s="149">
        <v>3</v>
      </c>
      <c r="P1133" s="149" t="s">
        <v>345</v>
      </c>
      <c r="Q1133" s="149" t="s">
        <v>155</v>
      </c>
    </row>
    <row r="1134" spans="1:17" s="95" customFormat="1" ht="15.75" hidden="1" thickBot="1" x14ac:dyDescent="0.3">
      <c r="A1134" s="138">
        <v>2019</v>
      </c>
      <c r="B1134" s="151" t="s">
        <v>163</v>
      </c>
      <c r="C1134" s="151">
        <v>4</v>
      </c>
      <c r="D1134" s="151">
        <v>1</v>
      </c>
      <c r="E1134" s="151">
        <v>5</v>
      </c>
      <c r="F1134" s="151">
        <v>4</v>
      </c>
      <c r="G1134" s="151">
        <v>4</v>
      </c>
      <c r="H1134" s="151">
        <v>4</v>
      </c>
      <c r="I1134" s="151">
        <v>5</v>
      </c>
      <c r="J1134" s="151">
        <v>3</v>
      </c>
      <c r="K1134" s="151">
        <v>4</v>
      </c>
      <c r="L1134" s="151">
        <v>5</v>
      </c>
      <c r="M1134" s="151">
        <v>2</v>
      </c>
      <c r="N1134" s="151">
        <v>5</v>
      </c>
      <c r="O1134" s="151">
        <v>4</v>
      </c>
      <c r="P1134" s="151" t="s">
        <v>345</v>
      </c>
      <c r="Q1134" s="151" t="s">
        <v>153</v>
      </c>
    </row>
    <row r="1135" spans="1:17" s="95" customFormat="1" ht="15.75" hidden="1" thickBot="1" x14ac:dyDescent="0.3">
      <c r="A1135" s="138">
        <v>2019</v>
      </c>
      <c r="B1135" s="149" t="s">
        <v>163</v>
      </c>
      <c r="C1135" s="149">
        <v>2</v>
      </c>
      <c r="D1135" s="149">
        <v>1</v>
      </c>
      <c r="E1135" s="149">
        <v>1</v>
      </c>
      <c r="F1135" s="149">
        <v>1</v>
      </c>
      <c r="G1135" s="149">
        <v>2</v>
      </c>
      <c r="H1135" s="149">
        <v>1</v>
      </c>
      <c r="I1135" s="149">
        <v>2</v>
      </c>
      <c r="J1135" s="149">
        <v>2</v>
      </c>
      <c r="K1135" s="149">
        <v>1</v>
      </c>
      <c r="L1135" s="149">
        <v>3</v>
      </c>
      <c r="M1135" s="149">
        <v>2</v>
      </c>
      <c r="N1135" s="149">
        <v>2</v>
      </c>
      <c r="O1135" s="149">
        <v>3</v>
      </c>
      <c r="P1135" s="149" t="s">
        <v>2596</v>
      </c>
      <c r="Q1135" s="149" t="s">
        <v>204</v>
      </c>
    </row>
    <row r="1136" spans="1:17" s="95" customFormat="1" ht="15.75" hidden="1" thickBot="1" x14ac:dyDescent="0.3">
      <c r="A1136" s="138">
        <v>2019</v>
      </c>
      <c r="B1136" s="151" t="s">
        <v>162</v>
      </c>
      <c r="C1136" s="151">
        <v>5</v>
      </c>
      <c r="D1136" s="151">
        <v>5</v>
      </c>
      <c r="E1136" s="151">
        <v>5</v>
      </c>
      <c r="F1136" s="151">
        <v>2</v>
      </c>
      <c r="G1136" s="151">
        <v>5</v>
      </c>
      <c r="H1136" s="151">
        <v>5</v>
      </c>
      <c r="I1136" s="151">
        <v>3</v>
      </c>
      <c r="J1136" s="151">
        <v>3</v>
      </c>
      <c r="K1136" s="151">
        <v>5</v>
      </c>
      <c r="L1136" s="151">
        <v>2</v>
      </c>
      <c r="M1136" s="151">
        <v>3</v>
      </c>
      <c r="N1136" s="151">
        <v>5</v>
      </c>
      <c r="O1136" s="151">
        <v>5</v>
      </c>
      <c r="P1136" s="151" t="s">
        <v>345</v>
      </c>
      <c r="Q1136" s="151" t="s">
        <v>203</v>
      </c>
    </row>
    <row r="1137" spans="1:17" s="95" customFormat="1" ht="15.75" hidden="1" thickBot="1" x14ac:dyDescent="0.3">
      <c r="A1137" s="138">
        <v>2019</v>
      </c>
      <c r="B1137" s="149" t="s">
        <v>162</v>
      </c>
      <c r="C1137" s="149">
        <v>5</v>
      </c>
      <c r="D1137" s="149">
        <v>5</v>
      </c>
      <c r="E1137" s="149">
        <v>5</v>
      </c>
      <c r="F1137" s="149">
        <v>5</v>
      </c>
      <c r="G1137" s="149">
        <v>5</v>
      </c>
      <c r="H1137" s="149">
        <v>5</v>
      </c>
      <c r="I1137" s="149">
        <v>5</v>
      </c>
      <c r="J1137" s="149" t="s">
        <v>5</v>
      </c>
      <c r="K1137" s="149">
        <v>4</v>
      </c>
      <c r="L1137" s="149">
        <v>5</v>
      </c>
      <c r="M1137" s="149">
        <v>5</v>
      </c>
      <c r="N1137" s="149">
        <v>5</v>
      </c>
      <c r="O1137" s="149">
        <v>5</v>
      </c>
      <c r="P1137" s="149" t="s">
        <v>2604</v>
      </c>
      <c r="Q1137" s="149" t="s">
        <v>203</v>
      </c>
    </row>
    <row r="1138" spans="1:17" s="95" customFormat="1" ht="15.75" hidden="1" thickBot="1" x14ac:dyDescent="0.3">
      <c r="A1138" s="138">
        <v>2019</v>
      </c>
      <c r="B1138" s="151" t="s">
        <v>162</v>
      </c>
      <c r="C1138" s="151">
        <v>4</v>
      </c>
      <c r="D1138" s="151">
        <v>2</v>
      </c>
      <c r="E1138" s="151">
        <v>4</v>
      </c>
      <c r="F1138" s="151">
        <v>3</v>
      </c>
      <c r="G1138" s="151">
        <v>5</v>
      </c>
      <c r="H1138" s="151" t="s">
        <v>5</v>
      </c>
      <c r="I1138" s="151">
        <v>5</v>
      </c>
      <c r="J1138" s="151">
        <v>5</v>
      </c>
      <c r="K1138" s="151">
        <v>2</v>
      </c>
      <c r="L1138" s="151">
        <v>5</v>
      </c>
      <c r="M1138" s="151" t="s">
        <v>5</v>
      </c>
      <c r="N1138" s="151">
        <v>3</v>
      </c>
      <c r="O1138" s="151">
        <v>4</v>
      </c>
      <c r="P1138" s="151" t="s">
        <v>2608</v>
      </c>
      <c r="Q1138" s="151" t="s">
        <v>153</v>
      </c>
    </row>
    <row r="1139" spans="1:17" s="95" customFormat="1" ht="15.75" hidden="1" thickBot="1" x14ac:dyDescent="0.3">
      <c r="A1139" s="138">
        <v>2019</v>
      </c>
      <c r="B1139" s="149" t="s">
        <v>163</v>
      </c>
      <c r="C1139" s="149">
        <v>5</v>
      </c>
      <c r="D1139" s="149">
        <v>2</v>
      </c>
      <c r="E1139" s="149">
        <v>2</v>
      </c>
      <c r="F1139" s="149">
        <v>1</v>
      </c>
      <c r="G1139" s="149">
        <v>4</v>
      </c>
      <c r="H1139" s="149">
        <v>1</v>
      </c>
      <c r="I1139" s="149">
        <v>2</v>
      </c>
      <c r="J1139" s="149">
        <v>2</v>
      </c>
      <c r="K1139" s="149">
        <v>2</v>
      </c>
      <c r="L1139" s="149">
        <v>4</v>
      </c>
      <c r="M1139" s="149">
        <v>1</v>
      </c>
      <c r="N1139" s="149">
        <v>5</v>
      </c>
      <c r="O1139" s="149">
        <v>5</v>
      </c>
      <c r="P1139" s="149" t="s">
        <v>191</v>
      </c>
      <c r="Q1139" s="149" t="s">
        <v>192</v>
      </c>
    </row>
    <row r="1140" spans="1:17" s="95" customFormat="1" ht="15.75" hidden="1" thickBot="1" x14ac:dyDescent="0.3">
      <c r="A1140" s="138">
        <v>2019</v>
      </c>
      <c r="B1140" s="151" t="s">
        <v>162</v>
      </c>
      <c r="C1140" s="151">
        <v>5</v>
      </c>
      <c r="D1140" s="151">
        <v>5</v>
      </c>
      <c r="E1140" s="151">
        <v>4</v>
      </c>
      <c r="F1140" s="151">
        <v>4</v>
      </c>
      <c r="G1140" s="151">
        <v>5</v>
      </c>
      <c r="H1140" s="151">
        <v>4</v>
      </c>
      <c r="I1140" s="151">
        <v>5</v>
      </c>
      <c r="J1140" s="151">
        <v>4</v>
      </c>
      <c r="K1140" s="151">
        <v>4</v>
      </c>
      <c r="L1140" s="151">
        <v>4</v>
      </c>
      <c r="M1140" s="151">
        <v>4</v>
      </c>
      <c r="N1140" s="151">
        <v>4</v>
      </c>
      <c r="O1140" s="151">
        <v>4</v>
      </c>
      <c r="P1140" s="151" t="s">
        <v>345</v>
      </c>
      <c r="Q1140" s="151" t="s">
        <v>204</v>
      </c>
    </row>
    <row r="1141" spans="1:17" s="95" customFormat="1" ht="15.75" hidden="1" thickBot="1" x14ac:dyDescent="0.3">
      <c r="A1141" s="138">
        <v>2019</v>
      </c>
      <c r="B1141" s="149" t="s">
        <v>162</v>
      </c>
      <c r="C1141" s="149">
        <v>5</v>
      </c>
      <c r="D1141" s="149">
        <v>5</v>
      </c>
      <c r="E1141" s="149">
        <v>5</v>
      </c>
      <c r="F1141" s="149">
        <v>5</v>
      </c>
      <c r="G1141" s="149">
        <v>5</v>
      </c>
      <c r="H1141" s="149">
        <v>5</v>
      </c>
      <c r="I1141" s="149">
        <v>2</v>
      </c>
      <c r="J1141" s="149">
        <v>3</v>
      </c>
      <c r="K1141" s="149">
        <v>3</v>
      </c>
      <c r="L1141" s="149">
        <v>3</v>
      </c>
      <c r="M1141" s="149">
        <v>5</v>
      </c>
      <c r="N1141" s="149">
        <v>5</v>
      </c>
      <c r="O1141" s="149">
        <v>5</v>
      </c>
      <c r="P1141" s="149" t="s">
        <v>479</v>
      </c>
      <c r="Q1141" s="149" t="s">
        <v>203</v>
      </c>
    </row>
    <row r="1142" spans="1:17" s="95" customFormat="1" ht="15.75" hidden="1" thickBot="1" x14ac:dyDescent="0.3">
      <c r="A1142" s="138">
        <v>2019</v>
      </c>
      <c r="B1142" s="151" t="s">
        <v>163</v>
      </c>
      <c r="C1142" s="151">
        <v>2</v>
      </c>
      <c r="D1142" s="151">
        <v>3</v>
      </c>
      <c r="E1142" s="151">
        <v>3</v>
      </c>
      <c r="F1142" s="151">
        <v>4</v>
      </c>
      <c r="G1142" s="151">
        <v>4</v>
      </c>
      <c r="H1142" s="151">
        <v>3</v>
      </c>
      <c r="I1142" s="151">
        <v>4</v>
      </c>
      <c r="J1142" s="151">
        <v>3</v>
      </c>
      <c r="K1142" s="151">
        <v>4</v>
      </c>
      <c r="L1142" s="151">
        <v>5</v>
      </c>
      <c r="M1142" s="151" t="s">
        <v>5</v>
      </c>
      <c r="N1142" s="151">
        <v>3</v>
      </c>
      <c r="O1142" s="151">
        <v>5</v>
      </c>
      <c r="P1142" s="151" t="s">
        <v>2621</v>
      </c>
      <c r="Q1142" s="151" t="s">
        <v>1901</v>
      </c>
    </row>
    <row r="1143" spans="1:17" s="95" customFormat="1" ht="15.75" hidden="1" thickBot="1" x14ac:dyDescent="0.3">
      <c r="A1143" s="138">
        <v>2019</v>
      </c>
      <c r="B1143" s="149" t="s">
        <v>163</v>
      </c>
      <c r="C1143" s="149">
        <v>5</v>
      </c>
      <c r="D1143" s="149">
        <v>4</v>
      </c>
      <c r="E1143" s="149">
        <v>4</v>
      </c>
      <c r="F1143" s="149">
        <v>4</v>
      </c>
      <c r="G1143" s="149">
        <v>4</v>
      </c>
      <c r="H1143" s="149">
        <v>5</v>
      </c>
      <c r="I1143" s="149">
        <v>3</v>
      </c>
      <c r="J1143" s="149">
        <v>5</v>
      </c>
      <c r="K1143" s="149">
        <v>4</v>
      </c>
      <c r="L1143" s="149">
        <v>5</v>
      </c>
      <c r="M1143" s="149">
        <v>5</v>
      </c>
      <c r="N1143" s="149">
        <v>4</v>
      </c>
      <c r="O1143" s="149">
        <v>5</v>
      </c>
      <c r="P1143" s="149" t="s">
        <v>1722</v>
      </c>
      <c r="Q1143" s="149" t="s">
        <v>202</v>
      </c>
    </row>
    <row r="1144" spans="1:17" s="95" customFormat="1" ht="15.75" hidden="1" thickBot="1" x14ac:dyDescent="0.3">
      <c r="A1144" s="138">
        <v>2019</v>
      </c>
      <c r="B1144" s="151" t="s">
        <v>2631</v>
      </c>
      <c r="C1144" s="151">
        <v>1</v>
      </c>
      <c r="D1144" s="151">
        <v>2</v>
      </c>
      <c r="E1144" s="151">
        <v>1</v>
      </c>
      <c r="F1144" s="151">
        <v>2</v>
      </c>
      <c r="G1144" s="151">
        <v>1</v>
      </c>
      <c r="H1144" s="151">
        <v>1</v>
      </c>
      <c r="I1144" s="151">
        <v>1</v>
      </c>
      <c r="J1144" s="151">
        <v>1</v>
      </c>
      <c r="K1144" s="151">
        <v>1</v>
      </c>
      <c r="L1144" s="151">
        <v>1</v>
      </c>
      <c r="M1144" s="151">
        <v>1</v>
      </c>
      <c r="N1144" s="151">
        <v>1</v>
      </c>
      <c r="O1144" s="151">
        <v>2</v>
      </c>
      <c r="P1144" s="171"/>
      <c r="Q1144" s="151" t="s">
        <v>155</v>
      </c>
    </row>
    <row r="1145" spans="1:17" s="95" customFormat="1" ht="15.75" hidden="1" thickBot="1" x14ac:dyDescent="0.3">
      <c r="A1145" s="138">
        <v>2019</v>
      </c>
      <c r="B1145" s="149" t="s">
        <v>162</v>
      </c>
      <c r="C1145" s="149">
        <v>5</v>
      </c>
      <c r="D1145" s="149">
        <v>4</v>
      </c>
      <c r="E1145" s="149">
        <v>5</v>
      </c>
      <c r="F1145" s="149">
        <v>5</v>
      </c>
      <c r="G1145" s="149">
        <v>5</v>
      </c>
      <c r="H1145" s="149">
        <v>5</v>
      </c>
      <c r="I1145" s="149">
        <v>4</v>
      </c>
      <c r="J1145" s="149">
        <v>5</v>
      </c>
      <c r="K1145" s="149">
        <v>5</v>
      </c>
      <c r="L1145" s="149">
        <v>5</v>
      </c>
      <c r="M1145" s="149">
        <v>5</v>
      </c>
      <c r="N1145" s="149">
        <v>4</v>
      </c>
      <c r="O1145" s="149">
        <v>4</v>
      </c>
      <c r="P1145" s="149" t="s">
        <v>345</v>
      </c>
      <c r="Q1145" s="149" t="s">
        <v>203</v>
      </c>
    </row>
    <row r="1146" spans="1:17" s="95" customFormat="1" ht="15.75" hidden="1" thickBot="1" x14ac:dyDescent="0.3">
      <c r="A1146" s="138">
        <v>2019</v>
      </c>
      <c r="B1146" s="151" t="s">
        <v>162</v>
      </c>
      <c r="C1146" s="151">
        <v>4</v>
      </c>
      <c r="D1146" s="151">
        <v>3</v>
      </c>
      <c r="E1146" s="151">
        <v>5</v>
      </c>
      <c r="F1146" s="151">
        <v>2</v>
      </c>
      <c r="G1146" s="151">
        <v>5</v>
      </c>
      <c r="H1146" s="151">
        <v>1</v>
      </c>
      <c r="I1146" s="151">
        <v>4</v>
      </c>
      <c r="J1146" s="151">
        <v>1</v>
      </c>
      <c r="K1146" s="151">
        <v>3</v>
      </c>
      <c r="L1146" s="151">
        <v>4</v>
      </c>
      <c r="M1146" s="151">
        <v>3</v>
      </c>
      <c r="N1146" s="151">
        <v>4</v>
      </c>
      <c r="O1146" s="151">
        <v>3</v>
      </c>
      <c r="P1146" s="151" t="s">
        <v>345</v>
      </c>
      <c r="Q1146" s="151" t="s">
        <v>153</v>
      </c>
    </row>
    <row r="1147" spans="1:17" s="95" customFormat="1" ht="15.75" hidden="1" thickBot="1" x14ac:dyDescent="0.3">
      <c r="A1147" s="138">
        <v>2019</v>
      </c>
      <c r="B1147" s="149" t="s">
        <v>162</v>
      </c>
      <c r="C1147" s="149">
        <v>5</v>
      </c>
      <c r="D1147" s="149">
        <v>5</v>
      </c>
      <c r="E1147" s="149">
        <v>5</v>
      </c>
      <c r="F1147" s="149">
        <v>5</v>
      </c>
      <c r="G1147" s="149">
        <v>4</v>
      </c>
      <c r="H1147" s="149">
        <v>5</v>
      </c>
      <c r="I1147" s="149">
        <v>5</v>
      </c>
      <c r="J1147" s="149">
        <v>5</v>
      </c>
      <c r="K1147" s="149" t="s">
        <v>5</v>
      </c>
      <c r="L1147" s="149">
        <v>4</v>
      </c>
      <c r="M1147" s="149" t="s">
        <v>5</v>
      </c>
      <c r="N1147" s="149">
        <v>5</v>
      </c>
      <c r="O1147" s="149">
        <v>2</v>
      </c>
      <c r="P1147" s="149" t="s">
        <v>2640</v>
      </c>
      <c r="Q1147" s="149" t="s">
        <v>155</v>
      </c>
    </row>
    <row r="1148" spans="1:17" s="95" customFormat="1" ht="15.75" hidden="1" thickBot="1" x14ac:dyDescent="0.3">
      <c r="A1148" s="138">
        <v>2019</v>
      </c>
      <c r="B1148" s="151" t="s">
        <v>163</v>
      </c>
      <c r="C1148" s="151">
        <v>5</v>
      </c>
      <c r="D1148" s="151">
        <v>3</v>
      </c>
      <c r="E1148" s="151">
        <v>4</v>
      </c>
      <c r="F1148" s="151">
        <v>4</v>
      </c>
      <c r="G1148" s="151">
        <v>5</v>
      </c>
      <c r="H1148" s="151">
        <v>4</v>
      </c>
      <c r="I1148" s="151">
        <v>3</v>
      </c>
      <c r="J1148" s="151">
        <v>4</v>
      </c>
      <c r="K1148" s="151">
        <v>4</v>
      </c>
      <c r="L1148" s="151">
        <v>5</v>
      </c>
      <c r="M1148" s="151">
        <v>4</v>
      </c>
      <c r="N1148" s="151">
        <v>5</v>
      </c>
      <c r="O1148" s="151">
        <v>3</v>
      </c>
      <c r="P1148" s="151" t="s">
        <v>345</v>
      </c>
      <c r="Q1148" s="151" t="s">
        <v>204</v>
      </c>
    </row>
    <row r="1149" spans="1:17" s="95" customFormat="1" ht="15.75" hidden="1" thickBot="1" x14ac:dyDescent="0.3">
      <c r="A1149" s="138">
        <v>2019</v>
      </c>
      <c r="B1149" s="149" t="s">
        <v>162</v>
      </c>
      <c r="C1149" s="149">
        <v>5</v>
      </c>
      <c r="D1149" s="149">
        <v>4</v>
      </c>
      <c r="E1149" s="149">
        <v>4</v>
      </c>
      <c r="F1149" s="149">
        <v>4</v>
      </c>
      <c r="G1149" s="149">
        <v>4</v>
      </c>
      <c r="H1149" s="149">
        <v>4</v>
      </c>
      <c r="I1149" s="149">
        <v>5</v>
      </c>
      <c r="J1149" s="149">
        <v>4</v>
      </c>
      <c r="K1149" s="149">
        <v>4</v>
      </c>
      <c r="L1149" s="149">
        <v>5</v>
      </c>
      <c r="M1149" s="149">
        <v>5</v>
      </c>
      <c r="N1149" s="149">
        <v>4</v>
      </c>
      <c r="O1149" s="149">
        <v>4</v>
      </c>
      <c r="P1149" s="149" t="s">
        <v>2646</v>
      </c>
      <c r="Q1149" s="149" t="s">
        <v>203</v>
      </c>
    </row>
    <row r="1150" spans="1:17" s="95" customFormat="1" ht="15.75" hidden="1" thickBot="1" x14ac:dyDescent="0.3">
      <c r="A1150" s="138">
        <v>2019</v>
      </c>
      <c r="B1150" s="151" t="s">
        <v>163</v>
      </c>
      <c r="C1150" s="151">
        <v>3</v>
      </c>
      <c r="D1150" s="151">
        <v>1</v>
      </c>
      <c r="E1150" s="151">
        <v>5</v>
      </c>
      <c r="F1150" s="151">
        <v>2</v>
      </c>
      <c r="G1150" s="151">
        <v>4</v>
      </c>
      <c r="H1150" s="151">
        <v>1</v>
      </c>
      <c r="I1150" s="151">
        <v>5</v>
      </c>
      <c r="J1150" s="151">
        <v>2</v>
      </c>
      <c r="K1150" s="151">
        <v>4</v>
      </c>
      <c r="L1150" s="151">
        <v>4</v>
      </c>
      <c r="M1150" s="151">
        <v>1</v>
      </c>
      <c r="N1150" s="151">
        <v>3</v>
      </c>
      <c r="O1150" s="151">
        <v>5</v>
      </c>
      <c r="P1150" s="151" t="s">
        <v>2651</v>
      </c>
      <c r="Q1150" s="151" t="s">
        <v>204</v>
      </c>
    </row>
    <row r="1151" spans="1:17" s="95" customFormat="1" ht="15.75" hidden="1" thickBot="1" x14ac:dyDescent="0.3">
      <c r="A1151" s="138">
        <v>2019</v>
      </c>
      <c r="B1151" s="152"/>
      <c r="C1151" s="149">
        <v>3</v>
      </c>
      <c r="D1151" s="149">
        <v>3</v>
      </c>
      <c r="E1151" s="149">
        <v>5</v>
      </c>
      <c r="F1151" s="149">
        <v>3</v>
      </c>
      <c r="G1151" s="149">
        <v>5</v>
      </c>
      <c r="H1151" s="149">
        <v>1</v>
      </c>
      <c r="I1151" s="149">
        <v>3</v>
      </c>
      <c r="J1151" s="149">
        <v>3</v>
      </c>
      <c r="K1151" s="149">
        <v>2</v>
      </c>
      <c r="L1151" s="149">
        <v>3</v>
      </c>
      <c r="M1151" s="149">
        <v>3</v>
      </c>
      <c r="N1151" s="149">
        <v>5</v>
      </c>
      <c r="O1151" s="149">
        <v>3</v>
      </c>
      <c r="P1151" s="152"/>
      <c r="Q1151" s="149" t="s">
        <v>204</v>
      </c>
    </row>
    <row r="1152" spans="1:17" s="95" customFormat="1" ht="15.75" hidden="1" thickBot="1" x14ac:dyDescent="0.3">
      <c r="A1152" s="138">
        <v>2019</v>
      </c>
      <c r="B1152" s="151" t="s">
        <v>162</v>
      </c>
      <c r="C1152" s="151">
        <v>4</v>
      </c>
      <c r="D1152" s="151">
        <v>3</v>
      </c>
      <c r="E1152" s="151">
        <v>4</v>
      </c>
      <c r="F1152" s="151">
        <v>4</v>
      </c>
      <c r="G1152" s="151">
        <v>4</v>
      </c>
      <c r="H1152" s="151">
        <v>4</v>
      </c>
      <c r="I1152" s="151">
        <v>4</v>
      </c>
      <c r="J1152" s="151">
        <v>3</v>
      </c>
      <c r="K1152" s="151">
        <v>4</v>
      </c>
      <c r="L1152" s="151">
        <v>4</v>
      </c>
      <c r="M1152" s="151">
        <v>4</v>
      </c>
      <c r="N1152" s="151">
        <v>5</v>
      </c>
      <c r="O1152" s="151">
        <v>3</v>
      </c>
      <c r="P1152" s="151" t="s">
        <v>483</v>
      </c>
      <c r="Q1152" s="151" t="s">
        <v>2661</v>
      </c>
    </row>
    <row r="1153" spans="1:17" s="95" customFormat="1" ht="15.75" hidden="1" thickBot="1" x14ac:dyDescent="0.3">
      <c r="A1153" s="138">
        <v>2019</v>
      </c>
      <c r="B1153" s="149" t="s">
        <v>163</v>
      </c>
      <c r="C1153" s="149">
        <v>5</v>
      </c>
      <c r="D1153" s="149">
        <v>5</v>
      </c>
      <c r="E1153" s="149">
        <v>5</v>
      </c>
      <c r="F1153" s="149">
        <v>5</v>
      </c>
      <c r="G1153" s="149">
        <v>5</v>
      </c>
      <c r="H1153" s="149">
        <v>5</v>
      </c>
      <c r="I1153" s="149">
        <v>5</v>
      </c>
      <c r="J1153" s="149">
        <v>5</v>
      </c>
      <c r="K1153" s="149">
        <v>5</v>
      </c>
      <c r="L1153" s="149">
        <v>5</v>
      </c>
      <c r="M1153" s="149">
        <v>5</v>
      </c>
      <c r="N1153" s="149">
        <v>5</v>
      </c>
      <c r="O1153" s="149">
        <v>5</v>
      </c>
      <c r="P1153" s="149" t="s">
        <v>399</v>
      </c>
      <c r="Q1153" s="149" t="s">
        <v>204</v>
      </c>
    </row>
    <row r="1154" spans="1:17" s="95" customFormat="1" ht="15.75" hidden="1" thickBot="1" x14ac:dyDescent="0.3">
      <c r="A1154" s="138">
        <v>2019</v>
      </c>
      <c r="B1154" s="151" t="s">
        <v>163</v>
      </c>
      <c r="C1154" s="151">
        <v>4</v>
      </c>
      <c r="D1154" s="151">
        <v>3</v>
      </c>
      <c r="E1154" s="151">
        <v>5</v>
      </c>
      <c r="F1154" s="151">
        <v>3</v>
      </c>
      <c r="G1154" s="151">
        <v>4</v>
      </c>
      <c r="H1154" s="151">
        <v>3</v>
      </c>
      <c r="I1154" s="151">
        <v>2</v>
      </c>
      <c r="J1154" s="151">
        <v>4</v>
      </c>
      <c r="K1154" s="151">
        <v>5</v>
      </c>
      <c r="L1154" s="151">
        <v>5</v>
      </c>
      <c r="M1154" s="151">
        <v>5</v>
      </c>
      <c r="N1154" s="151">
        <v>3</v>
      </c>
      <c r="O1154" s="151">
        <v>2</v>
      </c>
      <c r="P1154" s="151" t="s">
        <v>345</v>
      </c>
      <c r="Q1154" s="151" t="s">
        <v>204</v>
      </c>
    </row>
    <row r="1155" spans="1:17" s="95" customFormat="1" ht="15.75" hidden="1" thickBot="1" x14ac:dyDescent="0.3">
      <c r="A1155" s="138">
        <v>2019</v>
      </c>
      <c r="B1155" s="149" t="s">
        <v>162</v>
      </c>
      <c r="C1155" s="149">
        <v>4</v>
      </c>
      <c r="D1155" s="149">
        <v>4</v>
      </c>
      <c r="E1155" s="149">
        <v>4</v>
      </c>
      <c r="F1155" s="149">
        <v>4</v>
      </c>
      <c r="G1155" s="149">
        <v>5</v>
      </c>
      <c r="H1155" s="149">
        <v>4</v>
      </c>
      <c r="I1155" s="149">
        <v>5</v>
      </c>
      <c r="J1155" s="149">
        <v>4</v>
      </c>
      <c r="K1155" s="149">
        <v>3</v>
      </c>
      <c r="L1155" s="149">
        <v>4</v>
      </c>
      <c r="M1155" s="149">
        <v>4</v>
      </c>
      <c r="N1155" s="149">
        <v>4</v>
      </c>
      <c r="O1155" s="149">
        <v>4</v>
      </c>
      <c r="P1155" s="149" t="s">
        <v>544</v>
      </c>
      <c r="Q1155" s="149" t="s">
        <v>202</v>
      </c>
    </row>
    <row r="1156" spans="1:17" s="95" customFormat="1" ht="15.75" hidden="1" thickBot="1" x14ac:dyDescent="0.3">
      <c r="A1156" s="138">
        <v>2019</v>
      </c>
      <c r="B1156" s="151" t="s">
        <v>163</v>
      </c>
      <c r="C1156" s="151">
        <v>1</v>
      </c>
      <c r="D1156" s="151">
        <v>1</v>
      </c>
      <c r="E1156" s="151">
        <v>1</v>
      </c>
      <c r="F1156" s="151">
        <v>1</v>
      </c>
      <c r="G1156" s="151">
        <v>1</v>
      </c>
      <c r="H1156" s="151">
        <v>1</v>
      </c>
      <c r="I1156" s="151">
        <v>1</v>
      </c>
      <c r="J1156" s="151">
        <v>1</v>
      </c>
      <c r="K1156" s="151">
        <v>1</v>
      </c>
      <c r="L1156" s="151">
        <v>1</v>
      </c>
      <c r="M1156" s="151">
        <v>1</v>
      </c>
      <c r="N1156" s="151">
        <v>1</v>
      </c>
      <c r="O1156" s="151">
        <v>1</v>
      </c>
      <c r="P1156" s="151" t="s">
        <v>2676</v>
      </c>
      <c r="Q1156" s="151" t="s">
        <v>204</v>
      </c>
    </row>
    <row r="1157" spans="1:17" s="95" customFormat="1" ht="15.75" hidden="1" thickBot="1" x14ac:dyDescent="0.3">
      <c r="A1157" s="138">
        <v>2019</v>
      </c>
      <c r="B1157" s="149" t="s">
        <v>162</v>
      </c>
      <c r="C1157" s="149">
        <v>4</v>
      </c>
      <c r="D1157" s="149">
        <v>3</v>
      </c>
      <c r="E1157" s="149">
        <v>3</v>
      </c>
      <c r="F1157" s="149">
        <v>3</v>
      </c>
      <c r="G1157" s="149">
        <v>3</v>
      </c>
      <c r="H1157" s="149">
        <v>3</v>
      </c>
      <c r="I1157" s="149">
        <v>2</v>
      </c>
      <c r="J1157" s="149">
        <v>4</v>
      </c>
      <c r="K1157" s="149">
        <v>2</v>
      </c>
      <c r="L1157" s="149">
        <v>2</v>
      </c>
      <c r="M1157" s="149">
        <v>3</v>
      </c>
      <c r="N1157" s="149">
        <v>4</v>
      </c>
      <c r="O1157" s="149">
        <v>2</v>
      </c>
      <c r="P1157" s="149" t="s">
        <v>455</v>
      </c>
      <c r="Q1157" s="149" t="s">
        <v>204</v>
      </c>
    </row>
    <row r="1158" spans="1:17" s="95" customFormat="1" ht="15.75" hidden="1" thickBot="1" x14ac:dyDescent="0.3">
      <c r="A1158" s="138">
        <v>2019</v>
      </c>
      <c r="B1158" s="151" t="s">
        <v>163</v>
      </c>
      <c r="C1158" s="151">
        <v>4</v>
      </c>
      <c r="D1158" s="151">
        <v>3</v>
      </c>
      <c r="E1158" s="151">
        <v>5</v>
      </c>
      <c r="F1158" s="151">
        <v>2</v>
      </c>
      <c r="G1158" s="151">
        <v>5</v>
      </c>
      <c r="H1158" s="151">
        <v>3</v>
      </c>
      <c r="I1158" s="151">
        <v>4</v>
      </c>
      <c r="J1158" s="151">
        <v>1</v>
      </c>
      <c r="K1158" s="151">
        <v>4</v>
      </c>
      <c r="L1158" s="151">
        <v>1</v>
      </c>
      <c r="M1158" s="151">
        <v>1</v>
      </c>
      <c r="N1158" s="151">
        <v>2</v>
      </c>
      <c r="O1158" s="151">
        <v>4</v>
      </c>
      <c r="P1158" s="151" t="s">
        <v>2685</v>
      </c>
      <c r="Q1158" s="151" t="s">
        <v>204</v>
      </c>
    </row>
    <row r="1159" spans="1:17" s="95" customFormat="1" ht="15.75" hidden="1" thickBot="1" x14ac:dyDescent="0.3">
      <c r="A1159" s="138">
        <v>2019</v>
      </c>
      <c r="B1159" s="149" t="s">
        <v>162</v>
      </c>
      <c r="C1159" s="149">
        <v>3</v>
      </c>
      <c r="D1159" s="149">
        <v>3</v>
      </c>
      <c r="E1159" s="149">
        <v>5</v>
      </c>
      <c r="F1159" s="149">
        <v>3</v>
      </c>
      <c r="G1159" s="149">
        <v>4</v>
      </c>
      <c r="H1159" s="149">
        <v>4</v>
      </c>
      <c r="I1159" s="149">
        <v>4</v>
      </c>
      <c r="J1159" s="149">
        <v>5</v>
      </c>
      <c r="K1159" s="149">
        <v>5</v>
      </c>
      <c r="L1159" s="149">
        <v>5</v>
      </c>
      <c r="M1159" s="149">
        <v>5</v>
      </c>
      <c r="N1159" s="149">
        <v>4</v>
      </c>
      <c r="O1159" s="149">
        <v>5</v>
      </c>
      <c r="P1159" s="149" t="s">
        <v>2689</v>
      </c>
      <c r="Q1159" s="149" t="s">
        <v>204</v>
      </c>
    </row>
    <row r="1160" spans="1:17" s="95" customFormat="1" ht="15.75" hidden="1" thickBot="1" x14ac:dyDescent="0.3">
      <c r="A1160" s="138">
        <v>2019</v>
      </c>
      <c r="B1160" s="151" t="s">
        <v>163</v>
      </c>
      <c r="C1160" s="151">
        <v>5</v>
      </c>
      <c r="D1160" s="151">
        <v>5</v>
      </c>
      <c r="E1160" s="151">
        <v>5</v>
      </c>
      <c r="F1160" s="151">
        <v>4</v>
      </c>
      <c r="G1160" s="151">
        <v>4</v>
      </c>
      <c r="H1160" s="151">
        <v>2</v>
      </c>
      <c r="I1160" s="151">
        <v>5</v>
      </c>
      <c r="J1160" s="151">
        <v>4</v>
      </c>
      <c r="K1160" s="151">
        <v>5</v>
      </c>
      <c r="L1160" s="151">
        <v>5</v>
      </c>
      <c r="M1160" s="151">
        <v>4</v>
      </c>
      <c r="N1160" s="151">
        <v>4</v>
      </c>
      <c r="O1160" s="151">
        <v>5</v>
      </c>
      <c r="P1160" s="151" t="s">
        <v>479</v>
      </c>
      <c r="Q1160" s="151" t="s">
        <v>204</v>
      </c>
    </row>
    <row r="1161" spans="1:17" s="95" customFormat="1" ht="15.75" hidden="1" thickBot="1" x14ac:dyDescent="0.3">
      <c r="A1161" s="138">
        <v>2019</v>
      </c>
      <c r="B1161" s="149" t="s">
        <v>162</v>
      </c>
      <c r="C1161" s="149">
        <v>4</v>
      </c>
      <c r="D1161" s="149">
        <v>1</v>
      </c>
      <c r="E1161" s="149">
        <v>4</v>
      </c>
      <c r="F1161" s="149">
        <v>4</v>
      </c>
      <c r="G1161" s="149">
        <v>4</v>
      </c>
      <c r="H1161" s="149">
        <v>3</v>
      </c>
      <c r="I1161" s="149">
        <v>2</v>
      </c>
      <c r="J1161" s="149">
        <v>3</v>
      </c>
      <c r="K1161" s="149">
        <v>3</v>
      </c>
      <c r="L1161" s="149">
        <v>3</v>
      </c>
      <c r="M1161" s="149">
        <v>4</v>
      </c>
      <c r="N1161" s="149">
        <v>1</v>
      </c>
      <c r="O1161" s="149">
        <v>2</v>
      </c>
      <c r="P1161" s="149" t="s">
        <v>2696</v>
      </c>
      <c r="Q1161" s="149" t="s">
        <v>204</v>
      </c>
    </row>
    <row r="1162" spans="1:17" s="95" customFormat="1" ht="15.75" hidden="1" thickBot="1" x14ac:dyDescent="0.3">
      <c r="A1162" s="138">
        <v>2019</v>
      </c>
      <c r="B1162" s="151" t="s">
        <v>162</v>
      </c>
      <c r="C1162" s="151">
        <v>3</v>
      </c>
      <c r="D1162" s="151">
        <v>4</v>
      </c>
      <c r="E1162" s="151">
        <v>3</v>
      </c>
      <c r="F1162" s="151">
        <v>3</v>
      </c>
      <c r="G1162" s="151">
        <v>4</v>
      </c>
      <c r="H1162" s="151">
        <v>3</v>
      </c>
      <c r="I1162" s="151">
        <v>3</v>
      </c>
      <c r="J1162" s="151">
        <v>3</v>
      </c>
      <c r="K1162" s="151">
        <v>3</v>
      </c>
      <c r="L1162" s="151">
        <v>5</v>
      </c>
      <c r="M1162" s="151">
        <v>3</v>
      </c>
      <c r="N1162" s="151">
        <v>4</v>
      </c>
      <c r="O1162" s="151">
        <v>5</v>
      </c>
      <c r="P1162" s="151" t="s">
        <v>301</v>
      </c>
      <c r="Q1162" s="151" t="s">
        <v>192</v>
      </c>
    </row>
    <row r="1163" spans="1:17" s="95" customFormat="1" ht="15.75" hidden="1" thickBot="1" x14ac:dyDescent="0.3">
      <c r="A1163" s="138">
        <v>2019</v>
      </c>
      <c r="B1163" s="149" t="s">
        <v>162</v>
      </c>
      <c r="C1163" s="149">
        <v>5</v>
      </c>
      <c r="D1163" s="149">
        <v>1</v>
      </c>
      <c r="E1163" s="149">
        <v>2</v>
      </c>
      <c r="F1163" s="149">
        <v>5</v>
      </c>
      <c r="G1163" s="149">
        <v>5</v>
      </c>
      <c r="H1163" s="149">
        <v>1</v>
      </c>
      <c r="I1163" s="149">
        <v>2</v>
      </c>
      <c r="J1163" s="149">
        <v>5</v>
      </c>
      <c r="K1163" s="149">
        <v>5</v>
      </c>
      <c r="L1163" s="149">
        <v>5</v>
      </c>
      <c r="M1163" s="149">
        <v>3</v>
      </c>
      <c r="N1163" s="149">
        <v>4</v>
      </c>
      <c r="O1163" s="149">
        <v>5</v>
      </c>
      <c r="P1163" s="149" t="s">
        <v>2704</v>
      </c>
      <c r="Q1163" s="149" t="s">
        <v>204</v>
      </c>
    </row>
    <row r="1164" spans="1:17" s="95" customFormat="1" ht="15.75" hidden="1" thickBot="1" x14ac:dyDescent="0.3">
      <c r="A1164" s="138">
        <v>2019</v>
      </c>
      <c r="B1164" s="151" t="s">
        <v>163</v>
      </c>
      <c r="C1164" s="151">
        <v>5</v>
      </c>
      <c r="D1164" s="151">
        <v>5</v>
      </c>
      <c r="E1164" s="151">
        <v>3</v>
      </c>
      <c r="F1164" s="151">
        <v>4</v>
      </c>
      <c r="G1164" s="151">
        <v>4</v>
      </c>
      <c r="H1164" s="151">
        <v>4</v>
      </c>
      <c r="I1164" s="151">
        <v>4</v>
      </c>
      <c r="J1164" s="151">
        <v>4</v>
      </c>
      <c r="K1164" s="151">
        <v>4</v>
      </c>
      <c r="L1164" s="151">
        <v>4</v>
      </c>
      <c r="M1164" s="151">
        <v>4</v>
      </c>
      <c r="N1164" s="151">
        <v>4</v>
      </c>
      <c r="O1164" s="151">
        <v>4</v>
      </c>
      <c r="P1164" s="151" t="s">
        <v>345</v>
      </c>
      <c r="Q1164" s="151" t="s">
        <v>153</v>
      </c>
    </row>
    <row r="1165" spans="1:17" s="95" customFormat="1" ht="15.75" hidden="1" thickBot="1" x14ac:dyDescent="0.3">
      <c r="A1165" s="138">
        <v>2019</v>
      </c>
      <c r="B1165" s="149" t="s">
        <v>162</v>
      </c>
      <c r="C1165" s="149">
        <v>5</v>
      </c>
      <c r="D1165" s="149">
        <v>5</v>
      </c>
      <c r="E1165" s="149">
        <v>5</v>
      </c>
      <c r="F1165" s="149" t="s">
        <v>5</v>
      </c>
      <c r="G1165" s="149">
        <v>2</v>
      </c>
      <c r="H1165" s="149">
        <v>5</v>
      </c>
      <c r="I1165" s="149">
        <v>5</v>
      </c>
      <c r="J1165" s="149">
        <v>2</v>
      </c>
      <c r="K1165" s="149">
        <v>2</v>
      </c>
      <c r="L1165" s="149">
        <v>3</v>
      </c>
      <c r="M1165" s="149">
        <v>5</v>
      </c>
      <c r="N1165" s="149">
        <v>5</v>
      </c>
      <c r="O1165" s="149">
        <v>5</v>
      </c>
      <c r="P1165" s="149" t="s">
        <v>191</v>
      </c>
      <c r="Q1165" s="149" t="s">
        <v>192</v>
      </c>
    </row>
    <row r="1166" spans="1:17" s="95" customFormat="1" ht="15.75" hidden="1" thickBot="1" x14ac:dyDescent="0.3">
      <c r="A1166" s="138">
        <v>2019</v>
      </c>
      <c r="B1166" s="151" t="s">
        <v>162</v>
      </c>
      <c r="C1166" s="151">
        <v>2</v>
      </c>
      <c r="D1166" s="151">
        <v>1</v>
      </c>
      <c r="E1166" s="151">
        <v>3</v>
      </c>
      <c r="F1166" s="151">
        <v>2</v>
      </c>
      <c r="G1166" s="151">
        <v>4</v>
      </c>
      <c r="H1166" s="151">
        <v>2</v>
      </c>
      <c r="I1166" s="151">
        <v>2</v>
      </c>
      <c r="J1166" s="151">
        <v>3</v>
      </c>
      <c r="K1166" s="151">
        <v>2</v>
      </c>
      <c r="L1166" s="151">
        <v>4</v>
      </c>
      <c r="M1166" s="151">
        <v>2</v>
      </c>
      <c r="N1166" s="151">
        <v>4</v>
      </c>
      <c r="O1166" s="151">
        <v>4</v>
      </c>
      <c r="P1166" s="151" t="s">
        <v>552</v>
      </c>
      <c r="Q1166" s="151" t="s">
        <v>153</v>
      </c>
    </row>
    <row r="1167" spans="1:17" s="95" customFormat="1" ht="15.75" hidden="1" thickBot="1" x14ac:dyDescent="0.3">
      <c r="A1167" s="138">
        <v>2019</v>
      </c>
      <c r="B1167" s="149" t="s">
        <v>162</v>
      </c>
      <c r="C1167" s="149">
        <v>5</v>
      </c>
      <c r="D1167" s="149">
        <v>4</v>
      </c>
      <c r="E1167" s="149">
        <v>4</v>
      </c>
      <c r="F1167" s="149">
        <v>5</v>
      </c>
      <c r="G1167" s="149">
        <v>5</v>
      </c>
      <c r="H1167" s="149">
        <v>4</v>
      </c>
      <c r="I1167" s="149">
        <v>4</v>
      </c>
      <c r="J1167" s="149">
        <v>5</v>
      </c>
      <c r="K1167" s="149">
        <v>5</v>
      </c>
      <c r="L1167" s="149">
        <v>5</v>
      </c>
      <c r="M1167" s="149">
        <v>5</v>
      </c>
      <c r="N1167" s="149">
        <v>5</v>
      </c>
      <c r="O1167" s="149">
        <v>4</v>
      </c>
      <c r="P1167" s="149" t="s">
        <v>379</v>
      </c>
      <c r="Q1167" s="149" t="s">
        <v>202</v>
      </c>
    </row>
    <row r="1168" spans="1:17" s="95" customFormat="1" ht="15.75" hidden="1" thickBot="1" x14ac:dyDescent="0.3">
      <c r="A1168" s="138">
        <v>2019</v>
      </c>
      <c r="B1168" s="151" t="s">
        <v>162</v>
      </c>
      <c r="C1168" s="151">
        <v>4</v>
      </c>
      <c r="D1168" s="151">
        <v>3</v>
      </c>
      <c r="E1168" s="151">
        <v>4</v>
      </c>
      <c r="F1168" s="151">
        <v>5</v>
      </c>
      <c r="G1168" s="151">
        <v>4</v>
      </c>
      <c r="H1168" s="151">
        <v>4</v>
      </c>
      <c r="I1168" s="151">
        <v>5</v>
      </c>
      <c r="J1168" s="151">
        <v>3</v>
      </c>
      <c r="K1168" s="151">
        <v>4</v>
      </c>
      <c r="L1168" s="151">
        <v>4</v>
      </c>
      <c r="M1168" s="151">
        <v>3</v>
      </c>
      <c r="N1168" s="151">
        <v>5</v>
      </c>
      <c r="O1168" s="151">
        <v>3</v>
      </c>
      <c r="P1168" s="151" t="s">
        <v>1796</v>
      </c>
      <c r="Q1168" s="151" t="s">
        <v>153</v>
      </c>
    </row>
    <row r="1169" spans="1:17" s="95" customFormat="1" ht="15.75" hidden="1" thickBot="1" x14ac:dyDescent="0.3">
      <c r="A1169" s="138">
        <v>2019</v>
      </c>
      <c r="B1169" s="149" t="s">
        <v>162</v>
      </c>
      <c r="C1169" s="149">
        <v>5</v>
      </c>
      <c r="D1169" s="149">
        <v>5</v>
      </c>
      <c r="E1169" s="149">
        <v>5</v>
      </c>
      <c r="F1169" s="149">
        <v>4</v>
      </c>
      <c r="G1169" s="149">
        <v>5</v>
      </c>
      <c r="H1169" s="149">
        <v>5</v>
      </c>
      <c r="I1169" s="149">
        <v>5</v>
      </c>
      <c r="J1169" s="149">
        <v>4</v>
      </c>
      <c r="K1169" s="149">
        <v>3</v>
      </c>
      <c r="L1169" s="149">
        <v>4</v>
      </c>
      <c r="M1169" s="149">
        <v>5</v>
      </c>
      <c r="N1169" s="149">
        <v>5</v>
      </c>
      <c r="O1169" s="149">
        <v>4</v>
      </c>
      <c r="P1169" s="149" t="s">
        <v>609</v>
      </c>
      <c r="Q1169" s="149" t="s">
        <v>203</v>
      </c>
    </row>
    <row r="1170" spans="1:17" s="95" customFormat="1" ht="15.75" hidden="1" thickBot="1" x14ac:dyDescent="0.3">
      <c r="A1170" s="138">
        <v>2019</v>
      </c>
      <c r="B1170" s="151" t="s">
        <v>162</v>
      </c>
      <c r="C1170" s="151">
        <v>3</v>
      </c>
      <c r="D1170" s="151">
        <v>4</v>
      </c>
      <c r="E1170" s="151">
        <v>4</v>
      </c>
      <c r="F1170" s="151">
        <v>4</v>
      </c>
      <c r="G1170" s="151">
        <v>3</v>
      </c>
      <c r="H1170" s="151">
        <v>4</v>
      </c>
      <c r="I1170" s="151">
        <v>5</v>
      </c>
      <c r="J1170" s="151">
        <v>3</v>
      </c>
      <c r="K1170" s="151">
        <v>3</v>
      </c>
      <c r="L1170" s="151">
        <v>3</v>
      </c>
      <c r="M1170" s="151">
        <v>3</v>
      </c>
      <c r="N1170" s="151">
        <v>5</v>
      </c>
      <c r="O1170" s="151">
        <v>3</v>
      </c>
      <c r="P1170" s="151" t="s">
        <v>1053</v>
      </c>
      <c r="Q1170" s="151" t="s">
        <v>203</v>
      </c>
    </row>
    <row r="1171" spans="1:17" s="95" customFormat="1" ht="15.75" hidden="1" thickBot="1" x14ac:dyDescent="0.3">
      <c r="A1171" s="138">
        <v>2019</v>
      </c>
      <c r="B1171" s="149" t="s">
        <v>162</v>
      </c>
      <c r="C1171" s="149">
        <v>5</v>
      </c>
      <c r="D1171" s="149">
        <v>5</v>
      </c>
      <c r="E1171" s="149">
        <v>5</v>
      </c>
      <c r="F1171" s="149">
        <v>5</v>
      </c>
      <c r="G1171" s="149">
        <v>5</v>
      </c>
      <c r="H1171" s="149">
        <v>5</v>
      </c>
      <c r="I1171" s="149">
        <v>5</v>
      </c>
      <c r="J1171" s="149">
        <v>5</v>
      </c>
      <c r="K1171" s="149">
        <v>5</v>
      </c>
      <c r="L1171" s="149">
        <v>5</v>
      </c>
      <c r="M1171" s="149">
        <v>5</v>
      </c>
      <c r="N1171" s="149">
        <v>5</v>
      </c>
      <c r="O1171" s="149">
        <v>3</v>
      </c>
      <c r="P1171" s="149" t="s">
        <v>1965</v>
      </c>
      <c r="Q1171" s="149" t="s">
        <v>204</v>
      </c>
    </row>
    <row r="1172" spans="1:17" s="95" customFormat="1" ht="15.75" hidden="1" thickBot="1" x14ac:dyDescent="0.3">
      <c r="A1172" s="138">
        <v>2019</v>
      </c>
      <c r="B1172" s="151" t="s">
        <v>162</v>
      </c>
      <c r="C1172" s="151">
        <v>5</v>
      </c>
      <c r="D1172" s="151">
        <v>4</v>
      </c>
      <c r="E1172" s="151">
        <v>5</v>
      </c>
      <c r="F1172" s="151">
        <v>4</v>
      </c>
      <c r="G1172" s="151">
        <v>4</v>
      </c>
      <c r="H1172" s="151">
        <v>4</v>
      </c>
      <c r="I1172" s="151">
        <v>4</v>
      </c>
      <c r="J1172" s="151">
        <v>5</v>
      </c>
      <c r="K1172" s="151">
        <v>2</v>
      </c>
      <c r="L1172" s="151">
        <v>5</v>
      </c>
      <c r="M1172" s="151">
        <v>4</v>
      </c>
      <c r="N1172" s="151">
        <v>5</v>
      </c>
      <c r="O1172" s="151">
        <v>5</v>
      </c>
      <c r="P1172" s="151" t="s">
        <v>345</v>
      </c>
      <c r="Q1172" s="151" t="s">
        <v>153</v>
      </c>
    </row>
    <row r="1173" spans="1:17" s="95" customFormat="1" ht="15.75" hidden="1" thickBot="1" x14ac:dyDescent="0.3">
      <c r="A1173" s="138">
        <v>2019</v>
      </c>
      <c r="B1173" s="149" t="s">
        <v>162</v>
      </c>
      <c r="C1173" s="149">
        <v>4</v>
      </c>
      <c r="D1173" s="149">
        <v>4</v>
      </c>
      <c r="E1173" s="149">
        <v>5</v>
      </c>
      <c r="F1173" s="149">
        <v>4</v>
      </c>
      <c r="G1173" s="149">
        <v>4</v>
      </c>
      <c r="H1173" s="149">
        <v>4</v>
      </c>
      <c r="I1173" s="149">
        <v>4</v>
      </c>
      <c r="J1173" s="149">
        <v>3</v>
      </c>
      <c r="K1173" s="149">
        <v>1</v>
      </c>
      <c r="L1173" s="149">
        <v>3</v>
      </c>
      <c r="M1173" s="149">
        <v>5</v>
      </c>
      <c r="N1173" s="149">
        <v>4</v>
      </c>
      <c r="O1173" s="149">
        <v>4</v>
      </c>
      <c r="P1173" s="149" t="s">
        <v>1535</v>
      </c>
      <c r="Q1173" s="149" t="s">
        <v>203</v>
      </c>
    </row>
    <row r="1174" spans="1:17" s="95" customFormat="1" ht="15.75" hidden="1" thickBot="1" x14ac:dyDescent="0.3">
      <c r="A1174" s="138">
        <v>2019</v>
      </c>
      <c r="B1174" s="151" t="s">
        <v>163</v>
      </c>
      <c r="C1174" s="151">
        <v>3</v>
      </c>
      <c r="D1174" s="151">
        <v>3</v>
      </c>
      <c r="E1174" s="151">
        <v>3</v>
      </c>
      <c r="F1174" s="151">
        <v>3</v>
      </c>
      <c r="G1174" s="151">
        <v>3</v>
      </c>
      <c r="H1174" s="151">
        <v>3</v>
      </c>
      <c r="I1174" s="151">
        <v>5</v>
      </c>
      <c r="J1174" s="151">
        <v>5</v>
      </c>
      <c r="K1174" s="151">
        <v>3</v>
      </c>
      <c r="L1174" s="151">
        <v>5</v>
      </c>
      <c r="M1174" s="151">
        <v>5</v>
      </c>
      <c r="N1174" s="151">
        <v>3</v>
      </c>
      <c r="O1174" s="151">
        <v>3</v>
      </c>
      <c r="P1174" s="151" t="s">
        <v>390</v>
      </c>
      <c r="Q1174" s="151" t="s">
        <v>202</v>
      </c>
    </row>
    <row r="1175" spans="1:17" s="95" customFormat="1" ht="15.75" hidden="1" thickBot="1" x14ac:dyDescent="0.3">
      <c r="A1175" s="138">
        <v>2019</v>
      </c>
      <c r="B1175" s="149" t="s">
        <v>162</v>
      </c>
      <c r="C1175" s="149">
        <v>4</v>
      </c>
      <c r="D1175" s="149">
        <v>1</v>
      </c>
      <c r="E1175" s="149">
        <v>4</v>
      </c>
      <c r="F1175" s="149">
        <v>1</v>
      </c>
      <c r="G1175" s="149">
        <v>4</v>
      </c>
      <c r="H1175" s="149">
        <v>2</v>
      </c>
      <c r="I1175" s="149">
        <v>1</v>
      </c>
      <c r="J1175" s="149">
        <v>2</v>
      </c>
      <c r="K1175" s="149">
        <v>4</v>
      </c>
      <c r="L1175" s="149">
        <v>2</v>
      </c>
      <c r="M1175" s="149">
        <v>4</v>
      </c>
      <c r="N1175" s="149">
        <v>4</v>
      </c>
      <c r="O1175" s="149">
        <v>2</v>
      </c>
      <c r="P1175" s="149" t="s">
        <v>2734</v>
      </c>
      <c r="Q1175" s="149" t="s">
        <v>204</v>
      </c>
    </row>
    <row r="1176" spans="1:17" s="95" customFormat="1" ht="15.75" hidden="1" thickBot="1" x14ac:dyDescent="0.3">
      <c r="A1176" s="138">
        <v>2019</v>
      </c>
      <c r="B1176" s="151" t="s">
        <v>163</v>
      </c>
      <c r="C1176" s="151">
        <v>3</v>
      </c>
      <c r="D1176" s="151">
        <v>3</v>
      </c>
      <c r="E1176" s="151">
        <v>3</v>
      </c>
      <c r="F1176" s="151">
        <v>3</v>
      </c>
      <c r="G1176" s="151">
        <v>3</v>
      </c>
      <c r="H1176" s="151">
        <v>3</v>
      </c>
      <c r="I1176" s="151">
        <v>3</v>
      </c>
      <c r="J1176" s="151">
        <v>3</v>
      </c>
      <c r="K1176" s="151">
        <v>3</v>
      </c>
      <c r="L1176" s="151">
        <v>3</v>
      </c>
      <c r="M1176" s="151">
        <v>3</v>
      </c>
      <c r="N1176" s="151">
        <v>3</v>
      </c>
      <c r="O1176" s="151">
        <v>3</v>
      </c>
      <c r="P1176" s="171"/>
      <c r="Q1176" s="151" t="s">
        <v>204</v>
      </c>
    </row>
    <row r="1177" spans="1:17" s="95" customFormat="1" ht="15.75" hidden="1" thickBot="1" x14ac:dyDescent="0.3">
      <c r="A1177" s="138">
        <v>2019</v>
      </c>
      <c r="B1177" s="149" t="s">
        <v>162</v>
      </c>
      <c r="C1177" s="149">
        <v>1</v>
      </c>
      <c r="D1177" s="149">
        <v>2</v>
      </c>
      <c r="E1177" s="149">
        <v>3</v>
      </c>
      <c r="F1177" s="149">
        <v>4</v>
      </c>
      <c r="G1177" s="149">
        <v>2</v>
      </c>
      <c r="H1177" s="149">
        <v>2</v>
      </c>
      <c r="I1177" s="149">
        <v>2</v>
      </c>
      <c r="J1177" s="149">
        <v>1</v>
      </c>
      <c r="K1177" s="149">
        <v>3</v>
      </c>
      <c r="L1177" s="149">
        <v>1</v>
      </c>
      <c r="M1177" s="149">
        <v>3</v>
      </c>
      <c r="N1177" s="149">
        <v>1</v>
      </c>
      <c r="O1177" s="149">
        <v>3</v>
      </c>
      <c r="P1177" s="149" t="s">
        <v>345</v>
      </c>
      <c r="Q1177" s="149" t="s">
        <v>204</v>
      </c>
    </row>
    <row r="1178" spans="1:17" s="95" customFormat="1" ht="15.75" hidden="1" thickBot="1" x14ac:dyDescent="0.3">
      <c r="A1178" s="138">
        <v>2019</v>
      </c>
      <c r="B1178" s="151" t="s">
        <v>162</v>
      </c>
      <c r="C1178" s="151">
        <v>4</v>
      </c>
      <c r="D1178" s="151">
        <v>3</v>
      </c>
      <c r="E1178" s="151">
        <v>4</v>
      </c>
      <c r="F1178" s="151">
        <v>4</v>
      </c>
      <c r="G1178" s="151">
        <v>4</v>
      </c>
      <c r="H1178" s="151">
        <v>5</v>
      </c>
      <c r="I1178" s="151">
        <v>5</v>
      </c>
      <c r="J1178" s="151">
        <v>4</v>
      </c>
      <c r="K1178" s="151">
        <v>3</v>
      </c>
      <c r="L1178" s="151">
        <v>4</v>
      </c>
      <c r="M1178" s="151">
        <v>4</v>
      </c>
      <c r="N1178" s="151">
        <v>4</v>
      </c>
      <c r="O1178" s="151">
        <v>3</v>
      </c>
      <c r="P1178" s="171"/>
      <c r="Q1178" s="151" t="s">
        <v>192</v>
      </c>
    </row>
    <row r="1179" spans="1:17" s="95" customFormat="1" ht="15.75" hidden="1" thickBot="1" x14ac:dyDescent="0.3">
      <c r="A1179" s="138">
        <v>2019</v>
      </c>
      <c r="B1179" s="149" t="s">
        <v>162</v>
      </c>
      <c r="C1179" s="149">
        <v>5</v>
      </c>
      <c r="D1179" s="149">
        <v>3</v>
      </c>
      <c r="E1179" s="149">
        <v>3</v>
      </c>
      <c r="F1179" s="149">
        <v>3</v>
      </c>
      <c r="G1179" s="149">
        <v>1</v>
      </c>
      <c r="H1179" s="149">
        <v>3</v>
      </c>
      <c r="I1179" s="149" t="s">
        <v>5</v>
      </c>
      <c r="J1179" s="149">
        <v>4</v>
      </c>
      <c r="K1179" s="149">
        <v>3</v>
      </c>
      <c r="L1179" s="149">
        <v>5</v>
      </c>
      <c r="M1179" s="149">
        <v>2</v>
      </c>
      <c r="N1179" s="149">
        <v>4</v>
      </c>
      <c r="O1179" s="149">
        <v>5</v>
      </c>
      <c r="P1179" s="149" t="s">
        <v>1416</v>
      </c>
      <c r="Q1179" s="149" t="s">
        <v>153</v>
      </c>
    </row>
    <row r="1180" spans="1:17" s="95" customFormat="1" ht="15.75" hidden="1" thickBot="1" x14ac:dyDescent="0.3">
      <c r="A1180" s="138">
        <v>2019</v>
      </c>
      <c r="B1180" s="151" t="s">
        <v>163</v>
      </c>
      <c r="C1180" s="151">
        <v>4</v>
      </c>
      <c r="D1180" s="151">
        <v>1</v>
      </c>
      <c r="E1180" s="151">
        <v>4</v>
      </c>
      <c r="F1180" s="151">
        <v>4</v>
      </c>
      <c r="G1180" s="151">
        <v>5</v>
      </c>
      <c r="H1180" s="151">
        <v>2</v>
      </c>
      <c r="I1180" s="151">
        <v>4</v>
      </c>
      <c r="J1180" s="151">
        <v>2</v>
      </c>
      <c r="K1180" s="151">
        <v>2</v>
      </c>
      <c r="L1180" s="151">
        <v>3</v>
      </c>
      <c r="M1180" s="151">
        <v>2</v>
      </c>
      <c r="N1180" s="151">
        <v>5</v>
      </c>
      <c r="O1180" s="151">
        <v>4</v>
      </c>
      <c r="P1180" s="151" t="s">
        <v>2746</v>
      </c>
      <c r="Q1180" s="151" t="s">
        <v>204</v>
      </c>
    </row>
    <row r="1181" spans="1:17" s="95" customFormat="1" ht="15.75" hidden="1" thickBot="1" x14ac:dyDescent="0.3">
      <c r="A1181" s="138">
        <v>2019</v>
      </c>
      <c r="B1181" s="149" t="s">
        <v>163</v>
      </c>
      <c r="C1181" s="149">
        <v>4</v>
      </c>
      <c r="D1181" s="149">
        <v>5</v>
      </c>
      <c r="E1181" s="149">
        <v>5</v>
      </c>
      <c r="F1181" s="149">
        <v>5</v>
      </c>
      <c r="G1181" s="149">
        <v>5</v>
      </c>
      <c r="H1181" s="149">
        <v>4</v>
      </c>
      <c r="I1181" s="149">
        <v>5</v>
      </c>
      <c r="J1181" s="149">
        <v>5</v>
      </c>
      <c r="K1181" s="149">
        <v>4</v>
      </c>
      <c r="L1181" s="149">
        <v>5</v>
      </c>
      <c r="M1181" s="149">
        <v>5</v>
      </c>
      <c r="N1181" s="149">
        <v>5</v>
      </c>
      <c r="O1181" s="149">
        <v>5</v>
      </c>
      <c r="P1181" s="149" t="s">
        <v>2180</v>
      </c>
      <c r="Q1181" s="149" t="s">
        <v>204</v>
      </c>
    </row>
    <row r="1182" spans="1:17" s="95" customFormat="1" ht="15.75" hidden="1" thickBot="1" x14ac:dyDescent="0.3">
      <c r="A1182" s="138">
        <v>2019</v>
      </c>
      <c r="B1182" s="151" t="s">
        <v>163</v>
      </c>
      <c r="C1182" s="151">
        <v>5</v>
      </c>
      <c r="D1182" s="151">
        <v>2</v>
      </c>
      <c r="E1182" s="151">
        <v>3</v>
      </c>
      <c r="F1182" s="151">
        <v>4</v>
      </c>
      <c r="G1182" s="151">
        <v>3</v>
      </c>
      <c r="H1182" s="151">
        <v>1</v>
      </c>
      <c r="I1182" s="151">
        <v>4</v>
      </c>
      <c r="J1182" s="151">
        <v>4</v>
      </c>
      <c r="K1182" s="151">
        <v>4</v>
      </c>
      <c r="L1182" s="151">
        <v>4</v>
      </c>
      <c r="M1182" s="151">
        <v>4</v>
      </c>
      <c r="N1182" s="151">
        <v>3</v>
      </c>
      <c r="O1182" s="151">
        <v>4</v>
      </c>
      <c r="P1182" s="151" t="s">
        <v>1941</v>
      </c>
      <c r="Q1182" s="151" t="s">
        <v>202</v>
      </c>
    </row>
    <row r="1183" spans="1:17" s="95" customFormat="1" ht="15.75" hidden="1" thickBot="1" x14ac:dyDescent="0.3">
      <c r="A1183" s="138">
        <v>2019</v>
      </c>
      <c r="B1183" s="149" t="s">
        <v>162</v>
      </c>
      <c r="C1183" s="149">
        <v>5</v>
      </c>
      <c r="D1183" s="149">
        <v>2</v>
      </c>
      <c r="E1183" s="149">
        <v>5</v>
      </c>
      <c r="F1183" s="149">
        <v>3</v>
      </c>
      <c r="G1183" s="149">
        <v>5</v>
      </c>
      <c r="H1183" s="149">
        <v>1</v>
      </c>
      <c r="I1183" s="149">
        <v>5</v>
      </c>
      <c r="J1183" s="149">
        <v>3</v>
      </c>
      <c r="K1183" s="149">
        <v>2</v>
      </c>
      <c r="L1183" s="149">
        <v>2</v>
      </c>
      <c r="M1183" s="149">
        <v>3</v>
      </c>
      <c r="N1183" s="149">
        <v>5</v>
      </c>
      <c r="O1183" s="149">
        <v>2</v>
      </c>
      <c r="P1183" s="149" t="s">
        <v>2757</v>
      </c>
      <c r="Q1183" s="149" t="s">
        <v>204</v>
      </c>
    </row>
    <row r="1184" spans="1:17" s="95" customFormat="1" ht="15.75" hidden="1" thickBot="1" x14ac:dyDescent="0.3">
      <c r="A1184" s="138">
        <v>2019</v>
      </c>
      <c r="B1184" s="151" t="s">
        <v>163</v>
      </c>
      <c r="C1184" s="151">
        <v>4</v>
      </c>
      <c r="D1184" s="151">
        <v>2</v>
      </c>
      <c r="E1184" s="151">
        <v>4</v>
      </c>
      <c r="F1184" s="151">
        <v>3</v>
      </c>
      <c r="G1184" s="151">
        <v>3</v>
      </c>
      <c r="H1184" s="151">
        <v>1</v>
      </c>
      <c r="I1184" s="151">
        <v>3</v>
      </c>
      <c r="J1184" s="151">
        <v>1</v>
      </c>
      <c r="K1184" s="151">
        <v>5</v>
      </c>
      <c r="L1184" s="151">
        <v>2</v>
      </c>
      <c r="M1184" s="151">
        <v>1</v>
      </c>
      <c r="N1184" s="151">
        <v>4</v>
      </c>
      <c r="O1184" s="151">
        <v>2</v>
      </c>
      <c r="P1184" s="151" t="s">
        <v>2760</v>
      </c>
      <c r="Q1184" s="151" t="s">
        <v>153</v>
      </c>
    </row>
    <row r="1185" spans="1:17" s="95" customFormat="1" ht="15.75" hidden="1" thickBot="1" x14ac:dyDescent="0.3">
      <c r="A1185" s="138">
        <v>2019</v>
      </c>
      <c r="B1185" s="149" t="s">
        <v>162</v>
      </c>
      <c r="C1185" s="149">
        <v>5</v>
      </c>
      <c r="D1185" s="149">
        <v>4</v>
      </c>
      <c r="E1185" s="149">
        <v>4</v>
      </c>
      <c r="F1185" s="149">
        <v>5</v>
      </c>
      <c r="G1185" s="149">
        <v>5</v>
      </c>
      <c r="H1185" s="149">
        <v>5</v>
      </c>
      <c r="I1185" s="149">
        <v>4</v>
      </c>
      <c r="J1185" s="149">
        <v>3</v>
      </c>
      <c r="K1185" s="149">
        <v>5</v>
      </c>
      <c r="L1185" s="149">
        <v>4</v>
      </c>
      <c r="M1185" s="149">
        <v>5</v>
      </c>
      <c r="N1185" s="149">
        <v>5</v>
      </c>
      <c r="O1185" s="149">
        <v>5</v>
      </c>
      <c r="P1185" s="149" t="s">
        <v>618</v>
      </c>
      <c r="Q1185" s="149" t="s">
        <v>204</v>
      </c>
    </row>
    <row r="1186" spans="1:17" s="95" customFormat="1" ht="15.75" hidden="1" thickBot="1" x14ac:dyDescent="0.3">
      <c r="A1186" s="138">
        <v>2019</v>
      </c>
      <c r="B1186" s="151" t="s">
        <v>163</v>
      </c>
      <c r="C1186" s="151">
        <v>2</v>
      </c>
      <c r="D1186" s="151">
        <v>4</v>
      </c>
      <c r="E1186" s="151">
        <v>2</v>
      </c>
      <c r="F1186" s="151">
        <v>4</v>
      </c>
      <c r="G1186" s="151">
        <v>2</v>
      </c>
      <c r="H1186" s="151">
        <v>4</v>
      </c>
      <c r="I1186" s="151">
        <v>3</v>
      </c>
      <c r="J1186" s="151">
        <v>4</v>
      </c>
      <c r="K1186" s="151">
        <v>4</v>
      </c>
      <c r="L1186" s="151">
        <v>4</v>
      </c>
      <c r="M1186" s="151">
        <v>2</v>
      </c>
      <c r="N1186" s="151">
        <v>3</v>
      </c>
      <c r="O1186" s="151">
        <v>2</v>
      </c>
      <c r="P1186" s="151" t="s">
        <v>951</v>
      </c>
      <c r="Q1186" s="151" t="s">
        <v>153</v>
      </c>
    </row>
    <row r="1187" spans="1:17" s="95" customFormat="1" ht="15.75" hidden="1" thickBot="1" x14ac:dyDescent="0.3">
      <c r="A1187" s="138">
        <v>2019</v>
      </c>
      <c r="B1187" s="149" t="s">
        <v>162</v>
      </c>
      <c r="C1187" s="149">
        <v>4</v>
      </c>
      <c r="D1187" s="149">
        <v>4</v>
      </c>
      <c r="E1187" s="149">
        <v>5</v>
      </c>
      <c r="F1187" s="149">
        <v>4</v>
      </c>
      <c r="G1187" s="149">
        <v>5</v>
      </c>
      <c r="H1187" s="149">
        <v>4</v>
      </c>
      <c r="I1187" s="149">
        <v>5</v>
      </c>
      <c r="J1187" s="149">
        <v>4</v>
      </c>
      <c r="K1187" s="149">
        <v>3</v>
      </c>
      <c r="L1187" s="149">
        <v>5</v>
      </c>
      <c r="M1187" s="149">
        <v>5</v>
      </c>
      <c r="N1187" s="149">
        <v>5</v>
      </c>
      <c r="O1187" s="149">
        <v>4</v>
      </c>
      <c r="P1187" s="149" t="s">
        <v>2769</v>
      </c>
      <c r="Q1187" s="149" t="s">
        <v>2770</v>
      </c>
    </row>
    <row r="1188" spans="1:17" s="95" customFormat="1" ht="15.75" hidden="1" thickBot="1" x14ac:dyDescent="0.3">
      <c r="A1188" s="138">
        <v>2019</v>
      </c>
      <c r="B1188" s="151" t="s">
        <v>162</v>
      </c>
      <c r="C1188" s="151">
        <v>5</v>
      </c>
      <c r="D1188" s="151">
        <v>5</v>
      </c>
      <c r="E1188" s="151">
        <v>4</v>
      </c>
      <c r="F1188" s="151">
        <v>5</v>
      </c>
      <c r="G1188" s="151">
        <v>5</v>
      </c>
      <c r="H1188" s="151">
        <v>4</v>
      </c>
      <c r="I1188" s="151">
        <v>5</v>
      </c>
      <c r="J1188" s="151">
        <v>4</v>
      </c>
      <c r="K1188" s="151">
        <v>4</v>
      </c>
      <c r="L1188" s="151">
        <v>5</v>
      </c>
      <c r="M1188" s="151">
        <v>5</v>
      </c>
      <c r="N1188" s="151">
        <v>5</v>
      </c>
      <c r="O1188" s="151">
        <v>3</v>
      </c>
      <c r="P1188" s="151" t="s">
        <v>2776</v>
      </c>
      <c r="Q1188" s="151" t="s">
        <v>2777</v>
      </c>
    </row>
    <row r="1189" spans="1:17" s="95" customFormat="1" ht="15.75" hidden="1" thickBot="1" x14ac:dyDescent="0.3">
      <c r="A1189" s="138">
        <v>2019</v>
      </c>
      <c r="B1189" s="149" t="s">
        <v>163</v>
      </c>
      <c r="C1189" s="149" t="s">
        <v>5</v>
      </c>
      <c r="D1189" s="149">
        <v>2</v>
      </c>
      <c r="E1189" s="149">
        <v>4</v>
      </c>
      <c r="F1189" s="149">
        <v>2</v>
      </c>
      <c r="G1189" s="149">
        <v>3</v>
      </c>
      <c r="H1189" s="149">
        <v>4</v>
      </c>
      <c r="I1189" s="149">
        <v>4</v>
      </c>
      <c r="J1189" s="149">
        <v>2</v>
      </c>
      <c r="K1189" s="149">
        <v>3</v>
      </c>
      <c r="L1189" s="149">
        <v>3</v>
      </c>
      <c r="M1189" s="149">
        <v>2</v>
      </c>
      <c r="N1189" s="149">
        <v>4</v>
      </c>
      <c r="O1189" s="149">
        <v>4</v>
      </c>
      <c r="P1189" s="149" t="s">
        <v>464</v>
      </c>
      <c r="Q1189" s="149" t="s">
        <v>204</v>
      </c>
    </row>
    <row r="1190" spans="1:17" s="95" customFormat="1" ht="15.75" hidden="1" thickBot="1" x14ac:dyDescent="0.3">
      <c r="A1190" s="138">
        <v>2019</v>
      </c>
      <c r="B1190" s="151" t="s">
        <v>163</v>
      </c>
      <c r="C1190" s="151">
        <v>4</v>
      </c>
      <c r="D1190" s="151">
        <v>3</v>
      </c>
      <c r="E1190" s="151">
        <v>4</v>
      </c>
      <c r="F1190" s="151">
        <v>4</v>
      </c>
      <c r="G1190" s="151">
        <v>4</v>
      </c>
      <c r="H1190" s="151">
        <v>4</v>
      </c>
      <c r="I1190" s="151">
        <v>3</v>
      </c>
      <c r="J1190" s="151">
        <v>4</v>
      </c>
      <c r="K1190" s="151">
        <v>2</v>
      </c>
      <c r="L1190" s="151">
        <v>4</v>
      </c>
      <c r="M1190" s="151">
        <v>4</v>
      </c>
      <c r="N1190" s="151">
        <v>3</v>
      </c>
      <c r="O1190" s="151">
        <v>3</v>
      </c>
      <c r="P1190" s="151" t="s">
        <v>345</v>
      </c>
      <c r="Q1190" s="151" t="s">
        <v>204</v>
      </c>
    </row>
    <row r="1191" spans="1:17" s="95" customFormat="1" ht="15.75" hidden="1" thickBot="1" x14ac:dyDescent="0.3">
      <c r="A1191" s="138">
        <v>2019</v>
      </c>
      <c r="B1191" s="149" t="s">
        <v>163</v>
      </c>
      <c r="C1191" s="149">
        <v>4</v>
      </c>
      <c r="D1191" s="149">
        <v>5</v>
      </c>
      <c r="E1191" s="149">
        <v>5</v>
      </c>
      <c r="F1191" s="149">
        <v>5</v>
      </c>
      <c r="G1191" s="149">
        <v>5</v>
      </c>
      <c r="H1191" s="149">
        <v>5</v>
      </c>
      <c r="I1191" s="149">
        <v>5</v>
      </c>
      <c r="J1191" s="149">
        <v>4</v>
      </c>
      <c r="K1191" s="149">
        <v>5</v>
      </c>
      <c r="L1191" s="149">
        <v>5</v>
      </c>
      <c r="M1191" s="149">
        <v>5</v>
      </c>
      <c r="N1191" s="149">
        <v>5</v>
      </c>
      <c r="O1191" s="149">
        <v>5</v>
      </c>
      <c r="P1191" s="149" t="s">
        <v>191</v>
      </c>
      <c r="Q1191" s="149" t="s">
        <v>153</v>
      </c>
    </row>
    <row r="1192" spans="1:17" s="95" customFormat="1" ht="15.75" hidden="1" thickBot="1" x14ac:dyDescent="0.3">
      <c r="A1192" s="138">
        <v>2019</v>
      </c>
      <c r="B1192" s="151" t="s">
        <v>162</v>
      </c>
      <c r="C1192" s="151">
        <v>5</v>
      </c>
      <c r="D1192" s="151">
        <v>4</v>
      </c>
      <c r="E1192" s="151">
        <v>4</v>
      </c>
      <c r="F1192" s="151">
        <v>4</v>
      </c>
      <c r="G1192" s="151">
        <v>3</v>
      </c>
      <c r="H1192" s="151">
        <v>4</v>
      </c>
      <c r="I1192" s="151">
        <v>5</v>
      </c>
      <c r="J1192" s="151">
        <v>4</v>
      </c>
      <c r="K1192" s="151">
        <v>2</v>
      </c>
      <c r="L1192" s="151">
        <v>5</v>
      </c>
      <c r="M1192" s="151">
        <v>5</v>
      </c>
      <c r="N1192" s="151">
        <v>4</v>
      </c>
      <c r="O1192" s="151">
        <v>2</v>
      </c>
      <c r="P1192" s="151" t="s">
        <v>345</v>
      </c>
      <c r="Q1192" s="151" t="s">
        <v>203</v>
      </c>
    </row>
    <row r="1193" spans="1:17" s="95" customFormat="1" ht="15.75" hidden="1" thickBot="1" x14ac:dyDescent="0.3">
      <c r="A1193" s="138">
        <v>2019</v>
      </c>
      <c r="B1193" s="149" t="s">
        <v>162</v>
      </c>
      <c r="C1193" s="149">
        <v>5</v>
      </c>
      <c r="D1193" s="149" t="s">
        <v>5</v>
      </c>
      <c r="E1193" s="149">
        <v>5</v>
      </c>
      <c r="F1193" s="149">
        <v>5</v>
      </c>
      <c r="G1193" s="149">
        <v>3</v>
      </c>
      <c r="H1193" s="149">
        <v>4</v>
      </c>
      <c r="I1193" s="149">
        <v>5</v>
      </c>
      <c r="J1193" s="149">
        <v>3</v>
      </c>
      <c r="K1193" s="149">
        <v>5</v>
      </c>
      <c r="L1193" s="149">
        <v>5</v>
      </c>
      <c r="M1193" s="149">
        <v>3</v>
      </c>
      <c r="N1193" s="149">
        <v>5</v>
      </c>
      <c r="O1193" s="149">
        <v>5</v>
      </c>
      <c r="P1193" s="149" t="s">
        <v>2786</v>
      </c>
      <c r="Q1193" s="149" t="s">
        <v>203</v>
      </c>
    </row>
    <row r="1194" spans="1:17" s="95" customFormat="1" ht="15.75" hidden="1" thickBot="1" x14ac:dyDescent="0.3">
      <c r="A1194" s="138">
        <v>2019</v>
      </c>
      <c r="B1194" s="151" t="s">
        <v>162</v>
      </c>
      <c r="C1194" s="151">
        <v>4</v>
      </c>
      <c r="D1194" s="151">
        <v>2</v>
      </c>
      <c r="E1194" s="151">
        <v>5</v>
      </c>
      <c r="F1194" s="151">
        <v>4</v>
      </c>
      <c r="G1194" s="151">
        <v>4</v>
      </c>
      <c r="H1194" s="151">
        <v>2</v>
      </c>
      <c r="I1194" s="151">
        <v>3</v>
      </c>
      <c r="J1194" s="151">
        <v>4</v>
      </c>
      <c r="K1194" s="151">
        <v>4</v>
      </c>
      <c r="L1194" s="151">
        <v>3</v>
      </c>
      <c r="M1194" s="151">
        <v>3</v>
      </c>
      <c r="N1194" s="151">
        <v>5</v>
      </c>
      <c r="O1194" s="151">
        <v>4</v>
      </c>
      <c r="P1194" s="151" t="s">
        <v>2791</v>
      </c>
      <c r="Q1194" s="151" t="s">
        <v>202</v>
      </c>
    </row>
    <row r="1195" spans="1:17" s="95" customFormat="1" ht="15.75" hidden="1" thickBot="1" x14ac:dyDescent="0.3">
      <c r="A1195" s="138">
        <v>2019</v>
      </c>
      <c r="B1195" s="149" t="s">
        <v>162</v>
      </c>
      <c r="C1195" s="149">
        <v>4</v>
      </c>
      <c r="D1195" s="149">
        <v>3</v>
      </c>
      <c r="E1195" s="149">
        <v>4</v>
      </c>
      <c r="F1195" s="149">
        <v>3</v>
      </c>
      <c r="G1195" s="149">
        <v>4</v>
      </c>
      <c r="H1195" s="149">
        <v>4</v>
      </c>
      <c r="I1195" s="149">
        <v>4</v>
      </c>
      <c r="J1195" s="149">
        <v>4</v>
      </c>
      <c r="K1195" s="149">
        <v>4</v>
      </c>
      <c r="L1195" s="149">
        <v>4</v>
      </c>
      <c r="M1195" s="149">
        <v>4</v>
      </c>
      <c r="N1195" s="149">
        <v>5</v>
      </c>
      <c r="O1195" s="149">
        <v>3</v>
      </c>
      <c r="P1195" s="149" t="s">
        <v>390</v>
      </c>
      <c r="Q1195" s="149" t="s">
        <v>1822</v>
      </c>
    </row>
    <row r="1196" spans="1:17" s="95" customFormat="1" ht="15.75" hidden="1" thickBot="1" x14ac:dyDescent="0.3">
      <c r="A1196" s="138">
        <v>2019</v>
      </c>
      <c r="B1196" s="151" t="s">
        <v>162</v>
      </c>
      <c r="C1196" s="151">
        <v>3</v>
      </c>
      <c r="D1196" s="151">
        <v>3</v>
      </c>
      <c r="E1196" s="151">
        <v>4</v>
      </c>
      <c r="F1196" s="151">
        <v>3</v>
      </c>
      <c r="G1196" s="151">
        <v>2</v>
      </c>
      <c r="H1196" s="151">
        <v>2</v>
      </c>
      <c r="I1196" s="151">
        <v>3</v>
      </c>
      <c r="J1196" s="151">
        <v>4</v>
      </c>
      <c r="K1196" s="151">
        <v>4</v>
      </c>
      <c r="L1196" s="151">
        <v>2</v>
      </c>
      <c r="M1196" s="151">
        <v>3</v>
      </c>
      <c r="N1196" s="151">
        <v>5</v>
      </c>
      <c r="O1196" s="151">
        <v>4</v>
      </c>
      <c r="P1196" s="151" t="s">
        <v>2797</v>
      </c>
      <c r="Q1196" s="151" t="s">
        <v>204</v>
      </c>
    </row>
    <row r="1197" spans="1:17" s="95" customFormat="1" ht="15.75" hidden="1" thickBot="1" x14ac:dyDescent="0.3">
      <c r="A1197" s="138">
        <v>2019</v>
      </c>
      <c r="B1197" s="149" t="s">
        <v>163</v>
      </c>
      <c r="C1197" s="149">
        <v>5</v>
      </c>
      <c r="D1197" s="149">
        <v>2</v>
      </c>
      <c r="E1197" s="149">
        <v>5</v>
      </c>
      <c r="F1197" s="149">
        <v>3</v>
      </c>
      <c r="G1197" s="149">
        <v>3</v>
      </c>
      <c r="H1197" s="149">
        <v>2</v>
      </c>
      <c r="I1197" s="149">
        <v>5</v>
      </c>
      <c r="J1197" s="149">
        <v>4</v>
      </c>
      <c r="K1197" s="149">
        <v>4</v>
      </c>
      <c r="L1197" s="149">
        <v>4</v>
      </c>
      <c r="M1197" s="149">
        <v>2</v>
      </c>
      <c r="N1197" s="149">
        <v>5</v>
      </c>
      <c r="O1197" s="149">
        <v>3</v>
      </c>
      <c r="P1197" s="149" t="s">
        <v>191</v>
      </c>
      <c r="Q1197" s="149" t="s">
        <v>192</v>
      </c>
    </row>
    <row r="1198" spans="1:17" s="95" customFormat="1" ht="15.75" hidden="1" thickBot="1" x14ac:dyDescent="0.3">
      <c r="A1198" s="138">
        <v>2019</v>
      </c>
      <c r="B1198" s="151" t="s">
        <v>162</v>
      </c>
      <c r="C1198" s="151">
        <v>1</v>
      </c>
      <c r="D1198" s="151">
        <v>3</v>
      </c>
      <c r="E1198" s="151">
        <v>4</v>
      </c>
      <c r="F1198" s="151">
        <v>4</v>
      </c>
      <c r="G1198" s="151">
        <v>4</v>
      </c>
      <c r="H1198" s="151">
        <v>1</v>
      </c>
      <c r="I1198" s="151">
        <v>2</v>
      </c>
      <c r="J1198" s="151">
        <v>3</v>
      </c>
      <c r="K1198" s="151">
        <v>1</v>
      </c>
      <c r="L1198" s="151">
        <v>2</v>
      </c>
      <c r="M1198" s="151">
        <v>2</v>
      </c>
      <c r="N1198" s="151">
        <v>4</v>
      </c>
      <c r="O1198" s="151">
        <v>4</v>
      </c>
      <c r="P1198" s="151" t="s">
        <v>345</v>
      </c>
      <c r="Q1198" s="151" t="s">
        <v>153</v>
      </c>
    </row>
    <row r="1199" spans="1:17" s="95" customFormat="1" ht="15.75" hidden="1" thickBot="1" x14ac:dyDescent="0.3">
      <c r="A1199" s="138">
        <v>2019</v>
      </c>
      <c r="B1199" s="149" t="s">
        <v>163</v>
      </c>
      <c r="C1199" s="149">
        <v>3</v>
      </c>
      <c r="D1199" s="149">
        <v>1</v>
      </c>
      <c r="E1199" s="149">
        <v>1</v>
      </c>
      <c r="F1199" s="149">
        <v>2</v>
      </c>
      <c r="G1199" s="149">
        <v>1</v>
      </c>
      <c r="H1199" s="149">
        <v>1</v>
      </c>
      <c r="I1199" s="149">
        <v>1</v>
      </c>
      <c r="J1199" s="149">
        <v>2</v>
      </c>
      <c r="K1199" s="149">
        <v>3</v>
      </c>
      <c r="L1199" s="149">
        <v>4</v>
      </c>
      <c r="M1199" s="149">
        <v>2</v>
      </c>
      <c r="N1199" s="149">
        <v>3</v>
      </c>
      <c r="O1199" s="149">
        <v>1</v>
      </c>
      <c r="P1199" s="149" t="s">
        <v>191</v>
      </c>
      <c r="Q1199" s="149" t="s">
        <v>192</v>
      </c>
    </row>
    <row r="1200" spans="1:17" s="95" customFormat="1" ht="15.75" hidden="1" thickBot="1" x14ac:dyDescent="0.3">
      <c r="A1200" s="138">
        <v>2019</v>
      </c>
      <c r="B1200" s="151" t="s">
        <v>163</v>
      </c>
      <c r="C1200" s="151">
        <v>1</v>
      </c>
      <c r="D1200" s="151">
        <v>1</v>
      </c>
      <c r="E1200" s="151">
        <v>1</v>
      </c>
      <c r="F1200" s="151">
        <v>1</v>
      </c>
      <c r="G1200" s="151">
        <v>4</v>
      </c>
      <c r="H1200" s="151">
        <v>1</v>
      </c>
      <c r="I1200" s="151">
        <v>1</v>
      </c>
      <c r="J1200" s="151">
        <v>1</v>
      </c>
      <c r="K1200" s="151">
        <v>1</v>
      </c>
      <c r="L1200" s="151">
        <v>1</v>
      </c>
      <c r="M1200" s="151">
        <v>4</v>
      </c>
      <c r="N1200" s="151">
        <v>5</v>
      </c>
      <c r="O1200" s="151">
        <v>1</v>
      </c>
      <c r="P1200" s="151" t="s">
        <v>301</v>
      </c>
      <c r="Q1200" s="151" t="s">
        <v>192</v>
      </c>
    </row>
    <row r="1201" spans="1:17" s="95" customFormat="1" ht="15.75" hidden="1" thickBot="1" x14ac:dyDescent="0.3">
      <c r="A1201" s="138">
        <v>2019</v>
      </c>
      <c r="B1201" s="149" t="s">
        <v>163</v>
      </c>
      <c r="C1201" s="149" t="s">
        <v>5</v>
      </c>
      <c r="D1201" s="149">
        <v>3</v>
      </c>
      <c r="E1201" s="149">
        <v>5</v>
      </c>
      <c r="F1201" s="149">
        <v>5</v>
      </c>
      <c r="G1201" s="149">
        <v>5</v>
      </c>
      <c r="H1201" s="149">
        <v>5</v>
      </c>
      <c r="I1201" s="149">
        <v>1</v>
      </c>
      <c r="J1201" s="149">
        <v>4</v>
      </c>
      <c r="K1201" s="149">
        <v>3</v>
      </c>
      <c r="L1201" s="149">
        <v>5</v>
      </c>
      <c r="M1201" s="149">
        <v>5</v>
      </c>
      <c r="N1201" s="149">
        <v>5</v>
      </c>
      <c r="O1201" s="149">
        <v>5</v>
      </c>
      <c r="P1201" s="149" t="s">
        <v>2811</v>
      </c>
      <c r="Q1201" s="149" t="s">
        <v>2812</v>
      </c>
    </row>
    <row r="1202" spans="1:17" s="95" customFormat="1" ht="15.75" hidden="1" thickBot="1" x14ac:dyDescent="0.3">
      <c r="A1202" s="138">
        <v>2019</v>
      </c>
      <c r="B1202" s="151" t="s">
        <v>163</v>
      </c>
      <c r="C1202" s="151">
        <v>4</v>
      </c>
      <c r="D1202" s="151">
        <v>5</v>
      </c>
      <c r="E1202" s="151">
        <v>5</v>
      </c>
      <c r="F1202" s="151">
        <v>4</v>
      </c>
      <c r="G1202" s="151">
        <v>5</v>
      </c>
      <c r="H1202" s="151">
        <v>5</v>
      </c>
      <c r="I1202" s="151">
        <v>5</v>
      </c>
      <c r="J1202" s="151">
        <v>5</v>
      </c>
      <c r="K1202" s="151">
        <v>5</v>
      </c>
      <c r="L1202" s="151">
        <v>5</v>
      </c>
      <c r="M1202" s="151">
        <v>5</v>
      </c>
      <c r="N1202" s="151">
        <v>4</v>
      </c>
      <c r="O1202" s="151">
        <v>4</v>
      </c>
      <c r="P1202" s="151" t="s">
        <v>345</v>
      </c>
      <c r="Q1202" s="151" t="s">
        <v>203</v>
      </c>
    </row>
    <row r="1203" spans="1:17" s="95" customFormat="1" ht="15.75" hidden="1" thickBot="1" x14ac:dyDescent="0.3">
      <c r="A1203" s="138">
        <v>2019</v>
      </c>
      <c r="B1203" s="149" t="s">
        <v>162</v>
      </c>
      <c r="C1203" s="149">
        <v>4</v>
      </c>
      <c r="D1203" s="149">
        <v>4</v>
      </c>
      <c r="E1203" s="149">
        <v>4</v>
      </c>
      <c r="F1203" s="149">
        <v>4</v>
      </c>
      <c r="G1203" s="149">
        <v>5</v>
      </c>
      <c r="H1203" s="149">
        <v>2</v>
      </c>
      <c r="I1203" s="149">
        <v>4</v>
      </c>
      <c r="J1203" s="149">
        <v>3</v>
      </c>
      <c r="K1203" s="149">
        <v>2</v>
      </c>
      <c r="L1203" s="149">
        <v>5</v>
      </c>
      <c r="M1203" s="149">
        <v>5</v>
      </c>
      <c r="N1203" s="149">
        <v>3</v>
      </c>
      <c r="O1203" s="149">
        <v>4</v>
      </c>
      <c r="P1203" s="149" t="s">
        <v>2817</v>
      </c>
      <c r="Q1203" s="149" t="s">
        <v>2818</v>
      </c>
    </row>
    <row r="1204" spans="1:17" s="95" customFormat="1" ht="15.75" hidden="1" thickBot="1" x14ac:dyDescent="0.3">
      <c r="A1204" s="138">
        <v>2019</v>
      </c>
      <c r="B1204" s="151" t="s">
        <v>163</v>
      </c>
      <c r="C1204" s="151">
        <v>2</v>
      </c>
      <c r="D1204" s="151">
        <v>2</v>
      </c>
      <c r="E1204" s="151">
        <v>5</v>
      </c>
      <c r="F1204" s="151">
        <v>1</v>
      </c>
      <c r="G1204" s="151">
        <v>5</v>
      </c>
      <c r="H1204" s="151">
        <v>2</v>
      </c>
      <c r="I1204" s="151">
        <v>4</v>
      </c>
      <c r="J1204" s="151">
        <v>4</v>
      </c>
      <c r="K1204" s="151">
        <v>4</v>
      </c>
      <c r="L1204" s="151">
        <v>3</v>
      </c>
      <c r="M1204" s="151">
        <v>3</v>
      </c>
      <c r="N1204" s="151">
        <v>5</v>
      </c>
      <c r="O1204" s="151">
        <v>4</v>
      </c>
      <c r="P1204" s="151" t="s">
        <v>2823</v>
      </c>
      <c r="Q1204" s="151" t="s">
        <v>204</v>
      </c>
    </row>
    <row r="1205" spans="1:17" s="95" customFormat="1" ht="15.75" hidden="1" thickBot="1" x14ac:dyDescent="0.3">
      <c r="A1205" s="138">
        <v>2019</v>
      </c>
      <c r="B1205" s="149" t="s">
        <v>163</v>
      </c>
      <c r="C1205" s="149">
        <v>4</v>
      </c>
      <c r="D1205" s="149">
        <v>3</v>
      </c>
      <c r="E1205" s="149">
        <v>3</v>
      </c>
      <c r="F1205" s="149">
        <v>4</v>
      </c>
      <c r="G1205" s="149">
        <v>4</v>
      </c>
      <c r="H1205" s="149">
        <v>4</v>
      </c>
      <c r="I1205" s="149">
        <v>4</v>
      </c>
      <c r="J1205" s="149">
        <v>2</v>
      </c>
      <c r="K1205" s="149">
        <v>3</v>
      </c>
      <c r="L1205" s="149">
        <v>4</v>
      </c>
      <c r="M1205" s="149">
        <v>4</v>
      </c>
      <c r="N1205" s="149">
        <v>4</v>
      </c>
      <c r="O1205" s="149">
        <v>3</v>
      </c>
      <c r="P1205" s="149" t="s">
        <v>2828</v>
      </c>
      <c r="Q1205" s="149" t="s">
        <v>202</v>
      </c>
    </row>
    <row r="1206" spans="1:17" s="95" customFormat="1" ht="15.75" hidden="1" thickBot="1" x14ac:dyDescent="0.3">
      <c r="A1206" s="138">
        <v>2019</v>
      </c>
      <c r="B1206" s="151" t="s">
        <v>162</v>
      </c>
      <c r="C1206" s="151">
        <v>5</v>
      </c>
      <c r="D1206" s="151">
        <v>4</v>
      </c>
      <c r="E1206" s="151">
        <v>5</v>
      </c>
      <c r="F1206" s="151">
        <v>5</v>
      </c>
      <c r="G1206" s="151">
        <v>5</v>
      </c>
      <c r="H1206" s="151">
        <v>4</v>
      </c>
      <c r="I1206" s="151">
        <v>4</v>
      </c>
      <c r="J1206" s="151">
        <v>4</v>
      </c>
      <c r="K1206" s="151">
        <v>4</v>
      </c>
      <c r="L1206" s="151">
        <v>5</v>
      </c>
      <c r="M1206" s="151">
        <v>5</v>
      </c>
      <c r="N1206" s="151">
        <v>4</v>
      </c>
      <c r="O1206" s="151">
        <v>4</v>
      </c>
      <c r="P1206" s="151" t="s">
        <v>390</v>
      </c>
      <c r="Q1206" s="151" t="s">
        <v>202</v>
      </c>
    </row>
    <row r="1207" spans="1:17" s="95" customFormat="1" ht="15.75" hidden="1" thickBot="1" x14ac:dyDescent="0.3">
      <c r="A1207" s="138">
        <v>2019</v>
      </c>
      <c r="B1207" s="149" t="s">
        <v>162</v>
      </c>
      <c r="C1207" s="149">
        <v>2</v>
      </c>
      <c r="D1207" s="149">
        <v>3</v>
      </c>
      <c r="E1207" s="149">
        <v>4</v>
      </c>
      <c r="F1207" s="149">
        <v>4</v>
      </c>
      <c r="G1207" s="149">
        <v>4</v>
      </c>
      <c r="H1207" s="149">
        <v>4</v>
      </c>
      <c r="I1207" s="149">
        <v>3</v>
      </c>
      <c r="J1207" s="149">
        <v>4</v>
      </c>
      <c r="K1207" s="149">
        <v>3</v>
      </c>
      <c r="L1207" s="149">
        <v>2</v>
      </c>
      <c r="M1207" s="149">
        <v>3</v>
      </c>
      <c r="N1207" s="149">
        <v>3</v>
      </c>
      <c r="O1207" s="149">
        <v>2</v>
      </c>
      <c r="P1207" s="149" t="s">
        <v>2835</v>
      </c>
      <c r="Q1207" s="149" t="s">
        <v>205</v>
      </c>
    </row>
    <row r="1208" spans="1:17" s="95" customFormat="1" ht="15.75" hidden="1" thickBot="1" x14ac:dyDescent="0.3">
      <c r="A1208" s="138">
        <v>2019</v>
      </c>
      <c r="B1208" s="151" t="s">
        <v>163</v>
      </c>
      <c r="C1208" s="151">
        <v>5</v>
      </c>
      <c r="D1208" s="151">
        <v>5</v>
      </c>
      <c r="E1208" s="151">
        <v>5</v>
      </c>
      <c r="F1208" s="151">
        <v>5</v>
      </c>
      <c r="G1208" s="151">
        <v>5</v>
      </c>
      <c r="H1208" s="151">
        <v>5</v>
      </c>
      <c r="I1208" s="151">
        <v>5</v>
      </c>
      <c r="J1208" s="151">
        <v>5</v>
      </c>
      <c r="K1208" s="151">
        <v>5</v>
      </c>
      <c r="L1208" s="151">
        <v>5</v>
      </c>
      <c r="M1208" s="151">
        <v>5</v>
      </c>
      <c r="N1208" s="151">
        <v>5</v>
      </c>
      <c r="O1208" s="151">
        <v>5</v>
      </c>
      <c r="P1208" s="151" t="s">
        <v>2839</v>
      </c>
      <c r="Q1208" s="151" t="s">
        <v>155</v>
      </c>
    </row>
    <row r="1209" spans="1:17" s="95" customFormat="1" ht="15.75" hidden="1" thickBot="1" x14ac:dyDescent="0.3">
      <c r="A1209" s="138">
        <v>2019</v>
      </c>
      <c r="B1209" s="149" t="s">
        <v>163</v>
      </c>
      <c r="C1209" s="149">
        <v>4</v>
      </c>
      <c r="D1209" s="149">
        <v>2</v>
      </c>
      <c r="E1209" s="149">
        <v>4</v>
      </c>
      <c r="F1209" s="149">
        <v>4</v>
      </c>
      <c r="G1209" s="149">
        <v>3</v>
      </c>
      <c r="H1209" s="149">
        <v>4</v>
      </c>
      <c r="I1209" s="149">
        <v>2</v>
      </c>
      <c r="J1209" s="149">
        <v>3</v>
      </c>
      <c r="K1209" s="149">
        <v>3</v>
      </c>
      <c r="L1209" s="149">
        <v>4</v>
      </c>
      <c r="M1209" s="149">
        <v>2</v>
      </c>
      <c r="N1209" s="149">
        <v>3</v>
      </c>
      <c r="O1209" s="149">
        <v>3</v>
      </c>
      <c r="P1209" s="152"/>
      <c r="Q1209" s="149" t="s">
        <v>204</v>
      </c>
    </row>
    <row r="1210" spans="1:17" s="95" customFormat="1" ht="15.75" hidden="1" thickBot="1" x14ac:dyDescent="0.3">
      <c r="A1210" s="138">
        <v>2019</v>
      </c>
      <c r="B1210" s="151" t="s">
        <v>162</v>
      </c>
      <c r="C1210" s="151">
        <v>4</v>
      </c>
      <c r="D1210" s="151">
        <v>2</v>
      </c>
      <c r="E1210" s="151">
        <v>4</v>
      </c>
      <c r="F1210" s="151">
        <v>4</v>
      </c>
      <c r="G1210" s="151">
        <v>4</v>
      </c>
      <c r="H1210" s="151">
        <v>2</v>
      </c>
      <c r="I1210" s="151">
        <v>4</v>
      </c>
      <c r="J1210" s="151">
        <v>4</v>
      </c>
      <c r="K1210" s="151">
        <v>2</v>
      </c>
      <c r="L1210" s="151">
        <v>4</v>
      </c>
      <c r="M1210" s="151">
        <v>4</v>
      </c>
      <c r="N1210" s="151">
        <v>2</v>
      </c>
      <c r="O1210" s="151">
        <v>4</v>
      </c>
      <c r="P1210" s="151" t="s">
        <v>2845</v>
      </c>
      <c r="Q1210" s="151" t="s">
        <v>202</v>
      </c>
    </row>
    <row r="1211" spans="1:17" s="95" customFormat="1" ht="15.75" hidden="1" thickBot="1" x14ac:dyDescent="0.3">
      <c r="A1211" s="138">
        <v>2019</v>
      </c>
      <c r="B1211" s="149" t="s">
        <v>163</v>
      </c>
      <c r="C1211" s="149">
        <v>5</v>
      </c>
      <c r="D1211" s="149" t="s">
        <v>5</v>
      </c>
      <c r="E1211" s="149">
        <v>4</v>
      </c>
      <c r="F1211" s="149">
        <v>3</v>
      </c>
      <c r="G1211" s="149">
        <v>4</v>
      </c>
      <c r="H1211" s="149">
        <v>4</v>
      </c>
      <c r="I1211" s="149">
        <v>4</v>
      </c>
      <c r="J1211" s="149">
        <v>4</v>
      </c>
      <c r="K1211" s="149">
        <v>2</v>
      </c>
      <c r="L1211" s="149">
        <v>4</v>
      </c>
      <c r="M1211" s="149">
        <v>4</v>
      </c>
      <c r="N1211" s="149">
        <v>5</v>
      </c>
      <c r="O1211" s="149">
        <v>4</v>
      </c>
      <c r="P1211" s="149" t="s">
        <v>2850</v>
      </c>
      <c r="Q1211" s="149" t="s">
        <v>192</v>
      </c>
    </row>
    <row r="1212" spans="1:17" s="95" customFormat="1" ht="15.75" hidden="1" thickBot="1" x14ac:dyDescent="0.3">
      <c r="A1212" s="138">
        <v>2019</v>
      </c>
      <c r="B1212" s="151" t="s">
        <v>162</v>
      </c>
      <c r="C1212" s="151">
        <v>4</v>
      </c>
      <c r="D1212" s="151">
        <v>1</v>
      </c>
      <c r="E1212" s="151">
        <v>3</v>
      </c>
      <c r="F1212" s="151">
        <v>4</v>
      </c>
      <c r="G1212" s="151">
        <v>3</v>
      </c>
      <c r="H1212" s="151">
        <v>3</v>
      </c>
      <c r="I1212" s="151">
        <v>1</v>
      </c>
      <c r="J1212" s="151">
        <v>2</v>
      </c>
      <c r="K1212" s="151">
        <v>1</v>
      </c>
      <c r="L1212" s="151">
        <v>2</v>
      </c>
      <c r="M1212" s="151">
        <v>2</v>
      </c>
      <c r="N1212" s="151">
        <v>4</v>
      </c>
      <c r="O1212" s="151">
        <v>2</v>
      </c>
      <c r="P1212" s="151" t="s">
        <v>2854</v>
      </c>
      <c r="Q1212" s="151" t="s">
        <v>203</v>
      </c>
    </row>
    <row r="1213" spans="1:17" s="95" customFormat="1" ht="15.75" hidden="1" thickBot="1" x14ac:dyDescent="0.3">
      <c r="A1213" s="138">
        <v>2019</v>
      </c>
      <c r="B1213" s="149" t="s">
        <v>163</v>
      </c>
      <c r="C1213" s="149">
        <v>5</v>
      </c>
      <c r="D1213" s="149">
        <v>4</v>
      </c>
      <c r="E1213" s="149">
        <v>4</v>
      </c>
      <c r="F1213" s="149">
        <v>5</v>
      </c>
      <c r="G1213" s="149">
        <v>4</v>
      </c>
      <c r="H1213" s="149">
        <v>4</v>
      </c>
      <c r="I1213" s="149">
        <v>5</v>
      </c>
      <c r="J1213" s="149">
        <v>4</v>
      </c>
      <c r="K1213" s="149">
        <v>4</v>
      </c>
      <c r="L1213" s="149">
        <v>3</v>
      </c>
      <c r="M1213" s="149">
        <v>4</v>
      </c>
      <c r="N1213" s="149">
        <v>4</v>
      </c>
      <c r="O1213" s="149">
        <v>4</v>
      </c>
      <c r="P1213" s="149" t="s">
        <v>2857</v>
      </c>
      <c r="Q1213" s="149" t="s">
        <v>203</v>
      </c>
    </row>
    <row r="1214" spans="1:17" s="95" customFormat="1" ht="15.75" hidden="1" thickBot="1" x14ac:dyDescent="0.3">
      <c r="A1214" s="138">
        <v>2019</v>
      </c>
      <c r="B1214" s="151" t="s">
        <v>162</v>
      </c>
      <c r="C1214" s="151">
        <v>3</v>
      </c>
      <c r="D1214" s="151">
        <v>2</v>
      </c>
      <c r="E1214" s="151">
        <v>3</v>
      </c>
      <c r="F1214" s="151">
        <v>3</v>
      </c>
      <c r="G1214" s="151">
        <v>4</v>
      </c>
      <c r="H1214" s="151">
        <v>3</v>
      </c>
      <c r="I1214" s="151">
        <v>4</v>
      </c>
      <c r="J1214" s="151">
        <v>2</v>
      </c>
      <c r="K1214" s="151">
        <v>4</v>
      </c>
      <c r="L1214" s="151">
        <v>4</v>
      </c>
      <c r="M1214" s="151">
        <v>5</v>
      </c>
      <c r="N1214" s="151">
        <v>4</v>
      </c>
      <c r="O1214" s="151">
        <v>2</v>
      </c>
      <c r="P1214" s="151" t="s">
        <v>1873</v>
      </c>
      <c r="Q1214" s="151" t="s">
        <v>202</v>
      </c>
    </row>
    <row r="1215" spans="1:17" s="95" customFormat="1" ht="15.75" hidden="1" thickBot="1" x14ac:dyDescent="0.3">
      <c r="A1215" s="138">
        <v>2019</v>
      </c>
      <c r="B1215" s="149" t="s">
        <v>162</v>
      </c>
      <c r="C1215" s="149">
        <v>4</v>
      </c>
      <c r="D1215" s="149">
        <v>3</v>
      </c>
      <c r="E1215" s="149">
        <v>3</v>
      </c>
      <c r="F1215" s="149">
        <v>3</v>
      </c>
      <c r="G1215" s="149">
        <v>3</v>
      </c>
      <c r="H1215" s="149">
        <v>4</v>
      </c>
      <c r="I1215" s="149">
        <v>5</v>
      </c>
      <c r="J1215" s="149">
        <v>3</v>
      </c>
      <c r="K1215" s="149">
        <v>2</v>
      </c>
      <c r="L1215" s="149">
        <v>5</v>
      </c>
      <c r="M1215" s="149">
        <v>4</v>
      </c>
      <c r="N1215" s="149">
        <v>5</v>
      </c>
      <c r="O1215" s="149">
        <v>3</v>
      </c>
      <c r="P1215" s="149" t="s">
        <v>2863</v>
      </c>
      <c r="Q1215" s="149" t="s">
        <v>192</v>
      </c>
    </row>
    <row r="1216" spans="1:17" s="95" customFormat="1" ht="15.75" hidden="1" thickBot="1" x14ac:dyDescent="0.3">
      <c r="A1216" s="138">
        <v>2019</v>
      </c>
      <c r="B1216" s="151" t="s">
        <v>162</v>
      </c>
      <c r="C1216" s="151">
        <v>4</v>
      </c>
      <c r="D1216" s="151">
        <v>4</v>
      </c>
      <c r="E1216" s="151">
        <v>4</v>
      </c>
      <c r="F1216" s="151">
        <v>4</v>
      </c>
      <c r="G1216" s="151">
        <v>4</v>
      </c>
      <c r="H1216" s="151">
        <v>4</v>
      </c>
      <c r="I1216" s="151">
        <v>4</v>
      </c>
      <c r="J1216" s="151">
        <v>4</v>
      </c>
      <c r="K1216" s="151">
        <v>4</v>
      </c>
      <c r="L1216" s="151">
        <v>4</v>
      </c>
      <c r="M1216" s="151">
        <v>4</v>
      </c>
      <c r="N1216" s="151">
        <v>4</v>
      </c>
      <c r="O1216" s="151">
        <v>4</v>
      </c>
      <c r="P1216" s="151" t="s">
        <v>2864</v>
      </c>
      <c r="Q1216" s="151" t="s">
        <v>202</v>
      </c>
    </row>
    <row r="1217" spans="1:17" s="95" customFormat="1" ht="15.75" hidden="1" thickBot="1" x14ac:dyDescent="0.3">
      <c r="A1217" s="138">
        <v>2019</v>
      </c>
      <c r="B1217" s="149" t="s">
        <v>163</v>
      </c>
      <c r="C1217" s="149">
        <v>5</v>
      </c>
      <c r="D1217" s="149">
        <v>3</v>
      </c>
      <c r="E1217" s="149">
        <v>5</v>
      </c>
      <c r="F1217" s="149">
        <v>4</v>
      </c>
      <c r="G1217" s="149">
        <v>5</v>
      </c>
      <c r="H1217" s="149">
        <v>4</v>
      </c>
      <c r="I1217" s="149">
        <v>4</v>
      </c>
      <c r="J1217" s="149">
        <v>2</v>
      </c>
      <c r="K1217" s="149">
        <v>1</v>
      </c>
      <c r="L1217" s="149">
        <v>2</v>
      </c>
      <c r="M1217" s="149">
        <v>3</v>
      </c>
      <c r="N1217" s="149">
        <v>5</v>
      </c>
      <c r="O1217" s="149">
        <v>2</v>
      </c>
      <c r="P1217" s="149" t="s">
        <v>451</v>
      </c>
      <c r="Q1217" s="149" t="s">
        <v>546</v>
      </c>
    </row>
    <row r="1218" spans="1:17" s="95" customFormat="1" ht="15.75" hidden="1" thickBot="1" x14ac:dyDescent="0.3">
      <c r="A1218" s="138">
        <v>2019</v>
      </c>
      <c r="B1218" s="151" t="s">
        <v>162</v>
      </c>
      <c r="C1218" s="151">
        <v>4</v>
      </c>
      <c r="D1218" s="151">
        <v>5</v>
      </c>
      <c r="E1218" s="151">
        <v>3</v>
      </c>
      <c r="F1218" s="151">
        <v>3</v>
      </c>
      <c r="G1218" s="151">
        <v>5</v>
      </c>
      <c r="H1218" s="151">
        <v>5</v>
      </c>
      <c r="I1218" s="151">
        <v>3</v>
      </c>
      <c r="J1218" s="151">
        <v>5</v>
      </c>
      <c r="K1218" s="151">
        <v>4</v>
      </c>
      <c r="L1218" s="151">
        <v>5</v>
      </c>
      <c r="M1218" s="151">
        <v>5</v>
      </c>
      <c r="N1218" s="151">
        <v>4</v>
      </c>
      <c r="O1218" s="151">
        <v>4</v>
      </c>
      <c r="P1218" s="151" t="s">
        <v>2873</v>
      </c>
      <c r="Q1218" s="151" t="s">
        <v>203</v>
      </c>
    </row>
    <row r="1219" spans="1:17" s="95" customFormat="1" ht="15.75" hidden="1" thickBot="1" x14ac:dyDescent="0.3">
      <c r="A1219" s="138">
        <v>2019</v>
      </c>
      <c r="B1219" s="149" t="s">
        <v>162</v>
      </c>
      <c r="C1219" s="149">
        <v>2</v>
      </c>
      <c r="D1219" s="149">
        <v>2</v>
      </c>
      <c r="E1219" s="149">
        <v>5</v>
      </c>
      <c r="F1219" s="149">
        <v>3</v>
      </c>
      <c r="G1219" s="149">
        <v>5</v>
      </c>
      <c r="H1219" s="149">
        <v>4</v>
      </c>
      <c r="I1219" s="149">
        <v>3</v>
      </c>
      <c r="J1219" s="149">
        <v>4</v>
      </c>
      <c r="K1219" s="149">
        <v>4</v>
      </c>
      <c r="L1219" s="149">
        <v>4</v>
      </c>
      <c r="M1219" s="149">
        <v>2</v>
      </c>
      <c r="N1219" s="149">
        <v>5</v>
      </c>
      <c r="O1219" s="149">
        <v>5</v>
      </c>
      <c r="P1219" s="149" t="s">
        <v>345</v>
      </c>
      <c r="Q1219" s="149" t="s">
        <v>153</v>
      </c>
    </row>
    <row r="1220" spans="1:17" s="95" customFormat="1" ht="15.75" hidden="1" thickBot="1" x14ac:dyDescent="0.3">
      <c r="A1220" s="138">
        <v>2019</v>
      </c>
      <c r="B1220" s="151" t="s">
        <v>162</v>
      </c>
      <c r="C1220" s="151">
        <v>4</v>
      </c>
      <c r="D1220" s="151">
        <v>2</v>
      </c>
      <c r="E1220" s="151">
        <v>2</v>
      </c>
      <c r="F1220" s="151">
        <v>2</v>
      </c>
      <c r="G1220" s="151">
        <v>3</v>
      </c>
      <c r="H1220" s="151">
        <v>2</v>
      </c>
      <c r="I1220" s="151">
        <v>2</v>
      </c>
      <c r="J1220" s="151">
        <v>4</v>
      </c>
      <c r="K1220" s="151">
        <v>3</v>
      </c>
      <c r="L1220" s="151">
        <v>2</v>
      </c>
      <c r="M1220" s="151">
        <v>2</v>
      </c>
      <c r="N1220" s="151">
        <v>3</v>
      </c>
      <c r="O1220" s="151">
        <v>3</v>
      </c>
      <c r="P1220" s="151" t="s">
        <v>2880</v>
      </c>
      <c r="Q1220" s="151" t="s">
        <v>203</v>
      </c>
    </row>
    <row r="1221" spans="1:17" s="95" customFormat="1" ht="15.75" hidden="1" thickBot="1" x14ac:dyDescent="0.3">
      <c r="A1221" s="138">
        <v>2019</v>
      </c>
      <c r="B1221" s="149" t="s">
        <v>163</v>
      </c>
      <c r="C1221" s="149">
        <v>3</v>
      </c>
      <c r="D1221" s="149">
        <v>2</v>
      </c>
      <c r="E1221" s="149">
        <v>3</v>
      </c>
      <c r="F1221" s="149">
        <v>4</v>
      </c>
      <c r="G1221" s="149">
        <v>4</v>
      </c>
      <c r="H1221" s="149">
        <v>3</v>
      </c>
      <c r="I1221" s="149">
        <v>2</v>
      </c>
      <c r="J1221" s="149">
        <v>4</v>
      </c>
      <c r="K1221" s="149">
        <v>4</v>
      </c>
      <c r="L1221" s="149">
        <v>5</v>
      </c>
      <c r="M1221" s="149">
        <v>5</v>
      </c>
      <c r="N1221" s="149">
        <v>4</v>
      </c>
      <c r="O1221" s="149">
        <v>2</v>
      </c>
      <c r="P1221" s="149" t="s">
        <v>2884</v>
      </c>
      <c r="Q1221" s="149" t="s">
        <v>195</v>
      </c>
    </row>
    <row r="1222" spans="1:17" s="95" customFormat="1" ht="15.75" hidden="1" thickBot="1" x14ac:dyDescent="0.3">
      <c r="A1222" s="138">
        <v>2019</v>
      </c>
      <c r="B1222" s="151" t="s">
        <v>162</v>
      </c>
      <c r="C1222" s="151">
        <v>3</v>
      </c>
      <c r="D1222" s="151">
        <v>2</v>
      </c>
      <c r="E1222" s="151">
        <v>5</v>
      </c>
      <c r="F1222" s="151">
        <v>4</v>
      </c>
      <c r="G1222" s="151">
        <v>4</v>
      </c>
      <c r="H1222" s="151">
        <v>3</v>
      </c>
      <c r="I1222" s="151">
        <v>4</v>
      </c>
      <c r="J1222" s="151">
        <v>3</v>
      </c>
      <c r="K1222" s="151">
        <v>3</v>
      </c>
      <c r="L1222" s="151">
        <v>3</v>
      </c>
      <c r="M1222" s="151">
        <v>3</v>
      </c>
      <c r="N1222" s="151">
        <v>4</v>
      </c>
      <c r="O1222" s="151">
        <v>3</v>
      </c>
      <c r="P1222" s="151" t="s">
        <v>1715</v>
      </c>
      <c r="Q1222" s="151" t="s">
        <v>202</v>
      </c>
    </row>
    <row r="1223" spans="1:17" s="95" customFormat="1" ht="15.75" hidden="1" thickBot="1" x14ac:dyDescent="0.3">
      <c r="A1223" s="138">
        <v>2019</v>
      </c>
      <c r="B1223" s="149" t="s">
        <v>163</v>
      </c>
      <c r="C1223" s="149">
        <v>1</v>
      </c>
      <c r="D1223" s="149">
        <v>1</v>
      </c>
      <c r="E1223" s="149">
        <v>3</v>
      </c>
      <c r="F1223" s="149">
        <v>3</v>
      </c>
      <c r="G1223" s="149">
        <v>4</v>
      </c>
      <c r="H1223" s="149">
        <v>1</v>
      </c>
      <c r="I1223" s="149">
        <v>3</v>
      </c>
      <c r="J1223" s="149">
        <v>3</v>
      </c>
      <c r="K1223" s="149">
        <v>3</v>
      </c>
      <c r="L1223" s="149">
        <v>5</v>
      </c>
      <c r="M1223" s="149">
        <v>1</v>
      </c>
      <c r="N1223" s="149">
        <v>5</v>
      </c>
      <c r="O1223" s="149">
        <v>4</v>
      </c>
      <c r="P1223" s="149" t="s">
        <v>430</v>
      </c>
      <c r="Q1223" s="149" t="s">
        <v>153</v>
      </c>
    </row>
    <row r="1224" spans="1:17" s="95" customFormat="1" ht="15.75" hidden="1" thickBot="1" x14ac:dyDescent="0.3">
      <c r="A1224" s="138">
        <v>2019</v>
      </c>
      <c r="B1224" s="151" t="s">
        <v>162</v>
      </c>
      <c r="C1224" s="151">
        <v>5</v>
      </c>
      <c r="D1224" s="151">
        <v>5</v>
      </c>
      <c r="E1224" s="151">
        <v>5</v>
      </c>
      <c r="F1224" s="151">
        <v>5</v>
      </c>
      <c r="G1224" s="151">
        <v>5</v>
      </c>
      <c r="H1224" s="151">
        <v>5</v>
      </c>
      <c r="I1224" s="151">
        <v>5</v>
      </c>
      <c r="J1224" s="151">
        <v>4</v>
      </c>
      <c r="K1224" s="151">
        <v>3</v>
      </c>
      <c r="L1224" s="151">
        <v>5</v>
      </c>
      <c r="M1224" s="151">
        <v>4</v>
      </c>
      <c r="N1224" s="151">
        <v>4</v>
      </c>
      <c r="O1224" s="151">
        <v>4</v>
      </c>
      <c r="P1224" s="151" t="s">
        <v>2892</v>
      </c>
      <c r="Q1224" s="151" t="s">
        <v>203</v>
      </c>
    </row>
    <row r="1225" spans="1:17" s="95" customFormat="1" ht="15.75" hidden="1" thickBot="1" x14ac:dyDescent="0.3">
      <c r="A1225" s="138">
        <v>2019</v>
      </c>
      <c r="B1225" s="149" t="s">
        <v>162</v>
      </c>
      <c r="C1225" s="149">
        <v>5</v>
      </c>
      <c r="D1225" s="149">
        <v>5</v>
      </c>
      <c r="E1225" s="149">
        <v>3</v>
      </c>
      <c r="F1225" s="149">
        <v>5</v>
      </c>
      <c r="G1225" s="149">
        <v>4</v>
      </c>
      <c r="H1225" s="149">
        <v>4</v>
      </c>
      <c r="I1225" s="149">
        <v>1</v>
      </c>
      <c r="J1225" s="149">
        <v>4</v>
      </c>
      <c r="K1225" s="149">
        <v>5</v>
      </c>
      <c r="L1225" s="149">
        <v>1</v>
      </c>
      <c r="M1225" s="149">
        <v>4</v>
      </c>
      <c r="N1225" s="149">
        <v>5</v>
      </c>
      <c r="O1225" s="149">
        <v>2</v>
      </c>
      <c r="P1225" s="149" t="s">
        <v>653</v>
      </c>
      <c r="Q1225" s="149" t="s">
        <v>204</v>
      </c>
    </row>
    <row r="1226" spans="1:17" s="95" customFormat="1" ht="15.75" hidden="1" thickBot="1" x14ac:dyDescent="0.3">
      <c r="A1226" s="138">
        <v>2019</v>
      </c>
      <c r="B1226" s="151" t="s">
        <v>163</v>
      </c>
      <c r="C1226" s="151">
        <v>5</v>
      </c>
      <c r="D1226" s="151">
        <v>4</v>
      </c>
      <c r="E1226" s="151">
        <v>5</v>
      </c>
      <c r="F1226" s="151">
        <v>5</v>
      </c>
      <c r="G1226" s="151">
        <v>4</v>
      </c>
      <c r="H1226" s="151">
        <v>5</v>
      </c>
      <c r="I1226" s="151">
        <v>3</v>
      </c>
      <c r="J1226" s="151" t="s">
        <v>5</v>
      </c>
      <c r="K1226" s="151">
        <v>4</v>
      </c>
      <c r="L1226" s="151">
        <v>3</v>
      </c>
      <c r="M1226" s="151">
        <v>3</v>
      </c>
      <c r="N1226" s="151">
        <v>3</v>
      </c>
      <c r="O1226" s="151" t="s">
        <v>5</v>
      </c>
      <c r="P1226" s="151" t="s">
        <v>345</v>
      </c>
      <c r="Q1226" s="151" t="s">
        <v>203</v>
      </c>
    </row>
    <row r="1227" spans="1:17" s="95" customFormat="1" ht="15.75" hidden="1" thickBot="1" x14ac:dyDescent="0.3">
      <c r="A1227" s="138">
        <v>2019</v>
      </c>
      <c r="B1227" s="149" t="s">
        <v>162</v>
      </c>
      <c r="C1227" s="149">
        <v>4</v>
      </c>
      <c r="D1227" s="149">
        <v>4</v>
      </c>
      <c r="E1227" s="149">
        <v>4</v>
      </c>
      <c r="F1227" s="149">
        <v>4</v>
      </c>
      <c r="G1227" s="149">
        <v>4</v>
      </c>
      <c r="H1227" s="149">
        <v>4</v>
      </c>
      <c r="I1227" s="149">
        <v>4</v>
      </c>
      <c r="J1227" s="149">
        <v>4</v>
      </c>
      <c r="K1227" s="149">
        <v>4</v>
      </c>
      <c r="L1227" s="149">
        <v>4</v>
      </c>
      <c r="M1227" s="149">
        <v>4</v>
      </c>
      <c r="N1227" s="149">
        <v>4</v>
      </c>
      <c r="O1227" s="149">
        <v>4</v>
      </c>
      <c r="P1227" s="149" t="s">
        <v>2900</v>
      </c>
      <c r="Q1227" s="149" t="s">
        <v>192</v>
      </c>
    </row>
    <row r="1228" spans="1:17" s="95" customFormat="1" ht="15.75" hidden="1" thickBot="1" x14ac:dyDescent="0.3">
      <c r="A1228" s="138">
        <v>2019</v>
      </c>
      <c r="B1228" s="151" t="s">
        <v>163</v>
      </c>
      <c r="C1228" s="151">
        <v>5</v>
      </c>
      <c r="D1228" s="151">
        <v>3</v>
      </c>
      <c r="E1228" s="151">
        <v>5</v>
      </c>
      <c r="F1228" s="151">
        <v>5</v>
      </c>
      <c r="G1228" s="151">
        <v>5</v>
      </c>
      <c r="H1228" s="151">
        <v>4</v>
      </c>
      <c r="I1228" s="151">
        <v>3</v>
      </c>
      <c r="J1228" s="151">
        <v>4</v>
      </c>
      <c r="K1228" s="151">
        <v>4</v>
      </c>
      <c r="L1228" s="151">
        <v>5</v>
      </c>
      <c r="M1228" s="151">
        <v>4</v>
      </c>
      <c r="N1228" s="151">
        <v>5</v>
      </c>
      <c r="O1228" s="151">
        <v>4</v>
      </c>
      <c r="P1228" s="151" t="s">
        <v>345</v>
      </c>
      <c r="Q1228" s="151" t="s">
        <v>203</v>
      </c>
    </row>
    <row r="1229" spans="1:17" s="95" customFormat="1" ht="15.75" hidden="1" thickBot="1" x14ac:dyDescent="0.3">
      <c r="A1229" s="138">
        <v>2019</v>
      </c>
      <c r="B1229" s="149" t="s">
        <v>163</v>
      </c>
      <c r="C1229" s="149">
        <v>3</v>
      </c>
      <c r="D1229" s="149">
        <v>1</v>
      </c>
      <c r="E1229" s="149">
        <v>1</v>
      </c>
      <c r="F1229" s="149">
        <v>2</v>
      </c>
      <c r="G1229" s="149">
        <v>2</v>
      </c>
      <c r="H1229" s="149">
        <v>1</v>
      </c>
      <c r="I1229" s="149">
        <v>4</v>
      </c>
      <c r="J1229" s="149">
        <v>3</v>
      </c>
      <c r="K1229" s="149">
        <v>2</v>
      </c>
      <c r="L1229" s="149">
        <v>3</v>
      </c>
      <c r="M1229" s="149">
        <v>3</v>
      </c>
      <c r="N1229" s="149">
        <v>4</v>
      </c>
      <c r="O1229" s="149">
        <v>4</v>
      </c>
      <c r="P1229" s="149" t="s">
        <v>2905</v>
      </c>
      <c r="Q1229" s="149" t="s">
        <v>192</v>
      </c>
    </row>
    <row r="1230" spans="1:17" s="95" customFormat="1" ht="15.75" hidden="1" thickBot="1" x14ac:dyDescent="0.3">
      <c r="A1230" s="138">
        <v>2019</v>
      </c>
      <c r="B1230" s="151" t="s">
        <v>162</v>
      </c>
      <c r="C1230" s="151">
        <v>3</v>
      </c>
      <c r="D1230" s="151">
        <v>3</v>
      </c>
      <c r="E1230" s="151">
        <v>4</v>
      </c>
      <c r="F1230" s="151">
        <v>3</v>
      </c>
      <c r="G1230" s="151">
        <v>3</v>
      </c>
      <c r="H1230" s="151">
        <v>2</v>
      </c>
      <c r="I1230" s="151">
        <v>2</v>
      </c>
      <c r="J1230" s="151">
        <v>3</v>
      </c>
      <c r="K1230" s="151">
        <v>2</v>
      </c>
      <c r="L1230" s="151">
        <v>2</v>
      </c>
      <c r="M1230" s="151">
        <v>2</v>
      </c>
      <c r="N1230" s="151">
        <v>3</v>
      </c>
      <c r="O1230" s="151">
        <v>2</v>
      </c>
      <c r="P1230" s="151" t="s">
        <v>2908</v>
      </c>
      <c r="Q1230" s="151" t="s">
        <v>155</v>
      </c>
    </row>
    <row r="1231" spans="1:17" s="95" customFormat="1" ht="15.75" hidden="1" thickBot="1" x14ac:dyDescent="0.3">
      <c r="A1231" s="138">
        <v>2019</v>
      </c>
      <c r="B1231" s="149" t="s">
        <v>162</v>
      </c>
      <c r="C1231" s="149">
        <v>3</v>
      </c>
      <c r="D1231" s="149">
        <v>4</v>
      </c>
      <c r="E1231" s="149">
        <v>3</v>
      </c>
      <c r="F1231" s="149">
        <v>3</v>
      </c>
      <c r="G1231" s="149">
        <v>4</v>
      </c>
      <c r="H1231" s="149">
        <v>2</v>
      </c>
      <c r="I1231" s="149">
        <v>2</v>
      </c>
      <c r="J1231" s="149">
        <v>3</v>
      </c>
      <c r="K1231" s="149">
        <v>2</v>
      </c>
      <c r="L1231" s="149">
        <v>3</v>
      </c>
      <c r="M1231" s="149">
        <v>4</v>
      </c>
      <c r="N1231" s="149">
        <v>5</v>
      </c>
      <c r="O1231" s="149">
        <v>4</v>
      </c>
      <c r="P1231" s="149" t="s">
        <v>1289</v>
      </c>
      <c r="Q1231" s="149" t="s">
        <v>204</v>
      </c>
    </row>
    <row r="1232" spans="1:17" s="95" customFormat="1" ht="15.75" hidden="1" thickBot="1" x14ac:dyDescent="0.3">
      <c r="A1232" s="138">
        <v>2019</v>
      </c>
      <c r="B1232" s="151" t="s">
        <v>163</v>
      </c>
      <c r="C1232" s="151">
        <v>5</v>
      </c>
      <c r="D1232" s="151">
        <v>4</v>
      </c>
      <c r="E1232" s="151">
        <v>4</v>
      </c>
      <c r="F1232" s="151">
        <v>5</v>
      </c>
      <c r="G1232" s="151">
        <v>4</v>
      </c>
      <c r="H1232" s="151">
        <v>3</v>
      </c>
      <c r="I1232" s="151">
        <v>5</v>
      </c>
      <c r="J1232" s="151">
        <v>4</v>
      </c>
      <c r="K1232" s="151">
        <v>4</v>
      </c>
      <c r="L1232" s="151">
        <v>4</v>
      </c>
      <c r="M1232" s="151">
        <v>5</v>
      </c>
      <c r="N1232" s="151">
        <v>5</v>
      </c>
      <c r="O1232" s="151">
        <v>5</v>
      </c>
      <c r="P1232" s="151" t="s">
        <v>2914</v>
      </c>
      <c r="Q1232" s="151" t="s">
        <v>202</v>
      </c>
    </row>
    <row r="1233" spans="1:17" s="95" customFormat="1" ht="15.75" hidden="1" thickBot="1" x14ac:dyDescent="0.3">
      <c r="A1233" s="138">
        <v>2019</v>
      </c>
      <c r="B1233" s="149" t="s">
        <v>163</v>
      </c>
      <c r="C1233" s="149">
        <v>4</v>
      </c>
      <c r="D1233" s="149">
        <v>3</v>
      </c>
      <c r="E1233" s="149">
        <v>4</v>
      </c>
      <c r="F1233" s="149">
        <v>3</v>
      </c>
      <c r="G1233" s="149">
        <v>4</v>
      </c>
      <c r="H1233" s="149">
        <v>3</v>
      </c>
      <c r="I1233" s="149">
        <v>3</v>
      </c>
      <c r="J1233" s="149">
        <v>4</v>
      </c>
      <c r="K1233" s="149">
        <v>4</v>
      </c>
      <c r="L1233" s="149">
        <v>4</v>
      </c>
      <c r="M1233" s="149">
        <v>4</v>
      </c>
      <c r="N1233" s="149">
        <v>4</v>
      </c>
      <c r="O1233" s="149">
        <v>4</v>
      </c>
      <c r="P1233" s="149" t="s">
        <v>1001</v>
      </c>
      <c r="Q1233" s="149" t="s">
        <v>203</v>
      </c>
    </row>
    <row r="1234" spans="1:17" s="95" customFormat="1" ht="15.75" hidden="1" thickBot="1" x14ac:dyDescent="0.3">
      <c r="A1234" s="138">
        <v>2019</v>
      </c>
      <c r="B1234" s="151" t="s">
        <v>162</v>
      </c>
      <c r="C1234" s="151">
        <v>5</v>
      </c>
      <c r="D1234" s="151">
        <v>4</v>
      </c>
      <c r="E1234" s="151">
        <v>5</v>
      </c>
      <c r="F1234" s="151">
        <v>5</v>
      </c>
      <c r="G1234" s="151">
        <v>5</v>
      </c>
      <c r="H1234" s="151">
        <v>5</v>
      </c>
      <c r="I1234" s="151">
        <v>5</v>
      </c>
      <c r="J1234" s="151">
        <v>5</v>
      </c>
      <c r="K1234" s="151">
        <v>3</v>
      </c>
      <c r="L1234" s="151">
        <v>5</v>
      </c>
      <c r="M1234" s="151">
        <v>5</v>
      </c>
      <c r="N1234" s="151">
        <v>4</v>
      </c>
      <c r="O1234" s="151">
        <v>5</v>
      </c>
      <c r="P1234" s="151" t="s">
        <v>1941</v>
      </c>
      <c r="Q1234" s="151" t="s">
        <v>202</v>
      </c>
    </row>
    <row r="1235" spans="1:17" s="95" customFormat="1" ht="15.75" hidden="1" thickBot="1" x14ac:dyDescent="0.3">
      <c r="A1235" s="138">
        <v>2019</v>
      </c>
      <c r="B1235" s="149" t="s">
        <v>162</v>
      </c>
      <c r="C1235" s="149">
        <v>5</v>
      </c>
      <c r="D1235" s="149" t="s">
        <v>5</v>
      </c>
      <c r="E1235" s="149">
        <v>3</v>
      </c>
      <c r="F1235" s="149">
        <v>5</v>
      </c>
      <c r="G1235" s="149">
        <v>4</v>
      </c>
      <c r="H1235" s="149">
        <v>3</v>
      </c>
      <c r="I1235" s="149">
        <v>5</v>
      </c>
      <c r="J1235" s="149" t="s">
        <v>5</v>
      </c>
      <c r="K1235" s="149">
        <v>5</v>
      </c>
      <c r="L1235" s="149">
        <v>4</v>
      </c>
      <c r="M1235" s="149">
        <v>4</v>
      </c>
      <c r="N1235" s="149">
        <v>5</v>
      </c>
      <c r="O1235" s="149">
        <v>3</v>
      </c>
      <c r="P1235" s="149" t="s">
        <v>2922</v>
      </c>
      <c r="Q1235" s="149" t="s">
        <v>202</v>
      </c>
    </row>
    <row r="1236" spans="1:17" s="95" customFormat="1" ht="15.75" hidden="1" thickBot="1" x14ac:dyDescent="0.3">
      <c r="A1236" s="138">
        <v>2019</v>
      </c>
      <c r="B1236" s="151" t="s">
        <v>163</v>
      </c>
      <c r="C1236" s="151">
        <v>5</v>
      </c>
      <c r="D1236" s="151">
        <v>3</v>
      </c>
      <c r="E1236" s="151">
        <v>5</v>
      </c>
      <c r="F1236" s="151">
        <v>4</v>
      </c>
      <c r="G1236" s="151">
        <v>5</v>
      </c>
      <c r="H1236" s="151">
        <v>5</v>
      </c>
      <c r="I1236" s="151">
        <v>5</v>
      </c>
      <c r="J1236" s="151">
        <v>2</v>
      </c>
      <c r="K1236" s="151">
        <v>3</v>
      </c>
      <c r="L1236" s="151">
        <v>3</v>
      </c>
      <c r="M1236" s="151">
        <v>2</v>
      </c>
      <c r="N1236" s="151">
        <v>4</v>
      </c>
      <c r="O1236" s="151">
        <v>4</v>
      </c>
      <c r="P1236" s="151" t="s">
        <v>2926</v>
      </c>
      <c r="Q1236" s="151" t="s">
        <v>202</v>
      </c>
    </row>
    <row r="1237" spans="1:17" s="95" customFormat="1" ht="15.75" hidden="1" thickBot="1" x14ac:dyDescent="0.3">
      <c r="A1237" s="138">
        <v>2019</v>
      </c>
      <c r="B1237" s="149" t="s">
        <v>163</v>
      </c>
      <c r="C1237" s="149">
        <v>4</v>
      </c>
      <c r="D1237" s="149">
        <v>3</v>
      </c>
      <c r="E1237" s="149">
        <v>5</v>
      </c>
      <c r="F1237" s="149">
        <v>4</v>
      </c>
      <c r="G1237" s="149">
        <v>4</v>
      </c>
      <c r="H1237" s="149">
        <v>3</v>
      </c>
      <c r="I1237" s="149">
        <v>3</v>
      </c>
      <c r="J1237" s="149">
        <v>3</v>
      </c>
      <c r="K1237" s="149">
        <v>2</v>
      </c>
      <c r="L1237" s="149">
        <v>5</v>
      </c>
      <c r="M1237" s="149">
        <v>4</v>
      </c>
      <c r="N1237" s="149">
        <v>4</v>
      </c>
      <c r="O1237" s="149">
        <v>4</v>
      </c>
      <c r="P1237" s="149" t="s">
        <v>2930</v>
      </c>
      <c r="Q1237" s="149" t="s">
        <v>202</v>
      </c>
    </row>
    <row r="1238" spans="1:17" s="95" customFormat="1" ht="15.75" hidden="1" thickBot="1" x14ac:dyDescent="0.3">
      <c r="A1238" s="138">
        <v>2019</v>
      </c>
      <c r="B1238" s="151" t="s">
        <v>163</v>
      </c>
      <c r="C1238" s="151">
        <v>5</v>
      </c>
      <c r="D1238" s="151">
        <v>1</v>
      </c>
      <c r="E1238" s="151">
        <v>2</v>
      </c>
      <c r="F1238" s="151">
        <v>3</v>
      </c>
      <c r="G1238" s="151">
        <v>5</v>
      </c>
      <c r="H1238" s="151">
        <v>1</v>
      </c>
      <c r="I1238" s="151">
        <v>1</v>
      </c>
      <c r="J1238" s="151">
        <v>5</v>
      </c>
      <c r="K1238" s="151">
        <v>3</v>
      </c>
      <c r="L1238" s="151">
        <v>2</v>
      </c>
      <c r="M1238" s="151">
        <v>2</v>
      </c>
      <c r="N1238" s="151">
        <v>5</v>
      </c>
      <c r="O1238" s="151">
        <v>5</v>
      </c>
      <c r="P1238" s="151" t="s">
        <v>345</v>
      </c>
      <c r="Q1238" s="151" t="s">
        <v>203</v>
      </c>
    </row>
    <row r="1239" spans="1:17" s="95" customFormat="1" ht="15.75" hidden="1" thickBot="1" x14ac:dyDescent="0.3">
      <c r="A1239" s="138">
        <v>2019</v>
      </c>
      <c r="B1239" s="149" t="s">
        <v>163</v>
      </c>
      <c r="C1239" s="149">
        <v>5</v>
      </c>
      <c r="D1239" s="149">
        <v>5</v>
      </c>
      <c r="E1239" s="149">
        <v>4</v>
      </c>
      <c r="F1239" s="149">
        <v>5</v>
      </c>
      <c r="G1239" s="149">
        <v>5</v>
      </c>
      <c r="H1239" s="149">
        <v>5</v>
      </c>
      <c r="I1239" s="149">
        <v>4</v>
      </c>
      <c r="J1239" s="149">
        <v>5</v>
      </c>
      <c r="K1239" s="149">
        <v>4</v>
      </c>
      <c r="L1239" s="149">
        <v>5</v>
      </c>
      <c r="M1239" s="149">
        <v>5</v>
      </c>
      <c r="N1239" s="149">
        <v>4</v>
      </c>
      <c r="O1239" s="149">
        <v>2</v>
      </c>
      <c r="P1239" s="149" t="s">
        <v>2933</v>
      </c>
      <c r="Q1239" s="149" t="s">
        <v>203</v>
      </c>
    </row>
    <row r="1240" spans="1:17" s="95" customFormat="1" ht="15.75" hidden="1" thickBot="1" x14ac:dyDescent="0.3">
      <c r="A1240" s="138">
        <v>2019</v>
      </c>
      <c r="B1240" s="151" t="s">
        <v>163</v>
      </c>
      <c r="C1240" s="151">
        <v>5</v>
      </c>
      <c r="D1240" s="151">
        <v>3</v>
      </c>
      <c r="E1240" s="151">
        <v>4</v>
      </c>
      <c r="F1240" s="151">
        <v>5</v>
      </c>
      <c r="G1240" s="151">
        <v>5</v>
      </c>
      <c r="H1240" s="151">
        <v>4</v>
      </c>
      <c r="I1240" s="151">
        <v>3</v>
      </c>
      <c r="J1240" s="151">
        <v>4</v>
      </c>
      <c r="K1240" s="151">
        <v>3</v>
      </c>
      <c r="L1240" s="151">
        <v>5</v>
      </c>
      <c r="M1240" s="151">
        <v>5</v>
      </c>
      <c r="N1240" s="151">
        <v>4</v>
      </c>
      <c r="O1240" s="151">
        <v>4</v>
      </c>
      <c r="P1240" s="151" t="s">
        <v>1886</v>
      </c>
      <c r="Q1240" s="151" t="s">
        <v>202</v>
      </c>
    </row>
    <row r="1241" spans="1:17" s="95" customFormat="1" ht="15.75" hidden="1" thickBot="1" x14ac:dyDescent="0.3">
      <c r="A1241" s="138">
        <v>2019</v>
      </c>
      <c r="B1241" s="149" t="s">
        <v>162</v>
      </c>
      <c r="C1241" s="149">
        <v>5</v>
      </c>
      <c r="D1241" s="149">
        <v>2</v>
      </c>
      <c r="E1241" s="149">
        <v>5</v>
      </c>
      <c r="F1241" s="149">
        <v>5</v>
      </c>
      <c r="G1241" s="149">
        <v>5</v>
      </c>
      <c r="H1241" s="149">
        <v>3</v>
      </c>
      <c r="I1241" s="149">
        <v>3</v>
      </c>
      <c r="J1241" s="149">
        <v>4</v>
      </c>
      <c r="K1241" s="149">
        <v>3</v>
      </c>
      <c r="L1241" s="149">
        <v>5</v>
      </c>
      <c r="M1241" s="149">
        <v>5</v>
      </c>
      <c r="N1241" s="149">
        <v>4</v>
      </c>
      <c r="O1241" s="149">
        <v>4</v>
      </c>
      <c r="P1241" s="149" t="s">
        <v>2940</v>
      </c>
      <c r="Q1241" s="149" t="s">
        <v>202</v>
      </c>
    </row>
    <row r="1242" spans="1:17" s="95" customFormat="1" ht="15.75" hidden="1" thickBot="1" x14ac:dyDescent="0.3">
      <c r="A1242" s="138">
        <v>2019</v>
      </c>
      <c r="B1242" s="151" t="s">
        <v>162</v>
      </c>
      <c r="C1242" s="151">
        <v>5</v>
      </c>
      <c r="D1242" s="151">
        <v>5</v>
      </c>
      <c r="E1242" s="151">
        <v>5</v>
      </c>
      <c r="F1242" s="151">
        <v>5</v>
      </c>
      <c r="G1242" s="151">
        <v>5</v>
      </c>
      <c r="H1242" s="151">
        <v>5</v>
      </c>
      <c r="I1242" s="151">
        <v>5</v>
      </c>
      <c r="J1242" s="151">
        <v>5</v>
      </c>
      <c r="K1242" s="151">
        <v>5</v>
      </c>
      <c r="L1242" s="151">
        <v>5</v>
      </c>
      <c r="M1242" s="151">
        <v>5</v>
      </c>
      <c r="N1242" s="151">
        <v>5</v>
      </c>
      <c r="O1242" s="151">
        <v>5</v>
      </c>
      <c r="P1242" s="151" t="s">
        <v>479</v>
      </c>
      <c r="Q1242" s="151" t="s">
        <v>204</v>
      </c>
    </row>
    <row r="1243" spans="1:17" s="95" customFormat="1" ht="15.75" hidden="1" thickBot="1" x14ac:dyDescent="0.3">
      <c r="A1243" s="138">
        <v>2019</v>
      </c>
      <c r="B1243" s="149" t="s">
        <v>163</v>
      </c>
      <c r="C1243" s="149">
        <v>3</v>
      </c>
      <c r="D1243" s="149">
        <v>1</v>
      </c>
      <c r="E1243" s="149">
        <v>2</v>
      </c>
      <c r="F1243" s="149">
        <v>2</v>
      </c>
      <c r="G1243" s="149">
        <v>4</v>
      </c>
      <c r="H1243" s="149">
        <v>3</v>
      </c>
      <c r="I1243" s="149">
        <v>4</v>
      </c>
      <c r="J1243" s="149">
        <v>2</v>
      </c>
      <c r="K1243" s="149">
        <v>2</v>
      </c>
      <c r="L1243" s="149">
        <v>2</v>
      </c>
      <c r="M1243" s="149">
        <v>2</v>
      </c>
      <c r="N1243" s="149">
        <v>4</v>
      </c>
      <c r="O1243" s="149">
        <v>3</v>
      </c>
      <c r="P1243" s="149" t="s">
        <v>2946</v>
      </c>
      <c r="Q1243" s="149" t="s">
        <v>204</v>
      </c>
    </row>
    <row r="1244" spans="1:17" s="95" customFormat="1" ht="15.75" hidden="1" thickBot="1" x14ac:dyDescent="0.3">
      <c r="A1244" s="138">
        <v>2019</v>
      </c>
      <c r="B1244" s="151" t="s">
        <v>162</v>
      </c>
      <c r="C1244" s="151">
        <v>5</v>
      </c>
      <c r="D1244" s="151">
        <v>4</v>
      </c>
      <c r="E1244" s="151" t="s">
        <v>5</v>
      </c>
      <c r="F1244" s="151" t="s">
        <v>5</v>
      </c>
      <c r="G1244" s="151">
        <v>5</v>
      </c>
      <c r="H1244" s="151">
        <v>4</v>
      </c>
      <c r="I1244" s="151">
        <v>3</v>
      </c>
      <c r="J1244" s="151">
        <v>3</v>
      </c>
      <c r="K1244" s="151">
        <v>3</v>
      </c>
      <c r="L1244" s="151">
        <v>3</v>
      </c>
      <c r="M1244" s="151">
        <v>5</v>
      </c>
      <c r="N1244" s="151">
        <v>5</v>
      </c>
      <c r="O1244" s="151">
        <v>3</v>
      </c>
      <c r="P1244" s="151" t="s">
        <v>1352</v>
      </c>
      <c r="Q1244" s="151" t="s">
        <v>202</v>
      </c>
    </row>
    <row r="1245" spans="1:17" s="95" customFormat="1" ht="15.75" hidden="1" thickBot="1" x14ac:dyDescent="0.3">
      <c r="A1245" s="138">
        <v>2019</v>
      </c>
      <c r="B1245" s="149" t="s">
        <v>162</v>
      </c>
      <c r="C1245" s="149">
        <v>3</v>
      </c>
      <c r="D1245" s="149">
        <v>4</v>
      </c>
      <c r="E1245" s="149">
        <v>3</v>
      </c>
      <c r="F1245" s="149">
        <v>3</v>
      </c>
      <c r="G1245" s="149">
        <v>3</v>
      </c>
      <c r="H1245" s="149">
        <v>4</v>
      </c>
      <c r="I1245" s="149">
        <v>4</v>
      </c>
      <c r="J1245" s="149">
        <v>4</v>
      </c>
      <c r="K1245" s="149">
        <v>3</v>
      </c>
      <c r="L1245" s="149">
        <v>2</v>
      </c>
      <c r="M1245" s="149">
        <v>3</v>
      </c>
      <c r="N1245" s="149">
        <v>5</v>
      </c>
      <c r="O1245" s="149">
        <v>2</v>
      </c>
      <c r="P1245" s="149" t="s">
        <v>479</v>
      </c>
      <c r="Q1245" s="149" t="s">
        <v>204</v>
      </c>
    </row>
    <row r="1246" spans="1:17" s="95" customFormat="1" ht="15.75" hidden="1" thickBot="1" x14ac:dyDescent="0.3">
      <c r="A1246" s="138">
        <v>2019</v>
      </c>
      <c r="B1246" s="151" t="s">
        <v>163</v>
      </c>
      <c r="C1246" s="151">
        <v>4</v>
      </c>
      <c r="D1246" s="151">
        <v>3</v>
      </c>
      <c r="E1246" s="151">
        <v>4</v>
      </c>
      <c r="F1246" s="151">
        <v>4</v>
      </c>
      <c r="G1246" s="151">
        <v>4</v>
      </c>
      <c r="H1246" s="151">
        <v>3</v>
      </c>
      <c r="I1246" s="151">
        <v>4</v>
      </c>
      <c r="J1246" s="151">
        <v>4</v>
      </c>
      <c r="K1246" s="151">
        <v>5</v>
      </c>
      <c r="L1246" s="151">
        <v>5</v>
      </c>
      <c r="M1246" s="151">
        <v>5</v>
      </c>
      <c r="N1246" s="151">
        <v>5</v>
      </c>
      <c r="O1246" s="151">
        <v>3</v>
      </c>
      <c r="P1246" s="151" t="s">
        <v>2014</v>
      </c>
      <c r="Q1246" s="151" t="s">
        <v>202</v>
      </c>
    </row>
    <row r="1247" spans="1:17" s="95" customFormat="1" ht="15.75" hidden="1" thickBot="1" x14ac:dyDescent="0.3">
      <c r="A1247" s="138">
        <v>2019</v>
      </c>
      <c r="B1247" s="149" t="s">
        <v>162</v>
      </c>
      <c r="C1247" s="149">
        <v>5</v>
      </c>
      <c r="D1247" s="149">
        <v>2</v>
      </c>
      <c r="E1247" s="149">
        <v>4</v>
      </c>
      <c r="F1247" s="149">
        <v>3</v>
      </c>
      <c r="G1247" s="149">
        <v>5</v>
      </c>
      <c r="H1247" s="149">
        <v>2</v>
      </c>
      <c r="I1247" s="149">
        <v>4</v>
      </c>
      <c r="J1247" s="149">
        <v>2</v>
      </c>
      <c r="K1247" s="149">
        <v>4</v>
      </c>
      <c r="L1247" s="149">
        <v>4</v>
      </c>
      <c r="M1247" s="149">
        <v>4</v>
      </c>
      <c r="N1247" s="149">
        <v>4</v>
      </c>
      <c r="O1247" s="149">
        <v>4</v>
      </c>
      <c r="P1247" s="149" t="s">
        <v>2958</v>
      </c>
      <c r="Q1247" s="149" t="s">
        <v>202</v>
      </c>
    </row>
    <row r="1248" spans="1:17" s="95" customFormat="1" ht="15.75" hidden="1" thickBot="1" x14ac:dyDescent="0.3">
      <c r="A1248" s="138">
        <v>2019</v>
      </c>
      <c r="B1248" s="151" t="s">
        <v>162</v>
      </c>
      <c r="C1248" s="151">
        <v>4</v>
      </c>
      <c r="D1248" s="151">
        <v>3</v>
      </c>
      <c r="E1248" s="151">
        <v>4</v>
      </c>
      <c r="F1248" s="151">
        <v>4</v>
      </c>
      <c r="G1248" s="151">
        <v>4</v>
      </c>
      <c r="H1248" s="151">
        <v>4</v>
      </c>
      <c r="I1248" s="151">
        <v>4</v>
      </c>
      <c r="J1248" s="151">
        <v>3</v>
      </c>
      <c r="K1248" s="151">
        <v>4</v>
      </c>
      <c r="L1248" s="151">
        <v>2</v>
      </c>
      <c r="M1248" s="151">
        <v>5</v>
      </c>
      <c r="N1248" s="151">
        <v>4</v>
      </c>
      <c r="O1248" s="151">
        <v>3</v>
      </c>
      <c r="P1248" s="151" t="s">
        <v>678</v>
      </c>
      <c r="Q1248" s="151" t="s">
        <v>192</v>
      </c>
    </row>
    <row r="1249" spans="1:17" s="95" customFormat="1" ht="15.75" hidden="1" thickBot="1" x14ac:dyDescent="0.3">
      <c r="A1249" s="138">
        <v>2019</v>
      </c>
      <c r="B1249" s="149" t="s">
        <v>163</v>
      </c>
      <c r="C1249" s="149">
        <v>4</v>
      </c>
      <c r="D1249" s="149">
        <v>3</v>
      </c>
      <c r="E1249" s="149">
        <v>5</v>
      </c>
      <c r="F1249" s="149">
        <v>4</v>
      </c>
      <c r="G1249" s="149">
        <v>4</v>
      </c>
      <c r="H1249" s="149">
        <v>4</v>
      </c>
      <c r="I1249" s="149">
        <v>3</v>
      </c>
      <c r="J1249" s="149">
        <v>5</v>
      </c>
      <c r="K1249" s="149">
        <v>5</v>
      </c>
      <c r="L1249" s="149">
        <v>4</v>
      </c>
      <c r="M1249" s="149">
        <v>4</v>
      </c>
      <c r="N1249" s="149">
        <v>5</v>
      </c>
      <c r="O1249" s="149">
        <v>5</v>
      </c>
      <c r="P1249" s="149" t="s">
        <v>2964</v>
      </c>
      <c r="Q1249" s="149" t="s">
        <v>202</v>
      </c>
    </row>
    <row r="1250" spans="1:17" s="95" customFormat="1" ht="15.75" hidden="1" thickBot="1" x14ac:dyDescent="0.3">
      <c r="A1250" s="138">
        <v>2019</v>
      </c>
      <c r="B1250" s="151" t="s">
        <v>163</v>
      </c>
      <c r="C1250" s="151">
        <v>4</v>
      </c>
      <c r="D1250" s="151">
        <v>3</v>
      </c>
      <c r="E1250" s="151">
        <v>3</v>
      </c>
      <c r="F1250" s="151">
        <v>4</v>
      </c>
      <c r="G1250" s="151">
        <v>4</v>
      </c>
      <c r="H1250" s="151">
        <v>2</v>
      </c>
      <c r="I1250" s="151">
        <v>2</v>
      </c>
      <c r="J1250" s="151">
        <v>2</v>
      </c>
      <c r="K1250" s="151" t="s">
        <v>5</v>
      </c>
      <c r="L1250" s="151">
        <v>2</v>
      </c>
      <c r="M1250" s="151">
        <v>3</v>
      </c>
      <c r="N1250" s="151">
        <v>4</v>
      </c>
      <c r="O1250" s="151">
        <v>5</v>
      </c>
      <c r="P1250" s="151" t="s">
        <v>1016</v>
      </c>
      <c r="Q1250" s="151" t="s">
        <v>203</v>
      </c>
    </row>
    <row r="1251" spans="1:17" s="95" customFormat="1" ht="15.75" hidden="1" thickBot="1" x14ac:dyDescent="0.3">
      <c r="A1251" s="138">
        <v>2019</v>
      </c>
      <c r="B1251" s="149" t="s">
        <v>163</v>
      </c>
      <c r="C1251" s="149">
        <v>4</v>
      </c>
      <c r="D1251" s="149">
        <v>2</v>
      </c>
      <c r="E1251" s="149">
        <v>5</v>
      </c>
      <c r="F1251" s="149">
        <v>5</v>
      </c>
      <c r="G1251" s="149">
        <v>5</v>
      </c>
      <c r="H1251" s="149">
        <v>3</v>
      </c>
      <c r="I1251" s="149">
        <v>4</v>
      </c>
      <c r="J1251" s="149">
        <v>4</v>
      </c>
      <c r="K1251" s="149">
        <v>4</v>
      </c>
      <c r="L1251" s="149">
        <v>4</v>
      </c>
      <c r="M1251" s="149">
        <v>4</v>
      </c>
      <c r="N1251" s="149">
        <v>4</v>
      </c>
      <c r="O1251" s="149">
        <v>3</v>
      </c>
      <c r="P1251" s="152"/>
      <c r="Q1251" s="149" t="s">
        <v>202</v>
      </c>
    </row>
    <row r="1252" spans="1:17" s="95" customFormat="1" ht="15.75" hidden="1" thickBot="1" x14ac:dyDescent="0.3">
      <c r="A1252" s="138">
        <v>2019</v>
      </c>
      <c r="B1252" s="151" t="s">
        <v>163</v>
      </c>
      <c r="C1252" s="151">
        <v>4</v>
      </c>
      <c r="D1252" s="151">
        <v>5</v>
      </c>
      <c r="E1252" s="151">
        <v>4</v>
      </c>
      <c r="F1252" s="151">
        <v>5</v>
      </c>
      <c r="G1252" s="151">
        <v>5</v>
      </c>
      <c r="H1252" s="151">
        <v>5</v>
      </c>
      <c r="I1252" s="151">
        <v>5</v>
      </c>
      <c r="J1252" s="151">
        <v>4</v>
      </c>
      <c r="K1252" s="151">
        <v>3</v>
      </c>
      <c r="L1252" s="151">
        <v>5</v>
      </c>
      <c r="M1252" s="151">
        <v>4</v>
      </c>
      <c r="N1252" s="151">
        <v>4</v>
      </c>
      <c r="O1252" s="151">
        <v>3</v>
      </c>
      <c r="P1252" s="151" t="s">
        <v>455</v>
      </c>
      <c r="Q1252" s="151" t="s">
        <v>204</v>
      </c>
    </row>
    <row r="1253" spans="1:17" s="95" customFormat="1" ht="15.75" hidden="1" thickBot="1" x14ac:dyDescent="0.3">
      <c r="A1253" s="138">
        <v>2019</v>
      </c>
      <c r="B1253" s="149" t="s">
        <v>163</v>
      </c>
      <c r="C1253" s="149">
        <v>4</v>
      </c>
      <c r="D1253" s="149">
        <v>2</v>
      </c>
      <c r="E1253" s="149">
        <v>5</v>
      </c>
      <c r="F1253" s="149">
        <v>4</v>
      </c>
      <c r="G1253" s="149">
        <v>3</v>
      </c>
      <c r="H1253" s="149">
        <v>2</v>
      </c>
      <c r="I1253" s="149">
        <v>4</v>
      </c>
      <c r="J1253" s="149">
        <v>4</v>
      </c>
      <c r="K1253" s="149">
        <v>4</v>
      </c>
      <c r="L1253" s="149">
        <v>3</v>
      </c>
      <c r="M1253" s="149">
        <v>4</v>
      </c>
      <c r="N1253" s="149">
        <v>2</v>
      </c>
      <c r="O1253" s="149">
        <v>2</v>
      </c>
      <c r="P1253" s="152"/>
      <c r="Q1253" s="149" t="s">
        <v>202</v>
      </c>
    </row>
    <row r="1254" spans="1:17" s="95" customFormat="1" ht="15.75" hidden="1" thickBot="1" x14ac:dyDescent="0.3">
      <c r="A1254" s="138">
        <v>2019</v>
      </c>
      <c r="B1254" s="151" t="s">
        <v>162</v>
      </c>
      <c r="C1254" s="151">
        <v>5</v>
      </c>
      <c r="D1254" s="151">
        <v>3</v>
      </c>
      <c r="E1254" s="151">
        <v>5</v>
      </c>
      <c r="F1254" s="151">
        <v>4</v>
      </c>
      <c r="G1254" s="151">
        <v>5</v>
      </c>
      <c r="H1254" s="151">
        <v>5</v>
      </c>
      <c r="I1254" s="151">
        <v>3</v>
      </c>
      <c r="J1254" s="151">
        <v>4</v>
      </c>
      <c r="K1254" s="151">
        <v>4</v>
      </c>
      <c r="L1254" s="151">
        <v>4</v>
      </c>
      <c r="M1254" s="151">
        <v>5</v>
      </c>
      <c r="N1254" s="151">
        <v>5</v>
      </c>
      <c r="O1254" s="151">
        <v>4</v>
      </c>
      <c r="P1254" s="151" t="s">
        <v>345</v>
      </c>
      <c r="Q1254" s="151" t="s">
        <v>153</v>
      </c>
    </row>
    <row r="1255" spans="1:17" s="95" customFormat="1" ht="15.75" hidden="1" thickBot="1" x14ac:dyDescent="0.3">
      <c r="A1255" s="138">
        <v>2019</v>
      </c>
      <c r="B1255" s="149" t="s">
        <v>163</v>
      </c>
      <c r="C1255" s="149">
        <v>5</v>
      </c>
      <c r="D1255" s="149">
        <v>5</v>
      </c>
      <c r="E1255" s="149">
        <v>5</v>
      </c>
      <c r="F1255" s="149">
        <v>5</v>
      </c>
      <c r="G1255" s="149">
        <v>5</v>
      </c>
      <c r="H1255" s="149">
        <v>5</v>
      </c>
      <c r="I1255" s="149">
        <v>4</v>
      </c>
      <c r="J1255" s="149">
        <v>4</v>
      </c>
      <c r="K1255" s="149">
        <v>4</v>
      </c>
      <c r="L1255" s="149">
        <v>4</v>
      </c>
      <c r="M1255" s="149">
        <v>4</v>
      </c>
      <c r="N1255" s="149">
        <v>4</v>
      </c>
      <c r="O1255" s="149">
        <v>4</v>
      </c>
      <c r="P1255" s="152"/>
      <c r="Q1255" s="149" t="s">
        <v>204</v>
      </c>
    </row>
    <row r="1256" spans="1:17" s="95" customFormat="1" ht="15.75" hidden="1" thickBot="1" x14ac:dyDescent="0.3">
      <c r="A1256" s="138">
        <v>2019</v>
      </c>
      <c r="B1256" s="151" t="s">
        <v>162</v>
      </c>
      <c r="C1256" s="151">
        <v>5</v>
      </c>
      <c r="D1256" s="151">
        <v>5</v>
      </c>
      <c r="E1256" s="151">
        <v>3</v>
      </c>
      <c r="F1256" s="151">
        <v>5</v>
      </c>
      <c r="G1256" s="151">
        <v>5</v>
      </c>
      <c r="H1256" s="151">
        <v>3</v>
      </c>
      <c r="I1256" s="151">
        <v>5</v>
      </c>
      <c r="J1256" s="151">
        <v>5</v>
      </c>
      <c r="K1256" s="151">
        <v>5</v>
      </c>
      <c r="L1256" s="151">
        <v>5</v>
      </c>
      <c r="M1256" s="151">
        <v>5</v>
      </c>
      <c r="N1256" s="151">
        <v>5</v>
      </c>
      <c r="O1256" s="151">
        <v>3</v>
      </c>
      <c r="P1256" s="151" t="s">
        <v>1965</v>
      </c>
      <c r="Q1256" s="151" t="s">
        <v>204</v>
      </c>
    </row>
    <row r="1257" spans="1:17" s="95" customFormat="1" ht="15.75" hidden="1" thickBot="1" x14ac:dyDescent="0.3">
      <c r="A1257" s="138">
        <v>2019</v>
      </c>
      <c r="B1257" s="149" t="s">
        <v>162</v>
      </c>
      <c r="C1257" s="149">
        <v>5</v>
      </c>
      <c r="D1257" s="149">
        <v>4</v>
      </c>
      <c r="E1257" s="149">
        <v>4</v>
      </c>
      <c r="F1257" s="149">
        <v>4</v>
      </c>
      <c r="G1257" s="149">
        <v>5</v>
      </c>
      <c r="H1257" s="149">
        <v>4</v>
      </c>
      <c r="I1257" s="149">
        <v>5</v>
      </c>
      <c r="J1257" s="149">
        <v>4</v>
      </c>
      <c r="K1257" s="149">
        <v>4</v>
      </c>
      <c r="L1257" s="149">
        <v>5</v>
      </c>
      <c r="M1257" s="149">
        <v>5</v>
      </c>
      <c r="N1257" s="149">
        <v>4</v>
      </c>
      <c r="O1257" s="149">
        <v>4</v>
      </c>
      <c r="P1257" s="149" t="s">
        <v>2981</v>
      </c>
      <c r="Q1257" s="149" t="s">
        <v>202</v>
      </c>
    </row>
    <row r="1258" spans="1:17" s="95" customFormat="1" ht="15.75" hidden="1" thickBot="1" x14ac:dyDescent="0.3">
      <c r="A1258" s="138">
        <v>2019</v>
      </c>
      <c r="B1258" s="151" t="s">
        <v>162</v>
      </c>
      <c r="C1258" s="151">
        <v>4</v>
      </c>
      <c r="D1258" s="151">
        <v>2</v>
      </c>
      <c r="E1258" s="151">
        <v>5</v>
      </c>
      <c r="F1258" s="151">
        <v>5</v>
      </c>
      <c r="G1258" s="151">
        <v>5</v>
      </c>
      <c r="H1258" s="151">
        <v>3</v>
      </c>
      <c r="I1258" s="151">
        <v>4</v>
      </c>
      <c r="J1258" s="151">
        <v>2</v>
      </c>
      <c r="K1258" s="151">
        <v>2</v>
      </c>
      <c r="L1258" s="151">
        <v>2</v>
      </c>
      <c r="M1258" s="151">
        <v>1</v>
      </c>
      <c r="N1258" s="151">
        <v>3</v>
      </c>
      <c r="O1258" s="151">
        <v>2</v>
      </c>
      <c r="P1258" s="151" t="s">
        <v>2288</v>
      </c>
      <c r="Q1258" s="151" t="s">
        <v>153</v>
      </c>
    </row>
    <row r="1259" spans="1:17" s="95" customFormat="1" ht="15.75" hidden="1" thickBot="1" x14ac:dyDescent="0.3">
      <c r="A1259" s="138">
        <v>2019</v>
      </c>
      <c r="B1259" s="149" t="s">
        <v>162</v>
      </c>
      <c r="C1259" s="149">
        <v>1</v>
      </c>
      <c r="D1259" s="149">
        <v>3</v>
      </c>
      <c r="E1259" s="149">
        <v>2</v>
      </c>
      <c r="F1259" s="149">
        <v>1</v>
      </c>
      <c r="G1259" s="149">
        <v>4</v>
      </c>
      <c r="H1259" s="149">
        <v>3</v>
      </c>
      <c r="I1259" s="149">
        <v>1</v>
      </c>
      <c r="J1259" s="149">
        <v>4</v>
      </c>
      <c r="K1259" s="149">
        <v>4</v>
      </c>
      <c r="L1259" s="149">
        <v>4</v>
      </c>
      <c r="M1259" s="149">
        <v>4</v>
      </c>
      <c r="N1259" s="149">
        <v>1</v>
      </c>
      <c r="O1259" s="149">
        <v>4</v>
      </c>
      <c r="P1259" s="149" t="s">
        <v>191</v>
      </c>
      <c r="Q1259" s="149" t="s">
        <v>192</v>
      </c>
    </row>
    <row r="1260" spans="1:17" s="95" customFormat="1" ht="15.75" hidden="1" thickBot="1" x14ac:dyDescent="0.3">
      <c r="A1260" s="138">
        <v>2019</v>
      </c>
      <c r="B1260" s="151" t="s">
        <v>162</v>
      </c>
      <c r="C1260" s="151">
        <v>3</v>
      </c>
      <c r="D1260" s="151">
        <v>3</v>
      </c>
      <c r="E1260" s="151">
        <v>4</v>
      </c>
      <c r="F1260" s="151">
        <v>3</v>
      </c>
      <c r="G1260" s="151">
        <v>5</v>
      </c>
      <c r="H1260" s="151">
        <v>2</v>
      </c>
      <c r="I1260" s="151">
        <v>4</v>
      </c>
      <c r="J1260" s="151">
        <v>5</v>
      </c>
      <c r="K1260" s="151">
        <v>5</v>
      </c>
      <c r="L1260" s="151">
        <v>5</v>
      </c>
      <c r="M1260" s="151">
        <v>4</v>
      </c>
      <c r="N1260" s="151">
        <v>4</v>
      </c>
      <c r="O1260" s="151">
        <v>4</v>
      </c>
      <c r="P1260" s="151" t="s">
        <v>2988</v>
      </c>
      <c r="Q1260" s="151" t="s">
        <v>204</v>
      </c>
    </row>
    <row r="1261" spans="1:17" s="95" customFormat="1" ht="15.75" hidden="1" thickBot="1" x14ac:dyDescent="0.3">
      <c r="A1261" s="138">
        <v>2019</v>
      </c>
      <c r="B1261" s="149" t="s">
        <v>162</v>
      </c>
      <c r="C1261" s="149">
        <v>5</v>
      </c>
      <c r="D1261" s="149">
        <v>3</v>
      </c>
      <c r="E1261" s="149">
        <v>5</v>
      </c>
      <c r="F1261" s="149">
        <v>3</v>
      </c>
      <c r="G1261" s="149">
        <v>4</v>
      </c>
      <c r="H1261" s="149">
        <v>5</v>
      </c>
      <c r="I1261" s="149">
        <v>2</v>
      </c>
      <c r="J1261" s="149">
        <v>3</v>
      </c>
      <c r="K1261" s="149">
        <v>5</v>
      </c>
      <c r="L1261" s="149">
        <v>4</v>
      </c>
      <c r="M1261" s="149">
        <v>5</v>
      </c>
      <c r="N1261" s="149">
        <v>5</v>
      </c>
      <c r="O1261" s="149">
        <v>5</v>
      </c>
      <c r="P1261" s="149" t="s">
        <v>1434</v>
      </c>
      <c r="Q1261" s="149" t="s">
        <v>204</v>
      </c>
    </row>
    <row r="1262" spans="1:17" s="95" customFormat="1" ht="15.75" hidden="1" thickBot="1" x14ac:dyDescent="0.3">
      <c r="A1262" s="138">
        <v>2019</v>
      </c>
      <c r="B1262" s="151" t="s">
        <v>2992</v>
      </c>
      <c r="C1262" s="151">
        <v>5</v>
      </c>
      <c r="D1262" s="151">
        <v>5</v>
      </c>
      <c r="E1262" s="151">
        <v>5</v>
      </c>
      <c r="F1262" s="151">
        <v>5</v>
      </c>
      <c r="G1262" s="151">
        <v>5</v>
      </c>
      <c r="H1262" s="151">
        <v>5</v>
      </c>
      <c r="I1262" s="151">
        <v>5</v>
      </c>
      <c r="J1262" s="151">
        <v>5</v>
      </c>
      <c r="K1262" s="151">
        <v>1</v>
      </c>
      <c r="L1262" s="151">
        <v>5</v>
      </c>
      <c r="M1262" s="151">
        <v>5</v>
      </c>
      <c r="N1262" s="151">
        <v>5</v>
      </c>
      <c r="O1262" s="151">
        <v>3</v>
      </c>
      <c r="P1262" s="151" t="s">
        <v>1053</v>
      </c>
      <c r="Q1262" s="151" t="s">
        <v>203</v>
      </c>
    </row>
    <row r="1263" spans="1:17" s="95" customFormat="1" ht="15.75" hidden="1" thickBot="1" x14ac:dyDescent="0.3">
      <c r="A1263" s="138">
        <v>2019</v>
      </c>
      <c r="B1263" s="149" t="s">
        <v>162</v>
      </c>
      <c r="C1263" s="149">
        <v>4</v>
      </c>
      <c r="D1263" s="149">
        <v>1</v>
      </c>
      <c r="E1263" s="149">
        <v>2</v>
      </c>
      <c r="F1263" s="149">
        <v>2</v>
      </c>
      <c r="G1263" s="149">
        <v>1</v>
      </c>
      <c r="H1263" s="149">
        <v>4</v>
      </c>
      <c r="I1263" s="149">
        <v>5</v>
      </c>
      <c r="J1263" s="149">
        <v>5</v>
      </c>
      <c r="K1263" s="149">
        <v>4</v>
      </c>
      <c r="L1263" s="149">
        <v>2</v>
      </c>
      <c r="M1263" s="149">
        <v>1</v>
      </c>
      <c r="N1263" s="149">
        <v>2</v>
      </c>
      <c r="O1263" s="149">
        <v>5</v>
      </c>
      <c r="P1263" s="149" t="s">
        <v>345</v>
      </c>
      <c r="Q1263" s="149" t="s">
        <v>153</v>
      </c>
    </row>
    <row r="1264" spans="1:17" s="95" customFormat="1" ht="15.75" hidden="1" thickBot="1" x14ac:dyDescent="0.3">
      <c r="A1264" s="138">
        <v>2019</v>
      </c>
      <c r="B1264" s="151" t="s">
        <v>163</v>
      </c>
      <c r="C1264" s="151">
        <v>2</v>
      </c>
      <c r="D1264" s="151">
        <v>4</v>
      </c>
      <c r="E1264" s="151">
        <v>4</v>
      </c>
      <c r="F1264" s="151">
        <v>2</v>
      </c>
      <c r="G1264" s="151">
        <v>3</v>
      </c>
      <c r="H1264" s="151">
        <v>2</v>
      </c>
      <c r="I1264" s="151">
        <v>3</v>
      </c>
      <c r="J1264" s="151">
        <v>4</v>
      </c>
      <c r="K1264" s="151">
        <v>2</v>
      </c>
      <c r="L1264" s="151">
        <v>4</v>
      </c>
      <c r="M1264" s="151">
        <v>3</v>
      </c>
      <c r="N1264" s="151">
        <v>5</v>
      </c>
      <c r="O1264" s="151">
        <v>4</v>
      </c>
      <c r="P1264" s="151" t="s">
        <v>301</v>
      </c>
      <c r="Q1264" s="151" t="s">
        <v>192</v>
      </c>
    </row>
    <row r="1265" spans="1:17" s="95" customFormat="1" ht="15.75" hidden="1" thickBot="1" x14ac:dyDescent="0.3">
      <c r="A1265" s="138">
        <v>2019</v>
      </c>
      <c r="B1265" s="149" t="s">
        <v>162</v>
      </c>
      <c r="C1265" s="149">
        <v>4</v>
      </c>
      <c r="D1265" s="149">
        <v>3</v>
      </c>
      <c r="E1265" s="149">
        <v>4</v>
      </c>
      <c r="F1265" s="149">
        <v>4</v>
      </c>
      <c r="G1265" s="149">
        <v>3</v>
      </c>
      <c r="H1265" s="149">
        <v>4</v>
      </c>
      <c r="I1265" s="149">
        <v>3</v>
      </c>
      <c r="J1265" s="149">
        <v>3</v>
      </c>
      <c r="K1265" s="149">
        <v>4</v>
      </c>
      <c r="L1265" s="149">
        <v>4</v>
      </c>
      <c r="M1265" s="149">
        <v>3</v>
      </c>
      <c r="N1265" s="149">
        <v>4</v>
      </c>
      <c r="O1265" s="149">
        <v>3</v>
      </c>
      <c r="P1265" s="149" t="s">
        <v>345</v>
      </c>
      <c r="Q1265" s="149" t="s">
        <v>203</v>
      </c>
    </row>
    <row r="1266" spans="1:17" s="95" customFormat="1" ht="15.75" hidden="1" thickBot="1" x14ac:dyDescent="0.3">
      <c r="A1266" s="138">
        <v>2019</v>
      </c>
      <c r="B1266" s="151" t="s">
        <v>163</v>
      </c>
      <c r="C1266" s="151">
        <v>4</v>
      </c>
      <c r="D1266" s="151">
        <v>3</v>
      </c>
      <c r="E1266" s="151">
        <v>4</v>
      </c>
      <c r="F1266" s="151">
        <v>4</v>
      </c>
      <c r="G1266" s="151">
        <v>4</v>
      </c>
      <c r="H1266" s="151">
        <v>4</v>
      </c>
      <c r="I1266" s="151">
        <v>4</v>
      </c>
      <c r="J1266" s="151">
        <v>4</v>
      </c>
      <c r="K1266" s="151">
        <v>3</v>
      </c>
      <c r="L1266" s="151">
        <v>4</v>
      </c>
      <c r="M1266" s="151">
        <v>3</v>
      </c>
      <c r="N1266" s="151">
        <v>4</v>
      </c>
      <c r="O1266" s="151">
        <v>4</v>
      </c>
      <c r="P1266" s="151" t="s">
        <v>632</v>
      </c>
      <c r="Q1266" s="151" t="s">
        <v>204</v>
      </c>
    </row>
    <row r="1267" spans="1:17" s="95" customFormat="1" ht="15.75" hidden="1" thickBot="1" x14ac:dyDescent="0.3">
      <c r="A1267" s="138">
        <v>2019</v>
      </c>
      <c r="B1267" s="149" t="s">
        <v>163</v>
      </c>
      <c r="C1267" s="149">
        <v>5</v>
      </c>
      <c r="D1267" s="149">
        <v>4</v>
      </c>
      <c r="E1267" s="149">
        <v>4</v>
      </c>
      <c r="F1267" s="149">
        <v>5</v>
      </c>
      <c r="G1267" s="149">
        <v>5</v>
      </c>
      <c r="H1267" s="149">
        <v>3</v>
      </c>
      <c r="I1267" s="149">
        <v>4</v>
      </c>
      <c r="J1267" s="149">
        <v>3</v>
      </c>
      <c r="K1267" s="149">
        <v>3</v>
      </c>
      <c r="L1267" s="149">
        <v>5</v>
      </c>
      <c r="M1267" s="149">
        <v>4</v>
      </c>
      <c r="N1267" s="149">
        <v>4</v>
      </c>
      <c r="O1267" s="149">
        <v>4</v>
      </c>
      <c r="P1267" s="149" t="s">
        <v>437</v>
      </c>
      <c r="Q1267" s="149" t="s">
        <v>153</v>
      </c>
    </row>
    <row r="1268" spans="1:17" s="95" customFormat="1" ht="15.75" hidden="1" thickBot="1" x14ac:dyDescent="0.3">
      <c r="A1268" s="138">
        <v>2019</v>
      </c>
      <c r="B1268" s="151" t="s">
        <v>163</v>
      </c>
      <c r="C1268" s="151">
        <v>3</v>
      </c>
      <c r="D1268" s="151">
        <v>2</v>
      </c>
      <c r="E1268" s="151">
        <v>4</v>
      </c>
      <c r="F1268" s="151">
        <v>4</v>
      </c>
      <c r="G1268" s="151">
        <v>3</v>
      </c>
      <c r="H1268" s="151">
        <v>4</v>
      </c>
      <c r="I1268" s="151">
        <v>3</v>
      </c>
      <c r="J1268" s="151">
        <v>2</v>
      </c>
      <c r="K1268" s="151">
        <v>2</v>
      </c>
      <c r="L1268" s="151">
        <v>2</v>
      </c>
      <c r="M1268" s="151">
        <v>3</v>
      </c>
      <c r="N1268" s="151">
        <v>4</v>
      </c>
      <c r="O1268" s="151">
        <v>2</v>
      </c>
      <c r="P1268" s="151" t="s">
        <v>660</v>
      </c>
      <c r="Q1268" s="151" t="s">
        <v>203</v>
      </c>
    </row>
    <row r="1269" spans="1:17" s="95" customFormat="1" ht="15.75" hidden="1" thickBot="1" x14ac:dyDescent="0.3">
      <c r="A1269" s="138">
        <v>2019</v>
      </c>
      <c r="B1269" s="149" t="s">
        <v>162</v>
      </c>
      <c r="C1269" s="149">
        <v>5</v>
      </c>
      <c r="D1269" s="149">
        <v>3</v>
      </c>
      <c r="E1269" s="149">
        <v>4</v>
      </c>
      <c r="F1269" s="149">
        <v>3</v>
      </c>
      <c r="G1269" s="149">
        <v>4</v>
      </c>
      <c r="H1269" s="149">
        <v>3</v>
      </c>
      <c r="I1269" s="149">
        <v>3</v>
      </c>
      <c r="J1269" s="149">
        <v>4</v>
      </c>
      <c r="K1269" s="149">
        <v>4</v>
      </c>
      <c r="L1269" s="149">
        <v>4</v>
      </c>
      <c r="M1269" s="149">
        <v>4</v>
      </c>
      <c r="N1269" s="149">
        <v>4</v>
      </c>
      <c r="O1269" s="149">
        <v>4</v>
      </c>
      <c r="P1269" s="149" t="s">
        <v>345</v>
      </c>
      <c r="Q1269" s="149" t="s">
        <v>204</v>
      </c>
    </row>
    <row r="1270" spans="1:17" s="95" customFormat="1" ht="15.75" hidden="1" thickBot="1" x14ac:dyDescent="0.3">
      <c r="A1270" s="138">
        <v>2019</v>
      </c>
      <c r="B1270" s="151" t="s">
        <v>163</v>
      </c>
      <c r="C1270" s="151">
        <v>5</v>
      </c>
      <c r="D1270" s="151">
        <v>4</v>
      </c>
      <c r="E1270" s="151">
        <v>5</v>
      </c>
      <c r="F1270" s="151">
        <v>4</v>
      </c>
      <c r="G1270" s="151">
        <v>5</v>
      </c>
      <c r="H1270" s="151">
        <v>3</v>
      </c>
      <c r="I1270" s="151">
        <v>3</v>
      </c>
      <c r="J1270" s="151">
        <v>3</v>
      </c>
      <c r="K1270" s="151">
        <v>3</v>
      </c>
      <c r="L1270" s="151">
        <v>5</v>
      </c>
      <c r="M1270" s="151">
        <v>3</v>
      </c>
      <c r="N1270" s="151">
        <v>5</v>
      </c>
      <c r="O1270" s="151">
        <v>3</v>
      </c>
      <c r="P1270" s="151" t="s">
        <v>1004</v>
      </c>
      <c r="Q1270" s="151" t="s">
        <v>192</v>
      </c>
    </row>
    <row r="1271" spans="1:17" s="95" customFormat="1" ht="15.75" hidden="1" thickBot="1" x14ac:dyDescent="0.3">
      <c r="A1271" s="138">
        <v>2019</v>
      </c>
      <c r="B1271" s="149" t="s">
        <v>162</v>
      </c>
      <c r="C1271" s="149">
        <v>5</v>
      </c>
      <c r="D1271" s="149">
        <v>4</v>
      </c>
      <c r="E1271" s="149">
        <v>5</v>
      </c>
      <c r="F1271" s="149">
        <v>5</v>
      </c>
      <c r="G1271" s="149">
        <v>5</v>
      </c>
      <c r="H1271" s="149">
        <v>4</v>
      </c>
      <c r="I1271" s="149">
        <v>4</v>
      </c>
      <c r="J1271" s="149">
        <v>4</v>
      </c>
      <c r="K1271" s="149">
        <v>3</v>
      </c>
      <c r="L1271" s="149">
        <v>5</v>
      </c>
      <c r="M1271" s="149">
        <v>5</v>
      </c>
      <c r="N1271" s="149">
        <v>5</v>
      </c>
      <c r="O1271" s="149">
        <v>5</v>
      </c>
      <c r="P1271" s="149" t="s">
        <v>2823</v>
      </c>
      <c r="Q1271" s="149" t="s">
        <v>153</v>
      </c>
    </row>
    <row r="1272" spans="1:17" s="95" customFormat="1" ht="15.75" hidden="1" thickBot="1" x14ac:dyDescent="0.3">
      <c r="A1272" s="138">
        <v>2019</v>
      </c>
      <c r="B1272" s="151" t="s">
        <v>162</v>
      </c>
      <c r="C1272" s="151">
        <v>4</v>
      </c>
      <c r="D1272" s="151">
        <v>2</v>
      </c>
      <c r="E1272" s="151">
        <v>4</v>
      </c>
      <c r="F1272" s="151">
        <v>5</v>
      </c>
      <c r="G1272" s="151">
        <v>4</v>
      </c>
      <c r="H1272" s="151">
        <v>5</v>
      </c>
      <c r="I1272" s="151">
        <v>3</v>
      </c>
      <c r="J1272" s="151">
        <v>2</v>
      </c>
      <c r="K1272" s="151" t="s">
        <v>5</v>
      </c>
      <c r="L1272" s="151">
        <v>4</v>
      </c>
      <c r="M1272" s="151">
        <v>4</v>
      </c>
      <c r="N1272" s="151">
        <v>5</v>
      </c>
      <c r="O1272" s="151">
        <v>4</v>
      </c>
      <c r="P1272" s="151" t="s">
        <v>1352</v>
      </c>
      <c r="Q1272" s="151" t="s">
        <v>192</v>
      </c>
    </row>
    <row r="1273" spans="1:17" s="95" customFormat="1" ht="15.75" hidden="1" thickBot="1" x14ac:dyDescent="0.3">
      <c r="A1273" s="138">
        <v>2019</v>
      </c>
      <c r="B1273" s="149" t="s">
        <v>163</v>
      </c>
      <c r="C1273" s="149">
        <v>4</v>
      </c>
      <c r="D1273" s="149">
        <v>5</v>
      </c>
      <c r="E1273" s="149">
        <v>4</v>
      </c>
      <c r="F1273" s="149">
        <v>4</v>
      </c>
      <c r="G1273" s="149">
        <v>4</v>
      </c>
      <c r="H1273" s="149">
        <v>2</v>
      </c>
      <c r="I1273" s="149">
        <v>2</v>
      </c>
      <c r="J1273" s="149">
        <v>5</v>
      </c>
      <c r="K1273" s="149">
        <v>2</v>
      </c>
      <c r="L1273" s="149">
        <v>5</v>
      </c>
      <c r="M1273" s="149" t="s">
        <v>5</v>
      </c>
      <c r="N1273" s="149">
        <v>2</v>
      </c>
      <c r="O1273" s="149">
        <v>4</v>
      </c>
      <c r="P1273" s="149" t="s">
        <v>345</v>
      </c>
      <c r="Q1273" s="149" t="s">
        <v>204</v>
      </c>
    </row>
    <row r="1274" spans="1:17" s="95" customFormat="1" ht="15.75" hidden="1" thickBot="1" x14ac:dyDescent="0.3">
      <c r="A1274" s="138">
        <v>2019</v>
      </c>
      <c r="B1274" s="151" t="s">
        <v>162</v>
      </c>
      <c r="C1274" s="151">
        <v>5</v>
      </c>
      <c r="D1274" s="151">
        <v>2</v>
      </c>
      <c r="E1274" s="151">
        <v>5</v>
      </c>
      <c r="F1274" s="151">
        <v>2</v>
      </c>
      <c r="G1274" s="151">
        <v>3</v>
      </c>
      <c r="H1274" s="151">
        <v>3</v>
      </c>
      <c r="I1274" s="151">
        <v>3</v>
      </c>
      <c r="J1274" s="151">
        <v>2</v>
      </c>
      <c r="K1274" s="151">
        <v>5</v>
      </c>
      <c r="L1274" s="151">
        <v>3</v>
      </c>
      <c r="M1274" s="151">
        <v>4</v>
      </c>
      <c r="N1274" s="151">
        <v>4</v>
      </c>
      <c r="O1274" s="151">
        <v>5</v>
      </c>
      <c r="P1274" s="151" t="s">
        <v>345</v>
      </c>
      <c r="Q1274" s="151" t="s">
        <v>204</v>
      </c>
    </row>
    <row r="1275" spans="1:17" s="95" customFormat="1" ht="15.75" hidden="1" thickBot="1" x14ac:dyDescent="0.3">
      <c r="A1275" s="138">
        <v>2019</v>
      </c>
      <c r="B1275" s="149" t="s">
        <v>162</v>
      </c>
      <c r="C1275" s="149">
        <v>5</v>
      </c>
      <c r="D1275" s="149">
        <v>5</v>
      </c>
      <c r="E1275" s="149">
        <v>5</v>
      </c>
      <c r="F1275" s="149">
        <v>5</v>
      </c>
      <c r="G1275" s="149">
        <v>4</v>
      </c>
      <c r="H1275" s="149">
        <v>5</v>
      </c>
      <c r="I1275" s="149">
        <v>5</v>
      </c>
      <c r="J1275" s="149">
        <v>5</v>
      </c>
      <c r="K1275" s="149">
        <v>5</v>
      </c>
      <c r="L1275" s="149">
        <v>5</v>
      </c>
      <c r="M1275" s="149">
        <v>5</v>
      </c>
      <c r="N1275" s="149">
        <v>5</v>
      </c>
      <c r="O1275" s="149">
        <v>4</v>
      </c>
      <c r="P1275" s="149" t="s">
        <v>345</v>
      </c>
      <c r="Q1275" s="149" t="s">
        <v>204</v>
      </c>
    </row>
    <row r="1276" spans="1:17" s="95" customFormat="1" ht="15.75" hidden="1" thickBot="1" x14ac:dyDescent="0.3">
      <c r="A1276" s="138">
        <v>2019</v>
      </c>
      <c r="B1276" s="151" t="s">
        <v>162</v>
      </c>
      <c r="C1276" s="151">
        <v>4</v>
      </c>
      <c r="D1276" s="151">
        <v>3</v>
      </c>
      <c r="E1276" s="151">
        <v>4</v>
      </c>
      <c r="F1276" s="151">
        <v>4</v>
      </c>
      <c r="G1276" s="151">
        <v>4</v>
      </c>
      <c r="H1276" s="151">
        <v>4</v>
      </c>
      <c r="I1276" s="151">
        <v>4</v>
      </c>
      <c r="J1276" s="151">
        <v>2</v>
      </c>
      <c r="K1276" s="151">
        <v>3</v>
      </c>
      <c r="L1276" s="151">
        <v>3</v>
      </c>
      <c r="M1276" s="151">
        <v>3</v>
      </c>
      <c r="N1276" s="151">
        <v>4</v>
      </c>
      <c r="O1276" s="151">
        <v>4</v>
      </c>
      <c r="P1276" s="151" t="s">
        <v>1965</v>
      </c>
      <c r="Q1276" s="151" t="s">
        <v>204</v>
      </c>
    </row>
    <row r="1277" spans="1:17" s="95" customFormat="1" ht="15.75" hidden="1" thickBot="1" x14ac:dyDescent="0.3">
      <c r="A1277" s="138">
        <v>2019</v>
      </c>
      <c r="B1277" s="149" t="s">
        <v>162</v>
      </c>
      <c r="C1277" s="149">
        <v>4</v>
      </c>
      <c r="D1277" s="149">
        <v>4</v>
      </c>
      <c r="E1277" s="149">
        <v>3</v>
      </c>
      <c r="F1277" s="149">
        <v>4</v>
      </c>
      <c r="G1277" s="149">
        <v>4</v>
      </c>
      <c r="H1277" s="149">
        <v>5</v>
      </c>
      <c r="I1277" s="149">
        <v>3</v>
      </c>
      <c r="J1277" s="149">
        <v>5</v>
      </c>
      <c r="K1277" s="149">
        <v>5</v>
      </c>
      <c r="L1277" s="149">
        <v>5</v>
      </c>
      <c r="M1277" s="149">
        <v>4</v>
      </c>
      <c r="N1277" s="149">
        <v>5</v>
      </c>
      <c r="O1277" s="149">
        <v>3</v>
      </c>
      <c r="P1277" s="149" t="s">
        <v>3031</v>
      </c>
      <c r="Q1277" s="149" t="s">
        <v>155</v>
      </c>
    </row>
    <row r="1278" spans="1:17" s="95" customFormat="1" ht="15.75" hidden="1" thickBot="1" x14ac:dyDescent="0.3">
      <c r="A1278" s="138">
        <v>2019</v>
      </c>
      <c r="B1278" s="151" t="s">
        <v>163</v>
      </c>
      <c r="C1278" s="151">
        <v>5</v>
      </c>
      <c r="D1278" s="151">
        <v>2</v>
      </c>
      <c r="E1278" s="151">
        <v>3</v>
      </c>
      <c r="F1278" s="151">
        <v>4</v>
      </c>
      <c r="G1278" s="151">
        <v>5</v>
      </c>
      <c r="H1278" s="151">
        <v>1</v>
      </c>
      <c r="I1278" s="151">
        <v>3</v>
      </c>
      <c r="J1278" s="151">
        <v>1</v>
      </c>
      <c r="K1278" s="151">
        <v>1</v>
      </c>
      <c r="L1278" s="151">
        <v>1</v>
      </c>
      <c r="M1278" s="151">
        <v>1</v>
      </c>
      <c r="N1278" s="151">
        <v>4</v>
      </c>
      <c r="O1278" s="151">
        <v>1</v>
      </c>
      <c r="P1278" s="151" t="s">
        <v>301</v>
      </c>
      <c r="Q1278" s="151" t="s">
        <v>192</v>
      </c>
    </row>
    <row r="1279" spans="1:17" s="95" customFormat="1" ht="15.75" hidden="1" thickBot="1" x14ac:dyDescent="0.3">
      <c r="A1279" s="138">
        <v>2019</v>
      </c>
      <c r="B1279" s="149" t="s">
        <v>162</v>
      </c>
      <c r="C1279" s="149">
        <v>1</v>
      </c>
      <c r="D1279" s="149">
        <v>1</v>
      </c>
      <c r="E1279" s="149">
        <v>1</v>
      </c>
      <c r="F1279" s="149">
        <v>1</v>
      </c>
      <c r="G1279" s="149">
        <v>1</v>
      </c>
      <c r="H1279" s="149">
        <v>1</v>
      </c>
      <c r="I1279" s="149">
        <v>1</v>
      </c>
      <c r="J1279" s="149">
        <v>1</v>
      </c>
      <c r="K1279" s="149">
        <v>1</v>
      </c>
      <c r="L1279" s="149">
        <v>1</v>
      </c>
      <c r="M1279" s="149">
        <v>1</v>
      </c>
      <c r="N1279" s="149">
        <v>5</v>
      </c>
      <c r="O1279" s="149">
        <v>2</v>
      </c>
      <c r="P1279" s="149" t="s">
        <v>191</v>
      </c>
      <c r="Q1279" s="149" t="s">
        <v>155</v>
      </c>
    </row>
    <row r="1280" spans="1:17" s="95" customFormat="1" ht="15.75" hidden="1" thickBot="1" x14ac:dyDescent="0.3">
      <c r="A1280" s="138">
        <v>2019</v>
      </c>
      <c r="B1280" s="151" t="s">
        <v>162</v>
      </c>
      <c r="C1280" s="151">
        <v>4</v>
      </c>
      <c r="D1280" s="151">
        <v>2</v>
      </c>
      <c r="E1280" s="151">
        <v>4</v>
      </c>
      <c r="F1280" s="151">
        <v>4</v>
      </c>
      <c r="G1280" s="151">
        <v>4</v>
      </c>
      <c r="H1280" s="151">
        <v>2</v>
      </c>
      <c r="I1280" s="151">
        <v>3</v>
      </c>
      <c r="J1280" s="151">
        <v>4</v>
      </c>
      <c r="K1280" s="151">
        <v>1</v>
      </c>
      <c r="L1280" s="151">
        <v>4</v>
      </c>
      <c r="M1280" s="151">
        <v>4</v>
      </c>
      <c r="N1280" s="151">
        <v>3</v>
      </c>
      <c r="O1280" s="151">
        <v>4</v>
      </c>
      <c r="P1280" s="151" t="s">
        <v>3039</v>
      </c>
      <c r="Q1280" s="151" t="s">
        <v>153</v>
      </c>
    </row>
    <row r="1281" spans="1:17" s="95" customFormat="1" ht="15.75" hidden="1" thickBot="1" x14ac:dyDescent="0.3">
      <c r="A1281" s="138">
        <v>2019</v>
      </c>
      <c r="B1281" s="149" t="s">
        <v>163</v>
      </c>
      <c r="C1281" s="149">
        <v>3</v>
      </c>
      <c r="D1281" s="149">
        <v>3</v>
      </c>
      <c r="E1281" s="149">
        <v>2</v>
      </c>
      <c r="F1281" s="149">
        <v>3</v>
      </c>
      <c r="G1281" s="149">
        <v>4</v>
      </c>
      <c r="H1281" s="149">
        <v>5</v>
      </c>
      <c r="I1281" s="149">
        <v>4</v>
      </c>
      <c r="J1281" s="149">
        <v>1</v>
      </c>
      <c r="K1281" s="149">
        <v>5</v>
      </c>
      <c r="L1281" s="149">
        <v>2</v>
      </c>
      <c r="M1281" s="149">
        <v>4</v>
      </c>
      <c r="N1281" s="149">
        <v>5</v>
      </c>
      <c r="O1281" s="149">
        <v>4</v>
      </c>
      <c r="P1281" s="149" t="s">
        <v>3043</v>
      </c>
      <c r="Q1281" s="149" t="s">
        <v>203</v>
      </c>
    </row>
    <row r="1282" spans="1:17" s="95" customFormat="1" ht="15.75" hidden="1" thickBot="1" x14ac:dyDescent="0.3">
      <c r="A1282" s="138">
        <v>2019</v>
      </c>
      <c r="B1282" s="151" t="s">
        <v>163</v>
      </c>
      <c r="C1282" s="151">
        <v>2</v>
      </c>
      <c r="D1282" s="151">
        <v>2</v>
      </c>
      <c r="E1282" s="151">
        <v>4</v>
      </c>
      <c r="F1282" s="151">
        <v>2</v>
      </c>
      <c r="G1282" s="151">
        <v>5</v>
      </c>
      <c r="H1282" s="151">
        <v>3</v>
      </c>
      <c r="I1282" s="151">
        <v>4</v>
      </c>
      <c r="J1282" s="151">
        <v>2</v>
      </c>
      <c r="K1282" s="151">
        <v>2</v>
      </c>
      <c r="L1282" s="151">
        <v>2</v>
      </c>
      <c r="M1282" s="151">
        <v>3</v>
      </c>
      <c r="N1282" s="151">
        <v>4</v>
      </c>
      <c r="O1282" s="151">
        <v>2</v>
      </c>
      <c r="P1282" s="151" t="s">
        <v>3047</v>
      </c>
      <c r="Q1282" s="151" t="s">
        <v>192</v>
      </c>
    </row>
    <row r="1283" spans="1:17" s="95" customFormat="1" ht="15.75" hidden="1" thickBot="1" x14ac:dyDescent="0.3">
      <c r="A1283" s="138">
        <v>2019</v>
      </c>
      <c r="B1283" s="149" t="s">
        <v>163</v>
      </c>
      <c r="C1283" s="149">
        <v>4</v>
      </c>
      <c r="D1283" s="149">
        <v>3</v>
      </c>
      <c r="E1283" s="149">
        <v>4</v>
      </c>
      <c r="F1283" s="149">
        <v>3</v>
      </c>
      <c r="G1283" s="149">
        <v>5</v>
      </c>
      <c r="H1283" s="149">
        <v>4</v>
      </c>
      <c r="I1283" s="149">
        <v>2</v>
      </c>
      <c r="J1283" s="149">
        <v>4</v>
      </c>
      <c r="K1283" s="149">
        <v>5</v>
      </c>
      <c r="L1283" s="149">
        <v>3</v>
      </c>
      <c r="M1283" s="149">
        <v>4</v>
      </c>
      <c r="N1283" s="149">
        <v>2</v>
      </c>
      <c r="O1283" s="149">
        <v>2</v>
      </c>
      <c r="P1283" s="149" t="s">
        <v>399</v>
      </c>
      <c r="Q1283" s="149" t="s">
        <v>153</v>
      </c>
    </row>
    <row r="1284" spans="1:17" s="95" customFormat="1" ht="15.75" hidden="1" thickBot="1" x14ac:dyDescent="0.3">
      <c r="A1284" s="138">
        <v>2019</v>
      </c>
      <c r="B1284" s="151" t="s">
        <v>163</v>
      </c>
      <c r="C1284" s="151">
        <v>3</v>
      </c>
      <c r="D1284" s="151">
        <v>2</v>
      </c>
      <c r="E1284" s="151">
        <v>4</v>
      </c>
      <c r="F1284" s="151">
        <v>2</v>
      </c>
      <c r="G1284" s="151">
        <v>2</v>
      </c>
      <c r="H1284" s="151">
        <v>2</v>
      </c>
      <c r="I1284" s="151">
        <v>2</v>
      </c>
      <c r="J1284" s="151">
        <v>2</v>
      </c>
      <c r="K1284" s="151">
        <v>1</v>
      </c>
      <c r="L1284" s="151">
        <v>2</v>
      </c>
      <c r="M1284" s="151">
        <v>1</v>
      </c>
      <c r="N1284" s="151">
        <v>3</v>
      </c>
      <c r="O1284" s="151">
        <v>2</v>
      </c>
      <c r="P1284" s="151" t="s">
        <v>194</v>
      </c>
      <c r="Q1284" s="151" t="s">
        <v>155</v>
      </c>
    </row>
    <row r="1285" spans="1:17" s="95" customFormat="1" ht="15.75" hidden="1" thickBot="1" x14ac:dyDescent="0.3">
      <c r="A1285" s="138">
        <v>2019</v>
      </c>
      <c r="B1285" s="149" t="s">
        <v>162</v>
      </c>
      <c r="C1285" s="149">
        <v>5</v>
      </c>
      <c r="D1285" s="149">
        <v>3</v>
      </c>
      <c r="E1285" s="149">
        <v>5</v>
      </c>
      <c r="F1285" s="149">
        <v>5</v>
      </c>
      <c r="G1285" s="149">
        <v>5</v>
      </c>
      <c r="H1285" s="149">
        <v>5</v>
      </c>
      <c r="I1285" s="149">
        <v>5</v>
      </c>
      <c r="J1285" s="149">
        <v>4</v>
      </c>
      <c r="K1285" s="149">
        <v>4</v>
      </c>
      <c r="L1285" s="149">
        <v>5</v>
      </c>
      <c r="M1285" s="149">
        <v>5</v>
      </c>
      <c r="N1285" s="149">
        <v>5</v>
      </c>
      <c r="O1285" s="149">
        <v>5</v>
      </c>
      <c r="P1285" s="149" t="s">
        <v>3051</v>
      </c>
      <c r="Q1285" s="149" t="s">
        <v>3052</v>
      </c>
    </row>
    <row r="1286" spans="1:17" s="95" customFormat="1" ht="15.75" hidden="1" thickBot="1" x14ac:dyDescent="0.3">
      <c r="A1286" s="138">
        <v>2019</v>
      </c>
      <c r="B1286" s="151" t="s">
        <v>162</v>
      </c>
      <c r="C1286" s="151">
        <v>4</v>
      </c>
      <c r="D1286" s="151">
        <v>4</v>
      </c>
      <c r="E1286" s="151">
        <v>3</v>
      </c>
      <c r="F1286" s="151">
        <v>5</v>
      </c>
      <c r="G1286" s="151">
        <v>4</v>
      </c>
      <c r="H1286" s="151">
        <v>4</v>
      </c>
      <c r="I1286" s="151">
        <v>1</v>
      </c>
      <c r="J1286" s="151">
        <v>4</v>
      </c>
      <c r="K1286" s="151" t="s">
        <v>5</v>
      </c>
      <c r="L1286" s="151">
        <v>4</v>
      </c>
      <c r="M1286" s="151">
        <v>4</v>
      </c>
      <c r="N1286" s="151">
        <v>3</v>
      </c>
      <c r="O1286" s="151">
        <v>4</v>
      </c>
      <c r="P1286" s="171"/>
      <c r="Q1286" s="151" t="s">
        <v>3055</v>
      </c>
    </row>
    <row r="1287" spans="1:17" s="95" customFormat="1" ht="15.75" hidden="1" thickBot="1" x14ac:dyDescent="0.3">
      <c r="A1287" s="138">
        <v>2019</v>
      </c>
      <c r="B1287" s="149" t="s">
        <v>162</v>
      </c>
      <c r="C1287" s="149">
        <v>5</v>
      </c>
      <c r="D1287" s="149">
        <v>5</v>
      </c>
      <c r="E1287" s="149">
        <v>5</v>
      </c>
      <c r="F1287" s="149">
        <v>5</v>
      </c>
      <c r="G1287" s="149">
        <v>5</v>
      </c>
      <c r="H1287" s="149">
        <v>5</v>
      </c>
      <c r="I1287" s="149">
        <v>5</v>
      </c>
      <c r="J1287" s="149">
        <v>5</v>
      </c>
      <c r="K1287" s="149">
        <v>5</v>
      </c>
      <c r="L1287" s="149">
        <v>5</v>
      </c>
      <c r="M1287" s="149">
        <v>5</v>
      </c>
      <c r="N1287" s="149">
        <v>4</v>
      </c>
      <c r="O1287" s="149">
        <v>5</v>
      </c>
      <c r="P1287" s="149" t="s">
        <v>345</v>
      </c>
      <c r="Q1287" s="149" t="s">
        <v>204</v>
      </c>
    </row>
    <row r="1288" spans="1:17" s="95" customFormat="1" ht="15.75" hidden="1" thickBot="1" x14ac:dyDescent="0.3">
      <c r="A1288" s="138">
        <v>2019</v>
      </c>
      <c r="B1288" s="151" t="s">
        <v>162</v>
      </c>
      <c r="C1288" s="151">
        <v>5</v>
      </c>
      <c r="D1288" s="151">
        <v>4</v>
      </c>
      <c r="E1288" s="151">
        <v>5</v>
      </c>
      <c r="F1288" s="151">
        <v>4</v>
      </c>
      <c r="G1288" s="151">
        <v>5</v>
      </c>
      <c r="H1288" s="151">
        <v>4</v>
      </c>
      <c r="I1288" s="151">
        <v>5</v>
      </c>
      <c r="J1288" s="151">
        <v>4</v>
      </c>
      <c r="K1288" s="151">
        <v>4</v>
      </c>
      <c r="L1288" s="151">
        <v>5</v>
      </c>
      <c r="M1288" s="151">
        <v>5</v>
      </c>
      <c r="N1288" s="151">
        <v>4</v>
      </c>
      <c r="O1288" s="151">
        <v>5</v>
      </c>
      <c r="P1288" s="151" t="s">
        <v>483</v>
      </c>
      <c r="Q1288" s="151" t="s">
        <v>202</v>
      </c>
    </row>
    <row r="1289" spans="1:17" s="95" customFormat="1" ht="15.75" hidden="1" thickBot="1" x14ac:dyDescent="0.3">
      <c r="A1289" s="138">
        <v>2019</v>
      </c>
      <c r="B1289" s="149" t="s">
        <v>2992</v>
      </c>
      <c r="C1289" s="149">
        <v>4</v>
      </c>
      <c r="D1289" s="149">
        <v>4</v>
      </c>
      <c r="E1289" s="149">
        <v>4</v>
      </c>
      <c r="F1289" s="149">
        <v>3</v>
      </c>
      <c r="G1289" s="149">
        <v>2</v>
      </c>
      <c r="H1289" s="149">
        <v>5</v>
      </c>
      <c r="I1289" s="149">
        <v>4</v>
      </c>
      <c r="J1289" s="149">
        <v>3</v>
      </c>
      <c r="K1289" s="149">
        <v>3</v>
      </c>
      <c r="L1289" s="149">
        <v>3</v>
      </c>
      <c r="M1289" s="149">
        <v>2</v>
      </c>
      <c r="N1289" s="149">
        <v>4</v>
      </c>
      <c r="O1289" s="149">
        <v>2</v>
      </c>
      <c r="P1289" s="149" t="s">
        <v>3068</v>
      </c>
      <c r="Q1289" s="149" t="s">
        <v>204</v>
      </c>
    </row>
    <row r="1290" spans="1:17" s="95" customFormat="1" ht="15.75" hidden="1" thickBot="1" x14ac:dyDescent="0.3">
      <c r="A1290" s="138">
        <v>2019</v>
      </c>
      <c r="B1290" s="151" t="s">
        <v>163</v>
      </c>
      <c r="C1290" s="151">
        <v>5</v>
      </c>
      <c r="D1290" s="151">
        <v>3</v>
      </c>
      <c r="E1290" s="151">
        <v>4</v>
      </c>
      <c r="F1290" s="151">
        <v>4</v>
      </c>
      <c r="G1290" s="151">
        <v>3</v>
      </c>
      <c r="H1290" s="151">
        <v>5</v>
      </c>
      <c r="I1290" s="151">
        <v>3</v>
      </c>
      <c r="J1290" s="151">
        <v>2</v>
      </c>
      <c r="K1290" s="151">
        <v>1</v>
      </c>
      <c r="L1290" s="151">
        <v>3</v>
      </c>
      <c r="M1290" s="151">
        <v>2</v>
      </c>
      <c r="N1290" s="151">
        <v>4</v>
      </c>
      <c r="O1290" s="151">
        <v>4</v>
      </c>
      <c r="P1290" s="151" t="s">
        <v>1246</v>
      </c>
      <c r="Q1290" s="151" t="s">
        <v>3072</v>
      </c>
    </row>
    <row r="1291" spans="1:17" s="95" customFormat="1" ht="15.75" hidden="1" thickBot="1" x14ac:dyDescent="0.3">
      <c r="A1291" s="138">
        <v>2019</v>
      </c>
      <c r="B1291" s="149" t="s">
        <v>163</v>
      </c>
      <c r="C1291" s="149">
        <v>4</v>
      </c>
      <c r="D1291" s="149">
        <v>5</v>
      </c>
      <c r="E1291" s="149">
        <v>5</v>
      </c>
      <c r="F1291" s="149">
        <v>5</v>
      </c>
      <c r="G1291" s="149">
        <v>5</v>
      </c>
      <c r="H1291" s="149">
        <v>5</v>
      </c>
      <c r="I1291" s="149">
        <v>5</v>
      </c>
      <c r="J1291" s="149">
        <v>5</v>
      </c>
      <c r="K1291" s="149">
        <v>4</v>
      </c>
      <c r="L1291" s="149">
        <v>5</v>
      </c>
      <c r="M1291" s="149">
        <v>5</v>
      </c>
      <c r="N1291" s="149">
        <v>4</v>
      </c>
      <c r="O1291" s="149">
        <v>4</v>
      </c>
      <c r="P1291" s="149" t="s">
        <v>3077</v>
      </c>
      <c r="Q1291" s="149" t="s">
        <v>204</v>
      </c>
    </row>
    <row r="1292" spans="1:17" s="95" customFormat="1" ht="15.75" hidden="1" thickBot="1" x14ac:dyDescent="0.3">
      <c r="A1292" s="138">
        <v>2019</v>
      </c>
      <c r="B1292" s="151" t="s">
        <v>162</v>
      </c>
      <c r="C1292" s="151">
        <v>1</v>
      </c>
      <c r="D1292" s="151">
        <v>1</v>
      </c>
      <c r="E1292" s="151">
        <v>5</v>
      </c>
      <c r="F1292" s="151">
        <v>3</v>
      </c>
      <c r="G1292" s="151">
        <v>5</v>
      </c>
      <c r="H1292" s="151">
        <v>1</v>
      </c>
      <c r="I1292" s="151">
        <v>3</v>
      </c>
      <c r="J1292" s="151">
        <v>1</v>
      </c>
      <c r="K1292" s="151">
        <v>2</v>
      </c>
      <c r="L1292" s="151">
        <v>1</v>
      </c>
      <c r="M1292" s="151">
        <v>1</v>
      </c>
      <c r="N1292" s="151">
        <v>3</v>
      </c>
      <c r="O1292" s="151">
        <v>1</v>
      </c>
      <c r="P1292" s="151" t="s">
        <v>479</v>
      </c>
      <c r="Q1292" s="151" t="s">
        <v>203</v>
      </c>
    </row>
    <row r="1293" spans="1:17" s="95" customFormat="1" ht="15.75" hidden="1" thickBot="1" x14ac:dyDescent="0.3">
      <c r="A1293" s="138">
        <v>2019</v>
      </c>
      <c r="B1293" s="149" t="s">
        <v>162</v>
      </c>
      <c r="C1293" s="149">
        <v>3</v>
      </c>
      <c r="D1293" s="149">
        <v>3</v>
      </c>
      <c r="E1293" s="149">
        <v>5</v>
      </c>
      <c r="F1293" s="149">
        <v>2</v>
      </c>
      <c r="G1293" s="149">
        <v>4</v>
      </c>
      <c r="H1293" s="149">
        <v>3</v>
      </c>
      <c r="I1293" s="149">
        <v>3</v>
      </c>
      <c r="J1293" s="149">
        <v>3</v>
      </c>
      <c r="K1293" s="149">
        <v>3</v>
      </c>
      <c r="L1293" s="149">
        <v>3</v>
      </c>
      <c r="M1293" s="149">
        <v>2</v>
      </c>
      <c r="N1293" s="149">
        <v>4</v>
      </c>
      <c r="O1293" s="149">
        <v>3</v>
      </c>
      <c r="P1293" s="149" t="s">
        <v>3081</v>
      </c>
      <c r="Q1293" s="149" t="s">
        <v>203</v>
      </c>
    </row>
    <row r="1294" spans="1:17" s="95" customFormat="1" ht="15.75" hidden="1" thickBot="1" x14ac:dyDescent="0.3">
      <c r="A1294" s="138">
        <v>2019</v>
      </c>
      <c r="B1294" s="151" t="s">
        <v>162</v>
      </c>
      <c r="C1294" s="151">
        <v>1</v>
      </c>
      <c r="D1294" s="151">
        <v>1</v>
      </c>
      <c r="E1294" s="151">
        <v>1</v>
      </c>
      <c r="F1294" s="151">
        <v>3</v>
      </c>
      <c r="G1294" s="151">
        <v>1</v>
      </c>
      <c r="H1294" s="151">
        <v>1</v>
      </c>
      <c r="I1294" s="151">
        <v>1</v>
      </c>
      <c r="J1294" s="151">
        <v>1</v>
      </c>
      <c r="K1294" s="151">
        <v>3</v>
      </c>
      <c r="L1294" s="151">
        <v>5</v>
      </c>
      <c r="M1294" s="151">
        <v>4</v>
      </c>
      <c r="N1294" s="151">
        <v>4</v>
      </c>
      <c r="O1294" s="151">
        <v>5</v>
      </c>
      <c r="P1294" s="151" t="s">
        <v>3085</v>
      </c>
      <c r="Q1294" s="151" t="s">
        <v>153</v>
      </c>
    </row>
    <row r="1295" spans="1:17" s="95" customFormat="1" ht="15.75" hidden="1" thickBot="1" x14ac:dyDescent="0.3">
      <c r="A1295" s="138">
        <v>2019</v>
      </c>
      <c r="B1295" s="149" t="s">
        <v>163</v>
      </c>
      <c r="C1295" s="149">
        <v>5</v>
      </c>
      <c r="D1295" s="149">
        <v>3</v>
      </c>
      <c r="E1295" s="149">
        <v>5</v>
      </c>
      <c r="F1295" s="149">
        <v>5</v>
      </c>
      <c r="G1295" s="149">
        <v>5</v>
      </c>
      <c r="H1295" s="149">
        <v>4</v>
      </c>
      <c r="I1295" s="149">
        <v>5</v>
      </c>
      <c r="J1295" s="149">
        <v>4</v>
      </c>
      <c r="K1295" s="149">
        <v>5</v>
      </c>
      <c r="L1295" s="149">
        <v>5</v>
      </c>
      <c r="M1295" s="149">
        <v>5</v>
      </c>
      <c r="N1295" s="149">
        <v>5</v>
      </c>
      <c r="O1295" s="149">
        <v>5</v>
      </c>
      <c r="P1295" s="152"/>
      <c r="Q1295" s="149" t="s">
        <v>202</v>
      </c>
    </row>
    <row r="1296" spans="1:17" s="95" customFormat="1" ht="15.75" hidden="1" thickBot="1" x14ac:dyDescent="0.3">
      <c r="A1296" s="138">
        <v>2019</v>
      </c>
      <c r="B1296" s="151" t="s">
        <v>162</v>
      </c>
      <c r="C1296" s="151" t="s">
        <v>5</v>
      </c>
      <c r="D1296" s="151" t="s">
        <v>5</v>
      </c>
      <c r="E1296" s="151" t="s">
        <v>5</v>
      </c>
      <c r="F1296" s="151" t="s">
        <v>5</v>
      </c>
      <c r="G1296" s="151" t="s">
        <v>5</v>
      </c>
      <c r="H1296" s="151" t="s">
        <v>5</v>
      </c>
      <c r="I1296" s="151" t="s">
        <v>5</v>
      </c>
      <c r="J1296" s="151" t="s">
        <v>5</v>
      </c>
      <c r="K1296" s="151" t="s">
        <v>5</v>
      </c>
      <c r="L1296" s="151" t="s">
        <v>5</v>
      </c>
      <c r="M1296" s="151" t="s">
        <v>5</v>
      </c>
      <c r="N1296" s="151" t="s">
        <v>5</v>
      </c>
      <c r="O1296" s="151" t="s">
        <v>5</v>
      </c>
      <c r="P1296" s="151" t="s">
        <v>1053</v>
      </c>
      <c r="Q1296" s="151" t="s">
        <v>204</v>
      </c>
    </row>
    <row r="1297" spans="1:17" s="95" customFormat="1" ht="15.75" hidden="1" thickBot="1" x14ac:dyDescent="0.3">
      <c r="A1297" s="138">
        <v>2019</v>
      </c>
      <c r="B1297" s="149" t="s">
        <v>2992</v>
      </c>
      <c r="C1297" s="149">
        <v>4</v>
      </c>
      <c r="D1297" s="149">
        <v>5</v>
      </c>
      <c r="E1297" s="149">
        <v>5</v>
      </c>
      <c r="F1297" s="149">
        <v>5</v>
      </c>
      <c r="G1297" s="149">
        <v>5</v>
      </c>
      <c r="H1297" s="149">
        <v>5</v>
      </c>
      <c r="I1297" s="149">
        <v>4</v>
      </c>
      <c r="J1297" s="149">
        <v>5</v>
      </c>
      <c r="K1297" s="149">
        <v>5</v>
      </c>
      <c r="L1297" s="149">
        <v>5</v>
      </c>
      <c r="M1297" s="149">
        <v>5</v>
      </c>
      <c r="N1297" s="149">
        <v>5</v>
      </c>
      <c r="O1297" s="149">
        <v>5</v>
      </c>
      <c r="P1297" s="152"/>
      <c r="Q1297" s="149" t="s">
        <v>153</v>
      </c>
    </row>
    <row r="1298" spans="1:17" s="95" customFormat="1" ht="15.75" hidden="1" thickBot="1" x14ac:dyDescent="0.3">
      <c r="A1298" s="138">
        <v>2019</v>
      </c>
      <c r="B1298" s="151" t="s">
        <v>162</v>
      </c>
      <c r="C1298" s="151">
        <v>5</v>
      </c>
      <c r="D1298" s="151">
        <v>4</v>
      </c>
      <c r="E1298" s="151">
        <v>4</v>
      </c>
      <c r="F1298" s="151">
        <v>5</v>
      </c>
      <c r="G1298" s="151">
        <v>5</v>
      </c>
      <c r="H1298" s="151">
        <v>5</v>
      </c>
      <c r="I1298" s="151">
        <v>4</v>
      </c>
      <c r="J1298" s="151" t="s">
        <v>5</v>
      </c>
      <c r="K1298" s="151">
        <v>4</v>
      </c>
      <c r="L1298" s="151">
        <v>4</v>
      </c>
      <c r="M1298" s="151">
        <v>5</v>
      </c>
      <c r="N1298" s="151">
        <v>5</v>
      </c>
      <c r="O1298" s="151">
        <v>5</v>
      </c>
      <c r="P1298" s="171"/>
      <c r="Q1298" s="151" t="s">
        <v>192</v>
      </c>
    </row>
    <row r="1299" spans="1:17" s="95" customFormat="1" ht="15.75" hidden="1" thickBot="1" x14ac:dyDescent="0.3">
      <c r="A1299" s="138">
        <v>2019</v>
      </c>
      <c r="B1299" s="149" t="s">
        <v>163</v>
      </c>
      <c r="C1299" s="149">
        <v>2</v>
      </c>
      <c r="D1299" s="149">
        <v>2</v>
      </c>
      <c r="E1299" s="149">
        <v>2</v>
      </c>
      <c r="F1299" s="149">
        <v>2</v>
      </c>
      <c r="G1299" s="149">
        <v>2</v>
      </c>
      <c r="H1299" s="149">
        <v>4</v>
      </c>
      <c r="I1299" s="149">
        <v>2</v>
      </c>
      <c r="J1299" s="149">
        <v>2</v>
      </c>
      <c r="K1299" s="149">
        <v>1</v>
      </c>
      <c r="L1299" s="149">
        <v>3</v>
      </c>
      <c r="M1299" s="149">
        <v>4</v>
      </c>
      <c r="N1299" s="149">
        <v>3</v>
      </c>
      <c r="O1299" s="149">
        <v>3</v>
      </c>
      <c r="P1299" s="149" t="s">
        <v>301</v>
      </c>
      <c r="Q1299" s="149" t="s">
        <v>192</v>
      </c>
    </row>
    <row r="1300" spans="1:17" s="95" customFormat="1" ht="15.75" hidden="1" thickBot="1" x14ac:dyDescent="0.3">
      <c r="A1300" s="138">
        <v>2019</v>
      </c>
      <c r="B1300" s="151" t="s">
        <v>162</v>
      </c>
      <c r="C1300" s="151">
        <v>4</v>
      </c>
      <c r="D1300" s="151">
        <v>2</v>
      </c>
      <c r="E1300" s="151">
        <v>4</v>
      </c>
      <c r="F1300" s="151">
        <v>3</v>
      </c>
      <c r="G1300" s="151">
        <v>3</v>
      </c>
      <c r="H1300" s="151">
        <v>3</v>
      </c>
      <c r="I1300" s="151">
        <v>2</v>
      </c>
      <c r="J1300" s="151">
        <v>3</v>
      </c>
      <c r="K1300" s="151">
        <v>3</v>
      </c>
      <c r="L1300" s="151">
        <v>5</v>
      </c>
      <c r="M1300" s="151">
        <v>4</v>
      </c>
      <c r="N1300" s="151">
        <v>4</v>
      </c>
      <c r="O1300" s="151">
        <v>3</v>
      </c>
      <c r="P1300" s="151" t="s">
        <v>345</v>
      </c>
      <c r="Q1300" s="151" t="s">
        <v>204</v>
      </c>
    </row>
    <row r="1301" spans="1:17" s="95" customFormat="1" ht="15.75" hidden="1" thickBot="1" x14ac:dyDescent="0.3">
      <c r="A1301" s="138">
        <v>2019</v>
      </c>
      <c r="B1301" s="149" t="s">
        <v>162</v>
      </c>
      <c r="C1301" s="149">
        <v>4</v>
      </c>
      <c r="D1301" s="149">
        <v>4</v>
      </c>
      <c r="E1301" s="149">
        <v>4</v>
      </c>
      <c r="F1301" s="149">
        <v>4</v>
      </c>
      <c r="G1301" s="149">
        <v>5</v>
      </c>
      <c r="H1301" s="149">
        <v>5</v>
      </c>
      <c r="I1301" s="149">
        <v>5</v>
      </c>
      <c r="J1301" s="149">
        <v>4</v>
      </c>
      <c r="K1301" s="149">
        <v>4</v>
      </c>
      <c r="L1301" s="149">
        <v>3</v>
      </c>
      <c r="M1301" s="149">
        <v>4</v>
      </c>
      <c r="N1301" s="149">
        <v>5</v>
      </c>
      <c r="O1301" s="149">
        <v>1</v>
      </c>
      <c r="P1301" s="149" t="s">
        <v>430</v>
      </c>
      <c r="Q1301" s="149" t="s">
        <v>3098</v>
      </c>
    </row>
    <row r="1302" spans="1:17" s="95" customFormat="1" ht="15.75" hidden="1" thickBot="1" x14ac:dyDescent="0.3">
      <c r="A1302" s="138">
        <v>2019</v>
      </c>
      <c r="B1302" s="151" t="s">
        <v>162</v>
      </c>
      <c r="C1302" s="151">
        <v>5</v>
      </c>
      <c r="D1302" s="151" t="s">
        <v>5</v>
      </c>
      <c r="E1302" s="151">
        <v>5</v>
      </c>
      <c r="F1302" s="151">
        <v>5</v>
      </c>
      <c r="G1302" s="151">
        <v>5</v>
      </c>
      <c r="H1302" s="151">
        <v>5</v>
      </c>
      <c r="I1302" s="151">
        <v>5</v>
      </c>
      <c r="J1302" s="151">
        <v>5</v>
      </c>
      <c r="K1302" s="151" t="s">
        <v>5</v>
      </c>
      <c r="L1302" s="151">
        <v>2</v>
      </c>
      <c r="M1302" s="151">
        <v>4</v>
      </c>
      <c r="N1302" s="151">
        <v>5</v>
      </c>
      <c r="O1302" s="151">
        <v>5</v>
      </c>
      <c r="P1302" s="151" t="s">
        <v>3101</v>
      </c>
      <c r="Q1302" s="151" t="s">
        <v>3102</v>
      </c>
    </row>
    <row r="1303" spans="1:17" s="95" customFormat="1" ht="15.75" hidden="1" thickBot="1" x14ac:dyDescent="0.3">
      <c r="A1303" s="138">
        <v>2019</v>
      </c>
      <c r="B1303" s="149" t="s">
        <v>163</v>
      </c>
      <c r="C1303" s="149">
        <v>3</v>
      </c>
      <c r="D1303" s="149">
        <v>1</v>
      </c>
      <c r="E1303" s="149">
        <v>1</v>
      </c>
      <c r="F1303" s="149">
        <v>1</v>
      </c>
      <c r="G1303" s="149">
        <v>2</v>
      </c>
      <c r="H1303" s="149">
        <v>4</v>
      </c>
      <c r="I1303" s="149">
        <v>2</v>
      </c>
      <c r="J1303" s="149">
        <v>3</v>
      </c>
      <c r="K1303" s="149">
        <v>5</v>
      </c>
      <c r="L1303" s="149">
        <v>4</v>
      </c>
      <c r="M1303" s="149">
        <v>4</v>
      </c>
      <c r="N1303" s="149">
        <v>4</v>
      </c>
      <c r="O1303" s="149">
        <v>1</v>
      </c>
      <c r="P1303" s="149" t="s">
        <v>3105</v>
      </c>
      <c r="Q1303" s="149" t="s">
        <v>202</v>
      </c>
    </row>
    <row r="1304" spans="1:17" s="95" customFormat="1" ht="15.75" hidden="1" thickBot="1" x14ac:dyDescent="0.3">
      <c r="A1304" s="138">
        <v>2019</v>
      </c>
      <c r="B1304" s="151" t="s">
        <v>163</v>
      </c>
      <c r="C1304" s="151">
        <v>4</v>
      </c>
      <c r="D1304" s="151">
        <v>4</v>
      </c>
      <c r="E1304" s="151">
        <v>4</v>
      </c>
      <c r="F1304" s="151">
        <v>4</v>
      </c>
      <c r="G1304" s="151">
        <v>4</v>
      </c>
      <c r="H1304" s="151">
        <v>4</v>
      </c>
      <c r="I1304" s="151">
        <v>4</v>
      </c>
      <c r="J1304" s="151">
        <v>4</v>
      </c>
      <c r="K1304" s="151">
        <v>4</v>
      </c>
      <c r="L1304" s="151">
        <v>4</v>
      </c>
      <c r="M1304" s="151">
        <v>4</v>
      </c>
      <c r="N1304" s="151">
        <v>4</v>
      </c>
      <c r="O1304" s="151">
        <v>4</v>
      </c>
      <c r="P1304" s="151" t="s">
        <v>3110</v>
      </c>
      <c r="Q1304" s="151" t="s">
        <v>204</v>
      </c>
    </row>
    <row r="1305" spans="1:17" s="95" customFormat="1" ht="15.75" hidden="1" thickBot="1" x14ac:dyDescent="0.3">
      <c r="A1305" s="138">
        <v>2019</v>
      </c>
      <c r="B1305" s="149" t="s">
        <v>162</v>
      </c>
      <c r="C1305" s="149">
        <v>5</v>
      </c>
      <c r="D1305" s="149">
        <v>2</v>
      </c>
      <c r="E1305" s="149">
        <v>5</v>
      </c>
      <c r="F1305" s="149">
        <v>5</v>
      </c>
      <c r="G1305" s="149">
        <v>3</v>
      </c>
      <c r="H1305" s="149">
        <v>5</v>
      </c>
      <c r="I1305" s="149">
        <v>3</v>
      </c>
      <c r="J1305" s="149">
        <v>4</v>
      </c>
      <c r="K1305" s="149">
        <v>1</v>
      </c>
      <c r="L1305" s="149">
        <v>5</v>
      </c>
      <c r="M1305" s="149">
        <v>4</v>
      </c>
      <c r="N1305" s="149">
        <v>5</v>
      </c>
      <c r="O1305" s="149">
        <v>3</v>
      </c>
      <c r="P1305" s="149" t="s">
        <v>3112</v>
      </c>
      <c r="Q1305" s="149" t="s">
        <v>153</v>
      </c>
    </row>
    <row r="1306" spans="1:17" s="95" customFormat="1" ht="15.75" hidden="1" thickBot="1" x14ac:dyDescent="0.3">
      <c r="A1306" s="138">
        <v>2019</v>
      </c>
      <c r="B1306" s="151" t="s">
        <v>163</v>
      </c>
      <c r="C1306" s="151">
        <v>3</v>
      </c>
      <c r="D1306" s="151">
        <v>5</v>
      </c>
      <c r="E1306" s="151">
        <v>3</v>
      </c>
      <c r="F1306" s="151">
        <v>3</v>
      </c>
      <c r="G1306" s="151">
        <v>3</v>
      </c>
      <c r="H1306" s="151">
        <v>4</v>
      </c>
      <c r="I1306" s="151">
        <v>5</v>
      </c>
      <c r="J1306" s="151">
        <v>3</v>
      </c>
      <c r="K1306" s="151">
        <v>3</v>
      </c>
      <c r="L1306" s="151">
        <v>3</v>
      </c>
      <c r="M1306" s="151">
        <v>4</v>
      </c>
      <c r="N1306" s="151">
        <v>4</v>
      </c>
      <c r="O1306" s="151">
        <v>2</v>
      </c>
      <c r="P1306" s="151" t="s">
        <v>3116</v>
      </c>
      <c r="Q1306" s="151" t="s">
        <v>203</v>
      </c>
    </row>
    <row r="1307" spans="1:17" s="95" customFormat="1" ht="15.75" hidden="1" thickBot="1" x14ac:dyDescent="0.3">
      <c r="A1307" s="138">
        <v>2019</v>
      </c>
      <c r="B1307" s="149" t="s">
        <v>2992</v>
      </c>
      <c r="C1307" s="149">
        <v>5</v>
      </c>
      <c r="D1307" s="149">
        <v>2</v>
      </c>
      <c r="E1307" s="149">
        <v>4</v>
      </c>
      <c r="F1307" s="149">
        <v>2</v>
      </c>
      <c r="G1307" s="149">
        <v>5</v>
      </c>
      <c r="H1307" s="149">
        <v>2</v>
      </c>
      <c r="I1307" s="149">
        <v>5</v>
      </c>
      <c r="J1307" s="149">
        <v>2</v>
      </c>
      <c r="K1307" s="149">
        <v>2</v>
      </c>
      <c r="L1307" s="149">
        <v>2</v>
      </c>
      <c r="M1307" s="149">
        <v>5</v>
      </c>
      <c r="N1307" s="149">
        <v>5</v>
      </c>
      <c r="O1307" s="149">
        <v>5</v>
      </c>
      <c r="P1307" s="149" t="s">
        <v>345</v>
      </c>
      <c r="Q1307" s="149" t="s">
        <v>153</v>
      </c>
    </row>
    <row r="1308" spans="1:17" s="95" customFormat="1" ht="15.75" hidden="1" thickBot="1" x14ac:dyDescent="0.3">
      <c r="A1308" s="138">
        <v>2019</v>
      </c>
      <c r="B1308" s="151" t="s">
        <v>162</v>
      </c>
      <c r="C1308" s="151">
        <v>5</v>
      </c>
      <c r="D1308" s="151">
        <v>4</v>
      </c>
      <c r="E1308" s="151">
        <v>5</v>
      </c>
      <c r="F1308" s="151">
        <v>5</v>
      </c>
      <c r="G1308" s="151">
        <v>5</v>
      </c>
      <c r="H1308" s="151">
        <v>5</v>
      </c>
      <c r="I1308" s="151">
        <v>5</v>
      </c>
      <c r="J1308" s="151">
        <v>5</v>
      </c>
      <c r="K1308" s="151">
        <v>4</v>
      </c>
      <c r="L1308" s="151">
        <v>4</v>
      </c>
      <c r="M1308" s="151">
        <v>5</v>
      </c>
      <c r="N1308" s="151">
        <v>5</v>
      </c>
      <c r="O1308" s="151">
        <v>5</v>
      </c>
      <c r="P1308" s="151" t="s">
        <v>1368</v>
      </c>
      <c r="Q1308" s="151" t="s">
        <v>192</v>
      </c>
    </row>
    <row r="1309" spans="1:17" s="95" customFormat="1" ht="15.75" hidden="1" thickBot="1" x14ac:dyDescent="0.3">
      <c r="A1309" s="138">
        <v>2019</v>
      </c>
      <c r="B1309" s="149" t="s">
        <v>163</v>
      </c>
      <c r="C1309" s="149">
        <v>5</v>
      </c>
      <c r="D1309" s="149">
        <v>4</v>
      </c>
      <c r="E1309" s="149">
        <v>5</v>
      </c>
      <c r="F1309" s="149">
        <v>3</v>
      </c>
      <c r="G1309" s="149">
        <v>4</v>
      </c>
      <c r="H1309" s="149">
        <v>4</v>
      </c>
      <c r="I1309" s="149">
        <v>3</v>
      </c>
      <c r="J1309" s="149">
        <v>2</v>
      </c>
      <c r="K1309" s="149">
        <v>3</v>
      </c>
      <c r="L1309" s="149">
        <v>4</v>
      </c>
      <c r="M1309" s="149">
        <v>4</v>
      </c>
      <c r="N1309" s="149">
        <v>4</v>
      </c>
      <c r="O1309" s="149">
        <v>4</v>
      </c>
      <c r="P1309" s="149" t="s">
        <v>2343</v>
      </c>
      <c r="Q1309" s="149" t="s">
        <v>203</v>
      </c>
    </row>
    <row r="1310" spans="1:17" s="95" customFormat="1" ht="15.75" hidden="1" thickBot="1" x14ac:dyDescent="0.3">
      <c r="A1310" s="138">
        <v>2019</v>
      </c>
      <c r="B1310" s="151" t="s">
        <v>163</v>
      </c>
      <c r="C1310" s="151">
        <v>4</v>
      </c>
      <c r="D1310" s="151">
        <v>3</v>
      </c>
      <c r="E1310" s="151">
        <v>4</v>
      </c>
      <c r="F1310" s="151">
        <v>3</v>
      </c>
      <c r="G1310" s="151">
        <v>4</v>
      </c>
      <c r="H1310" s="151">
        <v>3</v>
      </c>
      <c r="I1310" s="151">
        <v>4</v>
      </c>
      <c r="J1310" s="151">
        <v>4</v>
      </c>
      <c r="K1310" s="151">
        <v>3</v>
      </c>
      <c r="L1310" s="151">
        <v>4</v>
      </c>
      <c r="M1310" s="151">
        <v>4</v>
      </c>
      <c r="N1310" s="151">
        <v>4</v>
      </c>
      <c r="O1310" s="151">
        <v>4</v>
      </c>
      <c r="P1310" s="151" t="s">
        <v>3124</v>
      </c>
      <c r="Q1310" s="151" t="s">
        <v>204</v>
      </c>
    </row>
    <row r="1311" spans="1:17" s="95" customFormat="1" ht="15.75" hidden="1" thickBot="1" x14ac:dyDescent="0.3">
      <c r="A1311" s="138">
        <v>2019</v>
      </c>
      <c r="B1311" s="149" t="s">
        <v>163</v>
      </c>
      <c r="C1311" s="149">
        <v>4</v>
      </c>
      <c r="D1311" s="149">
        <v>2</v>
      </c>
      <c r="E1311" s="149">
        <v>4</v>
      </c>
      <c r="F1311" s="149">
        <v>3</v>
      </c>
      <c r="G1311" s="149">
        <v>5</v>
      </c>
      <c r="H1311" s="149">
        <v>2</v>
      </c>
      <c r="I1311" s="149">
        <v>4</v>
      </c>
      <c r="J1311" s="149">
        <v>3</v>
      </c>
      <c r="K1311" s="149">
        <v>3</v>
      </c>
      <c r="L1311" s="149">
        <v>3</v>
      </c>
      <c r="M1311" s="149">
        <v>2</v>
      </c>
      <c r="N1311" s="149">
        <v>5</v>
      </c>
      <c r="O1311" s="149">
        <v>3</v>
      </c>
      <c r="P1311" s="149" t="s">
        <v>345</v>
      </c>
      <c r="Q1311" s="149" t="s">
        <v>204</v>
      </c>
    </row>
    <row r="1312" spans="1:17" s="95" customFormat="1" ht="15.75" hidden="1" thickBot="1" x14ac:dyDescent="0.3">
      <c r="A1312" s="138">
        <v>2019</v>
      </c>
      <c r="B1312" s="151" t="s">
        <v>162</v>
      </c>
      <c r="C1312" s="151">
        <v>5</v>
      </c>
      <c r="D1312" s="151">
        <v>5</v>
      </c>
      <c r="E1312" s="151">
        <v>5</v>
      </c>
      <c r="F1312" s="151">
        <v>5</v>
      </c>
      <c r="G1312" s="151">
        <v>5</v>
      </c>
      <c r="H1312" s="151">
        <v>5</v>
      </c>
      <c r="I1312" s="151">
        <v>5</v>
      </c>
      <c r="J1312" s="151">
        <v>5</v>
      </c>
      <c r="K1312" s="151">
        <v>5</v>
      </c>
      <c r="L1312" s="151">
        <v>5</v>
      </c>
      <c r="M1312" s="151">
        <v>5</v>
      </c>
      <c r="N1312" s="151">
        <v>5</v>
      </c>
      <c r="O1312" s="151">
        <v>5</v>
      </c>
      <c r="P1312" s="151" t="s">
        <v>548</v>
      </c>
      <c r="Q1312" s="151" t="s">
        <v>3132</v>
      </c>
    </row>
    <row r="1313" spans="1:17" s="95" customFormat="1" ht="15.75" hidden="1" thickBot="1" x14ac:dyDescent="0.3">
      <c r="A1313" s="138">
        <v>2019</v>
      </c>
      <c r="B1313" s="149" t="s">
        <v>163</v>
      </c>
      <c r="C1313" s="149" t="s">
        <v>5</v>
      </c>
      <c r="D1313" s="149">
        <v>2</v>
      </c>
      <c r="E1313" s="149">
        <v>4</v>
      </c>
      <c r="F1313" s="149">
        <v>3</v>
      </c>
      <c r="G1313" s="149">
        <v>5</v>
      </c>
      <c r="H1313" s="149">
        <v>4</v>
      </c>
      <c r="I1313" s="149" t="s">
        <v>5</v>
      </c>
      <c r="J1313" s="149">
        <v>5</v>
      </c>
      <c r="K1313" s="149">
        <v>3</v>
      </c>
      <c r="L1313" s="149">
        <v>3</v>
      </c>
      <c r="M1313" s="149">
        <v>5</v>
      </c>
      <c r="N1313" s="149">
        <v>4</v>
      </c>
      <c r="O1313" s="149">
        <v>4</v>
      </c>
      <c r="P1313" s="149" t="s">
        <v>674</v>
      </c>
      <c r="Q1313" s="149" t="s">
        <v>202</v>
      </c>
    </row>
    <row r="1314" spans="1:17" s="95" customFormat="1" ht="15.75" hidden="1" thickBot="1" x14ac:dyDescent="0.3">
      <c r="A1314" s="138">
        <v>2019</v>
      </c>
      <c r="B1314" s="151" t="s">
        <v>162</v>
      </c>
      <c r="C1314" s="151">
        <v>1</v>
      </c>
      <c r="D1314" s="151">
        <v>5</v>
      </c>
      <c r="E1314" s="151">
        <v>5</v>
      </c>
      <c r="F1314" s="151">
        <v>4</v>
      </c>
      <c r="G1314" s="151">
        <v>5</v>
      </c>
      <c r="H1314" s="151">
        <v>3</v>
      </c>
      <c r="I1314" s="151">
        <v>4</v>
      </c>
      <c r="J1314" s="151">
        <v>3</v>
      </c>
      <c r="K1314" s="151">
        <v>4</v>
      </c>
      <c r="L1314" s="151">
        <v>5</v>
      </c>
      <c r="M1314" s="151">
        <v>3</v>
      </c>
      <c r="N1314" s="151">
        <v>5</v>
      </c>
      <c r="O1314" s="151">
        <v>3</v>
      </c>
      <c r="P1314" s="151" t="s">
        <v>3137</v>
      </c>
      <c r="Q1314" s="151" t="s">
        <v>192</v>
      </c>
    </row>
    <row r="1315" spans="1:17" s="95" customFormat="1" ht="15.75" hidden="1" thickBot="1" x14ac:dyDescent="0.3">
      <c r="A1315" s="138">
        <v>2019</v>
      </c>
      <c r="B1315" s="149" t="s">
        <v>162</v>
      </c>
      <c r="C1315" s="149" t="s">
        <v>5</v>
      </c>
      <c r="D1315" s="149">
        <v>2</v>
      </c>
      <c r="E1315" s="149">
        <v>4</v>
      </c>
      <c r="F1315" s="149" t="s">
        <v>5</v>
      </c>
      <c r="G1315" s="149">
        <v>5</v>
      </c>
      <c r="H1315" s="149">
        <v>2</v>
      </c>
      <c r="I1315" s="149">
        <v>4</v>
      </c>
      <c r="J1315" s="149">
        <v>3</v>
      </c>
      <c r="K1315" s="149">
        <v>4</v>
      </c>
      <c r="L1315" s="149">
        <v>4</v>
      </c>
      <c r="M1315" s="149">
        <v>4</v>
      </c>
      <c r="N1315" s="149">
        <v>4</v>
      </c>
      <c r="O1315" s="149">
        <v>4</v>
      </c>
      <c r="P1315" s="149" t="s">
        <v>632</v>
      </c>
      <c r="Q1315" s="149" t="s">
        <v>153</v>
      </c>
    </row>
    <row r="1316" spans="1:17" s="95" customFormat="1" ht="15.75" hidden="1" thickBot="1" x14ac:dyDescent="0.3">
      <c r="A1316" s="138">
        <v>2019</v>
      </c>
      <c r="B1316" s="151" t="s">
        <v>162</v>
      </c>
      <c r="C1316" s="151">
        <v>1</v>
      </c>
      <c r="D1316" s="151">
        <v>2</v>
      </c>
      <c r="E1316" s="151">
        <v>5</v>
      </c>
      <c r="F1316" s="151">
        <v>1</v>
      </c>
      <c r="G1316" s="151">
        <v>5</v>
      </c>
      <c r="H1316" s="151">
        <v>2</v>
      </c>
      <c r="I1316" s="151">
        <v>2</v>
      </c>
      <c r="J1316" s="151">
        <v>2</v>
      </c>
      <c r="K1316" s="151">
        <v>2</v>
      </c>
      <c r="L1316" s="151">
        <v>2</v>
      </c>
      <c r="M1316" s="151">
        <v>1</v>
      </c>
      <c r="N1316" s="151">
        <v>4</v>
      </c>
      <c r="O1316" s="151">
        <v>2</v>
      </c>
      <c r="P1316" s="151" t="s">
        <v>3143</v>
      </c>
      <c r="Q1316" s="151" t="s">
        <v>203</v>
      </c>
    </row>
    <row r="1317" spans="1:17" s="95" customFormat="1" ht="15.75" hidden="1" thickBot="1" x14ac:dyDescent="0.3">
      <c r="A1317" s="138">
        <v>2019</v>
      </c>
      <c r="B1317" s="149" t="s">
        <v>163</v>
      </c>
      <c r="C1317" s="149" t="s">
        <v>5</v>
      </c>
      <c r="D1317" s="149">
        <v>5</v>
      </c>
      <c r="E1317" s="149" t="s">
        <v>5</v>
      </c>
      <c r="F1317" s="149" t="s">
        <v>5</v>
      </c>
      <c r="G1317" s="149" t="s">
        <v>5</v>
      </c>
      <c r="H1317" s="149">
        <v>5</v>
      </c>
      <c r="I1317" s="149" t="s">
        <v>5</v>
      </c>
      <c r="J1317" s="149" t="s">
        <v>5</v>
      </c>
      <c r="K1317" s="149" t="s">
        <v>5</v>
      </c>
      <c r="L1317" s="149" t="s">
        <v>5</v>
      </c>
      <c r="M1317" s="149" t="s">
        <v>5</v>
      </c>
      <c r="N1317" s="149">
        <v>4</v>
      </c>
      <c r="O1317" s="149" t="s">
        <v>5</v>
      </c>
      <c r="P1317" s="149" t="s">
        <v>3149</v>
      </c>
      <c r="Q1317" s="149" t="s">
        <v>3150</v>
      </c>
    </row>
    <row r="1318" spans="1:17" s="95" customFormat="1" ht="15.75" hidden="1" thickBot="1" x14ac:dyDescent="0.3">
      <c r="A1318" s="138">
        <v>2019</v>
      </c>
      <c r="B1318" s="151" t="s">
        <v>162</v>
      </c>
      <c r="C1318" s="151">
        <v>4</v>
      </c>
      <c r="D1318" s="151">
        <v>4</v>
      </c>
      <c r="E1318" s="151">
        <v>5</v>
      </c>
      <c r="F1318" s="151">
        <v>5</v>
      </c>
      <c r="G1318" s="151">
        <v>5</v>
      </c>
      <c r="H1318" s="151">
        <v>5</v>
      </c>
      <c r="I1318" s="151">
        <v>5</v>
      </c>
      <c r="J1318" s="151">
        <v>4</v>
      </c>
      <c r="K1318" s="151">
        <v>5</v>
      </c>
      <c r="L1318" s="151">
        <v>3</v>
      </c>
      <c r="M1318" s="151">
        <v>4</v>
      </c>
      <c r="N1318" s="151">
        <v>4</v>
      </c>
      <c r="O1318" s="151">
        <v>5</v>
      </c>
      <c r="P1318" s="151" t="s">
        <v>3156</v>
      </c>
      <c r="Q1318" s="151" t="s">
        <v>203</v>
      </c>
    </row>
    <row r="1319" spans="1:17" s="95" customFormat="1" ht="15.75" hidden="1" thickBot="1" x14ac:dyDescent="0.3">
      <c r="A1319" s="138">
        <v>2019</v>
      </c>
      <c r="B1319" s="149" t="s">
        <v>162</v>
      </c>
      <c r="C1319" s="149">
        <v>5</v>
      </c>
      <c r="D1319" s="149">
        <v>5</v>
      </c>
      <c r="E1319" s="149">
        <v>5</v>
      </c>
      <c r="F1319" s="149">
        <v>5</v>
      </c>
      <c r="G1319" s="149">
        <v>4</v>
      </c>
      <c r="H1319" s="149">
        <v>5</v>
      </c>
      <c r="I1319" s="149">
        <v>5</v>
      </c>
      <c r="J1319" s="149">
        <v>3</v>
      </c>
      <c r="K1319" s="149">
        <v>3</v>
      </c>
      <c r="L1319" s="149">
        <v>1</v>
      </c>
      <c r="M1319" s="149">
        <v>5</v>
      </c>
      <c r="N1319" s="149">
        <v>5</v>
      </c>
      <c r="O1319" s="149">
        <v>2</v>
      </c>
      <c r="P1319" s="149" t="s">
        <v>632</v>
      </c>
      <c r="Q1319" s="149" t="s">
        <v>203</v>
      </c>
    </row>
    <row r="1320" spans="1:17" s="95" customFormat="1" ht="15.75" hidden="1" thickBot="1" x14ac:dyDescent="0.3">
      <c r="A1320" s="138">
        <v>2019</v>
      </c>
      <c r="B1320" s="151" t="s">
        <v>162</v>
      </c>
      <c r="C1320" s="151">
        <v>3</v>
      </c>
      <c r="D1320" s="151">
        <v>3</v>
      </c>
      <c r="E1320" s="151">
        <v>5</v>
      </c>
      <c r="F1320" s="151">
        <v>4</v>
      </c>
      <c r="G1320" s="151">
        <v>3</v>
      </c>
      <c r="H1320" s="151">
        <v>4</v>
      </c>
      <c r="I1320" s="151">
        <v>2</v>
      </c>
      <c r="J1320" s="151">
        <v>2</v>
      </c>
      <c r="K1320" s="151">
        <v>3</v>
      </c>
      <c r="L1320" s="151">
        <v>2</v>
      </c>
      <c r="M1320" s="151">
        <v>3</v>
      </c>
      <c r="N1320" s="151">
        <v>4</v>
      </c>
      <c r="O1320" s="151">
        <v>3</v>
      </c>
      <c r="P1320" s="151" t="s">
        <v>3164</v>
      </c>
      <c r="Q1320" s="151" t="s">
        <v>3165</v>
      </c>
    </row>
    <row r="1321" spans="1:17" s="95" customFormat="1" ht="15.75" hidden="1" thickBot="1" x14ac:dyDescent="0.3">
      <c r="A1321" s="138">
        <v>2019</v>
      </c>
      <c r="B1321" s="149" t="s">
        <v>162</v>
      </c>
      <c r="C1321" s="149">
        <v>3</v>
      </c>
      <c r="D1321" s="149">
        <v>2</v>
      </c>
      <c r="E1321" s="149">
        <v>4</v>
      </c>
      <c r="F1321" s="149">
        <v>4</v>
      </c>
      <c r="G1321" s="149">
        <v>4</v>
      </c>
      <c r="H1321" s="149">
        <v>2</v>
      </c>
      <c r="I1321" s="149">
        <v>2</v>
      </c>
      <c r="J1321" s="149">
        <v>2</v>
      </c>
      <c r="K1321" s="149">
        <v>2</v>
      </c>
      <c r="L1321" s="149">
        <v>2</v>
      </c>
      <c r="M1321" s="149">
        <v>2</v>
      </c>
      <c r="N1321" s="149">
        <v>5</v>
      </c>
      <c r="O1321" s="149">
        <v>2</v>
      </c>
      <c r="P1321" s="149" t="s">
        <v>1316</v>
      </c>
      <c r="Q1321" s="149" t="s">
        <v>192</v>
      </c>
    </row>
    <row r="1322" spans="1:17" s="95" customFormat="1" ht="15.75" hidden="1" thickBot="1" x14ac:dyDescent="0.3">
      <c r="A1322" s="138">
        <v>2019</v>
      </c>
      <c r="B1322" s="151" t="s">
        <v>2992</v>
      </c>
      <c r="C1322" s="151">
        <v>5</v>
      </c>
      <c r="D1322" s="151">
        <v>1</v>
      </c>
      <c r="E1322" s="151">
        <v>4</v>
      </c>
      <c r="F1322" s="151">
        <v>5</v>
      </c>
      <c r="G1322" s="151">
        <v>5</v>
      </c>
      <c r="H1322" s="151">
        <v>5</v>
      </c>
      <c r="I1322" s="151">
        <v>5</v>
      </c>
      <c r="J1322" s="151">
        <v>5</v>
      </c>
      <c r="K1322" s="151">
        <v>5</v>
      </c>
      <c r="L1322" s="151">
        <v>5</v>
      </c>
      <c r="M1322" s="151">
        <v>5</v>
      </c>
      <c r="N1322" s="151">
        <v>4</v>
      </c>
      <c r="O1322" s="151">
        <v>1</v>
      </c>
      <c r="P1322" s="151" t="s">
        <v>3175</v>
      </c>
      <c r="Q1322" s="151" t="s">
        <v>204</v>
      </c>
    </row>
    <row r="1323" spans="1:17" s="95" customFormat="1" ht="15.75" hidden="1" thickBot="1" x14ac:dyDescent="0.3">
      <c r="A1323" s="138">
        <v>2019</v>
      </c>
      <c r="B1323" s="149" t="s">
        <v>162</v>
      </c>
      <c r="C1323" s="149" t="s">
        <v>5</v>
      </c>
      <c r="D1323" s="149" t="s">
        <v>5</v>
      </c>
      <c r="E1323" s="149">
        <v>5</v>
      </c>
      <c r="F1323" s="149" t="s">
        <v>5</v>
      </c>
      <c r="G1323" s="149">
        <v>5</v>
      </c>
      <c r="H1323" s="149" t="s">
        <v>5</v>
      </c>
      <c r="I1323" s="149" t="s">
        <v>5</v>
      </c>
      <c r="J1323" s="149" t="s">
        <v>5</v>
      </c>
      <c r="K1323" s="149" t="s">
        <v>5</v>
      </c>
      <c r="L1323" s="149" t="s">
        <v>5</v>
      </c>
      <c r="M1323" s="149">
        <v>3</v>
      </c>
      <c r="N1323" s="149">
        <v>4</v>
      </c>
      <c r="O1323" s="149" t="s">
        <v>5</v>
      </c>
      <c r="P1323" s="149" t="s">
        <v>301</v>
      </c>
      <c r="Q1323" s="149" t="s">
        <v>3182</v>
      </c>
    </row>
    <row r="1324" spans="1:17" s="95" customFormat="1" ht="15.75" hidden="1" thickBot="1" x14ac:dyDescent="0.3">
      <c r="A1324" s="138">
        <v>2019</v>
      </c>
      <c r="B1324" s="151" t="s">
        <v>162</v>
      </c>
      <c r="C1324" s="151">
        <v>5</v>
      </c>
      <c r="D1324" s="151">
        <v>4</v>
      </c>
      <c r="E1324" s="151">
        <v>5</v>
      </c>
      <c r="F1324" s="151">
        <v>1</v>
      </c>
      <c r="G1324" s="151">
        <v>5</v>
      </c>
      <c r="H1324" s="151">
        <v>2</v>
      </c>
      <c r="I1324" s="151">
        <v>5</v>
      </c>
      <c r="J1324" s="151">
        <v>2</v>
      </c>
      <c r="K1324" s="151">
        <v>2</v>
      </c>
      <c r="L1324" s="151">
        <v>2</v>
      </c>
      <c r="M1324" s="151">
        <v>2</v>
      </c>
      <c r="N1324" s="151">
        <v>5</v>
      </c>
      <c r="O1324" s="151">
        <v>4</v>
      </c>
      <c r="P1324" s="151" t="s">
        <v>1652</v>
      </c>
      <c r="Q1324" s="151" t="s">
        <v>202</v>
      </c>
    </row>
    <row r="1325" spans="1:17" s="95" customFormat="1" ht="15.75" hidden="1" thickBot="1" x14ac:dyDescent="0.3">
      <c r="A1325" s="138">
        <v>2019</v>
      </c>
      <c r="B1325" s="149" t="s">
        <v>163</v>
      </c>
      <c r="C1325" s="149">
        <v>2</v>
      </c>
      <c r="D1325" s="149">
        <v>1</v>
      </c>
      <c r="E1325" s="149">
        <v>2</v>
      </c>
      <c r="F1325" s="149">
        <v>2</v>
      </c>
      <c r="G1325" s="149">
        <v>2</v>
      </c>
      <c r="H1325" s="149">
        <v>2</v>
      </c>
      <c r="I1325" s="149">
        <v>2</v>
      </c>
      <c r="J1325" s="149">
        <v>3</v>
      </c>
      <c r="K1325" s="149">
        <v>3</v>
      </c>
      <c r="L1325" s="149">
        <v>5</v>
      </c>
      <c r="M1325" s="149">
        <v>3</v>
      </c>
      <c r="N1325" s="149">
        <v>2</v>
      </c>
      <c r="O1325" s="149">
        <v>4</v>
      </c>
      <c r="P1325" s="149" t="s">
        <v>3156</v>
      </c>
      <c r="Q1325" s="149" t="s">
        <v>203</v>
      </c>
    </row>
    <row r="1326" spans="1:17" s="95" customFormat="1" ht="15.75" hidden="1" thickBot="1" x14ac:dyDescent="0.3">
      <c r="A1326" s="138">
        <v>2019</v>
      </c>
      <c r="B1326" s="151" t="s">
        <v>162</v>
      </c>
      <c r="C1326" s="151" t="s">
        <v>5</v>
      </c>
      <c r="D1326" s="151">
        <v>2</v>
      </c>
      <c r="E1326" s="151" t="s">
        <v>5</v>
      </c>
      <c r="F1326" s="151">
        <v>4</v>
      </c>
      <c r="G1326" s="151">
        <v>5</v>
      </c>
      <c r="H1326" s="151">
        <v>3</v>
      </c>
      <c r="I1326" s="151">
        <v>3</v>
      </c>
      <c r="J1326" s="151">
        <v>4</v>
      </c>
      <c r="K1326" s="151">
        <v>3</v>
      </c>
      <c r="L1326" s="151">
        <v>5</v>
      </c>
      <c r="M1326" s="151">
        <v>4</v>
      </c>
      <c r="N1326" s="151">
        <v>5</v>
      </c>
      <c r="O1326" s="151">
        <v>5</v>
      </c>
      <c r="P1326" s="151" t="s">
        <v>379</v>
      </c>
      <c r="Q1326" s="151" t="s">
        <v>3191</v>
      </c>
    </row>
    <row r="1327" spans="1:17" s="95" customFormat="1" ht="15.75" hidden="1" thickBot="1" x14ac:dyDescent="0.3">
      <c r="A1327" s="138">
        <v>2019</v>
      </c>
      <c r="B1327" s="149" t="s">
        <v>162</v>
      </c>
      <c r="C1327" s="149">
        <v>5</v>
      </c>
      <c r="D1327" s="149">
        <v>3</v>
      </c>
      <c r="E1327" s="149">
        <v>5</v>
      </c>
      <c r="F1327" s="149">
        <v>5</v>
      </c>
      <c r="G1327" s="149">
        <v>5</v>
      </c>
      <c r="H1327" s="149">
        <v>4</v>
      </c>
      <c r="I1327" s="149">
        <v>4</v>
      </c>
      <c r="J1327" s="149">
        <v>5</v>
      </c>
      <c r="K1327" s="149">
        <v>4</v>
      </c>
      <c r="L1327" s="149">
        <v>5</v>
      </c>
      <c r="M1327" s="149">
        <v>5</v>
      </c>
      <c r="N1327" s="149">
        <v>5</v>
      </c>
      <c r="O1327" s="149">
        <v>5</v>
      </c>
      <c r="P1327" s="149" t="s">
        <v>3194</v>
      </c>
      <c r="Q1327" s="149" t="s">
        <v>192</v>
      </c>
    </row>
    <row r="1328" spans="1:17" s="95" customFormat="1" ht="15.75" hidden="1" thickBot="1" x14ac:dyDescent="0.3">
      <c r="A1328" s="138">
        <v>2019</v>
      </c>
      <c r="B1328" s="151" t="s">
        <v>163</v>
      </c>
      <c r="C1328" s="151">
        <v>4</v>
      </c>
      <c r="D1328" s="151">
        <v>2</v>
      </c>
      <c r="E1328" s="151">
        <v>4</v>
      </c>
      <c r="F1328" s="151">
        <v>3</v>
      </c>
      <c r="G1328" s="151">
        <v>2</v>
      </c>
      <c r="H1328" s="151">
        <v>2</v>
      </c>
      <c r="I1328" s="151" t="s">
        <v>5</v>
      </c>
      <c r="J1328" s="151">
        <v>2</v>
      </c>
      <c r="K1328" s="151">
        <v>4</v>
      </c>
      <c r="L1328" s="151">
        <v>2</v>
      </c>
      <c r="M1328" s="151">
        <v>4</v>
      </c>
      <c r="N1328" s="151">
        <v>4</v>
      </c>
      <c r="O1328" s="151">
        <v>3</v>
      </c>
      <c r="P1328" s="151" t="s">
        <v>191</v>
      </c>
      <c r="Q1328" s="151" t="s">
        <v>204</v>
      </c>
    </row>
    <row r="1329" spans="1:17" s="95" customFormat="1" ht="15.75" hidden="1" thickBot="1" x14ac:dyDescent="0.3">
      <c r="A1329" s="138">
        <v>2019</v>
      </c>
      <c r="B1329" s="149" t="s">
        <v>162</v>
      </c>
      <c r="C1329" s="149">
        <v>1</v>
      </c>
      <c r="D1329" s="149">
        <v>4</v>
      </c>
      <c r="E1329" s="149">
        <v>3</v>
      </c>
      <c r="F1329" s="149">
        <v>4</v>
      </c>
      <c r="G1329" s="149">
        <v>3</v>
      </c>
      <c r="H1329" s="149">
        <v>3</v>
      </c>
      <c r="I1329" s="149">
        <v>1</v>
      </c>
      <c r="J1329" s="149" t="s">
        <v>5</v>
      </c>
      <c r="K1329" s="149">
        <v>4</v>
      </c>
      <c r="L1329" s="149">
        <v>2</v>
      </c>
      <c r="M1329" s="149">
        <v>3</v>
      </c>
      <c r="N1329" s="149">
        <v>3</v>
      </c>
      <c r="O1329" s="149">
        <v>4</v>
      </c>
      <c r="P1329" s="149" t="s">
        <v>3200</v>
      </c>
      <c r="Q1329" s="149" t="s">
        <v>3201</v>
      </c>
    </row>
    <row r="1330" spans="1:17" s="95" customFormat="1" ht="15.75" hidden="1" thickBot="1" x14ac:dyDescent="0.3">
      <c r="A1330" s="138">
        <v>2019</v>
      </c>
      <c r="B1330" s="151" t="s">
        <v>162</v>
      </c>
      <c r="C1330" s="151">
        <v>5</v>
      </c>
      <c r="D1330" s="151">
        <v>4</v>
      </c>
      <c r="E1330" s="151">
        <v>5</v>
      </c>
      <c r="F1330" s="151">
        <v>5</v>
      </c>
      <c r="G1330" s="151">
        <v>5</v>
      </c>
      <c r="H1330" s="151">
        <v>5</v>
      </c>
      <c r="I1330" s="151">
        <v>5</v>
      </c>
      <c r="J1330" s="151">
        <v>4</v>
      </c>
      <c r="K1330" s="151">
        <v>4</v>
      </c>
      <c r="L1330" s="151">
        <v>4</v>
      </c>
      <c r="M1330" s="151">
        <v>4</v>
      </c>
      <c r="N1330" s="151">
        <v>4</v>
      </c>
      <c r="O1330" s="151">
        <v>4</v>
      </c>
      <c r="P1330" s="171"/>
      <c r="Q1330" s="151" t="s">
        <v>155</v>
      </c>
    </row>
    <row r="1331" spans="1:17" s="95" customFormat="1" ht="15.75" hidden="1" thickBot="1" x14ac:dyDescent="0.3">
      <c r="A1331" s="138">
        <v>2019</v>
      </c>
      <c r="B1331" s="149" t="s">
        <v>163</v>
      </c>
      <c r="C1331" s="149">
        <v>5</v>
      </c>
      <c r="D1331" s="149">
        <v>4</v>
      </c>
      <c r="E1331" s="149">
        <v>4</v>
      </c>
      <c r="F1331" s="149">
        <v>3</v>
      </c>
      <c r="G1331" s="149">
        <v>2</v>
      </c>
      <c r="H1331" s="149">
        <v>2</v>
      </c>
      <c r="I1331" s="149">
        <v>4</v>
      </c>
      <c r="J1331" s="149">
        <v>3</v>
      </c>
      <c r="K1331" s="149">
        <v>3</v>
      </c>
      <c r="L1331" s="149">
        <v>4</v>
      </c>
      <c r="M1331" s="149">
        <v>3</v>
      </c>
      <c r="N1331" s="149">
        <v>2</v>
      </c>
      <c r="O1331" s="149">
        <v>4</v>
      </c>
      <c r="P1331" s="152"/>
      <c r="Q1331" s="149" t="s">
        <v>203</v>
      </c>
    </row>
    <row r="1332" spans="1:17" s="95" customFormat="1" ht="15.75" hidden="1" thickBot="1" x14ac:dyDescent="0.3">
      <c r="A1332" s="138">
        <v>2019</v>
      </c>
      <c r="B1332" s="151" t="s">
        <v>163</v>
      </c>
      <c r="C1332" s="151">
        <v>3</v>
      </c>
      <c r="D1332" s="151">
        <v>3</v>
      </c>
      <c r="E1332" s="151">
        <v>4</v>
      </c>
      <c r="F1332" s="151">
        <v>3</v>
      </c>
      <c r="G1332" s="151">
        <v>5</v>
      </c>
      <c r="H1332" s="151">
        <v>3</v>
      </c>
      <c r="I1332" s="151">
        <v>5</v>
      </c>
      <c r="J1332" s="151">
        <v>5</v>
      </c>
      <c r="K1332" s="151">
        <v>2</v>
      </c>
      <c r="L1332" s="151">
        <v>3</v>
      </c>
      <c r="M1332" s="151">
        <v>5</v>
      </c>
      <c r="N1332" s="151">
        <v>5</v>
      </c>
      <c r="O1332" s="151">
        <v>4</v>
      </c>
      <c r="P1332" s="171"/>
      <c r="Q1332" s="151" t="s">
        <v>202</v>
      </c>
    </row>
    <row r="1333" spans="1:17" s="95" customFormat="1" ht="15.75" hidden="1" thickBot="1" x14ac:dyDescent="0.3">
      <c r="A1333" s="138">
        <v>2019</v>
      </c>
      <c r="B1333" s="149" t="s">
        <v>163</v>
      </c>
      <c r="C1333" s="149">
        <v>5</v>
      </c>
      <c r="D1333" s="149">
        <v>5</v>
      </c>
      <c r="E1333" s="149">
        <v>5</v>
      </c>
      <c r="F1333" s="149">
        <v>5</v>
      </c>
      <c r="G1333" s="149">
        <v>5</v>
      </c>
      <c r="H1333" s="149">
        <v>5</v>
      </c>
      <c r="I1333" s="149">
        <v>5</v>
      </c>
      <c r="J1333" s="149">
        <v>5</v>
      </c>
      <c r="K1333" s="149">
        <v>5</v>
      </c>
      <c r="L1333" s="149">
        <v>5</v>
      </c>
      <c r="M1333" s="149">
        <v>5</v>
      </c>
      <c r="N1333" s="149">
        <v>5</v>
      </c>
      <c r="O1333" s="149">
        <v>5</v>
      </c>
      <c r="P1333" s="149" t="s">
        <v>3213</v>
      </c>
      <c r="Q1333" s="149" t="s">
        <v>2156</v>
      </c>
    </row>
    <row r="1334" spans="1:17" s="95" customFormat="1" ht="15.75" hidden="1" thickBot="1" x14ac:dyDescent="0.3">
      <c r="A1334" s="138">
        <v>2019</v>
      </c>
      <c r="B1334" s="151" t="s">
        <v>163</v>
      </c>
      <c r="C1334" s="151">
        <v>1</v>
      </c>
      <c r="D1334" s="151">
        <v>1</v>
      </c>
      <c r="E1334" s="151">
        <v>1</v>
      </c>
      <c r="F1334" s="151">
        <v>1</v>
      </c>
      <c r="G1334" s="151" t="s">
        <v>5</v>
      </c>
      <c r="H1334" s="151">
        <v>1</v>
      </c>
      <c r="I1334" s="151">
        <v>1</v>
      </c>
      <c r="J1334" s="151">
        <v>1</v>
      </c>
      <c r="K1334" s="151">
        <v>1</v>
      </c>
      <c r="L1334" s="151">
        <v>1</v>
      </c>
      <c r="M1334" s="151">
        <v>1</v>
      </c>
      <c r="N1334" s="151">
        <v>5</v>
      </c>
      <c r="O1334" s="151">
        <v>1</v>
      </c>
      <c r="P1334" s="151" t="s">
        <v>1870</v>
      </c>
      <c r="Q1334" s="171"/>
    </row>
    <row r="1335" spans="1:17" s="95" customFormat="1" ht="15.75" hidden="1" thickBot="1" x14ac:dyDescent="0.3">
      <c r="A1335" s="138">
        <v>2019</v>
      </c>
      <c r="B1335" s="149" t="s">
        <v>162</v>
      </c>
      <c r="C1335" s="149">
        <v>1</v>
      </c>
      <c r="D1335" s="149">
        <v>1</v>
      </c>
      <c r="E1335" s="149">
        <v>3</v>
      </c>
      <c r="F1335" s="149">
        <v>4</v>
      </c>
      <c r="G1335" s="149">
        <v>5</v>
      </c>
      <c r="H1335" s="149">
        <v>1</v>
      </c>
      <c r="I1335" s="149">
        <v>5</v>
      </c>
      <c r="J1335" s="149">
        <v>3</v>
      </c>
      <c r="K1335" s="149">
        <v>5</v>
      </c>
      <c r="L1335" s="149">
        <v>4</v>
      </c>
      <c r="M1335" s="149">
        <v>3</v>
      </c>
      <c r="N1335" s="149">
        <v>4</v>
      </c>
      <c r="O1335" s="149">
        <v>4</v>
      </c>
      <c r="P1335" s="149" t="s">
        <v>767</v>
      </c>
      <c r="Q1335" s="149" t="s">
        <v>202</v>
      </c>
    </row>
    <row r="1336" spans="1:17" s="95" customFormat="1" ht="15.75" hidden="1" thickBot="1" x14ac:dyDescent="0.3">
      <c r="A1336" s="138">
        <v>2019</v>
      </c>
      <c r="B1336" s="151" t="s">
        <v>2570</v>
      </c>
      <c r="C1336" s="151">
        <v>5</v>
      </c>
      <c r="D1336" s="151">
        <v>4</v>
      </c>
      <c r="E1336" s="151">
        <v>4</v>
      </c>
      <c r="F1336" s="151">
        <v>3</v>
      </c>
      <c r="G1336" s="151">
        <v>3</v>
      </c>
      <c r="H1336" s="151">
        <v>5</v>
      </c>
      <c r="I1336" s="151">
        <v>3</v>
      </c>
      <c r="J1336" s="151">
        <v>3</v>
      </c>
      <c r="K1336" s="151">
        <v>3</v>
      </c>
      <c r="L1336" s="151">
        <v>5</v>
      </c>
      <c r="M1336" s="151">
        <v>3</v>
      </c>
      <c r="N1336" s="151">
        <v>4</v>
      </c>
      <c r="O1336" s="151">
        <v>3</v>
      </c>
      <c r="P1336" s="151" t="s">
        <v>379</v>
      </c>
      <c r="Q1336" s="151" t="s">
        <v>204</v>
      </c>
    </row>
    <row r="1337" spans="1:17" s="95" customFormat="1" ht="15.75" hidden="1" thickBot="1" x14ac:dyDescent="0.3">
      <c r="A1337" s="138">
        <v>2019</v>
      </c>
      <c r="B1337" s="149" t="s">
        <v>163</v>
      </c>
      <c r="C1337" s="149">
        <v>5</v>
      </c>
      <c r="D1337" s="149">
        <v>4</v>
      </c>
      <c r="E1337" s="149">
        <v>4</v>
      </c>
      <c r="F1337" s="149">
        <v>3</v>
      </c>
      <c r="G1337" s="149">
        <v>2</v>
      </c>
      <c r="H1337" s="149">
        <v>2</v>
      </c>
      <c r="I1337" s="149">
        <v>4</v>
      </c>
      <c r="J1337" s="149">
        <v>3</v>
      </c>
      <c r="K1337" s="149">
        <v>3</v>
      </c>
      <c r="L1337" s="149">
        <v>4</v>
      </c>
      <c r="M1337" s="149">
        <v>3</v>
      </c>
      <c r="N1337" s="149">
        <v>2</v>
      </c>
      <c r="O1337" s="149">
        <v>4</v>
      </c>
      <c r="P1337" s="152"/>
      <c r="Q1337" s="149" t="s">
        <v>203</v>
      </c>
    </row>
    <row r="1338" spans="1:17" s="95" customFormat="1" ht="15.75" hidden="1" thickBot="1" x14ac:dyDescent="0.3">
      <c r="A1338" s="138">
        <v>2019</v>
      </c>
      <c r="B1338" s="151" t="s">
        <v>162</v>
      </c>
      <c r="C1338" s="151">
        <v>5</v>
      </c>
      <c r="D1338" s="151">
        <v>2</v>
      </c>
      <c r="E1338" s="151">
        <v>5</v>
      </c>
      <c r="F1338" s="151">
        <v>5</v>
      </c>
      <c r="G1338" s="151">
        <v>5</v>
      </c>
      <c r="H1338" s="151">
        <v>4</v>
      </c>
      <c r="I1338" s="151">
        <v>4</v>
      </c>
      <c r="J1338" s="151">
        <v>3</v>
      </c>
      <c r="K1338" s="151">
        <v>2</v>
      </c>
      <c r="L1338" s="151">
        <v>5</v>
      </c>
      <c r="M1338" s="151">
        <v>2</v>
      </c>
      <c r="N1338" s="151">
        <v>4</v>
      </c>
      <c r="O1338" s="151">
        <v>2</v>
      </c>
      <c r="P1338" s="151" t="s">
        <v>1913</v>
      </c>
      <c r="Q1338" s="151" t="s">
        <v>203</v>
      </c>
    </row>
    <row r="1339" spans="1:17" s="95" customFormat="1" ht="15.75" hidden="1" thickBot="1" x14ac:dyDescent="0.3">
      <c r="A1339" s="138">
        <v>2019</v>
      </c>
      <c r="B1339" s="149" t="s">
        <v>162</v>
      </c>
      <c r="C1339" s="149">
        <v>3</v>
      </c>
      <c r="D1339" s="149">
        <v>3</v>
      </c>
      <c r="E1339" s="149">
        <v>4</v>
      </c>
      <c r="F1339" s="149">
        <v>4</v>
      </c>
      <c r="G1339" s="149">
        <v>3</v>
      </c>
      <c r="H1339" s="149">
        <v>4</v>
      </c>
      <c r="I1339" s="149">
        <v>5</v>
      </c>
      <c r="J1339" s="149">
        <v>2</v>
      </c>
      <c r="K1339" s="149">
        <v>3</v>
      </c>
      <c r="L1339" s="149">
        <v>3</v>
      </c>
      <c r="M1339" s="149">
        <v>3</v>
      </c>
      <c r="N1339" s="149">
        <v>4</v>
      </c>
      <c r="O1339" s="149">
        <v>4</v>
      </c>
      <c r="P1339" s="149" t="s">
        <v>3222</v>
      </c>
      <c r="Q1339" s="149" t="s">
        <v>204</v>
      </c>
    </row>
    <row r="1340" spans="1:17" s="95" customFormat="1" ht="15.75" hidden="1" thickBot="1" x14ac:dyDescent="0.3">
      <c r="A1340" s="138">
        <v>2019</v>
      </c>
      <c r="B1340" s="151" t="s">
        <v>163</v>
      </c>
      <c r="C1340" s="151">
        <v>5</v>
      </c>
      <c r="D1340" s="151">
        <v>5</v>
      </c>
      <c r="E1340" s="151">
        <v>4</v>
      </c>
      <c r="F1340" s="151">
        <v>2</v>
      </c>
      <c r="G1340" s="151">
        <v>5</v>
      </c>
      <c r="H1340" s="151">
        <v>5</v>
      </c>
      <c r="I1340" s="151">
        <v>5</v>
      </c>
      <c r="J1340" s="151">
        <v>4</v>
      </c>
      <c r="K1340" s="151">
        <v>5</v>
      </c>
      <c r="L1340" s="151">
        <v>5</v>
      </c>
      <c r="M1340" s="151">
        <v>4</v>
      </c>
      <c r="N1340" s="151">
        <v>4</v>
      </c>
      <c r="O1340" s="151">
        <v>4</v>
      </c>
      <c r="P1340" s="151" t="s">
        <v>1017</v>
      </c>
      <c r="Q1340" s="151" t="s">
        <v>155</v>
      </c>
    </row>
    <row r="1341" spans="1:17" s="95" customFormat="1" ht="15.75" hidden="1" thickBot="1" x14ac:dyDescent="0.3">
      <c r="A1341" s="138">
        <v>2019</v>
      </c>
      <c r="B1341" s="149" t="s">
        <v>163</v>
      </c>
      <c r="C1341" s="149">
        <v>5</v>
      </c>
      <c r="D1341" s="149">
        <v>4</v>
      </c>
      <c r="E1341" s="149">
        <v>4</v>
      </c>
      <c r="F1341" s="149">
        <v>5</v>
      </c>
      <c r="G1341" s="149">
        <v>5</v>
      </c>
      <c r="H1341" s="149">
        <v>5</v>
      </c>
      <c r="I1341" s="149">
        <v>5</v>
      </c>
      <c r="J1341" s="149">
        <v>4</v>
      </c>
      <c r="K1341" s="149">
        <v>4</v>
      </c>
      <c r="L1341" s="149">
        <v>5</v>
      </c>
      <c r="M1341" s="149">
        <v>5</v>
      </c>
      <c r="N1341" s="149">
        <v>5</v>
      </c>
      <c r="O1341" s="149">
        <v>5</v>
      </c>
      <c r="P1341" s="149" t="s">
        <v>571</v>
      </c>
      <c r="Q1341" s="149" t="s">
        <v>203</v>
      </c>
    </row>
    <row r="1342" spans="1:17" s="95" customFormat="1" ht="15.75" hidden="1" thickBot="1" x14ac:dyDescent="0.3">
      <c r="A1342" s="138">
        <v>2019</v>
      </c>
      <c r="B1342" s="151" t="s">
        <v>162</v>
      </c>
      <c r="C1342" s="151">
        <v>5</v>
      </c>
      <c r="D1342" s="151">
        <v>5</v>
      </c>
      <c r="E1342" s="151">
        <v>4</v>
      </c>
      <c r="F1342" s="151">
        <v>5</v>
      </c>
      <c r="G1342" s="151">
        <v>5</v>
      </c>
      <c r="H1342" s="151">
        <v>4</v>
      </c>
      <c r="I1342" s="151">
        <v>4</v>
      </c>
      <c r="J1342" s="151">
        <v>4</v>
      </c>
      <c r="K1342" s="151">
        <v>4</v>
      </c>
      <c r="L1342" s="151">
        <v>4</v>
      </c>
      <c r="M1342" s="151">
        <v>4</v>
      </c>
      <c r="N1342" s="151">
        <v>5</v>
      </c>
      <c r="O1342" s="151">
        <v>4</v>
      </c>
      <c r="P1342" s="151" t="s">
        <v>3230</v>
      </c>
      <c r="Q1342" s="151" t="s">
        <v>202</v>
      </c>
    </row>
    <row r="1343" spans="1:17" s="95" customFormat="1" ht="15.75" hidden="1" thickBot="1" x14ac:dyDescent="0.3">
      <c r="A1343" s="138">
        <v>2019</v>
      </c>
      <c r="B1343" s="153" t="s">
        <v>162</v>
      </c>
      <c r="C1343" s="153">
        <v>5</v>
      </c>
      <c r="D1343" s="153">
        <v>5</v>
      </c>
      <c r="E1343" s="153">
        <v>5</v>
      </c>
      <c r="F1343" s="153">
        <v>5</v>
      </c>
      <c r="G1343" s="153">
        <v>5</v>
      </c>
      <c r="H1343" s="153">
        <v>5</v>
      </c>
      <c r="I1343" s="153">
        <v>5</v>
      </c>
      <c r="J1343" s="153">
        <v>5</v>
      </c>
      <c r="K1343" s="153">
        <v>5</v>
      </c>
      <c r="L1343" s="153">
        <v>2</v>
      </c>
      <c r="M1343" s="153">
        <v>5</v>
      </c>
      <c r="N1343" s="153">
        <v>5</v>
      </c>
      <c r="O1343" s="153">
        <v>2</v>
      </c>
      <c r="P1343" s="153" t="s">
        <v>345</v>
      </c>
      <c r="Q1343" s="153" t="s">
        <v>3232</v>
      </c>
    </row>
    <row r="1344" spans="1:17" s="95" customFormat="1" ht="15.75" hidden="1" thickBot="1" x14ac:dyDescent="0.3">
      <c r="A1344" s="138">
        <v>2019</v>
      </c>
      <c r="B1344" s="155" t="s">
        <v>163</v>
      </c>
      <c r="C1344" s="155">
        <v>5</v>
      </c>
      <c r="D1344" s="155">
        <v>3</v>
      </c>
      <c r="E1344" s="155">
        <v>5</v>
      </c>
      <c r="F1344" s="155">
        <v>3</v>
      </c>
      <c r="G1344" s="155">
        <v>4</v>
      </c>
      <c r="H1344" s="155" t="s">
        <v>5</v>
      </c>
      <c r="I1344" s="155">
        <v>4</v>
      </c>
      <c r="J1344" s="155">
        <v>5</v>
      </c>
      <c r="K1344" s="155">
        <v>5</v>
      </c>
      <c r="L1344" s="155">
        <v>5</v>
      </c>
      <c r="M1344" s="155">
        <v>5</v>
      </c>
      <c r="N1344" s="155">
        <v>3</v>
      </c>
      <c r="O1344" s="155">
        <v>5</v>
      </c>
      <c r="P1344" s="155" t="s">
        <v>3238</v>
      </c>
      <c r="Q1344" s="155" t="s">
        <v>153</v>
      </c>
    </row>
    <row r="1345" spans="1:17" s="95" customFormat="1" ht="15.75" hidden="1" thickBot="1" x14ac:dyDescent="0.3">
      <c r="A1345" s="138">
        <v>2019</v>
      </c>
      <c r="B1345" s="153" t="s">
        <v>162</v>
      </c>
      <c r="C1345" s="153">
        <v>3</v>
      </c>
      <c r="D1345" s="153">
        <v>3</v>
      </c>
      <c r="E1345" s="153">
        <v>3</v>
      </c>
      <c r="F1345" s="153">
        <v>3</v>
      </c>
      <c r="G1345" s="153">
        <v>4</v>
      </c>
      <c r="H1345" s="153">
        <v>3</v>
      </c>
      <c r="I1345" s="153">
        <v>3</v>
      </c>
      <c r="J1345" s="153">
        <v>3</v>
      </c>
      <c r="K1345" s="153">
        <v>2</v>
      </c>
      <c r="L1345" s="153">
        <v>3</v>
      </c>
      <c r="M1345" s="153">
        <v>4</v>
      </c>
      <c r="N1345" s="153">
        <v>5</v>
      </c>
      <c r="O1345" s="153">
        <v>3</v>
      </c>
      <c r="P1345" s="153" t="s">
        <v>345</v>
      </c>
      <c r="Q1345" s="153" t="s">
        <v>204</v>
      </c>
    </row>
    <row r="1346" spans="1:17" s="95" customFormat="1" ht="15.75" hidden="1" thickBot="1" x14ac:dyDescent="0.3">
      <c r="A1346" s="138">
        <v>2019</v>
      </c>
      <c r="B1346" s="155" t="s">
        <v>162</v>
      </c>
      <c r="C1346" s="155">
        <v>5</v>
      </c>
      <c r="D1346" s="155">
        <v>5</v>
      </c>
      <c r="E1346" s="155">
        <v>5</v>
      </c>
      <c r="F1346" s="155">
        <v>4</v>
      </c>
      <c r="G1346" s="155">
        <v>5</v>
      </c>
      <c r="H1346" s="155">
        <v>4</v>
      </c>
      <c r="I1346" s="155">
        <v>4</v>
      </c>
      <c r="J1346" s="155">
        <v>4</v>
      </c>
      <c r="K1346" s="155">
        <v>4</v>
      </c>
      <c r="L1346" s="155">
        <v>4</v>
      </c>
      <c r="M1346" s="155">
        <v>3</v>
      </c>
      <c r="N1346" s="155">
        <v>5</v>
      </c>
      <c r="O1346" s="155">
        <v>5</v>
      </c>
      <c r="P1346" s="155"/>
      <c r="Q1346" s="155" t="s">
        <v>202</v>
      </c>
    </row>
    <row r="1347" spans="1:17" s="95" customFormat="1" ht="15.75" hidden="1" thickBot="1" x14ac:dyDescent="0.3">
      <c r="A1347" s="138">
        <v>2019</v>
      </c>
      <c r="B1347" s="153" t="s">
        <v>162</v>
      </c>
      <c r="C1347" s="153">
        <v>4</v>
      </c>
      <c r="D1347" s="153">
        <v>5</v>
      </c>
      <c r="E1347" s="153">
        <v>4</v>
      </c>
      <c r="F1347" s="153">
        <v>4</v>
      </c>
      <c r="G1347" s="153">
        <v>4</v>
      </c>
      <c r="H1347" s="153">
        <v>5</v>
      </c>
      <c r="I1347" s="153">
        <v>4</v>
      </c>
      <c r="J1347" s="153">
        <v>5</v>
      </c>
      <c r="K1347" s="153">
        <v>5</v>
      </c>
      <c r="L1347" s="153">
        <v>4</v>
      </c>
      <c r="M1347" s="153">
        <v>5</v>
      </c>
      <c r="N1347" s="153">
        <v>5</v>
      </c>
      <c r="O1347" s="153">
        <v>5</v>
      </c>
      <c r="P1347" s="153" t="s">
        <v>3245</v>
      </c>
      <c r="Q1347" s="153" t="s">
        <v>204</v>
      </c>
    </row>
    <row r="1348" spans="1:17" s="95" customFormat="1" ht="15.75" hidden="1" thickBot="1" x14ac:dyDescent="0.3">
      <c r="A1348" s="138">
        <v>2019</v>
      </c>
      <c r="B1348" s="155" t="s">
        <v>163</v>
      </c>
      <c r="C1348" s="155">
        <v>4</v>
      </c>
      <c r="D1348" s="155">
        <v>4</v>
      </c>
      <c r="E1348" s="155">
        <v>5</v>
      </c>
      <c r="F1348" s="155">
        <v>5</v>
      </c>
      <c r="G1348" s="155">
        <v>4</v>
      </c>
      <c r="H1348" s="155">
        <v>4</v>
      </c>
      <c r="I1348" s="155">
        <v>4</v>
      </c>
      <c r="J1348" s="155">
        <v>3</v>
      </c>
      <c r="K1348" s="155">
        <v>4</v>
      </c>
      <c r="L1348" s="155">
        <v>5</v>
      </c>
      <c r="M1348" s="155">
        <v>4</v>
      </c>
      <c r="N1348" s="155">
        <v>5</v>
      </c>
      <c r="O1348" s="155">
        <v>3</v>
      </c>
      <c r="P1348" s="155" t="s">
        <v>191</v>
      </c>
      <c r="Q1348" s="155" t="s">
        <v>192</v>
      </c>
    </row>
    <row r="1349" spans="1:17" s="95" customFormat="1" ht="15" hidden="1" x14ac:dyDescent="0.25">
      <c r="A1349" s="95">
        <v>2020</v>
      </c>
      <c r="B1349" s="132" t="s">
        <v>162</v>
      </c>
      <c r="C1349" s="132">
        <v>1</v>
      </c>
      <c r="D1349" s="132" t="s">
        <v>5</v>
      </c>
      <c r="E1349" s="132">
        <v>4</v>
      </c>
      <c r="F1349" s="132">
        <v>3</v>
      </c>
      <c r="G1349" s="132">
        <v>4</v>
      </c>
      <c r="H1349" s="132">
        <v>5</v>
      </c>
      <c r="I1349" s="132" t="s">
        <v>5</v>
      </c>
      <c r="J1349" s="132" t="s">
        <v>5</v>
      </c>
      <c r="K1349" s="132" t="s">
        <v>5</v>
      </c>
      <c r="L1349" s="132">
        <v>4</v>
      </c>
      <c r="M1349" s="132" t="s">
        <v>5</v>
      </c>
      <c r="N1349" s="132">
        <v>4</v>
      </c>
      <c r="O1349" s="132" t="s">
        <v>5</v>
      </c>
      <c r="P1349" s="132" t="s">
        <v>479</v>
      </c>
      <c r="Q1349" s="132" t="s">
        <v>203</v>
      </c>
    </row>
    <row r="1350" spans="1:17" ht="15" hidden="1" x14ac:dyDescent="0.25">
      <c r="A1350" s="95">
        <v>2020</v>
      </c>
      <c r="B1350" s="133" t="s">
        <v>162</v>
      </c>
      <c r="C1350" s="133">
        <v>4</v>
      </c>
      <c r="D1350" s="133">
        <v>3</v>
      </c>
      <c r="E1350" s="133">
        <v>4</v>
      </c>
      <c r="F1350" s="133">
        <v>4</v>
      </c>
      <c r="G1350" s="133">
        <v>4</v>
      </c>
      <c r="H1350" s="133">
        <v>2</v>
      </c>
      <c r="I1350" s="133">
        <v>4</v>
      </c>
      <c r="J1350" s="133">
        <v>4</v>
      </c>
      <c r="K1350" s="133">
        <v>3</v>
      </c>
      <c r="L1350" s="133">
        <v>4</v>
      </c>
      <c r="M1350" s="133">
        <v>4</v>
      </c>
      <c r="N1350" s="133">
        <v>4</v>
      </c>
      <c r="O1350" s="133">
        <v>5</v>
      </c>
      <c r="P1350" s="133"/>
      <c r="Q1350" s="133" t="s">
        <v>203</v>
      </c>
    </row>
    <row r="1351" spans="1:17" ht="15" hidden="1" x14ac:dyDescent="0.25">
      <c r="A1351" s="95">
        <v>2020</v>
      </c>
      <c r="B1351" s="132" t="s">
        <v>162</v>
      </c>
      <c r="C1351" s="132">
        <v>3</v>
      </c>
      <c r="D1351" s="132">
        <v>4</v>
      </c>
      <c r="E1351" s="132">
        <v>3</v>
      </c>
      <c r="F1351" s="132">
        <v>3</v>
      </c>
      <c r="G1351" s="132">
        <v>3</v>
      </c>
      <c r="H1351" s="132">
        <v>4</v>
      </c>
      <c r="I1351" s="132">
        <v>4</v>
      </c>
      <c r="J1351" s="132" t="s">
        <v>5</v>
      </c>
      <c r="K1351" s="132">
        <v>2</v>
      </c>
      <c r="L1351" s="132" t="s">
        <v>5</v>
      </c>
      <c r="M1351" s="132">
        <v>2</v>
      </c>
      <c r="N1351" s="132">
        <v>4</v>
      </c>
      <c r="O1351" s="132" t="s">
        <v>5</v>
      </c>
      <c r="P1351" s="132" t="s">
        <v>1965</v>
      </c>
      <c r="Q1351" s="132" t="s">
        <v>204</v>
      </c>
    </row>
    <row r="1352" spans="1:17" ht="15" x14ac:dyDescent="0.25">
      <c r="A1352" s="95">
        <v>2020</v>
      </c>
      <c r="B1352" s="133" t="s">
        <v>162</v>
      </c>
      <c r="C1352" s="133">
        <v>5</v>
      </c>
      <c r="D1352" s="133">
        <v>1</v>
      </c>
      <c r="E1352" s="133">
        <v>3</v>
      </c>
      <c r="F1352" s="133">
        <v>5</v>
      </c>
      <c r="G1352" s="133">
        <v>3</v>
      </c>
      <c r="H1352" s="133">
        <v>3</v>
      </c>
      <c r="I1352" s="133">
        <v>4</v>
      </c>
      <c r="J1352" s="133">
        <v>3</v>
      </c>
      <c r="K1352" s="133">
        <v>3</v>
      </c>
      <c r="L1352" s="133">
        <v>5</v>
      </c>
      <c r="M1352" s="133">
        <v>4</v>
      </c>
      <c r="N1352" s="133">
        <v>4</v>
      </c>
      <c r="O1352" s="133">
        <v>3</v>
      </c>
      <c r="P1352" s="133" t="s">
        <v>1416</v>
      </c>
      <c r="Q1352" s="133" t="s">
        <v>153</v>
      </c>
    </row>
    <row r="1353" spans="1:17" ht="15" hidden="1" x14ac:dyDescent="0.25">
      <c r="A1353" s="95">
        <v>2020</v>
      </c>
      <c r="B1353" s="132" t="s">
        <v>163</v>
      </c>
      <c r="C1353" s="132">
        <v>2</v>
      </c>
      <c r="D1353" s="132">
        <v>3</v>
      </c>
      <c r="E1353" s="132">
        <v>4</v>
      </c>
      <c r="F1353" s="132">
        <v>4</v>
      </c>
      <c r="G1353" s="132">
        <v>5</v>
      </c>
      <c r="H1353" s="132">
        <v>5</v>
      </c>
      <c r="I1353" s="132">
        <v>5</v>
      </c>
      <c r="J1353" s="132">
        <v>3</v>
      </c>
      <c r="K1353" s="132">
        <v>2</v>
      </c>
      <c r="L1353" s="132">
        <v>4</v>
      </c>
      <c r="M1353" s="132">
        <v>4</v>
      </c>
      <c r="N1353" s="132">
        <v>4</v>
      </c>
      <c r="O1353" s="132">
        <v>2</v>
      </c>
      <c r="P1353" s="132" t="s">
        <v>660</v>
      </c>
      <c r="Q1353" s="132" t="s">
        <v>203</v>
      </c>
    </row>
    <row r="1354" spans="1:17" ht="15" hidden="1" x14ac:dyDescent="0.25">
      <c r="A1354" s="95">
        <v>2020</v>
      </c>
      <c r="B1354" s="133" t="s">
        <v>163</v>
      </c>
      <c r="C1354" s="133">
        <v>5</v>
      </c>
      <c r="D1354" s="133">
        <v>4</v>
      </c>
      <c r="E1354" s="133">
        <v>5</v>
      </c>
      <c r="F1354" s="133">
        <v>4</v>
      </c>
      <c r="G1354" s="133">
        <v>5</v>
      </c>
      <c r="H1354" s="133">
        <v>5</v>
      </c>
      <c r="I1354" s="133">
        <v>5</v>
      </c>
      <c r="J1354" s="133">
        <v>5</v>
      </c>
      <c r="K1354" s="133">
        <v>5</v>
      </c>
      <c r="L1354" s="133">
        <v>5</v>
      </c>
      <c r="M1354" s="133">
        <v>5</v>
      </c>
      <c r="N1354" s="133">
        <v>5</v>
      </c>
      <c r="O1354" s="133">
        <v>5</v>
      </c>
      <c r="P1354" s="133" t="s">
        <v>3619</v>
      </c>
      <c r="Q1354" s="133" t="s">
        <v>192</v>
      </c>
    </row>
    <row r="1355" spans="1:17" ht="15" hidden="1" x14ac:dyDescent="0.25">
      <c r="A1355" s="95">
        <v>2020</v>
      </c>
      <c r="B1355" s="132" t="s">
        <v>2992</v>
      </c>
      <c r="C1355" s="132">
        <v>5</v>
      </c>
      <c r="D1355" s="132">
        <v>1</v>
      </c>
      <c r="E1355" s="132">
        <v>5</v>
      </c>
      <c r="F1355" s="132">
        <v>5</v>
      </c>
      <c r="G1355" s="132">
        <v>5</v>
      </c>
      <c r="H1355" s="132">
        <v>1</v>
      </c>
      <c r="I1355" s="132">
        <v>5</v>
      </c>
      <c r="J1355" s="132">
        <v>5</v>
      </c>
      <c r="K1355" s="132">
        <v>5</v>
      </c>
      <c r="L1355" s="132">
        <v>5</v>
      </c>
      <c r="M1355" s="132">
        <v>5</v>
      </c>
      <c r="N1355" s="132">
        <v>5</v>
      </c>
      <c r="O1355" s="132">
        <v>5</v>
      </c>
      <c r="P1355" s="132" t="s">
        <v>1053</v>
      </c>
      <c r="Q1355" s="132" t="s">
        <v>203</v>
      </c>
    </row>
    <row r="1356" spans="1:17" ht="15" hidden="1" x14ac:dyDescent="0.25">
      <c r="A1356" s="95">
        <v>2020</v>
      </c>
      <c r="B1356" s="133" t="s">
        <v>163</v>
      </c>
      <c r="C1356" s="133">
        <v>5</v>
      </c>
      <c r="D1356" s="133">
        <v>1</v>
      </c>
      <c r="E1356" s="133">
        <v>5</v>
      </c>
      <c r="F1356" s="133">
        <v>3</v>
      </c>
      <c r="G1356" s="133">
        <v>5</v>
      </c>
      <c r="H1356" s="133">
        <v>1</v>
      </c>
      <c r="I1356" s="133">
        <v>3</v>
      </c>
      <c r="J1356" s="133">
        <v>3</v>
      </c>
      <c r="K1356" s="133">
        <v>1</v>
      </c>
      <c r="L1356" s="133">
        <v>3</v>
      </c>
      <c r="M1356" s="133">
        <v>3</v>
      </c>
      <c r="N1356" s="133">
        <v>4</v>
      </c>
      <c r="O1356" s="133">
        <v>4</v>
      </c>
      <c r="P1356" s="133" t="s">
        <v>3629</v>
      </c>
      <c r="Q1356" s="133" t="s">
        <v>204</v>
      </c>
    </row>
    <row r="1357" spans="1:17" ht="15" hidden="1" x14ac:dyDescent="0.25">
      <c r="A1357" s="95">
        <v>2020</v>
      </c>
      <c r="B1357" s="132" t="s">
        <v>162</v>
      </c>
      <c r="C1357" s="132">
        <v>4</v>
      </c>
      <c r="D1357" s="132">
        <v>4</v>
      </c>
      <c r="E1357" s="132">
        <v>5</v>
      </c>
      <c r="F1357" s="132">
        <v>4</v>
      </c>
      <c r="G1357" s="132">
        <v>5</v>
      </c>
      <c r="H1357" s="132">
        <v>5</v>
      </c>
      <c r="I1357" s="132">
        <v>5</v>
      </c>
      <c r="J1357" s="132">
        <v>3</v>
      </c>
      <c r="K1357" s="132">
        <v>4</v>
      </c>
      <c r="L1357" s="132">
        <v>4</v>
      </c>
      <c r="M1357" s="132">
        <v>5</v>
      </c>
      <c r="N1357" s="132">
        <v>5</v>
      </c>
      <c r="O1357" s="132">
        <v>5</v>
      </c>
      <c r="P1357" s="132" t="s">
        <v>3635</v>
      </c>
      <c r="Q1357" s="132" t="s">
        <v>203</v>
      </c>
    </row>
    <row r="1358" spans="1:17" ht="15" hidden="1" x14ac:dyDescent="0.25">
      <c r="A1358" s="95">
        <v>2020</v>
      </c>
      <c r="B1358" s="133" t="s">
        <v>162</v>
      </c>
      <c r="C1358" s="133">
        <v>3</v>
      </c>
      <c r="D1358" s="133">
        <v>2</v>
      </c>
      <c r="E1358" s="133" t="s">
        <v>5</v>
      </c>
      <c r="F1358" s="133">
        <v>3</v>
      </c>
      <c r="G1358" s="133">
        <v>3</v>
      </c>
      <c r="H1358" s="133">
        <v>2</v>
      </c>
      <c r="I1358" s="133">
        <v>3</v>
      </c>
      <c r="J1358" s="133">
        <v>1</v>
      </c>
      <c r="K1358" s="133">
        <v>3</v>
      </c>
      <c r="L1358" s="133">
        <v>2</v>
      </c>
      <c r="M1358" s="133">
        <v>2</v>
      </c>
      <c r="N1358" s="133">
        <v>2</v>
      </c>
      <c r="O1358" s="133" t="s">
        <v>5</v>
      </c>
      <c r="P1358" s="133" t="s">
        <v>3642</v>
      </c>
      <c r="Q1358" s="133" t="s">
        <v>203</v>
      </c>
    </row>
    <row r="1359" spans="1:17" ht="15" hidden="1" x14ac:dyDescent="0.25">
      <c r="A1359" s="95">
        <v>2020</v>
      </c>
      <c r="B1359" s="132" t="s">
        <v>163</v>
      </c>
      <c r="C1359" s="132">
        <v>5</v>
      </c>
      <c r="D1359" s="132">
        <v>4</v>
      </c>
      <c r="E1359" s="132">
        <v>4</v>
      </c>
      <c r="F1359" s="132">
        <v>5</v>
      </c>
      <c r="G1359" s="132">
        <v>5</v>
      </c>
      <c r="H1359" s="132">
        <v>5</v>
      </c>
      <c r="I1359" s="132">
        <v>5</v>
      </c>
      <c r="J1359" s="132">
        <v>4</v>
      </c>
      <c r="K1359" s="132">
        <v>5</v>
      </c>
      <c r="L1359" s="132">
        <v>5</v>
      </c>
      <c r="M1359" s="132">
        <v>5</v>
      </c>
      <c r="N1359" s="132">
        <v>5</v>
      </c>
      <c r="O1359" s="132">
        <v>5</v>
      </c>
      <c r="P1359" s="132" t="s">
        <v>3649</v>
      </c>
      <c r="Q1359" s="132" t="s">
        <v>202</v>
      </c>
    </row>
    <row r="1360" spans="1:17" ht="15" hidden="1" x14ac:dyDescent="0.25">
      <c r="A1360" s="95">
        <v>2020</v>
      </c>
      <c r="B1360" s="133" t="s">
        <v>163</v>
      </c>
      <c r="C1360" s="133">
        <v>4</v>
      </c>
      <c r="D1360" s="133">
        <v>4</v>
      </c>
      <c r="E1360" s="133">
        <v>4</v>
      </c>
      <c r="F1360" s="133">
        <v>3</v>
      </c>
      <c r="G1360" s="133">
        <v>5</v>
      </c>
      <c r="H1360" s="133">
        <v>4</v>
      </c>
      <c r="I1360" s="133">
        <v>4</v>
      </c>
      <c r="J1360" s="133">
        <v>5</v>
      </c>
      <c r="K1360" s="133">
        <v>3</v>
      </c>
      <c r="L1360" s="133">
        <v>5</v>
      </c>
      <c r="M1360" s="133">
        <v>5</v>
      </c>
      <c r="N1360" s="133">
        <v>4</v>
      </c>
      <c r="O1360" s="133">
        <v>5</v>
      </c>
      <c r="P1360" s="133" t="s">
        <v>2180</v>
      </c>
      <c r="Q1360" s="133" t="s">
        <v>204</v>
      </c>
    </row>
    <row r="1361" spans="1:17" ht="15" hidden="1" x14ac:dyDescent="0.25">
      <c r="A1361" s="95">
        <v>2020</v>
      </c>
      <c r="B1361" s="132" t="s">
        <v>163</v>
      </c>
      <c r="C1361" s="132">
        <v>4</v>
      </c>
      <c r="D1361" s="132">
        <v>2</v>
      </c>
      <c r="E1361" s="132">
        <v>3</v>
      </c>
      <c r="F1361" s="132">
        <v>4</v>
      </c>
      <c r="G1361" s="132">
        <v>4</v>
      </c>
      <c r="H1361" s="132">
        <v>5</v>
      </c>
      <c r="I1361" s="132">
        <v>4</v>
      </c>
      <c r="J1361" s="132">
        <v>4</v>
      </c>
      <c r="K1361" s="132">
        <v>4</v>
      </c>
      <c r="L1361" s="132">
        <v>4</v>
      </c>
      <c r="M1361" s="132">
        <v>3</v>
      </c>
      <c r="N1361" s="132">
        <v>5</v>
      </c>
      <c r="O1361" s="132">
        <v>4</v>
      </c>
      <c r="P1361" s="132" t="s">
        <v>2850</v>
      </c>
      <c r="Q1361" s="132" t="s">
        <v>192</v>
      </c>
    </row>
    <row r="1362" spans="1:17" ht="15" hidden="1" x14ac:dyDescent="0.25">
      <c r="A1362" s="95">
        <v>2020</v>
      </c>
      <c r="B1362" s="133" t="s">
        <v>162</v>
      </c>
      <c r="C1362" s="133">
        <v>5</v>
      </c>
      <c r="D1362" s="133">
        <v>5</v>
      </c>
      <c r="E1362" s="133">
        <v>5</v>
      </c>
      <c r="F1362" s="133">
        <v>5</v>
      </c>
      <c r="G1362" s="133">
        <v>5</v>
      </c>
      <c r="H1362" s="133">
        <v>5</v>
      </c>
      <c r="I1362" s="133">
        <v>5</v>
      </c>
      <c r="J1362" s="133">
        <v>5</v>
      </c>
      <c r="K1362" s="133">
        <v>5</v>
      </c>
      <c r="L1362" s="133">
        <v>5</v>
      </c>
      <c r="M1362" s="133">
        <v>5</v>
      </c>
      <c r="N1362" s="133">
        <v>5</v>
      </c>
      <c r="O1362" s="133">
        <v>5</v>
      </c>
      <c r="P1362" s="133" t="s">
        <v>1965</v>
      </c>
      <c r="Q1362" s="133" t="s">
        <v>204</v>
      </c>
    </row>
    <row r="1363" spans="1:17" ht="15" hidden="1" x14ac:dyDescent="0.25">
      <c r="A1363" s="95">
        <v>2020</v>
      </c>
      <c r="B1363" s="132" t="s">
        <v>162</v>
      </c>
      <c r="C1363" s="132">
        <v>3</v>
      </c>
      <c r="D1363" s="132">
        <v>2</v>
      </c>
      <c r="E1363" s="132">
        <v>5</v>
      </c>
      <c r="F1363" s="132">
        <v>3</v>
      </c>
      <c r="G1363" s="132">
        <v>5</v>
      </c>
      <c r="H1363" s="132">
        <v>2</v>
      </c>
      <c r="I1363" s="132">
        <v>2</v>
      </c>
      <c r="J1363" s="132">
        <v>3</v>
      </c>
      <c r="K1363" s="132">
        <v>2</v>
      </c>
      <c r="L1363" s="132">
        <v>4</v>
      </c>
      <c r="M1363" s="132">
        <v>2</v>
      </c>
      <c r="N1363" s="132">
        <v>4</v>
      </c>
      <c r="O1363" s="132">
        <v>2</v>
      </c>
      <c r="P1363" s="132" t="s">
        <v>301</v>
      </c>
      <c r="Q1363" s="132" t="s">
        <v>192</v>
      </c>
    </row>
    <row r="1364" spans="1:17" ht="15" hidden="1" x14ac:dyDescent="0.25">
      <c r="A1364" s="95">
        <v>2020</v>
      </c>
      <c r="B1364" s="133" t="s">
        <v>162</v>
      </c>
      <c r="C1364" s="133">
        <v>5</v>
      </c>
      <c r="D1364" s="133">
        <v>2</v>
      </c>
      <c r="E1364" s="133">
        <v>4</v>
      </c>
      <c r="F1364" s="133">
        <v>4</v>
      </c>
      <c r="G1364" s="133">
        <v>4</v>
      </c>
      <c r="H1364" s="133">
        <v>4</v>
      </c>
      <c r="I1364" s="133">
        <v>3</v>
      </c>
      <c r="J1364" s="133">
        <v>4</v>
      </c>
      <c r="K1364" s="133">
        <v>3</v>
      </c>
      <c r="L1364" s="133">
        <v>4</v>
      </c>
      <c r="M1364" s="133">
        <v>4</v>
      </c>
      <c r="N1364" s="133">
        <v>4</v>
      </c>
      <c r="O1364" s="133">
        <v>4</v>
      </c>
      <c r="P1364" s="133" t="s">
        <v>3669</v>
      </c>
      <c r="Q1364" s="133" t="s">
        <v>204</v>
      </c>
    </row>
    <row r="1365" spans="1:17" ht="15" hidden="1" x14ac:dyDescent="0.25">
      <c r="A1365" s="95">
        <v>2020</v>
      </c>
      <c r="B1365" s="132" t="s">
        <v>163</v>
      </c>
      <c r="C1365" s="132">
        <v>1</v>
      </c>
      <c r="D1365" s="132">
        <v>1</v>
      </c>
      <c r="E1365" s="132">
        <v>4</v>
      </c>
      <c r="F1365" s="132">
        <v>1</v>
      </c>
      <c r="G1365" s="132">
        <v>3</v>
      </c>
      <c r="H1365" s="132">
        <v>1</v>
      </c>
      <c r="I1365" s="132">
        <v>4</v>
      </c>
      <c r="J1365" s="132">
        <v>1</v>
      </c>
      <c r="K1365" s="132">
        <v>4</v>
      </c>
      <c r="L1365" s="132">
        <v>3</v>
      </c>
      <c r="M1365" s="132">
        <v>5</v>
      </c>
      <c r="N1365" s="132">
        <v>5</v>
      </c>
      <c r="O1365" s="132">
        <v>4</v>
      </c>
      <c r="P1365" s="132" t="s">
        <v>3673</v>
      </c>
      <c r="Q1365" s="132" t="s">
        <v>202</v>
      </c>
    </row>
    <row r="1366" spans="1:17" ht="15" hidden="1" x14ac:dyDescent="0.25">
      <c r="A1366" s="95">
        <v>2020</v>
      </c>
      <c r="B1366" s="133" t="s">
        <v>163</v>
      </c>
      <c r="C1366" s="133">
        <v>5</v>
      </c>
      <c r="D1366" s="133">
        <v>5</v>
      </c>
      <c r="E1366" s="133">
        <v>5</v>
      </c>
      <c r="F1366" s="133">
        <v>5</v>
      </c>
      <c r="G1366" s="133">
        <v>5</v>
      </c>
      <c r="H1366" s="133">
        <v>5</v>
      </c>
      <c r="I1366" s="133">
        <v>5</v>
      </c>
      <c r="J1366" s="133">
        <v>5</v>
      </c>
      <c r="K1366" s="133">
        <v>2</v>
      </c>
      <c r="L1366" s="133">
        <v>5</v>
      </c>
      <c r="M1366" s="133">
        <v>5</v>
      </c>
      <c r="N1366" s="133">
        <v>5</v>
      </c>
      <c r="O1366" s="133">
        <v>5</v>
      </c>
      <c r="P1366" s="133" t="s">
        <v>3676</v>
      </c>
      <c r="Q1366" s="133" t="s">
        <v>204</v>
      </c>
    </row>
    <row r="1367" spans="1:17" ht="15" x14ac:dyDescent="0.25">
      <c r="A1367" s="95">
        <v>2020</v>
      </c>
      <c r="B1367" s="132" t="s">
        <v>162</v>
      </c>
      <c r="C1367" s="132">
        <v>4</v>
      </c>
      <c r="D1367" s="132">
        <v>4</v>
      </c>
      <c r="E1367" s="132">
        <v>3</v>
      </c>
      <c r="F1367" s="132">
        <v>3</v>
      </c>
      <c r="G1367" s="132">
        <v>4</v>
      </c>
      <c r="H1367" s="132">
        <v>4</v>
      </c>
      <c r="I1367" s="132">
        <v>5</v>
      </c>
      <c r="J1367" s="132">
        <v>4</v>
      </c>
      <c r="K1367" s="132">
        <v>3</v>
      </c>
      <c r="L1367" s="132">
        <v>5</v>
      </c>
      <c r="M1367" s="132">
        <v>5</v>
      </c>
      <c r="N1367" s="132">
        <v>2</v>
      </c>
      <c r="O1367" s="132">
        <v>4</v>
      </c>
      <c r="P1367" s="132" t="s">
        <v>345</v>
      </c>
      <c r="Q1367" s="132" t="s">
        <v>153</v>
      </c>
    </row>
    <row r="1368" spans="1:17" ht="15" hidden="1" x14ac:dyDescent="0.25">
      <c r="A1368" s="95">
        <v>2020</v>
      </c>
      <c r="B1368" s="133" t="s">
        <v>162</v>
      </c>
      <c r="C1368" s="133">
        <v>5</v>
      </c>
      <c r="D1368" s="133">
        <v>1</v>
      </c>
      <c r="E1368" s="133">
        <v>5</v>
      </c>
      <c r="F1368" s="133">
        <v>5</v>
      </c>
      <c r="G1368" s="133">
        <v>5</v>
      </c>
      <c r="H1368" s="133">
        <v>5</v>
      </c>
      <c r="I1368" s="133">
        <v>1</v>
      </c>
      <c r="J1368" s="133">
        <v>1</v>
      </c>
      <c r="K1368" s="133">
        <v>5</v>
      </c>
      <c r="L1368" s="133">
        <v>1</v>
      </c>
      <c r="M1368" s="133">
        <v>5</v>
      </c>
      <c r="N1368" s="133">
        <v>4</v>
      </c>
      <c r="O1368" s="133">
        <v>5</v>
      </c>
      <c r="P1368" s="133" t="s">
        <v>3687</v>
      </c>
      <c r="Q1368" s="133" t="s">
        <v>202</v>
      </c>
    </row>
    <row r="1369" spans="1:17" ht="15" x14ac:dyDescent="0.25">
      <c r="A1369" s="95">
        <v>2020</v>
      </c>
      <c r="B1369" s="132" t="s">
        <v>163</v>
      </c>
      <c r="C1369" s="132">
        <v>3</v>
      </c>
      <c r="D1369" s="132">
        <v>1</v>
      </c>
      <c r="E1369" s="132">
        <v>2</v>
      </c>
      <c r="F1369" s="132">
        <v>4</v>
      </c>
      <c r="G1369" s="132">
        <v>1</v>
      </c>
      <c r="H1369" s="132">
        <v>3</v>
      </c>
      <c r="I1369" s="132">
        <v>5</v>
      </c>
      <c r="J1369" s="132">
        <v>1</v>
      </c>
      <c r="K1369" s="132">
        <v>2</v>
      </c>
      <c r="L1369" s="132">
        <v>3</v>
      </c>
      <c r="M1369" s="132">
        <v>4</v>
      </c>
      <c r="N1369" s="132">
        <v>3</v>
      </c>
      <c r="O1369" s="132">
        <v>4</v>
      </c>
      <c r="P1369" s="132"/>
      <c r="Q1369" s="132" t="s">
        <v>153</v>
      </c>
    </row>
    <row r="1370" spans="1:17" ht="15" hidden="1" x14ac:dyDescent="0.25">
      <c r="A1370" s="95">
        <v>2020</v>
      </c>
      <c r="B1370" s="133" t="s">
        <v>162</v>
      </c>
      <c r="C1370" s="133">
        <v>5</v>
      </c>
      <c r="D1370" s="133">
        <v>3</v>
      </c>
      <c r="E1370" s="133">
        <v>4</v>
      </c>
      <c r="F1370" s="133">
        <v>3</v>
      </c>
      <c r="G1370" s="133">
        <v>4</v>
      </c>
      <c r="H1370" s="133">
        <v>3</v>
      </c>
      <c r="I1370" s="133">
        <v>4</v>
      </c>
      <c r="J1370" s="133">
        <v>4</v>
      </c>
      <c r="K1370" s="133">
        <v>4</v>
      </c>
      <c r="L1370" s="133">
        <v>5</v>
      </c>
      <c r="M1370" s="133">
        <v>3</v>
      </c>
      <c r="N1370" s="133">
        <v>5</v>
      </c>
      <c r="O1370" s="133">
        <v>4</v>
      </c>
      <c r="P1370" s="133" t="s">
        <v>3695</v>
      </c>
      <c r="Q1370" s="133" t="s">
        <v>202</v>
      </c>
    </row>
    <row r="1371" spans="1:17" ht="15" hidden="1" x14ac:dyDescent="0.25">
      <c r="A1371" s="95">
        <v>2020</v>
      </c>
      <c r="B1371" s="132" t="s">
        <v>163</v>
      </c>
      <c r="C1371" s="132">
        <v>3</v>
      </c>
      <c r="D1371" s="132">
        <v>2</v>
      </c>
      <c r="E1371" s="132">
        <v>4</v>
      </c>
      <c r="F1371" s="132">
        <v>1</v>
      </c>
      <c r="G1371" s="132">
        <v>4</v>
      </c>
      <c r="H1371" s="132">
        <v>1</v>
      </c>
      <c r="I1371" s="132">
        <v>3</v>
      </c>
      <c r="J1371" s="132">
        <v>3</v>
      </c>
      <c r="K1371" s="132">
        <v>3</v>
      </c>
      <c r="L1371" s="132">
        <v>2</v>
      </c>
      <c r="M1371" s="132">
        <v>2</v>
      </c>
      <c r="N1371" s="132">
        <v>3</v>
      </c>
      <c r="O1371" s="132">
        <v>3</v>
      </c>
      <c r="P1371" s="132" t="s">
        <v>479</v>
      </c>
      <c r="Q1371" s="132" t="s">
        <v>204</v>
      </c>
    </row>
    <row r="1372" spans="1:17" ht="15" hidden="1" x14ac:dyDescent="0.25">
      <c r="A1372" s="95">
        <v>2020</v>
      </c>
      <c r="B1372" s="133" t="s">
        <v>163</v>
      </c>
      <c r="C1372" s="133">
        <v>4</v>
      </c>
      <c r="D1372" s="133">
        <v>3</v>
      </c>
      <c r="E1372" s="133">
        <v>4</v>
      </c>
      <c r="F1372" s="133">
        <v>4</v>
      </c>
      <c r="G1372" s="133">
        <v>4</v>
      </c>
      <c r="H1372" s="133">
        <v>4</v>
      </c>
      <c r="I1372" s="133">
        <v>3</v>
      </c>
      <c r="J1372" s="133">
        <v>3</v>
      </c>
      <c r="K1372" s="133">
        <v>4</v>
      </c>
      <c r="L1372" s="133">
        <v>4</v>
      </c>
      <c r="M1372" s="133">
        <v>2</v>
      </c>
      <c r="N1372" s="133">
        <v>4</v>
      </c>
      <c r="O1372" s="133">
        <v>4</v>
      </c>
      <c r="P1372" s="133" t="s">
        <v>345</v>
      </c>
      <c r="Q1372" s="133" t="s">
        <v>203</v>
      </c>
    </row>
    <row r="1373" spans="1:17" ht="15" x14ac:dyDescent="0.25">
      <c r="A1373" s="95">
        <v>2020</v>
      </c>
      <c r="B1373" s="132" t="s">
        <v>162</v>
      </c>
      <c r="C1373" s="132">
        <v>5</v>
      </c>
      <c r="D1373" s="132">
        <v>3</v>
      </c>
      <c r="E1373" s="132" t="s">
        <v>5</v>
      </c>
      <c r="F1373" s="132" t="s">
        <v>5</v>
      </c>
      <c r="G1373" s="132" t="s">
        <v>5</v>
      </c>
      <c r="H1373" s="132">
        <v>5</v>
      </c>
      <c r="I1373" s="132" t="s">
        <v>5</v>
      </c>
      <c r="J1373" s="132">
        <v>5</v>
      </c>
      <c r="K1373" s="132">
        <v>3</v>
      </c>
      <c r="L1373" s="132" t="s">
        <v>5</v>
      </c>
      <c r="M1373" s="132">
        <v>5</v>
      </c>
      <c r="N1373" s="132">
        <v>5</v>
      </c>
      <c r="O1373" s="132">
        <v>5</v>
      </c>
      <c r="P1373" s="132" t="s">
        <v>3706</v>
      </c>
      <c r="Q1373" s="132" t="s">
        <v>153</v>
      </c>
    </row>
    <row r="1374" spans="1:17" ht="15" x14ac:dyDescent="0.25">
      <c r="A1374" s="95">
        <v>2020</v>
      </c>
      <c r="B1374" s="133" t="s">
        <v>163</v>
      </c>
      <c r="C1374" s="133">
        <v>4</v>
      </c>
      <c r="D1374" s="133">
        <v>3</v>
      </c>
      <c r="E1374" s="133">
        <v>3</v>
      </c>
      <c r="F1374" s="133">
        <v>4</v>
      </c>
      <c r="G1374" s="133">
        <v>3</v>
      </c>
      <c r="H1374" s="133">
        <v>2</v>
      </c>
      <c r="I1374" s="133">
        <v>3</v>
      </c>
      <c r="J1374" s="133">
        <v>3</v>
      </c>
      <c r="K1374" s="133">
        <v>4</v>
      </c>
      <c r="L1374" s="133">
        <v>3</v>
      </c>
      <c r="M1374" s="133">
        <v>4</v>
      </c>
      <c r="N1374" s="133">
        <v>3</v>
      </c>
      <c r="O1374" s="133">
        <v>4</v>
      </c>
      <c r="P1374" s="133" t="s">
        <v>1385</v>
      </c>
      <c r="Q1374" s="133" t="s">
        <v>153</v>
      </c>
    </row>
    <row r="1375" spans="1:17" ht="15" hidden="1" x14ac:dyDescent="0.25">
      <c r="A1375" s="95">
        <v>2020</v>
      </c>
      <c r="B1375" s="132" t="s">
        <v>162</v>
      </c>
      <c r="C1375" s="132">
        <v>5</v>
      </c>
      <c r="D1375" s="132">
        <v>3</v>
      </c>
      <c r="E1375" s="132">
        <v>5</v>
      </c>
      <c r="F1375" s="132">
        <v>4</v>
      </c>
      <c r="G1375" s="132">
        <v>5</v>
      </c>
      <c r="H1375" s="132">
        <v>3</v>
      </c>
      <c r="I1375" s="132">
        <v>3</v>
      </c>
      <c r="J1375" s="132">
        <v>3</v>
      </c>
      <c r="K1375" s="132">
        <v>3</v>
      </c>
      <c r="L1375" s="132">
        <v>4</v>
      </c>
      <c r="M1375" s="132">
        <v>4</v>
      </c>
      <c r="N1375" s="132">
        <v>5</v>
      </c>
      <c r="O1375" s="132">
        <v>5</v>
      </c>
      <c r="P1375" s="132" t="s">
        <v>3718</v>
      </c>
      <c r="Q1375" s="132" t="s">
        <v>3719</v>
      </c>
    </row>
    <row r="1376" spans="1:17" ht="15" x14ac:dyDescent="0.25">
      <c r="A1376" s="95">
        <v>2020</v>
      </c>
      <c r="B1376" s="133" t="s">
        <v>2992</v>
      </c>
      <c r="C1376" s="133">
        <v>4</v>
      </c>
      <c r="D1376" s="133">
        <v>4</v>
      </c>
      <c r="E1376" s="133">
        <v>2</v>
      </c>
      <c r="F1376" s="133">
        <v>4</v>
      </c>
      <c r="G1376" s="133">
        <v>5</v>
      </c>
      <c r="H1376" s="133">
        <v>4</v>
      </c>
      <c r="I1376" s="133">
        <v>1</v>
      </c>
      <c r="J1376" s="133">
        <v>1</v>
      </c>
      <c r="K1376" s="133">
        <v>4</v>
      </c>
      <c r="L1376" s="133">
        <v>4</v>
      </c>
      <c r="M1376" s="133">
        <v>4</v>
      </c>
      <c r="N1376" s="133">
        <v>1</v>
      </c>
      <c r="O1376" s="133">
        <v>1</v>
      </c>
      <c r="P1376" s="133" t="s">
        <v>3724</v>
      </c>
      <c r="Q1376" s="133" t="s">
        <v>153</v>
      </c>
    </row>
    <row r="1377" spans="1:17" ht="15" hidden="1" x14ac:dyDescent="0.25">
      <c r="A1377" s="95">
        <v>2020</v>
      </c>
      <c r="B1377" s="132" t="s">
        <v>162</v>
      </c>
      <c r="C1377" s="132">
        <v>2</v>
      </c>
      <c r="D1377" s="132">
        <v>2</v>
      </c>
      <c r="E1377" s="132">
        <v>5</v>
      </c>
      <c r="F1377" s="132">
        <v>5</v>
      </c>
      <c r="G1377" s="132">
        <v>4</v>
      </c>
      <c r="H1377" s="132">
        <v>2</v>
      </c>
      <c r="I1377" s="132">
        <v>2</v>
      </c>
      <c r="J1377" s="132">
        <v>3</v>
      </c>
      <c r="K1377" s="132">
        <v>4</v>
      </c>
      <c r="L1377" s="132">
        <v>4</v>
      </c>
      <c r="M1377" s="132">
        <v>4</v>
      </c>
      <c r="N1377" s="132">
        <v>4</v>
      </c>
      <c r="O1377" s="132">
        <v>4</v>
      </c>
      <c r="P1377" s="132" t="s">
        <v>3727</v>
      </c>
      <c r="Q1377" s="132" t="s">
        <v>192</v>
      </c>
    </row>
    <row r="1378" spans="1:17" ht="15" hidden="1" x14ac:dyDescent="0.25">
      <c r="A1378" s="95">
        <v>2020</v>
      </c>
      <c r="B1378" s="133" t="s">
        <v>163</v>
      </c>
      <c r="C1378" s="133">
        <v>3</v>
      </c>
      <c r="D1378" s="133">
        <v>3</v>
      </c>
      <c r="E1378" s="133">
        <v>2</v>
      </c>
      <c r="F1378" s="133">
        <v>1</v>
      </c>
      <c r="G1378" s="133">
        <v>3</v>
      </c>
      <c r="H1378" s="133">
        <v>1</v>
      </c>
      <c r="I1378" s="133">
        <v>1</v>
      </c>
      <c r="J1378" s="133">
        <v>5</v>
      </c>
      <c r="K1378" s="133">
        <v>1</v>
      </c>
      <c r="L1378" s="133">
        <v>5</v>
      </c>
      <c r="M1378" s="133">
        <v>5</v>
      </c>
      <c r="N1378" s="133">
        <v>1</v>
      </c>
      <c r="O1378" s="133">
        <v>4</v>
      </c>
      <c r="P1378" s="133" t="s">
        <v>2651</v>
      </c>
      <c r="Q1378" s="133" t="s">
        <v>204</v>
      </c>
    </row>
    <row r="1379" spans="1:17" ht="15" hidden="1" x14ac:dyDescent="0.25">
      <c r="A1379" s="95">
        <v>2020</v>
      </c>
      <c r="B1379" s="132" t="s">
        <v>163</v>
      </c>
      <c r="C1379" s="132">
        <v>5</v>
      </c>
      <c r="D1379" s="132">
        <v>3</v>
      </c>
      <c r="E1379" s="132">
        <v>4</v>
      </c>
      <c r="F1379" s="132">
        <v>5</v>
      </c>
      <c r="G1379" s="132">
        <v>5</v>
      </c>
      <c r="H1379" s="132">
        <v>3</v>
      </c>
      <c r="I1379" s="132">
        <v>5</v>
      </c>
      <c r="J1379" s="132">
        <v>4</v>
      </c>
      <c r="K1379" s="132">
        <v>5</v>
      </c>
      <c r="L1379" s="132">
        <v>5</v>
      </c>
      <c r="M1379" s="132">
        <v>5</v>
      </c>
      <c r="N1379" s="132">
        <v>5</v>
      </c>
      <c r="O1379" s="132">
        <v>4</v>
      </c>
      <c r="P1379" s="132" t="s">
        <v>3739</v>
      </c>
      <c r="Q1379" s="132" t="s">
        <v>202</v>
      </c>
    </row>
    <row r="1380" spans="1:17" ht="15" hidden="1" x14ac:dyDescent="0.25">
      <c r="A1380" s="95">
        <v>2020</v>
      </c>
      <c r="B1380" s="133" t="s">
        <v>162</v>
      </c>
      <c r="C1380" s="133">
        <v>3</v>
      </c>
      <c r="D1380" s="133">
        <v>4</v>
      </c>
      <c r="E1380" s="133">
        <v>4</v>
      </c>
      <c r="F1380" s="133">
        <v>2</v>
      </c>
      <c r="G1380" s="133">
        <v>4</v>
      </c>
      <c r="H1380" s="133">
        <v>3</v>
      </c>
      <c r="I1380" s="133">
        <v>2</v>
      </c>
      <c r="J1380" s="133">
        <v>2</v>
      </c>
      <c r="K1380" s="133">
        <v>2</v>
      </c>
      <c r="L1380" s="133">
        <v>4</v>
      </c>
      <c r="M1380" s="133">
        <v>5</v>
      </c>
      <c r="N1380" s="133">
        <v>4</v>
      </c>
      <c r="O1380" s="133">
        <v>4</v>
      </c>
      <c r="P1380" s="133" t="s">
        <v>3745</v>
      </c>
      <c r="Q1380" s="133" t="s">
        <v>192</v>
      </c>
    </row>
    <row r="1381" spans="1:17" ht="15" hidden="1" x14ac:dyDescent="0.25">
      <c r="A1381" s="95">
        <v>2020</v>
      </c>
      <c r="B1381" s="132" t="s">
        <v>163</v>
      </c>
      <c r="C1381" s="132">
        <v>5</v>
      </c>
      <c r="D1381" s="132">
        <v>3</v>
      </c>
      <c r="E1381" s="132">
        <v>1</v>
      </c>
      <c r="F1381" s="132">
        <v>1</v>
      </c>
      <c r="G1381" s="132">
        <v>1</v>
      </c>
      <c r="H1381" s="132">
        <v>1</v>
      </c>
      <c r="I1381" s="132">
        <v>3</v>
      </c>
      <c r="J1381" s="132">
        <v>1</v>
      </c>
      <c r="K1381" s="132">
        <v>1</v>
      </c>
      <c r="L1381" s="132">
        <v>1</v>
      </c>
      <c r="M1381" s="132">
        <v>1</v>
      </c>
      <c r="N1381" s="132">
        <v>5</v>
      </c>
      <c r="O1381" s="132">
        <v>3</v>
      </c>
      <c r="P1381" s="132" t="s">
        <v>194</v>
      </c>
      <c r="Q1381" s="132" t="s">
        <v>192</v>
      </c>
    </row>
    <row r="1382" spans="1:17" ht="15" hidden="1" x14ac:dyDescent="0.25">
      <c r="A1382" s="95">
        <v>2020</v>
      </c>
      <c r="B1382" s="133" t="s">
        <v>162</v>
      </c>
      <c r="C1382" s="133">
        <v>5</v>
      </c>
      <c r="D1382" s="133">
        <v>4</v>
      </c>
      <c r="E1382" s="133">
        <v>4</v>
      </c>
      <c r="F1382" s="133">
        <v>4</v>
      </c>
      <c r="G1382" s="133">
        <v>5</v>
      </c>
      <c r="H1382" s="133">
        <v>4</v>
      </c>
      <c r="I1382" s="133">
        <v>2</v>
      </c>
      <c r="J1382" s="133">
        <v>3</v>
      </c>
      <c r="K1382" s="133">
        <v>2</v>
      </c>
      <c r="L1382" s="133">
        <v>4</v>
      </c>
      <c r="M1382" s="133">
        <v>4</v>
      </c>
      <c r="N1382" s="133">
        <v>5</v>
      </c>
      <c r="O1382" s="133">
        <v>2</v>
      </c>
      <c r="P1382" s="133" t="s">
        <v>401</v>
      </c>
      <c r="Q1382" s="133" t="s">
        <v>203</v>
      </c>
    </row>
    <row r="1383" spans="1:17" ht="15" hidden="1" x14ac:dyDescent="0.25">
      <c r="A1383" s="95">
        <v>2020</v>
      </c>
      <c r="B1383" s="132" t="s">
        <v>163</v>
      </c>
      <c r="C1383" s="132">
        <v>5</v>
      </c>
      <c r="D1383" s="132">
        <v>5</v>
      </c>
      <c r="E1383" s="132">
        <v>4</v>
      </c>
      <c r="F1383" s="132">
        <v>5</v>
      </c>
      <c r="G1383" s="132">
        <v>5</v>
      </c>
      <c r="H1383" s="132">
        <v>4</v>
      </c>
      <c r="I1383" s="132">
        <v>3</v>
      </c>
      <c r="J1383" s="132">
        <v>2</v>
      </c>
      <c r="K1383" s="132">
        <v>1</v>
      </c>
      <c r="L1383" s="132">
        <v>2</v>
      </c>
      <c r="M1383" s="132">
        <v>2</v>
      </c>
      <c r="N1383" s="132">
        <v>2</v>
      </c>
      <c r="O1383" s="132">
        <v>3</v>
      </c>
      <c r="P1383" s="132" t="s">
        <v>3762</v>
      </c>
      <c r="Q1383" s="132" t="s">
        <v>155</v>
      </c>
    </row>
    <row r="1384" spans="1:17" ht="15" hidden="1" x14ac:dyDescent="0.25">
      <c r="A1384" s="95">
        <v>2020</v>
      </c>
      <c r="B1384" s="133" t="s">
        <v>162</v>
      </c>
      <c r="C1384" s="133">
        <v>5</v>
      </c>
      <c r="D1384" s="133">
        <v>3</v>
      </c>
      <c r="E1384" s="133">
        <v>4</v>
      </c>
      <c r="F1384" s="133">
        <v>3</v>
      </c>
      <c r="G1384" s="133">
        <v>3</v>
      </c>
      <c r="H1384" s="133">
        <v>3</v>
      </c>
      <c r="I1384" s="133">
        <v>3</v>
      </c>
      <c r="J1384" s="133">
        <v>5</v>
      </c>
      <c r="K1384" s="133">
        <v>3</v>
      </c>
      <c r="L1384" s="133">
        <v>4</v>
      </c>
      <c r="M1384" s="133">
        <v>4</v>
      </c>
      <c r="N1384" s="133">
        <v>2</v>
      </c>
      <c r="O1384" s="133">
        <v>5</v>
      </c>
      <c r="P1384" s="133" t="s">
        <v>3769</v>
      </c>
      <c r="Q1384" s="133" t="s">
        <v>204</v>
      </c>
    </row>
    <row r="1385" spans="1:17" ht="15" hidden="1" x14ac:dyDescent="0.25">
      <c r="A1385" s="95">
        <v>2020</v>
      </c>
      <c r="B1385" s="132" t="s">
        <v>162</v>
      </c>
      <c r="C1385" s="132">
        <v>5</v>
      </c>
      <c r="D1385" s="132">
        <v>4</v>
      </c>
      <c r="E1385" s="132">
        <v>4</v>
      </c>
      <c r="F1385" s="132">
        <v>5</v>
      </c>
      <c r="G1385" s="132">
        <v>5</v>
      </c>
      <c r="H1385" s="132">
        <v>3</v>
      </c>
      <c r="I1385" s="132">
        <v>4</v>
      </c>
      <c r="J1385" s="132">
        <v>5</v>
      </c>
      <c r="K1385" s="132">
        <v>2</v>
      </c>
      <c r="L1385" s="132">
        <v>4</v>
      </c>
      <c r="M1385" s="132">
        <v>4</v>
      </c>
      <c r="N1385" s="132">
        <v>3</v>
      </c>
      <c r="O1385" s="132">
        <v>4</v>
      </c>
      <c r="P1385" s="132"/>
      <c r="Q1385" s="132" t="s">
        <v>202</v>
      </c>
    </row>
    <row r="1386" spans="1:17" ht="15" hidden="1" x14ac:dyDescent="0.25">
      <c r="A1386" s="95">
        <v>2020</v>
      </c>
      <c r="B1386" s="133" t="s">
        <v>162</v>
      </c>
      <c r="C1386" s="133">
        <v>3</v>
      </c>
      <c r="D1386" s="133">
        <v>3</v>
      </c>
      <c r="E1386" s="133">
        <v>5</v>
      </c>
      <c r="F1386" s="133">
        <v>5</v>
      </c>
      <c r="G1386" s="133">
        <v>4</v>
      </c>
      <c r="H1386" s="133">
        <v>4</v>
      </c>
      <c r="I1386" s="133">
        <v>5</v>
      </c>
      <c r="J1386" s="133">
        <v>4</v>
      </c>
      <c r="K1386" s="133">
        <v>4</v>
      </c>
      <c r="L1386" s="133">
        <v>5</v>
      </c>
      <c r="M1386" s="133">
        <v>4</v>
      </c>
      <c r="N1386" s="133">
        <v>4</v>
      </c>
      <c r="O1386" s="133">
        <v>5</v>
      </c>
      <c r="P1386" s="133"/>
      <c r="Q1386" s="133" t="s">
        <v>204</v>
      </c>
    </row>
    <row r="1387" spans="1:17" ht="15" hidden="1" x14ac:dyDescent="0.25">
      <c r="A1387" s="95">
        <v>2020</v>
      </c>
      <c r="B1387" s="132" t="s">
        <v>162</v>
      </c>
      <c r="C1387" s="132">
        <v>2</v>
      </c>
      <c r="D1387" s="132">
        <v>2</v>
      </c>
      <c r="E1387" s="132">
        <v>3</v>
      </c>
      <c r="F1387" s="132">
        <v>2</v>
      </c>
      <c r="G1387" s="132">
        <v>3</v>
      </c>
      <c r="H1387" s="132">
        <v>1</v>
      </c>
      <c r="I1387" s="132">
        <v>3</v>
      </c>
      <c r="J1387" s="132">
        <v>1</v>
      </c>
      <c r="K1387" s="132">
        <v>1</v>
      </c>
      <c r="L1387" s="132">
        <v>2</v>
      </c>
      <c r="M1387" s="132">
        <v>3</v>
      </c>
      <c r="N1387" s="132">
        <v>4</v>
      </c>
      <c r="O1387" s="132">
        <v>2</v>
      </c>
      <c r="P1387" s="132" t="s">
        <v>1535</v>
      </c>
      <c r="Q1387" s="132" t="s">
        <v>203</v>
      </c>
    </row>
    <row r="1388" spans="1:17" ht="15" hidden="1" x14ac:dyDescent="0.25">
      <c r="A1388" s="95">
        <v>2020</v>
      </c>
      <c r="B1388" s="133" t="s">
        <v>162</v>
      </c>
      <c r="C1388" s="133">
        <v>5</v>
      </c>
      <c r="D1388" s="133">
        <v>1</v>
      </c>
      <c r="E1388" s="133">
        <v>4</v>
      </c>
      <c r="F1388" s="133">
        <v>2</v>
      </c>
      <c r="G1388" s="133">
        <v>5</v>
      </c>
      <c r="H1388" s="133">
        <v>3</v>
      </c>
      <c r="I1388" s="133">
        <v>4</v>
      </c>
      <c r="J1388" s="133">
        <v>5</v>
      </c>
      <c r="K1388" s="133">
        <v>5</v>
      </c>
      <c r="L1388" s="133">
        <v>5</v>
      </c>
      <c r="M1388" s="133">
        <v>5</v>
      </c>
      <c r="N1388" s="133">
        <v>5</v>
      </c>
      <c r="O1388" s="133">
        <v>5</v>
      </c>
      <c r="P1388" s="133"/>
      <c r="Q1388" s="133" t="s">
        <v>204</v>
      </c>
    </row>
    <row r="1389" spans="1:17" ht="15" hidden="1" x14ac:dyDescent="0.25">
      <c r="A1389" s="95">
        <v>2020</v>
      </c>
      <c r="B1389" s="132" t="s">
        <v>162</v>
      </c>
      <c r="C1389" s="132">
        <v>4</v>
      </c>
      <c r="D1389" s="132">
        <v>2</v>
      </c>
      <c r="E1389" s="132">
        <v>5</v>
      </c>
      <c r="F1389" s="132">
        <v>2</v>
      </c>
      <c r="G1389" s="132">
        <v>4</v>
      </c>
      <c r="H1389" s="132">
        <v>2</v>
      </c>
      <c r="I1389" s="132">
        <v>4</v>
      </c>
      <c r="J1389" s="132">
        <v>4</v>
      </c>
      <c r="K1389" s="132">
        <v>2</v>
      </c>
      <c r="L1389" s="132">
        <v>5</v>
      </c>
      <c r="M1389" s="132">
        <v>5</v>
      </c>
      <c r="N1389" s="132">
        <v>5</v>
      </c>
      <c r="O1389" s="132">
        <v>5</v>
      </c>
      <c r="P1389" s="132"/>
      <c r="Q1389" s="132" t="s">
        <v>3791</v>
      </c>
    </row>
    <row r="1390" spans="1:17" ht="15" hidden="1" x14ac:dyDescent="0.25">
      <c r="A1390" s="95">
        <v>2020</v>
      </c>
      <c r="B1390" s="133" t="s">
        <v>162</v>
      </c>
      <c r="C1390" s="133">
        <v>5</v>
      </c>
      <c r="D1390" s="133">
        <v>4</v>
      </c>
      <c r="E1390" s="133">
        <v>5</v>
      </c>
      <c r="F1390" s="133">
        <v>4</v>
      </c>
      <c r="G1390" s="133">
        <v>5</v>
      </c>
      <c r="H1390" s="133">
        <v>4</v>
      </c>
      <c r="I1390" s="133">
        <v>4</v>
      </c>
      <c r="J1390" s="133">
        <v>3</v>
      </c>
      <c r="K1390" s="133">
        <v>4</v>
      </c>
      <c r="L1390" s="133">
        <v>4</v>
      </c>
      <c r="M1390" s="133">
        <v>4</v>
      </c>
      <c r="N1390" s="133">
        <v>5</v>
      </c>
      <c r="O1390" s="133">
        <v>3</v>
      </c>
      <c r="P1390" s="133" t="s">
        <v>3799</v>
      </c>
      <c r="Q1390" s="133" t="s">
        <v>204</v>
      </c>
    </row>
    <row r="1391" spans="1:17" ht="15" hidden="1" x14ac:dyDescent="0.25">
      <c r="A1391" s="95">
        <v>2020</v>
      </c>
      <c r="B1391" s="132" t="s">
        <v>162</v>
      </c>
      <c r="C1391" s="132">
        <v>3</v>
      </c>
      <c r="D1391" s="132">
        <v>2</v>
      </c>
      <c r="E1391" s="132">
        <v>3</v>
      </c>
      <c r="F1391" s="132">
        <v>4</v>
      </c>
      <c r="G1391" s="132">
        <v>3</v>
      </c>
      <c r="H1391" s="132">
        <v>3</v>
      </c>
      <c r="I1391" s="132">
        <v>2</v>
      </c>
      <c r="J1391" s="132">
        <v>3</v>
      </c>
      <c r="K1391" s="132">
        <v>3</v>
      </c>
      <c r="L1391" s="132">
        <v>3</v>
      </c>
      <c r="M1391" s="132">
        <v>3</v>
      </c>
      <c r="N1391" s="132">
        <v>5</v>
      </c>
      <c r="O1391" s="132">
        <v>3</v>
      </c>
      <c r="P1391" s="132" t="s">
        <v>1352</v>
      </c>
      <c r="Q1391" s="132" t="s">
        <v>155</v>
      </c>
    </row>
    <row r="1392" spans="1:17" ht="15" hidden="1" x14ac:dyDescent="0.25">
      <c r="A1392" s="95">
        <v>2020</v>
      </c>
      <c r="B1392" s="133" t="s">
        <v>163</v>
      </c>
      <c r="C1392" s="133">
        <v>2</v>
      </c>
      <c r="D1392" s="133">
        <v>3</v>
      </c>
      <c r="E1392" s="133">
        <v>3</v>
      </c>
      <c r="F1392" s="133">
        <v>3</v>
      </c>
      <c r="G1392" s="133">
        <v>4</v>
      </c>
      <c r="H1392" s="133">
        <v>2</v>
      </c>
      <c r="I1392" s="133">
        <v>2</v>
      </c>
      <c r="J1392" s="133">
        <v>3</v>
      </c>
      <c r="K1392" s="133">
        <v>2</v>
      </c>
      <c r="L1392" s="133">
        <v>3</v>
      </c>
      <c r="M1392" s="133">
        <v>3</v>
      </c>
      <c r="N1392" s="133">
        <v>2</v>
      </c>
      <c r="O1392" s="133">
        <v>2</v>
      </c>
      <c r="P1392" s="133" t="s">
        <v>3809</v>
      </c>
      <c r="Q1392" s="133" t="s">
        <v>202</v>
      </c>
    </row>
    <row r="1393" spans="1:17" ht="15" hidden="1" x14ac:dyDescent="0.25">
      <c r="A1393" s="95">
        <v>2020</v>
      </c>
      <c r="B1393" s="132" t="s">
        <v>162</v>
      </c>
      <c r="C1393" s="132">
        <v>3</v>
      </c>
      <c r="D1393" s="132">
        <v>5</v>
      </c>
      <c r="E1393" s="132">
        <v>3</v>
      </c>
      <c r="F1393" s="132">
        <v>1</v>
      </c>
      <c r="G1393" s="132">
        <v>1</v>
      </c>
      <c r="H1393" s="132">
        <v>5</v>
      </c>
      <c r="I1393" s="132">
        <v>5</v>
      </c>
      <c r="J1393" s="132">
        <v>3</v>
      </c>
      <c r="K1393" s="132">
        <v>5</v>
      </c>
      <c r="L1393" s="132">
        <v>3</v>
      </c>
      <c r="M1393" s="132">
        <v>3</v>
      </c>
      <c r="N1393" s="132">
        <v>5</v>
      </c>
      <c r="O1393" s="132">
        <v>1</v>
      </c>
      <c r="P1393" s="132" t="s">
        <v>3816</v>
      </c>
      <c r="Q1393" s="132" t="s">
        <v>204</v>
      </c>
    </row>
    <row r="1394" spans="1:17" ht="15" x14ac:dyDescent="0.25">
      <c r="A1394" s="95">
        <v>2020</v>
      </c>
      <c r="B1394" s="133" t="s">
        <v>162</v>
      </c>
      <c r="C1394" s="133">
        <v>5</v>
      </c>
      <c r="D1394" s="133">
        <v>2</v>
      </c>
      <c r="E1394" s="133">
        <v>5</v>
      </c>
      <c r="F1394" s="133">
        <v>2</v>
      </c>
      <c r="G1394" s="133">
        <v>4</v>
      </c>
      <c r="H1394" s="133">
        <v>2</v>
      </c>
      <c r="I1394" s="133">
        <v>1</v>
      </c>
      <c r="J1394" s="133" t="s">
        <v>5</v>
      </c>
      <c r="K1394" s="133" t="s">
        <v>5</v>
      </c>
      <c r="L1394" s="133">
        <v>4</v>
      </c>
      <c r="M1394" s="133">
        <v>3</v>
      </c>
      <c r="N1394" s="133">
        <v>5</v>
      </c>
      <c r="O1394" s="133" t="s">
        <v>5</v>
      </c>
      <c r="P1394" s="133" t="s">
        <v>345</v>
      </c>
      <c r="Q1394" s="133" t="s">
        <v>153</v>
      </c>
    </row>
    <row r="1395" spans="1:17" ht="15" hidden="1" x14ac:dyDescent="0.25">
      <c r="A1395" s="95">
        <v>2020</v>
      </c>
      <c r="B1395" s="132" t="s">
        <v>162</v>
      </c>
      <c r="C1395" s="132">
        <v>5</v>
      </c>
      <c r="D1395" s="132">
        <v>5</v>
      </c>
      <c r="E1395" s="132">
        <v>5</v>
      </c>
      <c r="F1395" s="132">
        <v>5</v>
      </c>
      <c r="G1395" s="132">
        <v>5</v>
      </c>
      <c r="H1395" s="132">
        <v>5</v>
      </c>
      <c r="I1395" s="132">
        <v>5</v>
      </c>
      <c r="J1395" s="132">
        <v>5</v>
      </c>
      <c r="K1395" s="132">
        <v>4</v>
      </c>
      <c r="L1395" s="132">
        <v>5</v>
      </c>
      <c r="M1395" s="132">
        <v>5</v>
      </c>
      <c r="N1395" s="132">
        <v>5</v>
      </c>
      <c r="O1395" s="132">
        <v>4</v>
      </c>
      <c r="P1395" s="132" t="s">
        <v>3823</v>
      </c>
      <c r="Q1395" s="132" t="s">
        <v>203</v>
      </c>
    </row>
    <row r="1396" spans="1:17" ht="15" hidden="1" x14ac:dyDescent="0.25">
      <c r="A1396" s="95">
        <v>2020</v>
      </c>
      <c r="B1396" s="133" t="s">
        <v>163</v>
      </c>
      <c r="C1396" s="133">
        <v>5</v>
      </c>
      <c r="D1396" s="133">
        <v>3</v>
      </c>
      <c r="E1396" s="133">
        <v>4</v>
      </c>
      <c r="F1396" s="133">
        <v>3</v>
      </c>
      <c r="G1396" s="133">
        <v>3</v>
      </c>
      <c r="H1396" s="133">
        <v>2</v>
      </c>
      <c r="I1396" s="133">
        <v>4</v>
      </c>
      <c r="J1396" s="133">
        <v>2</v>
      </c>
      <c r="K1396" s="133">
        <v>4</v>
      </c>
      <c r="L1396" s="133">
        <v>3</v>
      </c>
      <c r="M1396" s="133">
        <v>4</v>
      </c>
      <c r="N1396" s="133">
        <v>5</v>
      </c>
      <c r="O1396" s="133">
        <v>4</v>
      </c>
      <c r="P1396" s="133" t="s">
        <v>2343</v>
      </c>
      <c r="Q1396" s="133" t="s">
        <v>192</v>
      </c>
    </row>
    <row r="1397" spans="1:17" ht="15" hidden="1" x14ac:dyDescent="0.25">
      <c r="A1397" s="95">
        <v>2020</v>
      </c>
      <c r="B1397" s="132" t="s">
        <v>162</v>
      </c>
      <c r="C1397" s="132">
        <v>4</v>
      </c>
      <c r="D1397" s="132">
        <v>1</v>
      </c>
      <c r="E1397" s="132">
        <v>4</v>
      </c>
      <c r="F1397" s="132">
        <v>1</v>
      </c>
      <c r="G1397" s="132">
        <v>5</v>
      </c>
      <c r="H1397" s="132">
        <v>1</v>
      </c>
      <c r="I1397" s="132">
        <v>5</v>
      </c>
      <c r="J1397" s="132">
        <v>3</v>
      </c>
      <c r="K1397" s="132">
        <v>4</v>
      </c>
      <c r="L1397" s="132">
        <v>3</v>
      </c>
      <c r="M1397" s="132">
        <v>4</v>
      </c>
      <c r="N1397" s="132">
        <v>5</v>
      </c>
      <c r="O1397" s="132">
        <v>5</v>
      </c>
      <c r="P1397" s="132" t="s">
        <v>455</v>
      </c>
      <c r="Q1397" s="132" t="s">
        <v>202</v>
      </c>
    </row>
    <row r="1398" spans="1:17" ht="15" hidden="1" x14ac:dyDescent="0.25">
      <c r="A1398" s="95">
        <v>2020</v>
      </c>
      <c r="B1398" s="133" t="s">
        <v>162</v>
      </c>
      <c r="C1398" s="133">
        <v>5</v>
      </c>
      <c r="D1398" s="133">
        <v>3</v>
      </c>
      <c r="E1398" s="133">
        <v>5</v>
      </c>
      <c r="F1398" s="133">
        <v>5</v>
      </c>
      <c r="G1398" s="133">
        <v>5</v>
      </c>
      <c r="H1398" s="133">
        <v>5</v>
      </c>
      <c r="I1398" s="133">
        <v>5</v>
      </c>
      <c r="J1398" s="133">
        <v>5</v>
      </c>
      <c r="K1398" s="133">
        <v>4</v>
      </c>
      <c r="L1398" s="133">
        <v>5</v>
      </c>
      <c r="M1398" s="133">
        <v>3</v>
      </c>
      <c r="N1398" s="133">
        <v>5</v>
      </c>
      <c r="O1398" s="133">
        <v>3</v>
      </c>
      <c r="P1398" s="133"/>
      <c r="Q1398" s="133" t="s">
        <v>3837</v>
      </c>
    </row>
    <row r="1399" spans="1:17" ht="15" hidden="1" x14ac:dyDescent="0.25">
      <c r="A1399" s="95">
        <v>2020</v>
      </c>
      <c r="B1399" s="132" t="s">
        <v>2992</v>
      </c>
      <c r="C1399" s="132">
        <v>5</v>
      </c>
      <c r="D1399" s="132">
        <v>2</v>
      </c>
      <c r="E1399" s="132">
        <v>4</v>
      </c>
      <c r="F1399" s="132">
        <v>5</v>
      </c>
      <c r="G1399" s="132">
        <v>5</v>
      </c>
      <c r="H1399" s="132">
        <v>3</v>
      </c>
      <c r="I1399" s="132">
        <v>5</v>
      </c>
      <c r="J1399" s="132">
        <v>3</v>
      </c>
      <c r="K1399" s="132">
        <v>3</v>
      </c>
      <c r="L1399" s="132">
        <v>5</v>
      </c>
      <c r="M1399" s="132">
        <v>5</v>
      </c>
      <c r="N1399" s="132">
        <v>5</v>
      </c>
      <c r="O1399" s="132">
        <v>5</v>
      </c>
      <c r="P1399" s="132" t="s">
        <v>3842</v>
      </c>
      <c r="Q1399" s="132" t="s">
        <v>446</v>
      </c>
    </row>
    <row r="1400" spans="1:17" ht="15" hidden="1" x14ac:dyDescent="0.25">
      <c r="A1400" s="95">
        <v>2020</v>
      </c>
      <c r="B1400" s="133" t="s">
        <v>163</v>
      </c>
      <c r="C1400" s="133">
        <v>5</v>
      </c>
      <c r="D1400" s="133">
        <v>1</v>
      </c>
      <c r="E1400" s="133">
        <v>4</v>
      </c>
      <c r="F1400" s="133">
        <v>1</v>
      </c>
      <c r="G1400" s="133">
        <v>3</v>
      </c>
      <c r="H1400" s="133">
        <v>1</v>
      </c>
      <c r="I1400" s="133">
        <v>4</v>
      </c>
      <c r="J1400" s="133" t="s">
        <v>5</v>
      </c>
      <c r="K1400" s="133">
        <v>5</v>
      </c>
      <c r="L1400" s="133">
        <v>4</v>
      </c>
      <c r="M1400" s="133">
        <v>4</v>
      </c>
      <c r="N1400" s="133">
        <v>4</v>
      </c>
      <c r="O1400" s="133">
        <v>4</v>
      </c>
      <c r="P1400" s="133" t="s">
        <v>345</v>
      </c>
      <c r="Q1400" s="133" t="s">
        <v>205</v>
      </c>
    </row>
    <row r="1401" spans="1:17" ht="15" x14ac:dyDescent="0.25">
      <c r="A1401" s="95">
        <v>2020</v>
      </c>
      <c r="B1401" s="132" t="s">
        <v>162</v>
      </c>
      <c r="C1401" s="132">
        <v>3</v>
      </c>
      <c r="D1401" s="132">
        <v>2</v>
      </c>
      <c r="E1401" s="132">
        <v>5</v>
      </c>
      <c r="F1401" s="132">
        <v>5</v>
      </c>
      <c r="G1401" s="132">
        <v>5</v>
      </c>
      <c r="H1401" s="132">
        <v>3</v>
      </c>
      <c r="I1401" s="132">
        <v>5</v>
      </c>
      <c r="J1401" s="132">
        <v>4</v>
      </c>
      <c r="K1401" s="132">
        <v>3</v>
      </c>
      <c r="L1401" s="132">
        <v>2</v>
      </c>
      <c r="M1401" s="132">
        <v>5</v>
      </c>
      <c r="N1401" s="132">
        <v>5</v>
      </c>
      <c r="O1401" s="132">
        <v>5</v>
      </c>
      <c r="P1401" s="132" t="s">
        <v>1053</v>
      </c>
      <c r="Q1401" s="132" t="s">
        <v>153</v>
      </c>
    </row>
    <row r="1402" spans="1:17" ht="15" hidden="1" x14ac:dyDescent="0.25">
      <c r="A1402" s="95">
        <v>2020</v>
      </c>
      <c r="B1402" s="133" t="s">
        <v>162</v>
      </c>
      <c r="C1402" s="133">
        <v>2</v>
      </c>
      <c r="D1402" s="133">
        <v>2</v>
      </c>
      <c r="E1402" s="133">
        <v>4</v>
      </c>
      <c r="F1402" s="133">
        <v>2</v>
      </c>
      <c r="G1402" s="133">
        <v>4</v>
      </c>
      <c r="H1402" s="133">
        <v>2</v>
      </c>
      <c r="I1402" s="133">
        <v>4</v>
      </c>
      <c r="J1402" s="133">
        <v>2</v>
      </c>
      <c r="K1402" s="133">
        <v>3</v>
      </c>
      <c r="L1402" s="133">
        <v>2</v>
      </c>
      <c r="M1402" s="133">
        <v>1</v>
      </c>
      <c r="N1402" s="133">
        <v>4</v>
      </c>
      <c r="O1402" s="133">
        <v>4</v>
      </c>
      <c r="P1402" s="133" t="s">
        <v>3857</v>
      </c>
      <c r="Q1402" s="133" t="s">
        <v>202</v>
      </c>
    </row>
    <row r="1403" spans="1:17" ht="15" x14ac:dyDescent="0.25">
      <c r="A1403" s="95">
        <v>2020</v>
      </c>
      <c r="B1403" s="132" t="s">
        <v>163</v>
      </c>
      <c r="C1403" s="132">
        <v>4</v>
      </c>
      <c r="D1403" s="132">
        <v>5</v>
      </c>
      <c r="E1403" s="132">
        <v>3</v>
      </c>
      <c r="F1403" s="132">
        <v>4</v>
      </c>
      <c r="G1403" s="132">
        <v>5</v>
      </c>
      <c r="H1403" s="132">
        <v>4</v>
      </c>
      <c r="I1403" s="132">
        <v>4</v>
      </c>
      <c r="J1403" s="132">
        <v>5</v>
      </c>
      <c r="K1403" s="132">
        <v>4</v>
      </c>
      <c r="L1403" s="132">
        <v>4</v>
      </c>
      <c r="M1403" s="132">
        <v>4</v>
      </c>
      <c r="N1403" s="132">
        <v>5</v>
      </c>
      <c r="O1403" s="132">
        <v>4</v>
      </c>
      <c r="P1403" s="132" t="s">
        <v>345</v>
      </c>
      <c r="Q1403" s="132" t="s">
        <v>153</v>
      </c>
    </row>
    <row r="1404" spans="1:17" ht="15" hidden="1" x14ac:dyDescent="0.25">
      <c r="A1404" s="95">
        <v>2020</v>
      </c>
      <c r="B1404" s="133" t="s">
        <v>163</v>
      </c>
      <c r="C1404" s="133">
        <v>5</v>
      </c>
      <c r="D1404" s="133">
        <v>3</v>
      </c>
      <c r="E1404" s="133">
        <v>3</v>
      </c>
      <c r="F1404" s="133">
        <v>2</v>
      </c>
      <c r="G1404" s="133">
        <v>5</v>
      </c>
      <c r="H1404" s="133">
        <v>2</v>
      </c>
      <c r="I1404" s="133">
        <v>3</v>
      </c>
      <c r="J1404" s="133">
        <v>2</v>
      </c>
      <c r="K1404" s="133">
        <v>2</v>
      </c>
      <c r="L1404" s="133">
        <v>2</v>
      </c>
      <c r="M1404" s="133">
        <v>1</v>
      </c>
      <c r="N1404" s="133">
        <v>4</v>
      </c>
      <c r="O1404" s="133">
        <v>3</v>
      </c>
      <c r="P1404" s="133" t="s">
        <v>3866</v>
      </c>
      <c r="Q1404" s="133" t="s">
        <v>203</v>
      </c>
    </row>
    <row r="1405" spans="1:17" ht="15" hidden="1" x14ac:dyDescent="0.25">
      <c r="A1405" s="95">
        <v>2020</v>
      </c>
      <c r="B1405" s="132" t="s">
        <v>163</v>
      </c>
      <c r="C1405" s="132">
        <v>3</v>
      </c>
      <c r="D1405" s="132">
        <v>1</v>
      </c>
      <c r="E1405" s="132">
        <v>2</v>
      </c>
      <c r="F1405" s="132">
        <v>2</v>
      </c>
      <c r="G1405" s="132">
        <v>2</v>
      </c>
      <c r="H1405" s="132">
        <v>2</v>
      </c>
      <c r="I1405" s="132">
        <v>2</v>
      </c>
      <c r="J1405" s="132">
        <v>4</v>
      </c>
      <c r="K1405" s="132">
        <v>3</v>
      </c>
      <c r="L1405" s="132">
        <v>3</v>
      </c>
      <c r="M1405" s="132">
        <v>1</v>
      </c>
      <c r="N1405" s="132">
        <v>4</v>
      </c>
      <c r="O1405" s="132">
        <v>4</v>
      </c>
      <c r="P1405" s="132" t="s">
        <v>1576</v>
      </c>
      <c r="Q1405" s="132" t="s">
        <v>192</v>
      </c>
    </row>
    <row r="1406" spans="1:17" ht="15" hidden="1" x14ac:dyDescent="0.25">
      <c r="A1406" s="95">
        <v>2020</v>
      </c>
      <c r="B1406" s="133" t="s">
        <v>163</v>
      </c>
      <c r="C1406" s="133">
        <v>5</v>
      </c>
      <c r="D1406" s="133">
        <v>3</v>
      </c>
      <c r="E1406" s="133">
        <v>4</v>
      </c>
      <c r="F1406" s="133">
        <v>4</v>
      </c>
      <c r="G1406" s="133">
        <v>3</v>
      </c>
      <c r="H1406" s="133">
        <v>3</v>
      </c>
      <c r="I1406" s="133">
        <v>4</v>
      </c>
      <c r="J1406" s="133">
        <v>4</v>
      </c>
      <c r="K1406" s="133">
        <v>3</v>
      </c>
      <c r="L1406" s="133">
        <v>5</v>
      </c>
      <c r="M1406" s="133">
        <v>4</v>
      </c>
      <c r="N1406" s="133">
        <v>4</v>
      </c>
      <c r="O1406" s="133">
        <v>3</v>
      </c>
      <c r="P1406" s="133"/>
      <c r="Q1406" s="133" t="s">
        <v>202</v>
      </c>
    </row>
    <row r="1407" spans="1:17" ht="15" x14ac:dyDescent="0.25">
      <c r="A1407" s="95">
        <v>2020</v>
      </c>
      <c r="B1407" s="132" t="s">
        <v>162</v>
      </c>
      <c r="C1407" s="132" t="s">
        <v>5</v>
      </c>
      <c r="D1407" s="132">
        <v>4</v>
      </c>
      <c r="E1407" s="132">
        <v>4</v>
      </c>
      <c r="F1407" s="132">
        <v>2</v>
      </c>
      <c r="G1407" s="132">
        <v>4</v>
      </c>
      <c r="H1407" s="132">
        <v>3</v>
      </c>
      <c r="I1407" s="132">
        <v>4</v>
      </c>
      <c r="J1407" s="132">
        <v>3</v>
      </c>
      <c r="K1407" s="132">
        <v>3</v>
      </c>
      <c r="L1407" s="132">
        <v>4</v>
      </c>
      <c r="M1407" s="132">
        <v>4</v>
      </c>
      <c r="N1407" s="132">
        <v>4</v>
      </c>
      <c r="O1407" s="132">
        <v>4</v>
      </c>
      <c r="P1407" s="132" t="s">
        <v>345</v>
      </c>
      <c r="Q1407" s="132" t="s">
        <v>153</v>
      </c>
    </row>
    <row r="1408" spans="1:17" ht="15" hidden="1" x14ac:dyDescent="0.25">
      <c r="A1408" s="95">
        <v>2020</v>
      </c>
      <c r="B1408" s="133" t="s">
        <v>162</v>
      </c>
      <c r="C1408" s="133">
        <v>5</v>
      </c>
      <c r="D1408" s="133">
        <v>5</v>
      </c>
      <c r="E1408" s="133">
        <v>4</v>
      </c>
      <c r="F1408" s="133">
        <v>5</v>
      </c>
      <c r="G1408" s="133">
        <v>5</v>
      </c>
      <c r="H1408" s="133">
        <v>5</v>
      </c>
      <c r="I1408" s="133">
        <v>3</v>
      </c>
      <c r="J1408" s="133">
        <v>4</v>
      </c>
      <c r="K1408" s="133">
        <v>4</v>
      </c>
      <c r="L1408" s="133">
        <v>5</v>
      </c>
      <c r="M1408" s="133">
        <v>5</v>
      </c>
      <c r="N1408" s="133">
        <v>5</v>
      </c>
      <c r="O1408" s="133">
        <v>4</v>
      </c>
      <c r="P1408" s="133" t="s">
        <v>3879</v>
      </c>
      <c r="Q1408" s="133" t="s">
        <v>202</v>
      </c>
    </row>
    <row r="1409" spans="1:17" ht="15" hidden="1" x14ac:dyDescent="0.25">
      <c r="A1409" s="95">
        <v>2020</v>
      </c>
      <c r="B1409" s="132" t="s">
        <v>162</v>
      </c>
      <c r="C1409" s="132">
        <v>3</v>
      </c>
      <c r="D1409" s="132">
        <v>3</v>
      </c>
      <c r="E1409" s="132">
        <v>4</v>
      </c>
      <c r="F1409" s="132">
        <v>2</v>
      </c>
      <c r="G1409" s="132">
        <v>3</v>
      </c>
      <c r="H1409" s="132">
        <v>2</v>
      </c>
      <c r="I1409" s="132">
        <v>2</v>
      </c>
      <c r="J1409" s="132">
        <v>3</v>
      </c>
      <c r="K1409" s="132">
        <v>2</v>
      </c>
      <c r="L1409" s="132">
        <v>3</v>
      </c>
      <c r="M1409" s="132">
        <v>4</v>
      </c>
      <c r="N1409" s="132">
        <v>3</v>
      </c>
      <c r="O1409" s="132">
        <v>2</v>
      </c>
      <c r="P1409" s="132" t="s">
        <v>345</v>
      </c>
      <c r="Q1409" s="132" t="s">
        <v>204</v>
      </c>
    </row>
    <row r="1410" spans="1:17" ht="15" hidden="1" x14ac:dyDescent="0.25">
      <c r="A1410" s="95">
        <v>2020</v>
      </c>
      <c r="B1410" s="133" t="s">
        <v>162</v>
      </c>
      <c r="C1410" s="133">
        <v>5</v>
      </c>
      <c r="D1410" s="133" t="s">
        <v>5</v>
      </c>
      <c r="E1410" s="133">
        <v>4</v>
      </c>
      <c r="F1410" s="133">
        <v>4</v>
      </c>
      <c r="G1410" s="133">
        <v>4</v>
      </c>
      <c r="H1410" s="133">
        <v>5</v>
      </c>
      <c r="I1410" s="133">
        <v>4</v>
      </c>
      <c r="J1410" s="133">
        <v>4</v>
      </c>
      <c r="K1410" s="133">
        <v>3</v>
      </c>
      <c r="L1410" s="133">
        <v>5</v>
      </c>
      <c r="M1410" s="133">
        <v>4</v>
      </c>
      <c r="N1410" s="133">
        <v>5</v>
      </c>
      <c r="O1410" s="133">
        <v>4</v>
      </c>
      <c r="P1410" s="133"/>
      <c r="Q1410" s="133" t="s">
        <v>192</v>
      </c>
    </row>
    <row r="1411" spans="1:17" ht="15" hidden="1" x14ac:dyDescent="0.25">
      <c r="A1411" s="95">
        <v>2020</v>
      </c>
      <c r="B1411" s="132" t="s">
        <v>162</v>
      </c>
      <c r="C1411" s="132">
        <v>5</v>
      </c>
      <c r="D1411" s="132">
        <v>4</v>
      </c>
      <c r="E1411" s="132">
        <v>3</v>
      </c>
      <c r="F1411" s="132">
        <v>4</v>
      </c>
      <c r="G1411" s="132">
        <v>4</v>
      </c>
      <c r="H1411" s="132">
        <v>5</v>
      </c>
      <c r="I1411" s="132">
        <v>5</v>
      </c>
      <c r="J1411" s="132">
        <v>5</v>
      </c>
      <c r="K1411" s="132">
        <v>5</v>
      </c>
      <c r="L1411" s="132">
        <v>5</v>
      </c>
      <c r="M1411" s="132">
        <v>5</v>
      </c>
      <c r="N1411" s="132">
        <v>5</v>
      </c>
      <c r="O1411" s="132">
        <v>5</v>
      </c>
      <c r="P1411" s="132" t="s">
        <v>3892</v>
      </c>
      <c r="Q1411" s="132" t="s">
        <v>203</v>
      </c>
    </row>
    <row r="1412" spans="1:17" ht="15" hidden="1" x14ac:dyDescent="0.25">
      <c r="A1412" s="95">
        <v>2020</v>
      </c>
      <c r="B1412" s="133" t="s">
        <v>163</v>
      </c>
      <c r="C1412" s="133">
        <v>5</v>
      </c>
      <c r="D1412" s="133">
        <v>4</v>
      </c>
      <c r="E1412" s="133">
        <v>5</v>
      </c>
      <c r="F1412" s="133">
        <v>5</v>
      </c>
      <c r="G1412" s="133">
        <v>5</v>
      </c>
      <c r="H1412" s="133">
        <v>4</v>
      </c>
      <c r="I1412" s="133">
        <v>5</v>
      </c>
      <c r="J1412" s="133">
        <v>5</v>
      </c>
      <c r="K1412" s="133">
        <v>4</v>
      </c>
      <c r="L1412" s="133">
        <v>5</v>
      </c>
      <c r="M1412" s="133">
        <v>5</v>
      </c>
      <c r="N1412" s="133">
        <v>5</v>
      </c>
      <c r="O1412" s="133">
        <v>5</v>
      </c>
      <c r="P1412" s="133" t="s">
        <v>1269</v>
      </c>
      <c r="Q1412" s="133" t="s">
        <v>202</v>
      </c>
    </row>
    <row r="1413" spans="1:17" ht="15" x14ac:dyDescent="0.25">
      <c r="A1413" s="95">
        <v>2020</v>
      </c>
      <c r="B1413" s="132" t="s">
        <v>162</v>
      </c>
      <c r="C1413" s="132">
        <v>5</v>
      </c>
      <c r="D1413" s="132">
        <v>5</v>
      </c>
      <c r="E1413" s="132">
        <v>5</v>
      </c>
      <c r="F1413" s="132">
        <v>5</v>
      </c>
      <c r="G1413" s="132">
        <v>4</v>
      </c>
      <c r="H1413" s="132">
        <v>4</v>
      </c>
      <c r="I1413" s="132">
        <v>4</v>
      </c>
      <c r="J1413" s="132">
        <v>5</v>
      </c>
      <c r="K1413" s="132">
        <v>4</v>
      </c>
      <c r="L1413" s="132">
        <v>5</v>
      </c>
      <c r="M1413" s="132">
        <v>4</v>
      </c>
      <c r="N1413" s="132">
        <v>5</v>
      </c>
      <c r="O1413" s="132">
        <v>5</v>
      </c>
      <c r="P1413" s="132" t="s">
        <v>3901</v>
      </c>
      <c r="Q1413" s="132" t="s">
        <v>153</v>
      </c>
    </row>
    <row r="1414" spans="1:17" ht="15" hidden="1" x14ac:dyDescent="0.25">
      <c r="A1414" s="95">
        <v>2020</v>
      </c>
      <c r="B1414" s="133" t="s">
        <v>162</v>
      </c>
      <c r="C1414" s="133">
        <v>4</v>
      </c>
      <c r="D1414" s="133">
        <v>1</v>
      </c>
      <c r="E1414" s="133">
        <v>4</v>
      </c>
      <c r="F1414" s="133">
        <v>4</v>
      </c>
      <c r="G1414" s="133">
        <v>4</v>
      </c>
      <c r="H1414" s="133">
        <v>4</v>
      </c>
      <c r="I1414" s="133">
        <v>3</v>
      </c>
      <c r="J1414" s="133">
        <v>3</v>
      </c>
      <c r="K1414" s="133">
        <v>2</v>
      </c>
      <c r="L1414" s="133">
        <v>3</v>
      </c>
      <c r="M1414" s="133">
        <v>3</v>
      </c>
      <c r="N1414" s="133">
        <v>3</v>
      </c>
      <c r="O1414" s="133">
        <v>4</v>
      </c>
      <c r="P1414" s="133" t="s">
        <v>544</v>
      </c>
      <c r="Q1414" s="133" t="s">
        <v>202</v>
      </c>
    </row>
    <row r="1415" spans="1:17" ht="15" x14ac:dyDescent="0.25">
      <c r="A1415" s="95">
        <v>2020</v>
      </c>
      <c r="B1415" s="132" t="s">
        <v>162</v>
      </c>
      <c r="C1415" s="132">
        <v>4</v>
      </c>
      <c r="D1415" s="132" t="s">
        <v>5</v>
      </c>
      <c r="E1415" s="132">
        <v>4</v>
      </c>
      <c r="F1415" s="132">
        <v>3</v>
      </c>
      <c r="G1415" s="132">
        <v>4</v>
      </c>
      <c r="H1415" s="132">
        <v>2</v>
      </c>
      <c r="I1415" s="132" t="s">
        <v>5</v>
      </c>
      <c r="J1415" s="132">
        <v>4</v>
      </c>
      <c r="K1415" s="132">
        <v>4</v>
      </c>
      <c r="L1415" s="132">
        <v>4</v>
      </c>
      <c r="M1415" s="132">
        <v>4</v>
      </c>
      <c r="N1415" s="132">
        <v>4</v>
      </c>
      <c r="O1415" s="132" t="s">
        <v>5</v>
      </c>
      <c r="P1415" s="132" t="s">
        <v>2988</v>
      </c>
      <c r="Q1415" s="132" t="s">
        <v>153</v>
      </c>
    </row>
    <row r="1416" spans="1:17" ht="15" hidden="1" x14ac:dyDescent="0.25">
      <c r="A1416" s="95">
        <v>2020</v>
      </c>
      <c r="B1416" s="133" t="s">
        <v>162</v>
      </c>
      <c r="C1416" s="133">
        <v>2</v>
      </c>
      <c r="D1416" s="133">
        <v>1</v>
      </c>
      <c r="E1416" s="133">
        <v>1</v>
      </c>
      <c r="F1416" s="133">
        <v>2</v>
      </c>
      <c r="G1416" s="133">
        <v>2</v>
      </c>
      <c r="H1416" s="133">
        <v>1</v>
      </c>
      <c r="I1416" s="133">
        <v>1</v>
      </c>
      <c r="J1416" s="133">
        <v>4</v>
      </c>
      <c r="K1416" s="133">
        <v>2</v>
      </c>
      <c r="L1416" s="133">
        <v>2</v>
      </c>
      <c r="M1416" s="133">
        <v>4</v>
      </c>
      <c r="N1416" s="133" t="s">
        <v>5</v>
      </c>
      <c r="O1416" s="133">
        <v>1</v>
      </c>
      <c r="P1416" s="133" t="s">
        <v>3910</v>
      </c>
      <c r="Q1416" s="133" t="s">
        <v>203</v>
      </c>
    </row>
    <row r="1417" spans="1:17" ht="15" hidden="1" x14ac:dyDescent="0.25">
      <c r="A1417" s="95">
        <v>2020</v>
      </c>
      <c r="B1417" s="132" t="s">
        <v>162</v>
      </c>
      <c r="C1417" s="132">
        <v>5</v>
      </c>
      <c r="D1417" s="132">
        <v>1</v>
      </c>
      <c r="E1417" s="132">
        <v>5</v>
      </c>
      <c r="F1417" s="132">
        <v>5</v>
      </c>
      <c r="G1417" s="132">
        <v>5</v>
      </c>
      <c r="H1417" s="132">
        <v>4</v>
      </c>
      <c r="I1417" s="132">
        <v>5</v>
      </c>
      <c r="J1417" s="132">
        <v>4</v>
      </c>
      <c r="K1417" s="132">
        <v>3</v>
      </c>
      <c r="L1417" s="132">
        <v>3</v>
      </c>
      <c r="M1417" s="132">
        <v>5</v>
      </c>
      <c r="N1417" s="132">
        <v>4</v>
      </c>
      <c r="O1417" s="132">
        <v>4</v>
      </c>
      <c r="P1417" s="132" t="s">
        <v>2646</v>
      </c>
      <c r="Q1417" s="132" t="s">
        <v>203</v>
      </c>
    </row>
    <row r="1418" spans="1:17" ht="15" x14ac:dyDescent="0.25">
      <c r="A1418" s="95">
        <v>2020</v>
      </c>
      <c r="B1418" s="133" t="s">
        <v>162</v>
      </c>
      <c r="C1418" s="133" t="s">
        <v>5</v>
      </c>
      <c r="D1418" s="133">
        <v>1</v>
      </c>
      <c r="E1418" s="133">
        <v>4</v>
      </c>
      <c r="F1418" s="133">
        <v>1</v>
      </c>
      <c r="G1418" s="133">
        <v>2</v>
      </c>
      <c r="H1418" s="133">
        <v>1</v>
      </c>
      <c r="I1418" s="133">
        <v>2</v>
      </c>
      <c r="J1418" s="133">
        <v>2</v>
      </c>
      <c r="K1418" s="133">
        <v>2</v>
      </c>
      <c r="L1418" s="133">
        <v>2</v>
      </c>
      <c r="M1418" s="133">
        <v>4</v>
      </c>
      <c r="N1418" s="133">
        <v>1</v>
      </c>
      <c r="O1418" s="133">
        <v>2</v>
      </c>
      <c r="P1418" s="133" t="s">
        <v>3917</v>
      </c>
      <c r="Q1418" s="133" t="s">
        <v>153</v>
      </c>
    </row>
    <row r="1419" spans="1:17" ht="15" hidden="1" x14ac:dyDescent="0.25">
      <c r="A1419" s="95">
        <v>2020</v>
      </c>
      <c r="B1419" s="132" t="s">
        <v>162</v>
      </c>
      <c r="C1419" s="132">
        <v>3</v>
      </c>
      <c r="D1419" s="132">
        <v>2</v>
      </c>
      <c r="E1419" s="132">
        <v>2</v>
      </c>
      <c r="F1419" s="132">
        <v>2</v>
      </c>
      <c r="G1419" s="132">
        <v>3</v>
      </c>
      <c r="H1419" s="132">
        <v>3</v>
      </c>
      <c r="I1419" s="132">
        <v>2</v>
      </c>
      <c r="J1419" s="132">
        <v>3</v>
      </c>
      <c r="K1419" s="132">
        <v>3</v>
      </c>
      <c r="L1419" s="132">
        <v>2</v>
      </c>
      <c r="M1419" s="132">
        <v>3</v>
      </c>
      <c r="N1419" s="132">
        <v>2</v>
      </c>
      <c r="O1419" s="132">
        <v>3</v>
      </c>
      <c r="P1419" s="132" t="s">
        <v>3920</v>
      </c>
      <c r="Q1419" s="132" t="s">
        <v>192</v>
      </c>
    </row>
    <row r="1420" spans="1:17" ht="15" hidden="1" x14ac:dyDescent="0.25">
      <c r="A1420" s="95">
        <v>2020</v>
      </c>
      <c r="B1420" s="133" t="s">
        <v>162</v>
      </c>
      <c r="C1420" s="133">
        <v>5</v>
      </c>
      <c r="D1420" s="133">
        <v>5</v>
      </c>
      <c r="E1420" s="133">
        <v>5</v>
      </c>
      <c r="F1420" s="133">
        <v>5</v>
      </c>
      <c r="G1420" s="133">
        <v>5</v>
      </c>
      <c r="H1420" s="133">
        <v>5</v>
      </c>
      <c r="I1420" s="133">
        <v>5</v>
      </c>
      <c r="J1420" s="133">
        <v>5</v>
      </c>
      <c r="K1420" s="133">
        <v>4</v>
      </c>
      <c r="L1420" s="133">
        <v>5</v>
      </c>
      <c r="M1420" s="133">
        <v>5</v>
      </c>
      <c r="N1420" s="133">
        <v>5</v>
      </c>
      <c r="O1420" s="133">
        <v>5</v>
      </c>
      <c r="P1420" s="133" t="s">
        <v>1352</v>
      </c>
      <c r="Q1420" s="133" t="s">
        <v>192</v>
      </c>
    </row>
    <row r="1421" spans="1:17" ht="15" x14ac:dyDescent="0.25">
      <c r="A1421" s="95">
        <v>2020</v>
      </c>
      <c r="B1421" s="132" t="s">
        <v>162</v>
      </c>
      <c r="C1421" s="132">
        <v>5</v>
      </c>
      <c r="D1421" s="132">
        <v>5</v>
      </c>
      <c r="E1421" s="132">
        <v>5</v>
      </c>
      <c r="F1421" s="132">
        <v>5</v>
      </c>
      <c r="G1421" s="132">
        <v>5</v>
      </c>
      <c r="H1421" s="132">
        <v>5</v>
      </c>
      <c r="I1421" s="132">
        <v>5</v>
      </c>
      <c r="J1421" s="132">
        <v>5</v>
      </c>
      <c r="K1421" s="132">
        <v>5</v>
      </c>
      <c r="L1421" s="132">
        <v>5</v>
      </c>
      <c r="M1421" s="132">
        <v>5</v>
      </c>
      <c r="N1421" s="132">
        <v>5</v>
      </c>
      <c r="O1421" s="132">
        <v>5</v>
      </c>
      <c r="P1421" s="132" t="s">
        <v>3929</v>
      </c>
      <c r="Q1421" s="132" t="s">
        <v>153</v>
      </c>
    </row>
    <row r="1422" spans="1:17" ht="15" hidden="1" x14ac:dyDescent="0.25">
      <c r="A1422" s="95">
        <v>2020</v>
      </c>
      <c r="B1422" s="133" t="s">
        <v>2992</v>
      </c>
      <c r="C1422" s="133">
        <v>5</v>
      </c>
      <c r="D1422" s="133">
        <v>5</v>
      </c>
      <c r="E1422" s="133">
        <v>5</v>
      </c>
      <c r="F1422" s="133">
        <v>5</v>
      </c>
      <c r="G1422" s="133">
        <v>5</v>
      </c>
      <c r="H1422" s="133">
        <v>5</v>
      </c>
      <c r="I1422" s="133">
        <v>5</v>
      </c>
      <c r="J1422" s="133">
        <v>5</v>
      </c>
      <c r="K1422" s="133">
        <v>5</v>
      </c>
      <c r="L1422" s="133">
        <v>5</v>
      </c>
      <c r="M1422" s="133">
        <v>5</v>
      </c>
      <c r="N1422" s="133">
        <v>5</v>
      </c>
      <c r="O1422" s="133">
        <v>5</v>
      </c>
      <c r="P1422" s="133"/>
      <c r="Q1422" s="133"/>
    </row>
    <row r="1423" spans="1:17" ht="15" hidden="1" x14ac:dyDescent="0.25">
      <c r="A1423" s="95">
        <v>2020</v>
      </c>
      <c r="B1423" s="132" t="s">
        <v>162</v>
      </c>
      <c r="C1423" s="132">
        <v>5</v>
      </c>
      <c r="D1423" s="132">
        <v>3</v>
      </c>
      <c r="E1423" s="132">
        <v>4</v>
      </c>
      <c r="F1423" s="132">
        <v>4</v>
      </c>
      <c r="G1423" s="132">
        <v>5</v>
      </c>
      <c r="H1423" s="132">
        <v>4</v>
      </c>
      <c r="I1423" s="132">
        <v>5</v>
      </c>
      <c r="J1423" s="132">
        <v>3</v>
      </c>
      <c r="K1423" s="132">
        <v>3</v>
      </c>
      <c r="L1423" s="132">
        <v>4</v>
      </c>
      <c r="M1423" s="132">
        <v>5</v>
      </c>
      <c r="N1423" s="132">
        <v>5</v>
      </c>
      <c r="O1423" s="132">
        <v>3</v>
      </c>
      <c r="P1423" s="132" t="s">
        <v>3939</v>
      </c>
      <c r="Q1423" s="132" t="s">
        <v>203</v>
      </c>
    </row>
    <row r="1424" spans="1:17" ht="15" hidden="1" x14ac:dyDescent="0.25">
      <c r="A1424" s="95">
        <v>2020</v>
      </c>
      <c r="B1424" s="133" t="s">
        <v>162</v>
      </c>
      <c r="C1424" s="133">
        <v>2</v>
      </c>
      <c r="D1424" s="133">
        <v>1</v>
      </c>
      <c r="E1424" s="133">
        <v>2</v>
      </c>
      <c r="F1424" s="133">
        <v>5</v>
      </c>
      <c r="G1424" s="133">
        <v>2</v>
      </c>
      <c r="H1424" s="133">
        <v>1</v>
      </c>
      <c r="I1424" s="133">
        <v>2</v>
      </c>
      <c r="J1424" s="133">
        <v>1</v>
      </c>
      <c r="K1424" s="133">
        <v>1</v>
      </c>
      <c r="L1424" s="133">
        <v>1</v>
      </c>
      <c r="M1424" s="133">
        <v>2</v>
      </c>
      <c r="N1424" s="133">
        <v>5</v>
      </c>
      <c r="O1424" s="133">
        <v>3</v>
      </c>
      <c r="P1424" s="133" t="s">
        <v>483</v>
      </c>
      <c r="Q1424" s="133" t="s">
        <v>204</v>
      </c>
    </row>
    <row r="1425" spans="1:17" ht="15" hidden="1" x14ac:dyDescent="0.25">
      <c r="A1425" s="95">
        <v>2020</v>
      </c>
      <c r="B1425" s="132" t="s">
        <v>162</v>
      </c>
      <c r="C1425" s="132">
        <v>4</v>
      </c>
      <c r="D1425" s="132">
        <v>3</v>
      </c>
      <c r="E1425" s="132">
        <v>4</v>
      </c>
      <c r="F1425" s="132">
        <v>4</v>
      </c>
      <c r="G1425" s="132">
        <v>3</v>
      </c>
      <c r="H1425" s="132">
        <v>3</v>
      </c>
      <c r="I1425" s="132">
        <v>4</v>
      </c>
      <c r="J1425" s="132">
        <v>4</v>
      </c>
      <c r="K1425" s="132">
        <v>3</v>
      </c>
      <c r="L1425" s="132">
        <v>5</v>
      </c>
      <c r="M1425" s="132">
        <v>5</v>
      </c>
      <c r="N1425" s="132">
        <v>5</v>
      </c>
      <c r="O1425" s="132">
        <v>4</v>
      </c>
      <c r="P1425" s="132"/>
      <c r="Q1425" s="132" t="s">
        <v>203</v>
      </c>
    </row>
    <row r="1426" spans="1:17" ht="15" hidden="1" x14ac:dyDescent="0.25">
      <c r="A1426" s="95">
        <v>2020</v>
      </c>
      <c r="B1426" s="133" t="s">
        <v>163</v>
      </c>
      <c r="C1426" s="133">
        <v>1</v>
      </c>
      <c r="D1426" s="133">
        <v>1</v>
      </c>
      <c r="E1426" s="133">
        <v>3</v>
      </c>
      <c r="F1426" s="133">
        <v>1</v>
      </c>
      <c r="G1426" s="133">
        <v>3</v>
      </c>
      <c r="H1426" s="133">
        <v>1</v>
      </c>
      <c r="I1426" s="133">
        <v>1</v>
      </c>
      <c r="J1426" s="133">
        <v>1</v>
      </c>
      <c r="K1426" s="133">
        <v>1</v>
      </c>
      <c r="L1426" s="133">
        <v>4</v>
      </c>
      <c r="M1426" s="133">
        <v>3</v>
      </c>
      <c r="N1426" s="133">
        <v>5</v>
      </c>
      <c r="O1426" s="133">
        <v>4</v>
      </c>
      <c r="P1426" s="133" t="s">
        <v>3950</v>
      </c>
      <c r="Q1426" s="133" t="s">
        <v>192</v>
      </c>
    </row>
    <row r="1427" spans="1:17" ht="15" hidden="1" x14ac:dyDescent="0.25">
      <c r="A1427" s="95">
        <v>2020</v>
      </c>
      <c r="B1427" s="132" t="s">
        <v>162</v>
      </c>
      <c r="C1427" s="132">
        <v>5</v>
      </c>
      <c r="D1427" s="132">
        <v>3</v>
      </c>
      <c r="E1427" s="132">
        <v>5</v>
      </c>
      <c r="F1427" s="132">
        <v>4</v>
      </c>
      <c r="G1427" s="132">
        <v>4</v>
      </c>
      <c r="H1427" s="132">
        <v>4</v>
      </c>
      <c r="I1427" s="132">
        <v>3</v>
      </c>
      <c r="J1427" s="132">
        <v>4</v>
      </c>
      <c r="K1427" s="132">
        <v>3</v>
      </c>
      <c r="L1427" s="132">
        <v>4</v>
      </c>
      <c r="M1427" s="132">
        <v>5</v>
      </c>
      <c r="N1427" s="132">
        <v>5</v>
      </c>
      <c r="O1427" s="132">
        <v>4</v>
      </c>
      <c r="P1427" s="132"/>
      <c r="Q1427" s="132" t="s">
        <v>192</v>
      </c>
    </row>
    <row r="1428" spans="1:17" ht="15" hidden="1" x14ac:dyDescent="0.25">
      <c r="A1428" s="95">
        <v>2020</v>
      </c>
      <c r="B1428" s="133" t="s">
        <v>162</v>
      </c>
      <c r="C1428" s="133">
        <v>3</v>
      </c>
      <c r="D1428" s="133">
        <v>2</v>
      </c>
      <c r="E1428" s="133">
        <v>3</v>
      </c>
      <c r="F1428" s="133">
        <v>5</v>
      </c>
      <c r="G1428" s="133">
        <v>4</v>
      </c>
      <c r="H1428" s="133">
        <v>5</v>
      </c>
      <c r="I1428" s="133">
        <v>4</v>
      </c>
      <c r="J1428" s="133">
        <v>3</v>
      </c>
      <c r="K1428" s="133">
        <v>4</v>
      </c>
      <c r="L1428" s="133">
        <v>4</v>
      </c>
      <c r="M1428" s="133">
        <v>5</v>
      </c>
      <c r="N1428" s="133">
        <v>4</v>
      </c>
      <c r="O1428" s="133">
        <v>3</v>
      </c>
      <c r="P1428" s="133" t="s">
        <v>3957</v>
      </c>
      <c r="Q1428" s="133" t="s">
        <v>202</v>
      </c>
    </row>
    <row r="1429" spans="1:17" ht="15" hidden="1" x14ac:dyDescent="0.25">
      <c r="A1429" s="95">
        <v>2020</v>
      </c>
      <c r="B1429" s="132" t="s">
        <v>162</v>
      </c>
      <c r="C1429" s="132">
        <v>5</v>
      </c>
      <c r="D1429" s="132">
        <v>2</v>
      </c>
      <c r="E1429" s="132">
        <v>4</v>
      </c>
      <c r="F1429" s="132">
        <v>3</v>
      </c>
      <c r="G1429" s="132">
        <v>3</v>
      </c>
      <c r="H1429" s="132">
        <v>3</v>
      </c>
      <c r="I1429" s="132">
        <v>2</v>
      </c>
      <c r="J1429" s="132">
        <v>3</v>
      </c>
      <c r="K1429" s="132">
        <v>3</v>
      </c>
      <c r="L1429" s="132">
        <v>3</v>
      </c>
      <c r="M1429" s="132">
        <v>4</v>
      </c>
      <c r="N1429" s="132">
        <v>2</v>
      </c>
      <c r="O1429" s="132">
        <v>5</v>
      </c>
      <c r="P1429" s="132" t="s">
        <v>430</v>
      </c>
      <c r="Q1429" s="132" t="s">
        <v>204</v>
      </c>
    </row>
    <row r="1430" spans="1:17" ht="15" hidden="1" x14ac:dyDescent="0.25">
      <c r="A1430" s="95">
        <v>2020</v>
      </c>
      <c r="B1430" s="133" t="s">
        <v>162</v>
      </c>
      <c r="C1430" s="133">
        <v>5</v>
      </c>
      <c r="D1430" s="133">
        <v>1</v>
      </c>
      <c r="E1430" s="133">
        <v>5</v>
      </c>
      <c r="F1430" s="133">
        <v>2</v>
      </c>
      <c r="G1430" s="133">
        <v>5</v>
      </c>
      <c r="H1430" s="133">
        <v>2</v>
      </c>
      <c r="I1430" s="133">
        <v>4</v>
      </c>
      <c r="J1430" s="133">
        <v>4</v>
      </c>
      <c r="K1430" s="133">
        <v>4</v>
      </c>
      <c r="L1430" s="133">
        <v>3</v>
      </c>
      <c r="M1430" s="133">
        <v>5</v>
      </c>
      <c r="N1430" s="133">
        <v>4</v>
      </c>
      <c r="O1430" s="133">
        <v>3</v>
      </c>
      <c r="P1430" s="133" t="s">
        <v>1011</v>
      </c>
      <c r="Q1430" s="133" t="s">
        <v>202</v>
      </c>
    </row>
    <row r="1431" spans="1:17" ht="15" hidden="1" x14ac:dyDescent="0.25">
      <c r="A1431" s="95">
        <v>2020</v>
      </c>
      <c r="B1431" s="132" t="s">
        <v>162</v>
      </c>
      <c r="C1431" s="132" t="s">
        <v>5</v>
      </c>
      <c r="D1431" s="132">
        <v>3</v>
      </c>
      <c r="E1431" s="132">
        <v>5</v>
      </c>
      <c r="F1431" s="132">
        <v>5</v>
      </c>
      <c r="G1431" s="132">
        <v>4</v>
      </c>
      <c r="H1431" s="132">
        <v>3</v>
      </c>
      <c r="I1431" s="132">
        <v>5</v>
      </c>
      <c r="J1431" s="132">
        <v>4</v>
      </c>
      <c r="K1431" s="132">
        <v>5</v>
      </c>
      <c r="L1431" s="132">
        <v>3</v>
      </c>
      <c r="M1431" s="132">
        <v>3</v>
      </c>
      <c r="N1431" s="132">
        <v>4</v>
      </c>
      <c r="O1431" s="132">
        <v>4</v>
      </c>
      <c r="P1431" s="132" t="s">
        <v>3972</v>
      </c>
      <c r="Q1431" s="132" t="s">
        <v>204</v>
      </c>
    </row>
    <row r="1432" spans="1:17" ht="15" hidden="1" x14ac:dyDescent="0.25">
      <c r="A1432" s="95">
        <v>2020</v>
      </c>
      <c r="B1432" s="133" t="s">
        <v>162</v>
      </c>
      <c r="C1432" s="133">
        <v>5</v>
      </c>
      <c r="D1432" s="133">
        <v>5</v>
      </c>
      <c r="E1432" s="133">
        <v>2</v>
      </c>
      <c r="F1432" s="133">
        <v>5</v>
      </c>
      <c r="G1432" s="133">
        <v>5</v>
      </c>
      <c r="H1432" s="133">
        <v>5</v>
      </c>
      <c r="I1432" s="133">
        <v>4</v>
      </c>
      <c r="J1432" s="133">
        <v>4</v>
      </c>
      <c r="K1432" s="133">
        <v>5</v>
      </c>
      <c r="L1432" s="133">
        <v>5</v>
      </c>
      <c r="M1432" s="133">
        <v>4</v>
      </c>
      <c r="N1432" s="133">
        <v>5</v>
      </c>
      <c r="O1432" s="133">
        <v>5</v>
      </c>
      <c r="P1432" s="133" t="s">
        <v>3978</v>
      </c>
      <c r="Q1432" s="133" t="s">
        <v>203</v>
      </c>
    </row>
    <row r="1433" spans="1:17" ht="15" hidden="1" x14ac:dyDescent="0.25">
      <c r="A1433" s="95">
        <v>2020</v>
      </c>
      <c r="B1433" s="132" t="s">
        <v>2992</v>
      </c>
      <c r="C1433" s="132" t="s">
        <v>5</v>
      </c>
      <c r="D1433" s="132" t="s">
        <v>5</v>
      </c>
      <c r="E1433" s="132">
        <v>3</v>
      </c>
      <c r="F1433" s="132" t="s">
        <v>5</v>
      </c>
      <c r="G1433" s="132">
        <v>4</v>
      </c>
      <c r="H1433" s="132" t="s">
        <v>5</v>
      </c>
      <c r="I1433" s="132" t="s">
        <v>5</v>
      </c>
      <c r="J1433" s="132" t="s">
        <v>5</v>
      </c>
      <c r="K1433" s="132" t="s">
        <v>5</v>
      </c>
      <c r="L1433" s="132">
        <v>3</v>
      </c>
      <c r="M1433" s="132" t="s">
        <v>5</v>
      </c>
      <c r="N1433" s="132">
        <v>5</v>
      </c>
      <c r="O1433" s="132" t="s">
        <v>5</v>
      </c>
      <c r="P1433" s="132" t="s">
        <v>3983</v>
      </c>
      <c r="Q1433" s="132" t="s">
        <v>3984</v>
      </c>
    </row>
    <row r="1434" spans="1:17" ht="15" hidden="1" x14ac:dyDescent="0.25">
      <c r="A1434" s="95">
        <v>2020</v>
      </c>
      <c r="B1434" s="133" t="s">
        <v>163</v>
      </c>
      <c r="C1434" s="133">
        <v>2</v>
      </c>
      <c r="D1434" s="133">
        <v>1</v>
      </c>
      <c r="E1434" s="133">
        <v>2</v>
      </c>
      <c r="F1434" s="133">
        <v>2</v>
      </c>
      <c r="G1434" s="133">
        <v>2</v>
      </c>
      <c r="H1434" s="133">
        <v>2</v>
      </c>
      <c r="I1434" s="133">
        <v>3</v>
      </c>
      <c r="J1434" s="133">
        <v>2</v>
      </c>
      <c r="K1434" s="133" t="s">
        <v>5</v>
      </c>
      <c r="L1434" s="133">
        <v>3</v>
      </c>
      <c r="M1434" s="133">
        <v>2</v>
      </c>
      <c r="N1434" s="133">
        <v>4</v>
      </c>
      <c r="O1434" s="133">
        <v>2</v>
      </c>
      <c r="P1434" s="133"/>
      <c r="Q1434" s="133" t="s">
        <v>192</v>
      </c>
    </row>
    <row r="1435" spans="1:17" ht="15" hidden="1" x14ac:dyDescent="0.25">
      <c r="A1435" s="95">
        <v>2020</v>
      </c>
      <c r="B1435" s="132" t="s">
        <v>163</v>
      </c>
      <c r="C1435" s="132">
        <v>5</v>
      </c>
      <c r="D1435" s="132">
        <v>4</v>
      </c>
      <c r="E1435" s="132">
        <v>5</v>
      </c>
      <c r="F1435" s="132">
        <v>3</v>
      </c>
      <c r="G1435" s="132">
        <v>5</v>
      </c>
      <c r="H1435" s="132">
        <v>3</v>
      </c>
      <c r="I1435" s="132">
        <v>5</v>
      </c>
      <c r="J1435" s="132">
        <v>3</v>
      </c>
      <c r="K1435" s="132">
        <v>5</v>
      </c>
      <c r="L1435" s="132">
        <v>4</v>
      </c>
      <c r="M1435" s="132">
        <v>4</v>
      </c>
      <c r="N1435" s="132">
        <v>5</v>
      </c>
      <c r="O1435" s="132">
        <v>4</v>
      </c>
      <c r="P1435" s="132" t="s">
        <v>345</v>
      </c>
      <c r="Q1435" s="132" t="s">
        <v>204</v>
      </c>
    </row>
    <row r="1436" spans="1:17" ht="15" x14ac:dyDescent="0.25">
      <c r="A1436" s="95">
        <v>2020</v>
      </c>
      <c r="B1436" s="133" t="s">
        <v>163</v>
      </c>
      <c r="C1436" s="133">
        <v>4</v>
      </c>
      <c r="D1436" s="133">
        <v>1</v>
      </c>
      <c r="E1436" s="133">
        <v>3</v>
      </c>
      <c r="F1436" s="133">
        <v>4</v>
      </c>
      <c r="G1436" s="133">
        <v>2</v>
      </c>
      <c r="H1436" s="133">
        <v>4</v>
      </c>
      <c r="I1436" s="133">
        <v>2</v>
      </c>
      <c r="J1436" s="133">
        <v>1</v>
      </c>
      <c r="K1436" s="133">
        <v>1</v>
      </c>
      <c r="L1436" s="133">
        <v>1</v>
      </c>
      <c r="M1436" s="133">
        <v>1</v>
      </c>
      <c r="N1436" s="133">
        <v>4</v>
      </c>
      <c r="O1436" s="133">
        <v>1</v>
      </c>
      <c r="P1436" s="133" t="s">
        <v>3990</v>
      </c>
      <c r="Q1436" s="133" t="s">
        <v>153</v>
      </c>
    </row>
    <row r="1437" spans="1:17" ht="15" hidden="1" x14ac:dyDescent="0.25">
      <c r="A1437" s="95">
        <v>2020</v>
      </c>
      <c r="B1437" s="132" t="s">
        <v>163</v>
      </c>
      <c r="C1437" s="132">
        <v>4</v>
      </c>
      <c r="D1437" s="132">
        <v>2</v>
      </c>
      <c r="E1437" s="132">
        <v>3</v>
      </c>
      <c r="F1437" s="132">
        <v>5</v>
      </c>
      <c r="G1437" s="132">
        <v>4</v>
      </c>
      <c r="H1437" s="132">
        <v>4</v>
      </c>
      <c r="I1437" s="132">
        <v>4</v>
      </c>
      <c r="J1437" s="132">
        <v>2</v>
      </c>
      <c r="K1437" s="132">
        <v>5</v>
      </c>
      <c r="L1437" s="132">
        <v>3</v>
      </c>
      <c r="M1437" s="132">
        <v>4</v>
      </c>
      <c r="N1437" s="132">
        <v>4</v>
      </c>
      <c r="O1437" s="132">
        <v>4</v>
      </c>
      <c r="P1437" s="132" t="s">
        <v>3994</v>
      </c>
      <c r="Q1437" s="132" t="s">
        <v>203</v>
      </c>
    </row>
    <row r="1438" spans="1:17" ht="15" hidden="1" x14ac:dyDescent="0.25">
      <c r="A1438" s="95">
        <v>2020</v>
      </c>
      <c r="B1438" s="133" t="s">
        <v>162</v>
      </c>
      <c r="C1438" s="133">
        <v>3</v>
      </c>
      <c r="D1438" s="133">
        <v>2</v>
      </c>
      <c r="E1438" s="133">
        <v>5</v>
      </c>
      <c r="F1438" s="133">
        <v>4</v>
      </c>
      <c r="G1438" s="133">
        <v>5</v>
      </c>
      <c r="H1438" s="133">
        <v>3</v>
      </c>
      <c r="I1438" s="133">
        <v>5</v>
      </c>
      <c r="J1438" s="133">
        <v>4</v>
      </c>
      <c r="K1438" s="133">
        <v>4</v>
      </c>
      <c r="L1438" s="133">
        <v>5</v>
      </c>
      <c r="M1438" s="133">
        <v>5</v>
      </c>
      <c r="N1438" s="133">
        <v>4</v>
      </c>
      <c r="O1438" s="133">
        <v>2</v>
      </c>
      <c r="P1438" s="133" t="s">
        <v>345</v>
      </c>
      <c r="Q1438" s="133" t="s">
        <v>204</v>
      </c>
    </row>
    <row r="1439" spans="1:17" ht="15" hidden="1" x14ac:dyDescent="0.25">
      <c r="A1439" s="95">
        <v>2020</v>
      </c>
      <c r="B1439" s="132" t="s">
        <v>163</v>
      </c>
      <c r="C1439" s="132">
        <v>1</v>
      </c>
      <c r="D1439" s="132">
        <v>1</v>
      </c>
      <c r="E1439" s="132">
        <v>4</v>
      </c>
      <c r="F1439" s="132">
        <v>4</v>
      </c>
      <c r="G1439" s="132">
        <v>2</v>
      </c>
      <c r="H1439" s="132">
        <v>1</v>
      </c>
      <c r="I1439" s="132">
        <v>1</v>
      </c>
      <c r="J1439" s="132">
        <v>3</v>
      </c>
      <c r="K1439" s="132">
        <v>3</v>
      </c>
      <c r="L1439" s="132">
        <v>2</v>
      </c>
      <c r="M1439" s="132">
        <v>3</v>
      </c>
      <c r="N1439" s="132">
        <v>5</v>
      </c>
      <c r="O1439" s="132">
        <v>2</v>
      </c>
      <c r="P1439" s="132" t="s">
        <v>430</v>
      </c>
      <c r="Q1439" s="132" t="s">
        <v>203</v>
      </c>
    </row>
    <row r="1440" spans="1:17" ht="15" hidden="1" x14ac:dyDescent="0.25">
      <c r="A1440" s="95">
        <v>2020</v>
      </c>
      <c r="B1440" s="133" t="s">
        <v>162</v>
      </c>
      <c r="C1440" s="133">
        <v>4</v>
      </c>
      <c r="D1440" s="133">
        <v>4</v>
      </c>
      <c r="E1440" s="133">
        <v>4</v>
      </c>
      <c r="F1440" s="133">
        <v>2</v>
      </c>
      <c r="G1440" s="133">
        <v>5</v>
      </c>
      <c r="H1440" s="133">
        <v>3</v>
      </c>
      <c r="I1440" s="133">
        <v>4</v>
      </c>
      <c r="J1440" s="133">
        <v>4</v>
      </c>
      <c r="K1440" s="133">
        <v>3</v>
      </c>
      <c r="L1440" s="133">
        <v>4</v>
      </c>
      <c r="M1440" s="133">
        <v>5</v>
      </c>
      <c r="N1440" s="133">
        <v>5</v>
      </c>
      <c r="O1440" s="133">
        <v>4</v>
      </c>
      <c r="P1440" s="133" t="s">
        <v>4004</v>
      </c>
      <c r="Q1440" s="133" t="s">
        <v>192</v>
      </c>
    </row>
    <row r="1441" spans="1:17" ht="15" hidden="1" x14ac:dyDescent="0.25">
      <c r="A1441" s="95">
        <v>2020</v>
      </c>
      <c r="B1441" s="132" t="s">
        <v>162</v>
      </c>
      <c r="C1441" s="132">
        <v>5</v>
      </c>
      <c r="D1441" s="132">
        <v>5</v>
      </c>
      <c r="E1441" s="132">
        <v>5</v>
      </c>
      <c r="F1441" s="132">
        <v>1</v>
      </c>
      <c r="G1441" s="132">
        <v>5</v>
      </c>
      <c r="H1441" s="132">
        <v>1</v>
      </c>
      <c r="I1441" s="132">
        <v>5</v>
      </c>
      <c r="J1441" s="132">
        <v>5</v>
      </c>
      <c r="K1441" s="132">
        <v>5</v>
      </c>
      <c r="L1441" s="132">
        <v>5</v>
      </c>
      <c r="M1441" s="132">
        <v>5</v>
      </c>
      <c r="N1441" s="132">
        <v>5</v>
      </c>
      <c r="O1441" s="132">
        <v>5</v>
      </c>
      <c r="P1441" s="132" t="s">
        <v>4010</v>
      </c>
      <c r="Q1441" s="132" t="s">
        <v>202</v>
      </c>
    </row>
    <row r="1442" spans="1:17" ht="15" hidden="1" x14ac:dyDescent="0.25">
      <c r="A1442" s="95">
        <v>2020</v>
      </c>
      <c r="B1442" s="133" t="s">
        <v>162</v>
      </c>
      <c r="C1442" s="133">
        <v>4</v>
      </c>
      <c r="D1442" s="133">
        <v>4</v>
      </c>
      <c r="E1442" s="133">
        <v>5</v>
      </c>
      <c r="F1442" s="133">
        <v>5</v>
      </c>
      <c r="G1442" s="133">
        <v>5</v>
      </c>
      <c r="H1442" s="133">
        <v>5</v>
      </c>
      <c r="I1442" s="133">
        <v>5</v>
      </c>
      <c r="J1442" s="133">
        <v>5</v>
      </c>
      <c r="K1442" s="133">
        <v>5</v>
      </c>
      <c r="L1442" s="133">
        <v>5</v>
      </c>
      <c r="M1442" s="133">
        <v>5</v>
      </c>
      <c r="N1442" s="133">
        <v>5</v>
      </c>
      <c r="O1442" s="133">
        <v>2</v>
      </c>
      <c r="P1442" s="133" t="s">
        <v>455</v>
      </c>
      <c r="Q1442" s="133" t="s">
        <v>4013</v>
      </c>
    </row>
    <row r="1443" spans="1:17" ht="15" hidden="1" x14ac:dyDescent="0.25">
      <c r="A1443" s="95">
        <v>2020</v>
      </c>
      <c r="B1443" s="132" t="s">
        <v>162</v>
      </c>
      <c r="C1443" s="132">
        <v>5</v>
      </c>
      <c r="D1443" s="132">
        <v>3</v>
      </c>
      <c r="E1443" s="132">
        <v>5</v>
      </c>
      <c r="F1443" s="132">
        <v>5</v>
      </c>
      <c r="G1443" s="132">
        <v>5</v>
      </c>
      <c r="H1443" s="132">
        <v>3</v>
      </c>
      <c r="I1443" s="132">
        <v>5</v>
      </c>
      <c r="J1443" s="132">
        <v>5</v>
      </c>
      <c r="K1443" s="132">
        <v>3</v>
      </c>
      <c r="L1443" s="132">
        <v>5</v>
      </c>
      <c r="M1443" s="132">
        <v>5</v>
      </c>
      <c r="N1443" s="132">
        <v>5</v>
      </c>
      <c r="O1443" s="132">
        <v>5</v>
      </c>
      <c r="P1443" s="132" t="s">
        <v>4017</v>
      </c>
      <c r="Q1443" s="132" t="s">
        <v>203</v>
      </c>
    </row>
    <row r="1444" spans="1:17" ht="15" hidden="1" x14ac:dyDescent="0.25">
      <c r="A1444" s="95">
        <v>2020</v>
      </c>
      <c r="B1444" s="133" t="s">
        <v>162</v>
      </c>
      <c r="C1444" s="133">
        <v>4</v>
      </c>
      <c r="D1444" s="133">
        <v>1</v>
      </c>
      <c r="E1444" s="133">
        <v>4</v>
      </c>
      <c r="F1444" s="133">
        <v>3</v>
      </c>
      <c r="G1444" s="133">
        <v>5</v>
      </c>
      <c r="H1444" s="133">
        <v>1</v>
      </c>
      <c r="I1444" s="133">
        <v>5</v>
      </c>
      <c r="J1444" s="133">
        <v>1</v>
      </c>
      <c r="K1444" s="133">
        <v>5</v>
      </c>
      <c r="L1444" s="133">
        <v>2</v>
      </c>
      <c r="M1444" s="133">
        <v>4</v>
      </c>
      <c r="N1444" s="133">
        <v>4</v>
      </c>
      <c r="O1444" s="133">
        <v>1</v>
      </c>
      <c r="P1444" s="133" t="s">
        <v>4025</v>
      </c>
      <c r="Q1444" s="133" t="s">
        <v>202</v>
      </c>
    </row>
    <row r="1445" spans="1:17" ht="15" x14ac:dyDescent="0.25">
      <c r="A1445" s="95">
        <v>2020</v>
      </c>
      <c r="B1445" s="132" t="s">
        <v>163</v>
      </c>
      <c r="C1445" s="132">
        <v>4</v>
      </c>
      <c r="D1445" s="132">
        <v>2</v>
      </c>
      <c r="E1445" s="132">
        <v>4</v>
      </c>
      <c r="F1445" s="132">
        <v>3</v>
      </c>
      <c r="G1445" s="132">
        <v>4</v>
      </c>
      <c r="H1445" s="132">
        <v>2</v>
      </c>
      <c r="I1445" s="132">
        <v>4</v>
      </c>
      <c r="J1445" s="132">
        <v>3</v>
      </c>
      <c r="K1445" s="132">
        <v>5</v>
      </c>
      <c r="L1445" s="132">
        <v>4</v>
      </c>
      <c r="M1445" s="132">
        <v>4</v>
      </c>
      <c r="N1445" s="132">
        <v>4</v>
      </c>
      <c r="O1445" s="132">
        <v>4</v>
      </c>
      <c r="P1445" s="132"/>
      <c r="Q1445" s="132" t="s">
        <v>153</v>
      </c>
    </row>
    <row r="1446" spans="1:17" ht="15" x14ac:dyDescent="0.25">
      <c r="A1446" s="95">
        <v>2020</v>
      </c>
      <c r="B1446" s="133" t="s">
        <v>163</v>
      </c>
      <c r="C1446" s="133">
        <v>4</v>
      </c>
      <c r="D1446" s="133">
        <v>3</v>
      </c>
      <c r="E1446" s="133">
        <v>5</v>
      </c>
      <c r="F1446" s="133">
        <v>4</v>
      </c>
      <c r="G1446" s="133">
        <v>5</v>
      </c>
      <c r="H1446" s="133">
        <v>4</v>
      </c>
      <c r="I1446" s="133">
        <v>5</v>
      </c>
      <c r="J1446" s="133">
        <v>4</v>
      </c>
      <c r="K1446" s="133">
        <v>3</v>
      </c>
      <c r="L1446" s="133">
        <v>4</v>
      </c>
      <c r="M1446" s="133">
        <v>4</v>
      </c>
      <c r="N1446" s="133">
        <v>5</v>
      </c>
      <c r="O1446" s="133">
        <v>4</v>
      </c>
      <c r="P1446" s="133" t="s">
        <v>345</v>
      </c>
      <c r="Q1446" s="133" t="s">
        <v>153</v>
      </c>
    </row>
    <row r="1447" spans="1:17" ht="15" hidden="1" x14ac:dyDescent="0.25">
      <c r="A1447" s="95">
        <v>2020</v>
      </c>
      <c r="B1447" s="132" t="s">
        <v>163</v>
      </c>
      <c r="C1447" s="132">
        <v>3</v>
      </c>
      <c r="D1447" s="132">
        <v>3</v>
      </c>
      <c r="E1447" s="132">
        <v>4</v>
      </c>
      <c r="F1447" s="132">
        <v>3</v>
      </c>
      <c r="G1447" s="132">
        <v>4</v>
      </c>
      <c r="H1447" s="132">
        <v>3</v>
      </c>
      <c r="I1447" s="132">
        <v>4</v>
      </c>
      <c r="J1447" s="132">
        <v>3</v>
      </c>
      <c r="K1447" s="132">
        <v>2</v>
      </c>
      <c r="L1447" s="132">
        <v>1</v>
      </c>
      <c r="M1447" s="132">
        <v>2</v>
      </c>
      <c r="N1447" s="132">
        <v>3</v>
      </c>
      <c r="O1447" s="132">
        <v>4</v>
      </c>
      <c r="P1447" s="132" t="s">
        <v>191</v>
      </c>
      <c r="Q1447" s="132" t="s">
        <v>192</v>
      </c>
    </row>
    <row r="1448" spans="1:17" ht="15" hidden="1" x14ac:dyDescent="0.25">
      <c r="A1448" s="95">
        <v>2020</v>
      </c>
      <c r="B1448" s="133" t="s">
        <v>162</v>
      </c>
      <c r="C1448" s="133">
        <v>4</v>
      </c>
      <c r="D1448" s="133">
        <v>3</v>
      </c>
      <c r="E1448" s="133">
        <v>5</v>
      </c>
      <c r="F1448" s="133">
        <v>4</v>
      </c>
      <c r="G1448" s="133">
        <v>5</v>
      </c>
      <c r="H1448" s="133">
        <v>3</v>
      </c>
      <c r="I1448" s="133">
        <v>5</v>
      </c>
      <c r="J1448" s="133">
        <v>4</v>
      </c>
      <c r="K1448" s="133">
        <v>5</v>
      </c>
      <c r="L1448" s="133">
        <v>3</v>
      </c>
      <c r="M1448" s="133">
        <v>5</v>
      </c>
      <c r="N1448" s="133">
        <v>4</v>
      </c>
      <c r="O1448" s="133">
        <v>5</v>
      </c>
      <c r="P1448" s="133" t="s">
        <v>4037</v>
      </c>
      <c r="Q1448" s="133" t="s">
        <v>202</v>
      </c>
    </row>
    <row r="1449" spans="1:17" ht="15" hidden="1" x14ac:dyDescent="0.25">
      <c r="A1449" s="95">
        <v>2020</v>
      </c>
      <c r="B1449" s="132" t="s">
        <v>162</v>
      </c>
      <c r="C1449" s="132">
        <v>5</v>
      </c>
      <c r="D1449" s="132">
        <v>5</v>
      </c>
      <c r="E1449" s="132">
        <v>5</v>
      </c>
      <c r="F1449" s="132">
        <v>5</v>
      </c>
      <c r="G1449" s="132">
        <v>5</v>
      </c>
      <c r="H1449" s="132">
        <v>5</v>
      </c>
      <c r="I1449" s="132">
        <v>5</v>
      </c>
      <c r="J1449" s="132">
        <v>5</v>
      </c>
      <c r="K1449" s="132">
        <v>5</v>
      </c>
      <c r="L1449" s="132">
        <v>5</v>
      </c>
      <c r="M1449" s="132">
        <v>5</v>
      </c>
      <c r="N1449" s="132">
        <v>5</v>
      </c>
      <c r="O1449" s="132">
        <v>5</v>
      </c>
      <c r="P1449" s="132" t="s">
        <v>2077</v>
      </c>
      <c r="Q1449" s="132" t="s">
        <v>202</v>
      </c>
    </row>
    <row r="1450" spans="1:17" ht="15" hidden="1" x14ac:dyDescent="0.25">
      <c r="A1450" s="95">
        <v>2020</v>
      </c>
      <c r="B1450" s="133" t="s">
        <v>162</v>
      </c>
      <c r="C1450" s="133">
        <v>4</v>
      </c>
      <c r="D1450" s="133">
        <v>3</v>
      </c>
      <c r="E1450" s="133">
        <v>5</v>
      </c>
      <c r="F1450" s="133">
        <v>3</v>
      </c>
      <c r="G1450" s="133">
        <v>3</v>
      </c>
      <c r="H1450" s="133">
        <v>3</v>
      </c>
      <c r="I1450" s="133">
        <v>4</v>
      </c>
      <c r="J1450" s="133">
        <v>5</v>
      </c>
      <c r="K1450" s="133">
        <v>4</v>
      </c>
      <c r="L1450" s="133">
        <v>4</v>
      </c>
      <c r="M1450" s="133">
        <v>4</v>
      </c>
      <c r="N1450" s="133">
        <v>5</v>
      </c>
      <c r="O1450" s="133">
        <v>5</v>
      </c>
      <c r="P1450" s="133" t="s">
        <v>301</v>
      </c>
      <c r="Q1450" s="133" t="s">
        <v>192</v>
      </c>
    </row>
    <row r="1451" spans="1:17" ht="15" hidden="1" x14ac:dyDescent="0.25">
      <c r="A1451" s="95">
        <v>2020</v>
      </c>
      <c r="B1451" s="132" t="s">
        <v>162</v>
      </c>
      <c r="C1451" s="132" t="s">
        <v>5</v>
      </c>
      <c r="D1451" s="132">
        <v>1</v>
      </c>
      <c r="E1451" s="132">
        <v>4</v>
      </c>
      <c r="F1451" s="132">
        <v>3</v>
      </c>
      <c r="G1451" s="132">
        <v>5</v>
      </c>
      <c r="H1451" s="132">
        <v>3</v>
      </c>
      <c r="I1451" s="132">
        <v>5</v>
      </c>
      <c r="J1451" s="132">
        <v>3</v>
      </c>
      <c r="K1451" s="132">
        <v>5</v>
      </c>
      <c r="L1451" s="132">
        <v>5</v>
      </c>
      <c r="M1451" s="132">
        <v>2</v>
      </c>
      <c r="N1451" s="132">
        <v>5</v>
      </c>
      <c r="O1451" s="132">
        <v>3</v>
      </c>
      <c r="P1451" s="132" t="s">
        <v>301</v>
      </c>
      <c r="Q1451" s="132" t="s">
        <v>192</v>
      </c>
    </row>
    <row r="1452" spans="1:17" ht="15" hidden="1" x14ac:dyDescent="0.25">
      <c r="A1452" s="95">
        <v>2020</v>
      </c>
      <c r="B1452" s="133" t="s">
        <v>162</v>
      </c>
      <c r="C1452" s="133">
        <v>4</v>
      </c>
      <c r="D1452" s="133">
        <v>4</v>
      </c>
      <c r="E1452" s="133">
        <v>4</v>
      </c>
      <c r="F1452" s="133">
        <v>4</v>
      </c>
      <c r="G1452" s="133">
        <v>3</v>
      </c>
      <c r="H1452" s="133">
        <v>5</v>
      </c>
      <c r="I1452" s="133">
        <v>5</v>
      </c>
      <c r="J1452" s="133">
        <v>4</v>
      </c>
      <c r="K1452" s="133">
        <v>4</v>
      </c>
      <c r="L1452" s="133">
        <v>5</v>
      </c>
      <c r="M1452" s="133">
        <v>5</v>
      </c>
      <c r="N1452" s="133">
        <v>5</v>
      </c>
      <c r="O1452" s="133">
        <v>4</v>
      </c>
      <c r="P1452" s="133" t="s">
        <v>944</v>
      </c>
      <c r="Q1452" s="133" t="s">
        <v>4054</v>
      </c>
    </row>
    <row r="1453" spans="1:17" ht="15" hidden="1" x14ac:dyDescent="0.25">
      <c r="A1453" s="95">
        <v>2020</v>
      </c>
      <c r="B1453" s="132" t="s">
        <v>162</v>
      </c>
      <c r="C1453" s="132">
        <v>3</v>
      </c>
      <c r="D1453" s="132">
        <v>3</v>
      </c>
      <c r="E1453" s="132">
        <v>3</v>
      </c>
      <c r="F1453" s="132">
        <v>3</v>
      </c>
      <c r="G1453" s="132">
        <v>5</v>
      </c>
      <c r="H1453" s="132">
        <v>3</v>
      </c>
      <c r="I1453" s="132">
        <v>5</v>
      </c>
      <c r="J1453" s="132">
        <v>5</v>
      </c>
      <c r="K1453" s="132">
        <v>3</v>
      </c>
      <c r="L1453" s="132">
        <v>5</v>
      </c>
      <c r="M1453" s="132">
        <v>3</v>
      </c>
      <c r="N1453" s="132">
        <v>1</v>
      </c>
      <c r="O1453" s="132">
        <v>1</v>
      </c>
      <c r="P1453" s="132" t="s">
        <v>345</v>
      </c>
      <c r="Q1453" s="132" t="s">
        <v>204</v>
      </c>
    </row>
    <row r="1454" spans="1:17" ht="15" x14ac:dyDescent="0.25">
      <c r="A1454" s="95">
        <v>2020</v>
      </c>
      <c r="B1454" s="133" t="s">
        <v>163</v>
      </c>
      <c r="C1454" s="133">
        <v>4</v>
      </c>
      <c r="D1454" s="133">
        <v>4</v>
      </c>
      <c r="E1454" s="133">
        <v>5</v>
      </c>
      <c r="F1454" s="133">
        <v>2</v>
      </c>
      <c r="G1454" s="133">
        <v>4</v>
      </c>
      <c r="H1454" s="133">
        <v>2</v>
      </c>
      <c r="I1454" s="133">
        <v>3</v>
      </c>
      <c r="J1454" s="133">
        <v>2</v>
      </c>
      <c r="K1454" s="133">
        <v>1</v>
      </c>
      <c r="L1454" s="133">
        <v>2</v>
      </c>
      <c r="M1454" s="133">
        <v>2</v>
      </c>
      <c r="N1454" s="133">
        <v>4</v>
      </c>
      <c r="O1454" s="133">
        <v>5</v>
      </c>
      <c r="P1454" s="133" t="s">
        <v>345</v>
      </c>
      <c r="Q1454" s="133" t="s">
        <v>153</v>
      </c>
    </row>
    <row r="1455" spans="1:17" ht="15" x14ac:dyDescent="0.25">
      <c r="A1455" s="95">
        <v>2020</v>
      </c>
      <c r="B1455" s="132" t="s">
        <v>163</v>
      </c>
      <c r="C1455" s="132">
        <v>4</v>
      </c>
      <c r="D1455" s="132">
        <v>3</v>
      </c>
      <c r="E1455" s="132">
        <v>4</v>
      </c>
      <c r="F1455" s="132">
        <v>4</v>
      </c>
      <c r="G1455" s="132">
        <v>4</v>
      </c>
      <c r="H1455" s="132">
        <v>4</v>
      </c>
      <c r="I1455" s="132">
        <v>3</v>
      </c>
      <c r="J1455" s="132">
        <v>3</v>
      </c>
      <c r="K1455" s="132">
        <v>4</v>
      </c>
      <c r="L1455" s="132">
        <v>2</v>
      </c>
      <c r="M1455" s="132">
        <v>2</v>
      </c>
      <c r="N1455" s="132">
        <v>3</v>
      </c>
      <c r="O1455" s="132">
        <v>3</v>
      </c>
      <c r="P1455" s="132" t="s">
        <v>4065</v>
      </c>
      <c r="Q1455" s="132" t="s">
        <v>153</v>
      </c>
    </row>
    <row r="1456" spans="1:17" ht="15" hidden="1" x14ac:dyDescent="0.25">
      <c r="A1456" s="95">
        <v>2020</v>
      </c>
      <c r="B1456" s="133" t="s">
        <v>162</v>
      </c>
      <c r="C1456" s="133">
        <v>1</v>
      </c>
      <c r="D1456" s="133">
        <v>1</v>
      </c>
      <c r="E1456" s="133">
        <v>4</v>
      </c>
      <c r="F1456" s="133">
        <v>2</v>
      </c>
      <c r="G1456" s="133">
        <v>4</v>
      </c>
      <c r="H1456" s="133" t="s">
        <v>5</v>
      </c>
      <c r="I1456" s="133">
        <v>4</v>
      </c>
      <c r="J1456" s="133">
        <v>3</v>
      </c>
      <c r="K1456" s="133">
        <v>4</v>
      </c>
      <c r="L1456" s="133">
        <v>2</v>
      </c>
      <c r="M1456" s="133">
        <v>2</v>
      </c>
      <c r="N1456" s="133">
        <v>4</v>
      </c>
      <c r="O1456" s="133">
        <v>2</v>
      </c>
      <c r="P1456" s="133" t="s">
        <v>4068</v>
      </c>
      <c r="Q1456" s="133" t="s">
        <v>202</v>
      </c>
    </row>
    <row r="1457" spans="1:17" ht="15" hidden="1" x14ac:dyDescent="0.25">
      <c r="A1457" s="95">
        <v>2020</v>
      </c>
      <c r="B1457" s="132" t="s">
        <v>162</v>
      </c>
      <c r="C1457" s="132">
        <v>5</v>
      </c>
      <c r="D1457" s="132">
        <v>4</v>
      </c>
      <c r="E1457" s="132">
        <v>5</v>
      </c>
      <c r="F1457" s="132">
        <v>4</v>
      </c>
      <c r="G1457" s="132">
        <v>5</v>
      </c>
      <c r="H1457" s="132">
        <v>4</v>
      </c>
      <c r="I1457" s="132">
        <v>5</v>
      </c>
      <c r="J1457" s="132">
        <v>5</v>
      </c>
      <c r="K1457" s="132">
        <v>5</v>
      </c>
      <c r="L1457" s="132">
        <v>5</v>
      </c>
      <c r="M1457" s="132">
        <v>5</v>
      </c>
      <c r="N1457" s="132">
        <v>5</v>
      </c>
      <c r="O1457" s="132">
        <v>5</v>
      </c>
      <c r="P1457" s="132" t="s">
        <v>379</v>
      </c>
      <c r="Q1457" s="132" t="s">
        <v>203</v>
      </c>
    </row>
    <row r="1458" spans="1:17" ht="15" hidden="1" x14ac:dyDescent="0.25">
      <c r="A1458" s="95">
        <v>2020</v>
      </c>
      <c r="B1458" s="133" t="s">
        <v>162</v>
      </c>
      <c r="C1458" s="133">
        <v>4</v>
      </c>
      <c r="D1458" s="133">
        <v>3</v>
      </c>
      <c r="E1458" s="133">
        <v>5</v>
      </c>
      <c r="F1458" s="133">
        <v>4</v>
      </c>
      <c r="G1458" s="133">
        <v>5</v>
      </c>
      <c r="H1458" s="133" t="s">
        <v>5</v>
      </c>
      <c r="I1458" s="133" t="s">
        <v>5</v>
      </c>
      <c r="J1458" s="133">
        <v>4</v>
      </c>
      <c r="K1458" s="133">
        <v>3</v>
      </c>
      <c r="L1458" s="133">
        <v>5</v>
      </c>
      <c r="M1458" s="133">
        <v>5</v>
      </c>
      <c r="N1458" s="133">
        <v>4</v>
      </c>
      <c r="O1458" s="133">
        <v>4</v>
      </c>
      <c r="P1458" s="133" t="s">
        <v>4072</v>
      </c>
      <c r="Q1458" s="133" t="s">
        <v>202</v>
      </c>
    </row>
    <row r="1459" spans="1:17" ht="15" hidden="1" x14ac:dyDescent="0.25">
      <c r="A1459" s="95">
        <v>2020</v>
      </c>
      <c r="B1459" s="132" t="s">
        <v>163</v>
      </c>
      <c r="C1459" s="132">
        <v>3</v>
      </c>
      <c r="D1459" s="132">
        <v>4</v>
      </c>
      <c r="E1459" s="132">
        <v>3</v>
      </c>
      <c r="F1459" s="132">
        <v>3</v>
      </c>
      <c r="G1459" s="132">
        <v>3</v>
      </c>
      <c r="H1459" s="132">
        <v>5</v>
      </c>
      <c r="I1459" s="132">
        <v>2</v>
      </c>
      <c r="J1459" s="132">
        <v>2</v>
      </c>
      <c r="K1459" s="132">
        <v>3</v>
      </c>
      <c r="L1459" s="132">
        <v>2</v>
      </c>
      <c r="M1459" s="132">
        <v>3</v>
      </c>
      <c r="N1459" s="132">
        <v>5</v>
      </c>
      <c r="O1459" s="132">
        <v>2</v>
      </c>
      <c r="P1459" s="132" t="s">
        <v>2096</v>
      </c>
      <c r="Q1459" s="132" t="s">
        <v>203</v>
      </c>
    </row>
    <row r="1460" spans="1:17" ht="15" hidden="1" x14ac:dyDescent="0.25">
      <c r="A1460" s="95">
        <v>2020</v>
      </c>
      <c r="B1460" s="133" t="s">
        <v>163</v>
      </c>
      <c r="C1460" s="133">
        <v>5</v>
      </c>
      <c r="D1460" s="133">
        <v>4</v>
      </c>
      <c r="E1460" s="133">
        <v>5</v>
      </c>
      <c r="F1460" s="133">
        <v>5</v>
      </c>
      <c r="G1460" s="133">
        <v>5</v>
      </c>
      <c r="H1460" s="133">
        <v>4</v>
      </c>
      <c r="I1460" s="133">
        <v>5</v>
      </c>
      <c r="J1460" s="133">
        <v>5</v>
      </c>
      <c r="K1460" s="133">
        <v>4</v>
      </c>
      <c r="L1460" s="133">
        <v>4</v>
      </c>
      <c r="M1460" s="133">
        <v>4</v>
      </c>
      <c r="N1460" s="133">
        <v>5</v>
      </c>
      <c r="O1460" s="133">
        <v>4</v>
      </c>
      <c r="P1460" s="133" t="s">
        <v>571</v>
      </c>
      <c r="Q1460" s="133" t="s">
        <v>203</v>
      </c>
    </row>
    <row r="1461" spans="1:17" ht="15" hidden="1" x14ac:dyDescent="0.25">
      <c r="A1461" s="95">
        <v>2020</v>
      </c>
      <c r="B1461" s="132" t="s">
        <v>162</v>
      </c>
      <c r="C1461" s="132">
        <v>4</v>
      </c>
      <c r="D1461" s="132">
        <v>5</v>
      </c>
      <c r="E1461" s="132">
        <v>3</v>
      </c>
      <c r="F1461" s="132">
        <v>4</v>
      </c>
      <c r="G1461" s="132">
        <v>5</v>
      </c>
      <c r="H1461" s="132">
        <v>5</v>
      </c>
      <c r="I1461" s="132">
        <v>3</v>
      </c>
      <c r="J1461" s="132">
        <v>2</v>
      </c>
      <c r="K1461" s="132">
        <v>2</v>
      </c>
      <c r="L1461" s="132">
        <v>5</v>
      </c>
      <c r="M1461" s="132">
        <v>4</v>
      </c>
      <c r="N1461" s="132">
        <v>5</v>
      </c>
      <c r="O1461" s="132">
        <v>5</v>
      </c>
      <c r="P1461" s="132" t="s">
        <v>4082</v>
      </c>
      <c r="Q1461" s="132" t="s">
        <v>4083</v>
      </c>
    </row>
    <row r="1462" spans="1:17" ht="15" hidden="1" x14ac:dyDescent="0.25">
      <c r="A1462" s="95">
        <v>2020</v>
      </c>
      <c r="B1462" s="133" t="s">
        <v>2570</v>
      </c>
      <c r="C1462" s="133">
        <v>5</v>
      </c>
      <c r="D1462" s="133">
        <v>1</v>
      </c>
      <c r="E1462" s="133">
        <v>5</v>
      </c>
      <c r="F1462" s="133">
        <v>5</v>
      </c>
      <c r="G1462" s="133">
        <v>5</v>
      </c>
      <c r="H1462" s="133">
        <v>1</v>
      </c>
      <c r="I1462" s="133">
        <v>1</v>
      </c>
      <c r="J1462" s="133">
        <v>1</v>
      </c>
      <c r="K1462" s="133">
        <v>1</v>
      </c>
      <c r="L1462" s="133">
        <v>1</v>
      </c>
      <c r="M1462" s="133">
        <v>1</v>
      </c>
      <c r="N1462" s="133">
        <v>5</v>
      </c>
      <c r="O1462" s="133">
        <v>1</v>
      </c>
      <c r="P1462" s="133" t="s">
        <v>4087</v>
      </c>
      <c r="Q1462" s="133" t="s">
        <v>4088</v>
      </c>
    </row>
    <row r="1463" spans="1:17" ht="15" hidden="1" x14ac:dyDescent="0.25">
      <c r="A1463" s="95">
        <v>2020</v>
      </c>
      <c r="B1463" s="132" t="s">
        <v>163</v>
      </c>
      <c r="C1463" s="132">
        <v>4</v>
      </c>
      <c r="D1463" s="132">
        <v>3</v>
      </c>
      <c r="E1463" s="132">
        <v>3</v>
      </c>
      <c r="F1463" s="132">
        <v>2</v>
      </c>
      <c r="G1463" s="132">
        <v>4</v>
      </c>
      <c r="H1463" s="132">
        <v>2</v>
      </c>
      <c r="I1463" s="132">
        <v>3</v>
      </c>
      <c r="J1463" s="132">
        <v>3</v>
      </c>
      <c r="K1463" s="132">
        <v>2</v>
      </c>
      <c r="L1463" s="132">
        <v>2</v>
      </c>
      <c r="M1463" s="132">
        <v>2</v>
      </c>
      <c r="N1463" s="132">
        <v>3</v>
      </c>
      <c r="O1463" s="132">
        <v>2</v>
      </c>
      <c r="P1463" s="132" t="s">
        <v>4093</v>
      </c>
      <c r="Q1463" s="132" t="s">
        <v>192</v>
      </c>
    </row>
    <row r="1464" spans="1:17" ht="15" hidden="1" x14ac:dyDescent="0.25">
      <c r="A1464" s="95">
        <v>2020</v>
      </c>
      <c r="B1464" s="133" t="s">
        <v>162</v>
      </c>
      <c r="C1464" s="133">
        <v>4</v>
      </c>
      <c r="D1464" s="133">
        <v>2</v>
      </c>
      <c r="E1464" s="133">
        <v>3</v>
      </c>
      <c r="F1464" s="133">
        <v>2</v>
      </c>
      <c r="G1464" s="133">
        <v>3</v>
      </c>
      <c r="H1464" s="133">
        <v>3</v>
      </c>
      <c r="I1464" s="133">
        <v>2</v>
      </c>
      <c r="J1464" s="133">
        <v>3</v>
      </c>
      <c r="K1464" s="133">
        <v>3</v>
      </c>
      <c r="L1464" s="133">
        <v>3</v>
      </c>
      <c r="M1464" s="133">
        <v>3</v>
      </c>
      <c r="N1464" s="133">
        <v>4</v>
      </c>
      <c r="O1464" s="133">
        <v>2</v>
      </c>
      <c r="P1464" s="133" t="s">
        <v>345</v>
      </c>
      <c r="Q1464" s="133" t="s">
        <v>204</v>
      </c>
    </row>
    <row r="1465" spans="1:17" ht="15" hidden="1" x14ac:dyDescent="0.25">
      <c r="A1465" s="95">
        <v>2020</v>
      </c>
      <c r="B1465" s="132" t="s">
        <v>162</v>
      </c>
      <c r="C1465" s="132">
        <v>5</v>
      </c>
      <c r="D1465" s="132">
        <v>5</v>
      </c>
      <c r="E1465" s="132">
        <v>5</v>
      </c>
      <c r="F1465" s="132">
        <v>5</v>
      </c>
      <c r="G1465" s="132">
        <v>4</v>
      </c>
      <c r="H1465" s="132">
        <v>5</v>
      </c>
      <c r="I1465" s="132">
        <v>2</v>
      </c>
      <c r="J1465" s="132">
        <v>4</v>
      </c>
      <c r="K1465" s="132">
        <v>2</v>
      </c>
      <c r="L1465" s="132">
        <v>5</v>
      </c>
      <c r="M1465" s="132">
        <v>3</v>
      </c>
      <c r="N1465" s="132">
        <v>5</v>
      </c>
      <c r="O1465" s="132">
        <v>4</v>
      </c>
      <c r="P1465" s="132" t="s">
        <v>401</v>
      </c>
      <c r="Q1465" s="132" t="s">
        <v>203</v>
      </c>
    </row>
    <row r="1466" spans="1:17" ht="15" hidden="1" x14ac:dyDescent="0.25">
      <c r="A1466" s="95">
        <v>2020</v>
      </c>
      <c r="B1466" s="133" t="s">
        <v>162</v>
      </c>
      <c r="C1466" s="133">
        <v>3</v>
      </c>
      <c r="D1466" s="133">
        <v>4</v>
      </c>
      <c r="E1466" s="133">
        <v>4</v>
      </c>
      <c r="F1466" s="133">
        <v>5</v>
      </c>
      <c r="G1466" s="133">
        <v>5</v>
      </c>
      <c r="H1466" s="133">
        <v>4</v>
      </c>
      <c r="I1466" s="133">
        <v>3</v>
      </c>
      <c r="J1466" s="133">
        <v>4</v>
      </c>
      <c r="K1466" s="133">
        <v>4</v>
      </c>
      <c r="L1466" s="133">
        <v>5</v>
      </c>
      <c r="M1466" s="133">
        <v>5</v>
      </c>
      <c r="N1466" s="133">
        <v>3</v>
      </c>
      <c r="O1466" s="133">
        <v>4</v>
      </c>
      <c r="P1466" s="133" t="s">
        <v>3642</v>
      </c>
      <c r="Q1466" s="133" t="s">
        <v>204</v>
      </c>
    </row>
    <row r="1467" spans="1:17" ht="15" hidden="1" x14ac:dyDescent="0.25">
      <c r="A1467" s="95">
        <v>2020</v>
      </c>
      <c r="B1467" s="132" t="s">
        <v>162</v>
      </c>
      <c r="C1467" s="132">
        <v>4</v>
      </c>
      <c r="D1467" s="132">
        <v>3</v>
      </c>
      <c r="E1467" s="132">
        <v>4</v>
      </c>
      <c r="F1467" s="132">
        <v>3</v>
      </c>
      <c r="G1467" s="132">
        <v>5</v>
      </c>
      <c r="H1467" s="132">
        <v>3</v>
      </c>
      <c r="I1467" s="132">
        <v>2</v>
      </c>
      <c r="J1467" s="132">
        <v>4</v>
      </c>
      <c r="K1467" s="132">
        <v>3</v>
      </c>
      <c r="L1467" s="132">
        <v>5</v>
      </c>
      <c r="M1467" s="132">
        <v>4</v>
      </c>
      <c r="N1467" s="132">
        <v>4</v>
      </c>
      <c r="O1467" s="132">
        <v>5</v>
      </c>
      <c r="P1467" s="132" t="s">
        <v>4110</v>
      </c>
      <c r="Q1467" s="132" t="s">
        <v>202</v>
      </c>
    </row>
    <row r="1468" spans="1:17" ht="15" hidden="1" x14ac:dyDescent="0.25">
      <c r="A1468" s="95">
        <v>2020</v>
      </c>
      <c r="B1468" s="133" t="s">
        <v>162</v>
      </c>
      <c r="C1468" s="133">
        <v>5</v>
      </c>
      <c r="D1468" s="133">
        <v>5</v>
      </c>
      <c r="E1468" s="133">
        <v>5</v>
      </c>
      <c r="F1468" s="133">
        <v>5</v>
      </c>
      <c r="G1468" s="133">
        <v>5</v>
      </c>
      <c r="H1468" s="133">
        <v>5</v>
      </c>
      <c r="I1468" s="133">
        <v>5</v>
      </c>
      <c r="J1468" s="133">
        <v>3</v>
      </c>
      <c r="K1468" s="133">
        <v>1</v>
      </c>
      <c r="L1468" s="133">
        <v>5</v>
      </c>
      <c r="M1468" s="133">
        <v>3</v>
      </c>
      <c r="N1468" s="133">
        <v>5</v>
      </c>
      <c r="O1468" s="133">
        <v>3</v>
      </c>
      <c r="P1468" s="133" t="s">
        <v>345</v>
      </c>
      <c r="Q1468" s="133" t="s">
        <v>204</v>
      </c>
    </row>
    <row r="1469" spans="1:17" ht="15" hidden="1" x14ac:dyDescent="0.25">
      <c r="A1469" s="95">
        <v>2020</v>
      </c>
      <c r="B1469" s="132" t="s">
        <v>162</v>
      </c>
      <c r="C1469" s="132">
        <v>5</v>
      </c>
      <c r="D1469" s="132">
        <v>2</v>
      </c>
      <c r="E1469" s="132">
        <v>5</v>
      </c>
      <c r="F1469" s="132">
        <v>4</v>
      </c>
      <c r="G1469" s="132">
        <v>4</v>
      </c>
      <c r="H1469" s="132">
        <v>2</v>
      </c>
      <c r="I1469" s="132">
        <v>5</v>
      </c>
      <c r="J1469" s="132">
        <v>3</v>
      </c>
      <c r="K1469" s="132">
        <v>3</v>
      </c>
      <c r="L1469" s="132">
        <v>4</v>
      </c>
      <c r="M1469" s="132">
        <v>3</v>
      </c>
      <c r="N1469" s="132">
        <v>5</v>
      </c>
      <c r="O1469" s="132">
        <v>5</v>
      </c>
      <c r="P1469" s="132" t="s">
        <v>4117</v>
      </c>
      <c r="Q1469" s="132" t="s">
        <v>202</v>
      </c>
    </row>
    <row r="1470" spans="1:17" ht="15" hidden="1" x14ac:dyDescent="0.25">
      <c r="A1470" s="95">
        <v>2020</v>
      </c>
      <c r="B1470" s="133" t="s">
        <v>162</v>
      </c>
      <c r="C1470" s="133">
        <v>1</v>
      </c>
      <c r="D1470" s="133">
        <v>1</v>
      </c>
      <c r="E1470" s="133">
        <v>5</v>
      </c>
      <c r="F1470" s="133">
        <v>3</v>
      </c>
      <c r="G1470" s="133">
        <v>4</v>
      </c>
      <c r="H1470" s="133">
        <v>2</v>
      </c>
      <c r="I1470" s="133">
        <v>3</v>
      </c>
      <c r="J1470" s="133">
        <v>3</v>
      </c>
      <c r="K1470" s="133">
        <v>3</v>
      </c>
      <c r="L1470" s="133">
        <v>3</v>
      </c>
      <c r="M1470" s="133">
        <v>4</v>
      </c>
      <c r="N1470" s="133">
        <v>5</v>
      </c>
      <c r="O1470" s="133">
        <v>4</v>
      </c>
      <c r="P1470" s="133"/>
      <c r="Q1470" s="133" t="s">
        <v>192</v>
      </c>
    </row>
    <row r="1471" spans="1:17" ht="15" hidden="1" x14ac:dyDescent="0.25">
      <c r="A1471" s="95">
        <v>2020</v>
      </c>
      <c r="B1471" s="132" t="s">
        <v>162</v>
      </c>
      <c r="C1471" s="132">
        <v>5</v>
      </c>
      <c r="D1471" s="132">
        <v>4</v>
      </c>
      <c r="E1471" s="132">
        <v>5</v>
      </c>
      <c r="F1471" s="132">
        <v>5</v>
      </c>
      <c r="G1471" s="132">
        <v>5</v>
      </c>
      <c r="H1471" s="132">
        <v>5</v>
      </c>
      <c r="I1471" s="132">
        <v>5</v>
      </c>
      <c r="J1471" s="132">
        <v>3</v>
      </c>
      <c r="K1471" s="132">
        <v>4</v>
      </c>
      <c r="L1471" s="132">
        <v>5</v>
      </c>
      <c r="M1471" s="132">
        <v>5</v>
      </c>
      <c r="N1471" s="132">
        <v>5</v>
      </c>
      <c r="O1471" s="132">
        <v>3</v>
      </c>
      <c r="P1471" s="132" t="s">
        <v>4125</v>
      </c>
      <c r="Q1471" s="132" t="s">
        <v>203</v>
      </c>
    </row>
    <row r="1472" spans="1:17" ht="15" hidden="1" x14ac:dyDescent="0.25">
      <c r="A1472" s="95">
        <v>2020</v>
      </c>
      <c r="B1472" s="133" t="s">
        <v>163</v>
      </c>
      <c r="C1472" s="133">
        <v>4</v>
      </c>
      <c r="D1472" s="133">
        <v>1</v>
      </c>
      <c r="E1472" s="133">
        <v>4</v>
      </c>
      <c r="F1472" s="133">
        <v>2</v>
      </c>
      <c r="G1472" s="133">
        <v>4</v>
      </c>
      <c r="H1472" s="133">
        <v>1</v>
      </c>
      <c r="I1472" s="133">
        <v>3</v>
      </c>
      <c r="J1472" s="133">
        <v>5</v>
      </c>
      <c r="K1472" s="133">
        <v>1</v>
      </c>
      <c r="L1472" s="133">
        <v>4</v>
      </c>
      <c r="M1472" s="133">
        <v>5</v>
      </c>
      <c r="N1472" s="133">
        <v>4</v>
      </c>
      <c r="O1472" s="133">
        <v>1</v>
      </c>
      <c r="P1472" s="133" t="s">
        <v>4127</v>
      </c>
      <c r="Q1472" s="133" t="s">
        <v>204</v>
      </c>
    </row>
    <row r="1473" spans="1:17" ht="15" hidden="1" x14ac:dyDescent="0.25">
      <c r="A1473" s="95">
        <v>2020</v>
      </c>
      <c r="B1473" s="132" t="s">
        <v>163</v>
      </c>
      <c r="C1473" s="132">
        <v>2</v>
      </c>
      <c r="D1473" s="132">
        <v>2</v>
      </c>
      <c r="E1473" s="132">
        <v>2</v>
      </c>
      <c r="F1473" s="132">
        <v>2</v>
      </c>
      <c r="G1473" s="132">
        <v>2</v>
      </c>
      <c r="H1473" s="132">
        <v>2</v>
      </c>
      <c r="I1473" s="132">
        <v>2</v>
      </c>
      <c r="J1473" s="132">
        <v>2</v>
      </c>
      <c r="K1473" s="132">
        <v>2</v>
      </c>
      <c r="L1473" s="132">
        <v>1</v>
      </c>
      <c r="M1473" s="132">
        <v>2</v>
      </c>
      <c r="N1473" s="132">
        <v>2</v>
      </c>
      <c r="O1473" s="132">
        <v>2</v>
      </c>
      <c r="P1473" s="132" t="s">
        <v>4131</v>
      </c>
      <c r="Q1473" s="132" t="s">
        <v>202</v>
      </c>
    </row>
    <row r="1474" spans="1:17" ht="15" hidden="1" x14ac:dyDescent="0.25">
      <c r="A1474" s="95">
        <v>2020</v>
      </c>
      <c r="B1474" s="133" t="s">
        <v>162</v>
      </c>
      <c r="C1474" s="133">
        <v>3</v>
      </c>
      <c r="D1474" s="133">
        <v>1</v>
      </c>
      <c r="E1474" s="133">
        <v>4</v>
      </c>
      <c r="F1474" s="133">
        <v>2</v>
      </c>
      <c r="G1474" s="133">
        <v>5</v>
      </c>
      <c r="H1474" s="133">
        <v>2</v>
      </c>
      <c r="I1474" s="133">
        <v>5</v>
      </c>
      <c r="J1474" s="133">
        <v>2</v>
      </c>
      <c r="K1474" s="133">
        <v>2</v>
      </c>
      <c r="L1474" s="133">
        <v>3</v>
      </c>
      <c r="M1474" s="133">
        <v>1</v>
      </c>
      <c r="N1474" s="133">
        <v>5</v>
      </c>
      <c r="O1474" s="133">
        <v>2</v>
      </c>
      <c r="P1474" s="133"/>
      <c r="Q1474" s="133" t="s">
        <v>204</v>
      </c>
    </row>
    <row r="1475" spans="1:17" ht="15" hidden="1" x14ac:dyDescent="0.25">
      <c r="A1475" s="95">
        <v>2020</v>
      </c>
      <c r="B1475" s="132" t="s">
        <v>162</v>
      </c>
      <c r="C1475" s="132">
        <v>5</v>
      </c>
      <c r="D1475" s="132">
        <v>2</v>
      </c>
      <c r="E1475" s="132">
        <v>3</v>
      </c>
      <c r="F1475" s="132">
        <v>3</v>
      </c>
      <c r="G1475" s="132">
        <v>3</v>
      </c>
      <c r="H1475" s="132">
        <v>5</v>
      </c>
      <c r="I1475" s="132">
        <v>2</v>
      </c>
      <c r="J1475" s="132">
        <v>2</v>
      </c>
      <c r="K1475" s="132">
        <v>3</v>
      </c>
      <c r="L1475" s="132">
        <v>2</v>
      </c>
      <c r="M1475" s="132">
        <v>5</v>
      </c>
      <c r="N1475" s="132">
        <v>3</v>
      </c>
      <c r="O1475" s="132">
        <v>2</v>
      </c>
      <c r="P1475" s="132" t="s">
        <v>455</v>
      </c>
      <c r="Q1475" s="132" t="s">
        <v>192</v>
      </c>
    </row>
    <row r="1476" spans="1:17" ht="15" x14ac:dyDescent="0.25">
      <c r="A1476" s="95">
        <v>2020</v>
      </c>
      <c r="B1476" s="133" t="s">
        <v>163</v>
      </c>
      <c r="C1476" s="133">
        <v>5</v>
      </c>
      <c r="D1476" s="133">
        <v>5</v>
      </c>
      <c r="E1476" s="133">
        <v>5</v>
      </c>
      <c r="F1476" s="133">
        <v>2</v>
      </c>
      <c r="G1476" s="133">
        <v>2</v>
      </c>
      <c r="H1476" s="133">
        <v>2</v>
      </c>
      <c r="I1476" s="133">
        <v>2</v>
      </c>
      <c r="J1476" s="133">
        <v>4</v>
      </c>
      <c r="K1476" s="133">
        <v>5</v>
      </c>
      <c r="L1476" s="133">
        <v>5</v>
      </c>
      <c r="M1476" s="133">
        <v>4</v>
      </c>
      <c r="N1476" s="133">
        <v>5</v>
      </c>
      <c r="O1476" s="133">
        <v>4</v>
      </c>
      <c r="P1476" s="133" t="s">
        <v>1234</v>
      </c>
      <c r="Q1476" s="133" t="s">
        <v>153</v>
      </c>
    </row>
    <row r="1477" spans="1:17" ht="15" hidden="1" x14ac:dyDescent="0.25">
      <c r="A1477" s="95">
        <v>2020</v>
      </c>
      <c r="B1477" s="132" t="s">
        <v>162</v>
      </c>
      <c r="C1477" s="132">
        <v>5</v>
      </c>
      <c r="D1477" s="132">
        <v>4</v>
      </c>
      <c r="E1477" s="132">
        <v>5</v>
      </c>
      <c r="F1477" s="132">
        <v>4</v>
      </c>
      <c r="G1477" s="132">
        <v>5</v>
      </c>
      <c r="H1477" s="132">
        <v>4</v>
      </c>
      <c r="I1477" s="132">
        <v>4</v>
      </c>
      <c r="J1477" s="132">
        <v>4</v>
      </c>
      <c r="K1477" s="132">
        <v>4</v>
      </c>
      <c r="L1477" s="132">
        <v>4</v>
      </c>
      <c r="M1477" s="132">
        <v>4</v>
      </c>
      <c r="N1477" s="132">
        <v>5</v>
      </c>
      <c r="O1477" s="132">
        <v>4</v>
      </c>
      <c r="P1477" s="132" t="s">
        <v>4145</v>
      </c>
      <c r="Q1477" s="132" t="s">
        <v>192</v>
      </c>
    </row>
    <row r="1478" spans="1:17" ht="15" hidden="1" x14ac:dyDescent="0.25">
      <c r="A1478" s="95">
        <v>2020</v>
      </c>
      <c r="B1478" s="133" t="s">
        <v>163</v>
      </c>
      <c r="C1478" s="133">
        <v>3</v>
      </c>
      <c r="D1478" s="133">
        <v>2</v>
      </c>
      <c r="E1478" s="133">
        <v>5</v>
      </c>
      <c r="F1478" s="133">
        <v>3</v>
      </c>
      <c r="G1478" s="133">
        <v>5</v>
      </c>
      <c r="H1478" s="133">
        <v>2</v>
      </c>
      <c r="I1478" s="133">
        <v>1</v>
      </c>
      <c r="J1478" s="133">
        <v>5</v>
      </c>
      <c r="K1478" s="133">
        <v>1</v>
      </c>
      <c r="L1478" s="133">
        <v>3</v>
      </c>
      <c r="M1478" s="133">
        <v>5</v>
      </c>
      <c r="N1478" s="133">
        <v>5</v>
      </c>
      <c r="O1478" s="133">
        <v>2</v>
      </c>
      <c r="P1478" s="133" t="s">
        <v>4151</v>
      </c>
      <c r="Q1478" s="133" t="s">
        <v>202</v>
      </c>
    </row>
    <row r="1479" spans="1:17" ht="15" hidden="1" x14ac:dyDescent="0.25">
      <c r="A1479" s="95">
        <v>2020</v>
      </c>
      <c r="B1479" s="132" t="s">
        <v>163</v>
      </c>
      <c r="C1479" s="132">
        <v>5</v>
      </c>
      <c r="D1479" s="132">
        <v>3</v>
      </c>
      <c r="E1479" s="132">
        <v>1</v>
      </c>
      <c r="F1479" s="132">
        <v>4</v>
      </c>
      <c r="G1479" s="132">
        <v>1</v>
      </c>
      <c r="H1479" s="132">
        <v>2</v>
      </c>
      <c r="I1479" s="132">
        <v>4</v>
      </c>
      <c r="J1479" s="132">
        <v>1</v>
      </c>
      <c r="K1479" s="132">
        <v>5</v>
      </c>
      <c r="L1479" s="132">
        <v>1</v>
      </c>
      <c r="M1479" s="132">
        <v>2</v>
      </c>
      <c r="N1479" s="132">
        <v>2</v>
      </c>
      <c r="O1479" s="132">
        <v>1</v>
      </c>
      <c r="P1479" s="132" t="s">
        <v>2420</v>
      </c>
      <c r="Q1479" s="132" t="s">
        <v>4155</v>
      </c>
    </row>
    <row r="1480" spans="1:17" ht="15" hidden="1" x14ac:dyDescent="0.25">
      <c r="A1480" s="95">
        <v>2020</v>
      </c>
      <c r="B1480" s="133" t="s">
        <v>2992</v>
      </c>
      <c r="C1480" s="133" t="s">
        <v>5</v>
      </c>
      <c r="D1480" s="133" t="s">
        <v>5</v>
      </c>
      <c r="E1480" s="133" t="s">
        <v>5</v>
      </c>
      <c r="F1480" s="133" t="s">
        <v>5</v>
      </c>
      <c r="G1480" s="133" t="s">
        <v>5</v>
      </c>
      <c r="H1480" s="133" t="s">
        <v>5</v>
      </c>
      <c r="I1480" s="133" t="s">
        <v>5</v>
      </c>
      <c r="J1480" s="133" t="s">
        <v>5</v>
      </c>
      <c r="K1480" s="133" t="s">
        <v>5</v>
      </c>
      <c r="L1480" s="133" t="s">
        <v>5</v>
      </c>
      <c r="M1480" s="133" t="s">
        <v>5</v>
      </c>
      <c r="N1480" s="133" t="s">
        <v>5</v>
      </c>
      <c r="O1480" s="133" t="s">
        <v>5</v>
      </c>
      <c r="P1480" s="133"/>
      <c r="Q1480" s="133"/>
    </row>
    <row r="1481" spans="1:17" ht="15" hidden="1" x14ac:dyDescent="0.25">
      <c r="A1481" s="95">
        <v>2020</v>
      </c>
      <c r="B1481" s="132" t="s">
        <v>162</v>
      </c>
      <c r="C1481" s="132">
        <v>1</v>
      </c>
      <c r="D1481" s="132">
        <v>1</v>
      </c>
      <c r="E1481" s="132">
        <v>4</v>
      </c>
      <c r="F1481" s="132">
        <v>1</v>
      </c>
      <c r="G1481" s="132">
        <v>3</v>
      </c>
      <c r="H1481" s="132">
        <v>2</v>
      </c>
      <c r="I1481" s="132">
        <v>1</v>
      </c>
      <c r="J1481" s="132">
        <v>1</v>
      </c>
      <c r="K1481" s="132">
        <v>1</v>
      </c>
      <c r="L1481" s="132">
        <v>1</v>
      </c>
      <c r="M1481" s="132">
        <v>3</v>
      </c>
      <c r="N1481" s="132">
        <v>5</v>
      </c>
      <c r="O1481" s="132">
        <v>2</v>
      </c>
      <c r="P1481" s="132" t="s">
        <v>1352</v>
      </c>
      <c r="Q1481" s="132" t="s">
        <v>192</v>
      </c>
    </row>
    <row r="1482" spans="1:17" ht="15" x14ac:dyDescent="0.25">
      <c r="A1482" s="95">
        <v>2020</v>
      </c>
      <c r="B1482" s="133" t="s">
        <v>162</v>
      </c>
      <c r="C1482" s="133">
        <v>5</v>
      </c>
      <c r="D1482" s="133">
        <v>2</v>
      </c>
      <c r="E1482" s="133">
        <v>5</v>
      </c>
      <c r="F1482" s="133">
        <v>4</v>
      </c>
      <c r="G1482" s="133">
        <v>5</v>
      </c>
      <c r="H1482" s="133">
        <v>3</v>
      </c>
      <c r="I1482" s="133">
        <v>5</v>
      </c>
      <c r="J1482" s="133">
        <v>2</v>
      </c>
      <c r="K1482" s="133">
        <v>2</v>
      </c>
      <c r="L1482" s="133">
        <v>2</v>
      </c>
      <c r="M1482" s="133">
        <v>2</v>
      </c>
      <c r="N1482" s="133">
        <v>5</v>
      </c>
      <c r="O1482" s="133">
        <v>2</v>
      </c>
      <c r="P1482" s="133" t="s">
        <v>401</v>
      </c>
      <c r="Q1482" s="133" t="s">
        <v>153</v>
      </c>
    </row>
    <row r="1483" spans="1:17" ht="15" x14ac:dyDescent="0.25">
      <c r="A1483" s="95">
        <v>2020</v>
      </c>
      <c r="B1483" s="132" t="s">
        <v>163</v>
      </c>
      <c r="C1483" s="132">
        <v>5</v>
      </c>
      <c r="D1483" s="132">
        <v>4</v>
      </c>
      <c r="E1483" s="132">
        <v>5</v>
      </c>
      <c r="F1483" s="132">
        <v>4</v>
      </c>
      <c r="G1483" s="132">
        <v>5</v>
      </c>
      <c r="H1483" s="132">
        <v>4</v>
      </c>
      <c r="I1483" s="132">
        <v>5</v>
      </c>
      <c r="J1483" s="132">
        <v>5</v>
      </c>
      <c r="K1483" s="132">
        <v>5</v>
      </c>
      <c r="L1483" s="132">
        <v>5</v>
      </c>
      <c r="M1483" s="132">
        <v>3</v>
      </c>
      <c r="N1483" s="132">
        <v>5</v>
      </c>
      <c r="O1483" s="132">
        <v>4</v>
      </c>
      <c r="P1483" s="132" t="s">
        <v>4169</v>
      </c>
      <c r="Q1483" s="132" t="s">
        <v>153</v>
      </c>
    </row>
    <row r="1484" spans="1:17" ht="15" hidden="1" x14ac:dyDescent="0.25">
      <c r="A1484" s="95">
        <v>2020</v>
      </c>
      <c r="B1484" s="133" t="s">
        <v>162</v>
      </c>
      <c r="C1484" s="133">
        <v>5</v>
      </c>
      <c r="D1484" s="133">
        <v>5</v>
      </c>
      <c r="E1484" s="133">
        <v>5</v>
      </c>
      <c r="F1484" s="133">
        <v>5</v>
      </c>
      <c r="G1484" s="133">
        <v>5</v>
      </c>
      <c r="H1484" s="133">
        <v>5</v>
      </c>
      <c r="I1484" s="133">
        <v>5</v>
      </c>
      <c r="J1484" s="133">
        <v>5</v>
      </c>
      <c r="K1484" s="133">
        <v>5</v>
      </c>
      <c r="L1484" s="133">
        <v>5</v>
      </c>
      <c r="M1484" s="133">
        <v>5</v>
      </c>
      <c r="N1484" s="133">
        <v>5</v>
      </c>
      <c r="O1484" s="133">
        <v>5</v>
      </c>
      <c r="P1484" s="133" t="s">
        <v>345</v>
      </c>
      <c r="Q1484" s="133" t="s">
        <v>203</v>
      </c>
    </row>
    <row r="1485" spans="1:17" ht="15" hidden="1" x14ac:dyDescent="0.25">
      <c r="A1485" s="95">
        <v>2020</v>
      </c>
      <c r="B1485" s="132" t="s">
        <v>162</v>
      </c>
      <c r="C1485" s="132">
        <v>3</v>
      </c>
      <c r="D1485" s="132">
        <v>3</v>
      </c>
      <c r="E1485" s="132">
        <v>3</v>
      </c>
      <c r="F1485" s="132">
        <v>4</v>
      </c>
      <c r="G1485" s="132">
        <v>3</v>
      </c>
      <c r="H1485" s="132">
        <v>3</v>
      </c>
      <c r="I1485" s="132">
        <v>4</v>
      </c>
      <c r="J1485" s="132">
        <v>3</v>
      </c>
      <c r="K1485" s="132">
        <v>3</v>
      </c>
      <c r="L1485" s="132">
        <v>3</v>
      </c>
      <c r="M1485" s="132">
        <v>3</v>
      </c>
      <c r="N1485" s="132">
        <v>5</v>
      </c>
      <c r="O1485" s="132">
        <v>3</v>
      </c>
      <c r="P1485" s="132" t="s">
        <v>1352</v>
      </c>
      <c r="Q1485" s="132" t="s">
        <v>192</v>
      </c>
    </row>
    <row r="1486" spans="1:17" ht="15" hidden="1" x14ac:dyDescent="0.25">
      <c r="A1486" s="95">
        <v>2020</v>
      </c>
      <c r="B1486" s="133" t="s">
        <v>162</v>
      </c>
      <c r="C1486" s="133">
        <v>3</v>
      </c>
      <c r="D1486" s="133">
        <v>5</v>
      </c>
      <c r="E1486" s="133">
        <v>4</v>
      </c>
      <c r="F1486" s="133">
        <v>1</v>
      </c>
      <c r="G1486" s="133">
        <v>2</v>
      </c>
      <c r="H1486" s="133">
        <v>4</v>
      </c>
      <c r="I1486" s="133">
        <v>1</v>
      </c>
      <c r="J1486" s="133">
        <v>1</v>
      </c>
      <c r="K1486" s="133">
        <v>1</v>
      </c>
      <c r="L1486" s="133">
        <v>4</v>
      </c>
      <c r="M1486" s="133">
        <v>2</v>
      </c>
      <c r="N1486" s="133">
        <v>3</v>
      </c>
      <c r="O1486" s="133">
        <v>1</v>
      </c>
      <c r="P1486" s="133" t="s">
        <v>4178</v>
      </c>
      <c r="Q1486" s="133" t="s">
        <v>192</v>
      </c>
    </row>
    <row r="1487" spans="1:17" ht="15" hidden="1" x14ac:dyDescent="0.25">
      <c r="A1487" s="95">
        <v>2020</v>
      </c>
      <c r="B1487" s="132" t="s">
        <v>162</v>
      </c>
      <c r="C1487" s="132">
        <v>3</v>
      </c>
      <c r="D1487" s="132">
        <v>4</v>
      </c>
      <c r="E1487" s="132">
        <v>3</v>
      </c>
      <c r="F1487" s="132">
        <v>5</v>
      </c>
      <c r="G1487" s="132">
        <v>4</v>
      </c>
      <c r="H1487" s="132">
        <v>3</v>
      </c>
      <c r="I1487" s="132">
        <v>5</v>
      </c>
      <c r="J1487" s="132">
        <v>4</v>
      </c>
      <c r="K1487" s="132">
        <v>3</v>
      </c>
      <c r="L1487" s="132">
        <v>4</v>
      </c>
      <c r="M1487" s="132">
        <v>5</v>
      </c>
      <c r="N1487" s="132">
        <v>5</v>
      </c>
      <c r="O1487" s="132">
        <v>5</v>
      </c>
      <c r="P1487" s="132" t="s">
        <v>2398</v>
      </c>
      <c r="Q1487" s="132" t="s">
        <v>202</v>
      </c>
    </row>
    <row r="1488" spans="1:17" ht="15" hidden="1" x14ac:dyDescent="0.25">
      <c r="A1488" s="95">
        <v>2020</v>
      </c>
      <c r="B1488" s="133" t="s">
        <v>162</v>
      </c>
      <c r="C1488" s="133">
        <v>5</v>
      </c>
      <c r="D1488" s="133">
        <v>3</v>
      </c>
      <c r="E1488" s="133">
        <v>4</v>
      </c>
      <c r="F1488" s="133">
        <v>4</v>
      </c>
      <c r="G1488" s="133">
        <v>4</v>
      </c>
      <c r="H1488" s="133">
        <v>4</v>
      </c>
      <c r="I1488" s="133">
        <v>4</v>
      </c>
      <c r="J1488" s="133">
        <v>4</v>
      </c>
      <c r="K1488" s="133">
        <v>3</v>
      </c>
      <c r="L1488" s="133">
        <v>3</v>
      </c>
      <c r="M1488" s="133">
        <v>4</v>
      </c>
      <c r="N1488" s="133">
        <v>5</v>
      </c>
      <c r="O1488" s="133">
        <v>4</v>
      </c>
      <c r="P1488" s="133" t="s">
        <v>1873</v>
      </c>
      <c r="Q1488" s="133" t="s">
        <v>204</v>
      </c>
    </row>
    <row r="1489" spans="1:17" ht="15" hidden="1" x14ac:dyDescent="0.25">
      <c r="A1489" s="95">
        <v>2020</v>
      </c>
      <c r="B1489" s="132" t="s">
        <v>162</v>
      </c>
      <c r="C1489" s="132">
        <v>5</v>
      </c>
      <c r="D1489" s="132">
        <v>4</v>
      </c>
      <c r="E1489" s="132">
        <v>5</v>
      </c>
      <c r="F1489" s="132">
        <v>4</v>
      </c>
      <c r="G1489" s="132">
        <v>5</v>
      </c>
      <c r="H1489" s="132">
        <v>4</v>
      </c>
      <c r="I1489" s="132">
        <v>4</v>
      </c>
      <c r="J1489" s="132">
        <v>5</v>
      </c>
      <c r="K1489" s="132">
        <v>5</v>
      </c>
      <c r="L1489" s="132">
        <v>4</v>
      </c>
      <c r="M1489" s="132">
        <v>4</v>
      </c>
      <c r="N1489" s="132">
        <v>5</v>
      </c>
      <c r="O1489" s="132">
        <v>3</v>
      </c>
      <c r="P1489" s="132" t="s">
        <v>4193</v>
      </c>
      <c r="Q1489" s="132" t="s">
        <v>4194</v>
      </c>
    </row>
    <row r="1490" spans="1:17" ht="15" x14ac:dyDescent="0.25">
      <c r="A1490" s="95">
        <v>2020</v>
      </c>
      <c r="B1490" s="133" t="s">
        <v>162</v>
      </c>
      <c r="C1490" s="133">
        <v>4</v>
      </c>
      <c r="D1490" s="133">
        <v>3</v>
      </c>
      <c r="E1490" s="133">
        <v>3</v>
      </c>
      <c r="F1490" s="133">
        <v>3</v>
      </c>
      <c r="G1490" s="133">
        <v>3</v>
      </c>
      <c r="H1490" s="133">
        <v>1</v>
      </c>
      <c r="I1490" s="133">
        <v>4</v>
      </c>
      <c r="J1490" s="133">
        <v>4</v>
      </c>
      <c r="K1490" s="133">
        <v>3</v>
      </c>
      <c r="L1490" s="133">
        <v>4</v>
      </c>
      <c r="M1490" s="133">
        <v>4</v>
      </c>
      <c r="N1490" s="133">
        <v>4</v>
      </c>
      <c r="O1490" s="133">
        <v>4</v>
      </c>
      <c r="P1490" s="133" t="s">
        <v>4199</v>
      </c>
      <c r="Q1490" s="133" t="s">
        <v>153</v>
      </c>
    </row>
    <row r="1491" spans="1:17" ht="15" hidden="1" x14ac:dyDescent="0.25">
      <c r="A1491" s="95">
        <v>2020</v>
      </c>
      <c r="B1491" s="132" t="s">
        <v>162</v>
      </c>
      <c r="C1491" s="132">
        <v>5</v>
      </c>
      <c r="D1491" s="132">
        <v>5</v>
      </c>
      <c r="E1491" s="132">
        <v>5</v>
      </c>
      <c r="F1491" s="132">
        <v>5</v>
      </c>
      <c r="G1491" s="132">
        <v>5</v>
      </c>
      <c r="H1491" s="132">
        <v>5</v>
      </c>
      <c r="I1491" s="132">
        <v>5</v>
      </c>
      <c r="J1491" s="132">
        <v>5</v>
      </c>
      <c r="K1491" s="132">
        <v>5</v>
      </c>
      <c r="L1491" s="132">
        <v>5</v>
      </c>
      <c r="M1491" s="132">
        <v>5</v>
      </c>
      <c r="N1491" s="132">
        <v>5</v>
      </c>
      <c r="O1491" s="132">
        <v>5</v>
      </c>
      <c r="P1491" s="132" t="s">
        <v>476</v>
      </c>
      <c r="Q1491" s="132" t="s">
        <v>203</v>
      </c>
    </row>
    <row r="1492" spans="1:17" ht="15" hidden="1" x14ac:dyDescent="0.25">
      <c r="A1492" s="95">
        <v>2020</v>
      </c>
      <c r="B1492" s="133" t="s">
        <v>163</v>
      </c>
      <c r="C1492" s="133">
        <v>5</v>
      </c>
      <c r="D1492" s="133">
        <v>1</v>
      </c>
      <c r="E1492" s="133">
        <v>2</v>
      </c>
      <c r="F1492" s="133">
        <v>2</v>
      </c>
      <c r="G1492" s="133">
        <v>5</v>
      </c>
      <c r="H1492" s="133">
        <v>1</v>
      </c>
      <c r="I1492" s="133">
        <v>2</v>
      </c>
      <c r="J1492" s="133">
        <v>5</v>
      </c>
      <c r="K1492" s="133">
        <v>5</v>
      </c>
      <c r="L1492" s="133">
        <v>4</v>
      </c>
      <c r="M1492" s="133">
        <v>5</v>
      </c>
      <c r="N1492" s="133">
        <v>5</v>
      </c>
      <c r="O1492" s="133">
        <v>1</v>
      </c>
      <c r="P1492" s="133" t="s">
        <v>345</v>
      </c>
      <c r="Q1492" s="133" t="s">
        <v>204</v>
      </c>
    </row>
    <row r="1493" spans="1:17" ht="15" hidden="1" x14ac:dyDescent="0.25">
      <c r="A1493" s="95">
        <v>2020</v>
      </c>
      <c r="B1493" s="132" t="s">
        <v>162</v>
      </c>
      <c r="C1493" s="132">
        <v>5</v>
      </c>
      <c r="D1493" s="132">
        <v>5</v>
      </c>
      <c r="E1493" s="132">
        <v>5</v>
      </c>
      <c r="F1493" s="132">
        <v>5</v>
      </c>
      <c r="G1493" s="132">
        <v>5</v>
      </c>
      <c r="H1493" s="132">
        <v>5</v>
      </c>
      <c r="I1493" s="132">
        <v>5</v>
      </c>
      <c r="J1493" s="132">
        <v>5</v>
      </c>
      <c r="K1493" s="132">
        <v>5</v>
      </c>
      <c r="L1493" s="132">
        <v>2</v>
      </c>
      <c r="M1493" s="132">
        <v>5</v>
      </c>
      <c r="N1493" s="132">
        <v>5</v>
      </c>
      <c r="O1493" s="132">
        <v>4</v>
      </c>
      <c r="P1493" s="132" t="s">
        <v>4209</v>
      </c>
      <c r="Q1493" s="132" t="s">
        <v>203</v>
      </c>
    </row>
    <row r="1494" spans="1:17" ht="15" hidden="1" x14ac:dyDescent="0.25">
      <c r="A1494" s="95">
        <v>2020</v>
      </c>
      <c r="B1494" s="133" t="s">
        <v>163</v>
      </c>
      <c r="C1494" s="133">
        <v>5</v>
      </c>
      <c r="D1494" s="133">
        <v>5</v>
      </c>
      <c r="E1494" s="133">
        <v>5</v>
      </c>
      <c r="F1494" s="133">
        <v>5</v>
      </c>
      <c r="G1494" s="133">
        <v>5</v>
      </c>
      <c r="H1494" s="133">
        <v>5</v>
      </c>
      <c r="I1494" s="133">
        <v>5</v>
      </c>
      <c r="J1494" s="133">
        <v>5</v>
      </c>
      <c r="K1494" s="133">
        <v>5</v>
      </c>
      <c r="L1494" s="133">
        <v>5</v>
      </c>
      <c r="M1494" s="133">
        <v>5</v>
      </c>
      <c r="N1494" s="133">
        <v>5</v>
      </c>
      <c r="O1494" s="133">
        <v>5</v>
      </c>
      <c r="P1494" s="133" t="s">
        <v>319</v>
      </c>
      <c r="Q1494" s="133" t="s">
        <v>202</v>
      </c>
    </row>
    <row r="1495" spans="1:17" ht="15" hidden="1" x14ac:dyDescent="0.25">
      <c r="A1495" s="95">
        <v>2020</v>
      </c>
      <c r="B1495" s="132" t="s">
        <v>163</v>
      </c>
      <c r="C1495" s="132">
        <v>5</v>
      </c>
      <c r="D1495" s="132">
        <v>5</v>
      </c>
      <c r="E1495" s="132">
        <v>5</v>
      </c>
      <c r="F1495" s="132">
        <v>5</v>
      </c>
      <c r="G1495" s="132">
        <v>5</v>
      </c>
      <c r="H1495" s="132">
        <v>5</v>
      </c>
      <c r="I1495" s="132">
        <v>5</v>
      </c>
      <c r="J1495" s="132">
        <v>5</v>
      </c>
      <c r="K1495" s="132" t="s">
        <v>5</v>
      </c>
      <c r="L1495" s="132">
        <v>5</v>
      </c>
      <c r="M1495" s="132">
        <v>5</v>
      </c>
      <c r="N1495" s="132">
        <v>5</v>
      </c>
      <c r="O1495" s="132">
        <v>5</v>
      </c>
      <c r="P1495" s="132" t="s">
        <v>500</v>
      </c>
      <c r="Q1495" s="132" t="s">
        <v>204</v>
      </c>
    </row>
    <row r="1496" spans="1:17" ht="15" hidden="1" x14ac:dyDescent="0.25">
      <c r="A1496" s="95">
        <v>2020</v>
      </c>
      <c r="B1496" s="133" t="s">
        <v>162</v>
      </c>
      <c r="C1496" s="133">
        <v>5</v>
      </c>
      <c r="D1496" s="133">
        <v>4</v>
      </c>
      <c r="E1496" s="133">
        <v>4</v>
      </c>
      <c r="F1496" s="133">
        <v>4</v>
      </c>
      <c r="G1496" s="133">
        <v>5</v>
      </c>
      <c r="H1496" s="133">
        <v>4</v>
      </c>
      <c r="I1496" s="133">
        <v>4</v>
      </c>
      <c r="J1496" s="133">
        <v>1</v>
      </c>
      <c r="K1496" s="133">
        <v>4</v>
      </c>
      <c r="L1496" s="133">
        <v>4</v>
      </c>
      <c r="M1496" s="133">
        <v>3</v>
      </c>
      <c r="N1496" s="133">
        <v>5</v>
      </c>
      <c r="O1496" s="133">
        <v>3</v>
      </c>
      <c r="P1496" s="133" t="s">
        <v>533</v>
      </c>
      <c r="Q1496" s="133" t="s">
        <v>202</v>
      </c>
    </row>
    <row r="1497" spans="1:17" ht="15" hidden="1" x14ac:dyDescent="0.25">
      <c r="A1497" s="95">
        <v>2020</v>
      </c>
      <c r="B1497" s="132" t="s">
        <v>163</v>
      </c>
      <c r="C1497" s="132">
        <v>5</v>
      </c>
      <c r="D1497" s="132">
        <v>3</v>
      </c>
      <c r="E1497" s="132">
        <v>3</v>
      </c>
      <c r="F1497" s="132">
        <v>4</v>
      </c>
      <c r="G1497" s="132">
        <v>4</v>
      </c>
      <c r="H1497" s="132">
        <v>4</v>
      </c>
      <c r="I1497" s="132">
        <v>5</v>
      </c>
      <c r="J1497" s="132">
        <v>5</v>
      </c>
      <c r="K1497" s="132">
        <v>4</v>
      </c>
      <c r="L1497" s="132">
        <v>5</v>
      </c>
      <c r="M1497" s="132" t="s">
        <v>5</v>
      </c>
      <c r="N1497" s="132">
        <v>5</v>
      </c>
      <c r="O1497" s="132">
        <v>5</v>
      </c>
      <c r="P1497" s="132" t="s">
        <v>595</v>
      </c>
      <c r="Q1497" s="132" t="s">
        <v>202</v>
      </c>
    </row>
    <row r="1498" spans="1:17" ht="15" hidden="1" x14ac:dyDescent="0.25">
      <c r="A1498" s="95">
        <v>2020</v>
      </c>
      <c r="B1498" s="133" t="s">
        <v>163</v>
      </c>
      <c r="C1498" s="133">
        <v>4</v>
      </c>
      <c r="D1498" s="133">
        <v>2</v>
      </c>
      <c r="E1498" s="133">
        <v>4</v>
      </c>
      <c r="F1498" s="133">
        <v>4</v>
      </c>
      <c r="G1498" s="133">
        <v>3</v>
      </c>
      <c r="H1498" s="133">
        <v>3</v>
      </c>
      <c r="I1498" s="133">
        <v>3</v>
      </c>
      <c r="J1498" s="133">
        <v>2</v>
      </c>
      <c r="K1498" s="133">
        <v>4</v>
      </c>
      <c r="L1498" s="133">
        <v>4</v>
      </c>
      <c r="M1498" s="133">
        <v>4</v>
      </c>
      <c r="N1498" s="133">
        <v>5</v>
      </c>
      <c r="O1498" s="133">
        <v>4</v>
      </c>
      <c r="P1498" s="133" t="s">
        <v>4227</v>
      </c>
      <c r="Q1498" s="133" t="s">
        <v>202</v>
      </c>
    </row>
    <row r="1499" spans="1:17" ht="15" hidden="1" x14ac:dyDescent="0.25">
      <c r="A1499" s="95">
        <v>2020</v>
      </c>
      <c r="B1499" s="132" t="s">
        <v>163</v>
      </c>
      <c r="C1499" s="132">
        <v>1</v>
      </c>
      <c r="D1499" s="132">
        <v>1</v>
      </c>
      <c r="E1499" s="132">
        <v>1</v>
      </c>
      <c r="F1499" s="132">
        <v>1</v>
      </c>
      <c r="G1499" s="132">
        <v>1</v>
      </c>
      <c r="H1499" s="132">
        <v>1</v>
      </c>
      <c r="I1499" s="132">
        <v>1</v>
      </c>
      <c r="J1499" s="132">
        <v>1</v>
      </c>
      <c r="K1499" s="132">
        <v>1</v>
      </c>
      <c r="L1499" s="132">
        <v>1</v>
      </c>
      <c r="M1499" s="132">
        <v>1</v>
      </c>
      <c r="N1499" s="132">
        <v>1</v>
      </c>
      <c r="O1499" s="132">
        <v>1</v>
      </c>
      <c r="P1499" s="132" t="s">
        <v>4230</v>
      </c>
      <c r="Q1499" s="132" t="s">
        <v>204</v>
      </c>
    </row>
    <row r="1500" spans="1:17" ht="15" x14ac:dyDescent="0.25">
      <c r="A1500" s="95">
        <v>2020</v>
      </c>
      <c r="B1500" s="133" t="s">
        <v>162</v>
      </c>
      <c r="C1500" s="133">
        <v>5</v>
      </c>
      <c r="D1500" s="133">
        <v>5</v>
      </c>
      <c r="E1500" s="133">
        <v>5</v>
      </c>
      <c r="F1500" s="133">
        <v>5</v>
      </c>
      <c r="G1500" s="133">
        <v>5</v>
      </c>
      <c r="H1500" s="133">
        <v>5</v>
      </c>
      <c r="I1500" s="133">
        <v>5</v>
      </c>
      <c r="J1500" s="133">
        <v>5</v>
      </c>
      <c r="K1500" s="133">
        <v>5</v>
      </c>
      <c r="L1500" s="133">
        <v>5</v>
      </c>
      <c r="M1500" s="133">
        <v>5</v>
      </c>
      <c r="N1500" s="133">
        <v>5</v>
      </c>
      <c r="O1500" s="133">
        <v>5</v>
      </c>
      <c r="P1500" s="133" t="s">
        <v>4233</v>
      </c>
      <c r="Q1500" s="133" t="s">
        <v>153</v>
      </c>
    </row>
    <row r="1501" spans="1:17" ht="15" x14ac:dyDescent="0.25">
      <c r="A1501" s="95">
        <v>2020</v>
      </c>
      <c r="B1501" s="132" t="s">
        <v>162</v>
      </c>
      <c r="C1501" s="132">
        <v>1</v>
      </c>
      <c r="D1501" s="132">
        <v>3</v>
      </c>
      <c r="E1501" s="132">
        <v>3</v>
      </c>
      <c r="F1501" s="132">
        <v>3</v>
      </c>
      <c r="G1501" s="132">
        <v>1</v>
      </c>
      <c r="H1501" s="132">
        <v>3</v>
      </c>
      <c r="I1501" s="132">
        <v>1</v>
      </c>
      <c r="J1501" s="132">
        <v>1</v>
      </c>
      <c r="K1501" s="132">
        <v>1</v>
      </c>
      <c r="L1501" s="132">
        <v>3</v>
      </c>
      <c r="M1501" s="132">
        <v>4</v>
      </c>
      <c r="N1501" s="132" t="s">
        <v>5</v>
      </c>
      <c r="O1501" s="132">
        <v>3</v>
      </c>
      <c r="P1501" s="132" t="s">
        <v>4235</v>
      </c>
      <c r="Q1501" s="132" t="s">
        <v>153</v>
      </c>
    </row>
    <row r="1502" spans="1:17" ht="15" x14ac:dyDescent="0.25">
      <c r="A1502" s="95">
        <v>2020</v>
      </c>
      <c r="B1502" s="133" t="s">
        <v>163</v>
      </c>
      <c r="C1502" s="133">
        <v>3</v>
      </c>
      <c r="D1502" s="133">
        <v>2</v>
      </c>
      <c r="E1502" s="133">
        <v>1</v>
      </c>
      <c r="F1502" s="133">
        <v>2</v>
      </c>
      <c r="G1502" s="133">
        <v>1</v>
      </c>
      <c r="H1502" s="133">
        <v>1</v>
      </c>
      <c r="I1502" s="133">
        <v>2</v>
      </c>
      <c r="J1502" s="133">
        <v>2</v>
      </c>
      <c r="K1502" s="133">
        <v>3</v>
      </c>
      <c r="L1502" s="133">
        <v>4</v>
      </c>
      <c r="M1502" s="133">
        <v>3</v>
      </c>
      <c r="N1502" s="133">
        <v>4</v>
      </c>
      <c r="O1502" s="133">
        <v>2</v>
      </c>
      <c r="P1502" s="133" t="s">
        <v>464</v>
      </c>
      <c r="Q1502" s="133" t="s">
        <v>153</v>
      </c>
    </row>
    <row r="1503" spans="1:17" ht="15" hidden="1" x14ac:dyDescent="0.25">
      <c r="A1503" s="95">
        <v>2020</v>
      </c>
      <c r="B1503" s="132" t="s">
        <v>162</v>
      </c>
      <c r="C1503" s="132">
        <v>1</v>
      </c>
      <c r="D1503" s="132">
        <v>1</v>
      </c>
      <c r="E1503" s="132">
        <v>4</v>
      </c>
      <c r="F1503" s="132">
        <v>1</v>
      </c>
      <c r="G1503" s="132">
        <v>2</v>
      </c>
      <c r="H1503" s="132">
        <v>1</v>
      </c>
      <c r="I1503" s="132">
        <v>1</v>
      </c>
      <c r="J1503" s="132">
        <v>1</v>
      </c>
      <c r="K1503" s="132">
        <v>1</v>
      </c>
      <c r="L1503" s="132">
        <v>4</v>
      </c>
      <c r="M1503" s="132">
        <v>4</v>
      </c>
      <c r="N1503" s="132">
        <v>5</v>
      </c>
      <c r="O1503" s="132">
        <v>2</v>
      </c>
      <c r="P1503" s="132" t="s">
        <v>4240</v>
      </c>
      <c r="Q1503" s="132" t="s">
        <v>202</v>
      </c>
    </row>
    <row r="1504" spans="1:17" ht="15" hidden="1" x14ac:dyDescent="0.25">
      <c r="A1504" s="95">
        <v>2020</v>
      </c>
      <c r="B1504" s="133" t="s">
        <v>162</v>
      </c>
      <c r="C1504" s="133">
        <v>2</v>
      </c>
      <c r="D1504" s="133">
        <v>1</v>
      </c>
      <c r="E1504" s="133">
        <v>5</v>
      </c>
      <c r="F1504" s="133">
        <v>3</v>
      </c>
      <c r="G1504" s="133">
        <v>5</v>
      </c>
      <c r="H1504" s="133">
        <v>1</v>
      </c>
      <c r="I1504" s="133">
        <v>4</v>
      </c>
      <c r="J1504" s="133">
        <v>1</v>
      </c>
      <c r="K1504" s="133">
        <v>3</v>
      </c>
      <c r="L1504" s="133">
        <v>5</v>
      </c>
      <c r="M1504" s="133">
        <v>5</v>
      </c>
      <c r="N1504" s="133">
        <v>5</v>
      </c>
      <c r="O1504" s="133">
        <v>2</v>
      </c>
      <c r="P1504" s="133" t="s">
        <v>1715</v>
      </c>
      <c r="Q1504" s="133" t="s">
        <v>4243</v>
      </c>
    </row>
    <row r="1505" spans="1:17" ht="15" hidden="1" x14ac:dyDescent="0.25">
      <c r="A1505" s="95">
        <v>2020</v>
      </c>
      <c r="B1505" s="132" t="s">
        <v>163</v>
      </c>
      <c r="C1505" s="132">
        <v>1</v>
      </c>
      <c r="D1505" s="132">
        <v>2</v>
      </c>
      <c r="E1505" s="132">
        <v>5</v>
      </c>
      <c r="F1505" s="132">
        <v>4</v>
      </c>
      <c r="G1505" s="132">
        <v>4</v>
      </c>
      <c r="H1505" s="132">
        <v>2</v>
      </c>
      <c r="I1505" s="132">
        <v>5</v>
      </c>
      <c r="J1505" s="132">
        <v>3</v>
      </c>
      <c r="K1505" s="132">
        <v>2</v>
      </c>
      <c r="L1505" s="132">
        <v>3</v>
      </c>
      <c r="M1505" s="132">
        <v>3</v>
      </c>
      <c r="N1505" s="132">
        <v>4</v>
      </c>
      <c r="O1505" s="132">
        <v>3</v>
      </c>
      <c r="P1505" s="132"/>
      <c r="Q1505" s="132" t="s">
        <v>345</v>
      </c>
    </row>
    <row r="1506" spans="1:17" ht="15" hidden="1" x14ac:dyDescent="0.25">
      <c r="A1506" s="95">
        <v>2020</v>
      </c>
      <c r="B1506" s="133" t="s">
        <v>162</v>
      </c>
      <c r="C1506" s="133">
        <v>4</v>
      </c>
      <c r="D1506" s="133">
        <v>4</v>
      </c>
      <c r="E1506" s="133">
        <v>5</v>
      </c>
      <c r="F1506" s="133">
        <v>4</v>
      </c>
      <c r="G1506" s="133">
        <v>5</v>
      </c>
      <c r="H1506" s="133">
        <v>4</v>
      </c>
      <c r="I1506" s="133">
        <v>4</v>
      </c>
      <c r="J1506" s="133">
        <v>4</v>
      </c>
      <c r="K1506" s="133">
        <v>4</v>
      </c>
      <c r="L1506" s="133">
        <v>5</v>
      </c>
      <c r="M1506" s="133">
        <v>5</v>
      </c>
      <c r="N1506" s="133">
        <v>5</v>
      </c>
      <c r="O1506" s="133">
        <v>4</v>
      </c>
      <c r="P1506" s="133" t="s">
        <v>4250</v>
      </c>
      <c r="Q1506" s="133" t="s">
        <v>203</v>
      </c>
    </row>
    <row r="1507" spans="1:17" ht="15" hidden="1" x14ac:dyDescent="0.25">
      <c r="A1507" s="95">
        <v>2020</v>
      </c>
      <c r="B1507" s="132" t="s">
        <v>163</v>
      </c>
      <c r="C1507" s="132">
        <v>5</v>
      </c>
      <c r="D1507" s="132">
        <v>5</v>
      </c>
      <c r="E1507" s="132">
        <v>5</v>
      </c>
      <c r="F1507" s="132">
        <v>5</v>
      </c>
      <c r="G1507" s="132">
        <v>4</v>
      </c>
      <c r="H1507" s="132">
        <v>4</v>
      </c>
      <c r="I1507" s="132">
        <v>5</v>
      </c>
      <c r="J1507" s="132">
        <v>5</v>
      </c>
      <c r="K1507" s="132">
        <v>4</v>
      </c>
      <c r="L1507" s="132">
        <v>3</v>
      </c>
      <c r="M1507" s="132">
        <v>5</v>
      </c>
      <c r="N1507" s="132">
        <v>5</v>
      </c>
      <c r="O1507" s="132">
        <v>4</v>
      </c>
      <c r="P1507" s="132" t="s">
        <v>1434</v>
      </c>
      <c r="Q1507" s="132" t="s">
        <v>202</v>
      </c>
    </row>
    <row r="1508" spans="1:17" ht="15" hidden="1" x14ac:dyDescent="0.25">
      <c r="A1508" s="95">
        <v>2020</v>
      </c>
      <c r="B1508" s="133" t="s">
        <v>163</v>
      </c>
      <c r="C1508" s="133" t="s">
        <v>5</v>
      </c>
      <c r="D1508" s="133">
        <v>4</v>
      </c>
      <c r="E1508" s="133">
        <v>5</v>
      </c>
      <c r="F1508" s="133">
        <v>3</v>
      </c>
      <c r="G1508" s="133">
        <v>5</v>
      </c>
      <c r="H1508" s="133">
        <v>2</v>
      </c>
      <c r="I1508" s="133">
        <v>4</v>
      </c>
      <c r="J1508" s="133">
        <v>2</v>
      </c>
      <c r="K1508" s="133">
        <v>4</v>
      </c>
      <c r="L1508" s="133">
        <v>2</v>
      </c>
      <c r="M1508" s="133">
        <v>3</v>
      </c>
      <c r="N1508" s="133">
        <v>3</v>
      </c>
      <c r="O1508" s="133">
        <v>3</v>
      </c>
      <c r="P1508" s="133" t="s">
        <v>4258</v>
      </c>
      <c r="Q1508" s="133" t="s">
        <v>4259</v>
      </c>
    </row>
    <row r="1509" spans="1:17" ht="15" hidden="1" x14ac:dyDescent="0.25">
      <c r="A1509" s="95">
        <v>2020</v>
      </c>
      <c r="B1509" s="132" t="s">
        <v>163</v>
      </c>
      <c r="C1509" s="132">
        <v>4</v>
      </c>
      <c r="D1509" s="132">
        <v>4</v>
      </c>
      <c r="E1509" s="132">
        <v>5</v>
      </c>
      <c r="F1509" s="132">
        <v>4</v>
      </c>
      <c r="G1509" s="132">
        <v>3</v>
      </c>
      <c r="H1509" s="132">
        <v>4</v>
      </c>
      <c r="I1509" s="132">
        <v>5</v>
      </c>
      <c r="J1509" s="132">
        <v>3</v>
      </c>
      <c r="K1509" s="132">
        <v>3</v>
      </c>
      <c r="L1509" s="132">
        <v>4</v>
      </c>
      <c r="M1509" s="132">
        <v>4</v>
      </c>
      <c r="N1509" s="132">
        <v>4</v>
      </c>
      <c r="O1509" s="132">
        <v>4</v>
      </c>
      <c r="P1509" s="132" t="s">
        <v>399</v>
      </c>
      <c r="Q1509" s="132" t="s">
        <v>202</v>
      </c>
    </row>
    <row r="1510" spans="1:17" ht="15" hidden="1" x14ac:dyDescent="0.25">
      <c r="A1510" s="95">
        <v>2020</v>
      </c>
      <c r="B1510" s="133" t="s">
        <v>163</v>
      </c>
      <c r="C1510" s="133">
        <v>3</v>
      </c>
      <c r="D1510" s="133">
        <v>2</v>
      </c>
      <c r="E1510" s="133">
        <v>4</v>
      </c>
      <c r="F1510" s="133">
        <v>4</v>
      </c>
      <c r="G1510" s="133">
        <v>4</v>
      </c>
      <c r="H1510" s="133">
        <v>3</v>
      </c>
      <c r="I1510" s="133">
        <v>3</v>
      </c>
      <c r="J1510" s="133">
        <v>3</v>
      </c>
      <c r="K1510" s="133">
        <v>2</v>
      </c>
      <c r="L1510" s="133">
        <v>4</v>
      </c>
      <c r="M1510" s="133">
        <v>5</v>
      </c>
      <c r="N1510" s="133">
        <v>4</v>
      </c>
      <c r="O1510" s="133">
        <v>3</v>
      </c>
      <c r="P1510" s="133" t="s">
        <v>4266</v>
      </c>
      <c r="Q1510" s="133" t="s">
        <v>202</v>
      </c>
    </row>
    <row r="1511" spans="1:17" ht="15" hidden="1" x14ac:dyDescent="0.25">
      <c r="A1511" s="95">
        <v>2020</v>
      </c>
      <c r="B1511" s="132" t="s">
        <v>162</v>
      </c>
      <c r="C1511" s="132">
        <v>4</v>
      </c>
      <c r="D1511" s="132">
        <v>3</v>
      </c>
      <c r="E1511" s="132">
        <v>4</v>
      </c>
      <c r="F1511" s="132">
        <v>4</v>
      </c>
      <c r="G1511" s="132">
        <v>4</v>
      </c>
      <c r="H1511" s="132">
        <v>4</v>
      </c>
      <c r="I1511" s="132">
        <v>4</v>
      </c>
      <c r="J1511" s="132">
        <v>3</v>
      </c>
      <c r="K1511" s="132">
        <v>4</v>
      </c>
      <c r="L1511" s="132">
        <v>3</v>
      </c>
      <c r="M1511" s="132">
        <v>3</v>
      </c>
      <c r="N1511" s="132">
        <v>4</v>
      </c>
      <c r="O1511" s="132">
        <v>3</v>
      </c>
      <c r="P1511" s="132" t="s">
        <v>4271</v>
      </c>
      <c r="Q1511" s="132" t="s">
        <v>203</v>
      </c>
    </row>
    <row r="1512" spans="1:17" ht="15" hidden="1" x14ac:dyDescent="0.25">
      <c r="A1512" s="95">
        <v>2020</v>
      </c>
      <c r="B1512" s="133" t="s">
        <v>163</v>
      </c>
      <c r="C1512" s="133">
        <v>4</v>
      </c>
      <c r="D1512" s="133">
        <v>4</v>
      </c>
      <c r="E1512" s="133">
        <v>4</v>
      </c>
      <c r="F1512" s="133">
        <v>4</v>
      </c>
      <c r="G1512" s="133">
        <v>4</v>
      </c>
      <c r="H1512" s="133">
        <v>4</v>
      </c>
      <c r="I1512" s="133">
        <v>4</v>
      </c>
      <c r="J1512" s="133">
        <v>3</v>
      </c>
      <c r="K1512" s="133">
        <v>4</v>
      </c>
      <c r="L1512" s="133">
        <v>5</v>
      </c>
      <c r="M1512" s="133">
        <v>4</v>
      </c>
      <c r="N1512" s="133">
        <v>5</v>
      </c>
      <c r="O1512" s="133">
        <v>5</v>
      </c>
      <c r="P1512" s="133" t="s">
        <v>1352</v>
      </c>
      <c r="Q1512" s="133" t="s">
        <v>192</v>
      </c>
    </row>
    <row r="1513" spans="1:17" ht="15" hidden="1" x14ac:dyDescent="0.25">
      <c r="A1513" s="95">
        <v>2020</v>
      </c>
      <c r="B1513" s="132" t="s">
        <v>162</v>
      </c>
      <c r="C1513" s="132">
        <v>4</v>
      </c>
      <c r="D1513" s="132">
        <v>4</v>
      </c>
      <c r="E1513" s="132">
        <v>4</v>
      </c>
      <c r="F1513" s="132">
        <v>4</v>
      </c>
      <c r="G1513" s="132">
        <v>4</v>
      </c>
      <c r="H1513" s="132">
        <v>4</v>
      </c>
      <c r="I1513" s="132">
        <v>3</v>
      </c>
      <c r="J1513" s="132">
        <v>3</v>
      </c>
      <c r="K1513" s="132">
        <v>3</v>
      </c>
      <c r="L1513" s="132">
        <v>4</v>
      </c>
      <c r="M1513" s="132">
        <v>4</v>
      </c>
      <c r="N1513" s="132">
        <v>4</v>
      </c>
      <c r="O1513" s="132">
        <v>4</v>
      </c>
      <c r="P1513" s="132" t="s">
        <v>4278</v>
      </c>
      <c r="Q1513" s="132" t="s">
        <v>204</v>
      </c>
    </row>
    <row r="1514" spans="1:17" ht="15" x14ac:dyDescent="0.25">
      <c r="A1514" s="95">
        <v>2020</v>
      </c>
      <c r="B1514" s="133" t="s">
        <v>163</v>
      </c>
      <c r="C1514" s="133">
        <v>3</v>
      </c>
      <c r="D1514" s="133">
        <v>3</v>
      </c>
      <c r="E1514" s="133">
        <v>4</v>
      </c>
      <c r="F1514" s="133">
        <v>3</v>
      </c>
      <c r="G1514" s="133">
        <v>4</v>
      </c>
      <c r="H1514" s="133">
        <v>2</v>
      </c>
      <c r="I1514" s="133">
        <v>4</v>
      </c>
      <c r="J1514" s="133">
        <v>3</v>
      </c>
      <c r="K1514" s="133">
        <v>4</v>
      </c>
      <c r="L1514" s="133">
        <v>4</v>
      </c>
      <c r="M1514" s="133">
        <v>4</v>
      </c>
      <c r="N1514" s="133">
        <v>3</v>
      </c>
      <c r="O1514" s="133">
        <v>3</v>
      </c>
      <c r="P1514" s="133" t="s">
        <v>1053</v>
      </c>
      <c r="Q1514" s="133" t="s">
        <v>153</v>
      </c>
    </row>
    <row r="1515" spans="1:17" ht="15" hidden="1" x14ac:dyDescent="0.25">
      <c r="A1515" s="95">
        <v>2020</v>
      </c>
      <c r="B1515" s="132" t="s">
        <v>162</v>
      </c>
      <c r="C1515" s="132">
        <v>5</v>
      </c>
      <c r="D1515" s="132">
        <v>3</v>
      </c>
      <c r="E1515" s="132">
        <v>5</v>
      </c>
      <c r="F1515" s="132">
        <v>5</v>
      </c>
      <c r="G1515" s="132">
        <v>5</v>
      </c>
      <c r="H1515" s="132">
        <v>5</v>
      </c>
      <c r="I1515" s="132">
        <v>5</v>
      </c>
      <c r="J1515" s="132">
        <v>3</v>
      </c>
      <c r="K1515" s="132">
        <v>3</v>
      </c>
      <c r="L1515" s="132">
        <v>5</v>
      </c>
      <c r="M1515" s="132">
        <v>5</v>
      </c>
      <c r="N1515" s="132">
        <v>5</v>
      </c>
      <c r="O1515" s="132">
        <v>4</v>
      </c>
      <c r="P1515" s="132"/>
      <c r="Q1515" s="132" t="s">
        <v>204</v>
      </c>
    </row>
    <row r="1516" spans="1:17" ht="15" hidden="1" x14ac:dyDescent="0.25">
      <c r="A1516" s="95">
        <v>2020</v>
      </c>
      <c r="B1516" s="133" t="s">
        <v>163</v>
      </c>
      <c r="C1516" s="133">
        <v>4</v>
      </c>
      <c r="D1516" s="133">
        <v>3</v>
      </c>
      <c r="E1516" s="133">
        <v>4</v>
      </c>
      <c r="F1516" s="133">
        <v>4</v>
      </c>
      <c r="G1516" s="133">
        <v>4</v>
      </c>
      <c r="H1516" s="133">
        <v>3</v>
      </c>
      <c r="I1516" s="133">
        <v>5</v>
      </c>
      <c r="J1516" s="133">
        <v>4</v>
      </c>
      <c r="K1516" s="133">
        <v>4</v>
      </c>
      <c r="L1516" s="133">
        <v>4</v>
      </c>
      <c r="M1516" s="133">
        <v>4</v>
      </c>
      <c r="N1516" s="133">
        <v>4</v>
      </c>
      <c r="O1516" s="133">
        <v>4</v>
      </c>
      <c r="P1516" s="133" t="s">
        <v>379</v>
      </c>
      <c r="Q1516" s="133" t="s">
        <v>202</v>
      </c>
    </row>
    <row r="1517" spans="1:17" ht="15" hidden="1" x14ac:dyDescent="0.25">
      <c r="A1517" s="95">
        <v>2020</v>
      </c>
      <c r="B1517" s="132" t="s">
        <v>163</v>
      </c>
      <c r="C1517" s="132">
        <v>5</v>
      </c>
      <c r="D1517" s="132">
        <v>5</v>
      </c>
      <c r="E1517" s="132">
        <v>5</v>
      </c>
      <c r="F1517" s="132">
        <v>5</v>
      </c>
      <c r="G1517" s="132">
        <v>5</v>
      </c>
      <c r="H1517" s="132">
        <v>3</v>
      </c>
      <c r="I1517" s="132">
        <v>5</v>
      </c>
      <c r="J1517" s="132">
        <v>5</v>
      </c>
      <c r="K1517" s="132">
        <v>3</v>
      </c>
      <c r="L1517" s="132">
        <v>5</v>
      </c>
      <c r="M1517" s="132">
        <v>3</v>
      </c>
      <c r="N1517" s="132">
        <v>1</v>
      </c>
      <c r="O1517" s="132">
        <v>5</v>
      </c>
      <c r="P1517" s="132" t="s">
        <v>4290</v>
      </c>
      <c r="Q1517" s="132" t="s">
        <v>203</v>
      </c>
    </row>
    <row r="1518" spans="1:17" ht="15" hidden="1" x14ac:dyDescent="0.25">
      <c r="A1518" s="95">
        <v>2020</v>
      </c>
      <c r="B1518" s="133" t="s">
        <v>162</v>
      </c>
      <c r="C1518" s="133">
        <v>5</v>
      </c>
      <c r="D1518" s="133">
        <v>3</v>
      </c>
      <c r="E1518" s="133">
        <v>5</v>
      </c>
      <c r="F1518" s="133">
        <v>4</v>
      </c>
      <c r="G1518" s="133">
        <v>5</v>
      </c>
      <c r="H1518" s="133">
        <v>3</v>
      </c>
      <c r="I1518" s="133">
        <v>4</v>
      </c>
      <c r="J1518" s="133">
        <v>4</v>
      </c>
      <c r="K1518" s="133">
        <v>3</v>
      </c>
      <c r="L1518" s="133">
        <v>5</v>
      </c>
      <c r="M1518" s="133">
        <v>4</v>
      </c>
      <c r="N1518" s="133">
        <v>4</v>
      </c>
      <c r="O1518" s="133">
        <v>5</v>
      </c>
      <c r="P1518" s="133" t="s">
        <v>4296</v>
      </c>
      <c r="Q1518" s="133" t="s">
        <v>203</v>
      </c>
    </row>
    <row r="1519" spans="1:17" ht="15" hidden="1" x14ac:dyDescent="0.25">
      <c r="A1519" s="95">
        <v>2020</v>
      </c>
      <c r="B1519" s="132" t="s">
        <v>162</v>
      </c>
      <c r="C1519" s="132">
        <v>4</v>
      </c>
      <c r="D1519" s="132">
        <v>3</v>
      </c>
      <c r="E1519" s="132">
        <v>4</v>
      </c>
      <c r="F1519" s="132">
        <v>4</v>
      </c>
      <c r="G1519" s="132">
        <v>4</v>
      </c>
      <c r="H1519" s="132">
        <v>4</v>
      </c>
      <c r="I1519" s="132">
        <v>4</v>
      </c>
      <c r="J1519" s="132">
        <v>3</v>
      </c>
      <c r="K1519" s="132">
        <v>4</v>
      </c>
      <c r="L1519" s="132">
        <v>3</v>
      </c>
      <c r="M1519" s="132">
        <v>3</v>
      </c>
      <c r="N1519" s="132">
        <v>4</v>
      </c>
      <c r="O1519" s="132">
        <v>3</v>
      </c>
      <c r="P1519" s="132" t="s">
        <v>4271</v>
      </c>
      <c r="Q1519" s="132" t="s">
        <v>203</v>
      </c>
    </row>
    <row r="1520" spans="1:17" ht="15" hidden="1" x14ac:dyDescent="0.25">
      <c r="A1520" s="95">
        <v>2020</v>
      </c>
      <c r="B1520" s="133" t="s">
        <v>162</v>
      </c>
      <c r="C1520" s="133">
        <v>4</v>
      </c>
      <c r="D1520" s="133">
        <v>3</v>
      </c>
      <c r="E1520" s="133">
        <v>4</v>
      </c>
      <c r="F1520" s="133">
        <v>5</v>
      </c>
      <c r="G1520" s="133">
        <v>3</v>
      </c>
      <c r="H1520" s="133">
        <v>4</v>
      </c>
      <c r="I1520" s="133">
        <v>3</v>
      </c>
      <c r="J1520" s="133">
        <v>3</v>
      </c>
      <c r="K1520" s="133">
        <v>2</v>
      </c>
      <c r="L1520" s="133">
        <v>4</v>
      </c>
      <c r="M1520" s="133">
        <v>4</v>
      </c>
      <c r="N1520" s="133">
        <v>5</v>
      </c>
      <c r="O1520" s="133">
        <v>3</v>
      </c>
      <c r="P1520" s="133" t="s">
        <v>345</v>
      </c>
      <c r="Q1520" s="133" t="s">
        <v>204</v>
      </c>
    </row>
    <row r="1521" spans="1:17" ht="15" hidden="1" x14ac:dyDescent="0.25">
      <c r="A1521" s="95">
        <v>2020</v>
      </c>
      <c r="B1521" s="132" t="s">
        <v>163</v>
      </c>
      <c r="C1521" s="132">
        <v>5</v>
      </c>
      <c r="D1521" s="132">
        <v>3</v>
      </c>
      <c r="E1521" s="132">
        <v>5</v>
      </c>
      <c r="F1521" s="132">
        <v>5</v>
      </c>
      <c r="G1521" s="132">
        <v>5</v>
      </c>
      <c r="H1521" s="132">
        <v>2</v>
      </c>
      <c r="I1521" s="132">
        <v>5</v>
      </c>
      <c r="J1521" s="132">
        <v>5</v>
      </c>
      <c r="K1521" s="132">
        <v>5</v>
      </c>
      <c r="L1521" s="132">
        <v>5</v>
      </c>
      <c r="M1521" s="132">
        <v>5</v>
      </c>
      <c r="N1521" s="132">
        <v>5</v>
      </c>
      <c r="O1521" s="132">
        <v>5</v>
      </c>
      <c r="P1521" s="132" t="s">
        <v>345</v>
      </c>
      <c r="Q1521" s="132" t="s">
        <v>204</v>
      </c>
    </row>
    <row r="1522" spans="1:17" ht="15" hidden="1" x14ac:dyDescent="0.25">
      <c r="A1522" s="95">
        <v>2020</v>
      </c>
      <c r="B1522" s="133" t="s">
        <v>162</v>
      </c>
      <c r="C1522" s="133">
        <v>5</v>
      </c>
      <c r="D1522" s="133">
        <v>4</v>
      </c>
      <c r="E1522" s="133">
        <v>3</v>
      </c>
      <c r="F1522" s="133">
        <v>4</v>
      </c>
      <c r="G1522" s="133">
        <v>5</v>
      </c>
      <c r="H1522" s="133">
        <v>5</v>
      </c>
      <c r="I1522" s="133">
        <v>5</v>
      </c>
      <c r="J1522" s="133">
        <v>5</v>
      </c>
      <c r="K1522" s="133">
        <v>3</v>
      </c>
      <c r="L1522" s="133">
        <v>4</v>
      </c>
      <c r="M1522" s="133">
        <v>4</v>
      </c>
      <c r="N1522" s="133">
        <v>5</v>
      </c>
      <c r="O1522" s="133">
        <v>4</v>
      </c>
      <c r="P1522" s="133" t="s">
        <v>4310</v>
      </c>
      <c r="Q1522" s="133" t="s">
        <v>204</v>
      </c>
    </row>
    <row r="1523" spans="1:17" ht="15" hidden="1" x14ac:dyDescent="0.25">
      <c r="A1523" s="95">
        <v>2020</v>
      </c>
      <c r="B1523" s="132" t="s">
        <v>162</v>
      </c>
      <c r="C1523" s="132">
        <v>5</v>
      </c>
      <c r="D1523" s="132">
        <v>4</v>
      </c>
      <c r="E1523" s="132">
        <v>4</v>
      </c>
      <c r="F1523" s="132">
        <v>3</v>
      </c>
      <c r="G1523" s="132">
        <v>5</v>
      </c>
      <c r="H1523" s="132">
        <v>3</v>
      </c>
      <c r="I1523" s="132">
        <v>3</v>
      </c>
      <c r="J1523" s="132">
        <v>4</v>
      </c>
      <c r="K1523" s="132">
        <v>5</v>
      </c>
      <c r="L1523" s="132">
        <v>4</v>
      </c>
      <c r="M1523" s="132">
        <v>3</v>
      </c>
      <c r="N1523" s="132">
        <v>5</v>
      </c>
      <c r="O1523" s="132">
        <v>5</v>
      </c>
      <c r="P1523" s="132" t="s">
        <v>4315</v>
      </c>
      <c r="Q1523" s="132" t="s">
        <v>204</v>
      </c>
    </row>
    <row r="1524" spans="1:17" ht="15" hidden="1" x14ac:dyDescent="0.25">
      <c r="A1524" s="95">
        <v>2020</v>
      </c>
      <c r="B1524" s="133" t="s">
        <v>163</v>
      </c>
      <c r="C1524" s="133">
        <v>5</v>
      </c>
      <c r="D1524" s="133">
        <v>2</v>
      </c>
      <c r="E1524" s="133">
        <v>3</v>
      </c>
      <c r="F1524" s="133">
        <v>4</v>
      </c>
      <c r="G1524" s="133">
        <v>5</v>
      </c>
      <c r="H1524" s="133">
        <v>3</v>
      </c>
      <c r="I1524" s="133">
        <v>3</v>
      </c>
      <c r="J1524" s="133">
        <v>3</v>
      </c>
      <c r="K1524" s="133">
        <v>4</v>
      </c>
      <c r="L1524" s="133">
        <v>3</v>
      </c>
      <c r="M1524" s="133">
        <v>3</v>
      </c>
      <c r="N1524" s="133">
        <v>4</v>
      </c>
      <c r="O1524" s="133">
        <v>3</v>
      </c>
      <c r="P1524" s="133" t="s">
        <v>2190</v>
      </c>
      <c r="Q1524" s="133" t="s">
        <v>203</v>
      </c>
    </row>
    <row r="1525" spans="1:17" ht="15" hidden="1" x14ac:dyDescent="0.25">
      <c r="A1525" s="95">
        <v>2020</v>
      </c>
      <c r="B1525" s="132" t="s">
        <v>163</v>
      </c>
      <c r="C1525" s="132">
        <v>5</v>
      </c>
      <c r="D1525" s="132">
        <v>2</v>
      </c>
      <c r="E1525" s="132">
        <v>4</v>
      </c>
      <c r="F1525" s="132">
        <v>4</v>
      </c>
      <c r="G1525" s="132">
        <v>3</v>
      </c>
      <c r="H1525" s="132">
        <v>4</v>
      </c>
      <c r="I1525" s="132">
        <v>2</v>
      </c>
      <c r="J1525" s="132">
        <v>2</v>
      </c>
      <c r="K1525" s="132">
        <v>1</v>
      </c>
      <c r="L1525" s="132">
        <v>4</v>
      </c>
      <c r="M1525" s="132">
        <v>5</v>
      </c>
      <c r="N1525" s="132">
        <v>4</v>
      </c>
      <c r="O1525" s="132">
        <v>4</v>
      </c>
      <c r="P1525" s="132" t="s">
        <v>4324</v>
      </c>
      <c r="Q1525" s="132" t="s">
        <v>202</v>
      </c>
    </row>
    <row r="1526" spans="1:17" ht="15" hidden="1" x14ac:dyDescent="0.25">
      <c r="A1526" s="95">
        <v>2020</v>
      </c>
      <c r="B1526" s="133" t="s">
        <v>162</v>
      </c>
      <c r="C1526" s="133">
        <v>1</v>
      </c>
      <c r="D1526" s="133">
        <v>2</v>
      </c>
      <c r="E1526" s="133">
        <v>1</v>
      </c>
      <c r="F1526" s="133">
        <v>1</v>
      </c>
      <c r="G1526" s="133">
        <v>1</v>
      </c>
      <c r="H1526" s="133">
        <v>1</v>
      </c>
      <c r="I1526" s="133">
        <v>1</v>
      </c>
      <c r="J1526" s="133">
        <v>1</v>
      </c>
      <c r="K1526" s="133">
        <v>2</v>
      </c>
      <c r="L1526" s="133">
        <v>4</v>
      </c>
      <c r="M1526" s="133">
        <v>1</v>
      </c>
      <c r="N1526" s="133">
        <v>5</v>
      </c>
      <c r="O1526" s="133">
        <v>1</v>
      </c>
      <c r="P1526" s="133" t="s">
        <v>191</v>
      </c>
      <c r="Q1526" s="133" t="s">
        <v>192</v>
      </c>
    </row>
    <row r="1527" spans="1:17" ht="15" hidden="1" x14ac:dyDescent="0.25">
      <c r="A1527" s="95">
        <v>2020</v>
      </c>
      <c r="B1527" s="132" t="s">
        <v>162</v>
      </c>
      <c r="C1527" s="132">
        <v>4</v>
      </c>
      <c r="D1527" s="132">
        <v>4</v>
      </c>
      <c r="E1527" s="132">
        <v>4</v>
      </c>
      <c r="F1527" s="132">
        <v>5</v>
      </c>
      <c r="G1527" s="132">
        <v>4</v>
      </c>
      <c r="H1527" s="132">
        <v>5</v>
      </c>
      <c r="I1527" s="132">
        <v>5</v>
      </c>
      <c r="J1527" s="132">
        <v>4</v>
      </c>
      <c r="K1527" s="132">
        <v>4</v>
      </c>
      <c r="L1527" s="132">
        <v>5</v>
      </c>
      <c r="M1527" s="132">
        <v>5</v>
      </c>
      <c r="N1527" s="132">
        <v>5</v>
      </c>
      <c r="O1527" s="132">
        <v>5</v>
      </c>
      <c r="P1527" s="132" t="s">
        <v>4331</v>
      </c>
      <c r="Q1527" s="132" t="s">
        <v>204</v>
      </c>
    </row>
    <row r="1528" spans="1:17" ht="15" hidden="1" x14ac:dyDescent="0.25">
      <c r="A1528" s="95">
        <v>2020</v>
      </c>
      <c r="B1528" s="133" t="s">
        <v>162</v>
      </c>
      <c r="C1528" s="133">
        <v>5</v>
      </c>
      <c r="D1528" s="133">
        <v>4</v>
      </c>
      <c r="E1528" s="133">
        <v>5</v>
      </c>
      <c r="F1528" s="133">
        <v>5</v>
      </c>
      <c r="G1528" s="133">
        <v>5</v>
      </c>
      <c r="H1528" s="133">
        <v>3</v>
      </c>
      <c r="I1528" s="133">
        <v>5</v>
      </c>
      <c r="J1528" s="133">
        <v>2</v>
      </c>
      <c r="K1528" s="133">
        <v>4</v>
      </c>
      <c r="L1528" s="133">
        <v>5</v>
      </c>
      <c r="M1528" s="133">
        <v>5</v>
      </c>
      <c r="N1528" s="133">
        <v>5</v>
      </c>
      <c r="O1528" s="133">
        <v>5</v>
      </c>
      <c r="P1528" s="133" t="s">
        <v>1941</v>
      </c>
      <c r="Q1528" s="133" t="s">
        <v>4334</v>
      </c>
    </row>
    <row r="1529" spans="1:17" ht="15" hidden="1" x14ac:dyDescent="0.25">
      <c r="A1529" s="95">
        <v>2020</v>
      </c>
      <c r="B1529" s="132" t="s">
        <v>162</v>
      </c>
      <c r="C1529" s="132">
        <v>2</v>
      </c>
      <c r="D1529" s="132">
        <v>2</v>
      </c>
      <c r="E1529" s="132">
        <v>4</v>
      </c>
      <c r="F1529" s="132">
        <v>3</v>
      </c>
      <c r="G1529" s="132">
        <v>4</v>
      </c>
      <c r="H1529" s="132">
        <v>2</v>
      </c>
      <c r="I1529" s="132">
        <v>4</v>
      </c>
      <c r="J1529" s="132">
        <v>3</v>
      </c>
      <c r="K1529" s="132">
        <v>4</v>
      </c>
      <c r="L1529" s="132">
        <v>4</v>
      </c>
      <c r="M1529" s="132">
        <v>4</v>
      </c>
      <c r="N1529" s="132">
        <v>3</v>
      </c>
      <c r="O1529" s="132">
        <v>5</v>
      </c>
      <c r="P1529" s="132" t="s">
        <v>515</v>
      </c>
      <c r="Q1529" s="132" t="s">
        <v>202</v>
      </c>
    </row>
    <row r="1530" spans="1:17" ht="15" hidden="1" x14ac:dyDescent="0.25">
      <c r="A1530" s="95">
        <v>2020</v>
      </c>
      <c r="B1530" s="133" t="s">
        <v>162</v>
      </c>
      <c r="C1530" s="133">
        <v>2</v>
      </c>
      <c r="D1530" s="133">
        <v>1</v>
      </c>
      <c r="E1530" s="133">
        <v>4</v>
      </c>
      <c r="F1530" s="133">
        <v>4</v>
      </c>
      <c r="G1530" s="133">
        <v>5</v>
      </c>
      <c r="H1530" s="133">
        <v>2</v>
      </c>
      <c r="I1530" s="133">
        <v>5</v>
      </c>
      <c r="J1530" s="133">
        <v>2</v>
      </c>
      <c r="K1530" s="133">
        <v>2</v>
      </c>
      <c r="L1530" s="133">
        <v>3</v>
      </c>
      <c r="M1530" s="133">
        <v>3</v>
      </c>
      <c r="N1530" s="133">
        <v>5</v>
      </c>
      <c r="O1530" s="133">
        <v>4</v>
      </c>
      <c r="P1530" s="133" t="s">
        <v>4338</v>
      </c>
      <c r="Q1530" s="133" t="s">
        <v>202</v>
      </c>
    </row>
    <row r="1531" spans="1:17" ht="15" hidden="1" x14ac:dyDescent="0.25">
      <c r="A1531" s="95">
        <v>2020</v>
      </c>
      <c r="B1531" s="132" t="s">
        <v>162</v>
      </c>
      <c r="C1531" s="132">
        <v>3</v>
      </c>
      <c r="D1531" s="132">
        <v>4</v>
      </c>
      <c r="E1531" s="132">
        <v>5</v>
      </c>
      <c r="F1531" s="132">
        <v>5</v>
      </c>
      <c r="G1531" s="132">
        <v>5</v>
      </c>
      <c r="H1531" s="132">
        <v>4</v>
      </c>
      <c r="I1531" s="132">
        <v>5</v>
      </c>
      <c r="J1531" s="132">
        <v>5</v>
      </c>
      <c r="K1531" s="132">
        <v>4</v>
      </c>
      <c r="L1531" s="132">
        <v>5</v>
      </c>
      <c r="M1531" s="132">
        <v>5</v>
      </c>
      <c r="N1531" s="132">
        <v>5</v>
      </c>
      <c r="O1531" s="132">
        <v>5</v>
      </c>
      <c r="P1531" s="132" t="s">
        <v>1053</v>
      </c>
      <c r="Q1531" s="132" t="s">
        <v>203</v>
      </c>
    </row>
    <row r="1532" spans="1:17" ht="15" hidden="1" x14ac:dyDescent="0.25">
      <c r="A1532" s="95">
        <v>2020</v>
      </c>
      <c r="B1532" s="133" t="s">
        <v>163</v>
      </c>
      <c r="C1532" s="133">
        <v>5</v>
      </c>
      <c r="D1532" s="133">
        <v>3</v>
      </c>
      <c r="E1532" s="133">
        <v>4</v>
      </c>
      <c r="F1532" s="133">
        <v>4</v>
      </c>
      <c r="G1532" s="133">
        <v>4</v>
      </c>
      <c r="H1532" s="133">
        <v>3</v>
      </c>
      <c r="I1532" s="133">
        <v>5</v>
      </c>
      <c r="J1532" s="133">
        <v>4</v>
      </c>
      <c r="K1532" s="133">
        <v>4</v>
      </c>
      <c r="L1532" s="133">
        <v>5</v>
      </c>
      <c r="M1532" s="133">
        <v>4</v>
      </c>
      <c r="N1532" s="133">
        <v>5</v>
      </c>
      <c r="O1532" s="133">
        <v>4</v>
      </c>
      <c r="P1532" s="133" t="s">
        <v>4345</v>
      </c>
      <c r="Q1532" s="133" t="s">
        <v>192</v>
      </c>
    </row>
    <row r="1533" spans="1:17" ht="15" hidden="1" x14ac:dyDescent="0.25">
      <c r="A1533" s="95">
        <v>2020</v>
      </c>
      <c r="B1533" s="132" t="s">
        <v>162</v>
      </c>
      <c r="C1533" s="132">
        <v>3</v>
      </c>
      <c r="D1533" s="132">
        <v>3</v>
      </c>
      <c r="E1533" s="132">
        <v>4</v>
      </c>
      <c r="F1533" s="132">
        <v>5</v>
      </c>
      <c r="G1533" s="132">
        <v>4</v>
      </c>
      <c r="H1533" s="132">
        <v>3</v>
      </c>
      <c r="I1533" s="132">
        <v>4</v>
      </c>
      <c r="J1533" s="132">
        <v>4</v>
      </c>
      <c r="K1533" s="132">
        <v>3</v>
      </c>
      <c r="L1533" s="132">
        <v>5</v>
      </c>
      <c r="M1533" s="132">
        <v>5</v>
      </c>
      <c r="N1533" s="132">
        <v>4</v>
      </c>
      <c r="O1533" s="132">
        <v>3</v>
      </c>
      <c r="P1533" s="132" t="s">
        <v>4349</v>
      </c>
      <c r="Q1533" s="132" t="s">
        <v>203</v>
      </c>
    </row>
    <row r="1534" spans="1:17" ht="15" hidden="1" x14ac:dyDescent="0.25">
      <c r="A1534" s="95">
        <v>2020</v>
      </c>
      <c r="B1534" s="133" t="s">
        <v>163</v>
      </c>
      <c r="C1534" s="133">
        <v>5</v>
      </c>
      <c r="D1534" s="133">
        <v>1</v>
      </c>
      <c r="E1534" s="133">
        <v>4</v>
      </c>
      <c r="F1534" s="133">
        <v>4</v>
      </c>
      <c r="G1534" s="133">
        <v>2</v>
      </c>
      <c r="H1534" s="133">
        <v>3</v>
      </c>
      <c r="I1534" s="133">
        <v>4</v>
      </c>
      <c r="J1534" s="133">
        <v>1</v>
      </c>
      <c r="K1534" s="133">
        <v>1</v>
      </c>
      <c r="L1534" s="133">
        <v>4</v>
      </c>
      <c r="M1534" s="133">
        <v>1</v>
      </c>
      <c r="N1534" s="133">
        <v>4</v>
      </c>
      <c r="O1534" s="133">
        <v>5</v>
      </c>
      <c r="P1534" s="133" t="s">
        <v>483</v>
      </c>
      <c r="Q1534" s="133" t="s">
        <v>204</v>
      </c>
    </row>
    <row r="1535" spans="1:17" ht="15" hidden="1" x14ac:dyDescent="0.25">
      <c r="A1535" s="95">
        <v>2020</v>
      </c>
      <c r="B1535" s="132" t="s">
        <v>162</v>
      </c>
      <c r="C1535" s="132">
        <v>5</v>
      </c>
      <c r="D1535" s="132" t="s">
        <v>5</v>
      </c>
      <c r="E1535" s="132">
        <v>5</v>
      </c>
      <c r="F1535" s="132">
        <v>5</v>
      </c>
      <c r="G1535" s="132">
        <v>5</v>
      </c>
      <c r="H1535" s="132">
        <v>5</v>
      </c>
      <c r="I1535" s="132">
        <v>5</v>
      </c>
      <c r="J1535" s="132" t="s">
        <v>5</v>
      </c>
      <c r="K1535" s="132" t="s">
        <v>5</v>
      </c>
      <c r="L1535" s="132">
        <v>5</v>
      </c>
      <c r="M1535" s="132">
        <v>3</v>
      </c>
      <c r="N1535" s="132">
        <v>3</v>
      </c>
      <c r="O1535" s="132" t="s">
        <v>5</v>
      </c>
      <c r="P1535" s="132" t="s">
        <v>944</v>
      </c>
      <c r="Q1535" s="132" t="s">
        <v>204</v>
      </c>
    </row>
    <row r="1536" spans="1:17" ht="15" hidden="1" x14ac:dyDescent="0.25">
      <c r="A1536" s="95">
        <v>2020</v>
      </c>
      <c r="B1536" s="133" t="s">
        <v>162</v>
      </c>
      <c r="C1536" s="133">
        <v>5</v>
      </c>
      <c r="D1536" s="133">
        <v>1</v>
      </c>
      <c r="E1536" s="133">
        <v>3</v>
      </c>
      <c r="F1536" s="133">
        <v>3</v>
      </c>
      <c r="G1536" s="133">
        <v>3</v>
      </c>
      <c r="H1536" s="133">
        <v>3</v>
      </c>
      <c r="I1536" s="133">
        <v>5</v>
      </c>
      <c r="J1536" s="133">
        <v>5</v>
      </c>
      <c r="K1536" s="133">
        <v>5</v>
      </c>
      <c r="L1536" s="133">
        <v>3</v>
      </c>
      <c r="M1536" s="133">
        <v>5</v>
      </c>
      <c r="N1536" s="133">
        <v>4</v>
      </c>
      <c r="O1536" s="133">
        <v>5</v>
      </c>
      <c r="P1536" s="133" t="s">
        <v>301</v>
      </c>
      <c r="Q1536" s="133" t="s">
        <v>202</v>
      </c>
    </row>
    <row r="1537" spans="1:17" ht="15" hidden="1" x14ac:dyDescent="0.25">
      <c r="A1537" s="95">
        <v>2020</v>
      </c>
      <c r="B1537" s="132" t="s">
        <v>162</v>
      </c>
      <c r="C1537" s="132">
        <v>5</v>
      </c>
      <c r="D1537" s="132">
        <v>3</v>
      </c>
      <c r="E1537" s="132">
        <v>3</v>
      </c>
      <c r="F1537" s="132">
        <v>3</v>
      </c>
      <c r="G1537" s="132">
        <v>3</v>
      </c>
      <c r="H1537" s="132">
        <v>3</v>
      </c>
      <c r="I1537" s="132">
        <v>3</v>
      </c>
      <c r="J1537" s="132">
        <v>3</v>
      </c>
      <c r="K1537" s="132">
        <v>3</v>
      </c>
      <c r="L1537" s="132">
        <v>3</v>
      </c>
      <c r="M1537" s="132">
        <v>3</v>
      </c>
      <c r="N1537" s="132">
        <v>3</v>
      </c>
      <c r="O1537" s="132">
        <v>3</v>
      </c>
      <c r="P1537" s="132" t="s">
        <v>345</v>
      </c>
      <c r="Q1537" s="132" t="s">
        <v>203</v>
      </c>
    </row>
    <row r="1538" spans="1:17" ht="15" hidden="1" x14ac:dyDescent="0.25">
      <c r="A1538" s="95">
        <v>2020</v>
      </c>
      <c r="B1538" s="133" t="s">
        <v>162</v>
      </c>
      <c r="C1538" s="133">
        <v>4</v>
      </c>
      <c r="D1538" s="133">
        <v>4</v>
      </c>
      <c r="E1538" s="133">
        <v>4</v>
      </c>
      <c r="F1538" s="133">
        <v>4</v>
      </c>
      <c r="G1538" s="133">
        <v>4</v>
      </c>
      <c r="H1538" s="133">
        <v>4</v>
      </c>
      <c r="I1538" s="133">
        <v>3</v>
      </c>
      <c r="J1538" s="133">
        <v>3</v>
      </c>
      <c r="K1538" s="133">
        <v>3</v>
      </c>
      <c r="L1538" s="133">
        <v>3</v>
      </c>
      <c r="M1538" s="133">
        <v>4</v>
      </c>
      <c r="N1538" s="133">
        <v>4</v>
      </c>
      <c r="O1538" s="133">
        <v>4</v>
      </c>
      <c r="P1538" s="133"/>
      <c r="Q1538" s="133" t="s">
        <v>192</v>
      </c>
    </row>
    <row r="1539" spans="1:17" ht="15" hidden="1" x14ac:dyDescent="0.25">
      <c r="A1539" s="95">
        <v>2020</v>
      </c>
      <c r="B1539" s="132" t="s">
        <v>162</v>
      </c>
      <c r="C1539" s="132">
        <v>2</v>
      </c>
      <c r="D1539" s="132">
        <v>3</v>
      </c>
      <c r="E1539" s="132">
        <v>3</v>
      </c>
      <c r="F1539" s="132">
        <v>2</v>
      </c>
      <c r="G1539" s="132">
        <v>2</v>
      </c>
      <c r="H1539" s="132">
        <v>2</v>
      </c>
      <c r="I1539" s="132">
        <v>2</v>
      </c>
      <c r="J1539" s="132">
        <v>3</v>
      </c>
      <c r="K1539" s="132">
        <v>3</v>
      </c>
      <c r="L1539" s="132">
        <v>3</v>
      </c>
      <c r="M1539" s="132">
        <v>4</v>
      </c>
      <c r="N1539" s="132">
        <v>3</v>
      </c>
      <c r="O1539" s="132">
        <v>3</v>
      </c>
      <c r="P1539" s="132"/>
      <c r="Q1539" s="132" t="s">
        <v>203</v>
      </c>
    </row>
    <row r="1540" spans="1:17" ht="15" hidden="1" x14ac:dyDescent="0.25">
      <c r="A1540" s="95">
        <v>2020</v>
      </c>
      <c r="B1540" s="133" t="s">
        <v>163</v>
      </c>
      <c r="C1540" s="133">
        <v>4</v>
      </c>
      <c r="D1540" s="133">
        <v>2</v>
      </c>
      <c r="E1540" s="133">
        <v>5</v>
      </c>
      <c r="F1540" s="133">
        <v>3</v>
      </c>
      <c r="G1540" s="133">
        <v>4</v>
      </c>
      <c r="H1540" s="133">
        <v>5</v>
      </c>
      <c r="I1540" s="133">
        <v>5</v>
      </c>
      <c r="J1540" s="133">
        <v>2</v>
      </c>
      <c r="K1540" s="133">
        <v>5</v>
      </c>
      <c r="L1540" s="133">
        <v>4</v>
      </c>
      <c r="M1540" s="133">
        <v>4</v>
      </c>
      <c r="N1540" s="133">
        <v>5</v>
      </c>
      <c r="O1540" s="133">
        <v>4</v>
      </c>
      <c r="P1540" s="133" t="s">
        <v>4363</v>
      </c>
      <c r="Q1540" s="133" t="s">
        <v>202</v>
      </c>
    </row>
    <row r="1541" spans="1:17" ht="15" hidden="1" x14ac:dyDescent="0.25">
      <c r="A1541" s="95">
        <v>2020</v>
      </c>
      <c r="B1541" s="132" t="s">
        <v>162</v>
      </c>
      <c r="C1541" s="132">
        <v>3</v>
      </c>
      <c r="D1541" s="132">
        <v>4</v>
      </c>
      <c r="E1541" s="132">
        <v>3</v>
      </c>
      <c r="F1541" s="132">
        <v>3</v>
      </c>
      <c r="G1541" s="132">
        <v>3</v>
      </c>
      <c r="H1541" s="132">
        <v>3</v>
      </c>
      <c r="I1541" s="132">
        <v>4</v>
      </c>
      <c r="J1541" s="132">
        <v>3</v>
      </c>
      <c r="K1541" s="132">
        <v>3</v>
      </c>
      <c r="L1541" s="132">
        <v>3</v>
      </c>
      <c r="M1541" s="132">
        <v>4</v>
      </c>
      <c r="N1541" s="132">
        <v>4</v>
      </c>
      <c r="O1541" s="132">
        <v>2</v>
      </c>
      <c r="P1541" s="132" t="s">
        <v>301</v>
      </c>
      <c r="Q1541" s="132" t="s">
        <v>192</v>
      </c>
    </row>
    <row r="1542" spans="1:17" ht="15" hidden="1" x14ac:dyDescent="0.25">
      <c r="A1542" s="95">
        <v>2020</v>
      </c>
      <c r="B1542" s="133" t="s">
        <v>162</v>
      </c>
      <c r="C1542" s="133">
        <v>5</v>
      </c>
      <c r="D1542" s="133">
        <v>3</v>
      </c>
      <c r="E1542" s="133">
        <v>5</v>
      </c>
      <c r="F1542" s="133">
        <v>4</v>
      </c>
      <c r="G1542" s="133">
        <v>4</v>
      </c>
      <c r="H1542" s="133">
        <v>4</v>
      </c>
      <c r="I1542" s="133">
        <v>4</v>
      </c>
      <c r="J1542" s="133">
        <v>4</v>
      </c>
      <c r="K1542" s="133">
        <v>4</v>
      </c>
      <c r="L1542" s="133">
        <v>5</v>
      </c>
      <c r="M1542" s="133">
        <v>4</v>
      </c>
      <c r="N1542" s="133">
        <v>5</v>
      </c>
      <c r="O1542" s="133">
        <v>5</v>
      </c>
      <c r="P1542" s="133" t="s">
        <v>609</v>
      </c>
      <c r="Q1542" s="133" t="s">
        <v>203</v>
      </c>
    </row>
    <row r="1543" spans="1:17" ht="15" hidden="1" x14ac:dyDescent="0.25">
      <c r="A1543" s="95">
        <v>2020</v>
      </c>
      <c r="B1543" s="132" t="s">
        <v>162</v>
      </c>
      <c r="C1543" s="132">
        <v>4</v>
      </c>
      <c r="D1543" s="132">
        <v>1</v>
      </c>
      <c r="E1543" s="132">
        <v>4</v>
      </c>
      <c r="F1543" s="132">
        <v>4</v>
      </c>
      <c r="G1543" s="132">
        <v>4</v>
      </c>
      <c r="H1543" s="132">
        <v>4</v>
      </c>
      <c r="I1543" s="132">
        <v>4</v>
      </c>
      <c r="J1543" s="132">
        <v>4</v>
      </c>
      <c r="K1543" s="132">
        <v>4</v>
      </c>
      <c r="L1543" s="132">
        <v>4</v>
      </c>
      <c r="M1543" s="132">
        <v>4</v>
      </c>
      <c r="N1543" s="132">
        <v>4</v>
      </c>
      <c r="O1543" s="132">
        <v>4</v>
      </c>
      <c r="P1543" s="132" t="s">
        <v>191</v>
      </c>
      <c r="Q1543" s="132" t="s">
        <v>192</v>
      </c>
    </row>
    <row r="1544" spans="1:17" ht="15" hidden="1" x14ac:dyDescent="0.25">
      <c r="A1544" s="95">
        <v>2020</v>
      </c>
      <c r="B1544" s="133" t="s">
        <v>162</v>
      </c>
      <c r="C1544" s="133">
        <v>5</v>
      </c>
      <c r="D1544" s="133">
        <v>1</v>
      </c>
      <c r="E1544" s="133">
        <v>5</v>
      </c>
      <c r="F1544" s="133">
        <v>5</v>
      </c>
      <c r="G1544" s="133">
        <v>4</v>
      </c>
      <c r="H1544" s="133">
        <v>1</v>
      </c>
      <c r="I1544" s="133">
        <v>4</v>
      </c>
      <c r="J1544" s="133">
        <v>1</v>
      </c>
      <c r="K1544" s="133" t="s">
        <v>5</v>
      </c>
      <c r="L1544" s="133">
        <v>1</v>
      </c>
      <c r="M1544" s="133">
        <v>1</v>
      </c>
      <c r="N1544" s="133">
        <v>4</v>
      </c>
      <c r="O1544" s="133">
        <v>1</v>
      </c>
      <c r="P1544" s="133" t="s">
        <v>4378</v>
      </c>
      <c r="Q1544" s="133" t="s">
        <v>203</v>
      </c>
    </row>
    <row r="1545" spans="1:17" ht="15" hidden="1" x14ac:dyDescent="0.25">
      <c r="A1545" s="95">
        <v>2020</v>
      </c>
      <c r="B1545" s="132" t="s">
        <v>162</v>
      </c>
      <c r="C1545" s="132">
        <v>4</v>
      </c>
      <c r="D1545" s="132">
        <v>3</v>
      </c>
      <c r="E1545" s="132">
        <v>5</v>
      </c>
      <c r="F1545" s="132">
        <v>5</v>
      </c>
      <c r="G1545" s="132">
        <v>5</v>
      </c>
      <c r="H1545" s="132">
        <v>5</v>
      </c>
      <c r="I1545" s="132">
        <v>5</v>
      </c>
      <c r="J1545" s="132">
        <v>4</v>
      </c>
      <c r="K1545" s="132">
        <v>3</v>
      </c>
      <c r="L1545" s="132">
        <v>4</v>
      </c>
      <c r="M1545" s="132">
        <v>4</v>
      </c>
      <c r="N1545" s="132">
        <v>5</v>
      </c>
      <c r="O1545" s="132">
        <v>5</v>
      </c>
      <c r="P1545" s="132" t="s">
        <v>190</v>
      </c>
      <c r="Q1545" s="132" t="s">
        <v>202</v>
      </c>
    </row>
    <row r="1546" spans="1:17" ht="15" hidden="1" x14ac:dyDescent="0.25">
      <c r="A1546" s="95">
        <v>2020</v>
      </c>
      <c r="B1546" s="133"/>
      <c r="C1546" s="133">
        <v>2</v>
      </c>
      <c r="D1546" s="133">
        <v>2</v>
      </c>
      <c r="E1546" s="133">
        <v>3</v>
      </c>
      <c r="F1546" s="133">
        <v>3</v>
      </c>
      <c r="G1546" s="133">
        <v>3</v>
      </c>
      <c r="H1546" s="133">
        <v>2</v>
      </c>
      <c r="I1546" s="133">
        <v>4</v>
      </c>
      <c r="J1546" s="133">
        <v>3</v>
      </c>
      <c r="K1546" s="133">
        <v>2</v>
      </c>
      <c r="L1546" s="133">
        <v>3</v>
      </c>
      <c r="M1546" s="133">
        <v>2</v>
      </c>
      <c r="N1546" s="133">
        <v>4</v>
      </c>
      <c r="O1546" s="133">
        <v>3</v>
      </c>
      <c r="P1546" s="133"/>
      <c r="Q1546" s="133" t="s">
        <v>204</v>
      </c>
    </row>
    <row r="1547" spans="1:17" ht="15" hidden="1" x14ac:dyDescent="0.25">
      <c r="A1547" s="95">
        <v>2020</v>
      </c>
      <c r="B1547" s="132" t="s">
        <v>162</v>
      </c>
      <c r="C1547" s="132">
        <v>4</v>
      </c>
      <c r="D1547" s="132">
        <v>4</v>
      </c>
      <c r="E1547" s="132">
        <v>4</v>
      </c>
      <c r="F1547" s="132">
        <v>5</v>
      </c>
      <c r="G1547" s="132">
        <v>4</v>
      </c>
      <c r="H1547" s="132">
        <v>3</v>
      </c>
      <c r="I1547" s="132">
        <v>4</v>
      </c>
      <c r="J1547" s="132">
        <v>3</v>
      </c>
      <c r="K1547" s="132">
        <v>3</v>
      </c>
      <c r="L1547" s="132">
        <v>5</v>
      </c>
      <c r="M1547" s="132">
        <v>5</v>
      </c>
      <c r="N1547" s="132">
        <v>5</v>
      </c>
      <c r="O1547" s="132">
        <v>5</v>
      </c>
      <c r="P1547" s="132" t="s">
        <v>4385</v>
      </c>
      <c r="Q1547" s="132" t="s">
        <v>203</v>
      </c>
    </row>
    <row r="1548" spans="1:17" ht="15" hidden="1" x14ac:dyDescent="0.25">
      <c r="A1548" s="95">
        <v>2020</v>
      </c>
      <c r="B1548" s="133" t="s">
        <v>163</v>
      </c>
      <c r="C1548" s="133">
        <v>4</v>
      </c>
      <c r="D1548" s="133">
        <v>3</v>
      </c>
      <c r="E1548" s="133">
        <v>2</v>
      </c>
      <c r="F1548" s="133">
        <v>4</v>
      </c>
      <c r="G1548" s="133">
        <v>2</v>
      </c>
      <c r="H1548" s="133">
        <v>3</v>
      </c>
      <c r="I1548" s="133">
        <v>3</v>
      </c>
      <c r="J1548" s="133">
        <v>4</v>
      </c>
      <c r="K1548" s="133">
        <v>4</v>
      </c>
      <c r="L1548" s="133">
        <v>4</v>
      </c>
      <c r="M1548" s="133">
        <v>5</v>
      </c>
      <c r="N1548" s="133">
        <v>4</v>
      </c>
      <c r="O1548" s="133">
        <v>4</v>
      </c>
      <c r="P1548" s="133"/>
      <c r="Q1548" s="133" t="s">
        <v>155</v>
      </c>
    </row>
    <row r="1549" spans="1:17" ht="15" x14ac:dyDescent="0.25">
      <c r="A1549" s="95">
        <v>2020</v>
      </c>
      <c r="B1549" s="132" t="s">
        <v>163</v>
      </c>
      <c r="C1549" s="132">
        <v>3</v>
      </c>
      <c r="D1549" s="132">
        <v>3</v>
      </c>
      <c r="E1549" s="132">
        <v>5</v>
      </c>
      <c r="F1549" s="132">
        <v>5</v>
      </c>
      <c r="G1549" s="132">
        <v>5</v>
      </c>
      <c r="H1549" s="132">
        <v>5</v>
      </c>
      <c r="I1549" s="132">
        <v>4</v>
      </c>
      <c r="J1549" s="132">
        <v>3</v>
      </c>
      <c r="K1549" s="132">
        <v>3</v>
      </c>
      <c r="L1549" s="132">
        <v>4</v>
      </c>
      <c r="M1549" s="132">
        <v>4</v>
      </c>
      <c r="N1549" s="132">
        <v>5</v>
      </c>
      <c r="O1549" s="132">
        <v>3</v>
      </c>
      <c r="P1549" s="132" t="s">
        <v>4397</v>
      </c>
      <c r="Q1549" s="132" t="s">
        <v>153</v>
      </c>
    </row>
    <row r="1550" spans="1:17" ht="15" hidden="1" x14ac:dyDescent="0.25">
      <c r="A1550" s="95">
        <v>2020</v>
      </c>
      <c r="B1550" s="133" t="s">
        <v>163</v>
      </c>
      <c r="C1550" s="133">
        <v>2</v>
      </c>
      <c r="D1550" s="133">
        <v>1</v>
      </c>
      <c r="E1550" s="133">
        <v>5</v>
      </c>
      <c r="F1550" s="133">
        <v>3</v>
      </c>
      <c r="G1550" s="133">
        <v>4</v>
      </c>
      <c r="H1550" s="133">
        <v>1</v>
      </c>
      <c r="I1550" s="133">
        <v>5</v>
      </c>
      <c r="J1550" s="133">
        <v>1</v>
      </c>
      <c r="K1550" s="133">
        <v>3</v>
      </c>
      <c r="L1550" s="133">
        <v>2</v>
      </c>
      <c r="M1550" s="133">
        <v>3</v>
      </c>
      <c r="N1550" s="133">
        <v>4</v>
      </c>
      <c r="O1550" s="133">
        <v>4</v>
      </c>
      <c r="P1550" s="133" t="s">
        <v>2988</v>
      </c>
      <c r="Q1550" s="133" t="s">
        <v>203</v>
      </c>
    </row>
    <row r="1551" spans="1:17" ht="15" hidden="1" x14ac:dyDescent="0.25">
      <c r="A1551" s="95">
        <v>2020</v>
      </c>
      <c r="B1551" s="132" t="s">
        <v>163</v>
      </c>
      <c r="C1551" s="132">
        <v>5</v>
      </c>
      <c r="D1551" s="132" t="s">
        <v>5</v>
      </c>
      <c r="E1551" s="132">
        <v>4</v>
      </c>
      <c r="F1551" s="132">
        <v>5</v>
      </c>
      <c r="G1551" s="132">
        <v>4</v>
      </c>
      <c r="H1551" s="132">
        <v>4</v>
      </c>
      <c r="I1551" s="132">
        <v>2</v>
      </c>
      <c r="J1551" s="132">
        <v>2</v>
      </c>
      <c r="K1551" s="132">
        <v>5</v>
      </c>
      <c r="L1551" s="132">
        <v>3</v>
      </c>
      <c r="M1551" s="132">
        <v>4</v>
      </c>
      <c r="N1551" s="132">
        <v>5</v>
      </c>
      <c r="O1551" s="132">
        <v>2</v>
      </c>
      <c r="P1551" s="132" t="s">
        <v>4404</v>
      </c>
      <c r="Q1551" s="132" t="s">
        <v>192</v>
      </c>
    </row>
    <row r="1552" spans="1:17" ht="15" hidden="1" x14ac:dyDescent="0.25">
      <c r="A1552" s="95">
        <v>2020</v>
      </c>
      <c r="B1552" s="133" t="s">
        <v>163</v>
      </c>
      <c r="C1552" s="133">
        <v>1</v>
      </c>
      <c r="D1552" s="133">
        <v>2</v>
      </c>
      <c r="E1552" s="133">
        <v>2</v>
      </c>
      <c r="F1552" s="133">
        <v>1</v>
      </c>
      <c r="G1552" s="133">
        <v>2</v>
      </c>
      <c r="H1552" s="133">
        <v>1</v>
      </c>
      <c r="I1552" s="133">
        <v>3</v>
      </c>
      <c r="J1552" s="133">
        <v>4</v>
      </c>
      <c r="K1552" s="133">
        <v>4</v>
      </c>
      <c r="L1552" s="133">
        <v>5</v>
      </c>
      <c r="M1552" s="133">
        <v>4</v>
      </c>
      <c r="N1552" s="133">
        <v>5</v>
      </c>
      <c r="O1552" s="133">
        <v>5</v>
      </c>
      <c r="P1552" s="133" t="s">
        <v>4408</v>
      </c>
      <c r="Q1552" s="133" t="s">
        <v>202</v>
      </c>
    </row>
    <row r="1553" spans="1:17" ht="15" hidden="1" x14ac:dyDescent="0.25">
      <c r="A1553" s="95">
        <v>2020</v>
      </c>
      <c r="B1553" s="132" t="s">
        <v>162</v>
      </c>
      <c r="C1553" s="132">
        <v>2</v>
      </c>
      <c r="D1553" s="132">
        <v>3</v>
      </c>
      <c r="E1553" s="132">
        <v>4</v>
      </c>
      <c r="F1553" s="132">
        <v>3</v>
      </c>
      <c r="G1553" s="132">
        <v>3</v>
      </c>
      <c r="H1553" s="132">
        <v>3</v>
      </c>
      <c r="I1553" s="132">
        <v>3</v>
      </c>
      <c r="J1553" s="132">
        <v>3</v>
      </c>
      <c r="K1553" s="132">
        <v>3</v>
      </c>
      <c r="L1553" s="132">
        <v>4</v>
      </c>
      <c r="M1553" s="132">
        <v>3</v>
      </c>
      <c r="N1553" s="132">
        <v>5</v>
      </c>
      <c r="O1553" s="132">
        <v>3</v>
      </c>
      <c r="P1553" s="132" t="s">
        <v>483</v>
      </c>
      <c r="Q1553" s="132" t="s">
        <v>203</v>
      </c>
    </row>
    <row r="1554" spans="1:17" ht="15" hidden="1" x14ac:dyDescent="0.25">
      <c r="A1554" s="95">
        <v>2020</v>
      </c>
      <c r="B1554" s="133" t="s">
        <v>162</v>
      </c>
      <c r="C1554" s="133">
        <v>2</v>
      </c>
      <c r="D1554" s="133">
        <v>2</v>
      </c>
      <c r="E1554" s="133">
        <v>1</v>
      </c>
      <c r="F1554" s="133">
        <v>2</v>
      </c>
      <c r="G1554" s="133">
        <v>3</v>
      </c>
      <c r="H1554" s="133">
        <v>2</v>
      </c>
      <c r="I1554" s="133">
        <v>3</v>
      </c>
      <c r="J1554" s="133">
        <v>1</v>
      </c>
      <c r="K1554" s="133">
        <v>1</v>
      </c>
      <c r="L1554" s="133">
        <v>2</v>
      </c>
      <c r="M1554" s="133">
        <v>1</v>
      </c>
      <c r="N1554" s="133">
        <v>2</v>
      </c>
      <c r="O1554" s="133">
        <v>2</v>
      </c>
      <c r="P1554" s="133" t="s">
        <v>3920</v>
      </c>
      <c r="Q1554" s="133" t="s">
        <v>192</v>
      </c>
    </row>
    <row r="1555" spans="1:17" ht="15" hidden="1" x14ac:dyDescent="0.25">
      <c r="A1555" s="95">
        <v>2020</v>
      </c>
      <c r="B1555" s="132" t="s">
        <v>163</v>
      </c>
      <c r="C1555" s="132">
        <v>5</v>
      </c>
      <c r="D1555" s="132" t="s">
        <v>5</v>
      </c>
      <c r="E1555" s="132">
        <v>4</v>
      </c>
      <c r="F1555" s="132">
        <v>5</v>
      </c>
      <c r="G1555" s="132">
        <v>4</v>
      </c>
      <c r="H1555" s="132">
        <v>4</v>
      </c>
      <c r="I1555" s="132">
        <v>2</v>
      </c>
      <c r="J1555" s="132">
        <v>2</v>
      </c>
      <c r="K1555" s="132">
        <v>5</v>
      </c>
      <c r="L1555" s="132">
        <v>3</v>
      </c>
      <c r="M1555" s="132">
        <v>4</v>
      </c>
      <c r="N1555" s="132">
        <v>5</v>
      </c>
      <c r="O1555" s="132">
        <v>2</v>
      </c>
      <c r="P1555" s="132" t="s">
        <v>4404</v>
      </c>
      <c r="Q1555" s="132" t="s">
        <v>192</v>
      </c>
    </row>
    <row r="1556" spans="1:17" ht="15" hidden="1" x14ac:dyDescent="0.25">
      <c r="A1556" s="95">
        <v>2020</v>
      </c>
      <c r="B1556" s="133" t="s">
        <v>163</v>
      </c>
      <c r="C1556" s="133">
        <v>5</v>
      </c>
      <c r="D1556" s="133">
        <v>4</v>
      </c>
      <c r="E1556" s="133">
        <v>4</v>
      </c>
      <c r="F1556" s="133">
        <v>3</v>
      </c>
      <c r="G1556" s="133">
        <v>4</v>
      </c>
      <c r="H1556" s="133">
        <v>4</v>
      </c>
      <c r="I1556" s="133">
        <v>1</v>
      </c>
      <c r="J1556" s="133">
        <v>3</v>
      </c>
      <c r="K1556" s="133">
        <v>4</v>
      </c>
      <c r="L1556" s="133">
        <v>4</v>
      </c>
      <c r="M1556" s="133">
        <v>4</v>
      </c>
      <c r="N1556" s="133">
        <v>4</v>
      </c>
      <c r="O1556" s="133">
        <v>4</v>
      </c>
      <c r="P1556" s="133" t="s">
        <v>345</v>
      </c>
      <c r="Q1556" s="133" t="s">
        <v>204</v>
      </c>
    </row>
    <row r="1557" spans="1:17" ht="15" x14ac:dyDescent="0.25">
      <c r="A1557" s="95">
        <v>2020</v>
      </c>
      <c r="B1557" s="132" t="s">
        <v>162</v>
      </c>
      <c r="C1557" s="132">
        <v>5</v>
      </c>
      <c r="D1557" s="132">
        <v>4</v>
      </c>
      <c r="E1557" s="132">
        <v>5</v>
      </c>
      <c r="F1557" s="132">
        <v>5</v>
      </c>
      <c r="G1557" s="132">
        <v>5</v>
      </c>
      <c r="H1557" s="132">
        <v>4</v>
      </c>
      <c r="I1557" s="132">
        <v>5</v>
      </c>
      <c r="J1557" s="132">
        <v>2</v>
      </c>
      <c r="K1557" s="132">
        <v>3</v>
      </c>
      <c r="L1557" s="132">
        <v>5</v>
      </c>
      <c r="M1557" s="132">
        <v>5</v>
      </c>
      <c r="N1557" s="132">
        <v>5</v>
      </c>
      <c r="O1557" s="132">
        <v>5</v>
      </c>
      <c r="P1557" s="132" t="s">
        <v>4424</v>
      </c>
      <c r="Q1557" s="132" t="s">
        <v>153</v>
      </c>
    </row>
    <row r="1558" spans="1:17" ht="15" hidden="1" x14ac:dyDescent="0.25">
      <c r="A1558" s="95">
        <v>2020</v>
      </c>
      <c r="B1558" s="133" t="s">
        <v>162</v>
      </c>
      <c r="C1558" s="133">
        <v>4</v>
      </c>
      <c r="D1558" s="133">
        <v>3</v>
      </c>
      <c r="E1558" s="133">
        <v>3</v>
      </c>
      <c r="F1558" s="133">
        <v>3</v>
      </c>
      <c r="G1558" s="133">
        <v>4</v>
      </c>
      <c r="H1558" s="133">
        <v>3</v>
      </c>
      <c r="I1558" s="133">
        <v>4</v>
      </c>
      <c r="J1558" s="133">
        <v>4</v>
      </c>
      <c r="K1558" s="133">
        <v>3</v>
      </c>
      <c r="L1558" s="133">
        <v>3</v>
      </c>
      <c r="M1558" s="133">
        <v>4</v>
      </c>
      <c r="N1558" s="133">
        <v>3</v>
      </c>
      <c r="O1558" s="133">
        <v>4</v>
      </c>
      <c r="P1558" s="133" t="s">
        <v>571</v>
      </c>
      <c r="Q1558" s="133" t="s">
        <v>203</v>
      </c>
    </row>
    <row r="1559" spans="1:17" ht="15" hidden="1" x14ac:dyDescent="0.25">
      <c r="A1559" s="95">
        <v>2020</v>
      </c>
      <c r="B1559" s="132" t="s">
        <v>163</v>
      </c>
      <c r="C1559" s="132">
        <v>4</v>
      </c>
      <c r="D1559" s="132">
        <v>1</v>
      </c>
      <c r="E1559" s="132">
        <v>2</v>
      </c>
      <c r="F1559" s="132">
        <v>4</v>
      </c>
      <c r="G1559" s="132">
        <v>3</v>
      </c>
      <c r="H1559" s="132">
        <v>3</v>
      </c>
      <c r="I1559" s="132">
        <v>1</v>
      </c>
      <c r="J1559" s="132">
        <v>5</v>
      </c>
      <c r="K1559" s="132">
        <v>1</v>
      </c>
      <c r="L1559" s="132">
        <v>4</v>
      </c>
      <c r="M1559" s="132">
        <v>3</v>
      </c>
      <c r="N1559" s="132">
        <v>2</v>
      </c>
      <c r="O1559" s="132">
        <v>2</v>
      </c>
      <c r="P1559" s="132" t="s">
        <v>4432</v>
      </c>
      <c r="Q1559" s="132" t="s">
        <v>204</v>
      </c>
    </row>
    <row r="1560" spans="1:17" ht="15" hidden="1" x14ac:dyDescent="0.25">
      <c r="A1560" s="95">
        <v>2020</v>
      </c>
      <c r="B1560" s="133" t="s">
        <v>162</v>
      </c>
      <c r="C1560" s="133">
        <v>2</v>
      </c>
      <c r="D1560" s="133">
        <v>4</v>
      </c>
      <c r="E1560" s="133">
        <v>5</v>
      </c>
      <c r="F1560" s="133">
        <v>4</v>
      </c>
      <c r="G1560" s="133">
        <v>5</v>
      </c>
      <c r="H1560" s="133">
        <v>5</v>
      </c>
      <c r="I1560" s="133">
        <v>1</v>
      </c>
      <c r="J1560" s="133">
        <v>5</v>
      </c>
      <c r="K1560" s="133">
        <v>3</v>
      </c>
      <c r="L1560" s="133">
        <v>5</v>
      </c>
      <c r="M1560" s="133">
        <v>5</v>
      </c>
      <c r="N1560" s="133">
        <v>3</v>
      </c>
      <c r="O1560" s="133">
        <v>3</v>
      </c>
      <c r="P1560" s="133" t="s">
        <v>301</v>
      </c>
      <c r="Q1560" s="133" t="s">
        <v>4436</v>
      </c>
    </row>
    <row r="1561" spans="1:17" ht="15" hidden="1" x14ac:dyDescent="0.25">
      <c r="A1561" s="95">
        <v>2020</v>
      </c>
      <c r="B1561" s="132" t="s">
        <v>163</v>
      </c>
      <c r="C1561" s="132">
        <v>5</v>
      </c>
      <c r="D1561" s="132">
        <v>1</v>
      </c>
      <c r="E1561" s="132">
        <v>4</v>
      </c>
      <c r="F1561" s="132">
        <v>4</v>
      </c>
      <c r="G1561" s="132">
        <v>5</v>
      </c>
      <c r="H1561" s="132">
        <v>2</v>
      </c>
      <c r="I1561" s="132">
        <v>5</v>
      </c>
      <c r="J1561" s="132">
        <v>3</v>
      </c>
      <c r="K1561" s="132">
        <v>3</v>
      </c>
      <c r="L1561" s="132">
        <v>4</v>
      </c>
      <c r="M1561" s="132">
        <v>4</v>
      </c>
      <c r="N1561" s="132">
        <v>4</v>
      </c>
      <c r="O1561" s="132">
        <v>4</v>
      </c>
      <c r="P1561" s="132" t="s">
        <v>4440</v>
      </c>
      <c r="Q1561" s="132" t="s">
        <v>202</v>
      </c>
    </row>
    <row r="1562" spans="1:17" ht="15" hidden="1" x14ac:dyDescent="0.25">
      <c r="A1562" s="95">
        <v>2020</v>
      </c>
      <c r="B1562" s="133" t="s">
        <v>163</v>
      </c>
      <c r="C1562" s="133">
        <v>5</v>
      </c>
      <c r="D1562" s="133" t="s">
        <v>5</v>
      </c>
      <c r="E1562" s="133">
        <v>4</v>
      </c>
      <c r="F1562" s="133">
        <v>5</v>
      </c>
      <c r="G1562" s="133">
        <v>4</v>
      </c>
      <c r="H1562" s="133">
        <v>4</v>
      </c>
      <c r="I1562" s="133">
        <v>2</v>
      </c>
      <c r="J1562" s="133">
        <v>2</v>
      </c>
      <c r="K1562" s="133">
        <v>5</v>
      </c>
      <c r="L1562" s="133">
        <v>3</v>
      </c>
      <c r="M1562" s="133">
        <v>4</v>
      </c>
      <c r="N1562" s="133">
        <v>5</v>
      </c>
      <c r="O1562" s="133">
        <v>2</v>
      </c>
      <c r="P1562" s="133" t="s">
        <v>4404</v>
      </c>
      <c r="Q1562" s="133" t="s">
        <v>192</v>
      </c>
    </row>
    <row r="1563" spans="1:17" ht="15" hidden="1" x14ac:dyDescent="0.25">
      <c r="A1563" s="95">
        <v>2020</v>
      </c>
      <c r="B1563" s="134" t="s">
        <v>162</v>
      </c>
      <c r="C1563" s="134">
        <v>4</v>
      </c>
      <c r="D1563" s="134">
        <v>2</v>
      </c>
      <c r="E1563" s="134">
        <v>3</v>
      </c>
      <c r="F1563" s="134">
        <v>4</v>
      </c>
      <c r="G1563" s="134">
        <v>3</v>
      </c>
      <c r="H1563" s="134">
        <v>4</v>
      </c>
      <c r="I1563" s="134">
        <v>3</v>
      </c>
      <c r="J1563" s="134">
        <v>2</v>
      </c>
      <c r="K1563" s="134">
        <v>3</v>
      </c>
      <c r="L1563" s="134">
        <v>3</v>
      </c>
      <c r="M1563" s="134">
        <v>4</v>
      </c>
      <c r="N1563" s="134">
        <v>5</v>
      </c>
      <c r="O1563" s="134">
        <v>3</v>
      </c>
      <c r="P1563" s="134"/>
      <c r="Q1563" s="134" t="s">
        <v>4445</v>
      </c>
    </row>
  </sheetData>
  <autoFilter ref="A1:Q1563" xr:uid="{DC722A68-18F1-4ABD-A8E7-3F2C9666022D}">
    <filterColumn colId="0">
      <filters>
        <filter val="2020"/>
      </filters>
    </filterColumn>
    <filterColumn colId="16">
      <filters>
        <filter val="Support"/>
      </filters>
    </filterColumn>
  </autoFilter>
  <sortState xmlns:xlrd2="http://schemas.microsoft.com/office/spreadsheetml/2017/richdata2" ref="A2:Q1563">
    <sortCondition ref="A2:A1563"/>
  </sortState>
  <pageMargins left="0.7" right="0.7" top="0.75" bottom="0.75" header="0.3" footer="0.3"/>
  <pageSetup paperSize="9" orientation="portrait" horizontalDpi="1200" verticalDpi="1200"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736707-B5F9-4399-802E-62B8F65CDB68}">
  <sheetPr>
    <outlinePr summaryBelow="0" summaryRight="0"/>
  </sheetPr>
  <dimension ref="A1:BW204"/>
  <sheetViews>
    <sheetView topLeftCell="BJ1" workbookViewId="0">
      <pane ySplit="1" topLeftCell="A2" activePane="bottomLeft" state="frozen"/>
      <selection pane="bottomLeft" activeCell="U1" sqref="U1"/>
    </sheetView>
  </sheetViews>
  <sheetFormatPr defaultColWidth="14.42578125" defaultRowHeight="15.75" customHeight="1" x14ac:dyDescent="0.2"/>
  <cols>
    <col min="1" max="1" width="21.5703125" style="54" customWidth="1"/>
    <col min="2" max="59" width="73.42578125" style="52" customWidth="1"/>
    <col min="60" max="60" width="72.140625" style="52" customWidth="1"/>
    <col min="61" max="61" width="54" style="52" customWidth="1"/>
    <col min="62" max="62" width="54.7109375" style="52" customWidth="1"/>
    <col min="63" max="63" width="54" style="52" customWidth="1"/>
    <col min="64" max="64" width="23.28515625" style="52" customWidth="1"/>
    <col min="65" max="65" width="35.7109375" style="52" customWidth="1"/>
    <col min="66" max="67" width="21.5703125" style="52" customWidth="1"/>
    <col min="68" max="68" width="37.28515625" style="52" customWidth="1"/>
    <col min="69" max="69" width="53.140625" style="52" customWidth="1"/>
    <col min="70" max="70" width="26.140625" style="52" customWidth="1"/>
    <col min="71" max="71" width="44" style="52" customWidth="1"/>
    <col min="72" max="72" width="40.7109375" style="52" customWidth="1"/>
    <col min="73" max="73" width="36.85546875" style="52" customWidth="1"/>
    <col min="74" max="74" width="56" style="52" customWidth="1"/>
    <col min="75" max="81" width="21.5703125" style="52" customWidth="1"/>
    <col min="82" max="16384" width="14.42578125" style="52"/>
  </cols>
  <sheetData>
    <row r="1" spans="1:75" ht="15.75" customHeight="1" x14ac:dyDescent="0.2">
      <c r="A1" s="54" t="s">
        <v>219</v>
      </c>
      <c r="B1" s="52" t="s">
        <v>220</v>
      </c>
      <c r="C1" s="52" t="s">
        <v>221</v>
      </c>
      <c r="D1" s="56" t="s">
        <v>222</v>
      </c>
      <c r="E1" s="52" t="s">
        <v>223</v>
      </c>
      <c r="F1" s="52" t="s">
        <v>224</v>
      </c>
      <c r="G1" s="52" t="s">
        <v>225</v>
      </c>
      <c r="H1" s="52" t="s">
        <v>226</v>
      </c>
      <c r="I1" s="52" t="s">
        <v>227</v>
      </c>
      <c r="J1" s="52" t="s">
        <v>228</v>
      </c>
      <c r="K1" s="52" t="s">
        <v>229</v>
      </c>
      <c r="L1" s="52" t="s">
        <v>230</v>
      </c>
      <c r="M1" s="52" t="s">
        <v>231</v>
      </c>
      <c r="N1" s="52" t="s">
        <v>232</v>
      </c>
      <c r="O1" s="52" t="s">
        <v>233</v>
      </c>
      <c r="P1" s="52" t="s">
        <v>234</v>
      </c>
      <c r="Q1" s="52" t="s">
        <v>235</v>
      </c>
      <c r="R1" s="52" t="s">
        <v>236</v>
      </c>
      <c r="S1" s="52" t="s">
        <v>237</v>
      </c>
      <c r="T1" s="52" t="s">
        <v>238</v>
      </c>
      <c r="U1" s="56" t="s">
        <v>3248</v>
      </c>
      <c r="V1" s="52" t="s">
        <v>239</v>
      </c>
      <c r="W1" s="52" t="s">
        <v>240</v>
      </c>
      <c r="X1" s="52" t="s">
        <v>241</v>
      </c>
      <c r="Y1" s="52" t="s">
        <v>242</v>
      </c>
      <c r="Z1" s="52" t="s">
        <v>243</v>
      </c>
      <c r="AA1" s="52" t="s">
        <v>244</v>
      </c>
      <c r="AB1" s="52" t="s">
        <v>245</v>
      </c>
      <c r="AC1" s="52" t="s">
        <v>246</v>
      </c>
      <c r="AD1" s="52" t="s">
        <v>247</v>
      </c>
      <c r="AE1" s="52" t="s">
        <v>248</v>
      </c>
      <c r="AF1" s="52" t="s">
        <v>249</v>
      </c>
      <c r="AG1" s="52" t="s">
        <v>250</v>
      </c>
      <c r="AH1" s="52" t="s">
        <v>251</v>
      </c>
      <c r="AI1" s="52" t="s">
        <v>252</v>
      </c>
      <c r="AJ1" s="52" t="s">
        <v>253</v>
      </c>
      <c r="AK1" s="52" t="s">
        <v>254</v>
      </c>
      <c r="AL1" s="52" t="s">
        <v>255</v>
      </c>
      <c r="AM1" s="52" t="s">
        <v>256</v>
      </c>
      <c r="AN1" s="52" t="s">
        <v>257</v>
      </c>
      <c r="AO1" s="52" t="s">
        <v>258</v>
      </c>
      <c r="AP1" s="52" t="s">
        <v>259</v>
      </c>
      <c r="AQ1" s="52" t="s">
        <v>260</v>
      </c>
      <c r="AR1" s="52" t="s">
        <v>261</v>
      </c>
      <c r="AS1" s="52" t="s">
        <v>262</v>
      </c>
      <c r="AT1" s="52" t="s">
        <v>263</v>
      </c>
      <c r="AU1" s="52" t="s">
        <v>264</v>
      </c>
      <c r="AV1" s="52" t="s">
        <v>265</v>
      </c>
      <c r="AW1" s="52" t="s">
        <v>266</v>
      </c>
      <c r="AX1" s="52" t="s">
        <v>267</v>
      </c>
      <c r="AY1" s="52" t="s">
        <v>268</v>
      </c>
      <c r="AZ1" s="52" t="s">
        <v>269</v>
      </c>
      <c r="BA1" s="52" t="s">
        <v>270</v>
      </c>
      <c r="BB1" s="52" t="s">
        <v>271</v>
      </c>
      <c r="BC1" s="52" t="s">
        <v>272</v>
      </c>
      <c r="BD1" s="56" t="s">
        <v>273</v>
      </c>
      <c r="BE1" s="52" t="s">
        <v>274</v>
      </c>
      <c r="BF1" s="52" t="s">
        <v>275</v>
      </c>
      <c r="BG1" s="52" t="s">
        <v>276</v>
      </c>
      <c r="BH1" s="52" t="s">
        <v>2020</v>
      </c>
      <c r="BI1" s="52" t="s">
        <v>2021</v>
      </c>
      <c r="BJ1" s="52" t="s">
        <v>2022</v>
      </c>
      <c r="BK1" s="52" t="s">
        <v>2023</v>
      </c>
      <c r="BL1" s="52" t="s">
        <v>2024</v>
      </c>
      <c r="BM1" s="52" t="s">
        <v>2025</v>
      </c>
      <c r="BN1" s="52" t="s">
        <v>161</v>
      </c>
      <c r="BO1" s="52" t="s">
        <v>166</v>
      </c>
      <c r="BP1" s="52" t="s">
        <v>174</v>
      </c>
      <c r="BQ1" s="52" t="s">
        <v>182</v>
      </c>
      <c r="BR1" s="52" t="s">
        <v>293</v>
      </c>
      <c r="BS1" s="52" t="s">
        <v>201</v>
      </c>
      <c r="BT1" s="52" t="s">
        <v>206</v>
      </c>
      <c r="BU1" s="52" t="s">
        <v>207</v>
      </c>
      <c r="BV1" s="52" t="s">
        <v>213</v>
      </c>
      <c r="BW1" s="52" t="s">
        <v>2026</v>
      </c>
    </row>
    <row r="2" spans="1:75" ht="15.75" customHeight="1" x14ac:dyDescent="0.2">
      <c r="A2" s="55">
        <v>43446.518103298615</v>
      </c>
      <c r="B2" s="53">
        <v>5</v>
      </c>
      <c r="C2" s="53">
        <v>5</v>
      </c>
      <c r="D2" s="53">
        <v>1</v>
      </c>
      <c r="E2" s="53">
        <v>5</v>
      </c>
      <c r="F2" s="53">
        <v>1</v>
      </c>
      <c r="G2" s="53">
        <v>1</v>
      </c>
      <c r="H2" s="53">
        <v>5</v>
      </c>
      <c r="I2" s="53">
        <v>4</v>
      </c>
      <c r="J2" s="53">
        <v>1</v>
      </c>
      <c r="K2" s="53">
        <v>2</v>
      </c>
      <c r="L2" s="53">
        <v>5</v>
      </c>
      <c r="M2" s="53">
        <v>4</v>
      </c>
      <c r="N2" s="53">
        <v>5</v>
      </c>
      <c r="O2" s="53">
        <v>5</v>
      </c>
      <c r="P2" s="53">
        <v>5</v>
      </c>
      <c r="Q2" s="53">
        <v>5</v>
      </c>
      <c r="R2" s="53">
        <v>4</v>
      </c>
      <c r="S2" s="53">
        <v>5</v>
      </c>
      <c r="T2" s="53">
        <v>5</v>
      </c>
      <c r="U2" s="53">
        <v>4</v>
      </c>
      <c r="V2" s="53">
        <v>5</v>
      </c>
      <c r="W2" s="53">
        <v>5</v>
      </c>
      <c r="X2" s="53">
        <v>2</v>
      </c>
      <c r="Y2" s="53">
        <v>5</v>
      </c>
      <c r="Z2" s="53">
        <v>3</v>
      </c>
      <c r="AA2" s="53">
        <v>5</v>
      </c>
      <c r="AB2" s="53">
        <v>5</v>
      </c>
      <c r="AC2" s="53">
        <v>5</v>
      </c>
      <c r="AD2" s="53">
        <v>3</v>
      </c>
      <c r="AE2" s="53">
        <v>3</v>
      </c>
      <c r="AF2" s="53">
        <v>5</v>
      </c>
      <c r="AG2" s="53">
        <v>5</v>
      </c>
      <c r="AH2" s="53">
        <v>5</v>
      </c>
      <c r="AI2" s="53">
        <v>5</v>
      </c>
      <c r="AJ2" s="53">
        <v>5</v>
      </c>
      <c r="AK2" s="53">
        <v>5</v>
      </c>
      <c r="AL2" s="53">
        <v>5</v>
      </c>
      <c r="AM2" s="53">
        <v>1</v>
      </c>
      <c r="AN2" s="53">
        <v>5</v>
      </c>
      <c r="AO2" s="53">
        <v>3</v>
      </c>
      <c r="AP2" s="53">
        <v>1</v>
      </c>
      <c r="AQ2" s="53">
        <v>5</v>
      </c>
      <c r="AR2" s="53">
        <v>5</v>
      </c>
      <c r="AS2" s="53">
        <v>1</v>
      </c>
      <c r="AT2" s="53">
        <v>3</v>
      </c>
      <c r="AU2" s="53">
        <v>5</v>
      </c>
      <c r="AV2" s="53">
        <v>5</v>
      </c>
      <c r="AW2" s="53">
        <v>5</v>
      </c>
      <c r="AX2" s="53">
        <v>5</v>
      </c>
      <c r="AY2" s="53">
        <v>5</v>
      </c>
      <c r="AZ2" s="53">
        <v>5</v>
      </c>
      <c r="BA2" s="53">
        <v>2</v>
      </c>
      <c r="BB2" s="53">
        <v>5</v>
      </c>
      <c r="BC2" s="53">
        <v>5</v>
      </c>
      <c r="BD2" s="53">
        <v>2</v>
      </c>
      <c r="BE2" s="53">
        <v>5</v>
      </c>
      <c r="BF2" s="53">
        <v>5</v>
      </c>
      <c r="BG2" s="53" t="s">
        <v>2032</v>
      </c>
      <c r="BH2" s="53" t="s">
        <v>2027</v>
      </c>
      <c r="BI2" s="53" t="s">
        <v>2033</v>
      </c>
      <c r="BK2" s="53" t="s">
        <v>2034</v>
      </c>
      <c r="BL2" s="53" t="s">
        <v>148</v>
      </c>
      <c r="BM2" s="53" t="s">
        <v>2035</v>
      </c>
      <c r="BN2" s="53" t="s">
        <v>162</v>
      </c>
      <c r="BO2" s="53" t="s">
        <v>171</v>
      </c>
      <c r="BP2" s="53" t="s">
        <v>176</v>
      </c>
      <c r="BQ2" s="53" t="s">
        <v>183</v>
      </c>
      <c r="BR2" s="53" t="s">
        <v>345</v>
      </c>
      <c r="BS2" s="53" t="s">
        <v>202</v>
      </c>
      <c r="BT2" s="53" t="s">
        <v>329</v>
      </c>
      <c r="BU2" s="53" t="s">
        <v>209</v>
      </c>
      <c r="BV2" s="53" t="s">
        <v>217</v>
      </c>
      <c r="BW2" s="53" t="s">
        <v>2031</v>
      </c>
    </row>
    <row r="3" spans="1:75" ht="15.75" customHeight="1" x14ac:dyDescent="0.2">
      <c r="A3" s="55">
        <v>43446.532160509261</v>
      </c>
      <c r="B3" s="53">
        <v>5</v>
      </c>
      <c r="C3" s="53">
        <v>5</v>
      </c>
      <c r="D3" s="53">
        <v>4</v>
      </c>
      <c r="E3" s="53">
        <v>2</v>
      </c>
      <c r="F3" s="53">
        <v>3</v>
      </c>
      <c r="G3" s="53">
        <v>5</v>
      </c>
      <c r="H3" s="53">
        <v>5</v>
      </c>
      <c r="I3" s="53">
        <v>5</v>
      </c>
      <c r="J3" s="53">
        <v>1</v>
      </c>
      <c r="K3" s="53">
        <v>2</v>
      </c>
      <c r="L3" s="53">
        <v>5</v>
      </c>
      <c r="M3" s="53">
        <v>4</v>
      </c>
      <c r="N3" s="53" t="s">
        <v>5</v>
      </c>
      <c r="O3" s="53">
        <v>3</v>
      </c>
      <c r="P3" s="53">
        <v>5</v>
      </c>
      <c r="Q3" s="53">
        <v>5</v>
      </c>
      <c r="R3" s="53">
        <v>2</v>
      </c>
      <c r="S3" s="53">
        <v>4</v>
      </c>
      <c r="T3" s="53">
        <v>5</v>
      </c>
      <c r="U3" s="53">
        <v>4</v>
      </c>
      <c r="V3" s="53" t="s">
        <v>5</v>
      </c>
      <c r="W3" s="53">
        <v>4</v>
      </c>
      <c r="X3" s="53">
        <v>4</v>
      </c>
      <c r="Y3" s="53">
        <v>4</v>
      </c>
      <c r="Z3" s="53">
        <v>5</v>
      </c>
      <c r="AA3" s="53">
        <v>5</v>
      </c>
      <c r="AB3" s="53">
        <v>4</v>
      </c>
      <c r="AC3" s="53">
        <v>4</v>
      </c>
      <c r="AD3" s="53">
        <v>5</v>
      </c>
      <c r="AE3" s="53">
        <v>4</v>
      </c>
      <c r="AF3" s="53">
        <v>3</v>
      </c>
      <c r="AG3" s="53">
        <v>5</v>
      </c>
      <c r="AH3" s="53" t="s">
        <v>5</v>
      </c>
      <c r="AI3" s="53">
        <v>5</v>
      </c>
      <c r="AJ3" s="53">
        <v>4</v>
      </c>
      <c r="AK3" s="53">
        <v>5</v>
      </c>
      <c r="AL3" s="53">
        <v>4</v>
      </c>
      <c r="AM3" s="53">
        <v>4</v>
      </c>
      <c r="AN3" s="53">
        <v>2</v>
      </c>
      <c r="AO3" s="53">
        <v>3</v>
      </c>
      <c r="AP3" s="53">
        <v>5</v>
      </c>
      <c r="AQ3" s="53">
        <v>5</v>
      </c>
      <c r="AR3" s="53">
        <v>5</v>
      </c>
      <c r="AS3" s="53" t="s">
        <v>5</v>
      </c>
      <c r="AT3" s="53" t="s">
        <v>5</v>
      </c>
      <c r="AU3" s="53">
        <v>5</v>
      </c>
      <c r="AV3" s="53">
        <v>4</v>
      </c>
      <c r="AW3" s="53" t="s">
        <v>5</v>
      </c>
      <c r="AX3" s="53">
        <v>3</v>
      </c>
      <c r="AY3" s="53">
        <v>5</v>
      </c>
      <c r="AZ3" s="53">
        <v>5</v>
      </c>
      <c r="BA3" s="53">
        <v>3</v>
      </c>
      <c r="BB3" s="53">
        <v>4</v>
      </c>
      <c r="BC3" s="53">
        <v>5</v>
      </c>
      <c r="BD3" s="53">
        <v>3</v>
      </c>
      <c r="BE3" s="53" t="s">
        <v>5</v>
      </c>
      <c r="BF3" s="53">
        <v>4</v>
      </c>
      <c r="BI3" s="53" t="s">
        <v>2036</v>
      </c>
      <c r="BK3" s="53" t="s">
        <v>2037</v>
      </c>
      <c r="BL3" s="53" t="s">
        <v>145</v>
      </c>
      <c r="BN3" s="53" t="s">
        <v>162</v>
      </c>
      <c r="BO3" s="53" t="s">
        <v>169</v>
      </c>
      <c r="BP3" s="53" t="s">
        <v>177</v>
      </c>
      <c r="BQ3" s="53" t="s">
        <v>183</v>
      </c>
      <c r="BR3" s="53" t="s">
        <v>2038</v>
      </c>
      <c r="BS3" s="53" t="s">
        <v>153</v>
      </c>
      <c r="BT3" s="53" t="s">
        <v>410</v>
      </c>
      <c r="BU3" s="53" t="s">
        <v>208</v>
      </c>
      <c r="BV3" s="53" t="s">
        <v>214</v>
      </c>
      <c r="BW3" s="53" t="s">
        <v>2031</v>
      </c>
    </row>
    <row r="4" spans="1:75" ht="15.75" customHeight="1" x14ac:dyDescent="0.2">
      <c r="A4" s="55">
        <v>43446.567514641203</v>
      </c>
      <c r="B4" s="53">
        <v>4</v>
      </c>
      <c r="C4" s="53">
        <v>5</v>
      </c>
      <c r="D4" s="53">
        <v>4</v>
      </c>
      <c r="E4" s="53">
        <v>4</v>
      </c>
      <c r="F4" s="53">
        <v>4</v>
      </c>
      <c r="G4" s="53">
        <v>5</v>
      </c>
      <c r="H4" s="53">
        <v>4</v>
      </c>
      <c r="I4" s="53">
        <v>4</v>
      </c>
      <c r="J4" s="53">
        <v>3</v>
      </c>
      <c r="K4" s="53">
        <v>4</v>
      </c>
      <c r="L4" s="53">
        <v>3</v>
      </c>
      <c r="M4" s="53">
        <v>5</v>
      </c>
      <c r="N4" s="53">
        <v>3</v>
      </c>
      <c r="O4" s="53">
        <v>3</v>
      </c>
      <c r="P4" s="53">
        <v>4</v>
      </c>
      <c r="Q4" s="53">
        <v>5</v>
      </c>
      <c r="R4" s="53">
        <v>2</v>
      </c>
      <c r="S4" s="53">
        <v>2</v>
      </c>
      <c r="T4" s="53">
        <v>5</v>
      </c>
      <c r="U4" s="53">
        <v>1</v>
      </c>
      <c r="V4" s="53">
        <v>1</v>
      </c>
      <c r="W4" s="53">
        <v>4</v>
      </c>
      <c r="X4" s="53">
        <v>3</v>
      </c>
      <c r="Y4" s="53">
        <v>4</v>
      </c>
      <c r="Z4" s="53">
        <v>4</v>
      </c>
      <c r="AA4" s="53">
        <v>4</v>
      </c>
      <c r="AB4" s="53">
        <v>4</v>
      </c>
      <c r="AC4" s="53">
        <v>4</v>
      </c>
      <c r="AD4" s="53">
        <v>4</v>
      </c>
      <c r="AE4" s="53">
        <v>3</v>
      </c>
      <c r="AF4" s="53">
        <v>3</v>
      </c>
      <c r="AG4" s="53">
        <v>3</v>
      </c>
      <c r="AH4" s="53">
        <v>3</v>
      </c>
      <c r="AI4" s="53">
        <v>5</v>
      </c>
      <c r="AJ4" s="53">
        <v>4</v>
      </c>
      <c r="AK4" s="53">
        <v>4</v>
      </c>
      <c r="AL4" s="53">
        <v>5</v>
      </c>
      <c r="AM4" s="53">
        <v>4</v>
      </c>
      <c r="AN4" s="53">
        <v>4</v>
      </c>
      <c r="AO4" s="53">
        <v>4</v>
      </c>
      <c r="AP4" s="53">
        <v>5</v>
      </c>
      <c r="AQ4" s="53">
        <v>4</v>
      </c>
      <c r="AR4" s="53">
        <v>4</v>
      </c>
      <c r="AS4" s="53">
        <v>3</v>
      </c>
      <c r="AT4" s="53">
        <v>3</v>
      </c>
      <c r="AU4" s="53">
        <v>4</v>
      </c>
      <c r="AV4" s="53">
        <v>5</v>
      </c>
      <c r="AW4" s="53">
        <v>2</v>
      </c>
      <c r="AX4" s="53">
        <v>2</v>
      </c>
      <c r="AY4" s="53">
        <v>4</v>
      </c>
      <c r="AZ4" s="53">
        <v>5</v>
      </c>
      <c r="BA4" s="53">
        <v>1</v>
      </c>
      <c r="BB4" s="53">
        <v>1</v>
      </c>
      <c r="BC4" s="53">
        <v>4</v>
      </c>
      <c r="BD4" s="53">
        <v>1</v>
      </c>
      <c r="BE4" s="53">
        <v>1</v>
      </c>
      <c r="BF4" s="53">
        <v>4</v>
      </c>
      <c r="BG4" s="53" t="s">
        <v>80</v>
      </c>
      <c r="BH4" s="53" t="s">
        <v>2039</v>
      </c>
      <c r="BI4" s="53" t="s">
        <v>2036</v>
      </c>
      <c r="BJ4" s="53" t="s">
        <v>2040</v>
      </c>
      <c r="BK4" s="53" t="s">
        <v>2034</v>
      </c>
      <c r="BL4" s="53" t="s">
        <v>147</v>
      </c>
      <c r="BN4" s="53" t="s">
        <v>162</v>
      </c>
      <c r="BO4" s="53" t="s">
        <v>171</v>
      </c>
      <c r="BP4" s="53" t="s">
        <v>176</v>
      </c>
      <c r="BQ4" s="53" t="s">
        <v>183</v>
      </c>
      <c r="BR4" s="53" t="s">
        <v>345</v>
      </c>
      <c r="BS4" s="53" t="s">
        <v>204</v>
      </c>
      <c r="BT4" s="53" t="s">
        <v>394</v>
      </c>
      <c r="BU4" s="53" t="s">
        <v>208</v>
      </c>
      <c r="BV4" s="53" t="s">
        <v>214</v>
      </c>
      <c r="BW4" s="53" t="s">
        <v>2031</v>
      </c>
    </row>
    <row r="5" spans="1:75" ht="15.75" customHeight="1" x14ac:dyDescent="0.2">
      <c r="A5" s="55">
        <v>43446.77626431713</v>
      </c>
      <c r="B5" s="53">
        <v>5</v>
      </c>
      <c r="C5" s="53" t="s">
        <v>5</v>
      </c>
      <c r="D5" s="53">
        <v>4</v>
      </c>
      <c r="E5" s="53">
        <v>3</v>
      </c>
      <c r="F5" s="53">
        <v>2</v>
      </c>
      <c r="G5" s="53" t="s">
        <v>5</v>
      </c>
      <c r="H5" s="53">
        <v>4</v>
      </c>
      <c r="I5" s="53">
        <v>5</v>
      </c>
      <c r="J5" s="53">
        <v>1</v>
      </c>
      <c r="K5" s="53">
        <v>4</v>
      </c>
      <c r="L5" s="53">
        <v>5</v>
      </c>
      <c r="M5" s="53">
        <v>4</v>
      </c>
      <c r="N5" s="53" t="s">
        <v>5</v>
      </c>
      <c r="O5" s="53">
        <v>5</v>
      </c>
      <c r="P5" s="53" t="s">
        <v>5</v>
      </c>
      <c r="Q5" s="53" t="s">
        <v>5</v>
      </c>
      <c r="R5" s="53">
        <v>1</v>
      </c>
      <c r="S5" s="53">
        <v>1</v>
      </c>
      <c r="T5" s="53">
        <v>1</v>
      </c>
      <c r="U5" s="53">
        <v>1</v>
      </c>
      <c r="V5" s="53">
        <v>1</v>
      </c>
      <c r="W5" s="53" t="s">
        <v>5</v>
      </c>
      <c r="X5" s="53">
        <v>5</v>
      </c>
      <c r="Y5" s="53">
        <v>3</v>
      </c>
      <c r="Z5" s="53">
        <v>5</v>
      </c>
      <c r="AA5" s="53">
        <v>4</v>
      </c>
      <c r="AB5" s="53">
        <v>4</v>
      </c>
      <c r="AC5" s="53">
        <v>3</v>
      </c>
      <c r="AD5" s="53">
        <v>3</v>
      </c>
      <c r="AE5" s="53">
        <v>5</v>
      </c>
      <c r="AF5" s="53">
        <v>1</v>
      </c>
      <c r="AG5" s="53">
        <v>4</v>
      </c>
      <c r="AH5" s="53">
        <v>4</v>
      </c>
      <c r="AI5" s="53">
        <v>5</v>
      </c>
      <c r="AJ5" s="53">
        <v>3</v>
      </c>
      <c r="AK5" s="53">
        <v>5</v>
      </c>
      <c r="AL5" s="53">
        <v>5</v>
      </c>
      <c r="AM5" s="53">
        <v>3</v>
      </c>
      <c r="AN5" s="53">
        <v>3</v>
      </c>
      <c r="AO5" s="53">
        <v>1</v>
      </c>
      <c r="AP5" s="53">
        <v>4</v>
      </c>
      <c r="AQ5" s="53">
        <v>3</v>
      </c>
      <c r="AR5" s="53">
        <v>5</v>
      </c>
      <c r="AS5" s="53">
        <v>3</v>
      </c>
      <c r="AT5" s="53">
        <v>3</v>
      </c>
      <c r="AU5" s="53">
        <v>4</v>
      </c>
      <c r="AV5" s="53">
        <v>3</v>
      </c>
      <c r="AW5" s="53">
        <v>4</v>
      </c>
      <c r="AX5" s="53">
        <v>3</v>
      </c>
      <c r="AY5" s="53">
        <v>5</v>
      </c>
      <c r="AZ5" s="53">
        <v>5</v>
      </c>
      <c r="BA5" s="53">
        <v>2</v>
      </c>
      <c r="BB5" s="53">
        <v>3</v>
      </c>
      <c r="BC5" s="53">
        <v>3</v>
      </c>
      <c r="BD5" s="53">
        <v>3</v>
      </c>
      <c r="BE5" s="53">
        <v>1</v>
      </c>
      <c r="BF5" s="53">
        <v>5</v>
      </c>
      <c r="BH5" s="53" t="s">
        <v>2041</v>
      </c>
      <c r="BI5" s="53" t="s">
        <v>2033</v>
      </c>
      <c r="BJ5" s="53" t="s">
        <v>2042</v>
      </c>
      <c r="BK5" s="53" t="s">
        <v>2042</v>
      </c>
      <c r="BL5" s="53" t="s">
        <v>148</v>
      </c>
      <c r="BM5" s="53" t="s">
        <v>2043</v>
      </c>
      <c r="BN5" s="53" t="s">
        <v>162</v>
      </c>
      <c r="BO5" s="53" t="s">
        <v>172</v>
      </c>
      <c r="BP5" s="53" t="s">
        <v>178</v>
      </c>
      <c r="BQ5" s="53" t="s">
        <v>183</v>
      </c>
      <c r="BR5" s="53" t="s">
        <v>2044</v>
      </c>
      <c r="BS5" s="53" t="s">
        <v>2045</v>
      </c>
      <c r="BT5" s="53" t="s">
        <v>155</v>
      </c>
      <c r="BU5" s="53" t="s">
        <v>208</v>
      </c>
      <c r="BV5" s="53" t="s">
        <v>214</v>
      </c>
      <c r="BW5" s="53" t="s">
        <v>2031</v>
      </c>
    </row>
    <row r="6" spans="1:75" ht="15.75" customHeight="1" x14ac:dyDescent="0.2">
      <c r="A6" s="55">
        <v>43446.911101793987</v>
      </c>
      <c r="B6" s="53">
        <v>2</v>
      </c>
      <c r="C6" s="53">
        <v>3</v>
      </c>
      <c r="D6" s="53">
        <v>4</v>
      </c>
      <c r="E6" s="53">
        <v>5</v>
      </c>
      <c r="F6" s="53">
        <v>1</v>
      </c>
      <c r="G6" s="53">
        <v>4</v>
      </c>
      <c r="H6" s="53">
        <v>3</v>
      </c>
      <c r="I6" s="53" t="s">
        <v>5</v>
      </c>
      <c r="J6" s="53">
        <v>3</v>
      </c>
      <c r="K6" s="53">
        <v>5</v>
      </c>
      <c r="L6" s="53">
        <v>2</v>
      </c>
      <c r="M6" s="53">
        <v>1</v>
      </c>
      <c r="N6" s="53">
        <v>3</v>
      </c>
      <c r="O6" s="53">
        <v>3</v>
      </c>
      <c r="P6" s="53">
        <v>5</v>
      </c>
      <c r="Q6" s="53">
        <v>4</v>
      </c>
      <c r="R6" s="53">
        <v>2</v>
      </c>
      <c r="S6" s="53">
        <v>2</v>
      </c>
      <c r="T6" s="53">
        <v>3</v>
      </c>
      <c r="U6" s="53">
        <v>2</v>
      </c>
      <c r="V6" s="53">
        <v>1</v>
      </c>
      <c r="W6" s="53">
        <v>4</v>
      </c>
      <c r="X6" s="53">
        <v>4</v>
      </c>
      <c r="Y6" s="53">
        <v>4</v>
      </c>
      <c r="Z6" s="53">
        <v>4</v>
      </c>
      <c r="AA6" s="53">
        <v>4</v>
      </c>
      <c r="AB6" s="53">
        <v>4</v>
      </c>
      <c r="AC6" s="53">
        <v>4</v>
      </c>
      <c r="AD6" s="53">
        <v>4</v>
      </c>
      <c r="AE6" s="53">
        <v>4</v>
      </c>
      <c r="AF6" s="53">
        <v>4</v>
      </c>
      <c r="AG6" s="53">
        <v>4</v>
      </c>
      <c r="AH6" s="53">
        <v>4</v>
      </c>
      <c r="AI6" s="53">
        <v>4</v>
      </c>
      <c r="AJ6" s="53">
        <v>4</v>
      </c>
      <c r="AK6" s="53">
        <v>4</v>
      </c>
      <c r="AL6" s="53">
        <v>4</v>
      </c>
      <c r="AM6" s="53">
        <v>3</v>
      </c>
      <c r="AN6" s="53">
        <v>4</v>
      </c>
      <c r="AO6" s="53">
        <v>2</v>
      </c>
      <c r="AP6" s="53">
        <v>2</v>
      </c>
      <c r="AQ6" s="53">
        <v>2</v>
      </c>
      <c r="AR6" s="53">
        <v>5</v>
      </c>
      <c r="AS6" s="53">
        <v>4</v>
      </c>
      <c r="AT6" s="53">
        <v>3</v>
      </c>
      <c r="AU6" s="53">
        <v>3</v>
      </c>
      <c r="AV6" s="53">
        <v>2</v>
      </c>
      <c r="AW6" s="53">
        <v>3</v>
      </c>
      <c r="AX6" s="53">
        <v>4</v>
      </c>
      <c r="AY6" s="53">
        <v>3</v>
      </c>
      <c r="AZ6" s="53">
        <v>4</v>
      </c>
      <c r="BA6" s="53">
        <v>3</v>
      </c>
      <c r="BB6" s="53">
        <v>1</v>
      </c>
      <c r="BC6" s="53">
        <v>5</v>
      </c>
      <c r="BD6" s="53">
        <v>1</v>
      </c>
      <c r="BE6" s="53">
        <v>2</v>
      </c>
      <c r="BF6" s="53">
        <v>2</v>
      </c>
      <c r="BG6" s="53" t="s">
        <v>1885</v>
      </c>
      <c r="BI6" s="53" t="s">
        <v>2033</v>
      </c>
      <c r="BK6" s="53" t="s">
        <v>2042</v>
      </c>
      <c r="BL6" s="53" t="s">
        <v>145</v>
      </c>
      <c r="BN6" s="53" t="s">
        <v>163</v>
      </c>
      <c r="BO6" s="53" t="s">
        <v>171</v>
      </c>
      <c r="BP6" s="53" t="s">
        <v>1912</v>
      </c>
      <c r="BQ6" s="53" t="s">
        <v>183</v>
      </c>
      <c r="BR6" s="53" t="s">
        <v>2046</v>
      </c>
      <c r="BS6" s="53" t="s">
        <v>202</v>
      </c>
      <c r="BT6" s="53" t="s">
        <v>192</v>
      </c>
      <c r="BU6" s="53" t="s">
        <v>208</v>
      </c>
      <c r="BV6" s="53" t="s">
        <v>214</v>
      </c>
      <c r="BW6" s="53" t="s">
        <v>2031</v>
      </c>
    </row>
    <row r="7" spans="1:75" ht="15.75" customHeight="1" x14ac:dyDescent="0.2">
      <c r="A7" s="55">
        <v>43447.399752789352</v>
      </c>
      <c r="B7" s="53">
        <v>2</v>
      </c>
      <c r="C7" s="53">
        <v>5</v>
      </c>
      <c r="D7" s="53">
        <v>2</v>
      </c>
      <c r="E7" s="53">
        <v>3</v>
      </c>
      <c r="F7" s="53">
        <v>1</v>
      </c>
      <c r="G7" s="53">
        <v>5</v>
      </c>
      <c r="H7" s="53">
        <v>2</v>
      </c>
      <c r="I7" s="53">
        <v>2</v>
      </c>
      <c r="J7" s="53">
        <v>1</v>
      </c>
      <c r="K7" s="53">
        <v>1</v>
      </c>
      <c r="L7" s="53">
        <v>2</v>
      </c>
      <c r="M7" s="53">
        <v>3</v>
      </c>
      <c r="N7" s="53">
        <v>2</v>
      </c>
      <c r="O7" s="53">
        <v>1</v>
      </c>
      <c r="P7" s="53">
        <v>3</v>
      </c>
      <c r="Q7" s="53">
        <v>5</v>
      </c>
      <c r="R7" s="53">
        <v>2</v>
      </c>
      <c r="S7" s="53">
        <v>1</v>
      </c>
      <c r="T7" s="53">
        <v>1</v>
      </c>
      <c r="U7" s="53">
        <v>3</v>
      </c>
      <c r="V7" s="53">
        <v>5</v>
      </c>
      <c r="W7" s="53">
        <v>3</v>
      </c>
      <c r="X7" s="53">
        <v>2</v>
      </c>
      <c r="Y7" s="53">
        <v>1</v>
      </c>
      <c r="Z7" s="53">
        <v>2</v>
      </c>
      <c r="AA7" s="53">
        <v>3</v>
      </c>
      <c r="AB7" s="53">
        <v>1</v>
      </c>
      <c r="AC7" s="53">
        <v>2</v>
      </c>
      <c r="AD7" s="53">
        <v>1</v>
      </c>
      <c r="AE7" s="53">
        <v>2</v>
      </c>
      <c r="AF7" s="53">
        <v>1</v>
      </c>
      <c r="AG7" s="53">
        <v>2</v>
      </c>
      <c r="AH7" s="53">
        <v>2</v>
      </c>
      <c r="AI7" s="53">
        <v>4</v>
      </c>
      <c r="AJ7" s="53">
        <v>2</v>
      </c>
      <c r="AK7" s="53">
        <v>1</v>
      </c>
      <c r="AL7" s="53">
        <v>5</v>
      </c>
      <c r="AM7" s="53">
        <v>2</v>
      </c>
      <c r="AN7" s="53">
        <v>3</v>
      </c>
      <c r="AO7" s="53">
        <v>1</v>
      </c>
      <c r="AP7" s="53">
        <v>5</v>
      </c>
      <c r="AQ7" s="53">
        <v>3</v>
      </c>
      <c r="AR7" s="53">
        <v>1</v>
      </c>
      <c r="AS7" s="53">
        <v>1</v>
      </c>
      <c r="AT7" s="53">
        <v>1</v>
      </c>
      <c r="AU7" s="53">
        <v>1</v>
      </c>
      <c r="AV7" s="53">
        <v>4</v>
      </c>
      <c r="AW7" s="53">
        <v>3</v>
      </c>
      <c r="AX7" s="53">
        <v>1</v>
      </c>
      <c r="AY7" s="53">
        <v>2</v>
      </c>
      <c r="AZ7" s="53">
        <v>5</v>
      </c>
      <c r="BA7" s="53">
        <v>1</v>
      </c>
      <c r="BB7" s="53">
        <v>1</v>
      </c>
      <c r="BC7" s="53">
        <v>1</v>
      </c>
      <c r="BD7" s="53">
        <v>4</v>
      </c>
      <c r="BE7" s="53">
        <v>3</v>
      </c>
      <c r="BF7" s="53">
        <v>3</v>
      </c>
      <c r="BI7" s="53" t="s">
        <v>2036</v>
      </c>
      <c r="BK7" s="53" t="s">
        <v>2034</v>
      </c>
      <c r="BL7" s="53" t="s">
        <v>147</v>
      </c>
      <c r="BN7" s="53" t="s">
        <v>163</v>
      </c>
      <c r="BO7" s="53" t="s">
        <v>169</v>
      </c>
      <c r="BP7" s="53" t="s">
        <v>176</v>
      </c>
      <c r="BQ7" s="53" t="s">
        <v>184</v>
      </c>
      <c r="BS7" s="53" t="s">
        <v>155</v>
      </c>
      <c r="BT7" s="53" t="s">
        <v>807</v>
      </c>
      <c r="BU7" s="53" t="s">
        <v>208</v>
      </c>
      <c r="BV7" s="53" t="s">
        <v>214</v>
      </c>
      <c r="BW7" s="53" t="s">
        <v>2031</v>
      </c>
    </row>
    <row r="8" spans="1:75" ht="15.75" customHeight="1" x14ac:dyDescent="0.2">
      <c r="A8" s="55">
        <v>43447.400942337961</v>
      </c>
      <c r="B8" s="53">
        <v>1</v>
      </c>
      <c r="C8" s="53">
        <v>3</v>
      </c>
      <c r="D8" s="53">
        <v>5</v>
      </c>
      <c r="E8" s="53">
        <v>1</v>
      </c>
      <c r="F8" s="53">
        <v>1</v>
      </c>
      <c r="G8" s="53">
        <v>5</v>
      </c>
      <c r="H8" s="53">
        <v>4</v>
      </c>
      <c r="I8" s="53">
        <v>4</v>
      </c>
      <c r="J8" s="53">
        <v>1</v>
      </c>
      <c r="K8" s="53">
        <v>1</v>
      </c>
      <c r="L8" s="53">
        <v>1</v>
      </c>
      <c r="M8" s="53">
        <v>1</v>
      </c>
      <c r="N8" s="53">
        <v>1</v>
      </c>
      <c r="O8" s="53">
        <v>1</v>
      </c>
      <c r="P8" s="53">
        <v>1</v>
      </c>
      <c r="Q8" s="53">
        <v>1</v>
      </c>
      <c r="R8" s="53">
        <v>2</v>
      </c>
      <c r="S8" s="53">
        <v>1</v>
      </c>
      <c r="T8" s="53">
        <v>1</v>
      </c>
      <c r="U8" s="53">
        <v>5</v>
      </c>
      <c r="V8" s="53">
        <v>1</v>
      </c>
      <c r="W8" s="53">
        <v>5</v>
      </c>
      <c r="X8" s="53">
        <v>5</v>
      </c>
      <c r="Y8" s="53">
        <v>5</v>
      </c>
      <c r="Z8" s="53">
        <v>3</v>
      </c>
      <c r="AA8" s="53">
        <v>2</v>
      </c>
      <c r="AB8" s="53">
        <v>4</v>
      </c>
      <c r="AC8" s="53">
        <v>1</v>
      </c>
      <c r="AD8" s="53">
        <v>4</v>
      </c>
      <c r="AE8" s="53">
        <v>4</v>
      </c>
      <c r="AF8" s="53">
        <v>3</v>
      </c>
      <c r="AG8" s="53">
        <v>3</v>
      </c>
      <c r="AH8" s="53">
        <v>4</v>
      </c>
      <c r="AI8" s="53">
        <v>4</v>
      </c>
      <c r="AJ8" s="53">
        <v>4</v>
      </c>
      <c r="AK8" s="53">
        <v>1</v>
      </c>
      <c r="AL8" s="53">
        <v>4</v>
      </c>
      <c r="AM8" s="53">
        <v>5</v>
      </c>
      <c r="AN8" s="53">
        <v>1</v>
      </c>
      <c r="AO8" s="53">
        <v>1</v>
      </c>
      <c r="AP8" s="53">
        <v>5</v>
      </c>
      <c r="AQ8" s="53">
        <v>5</v>
      </c>
      <c r="AR8" s="53">
        <v>3</v>
      </c>
      <c r="AS8" s="53">
        <v>1</v>
      </c>
      <c r="AT8" s="53">
        <v>1</v>
      </c>
      <c r="AU8" s="53">
        <v>1</v>
      </c>
      <c r="AV8" s="53">
        <v>3</v>
      </c>
      <c r="AW8" s="53">
        <v>1</v>
      </c>
      <c r="AX8" s="53">
        <v>1</v>
      </c>
      <c r="AY8" s="53">
        <v>1</v>
      </c>
      <c r="AZ8" s="53">
        <v>3</v>
      </c>
      <c r="BA8" s="53">
        <v>2</v>
      </c>
      <c r="BB8" s="53">
        <v>1</v>
      </c>
      <c r="BC8" s="53">
        <v>1</v>
      </c>
      <c r="BD8" s="53">
        <v>5</v>
      </c>
      <c r="BE8" s="53">
        <v>1</v>
      </c>
      <c r="BF8" s="53">
        <v>5</v>
      </c>
      <c r="BI8" s="53" t="s">
        <v>2036</v>
      </c>
      <c r="BK8" s="53" t="s">
        <v>2034</v>
      </c>
      <c r="BL8" s="53" t="s">
        <v>148</v>
      </c>
      <c r="BM8" s="53" t="s">
        <v>2047</v>
      </c>
      <c r="BN8" s="53" t="s">
        <v>163</v>
      </c>
      <c r="BO8" s="53" t="s">
        <v>170</v>
      </c>
      <c r="BP8" s="53" t="s">
        <v>176</v>
      </c>
      <c r="BQ8" s="53" t="s">
        <v>183</v>
      </c>
      <c r="BR8" s="53" t="s">
        <v>191</v>
      </c>
      <c r="BS8" s="53" t="s">
        <v>192</v>
      </c>
      <c r="BT8" s="53" t="s">
        <v>2048</v>
      </c>
      <c r="BU8" s="53" t="s">
        <v>208</v>
      </c>
      <c r="BV8" s="53" t="s">
        <v>214</v>
      </c>
      <c r="BW8" s="53" t="s">
        <v>2031</v>
      </c>
    </row>
    <row r="9" spans="1:75" ht="15.75" customHeight="1" x14ac:dyDescent="0.2">
      <c r="A9" s="55">
        <v>43447.401343333331</v>
      </c>
      <c r="B9" s="53">
        <v>3</v>
      </c>
      <c r="C9" s="53">
        <v>3</v>
      </c>
      <c r="D9" s="53">
        <v>3</v>
      </c>
      <c r="E9" s="53">
        <v>3</v>
      </c>
      <c r="F9" s="53">
        <v>3</v>
      </c>
      <c r="G9" s="53">
        <v>4</v>
      </c>
      <c r="H9" s="53">
        <v>3</v>
      </c>
      <c r="I9" s="53">
        <v>4</v>
      </c>
      <c r="J9" s="53">
        <v>2</v>
      </c>
      <c r="K9" s="53">
        <v>3</v>
      </c>
      <c r="L9" s="53">
        <v>3</v>
      </c>
      <c r="M9" s="53">
        <v>3</v>
      </c>
      <c r="N9" s="53">
        <v>2</v>
      </c>
      <c r="O9" s="53">
        <v>3</v>
      </c>
      <c r="P9" s="53">
        <v>3</v>
      </c>
      <c r="Q9" s="53">
        <v>3</v>
      </c>
      <c r="R9" s="53">
        <v>3</v>
      </c>
      <c r="S9" s="53">
        <v>2</v>
      </c>
      <c r="T9" s="53">
        <v>3</v>
      </c>
      <c r="U9" s="53">
        <v>2</v>
      </c>
      <c r="V9" s="53">
        <v>1</v>
      </c>
      <c r="W9" s="53">
        <v>4</v>
      </c>
      <c r="X9" s="53">
        <v>3</v>
      </c>
      <c r="Y9" s="53">
        <v>2</v>
      </c>
      <c r="Z9" s="53">
        <v>4</v>
      </c>
      <c r="AA9" s="53">
        <v>2</v>
      </c>
      <c r="AB9" s="53">
        <v>4</v>
      </c>
      <c r="AC9" s="53">
        <v>3</v>
      </c>
      <c r="AD9" s="53">
        <v>3</v>
      </c>
      <c r="AE9" s="53">
        <v>3</v>
      </c>
      <c r="AF9" s="53">
        <v>3</v>
      </c>
      <c r="AG9" s="53">
        <v>3</v>
      </c>
      <c r="AH9" s="53">
        <v>3</v>
      </c>
      <c r="AI9" s="53">
        <v>4</v>
      </c>
      <c r="AJ9" s="53">
        <v>2</v>
      </c>
      <c r="AK9" s="53">
        <v>3</v>
      </c>
      <c r="AL9" s="53">
        <v>4</v>
      </c>
      <c r="AM9" s="53">
        <v>3</v>
      </c>
      <c r="AN9" s="53">
        <v>4</v>
      </c>
      <c r="AO9" s="53">
        <v>3</v>
      </c>
      <c r="AP9" s="53">
        <v>4</v>
      </c>
      <c r="AQ9" s="53">
        <v>2</v>
      </c>
      <c r="AR9" s="53">
        <v>3</v>
      </c>
      <c r="AS9" s="53">
        <v>2</v>
      </c>
      <c r="AT9" s="53">
        <v>3</v>
      </c>
      <c r="AU9" s="53">
        <v>4</v>
      </c>
      <c r="AV9" s="53">
        <v>4</v>
      </c>
      <c r="AW9" s="53">
        <v>4</v>
      </c>
      <c r="AX9" s="53">
        <v>3</v>
      </c>
      <c r="AY9" s="53">
        <v>3</v>
      </c>
      <c r="AZ9" s="53">
        <v>3</v>
      </c>
      <c r="BA9" s="53">
        <v>3</v>
      </c>
      <c r="BB9" s="53">
        <v>3</v>
      </c>
      <c r="BC9" s="53">
        <v>3</v>
      </c>
      <c r="BD9" s="53">
        <v>1</v>
      </c>
      <c r="BE9" s="53">
        <v>1</v>
      </c>
      <c r="BF9" s="53">
        <v>4</v>
      </c>
      <c r="BI9" s="53" t="s">
        <v>2036</v>
      </c>
      <c r="BK9" s="53" t="s">
        <v>2049</v>
      </c>
      <c r="BL9" s="53" t="s">
        <v>145</v>
      </c>
      <c r="BM9" s="53" t="s">
        <v>2050</v>
      </c>
      <c r="BN9" s="53" t="s">
        <v>163</v>
      </c>
      <c r="BO9" s="53" t="s">
        <v>171</v>
      </c>
      <c r="BP9" s="53" t="s">
        <v>176</v>
      </c>
      <c r="BQ9" s="53" t="s">
        <v>183</v>
      </c>
      <c r="BR9" s="53" t="s">
        <v>361</v>
      </c>
      <c r="BS9" s="53" t="s">
        <v>204</v>
      </c>
      <c r="BT9" s="53" t="s">
        <v>203</v>
      </c>
      <c r="BU9" s="53" t="s">
        <v>681</v>
      </c>
      <c r="BV9" s="53" t="s">
        <v>214</v>
      </c>
      <c r="BW9" s="53" t="s">
        <v>2031</v>
      </c>
    </row>
    <row r="10" spans="1:75" ht="15.75" customHeight="1" x14ac:dyDescent="0.2">
      <c r="A10" s="55">
        <v>43447.401640312499</v>
      </c>
      <c r="B10" s="53">
        <v>3</v>
      </c>
      <c r="C10" s="53">
        <v>5</v>
      </c>
      <c r="D10" s="53">
        <v>5</v>
      </c>
      <c r="E10" s="53">
        <v>1</v>
      </c>
      <c r="F10" s="53">
        <v>1</v>
      </c>
      <c r="G10" s="53">
        <v>5</v>
      </c>
      <c r="H10" s="53">
        <v>3</v>
      </c>
      <c r="I10" s="53">
        <v>5</v>
      </c>
      <c r="J10" s="53">
        <v>2</v>
      </c>
      <c r="K10" s="53">
        <v>4</v>
      </c>
      <c r="L10" s="53">
        <v>3</v>
      </c>
      <c r="M10" s="53">
        <v>1</v>
      </c>
      <c r="N10" s="53">
        <v>1</v>
      </c>
      <c r="O10" s="53">
        <v>4</v>
      </c>
      <c r="P10" s="53">
        <v>4</v>
      </c>
      <c r="Q10" s="53">
        <v>5</v>
      </c>
      <c r="R10" s="53">
        <v>4</v>
      </c>
      <c r="S10" s="53">
        <v>1</v>
      </c>
      <c r="T10" s="53">
        <v>1</v>
      </c>
      <c r="U10" s="53">
        <v>4</v>
      </c>
      <c r="V10" s="53" t="s">
        <v>5</v>
      </c>
      <c r="W10" s="53">
        <v>4</v>
      </c>
      <c r="X10" s="53">
        <v>4</v>
      </c>
      <c r="Y10" s="53">
        <v>3</v>
      </c>
      <c r="Z10" s="53">
        <v>3</v>
      </c>
      <c r="AA10" s="53">
        <v>4</v>
      </c>
      <c r="AB10" s="53">
        <v>3</v>
      </c>
      <c r="AC10" s="53">
        <v>4</v>
      </c>
      <c r="AD10" s="53">
        <v>4</v>
      </c>
      <c r="AE10" s="53">
        <v>3</v>
      </c>
      <c r="AF10" s="53">
        <v>4</v>
      </c>
      <c r="AG10" s="53">
        <v>4</v>
      </c>
      <c r="AH10" s="53">
        <v>3</v>
      </c>
      <c r="AI10" s="53">
        <v>5</v>
      </c>
      <c r="AJ10" s="53">
        <v>3</v>
      </c>
      <c r="AK10" s="53">
        <v>3</v>
      </c>
      <c r="AL10" s="53">
        <v>5</v>
      </c>
      <c r="AM10" s="53">
        <v>5</v>
      </c>
      <c r="AN10" s="53">
        <v>2</v>
      </c>
      <c r="AO10" s="53">
        <v>1</v>
      </c>
      <c r="AP10" s="53">
        <v>5</v>
      </c>
      <c r="AQ10" s="53">
        <v>5</v>
      </c>
      <c r="AR10" s="53">
        <v>5</v>
      </c>
      <c r="AS10" s="53">
        <v>2</v>
      </c>
      <c r="AT10" s="53">
        <v>4</v>
      </c>
      <c r="AU10" s="53">
        <v>2</v>
      </c>
      <c r="AV10" s="53">
        <v>3</v>
      </c>
      <c r="AW10" s="53">
        <v>2</v>
      </c>
      <c r="AX10" s="53">
        <v>4</v>
      </c>
      <c r="AY10" s="53">
        <v>4</v>
      </c>
      <c r="AZ10" s="53">
        <v>4</v>
      </c>
      <c r="BA10" s="53">
        <v>4</v>
      </c>
      <c r="BB10" s="53">
        <v>1</v>
      </c>
      <c r="BC10" s="53">
        <v>2</v>
      </c>
      <c r="BD10" s="53">
        <v>3</v>
      </c>
      <c r="BE10" s="53">
        <v>2</v>
      </c>
      <c r="BF10" s="53">
        <v>4</v>
      </c>
      <c r="BH10" s="53" t="s">
        <v>2051</v>
      </c>
      <c r="BI10" s="53" t="s">
        <v>2036</v>
      </c>
      <c r="BJ10" s="53" t="s">
        <v>2042</v>
      </c>
      <c r="BK10" s="53" t="s">
        <v>2049</v>
      </c>
      <c r="BL10" s="53" t="s">
        <v>2052</v>
      </c>
      <c r="BM10" s="53" t="s">
        <v>2053</v>
      </c>
      <c r="BN10" s="53" t="s">
        <v>163</v>
      </c>
      <c r="BO10" s="53" t="s">
        <v>171</v>
      </c>
      <c r="BP10" s="53" t="s">
        <v>177</v>
      </c>
      <c r="BQ10" s="53" t="s">
        <v>183</v>
      </c>
      <c r="BR10" s="53" t="s">
        <v>2054</v>
      </c>
      <c r="BS10" s="53" t="s">
        <v>204</v>
      </c>
      <c r="BT10" s="53" t="s">
        <v>737</v>
      </c>
      <c r="BU10" s="53" t="s">
        <v>208</v>
      </c>
      <c r="BV10" s="53" t="s">
        <v>214</v>
      </c>
      <c r="BW10" s="53" t="s">
        <v>2031</v>
      </c>
    </row>
    <row r="11" spans="1:75" ht="15.75" customHeight="1" x14ac:dyDescent="0.2">
      <c r="A11" s="55">
        <v>43447.40164611111</v>
      </c>
      <c r="B11" s="53">
        <v>2</v>
      </c>
      <c r="C11" s="53">
        <v>5</v>
      </c>
      <c r="D11" s="53">
        <v>4</v>
      </c>
      <c r="E11" s="53">
        <v>5</v>
      </c>
      <c r="F11" s="53">
        <v>4</v>
      </c>
      <c r="G11" s="53">
        <v>5</v>
      </c>
      <c r="H11" s="53">
        <v>3</v>
      </c>
      <c r="I11" s="53">
        <v>2</v>
      </c>
      <c r="J11" s="53">
        <v>3</v>
      </c>
      <c r="K11" s="53">
        <v>4</v>
      </c>
      <c r="L11" s="53">
        <v>4</v>
      </c>
      <c r="M11" s="53">
        <v>3</v>
      </c>
      <c r="N11" s="53">
        <v>4</v>
      </c>
      <c r="O11" s="53">
        <v>5</v>
      </c>
      <c r="P11" s="53">
        <v>5</v>
      </c>
      <c r="Q11" s="53">
        <v>5</v>
      </c>
      <c r="R11" s="53">
        <v>5</v>
      </c>
      <c r="S11" s="53">
        <v>3</v>
      </c>
      <c r="T11" s="53">
        <v>4</v>
      </c>
      <c r="U11" s="53">
        <v>4</v>
      </c>
      <c r="V11" s="53">
        <v>2</v>
      </c>
      <c r="W11" s="53">
        <v>5</v>
      </c>
      <c r="X11" s="53">
        <v>4</v>
      </c>
      <c r="Y11" s="53">
        <v>3</v>
      </c>
      <c r="Z11" s="53">
        <v>5</v>
      </c>
      <c r="AA11" s="53">
        <v>4</v>
      </c>
      <c r="AB11" s="53">
        <v>5</v>
      </c>
      <c r="AC11" s="53">
        <v>4</v>
      </c>
      <c r="AD11" s="53">
        <v>4</v>
      </c>
      <c r="AE11" s="53">
        <v>3</v>
      </c>
      <c r="AF11" s="53">
        <v>3</v>
      </c>
      <c r="AG11" s="53">
        <v>4</v>
      </c>
      <c r="AH11" s="53">
        <v>4</v>
      </c>
      <c r="AI11" s="53">
        <v>4</v>
      </c>
      <c r="AJ11" s="53">
        <v>3</v>
      </c>
      <c r="AK11" s="53">
        <v>2</v>
      </c>
      <c r="AL11" s="53">
        <v>5</v>
      </c>
      <c r="AM11" s="53">
        <v>2</v>
      </c>
      <c r="AN11" s="53">
        <v>5</v>
      </c>
      <c r="AO11" s="53">
        <v>5</v>
      </c>
      <c r="AP11" s="53">
        <v>5</v>
      </c>
      <c r="AQ11" s="53">
        <v>5</v>
      </c>
      <c r="AR11" s="53">
        <v>2</v>
      </c>
      <c r="AS11" s="53">
        <v>3</v>
      </c>
      <c r="AT11" s="53">
        <v>4</v>
      </c>
      <c r="AU11" s="53">
        <v>5</v>
      </c>
      <c r="AV11" s="53">
        <v>2</v>
      </c>
      <c r="AW11" s="53">
        <v>2</v>
      </c>
      <c r="AX11" s="53">
        <v>5</v>
      </c>
      <c r="AY11" s="53">
        <v>5</v>
      </c>
      <c r="AZ11" s="53">
        <v>5</v>
      </c>
      <c r="BA11" s="53">
        <v>4</v>
      </c>
      <c r="BB11" s="53">
        <v>4</v>
      </c>
      <c r="BC11" s="53">
        <v>5</v>
      </c>
      <c r="BD11" s="53">
        <v>4</v>
      </c>
      <c r="BE11" s="53">
        <v>2</v>
      </c>
      <c r="BF11" s="53">
        <v>5</v>
      </c>
      <c r="BG11" s="53" t="s">
        <v>2055</v>
      </c>
      <c r="BH11" s="53" t="s">
        <v>2041</v>
      </c>
      <c r="BI11" s="53" t="s">
        <v>2033</v>
      </c>
      <c r="BK11" s="53" t="s">
        <v>2034</v>
      </c>
      <c r="BL11" s="53" t="s">
        <v>2052</v>
      </c>
      <c r="BM11" s="53" t="s">
        <v>2056</v>
      </c>
      <c r="BN11" s="53" t="s">
        <v>162</v>
      </c>
      <c r="BO11" s="53" t="s">
        <v>170</v>
      </c>
      <c r="BP11" s="53" t="s">
        <v>176</v>
      </c>
      <c r="BQ11" s="53" t="s">
        <v>183</v>
      </c>
      <c r="BR11" s="53" t="s">
        <v>2057</v>
      </c>
      <c r="BS11" s="53" t="s">
        <v>204</v>
      </c>
      <c r="BT11" s="53" t="s">
        <v>480</v>
      </c>
      <c r="BU11" s="53" t="s">
        <v>158</v>
      </c>
      <c r="BV11" s="53" t="s">
        <v>216</v>
      </c>
      <c r="BW11" s="53" t="s">
        <v>2031</v>
      </c>
    </row>
    <row r="12" spans="1:75" ht="15.75" customHeight="1" x14ac:dyDescent="0.2">
      <c r="A12" s="55">
        <v>43447.402918541666</v>
      </c>
      <c r="B12" s="53">
        <v>3</v>
      </c>
      <c r="C12" s="53">
        <v>5</v>
      </c>
      <c r="D12" s="53">
        <v>4</v>
      </c>
      <c r="E12" s="53">
        <v>1</v>
      </c>
      <c r="F12" s="53">
        <v>2</v>
      </c>
      <c r="G12" s="53">
        <v>5</v>
      </c>
      <c r="H12" s="53">
        <v>1</v>
      </c>
      <c r="I12" s="53">
        <v>4</v>
      </c>
      <c r="J12" s="53">
        <v>3</v>
      </c>
      <c r="K12" s="53">
        <v>4</v>
      </c>
      <c r="L12" s="53">
        <v>4</v>
      </c>
      <c r="M12" s="53">
        <v>3</v>
      </c>
      <c r="N12" s="53">
        <v>4</v>
      </c>
      <c r="O12" s="53">
        <v>3</v>
      </c>
      <c r="P12" s="53">
        <v>1</v>
      </c>
      <c r="Q12" s="53">
        <v>3</v>
      </c>
      <c r="R12" s="53">
        <v>3</v>
      </c>
      <c r="S12" s="53">
        <v>4</v>
      </c>
      <c r="T12" s="53">
        <v>1</v>
      </c>
      <c r="U12" s="53">
        <v>4</v>
      </c>
      <c r="V12" s="53">
        <v>4</v>
      </c>
      <c r="W12" s="53">
        <v>4</v>
      </c>
      <c r="X12" s="53">
        <v>4</v>
      </c>
      <c r="Y12" s="53">
        <v>3</v>
      </c>
      <c r="Z12" s="53">
        <v>3</v>
      </c>
      <c r="AA12" s="53">
        <v>3</v>
      </c>
      <c r="AB12" s="53">
        <v>5</v>
      </c>
      <c r="AC12" s="53">
        <v>4</v>
      </c>
      <c r="AD12" s="53">
        <v>4</v>
      </c>
      <c r="AE12" s="53">
        <v>4</v>
      </c>
      <c r="AF12" s="53">
        <v>3</v>
      </c>
      <c r="AG12" s="53">
        <v>3</v>
      </c>
      <c r="AH12" s="53">
        <v>4</v>
      </c>
      <c r="AI12" s="53">
        <v>4</v>
      </c>
      <c r="AJ12" s="53">
        <v>5</v>
      </c>
      <c r="AK12" s="53">
        <v>3</v>
      </c>
      <c r="AL12" s="53">
        <v>5</v>
      </c>
      <c r="AM12" s="53">
        <v>5</v>
      </c>
      <c r="AN12" s="53">
        <v>2</v>
      </c>
      <c r="AO12" s="53">
        <v>3</v>
      </c>
      <c r="AP12" s="53">
        <v>5</v>
      </c>
      <c r="AQ12" s="53">
        <v>1</v>
      </c>
      <c r="AR12" s="53">
        <v>4</v>
      </c>
      <c r="AS12" s="53">
        <v>2</v>
      </c>
      <c r="AT12" s="53">
        <v>4</v>
      </c>
      <c r="AU12" s="53">
        <v>4</v>
      </c>
      <c r="AV12" s="53">
        <v>4</v>
      </c>
      <c r="AW12" s="53">
        <v>5</v>
      </c>
      <c r="AX12" s="53">
        <v>4</v>
      </c>
      <c r="AY12" s="53">
        <v>3</v>
      </c>
      <c r="AZ12" s="53">
        <v>5</v>
      </c>
      <c r="BA12" s="53">
        <v>4</v>
      </c>
      <c r="BB12" s="53">
        <v>3</v>
      </c>
      <c r="BC12" s="53">
        <v>1</v>
      </c>
      <c r="BD12" s="53">
        <v>5</v>
      </c>
      <c r="BE12" s="53">
        <v>3</v>
      </c>
      <c r="BF12" s="53">
        <v>5</v>
      </c>
      <c r="BH12" s="53" t="s">
        <v>2041</v>
      </c>
      <c r="BI12" s="53" t="s">
        <v>2036</v>
      </c>
      <c r="BJ12" s="53" t="s">
        <v>2058</v>
      </c>
      <c r="BK12" s="53" t="s">
        <v>2042</v>
      </c>
      <c r="BL12" s="53" t="s">
        <v>145</v>
      </c>
      <c r="BN12" s="53" t="s">
        <v>163</v>
      </c>
      <c r="BO12" s="53" t="s">
        <v>171</v>
      </c>
      <c r="BP12" s="53" t="s">
        <v>176</v>
      </c>
      <c r="BQ12" s="53" t="s">
        <v>183</v>
      </c>
      <c r="BR12" s="53" t="s">
        <v>2059</v>
      </c>
      <c r="BS12" s="53" t="s">
        <v>192</v>
      </c>
      <c r="BT12" s="53" t="s">
        <v>534</v>
      </c>
      <c r="BU12" s="53" t="s">
        <v>209</v>
      </c>
      <c r="BV12" s="53" t="s">
        <v>215</v>
      </c>
      <c r="BW12" s="53" t="s">
        <v>2031</v>
      </c>
    </row>
    <row r="13" spans="1:75" ht="15.75" customHeight="1" x14ac:dyDescent="0.2">
      <c r="A13" s="55">
        <v>43447.403066296298</v>
      </c>
      <c r="B13" s="53">
        <v>3</v>
      </c>
      <c r="C13" s="53">
        <v>5</v>
      </c>
      <c r="D13" s="53">
        <v>3</v>
      </c>
      <c r="E13" s="53" t="s">
        <v>5</v>
      </c>
      <c r="F13" s="53">
        <v>2</v>
      </c>
      <c r="G13" s="53">
        <v>3</v>
      </c>
      <c r="H13" s="53">
        <v>3</v>
      </c>
      <c r="I13" s="53">
        <v>4</v>
      </c>
      <c r="J13" s="53">
        <v>2</v>
      </c>
      <c r="K13" s="53">
        <v>2</v>
      </c>
      <c r="L13" s="53">
        <v>2</v>
      </c>
      <c r="M13" s="53">
        <v>4</v>
      </c>
      <c r="N13" s="53">
        <v>2</v>
      </c>
      <c r="O13" s="53">
        <v>1</v>
      </c>
      <c r="P13" s="53">
        <v>5</v>
      </c>
      <c r="Q13" s="53">
        <v>4</v>
      </c>
      <c r="R13" s="53">
        <v>2</v>
      </c>
      <c r="S13" s="53">
        <v>2</v>
      </c>
      <c r="T13" s="53">
        <v>4</v>
      </c>
      <c r="U13" s="53">
        <v>3</v>
      </c>
      <c r="V13" s="53">
        <v>2</v>
      </c>
      <c r="W13" s="53">
        <v>5</v>
      </c>
      <c r="X13" s="53">
        <v>4</v>
      </c>
      <c r="Y13" s="53">
        <v>4</v>
      </c>
      <c r="Z13" s="53">
        <v>4</v>
      </c>
      <c r="AA13" s="53">
        <v>5</v>
      </c>
      <c r="AB13" s="53">
        <v>4</v>
      </c>
      <c r="AC13" s="53">
        <v>4</v>
      </c>
      <c r="AD13" s="53">
        <v>3</v>
      </c>
      <c r="AE13" s="53">
        <v>4</v>
      </c>
      <c r="AF13" s="53">
        <v>4</v>
      </c>
      <c r="AG13" s="53">
        <v>4</v>
      </c>
      <c r="AH13" s="53">
        <v>4</v>
      </c>
      <c r="AI13" s="53">
        <v>4</v>
      </c>
      <c r="AJ13" s="53">
        <v>4</v>
      </c>
      <c r="AK13" s="53">
        <v>2</v>
      </c>
      <c r="AL13" s="53">
        <v>4</v>
      </c>
      <c r="AM13" s="53">
        <v>3</v>
      </c>
      <c r="AN13" s="53">
        <v>5</v>
      </c>
      <c r="AO13" s="53">
        <v>2</v>
      </c>
      <c r="AP13" s="53">
        <v>3</v>
      </c>
      <c r="AQ13" s="53">
        <v>4</v>
      </c>
      <c r="AR13" s="53">
        <v>4</v>
      </c>
      <c r="AS13" s="53">
        <v>3</v>
      </c>
      <c r="AT13" s="53">
        <v>2</v>
      </c>
      <c r="AU13" s="53">
        <v>2</v>
      </c>
      <c r="AV13" s="53">
        <v>3</v>
      </c>
      <c r="AW13" s="53">
        <v>2</v>
      </c>
      <c r="AX13" s="53">
        <v>2</v>
      </c>
      <c r="AY13" s="53">
        <v>4</v>
      </c>
      <c r="AZ13" s="53">
        <v>5</v>
      </c>
      <c r="BA13" s="53">
        <v>3</v>
      </c>
      <c r="BB13" s="53">
        <v>3</v>
      </c>
      <c r="BC13" s="53">
        <v>3</v>
      </c>
      <c r="BD13" s="53">
        <v>3</v>
      </c>
      <c r="BE13" s="53" t="s">
        <v>5</v>
      </c>
      <c r="BF13" s="53">
        <v>5</v>
      </c>
      <c r="BH13" s="53" t="s">
        <v>2060</v>
      </c>
      <c r="BI13" s="53" t="s">
        <v>2061</v>
      </c>
      <c r="BJ13" s="53" t="s">
        <v>2049</v>
      </c>
      <c r="BK13" s="53" t="s">
        <v>2049</v>
      </c>
      <c r="BL13" s="53" t="s">
        <v>144</v>
      </c>
      <c r="BM13" s="53" t="s">
        <v>2062</v>
      </c>
      <c r="BN13" s="53" t="s">
        <v>162</v>
      </c>
      <c r="BO13" s="53" t="s">
        <v>171</v>
      </c>
      <c r="BP13" s="53" t="s">
        <v>176</v>
      </c>
      <c r="BQ13" s="53" t="s">
        <v>183</v>
      </c>
      <c r="BR13" s="53" t="s">
        <v>2063</v>
      </c>
      <c r="BS13" s="53" t="s">
        <v>204</v>
      </c>
      <c r="BT13" s="53" t="s">
        <v>2064</v>
      </c>
      <c r="BU13" s="53" t="s">
        <v>208</v>
      </c>
      <c r="BV13" s="53" t="s">
        <v>214</v>
      </c>
      <c r="BW13" s="53" t="s">
        <v>2031</v>
      </c>
    </row>
    <row r="14" spans="1:75" ht="15.75" customHeight="1" x14ac:dyDescent="0.2">
      <c r="A14" s="55">
        <v>43447.405724004631</v>
      </c>
      <c r="B14" s="53">
        <v>1</v>
      </c>
      <c r="C14" s="53">
        <v>1</v>
      </c>
      <c r="D14" s="53">
        <v>5</v>
      </c>
      <c r="E14" s="53">
        <v>2</v>
      </c>
      <c r="F14" s="53">
        <v>1</v>
      </c>
      <c r="G14" s="53">
        <v>5</v>
      </c>
      <c r="H14" s="53">
        <v>2</v>
      </c>
      <c r="I14" s="53">
        <v>4</v>
      </c>
      <c r="J14" s="53">
        <v>4</v>
      </c>
      <c r="K14" s="53">
        <v>4</v>
      </c>
      <c r="L14" s="53">
        <v>1</v>
      </c>
      <c r="M14" s="53">
        <v>5</v>
      </c>
      <c r="N14" s="53">
        <v>4</v>
      </c>
      <c r="O14" s="53">
        <v>3</v>
      </c>
      <c r="P14" s="53">
        <v>3</v>
      </c>
      <c r="Q14" s="53">
        <v>5</v>
      </c>
      <c r="R14" s="53">
        <v>2</v>
      </c>
      <c r="S14" s="53">
        <v>5</v>
      </c>
      <c r="T14" s="53">
        <v>1</v>
      </c>
      <c r="U14" s="53">
        <v>5</v>
      </c>
      <c r="V14" s="53">
        <v>4</v>
      </c>
      <c r="W14" s="53">
        <v>4</v>
      </c>
      <c r="X14" s="53">
        <v>3</v>
      </c>
      <c r="Y14" s="53">
        <v>4</v>
      </c>
      <c r="Z14" s="53">
        <v>4</v>
      </c>
      <c r="AA14" s="53">
        <v>5</v>
      </c>
      <c r="AB14" s="53">
        <v>5</v>
      </c>
      <c r="AC14" s="53">
        <v>5</v>
      </c>
      <c r="AD14" s="53">
        <v>3</v>
      </c>
      <c r="AE14" s="53">
        <v>5</v>
      </c>
      <c r="AF14" s="53">
        <v>3</v>
      </c>
      <c r="AG14" s="53">
        <v>5</v>
      </c>
      <c r="AH14" s="53">
        <v>5</v>
      </c>
      <c r="AI14" s="53">
        <v>5</v>
      </c>
      <c r="AJ14" s="53">
        <v>5</v>
      </c>
      <c r="AK14" s="53">
        <v>4</v>
      </c>
      <c r="AL14" s="53">
        <v>3</v>
      </c>
      <c r="AM14" s="53">
        <v>5</v>
      </c>
      <c r="AN14" s="53">
        <v>2</v>
      </c>
      <c r="AO14" s="53">
        <v>2</v>
      </c>
      <c r="AP14" s="53">
        <v>5</v>
      </c>
      <c r="AQ14" s="53">
        <v>2</v>
      </c>
      <c r="AR14" s="53">
        <v>1</v>
      </c>
      <c r="AS14" s="53">
        <v>4</v>
      </c>
      <c r="AT14" s="53">
        <v>4</v>
      </c>
      <c r="AU14" s="53">
        <v>2</v>
      </c>
      <c r="AV14" s="53">
        <v>5</v>
      </c>
      <c r="AW14" s="53">
        <v>4</v>
      </c>
      <c r="AX14" s="53">
        <v>1</v>
      </c>
      <c r="AY14" s="53">
        <v>2</v>
      </c>
      <c r="AZ14" s="53">
        <v>4</v>
      </c>
      <c r="BA14" s="53">
        <v>2</v>
      </c>
      <c r="BB14" s="53">
        <v>5</v>
      </c>
      <c r="BC14" s="53">
        <v>1</v>
      </c>
      <c r="BD14" s="53">
        <v>5</v>
      </c>
      <c r="BE14" s="53">
        <v>4</v>
      </c>
      <c r="BF14" s="53">
        <v>4</v>
      </c>
      <c r="BG14" s="53" t="s">
        <v>2065</v>
      </c>
      <c r="BH14" s="53" t="s">
        <v>2041</v>
      </c>
      <c r="BI14" s="53" t="s">
        <v>2033</v>
      </c>
      <c r="BJ14" s="53" t="s">
        <v>2066</v>
      </c>
      <c r="BK14" s="53" t="s">
        <v>2034</v>
      </c>
      <c r="BL14" s="53" t="s">
        <v>397</v>
      </c>
      <c r="BM14" s="53" t="s">
        <v>2067</v>
      </c>
      <c r="BN14" s="53" t="s">
        <v>162</v>
      </c>
      <c r="BO14" s="53" t="s">
        <v>170</v>
      </c>
      <c r="BP14" s="53" t="s">
        <v>176</v>
      </c>
      <c r="BQ14" s="53" t="s">
        <v>183</v>
      </c>
      <c r="BR14" s="53" t="s">
        <v>345</v>
      </c>
      <c r="BS14" s="53" t="s">
        <v>202</v>
      </c>
      <c r="BT14" s="53" t="s">
        <v>400</v>
      </c>
      <c r="BU14" s="53" t="s">
        <v>160</v>
      </c>
      <c r="BV14" s="53" t="s">
        <v>216</v>
      </c>
      <c r="BW14" s="53" t="s">
        <v>2031</v>
      </c>
    </row>
    <row r="15" spans="1:75" ht="15.75" customHeight="1" x14ac:dyDescent="0.2">
      <c r="A15" s="55">
        <v>43447.406433124997</v>
      </c>
      <c r="B15" s="53">
        <v>2</v>
      </c>
      <c r="C15" s="53">
        <v>5</v>
      </c>
      <c r="D15" s="53">
        <v>5</v>
      </c>
      <c r="E15" s="53">
        <v>5</v>
      </c>
      <c r="F15" s="53">
        <v>4</v>
      </c>
      <c r="G15" s="53">
        <v>5</v>
      </c>
      <c r="H15" s="53">
        <v>5</v>
      </c>
      <c r="I15" s="53">
        <v>4</v>
      </c>
      <c r="J15" s="53">
        <v>1</v>
      </c>
      <c r="K15" s="53">
        <v>4</v>
      </c>
      <c r="L15" s="53">
        <v>4</v>
      </c>
      <c r="M15" s="53">
        <v>4</v>
      </c>
      <c r="N15" s="53">
        <v>3</v>
      </c>
      <c r="O15" s="53">
        <v>1</v>
      </c>
      <c r="P15" s="53">
        <v>4</v>
      </c>
      <c r="Q15" s="53">
        <v>5</v>
      </c>
      <c r="R15" s="53">
        <v>5</v>
      </c>
      <c r="S15" s="53">
        <v>1</v>
      </c>
      <c r="T15" s="53">
        <v>1</v>
      </c>
      <c r="U15" s="53">
        <v>2</v>
      </c>
      <c r="V15" s="53">
        <v>2</v>
      </c>
      <c r="W15" s="53">
        <v>5</v>
      </c>
      <c r="X15" s="53">
        <v>5</v>
      </c>
      <c r="Y15" s="53">
        <v>5</v>
      </c>
      <c r="Z15" s="53">
        <v>5</v>
      </c>
      <c r="AA15" s="53">
        <v>5</v>
      </c>
      <c r="AB15" s="53">
        <v>5</v>
      </c>
      <c r="AC15" s="53">
        <v>5</v>
      </c>
      <c r="AD15" s="53">
        <v>5</v>
      </c>
      <c r="AE15" s="53">
        <v>5</v>
      </c>
      <c r="AF15" s="53">
        <v>5</v>
      </c>
      <c r="AG15" s="53">
        <v>5</v>
      </c>
      <c r="AH15" s="53">
        <v>5</v>
      </c>
      <c r="AI15" s="53">
        <v>5</v>
      </c>
      <c r="AJ15" s="53">
        <v>5</v>
      </c>
      <c r="AK15" s="53">
        <v>2</v>
      </c>
      <c r="AL15" s="53">
        <v>5</v>
      </c>
      <c r="AM15" s="53">
        <v>5</v>
      </c>
      <c r="AN15" s="53">
        <v>5</v>
      </c>
      <c r="AO15" s="53">
        <v>4</v>
      </c>
      <c r="AP15" s="53">
        <v>5</v>
      </c>
      <c r="AQ15" s="53">
        <v>5</v>
      </c>
      <c r="AR15" s="53">
        <v>5</v>
      </c>
      <c r="AS15" s="53">
        <v>1</v>
      </c>
      <c r="AT15" s="53">
        <v>4</v>
      </c>
      <c r="AU15" s="53">
        <v>4</v>
      </c>
      <c r="AV15" s="53">
        <v>3</v>
      </c>
      <c r="AW15" s="53">
        <v>3</v>
      </c>
      <c r="AX15" s="53">
        <v>1</v>
      </c>
      <c r="AY15" s="53">
        <v>5</v>
      </c>
      <c r="AZ15" s="53">
        <v>5</v>
      </c>
      <c r="BA15" s="53">
        <v>5</v>
      </c>
      <c r="BB15" s="53">
        <v>1</v>
      </c>
      <c r="BC15" s="53">
        <v>1</v>
      </c>
      <c r="BD15" s="53">
        <v>4</v>
      </c>
      <c r="BE15" s="53">
        <v>2</v>
      </c>
      <c r="BF15" s="53">
        <v>5</v>
      </c>
      <c r="BG15" s="53" t="s">
        <v>2068</v>
      </c>
      <c r="BH15" s="53" t="s">
        <v>2027</v>
      </c>
      <c r="BI15" s="53" t="s">
        <v>2069</v>
      </c>
      <c r="BK15" s="53" t="s">
        <v>2030</v>
      </c>
      <c r="BL15" s="53" t="s">
        <v>148</v>
      </c>
      <c r="BM15" s="53" t="s">
        <v>2070</v>
      </c>
      <c r="BN15" s="53" t="s">
        <v>2071</v>
      </c>
      <c r="BO15" s="53" t="s">
        <v>170</v>
      </c>
      <c r="BP15" s="53" t="s">
        <v>176</v>
      </c>
      <c r="BQ15" s="53" t="s">
        <v>183</v>
      </c>
      <c r="BR15" s="53" t="s">
        <v>345</v>
      </c>
      <c r="BS15" s="53" t="s">
        <v>203</v>
      </c>
      <c r="BT15" s="53" t="s">
        <v>346</v>
      </c>
      <c r="BU15" s="53" t="s">
        <v>208</v>
      </c>
      <c r="BV15" s="53" t="s">
        <v>214</v>
      </c>
      <c r="BW15" s="53" t="s">
        <v>2031</v>
      </c>
    </row>
    <row r="16" spans="1:75" ht="15.75" customHeight="1" x14ac:dyDescent="0.2">
      <c r="A16" s="55">
        <v>43447.406700104169</v>
      </c>
      <c r="B16" s="53">
        <v>3</v>
      </c>
      <c r="C16" s="53">
        <v>5</v>
      </c>
      <c r="D16" s="53">
        <v>3</v>
      </c>
      <c r="E16" s="53">
        <v>3</v>
      </c>
      <c r="F16" s="53">
        <v>3</v>
      </c>
      <c r="G16" s="53">
        <v>5</v>
      </c>
      <c r="H16" s="53">
        <v>4</v>
      </c>
      <c r="I16" s="53">
        <v>3</v>
      </c>
      <c r="J16" s="53">
        <v>2</v>
      </c>
      <c r="K16" s="53">
        <v>3</v>
      </c>
      <c r="L16" s="53">
        <v>3</v>
      </c>
      <c r="M16" s="53">
        <v>5</v>
      </c>
      <c r="N16" s="53">
        <v>5</v>
      </c>
      <c r="O16" s="53">
        <v>5</v>
      </c>
      <c r="P16" s="53">
        <v>5</v>
      </c>
      <c r="Q16" s="53">
        <v>4</v>
      </c>
      <c r="R16" s="53">
        <v>5</v>
      </c>
      <c r="S16" s="53">
        <v>3</v>
      </c>
      <c r="T16" s="53">
        <v>2</v>
      </c>
      <c r="U16" s="53">
        <v>4</v>
      </c>
      <c r="V16" s="53">
        <v>3</v>
      </c>
      <c r="W16" s="53">
        <v>5</v>
      </c>
      <c r="X16" s="53">
        <v>5</v>
      </c>
      <c r="Y16" s="53">
        <v>5</v>
      </c>
      <c r="Z16" s="53">
        <v>5</v>
      </c>
      <c r="AA16" s="53">
        <v>5</v>
      </c>
      <c r="AB16" s="53">
        <v>5</v>
      </c>
      <c r="AC16" s="53">
        <v>5</v>
      </c>
      <c r="AD16" s="53">
        <v>5</v>
      </c>
      <c r="AE16" s="53">
        <v>5</v>
      </c>
      <c r="AF16" s="53">
        <v>3</v>
      </c>
      <c r="AG16" s="53">
        <v>5</v>
      </c>
      <c r="AH16" s="53">
        <v>5</v>
      </c>
      <c r="AI16" s="53">
        <v>5</v>
      </c>
      <c r="AJ16" s="53">
        <v>5</v>
      </c>
      <c r="AK16" s="53">
        <v>4</v>
      </c>
      <c r="AL16" s="53">
        <v>5</v>
      </c>
      <c r="AM16" s="53">
        <v>3</v>
      </c>
      <c r="AN16" s="53">
        <v>5</v>
      </c>
      <c r="AO16" s="53">
        <v>4</v>
      </c>
      <c r="AP16" s="53">
        <v>5</v>
      </c>
      <c r="AQ16" s="53">
        <v>5</v>
      </c>
      <c r="AR16" s="53">
        <v>4</v>
      </c>
      <c r="AS16" s="53">
        <v>3</v>
      </c>
      <c r="AT16" s="53">
        <v>4</v>
      </c>
      <c r="AU16" s="53">
        <v>3</v>
      </c>
      <c r="AV16" s="53">
        <v>5</v>
      </c>
      <c r="AW16" s="53">
        <v>5</v>
      </c>
      <c r="AX16" s="53">
        <v>5</v>
      </c>
      <c r="AY16" s="53">
        <v>5</v>
      </c>
      <c r="AZ16" s="53">
        <v>4</v>
      </c>
      <c r="BA16" s="53">
        <v>5</v>
      </c>
      <c r="BB16" s="53">
        <v>3</v>
      </c>
      <c r="BC16" s="53">
        <v>3</v>
      </c>
      <c r="BD16" s="53">
        <v>4</v>
      </c>
      <c r="BE16" s="53">
        <v>3</v>
      </c>
      <c r="BF16" s="53">
        <v>5</v>
      </c>
      <c r="BG16" s="53" t="s">
        <v>2072</v>
      </c>
      <c r="BH16" s="53" t="s">
        <v>2027</v>
      </c>
      <c r="BI16" s="53" t="s">
        <v>2033</v>
      </c>
      <c r="BJ16" s="53" t="s">
        <v>2029</v>
      </c>
      <c r="BK16" s="53" t="s">
        <v>2042</v>
      </c>
      <c r="BL16" s="53" t="s">
        <v>148</v>
      </c>
      <c r="BM16" s="53" t="s">
        <v>2073</v>
      </c>
      <c r="BN16" s="53" t="s">
        <v>162</v>
      </c>
      <c r="BO16" s="53" t="s">
        <v>171</v>
      </c>
      <c r="BP16" s="53" t="s">
        <v>177</v>
      </c>
      <c r="BQ16" s="53" t="s">
        <v>183</v>
      </c>
      <c r="BR16" s="53" t="s">
        <v>301</v>
      </c>
      <c r="BS16" s="53" t="s">
        <v>203</v>
      </c>
      <c r="BT16" s="53" t="s">
        <v>686</v>
      </c>
      <c r="BU16" s="53" t="s">
        <v>208</v>
      </c>
      <c r="BV16" s="53" t="s">
        <v>214</v>
      </c>
      <c r="BW16" s="53" t="s">
        <v>2031</v>
      </c>
    </row>
    <row r="17" spans="1:75" ht="15.75" customHeight="1" x14ac:dyDescent="0.2">
      <c r="A17" s="55">
        <v>43447.407049467598</v>
      </c>
      <c r="B17" s="53">
        <v>2</v>
      </c>
      <c r="C17" s="53">
        <v>5</v>
      </c>
      <c r="D17" s="53">
        <v>3</v>
      </c>
      <c r="E17" s="53">
        <v>5</v>
      </c>
      <c r="F17" s="53">
        <v>2</v>
      </c>
      <c r="G17" s="53">
        <v>5</v>
      </c>
      <c r="H17" s="53">
        <v>1</v>
      </c>
      <c r="I17" s="53">
        <v>3</v>
      </c>
      <c r="J17" s="53">
        <v>2</v>
      </c>
      <c r="K17" s="53">
        <v>5</v>
      </c>
      <c r="L17" s="53">
        <v>3</v>
      </c>
      <c r="M17" s="53">
        <v>4</v>
      </c>
      <c r="N17" s="53">
        <v>1</v>
      </c>
      <c r="O17" s="53">
        <v>1</v>
      </c>
      <c r="P17" s="53">
        <v>3</v>
      </c>
      <c r="Q17" s="53">
        <v>4</v>
      </c>
      <c r="R17" s="53">
        <v>1</v>
      </c>
      <c r="S17" s="53">
        <v>2</v>
      </c>
      <c r="T17" s="53">
        <v>1</v>
      </c>
      <c r="U17" s="53">
        <v>4</v>
      </c>
      <c r="V17" s="53">
        <v>1</v>
      </c>
      <c r="W17" s="53">
        <v>5</v>
      </c>
      <c r="X17" s="53">
        <v>5</v>
      </c>
      <c r="Y17" s="53">
        <v>2</v>
      </c>
      <c r="Z17" s="53">
        <v>4</v>
      </c>
      <c r="AA17" s="53">
        <v>3</v>
      </c>
      <c r="AB17" s="53">
        <v>3</v>
      </c>
      <c r="AC17" s="53">
        <v>2</v>
      </c>
      <c r="AD17" s="53">
        <v>4</v>
      </c>
      <c r="AE17" s="53">
        <v>2</v>
      </c>
      <c r="AF17" s="53">
        <v>2</v>
      </c>
      <c r="AG17" s="53">
        <v>4</v>
      </c>
      <c r="AH17" s="53">
        <v>2</v>
      </c>
      <c r="AI17" s="53">
        <v>4</v>
      </c>
      <c r="AJ17" s="53">
        <v>3</v>
      </c>
      <c r="AK17" s="53">
        <v>2</v>
      </c>
      <c r="AL17" s="53">
        <v>5</v>
      </c>
      <c r="AM17" s="53">
        <v>5</v>
      </c>
      <c r="AN17" s="53">
        <v>5</v>
      </c>
      <c r="AO17" s="53">
        <v>2</v>
      </c>
      <c r="AP17" s="53">
        <v>5</v>
      </c>
      <c r="AQ17" s="53">
        <v>1</v>
      </c>
      <c r="AR17" s="53">
        <v>2</v>
      </c>
      <c r="AS17" s="53">
        <v>2</v>
      </c>
      <c r="AT17" s="53">
        <v>5</v>
      </c>
      <c r="AU17" s="53">
        <v>3</v>
      </c>
      <c r="AV17" s="53">
        <v>5</v>
      </c>
      <c r="AW17" s="53">
        <v>1</v>
      </c>
      <c r="AX17" s="53">
        <v>1</v>
      </c>
      <c r="AY17" s="53">
        <v>2</v>
      </c>
      <c r="AZ17" s="53">
        <v>5</v>
      </c>
      <c r="BA17" s="53">
        <v>1</v>
      </c>
      <c r="BB17" s="53">
        <v>2</v>
      </c>
      <c r="BC17" s="53">
        <v>1</v>
      </c>
      <c r="BD17" s="53">
        <v>4</v>
      </c>
      <c r="BE17" s="53">
        <v>1</v>
      </c>
      <c r="BF17" s="53">
        <v>4</v>
      </c>
      <c r="BI17" s="53" t="s">
        <v>2028</v>
      </c>
      <c r="BJ17" s="53" t="s">
        <v>2074</v>
      </c>
      <c r="BK17" s="53" t="s">
        <v>2030</v>
      </c>
      <c r="BL17" s="53" t="s">
        <v>147</v>
      </c>
      <c r="BM17" s="53" t="s">
        <v>2075</v>
      </c>
      <c r="BN17" s="53" t="s">
        <v>163</v>
      </c>
      <c r="BO17" s="53" t="s">
        <v>169</v>
      </c>
      <c r="BP17" s="53" t="s">
        <v>177</v>
      </c>
      <c r="BQ17" s="53" t="s">
        <v>183</v>
      </c>
      <c r="BR17" s="53" t="s">
        <v>345</v>
      </c>
      <c r="BS17" s="53" t="s">
        <v>153</v>
      </c>
      <c r="BT17" s="53" t="s">
        <v>320</v>
      </c>
      <c r="BU17" s="53" t="s">
        <v>209</v>
      </c>
      <c r="BV17" s="53" t="s">
        <v>215</v>
      </c>
      <c r="BW17" s="53" t="s">
        <v>2031</v>
      </c>
    </row>
    <row r="18" spans="1:75" ht="15.75" customHeight="1" x14ac:dyDescent="0.2">
      <c r="A18" s="55">
        <v>43447.407280266205</v>
      </c>
      <c r="B18" s="53">
        <v>3</v>
      </c>
      <c r="C18" s="53" t="s">
        <v>5</v>
      </c>
      <c r="D18" s="53">
        <v>3</v>
      </c>
      <c r="E18" s="53">
        <v>1</v>
      </c>
      <c r="F18" s="53">
        <v>1</v>
      </c>
      <c r="G18" s="53" t="s">
        <v>5</v>
      </c>
      <c r="H18" s="53">
        <v>4</v>
      </c>
      <c r="I18" s="53">
        <v>4</v>
      </c>
      <c r="J18" s="53">
        <v>1</v>
      </c>
      <c r="K18" s="53">
        <v>3</v>
      </c>
      <c r="L18" s="53">
        <v>3</v>
      </c>
      <c r="M18" s="53" t="s">
        <v>5</v>
      </c>
      <c r="N18" s="53">
        <v>3</v>
      </c>
      <c r="O18" s="53" t="s">
        <v>5</v>
      </c>
      <c r="P18" s="53">
        <v>1</v>
      </c>
      <c r="Q18" s="53" t="s">
        <v>5</v>
      </c>
      <c r="R18" s="53">
        <v>3</v>
      </c>
      <c r="S18" s="53">
        <v>3</v>
      </c>
      <c r="T18" s="53">
        <v>1</v>
      </c>
      <c r="U18" s="53">
        <v>3</v>
      </c>
      <c r="V18" s="53">
        <v>1</v>
      </c>
      <c r="W18" s="53">
        <v>5</v>
      </c>
      <c r="X18" s="53">
        <v>2</v>
      </c>
      <c r="Y18" s="53">
        <v>4</v>
      </c>
      <c r="Z18" s="53">
        <v>5</v>
      </c>
      <c r="AA18" s="53">
        <v>4</v>
      </c>
      <c r="AB18" s="53">
        <v>2</v>
      </c>
      <c r="AC18" s="53">
        <v>5</v>
      </c>
      <c r="AD18" s="53">
        <v>4</v>
      </c>
      <c r="AE18" s="53">
        <v>4</v>
      </c>
      <c r="AF18" s="53">
        <v>5</v>
      </c>
      <c r="AG18" s="53">
        <v>3</v>
      </c>
      <c r="AH18" s="53">
        <v>3</v>
      </c>
      <c r="AI18" s="53" t="s">
        <v>5</v>
      </c>
      <c r="AJ18" s="53">
        <v>3</v>
      </c>
      <c r="AK18" s="53">
        <v>3</v>
      </c>
      <c r="AL18" s="53">
        <v>5</v>
      </c>
      <c r="AM18" s="53" t="s">
        <v>5</v>
      </c>
      <c r="AN18" s="53">
        <v>1</v>
      </c>
      <c r="AO18" s="53">
        <v>1</v>
      </c>
      <c r="AP18" s="53" t="s">
        <v>5</v>
      </c>
      <c r="AQ18" s="53">
        <v>3</v>
      </c>
      <c r="AR18" s="53">
        <v>5</v>
      </c>
      <c r="AS18" s="53">
        <v>1</v>
      </c>
      <c r="AT18" s="53" t="s">
        <v>5</v>
      </c>
      <c r="AU18" s="53">
        <v>3</v>
      </c>
      <c r="AV18" s="53" t="s">
        <v>5</v>
      </c>
      <c r="AW18" s="53" t="s">
        <v>5</v>
      </c>
      <c r="AX18" s="53">
        <v>5</v>
      </c>
      <c r="AY18" s="53">
        <v>1</v>
      </c>
      <c r="AZ18" s="53">
        <v>5</v>
      </c>
      <c r="BA18" s="53">
        <v>4</v>
      </c>
      <c r="BB18" s="53">
        <v>4</v>
      </c>
      <c r="BC18" s="53">
        <v>1</v>
      </c>
      <c r="BD18" s="53">
        <v>4</v>
      </c>
      <c r="BE18" s="53">
        <v>4</v>
      </c>
      <c r="BF18" s="53" t="s">
        <v>5</v>
      </c>
      <c r="BI18" s="53" t="s">
        <v>2036</v>
      </c>
      <c r="BJ18" s="53" t="s">
        <v>2040</v>
      </c>
      <c r="BK18" s="53" t="s">
        <v>2030</v>
      </c>
      <c r="BL18" s="53" t="s">
        <v>145</v>
      </c>
      <c r="BM18" s="53" t="s">
        <v>2076</v>
      </c>
      <c r="BN18" s="53" t="s">
        <v>162</v>
      </c>
      <c r="BO18" s="53" t="s">
        <v>172</v>
      </c>
      <c r="BP18" s="53" t="s">
        <v>176</v>
      </c>
      <c r="BQ18" s="53" t="s">
        <v>183</v>
      </c>
      <c r="BR18" s="53" t="s">
        <v>2077</v>
      </c>
      <c r="BS18" s="53" t="s">
        <v>202</v>
      </c>
      <c r="BT18" s="53" t="s">
        <v>192</v>
      </c>
      <c r="BU18" s="53" t="s">
        <v>208</v>
      </c>
      <c r="BV18" s="53" t="s">
        <v>214</v>
      </c>
      <c r="BW18" s="53" t="s">
        <v>2031</v>
      </c>
    </row>
    <row r="19" spans="1:75" ht="15.75" customHeight="1" x14ac:dyDescent="0.2">
      <c r="A19" s="55">
        <v>43447.407872187498</v>
      </c>
      <c r="B19" s="53">
        <v>3</v>
      </c>
      <c r="C19" s="53">
        <v>5</v>
      </c>
      <c r="D19" s="53">
        <v>5</v>
      </c>
      <c r="E19" s="53">
        <v>5</v>
      </c>
      <c r="F19" s="53">
        <v>1</v>
      </c>
      <c r="G19" s="53">
        <v>5</v>
      </c>
      <c r="H19" s="53">
        <v>5</v>
      </c>
      <c r="I19" s="53">
        <v>5</v>
      </c>
      <c r="J19" s="53">
        <v>3</v>
      </c>
      <c r="K19" s="53">
        <v>4</v>
      </c>
      <c r="L19" s="53">
        <v>4</v>
      </c>
      <c r="M19" s="53">
        <v>4</v>
      </c>
      <c r="N19" s="53">
        <v>4</v>
      </c>
      <c r="O19" s="53">
        <v>4</v>
      </c>
      <c r="P19" s="53">
        <v>5</v>
      </c>
      <c r="Q19" s="53">
        <v>5</v>
      </c>
      <c r="R19" s="53">
        <v>1</v>
      </c>
      <c r="S19" s="53">
        <v>1</v>
      </c>
      <c r="T19" s="53">
        <v>1</v>
      </c>
      <c r="U19" s="53">
        <v>5</v>
      </c>
      <c r="V19" s="53">
        <v>5</v>
      </c>
      <c r="W19" s="53">
        <v>5</v>
      </c>
      <c r="X19" s="53">
        <v>5</v>
      </c>
      <c r="Y19" s="53">
        <v>4</v>
      </c>
      <c r="Z19" s="53">
        <v>2</v>
      </c>
      <c r="AA19" s="53">
        <v>3</v>
      </c>
      <c r="AB19" s="53">
        <v>4</v>
      </c>
      <c r="AC19" s="53">
        <v>5</v>
      </c>
      <c r="AD19" s="53">
        <v>5</v>
      </c>
      <c r="AE19" s="53">
        <v>1</v>
      </c>
      <c r="AF19" s="53">
        <v>1</v>
      </c>
      <c r="AG19" s="53">
        <v>1</v>
      </c>
      <c r="AH19" s="53">
        <v>5</v>
      </c>
      <c r="AI19" s="53">
        <v>5</v>
      </c>
      <c r="AJ19" s="53">
        <v>4</v>
      </c>
      <c r="AK19" s="53">
        <v>1</v>
      </c>
      <c r="AL19" s="53">
        <v>5</v>
      </c>
      <c r="AM19" s="53">
        <v>5</v>
      </c>
      <c r="AN19" s="53">
        <v>5</v>
      </c>
      <c r="AO19" s="53">
        <v>4</v>
      </c>
      <c r="AP19" s="53">
        <v>5</v>
      </c>
      <c r="AQ19" s="53">
        <v>5</v>
      </c>
      <c r="AR19" s="53">
        <v>5</v>
      </c>
      <c r="AS19" s="53">
        <v>4</v>
      </c>
      <c r="AT19" s="53">
        <v>4</v>
      </c>
      <c r="AU19" s="53">
        <v>5</v>
      </c>
      <c r="AV19" s="53">
        <v>5</v>
      </c>
      <c r="AW19" s="53">
        <v>5</v>
      </c>
      <c r="AX19" s="53">
        <v>4</v>
      </c>
      <c r="AY19" s="53">
        <v>4</v>
      </c>
      <c r="AZ19" s="53">
        <v>5</v>
      </c>
      <c r="BA19" s="53">
        <v>1</v>
      </c>
      <c r="BB19" s="53">
        <v>3</v>
      </c>
      <c r="BC19" s="53">
        <v>3</v>
      </c>
      <c r="BD19" s="53">
        <v>5</v>
      </c>
      <c r="BE19" s="53">
        <v>5</v>
      </c>
      <c r="BF19" s="53">
        <v>5</v>
      </c>
      <c r="BG19" s="53" t="s">
        <v>2078</v>
      </c>
      <c r="BH19" s="53" t="s">
        <v>2079</v>
      </c>
      <c r="BI19" s="53" t="s">
        <v>2069</v>
      </c>
      <c r="BJ19" s="53" t="s">
        <v>2058</v>
      </c>
      <c r="BK19" s="53" t="s">
        <v>2042</v>
      </c>
      <c r="BL19" s="53" t="s">
        <v>147</v>
      </c>
      <c r="BM19" s="53" t="s">
        <v>2080</v>
      </c>
      <c r="BN19" s="53" t="s">
        <v>162</v>
      </c>
      <c r="BO19" s="53" t="s">
        <v>171</v>
      </c>
      <c r="BP19" s="53" t="s">
        <v>180</v>
      </c>
      <c r="BQ19" s="53" t="s">
        <v>183</v>
      </c>
      <c r="BR19" s="53" t="s">
        <v>2081</v>
      </c>
      <c r="BS19" s="53" t="s">
        <v>204</v>
      </c>
      <c r="BT19" s="53" t="s">
        <v>2082</v>
      </c>
      <c r="BU19" s="53" t="s">
        <v>208</v>
      </c>
      <c r="BV19" s="53" t="s">
        <v>214</v>
      </c>
      <c r="BW19" s="53" t="s">
        <v>2031</v>
      </c>
    </row>
    <row r="20" spans="1:75" ht="15.75" customHeight="1" x14ac:dyDescent="0.2">
      <c r="A20" s="55">
        <v>43447.408423692134</v>
      </c>
      <c r="B20" s="53">
        <v>4</v>
      </c>
      <c r="C20" s="53">
        <v>4</v>
      </c>
      <c r="D20" s="53">
        <v>3</v>
      </c>
      <c r="E20" s="53">
        <v>5</v>
      </c>
      <c r="F20" s="53">
        <v>3</v>
      </c>
      <c r="G20" s="53">
        <v>4</v>
      </c>
      <c r="H20" s="53">
        <v>4</v>
      </c>
      <c r="I20" s="53">
        <v>5</v>
      </c>
      <c r="J20" s="53">
        <v>3</v>
      </c>
      <c r="K20" s="53">
        <v>3</v>
      </c>
      <c r="L20" s="53">
        <v>3</v>
      </c>
      <c r="M20" s="53">
        <v>3</v>
      </c>
      <c r="N20" s="53">
        <v>5</v>
      </c>
      <c r="O20" s="53">
        <v>3</v>
      </c>
      <c r="P20" s="53">
        <v>3</v>
      </c>
      <c r="Q20" s="53">
        <v>4</v>
      </c>
      <c r="R20" s="53">
        <v>3</v>
      </c>
      <c r="S20" s="53">
        <v>3</v>
      </c>
      <c r="T20" s="53">
        <v>3</v>
      </c>
      <c r="U20" s="53">
        <v>3</v>
      </c>
      <c r="V20" s="53">
        <v>3</v>
      </c>
      <c r="W20" s="53">
        <v>5</v>
      </c>
      <c r="X20" s="53">
        <v>3</v>
      </c>
      <c r="Y20" s="53">
        <v>3</v>
      </c>
      <c r="Z20" s="53">
        <v>3</v>
      </c>
      <c r="AA20" s="53">
        <v>3</v>
      </c>
      <c r="AB20" s="53">
        <v>3</v>
      </c>
      <c r="AC20" s="53">
        <v>3</v>
      </c>
      <c r="AD20" s="53">
        <v>5</v>
      </c>
      <c r="AE20" s="53">
        <v>3</v>
      </c>
      <c r="AF20" s="53">
        <v>3</v>
      </c>
      <c r="AG20" s="53">
        <v>3</v>
      </c>
      <c r="AH20" s="53">
        <v>3</v>
      </c>
      <c r="AI20" s="53">
        <v>3</v>
      </c>
      <c r="AJ20" s="53">
        <v>3</v>
      </c>
      <c r="AK20" s="53">
        <v>5</v>
      </c>
      <c r="AL20" s="53">
        <v>3</v>
      </c>
      <c r="AM20" s="53">
        <v>4</v>
      </c>
      <c r="AN20" s="53">
        <v>5</v>
      </c>
      <c r="AO20" s="53">
        <v>3</v>
      </c>
      <c r="AP20" s="53">
        <v>4</v>
      </c>
      <c r="AQ20" s="53">
        <v>4</v>
      </c>
      <c r="AR20" s="53">
        <v>5</v>
      </c>
      <c r="AS20" s="53">
        <v>3</v>
      </c>
      <c r="AT20" s="53">
        <v>5</v>
      </c>
      <c r="AU20" s="53">
        <v>3</v>
      </c>
      <c r="AV20" s="53">
        <v>2</v>
      </c>
      <c r="AW20" s="53">
        <v>5</v>
      </c>
      <c r="AX20" s="53">
        <v>3</v>
      </c>
      <c r="AY20" s="53">
        <v>4</v>
      </c>
      <c r="AZ20" s="53">
        <v>5</v>
      </c>
      <c r="BA20" s="53">
        <v>3</v>
      </c>
      <c r="BB20" s="53">
        <v>3</v>
      </c>
      <c r="BC20" s="53">
        <v>3</v>
      </c>
      <c r="BD20" s="53">
        <v>3</v>
      </c>
      <c r="BE20" s="53">
        <v>3</v>
      </c>
      <c r="BF20" s="53">
        <v>4</v>
      </c>
      <c r="BH20" s="53" t="s">
        <v>2083</v>
      </c>
      <c r="BI20" s="53" t="s">
        <v>2036</v>
      </c>
      <c r="BK20" s="53" t="s">
        <v>2066</v>
      </c>
      <c r="BL20" s="53" t="s">
        <v>2052</v>
      </c>
      <c r="BN20" s="53" t="s">
        <v>163</v>
      </c>
      <c r="BO20" s="53" t="s">
        <v>169</v>
      </c>
      <c r="BP20" s="53" t="s">
        <v>176</v>
      </c>
      <c r="BQ20" s="53" t="s">
        <v>183</v>
      </c>
      <c r="BR20" s="53" t="s">
        <v>390</v>
      </c>
      <c r="BS20" s="53" t="s">
        <v>202</v>
      </c>
      <c r="BT20" s="53" t="s">
        <v>1206</v>
      </c>
      <c r="BU20" s="53" t="s">
        <v>208</v>
      </c>
      <c r="BV20" s="53" t="s">
        <v>217</v>
      </c>
      <c r="BW20" s="53" t="s">
        <v>2031</v>
      </c>
    </row>
    <row r="21" spans="1:75" ht="15.75" customHeight="1" x14ac:dyDescent="0.2">
      <c r="A21" s="55">
        <v>43447.409142662036</v>
      </c>
      <c r="B21" s="53">
        <v>3</v>
      </c>
      <c r="C21" s="53">
        <v>5</v>
      </c>
      <c r="D21" s="53">
        <v>4</v>
      </c>
      <c r="E21" s="53">
        <v>3</v>
      </c>
      <c r="F21" s="53">
        <v>1</v>
      </c>
      <c r="G21" s="53">
        <v>5</v>
      </c>
      <c r="H21" s="53">
        <v>4</v>
      </c>
      <c r="I21" s="53">
        <v>2</v>
      </c>
      <c r="J21" s="53">
        <v>1</v>
      </c>
      <c r="K21" s="53">
        <v>2</v>
      </c>
      <c r="L21" s="53">
        <v>1</v>
      </c>
      <c r="M21" s="53">
        <v>3</v>
      </c>
      <c r="N21" s="53">
        <v>1</v>
      </c>
      <c r="O21" s="53">
        <v>3</v>
      </c>
      <c r="P21" s="53">
        <v>2</v>
      </c>
      <c r="Q21" s="53">
        <v>4</v>
      </c>
      <c r="R21" s="53">
        <v>2</v>
      </c>
      <c r="S21" s="53">
        <v>1</v>
      </c>
      <c r="T21" s="53">
        <v>2</v>
      </c>
      <c r="U21" s="53">
        <v>4</v>
      </c>
      <c r="V21" s="53">
        <v>1</v>
      </c>
      <c r="W21" s="53">
        <v>2</v>
      </c>
      <c r="X21" s="53">
        <v>4</v>
      </c>
      <c r="Y21" s="53">
        <v>3</v>
      </c>
      <c r="Z21" s="53">
        <v>4</v>
      </c>
      <c r="AA21" s="53">
        <v>4</v>
      </c>
      <c r="AB21" s="53">
        <v>4</v>
      </c>
      <c r="AC21" s="53">
        <v>3</v>
      </c>
      <c r="AD21" s="53">
        <v>2</v>
      </c>
      <c r="AE21" s="53">
        <v>4</v>
      </c>
      <c r="AF21" s="53">
        <v>2</v>
      </c>
      <c r="AG21" s="53">
        <v>1</v>
      </c>
      <c r="AH21" s="53">
        <v>3</v>
      </c>
      <c r="AI21" s="53">
        <v>3</v>
      </c>
      <c r="AJ21" s="53">
        <v>5</v>
      </c>
      <c r="AK21" s="53">
        <v>4</v>
      </c>
      <c r="AL21" s="53">
        <v>5</v>
      </c>
      <c r="AM21" s="53">
        <v>4</v>
      </c>
      <c r="AN21" s="53">
        <v>4</v>
      </c>
      <c r="AO21" s="53" t="s">
        <v>5</v>
      </c>
      <c r="AP21" s="53">
        <v>5</v>
      </c>
      <c r="AQ21" s="53">
        <v>5</v>
      </c>
      <c r="AR21" s="53">
        <v>2</v>
      </c>
      <c r="AS21" s="53" t="s">
        <v>5</v>
      </c>
      <c r="AT21" s="53">
        <v>1</v>
      </c>
      <c r="AU21" s="53">
        <v>2</v>
      </c>
      <c r="AV21" s="53">
        <v>2</v>
      </c>
      <c r="AW21" s="53" t="s">
        <v>5</v>
      </c>
      <c r="AX21" s="53">
        <v>2</v>
      </c>
      <c r="AY21" s="53" t="s">
        <v>5</v>
      </c>
      <c r="AZ21" s="53">
        <v>5</v>
      </c>
      <c r="BA21" s="53">
        <v>3</v>
      </c>
      <c r="BB21" s="53">
        <v>2</v>
      </c>
      <c r="BC21" s="53">
        <v>2</v>
      </c>
      <c r="BD21" s="53">
        <v>4</v>
      </c>
      <c r="BE21" s="53" t="s">
        <v>5</v>
      </c>
      <c r="BF21" s="53">
        <v>4</v>
      </c>
      <c r="BG21" s="53" t="s">
        <v>2084</v>
      </c>
      <c r="BH21" s="53" t="s">
        <v>2085</v>
      </c>
      <c r="BI21" s="53" t="s">
        <v>2069</v>
      </c>
      <c r="BJ21" s="53" t="s">
        <v>2086</v>
      </c>
      <c r="BK21" s="53" t="s">
        <v>2042</v>
      </c>
      <c r="BL21" s="53" t="s">
        <v>2052</v>
      </c>
      <c r="BM21" s="53" t="s">
        <v>2087</v>
      </c>
      <c r="BN21" s="53" t="s">
        <v>162</v>
      </c>
      <c r="BO21" s="53" t="s">
        <v>170</v>
      </c>
      <c r="BP21" s="53" t="s">
        <v>176</v>
      </c>
      <c r="BQ21" s="53" t="s">
        <v>183</v>
      </c>
      <c r="BR21" s="53" t="s">
        <v>2088</v>
      </c>
      <c r="BS21" s="53" t="s">
        <v>203</v>
      </c>
      <c r="BT21" s="53" t="s">
        <v>1161</v>
      </c>
      <c r="BU21" s="53" t="s">
        <v>208</v>
      </c>
      <c r="BV21" s="53" t="s">
        <v>214</v>
      </c>
      <c r="BW21" s="53" t="s">
        <v>2031</v>
      </c>
    </row>
    <row r="22" spans="1:75" ht="15.75" customHeight="1" x14ac:dyDescent="0.2">
      <c r="A22" s="55">
        <v>43447.409864293979</v>
      </c>
      <c r="B22" s="53">
        <v>2</v>
      </c>
      <c r="C22" s="53">
        <v>5</v>
      </c>
      <c r="D22" s="53">
        <v>5</v>
      </c>
      <c r="E22" s="53">
        <v>4</v>
      </c>
      <c r="F22" s="53">
        <v>4</v>
      </c>
      <c r="G22" s="53">
        <v>5</v>
      </c>
      <c r="H22" s="53">
        <v>5</v>
      </c>
      <c r="I22" s="53">
        <v>5</v>
      </c>
      <c r="J22" s="53">
        <v>1</v>
      </c>
      <c r="K22" s="53">
        <v>2</v>
      </c>
      <c r="L22" s="53">
        <v>3</v>
      </c>
      <c r="M22" s="53">
        <v>3</v>
      </c>
      <c r="N22" s="53">
        <v>2</v>
      </c>
      <c r="O22" s="53">
        <v>3</v>
      </c>
      <c r="P22" s="53">
        <v>5</v>
      </c>
      <c r="Q22" s="53">
        <v>5</v>
      </c>
      <c r="R22" s="53">
        <v>4</v>
      </c>
      <c r="S22" s="53">
        <v>5</v>
      </c>
      <c r="T22" s="53">
        <v>5</v>
      </c>
      <c r="U22" s="53">
        <v>3</v>
      </c>
      <c r="V22" s="53">
        <v>2</v>
      </c>
      <c r="W22" s="53">
        <v>5</v>
      </c>
      <c r="X22" s="53">
        <v>5</v>
      </c>
      <c r="Y22" s="53">
        <v>3</v>
      </c>
      <c r="Z22" s="53">
        <v>5</v>
      </c>
      <c r="AA22" s="53">
        <v>3</v>
      </c>
      <c r="AB22" s="53">
        <v>2</v>
      </c>
      <c r="AC22" s="53">
        <v>3</v>
      </c>
      <c r="AD22" s="53">
        <v>3</v>
      </c>
      <c r="AE22" s="53">
        <v>3</v>
      </c>
      <c r="AF22" s="53">
        <v>1</v>
      </c>
      <c r="AG22" s="53">
        <v>3</v>
      </c>
      <c r="AH22" s="53">
        <v>3</v>
      </c>
      <c r="AI22" s="53">
        <v>5</v>
      </c>
      <c r="AJ22" s="53">
        <v>3</v>
      </c>
      <c r="AK22" s="53">
        <v>3</v>
      </c>
      <c r="AL22" s="53">
        <v>5</v>
      </c>
      <c r="AM22" s="53">
        <v>5</v>
      </c>
      <c r="AN22" s="53">
        <v>3</v>
      </c>
      <c r="AO22" s="53">
        <v>4</v>
      </c>
      <c r="AP22" s="53">
        <v>5</v>
      </c>
      <c r="AQ22" s="53">
        <v>5</v>
      </c>
      <c r="AR22" s="53">
        <v>5</v>
      </c>
      <c r="AS22" s="53">
        <v>2</v>
      </c>
      <c r="AT22" s="53">
        <v>3</v>
      </c>
      <c r="AU22" s="53">
        <v>1</v>
      </c>
      <c r="AV22" s="53">
        <v>5</v>
      </c>
      <c r="AW22" s="53">
        <v>1</v>
      </c>
      <c r="AX22" s="53">
        <v>3</v>
      </c>
      <c r="AY22" s="53">
        <v>4</v>
      </c>
      <c r="AZ22" s="53">
        <v>5</v>
      </c>
      <c r="BA22" s="53">
        <v>4</v>
      </c>
      <c r="BB22" s="53">
        <v>3</v>
      </c>
      <c r="BC22" s="53">
        <v>5</v>
      </c>
      <c r="BD22" s="53">
        <v>4</v>
      </c>
      <c r="BE22" s="53" t="s">
        <v>5</v>
      </c>
      <c r="BF22" s="53">
        <v>5</v>
      </c>
      <c r="BG22" s="53" t="s">
        <v>2089</v>
      </c>
      <c r="BH22" s="53" t="s">
        <v>2027</v>
      </c>
      <c r="BI22" s="53" t="s">
        <v>2069</v>
      </c>
      <c r="BJ22" s="53" t="s">
        <v>2090</v>
      </c>
      <c r="BK22" s="53" t="s">
        <v>2034</v>
      </c>
      <c r="BL22" s="53" t="s">
        <v>2052</v>
      </c>
      <c r="BM22" s="53" t="s">
        <v>2091</v>
      </c>
      <c r="BN22" s="53" t="s">
        <v>162</v>
      </c>
      <c r="BO22" s="53" t="s">
        <v>172</v>
      </c>
      <c r="BP22" s="53" t="s">
        <v>176</v>
      </c>
      <c r="BQ22" s="53" t="s">
        <v>183</v>
      </c>
      <c r="BR22" s="53" t="s">
        <v>1535</v>
      </c>
      <c r="BS22" s="53" t="s">
        <v>153</v>
      </c>
      <c r="BT22" s="53" t="s">
        <v>2092</v>
      </c>
      <c r="BU22" s="53" t="s">
        <v>208</v>
      </c>
      <c r="BV22" s="53" t="s">
        <v>214</v>
      </c>
      <c r="BW22" s="53" t="s">
        <v>2031</v>
      </c>
    </row>
    <row r="23" spans="1:75" ht="15.75" customHeight="1" x14ac:dyDescent="0.2">
      <c r="A23" s="55">
        <v>43447.410533333328</v>
      </c>
      <c r="B23" s="53">
        <v>2</v>
      </c>
      <c r="C23" s="53">
        <v>3</v>
      </c>
      <c r="D23" s="53">
        <v>2</v>
      </c>
      <c r="E23" s="53">
        <v>1</v>
      </c>
      <c r="F23" s="53">
        <v>1</v>
      </c>
      <c r="G23" s="53">
        <v>4</v>
      </c>
      <c r="H23" s="53">
        <v>2</v>
      </c>
      <c r="I23" s="53">
        <v>5</v>
      </c>
      <c r="J23" s="53">
        <v>1</v>
      </c>
      <c r="K23" s="53">
        <v>1</v>
      </c>
      <c r="L23" s="53">
        <v>1</v>
      </c>
      <c r="M23" s="53">
        <v>5</v>
      </c>
      <c r="N23" s="53">
        <v>5</v>
      </c>
      <c r="O23" s="53">
        <v>2</v>
      </c>
      <c r="P23" s="53">
        <v>5</v>
      </c>
      <c r="Q23" s="53">
        <v>4</v>
      </c>
      <c r="R23" s="53">
        <v>5</v>
      </c>
      <c r="S23" s="53">
        <v>1</v>
      </c>
      <c r="T23" s="53">
        <v>2</v>
      </c>
      <c r="U23" s="53">
        <v>3</v>
      </c>
      <c r="V23" s="53">
        <v>1</v>
      </c>
      <c r="W23" s="53">
        <v>5</v>
      </c>
      <c r="X23" s="53">
        <v>1</v>
      </c>
      <c r="Y23" s="53">
        <v>1</v>
      </c>
      <c r="Z23" s="53">
        <v>3</v>
      </c>
      <c r="AA23" s="53">
        <v>1</v>
      </c>
      <c r="AB23" s="53">
        <v>1</v>
      </c>
      <c r="AC23" s="53">
        <v>1</v>
      </c>
      <c r="AD23" s="53">
        <v>1</v>
      </c>
      <c r="AE23" s="53">
        <v>1</v>
      </c>
      <c r="AF23" s="53">
        <v>1</v>
      </c>
      <c r="AG23" s="53">
        <v>1</v>
      </c>
      <c r="AH23" s="53">
        <v>1</v>
      </c>
      <c r="AI23" s="53">
        <v>3</v>
      </c>
      <c r="AJ23" s="53">
        <v>1</v>
      </c>
      <c r="AK23" s="53">
        <v>1</v>
      </c>
      <c r="AL23" s="53">
        <v>3</v>
      </c>
      <c r="AM23" s="53">
        <v>1</v>
      </c>
      <c r="AN23" s="53">
        <v>1</v>
      </c>
      <c r="AO23" s="53">
        <v>1</v>
      </c>
      <c r="AP23" s="53">
        <v>4</v>
      </c>
      <c r="AQ23" s="53">
        <v>1</v>
      </c>
      <c r="AR23" s="53">
        <v>5</v>
      </c>
      <c r="AS23" s="53">
        <v>1</v>
      </c>
      <c r="AT23" s="53">
        <v>1</v>
      </c>
      <c r="AU23" s="53">
        <v>1</v>
      </c>
      <c r="AV23" s="53">
        <v>1</v>
      </c>
      <c r="AW23" s="53">
        <v>3</v>
      </c>
      <c r="AX23" s="53">
        <v>1</v>
      </c>
      <c r="AY23" s="53">
        <v>4</v>
      </c>
      <c r="AZ23" s="53">
        <v>4</v>
      </c>
      <c r="BA23" s="53">
        <v>5</v>
      </c>
      <c r="BB23" s="53">
        <v>1</v>
      </c>
      <c r="BC23" s="53">
        <v>1</v>
      </c>
      <c r="BD23" s="53">
        <v>5</v>
      </c>
      <c r="BE23" s="53">
        <v>1</v>
      </c>
      <c r="BF23" s="53">
        <v>5</v>
      </c>
      <c r="BI23" s="53" t="s">
        <v>2036</v>
      </c>
      <c r="BK23" s="53" t="s">
        <v>2037</v>
      </c>
      <c r="BL23" s="53" t="s">
        <v>2052</v>
      </c>
      <c r="BN23" s="53" t="s">
        <v>163</v>
      </c>
      <c r="BO23" s="53" t="s">
        <v>172</v>
      </c>
      <c r="BP23" s="53" t="s">
        <v>176</v>
      </c>
      <c r="BQ23" s="53" t="s">
        <v>183</v>
      </c>
      <c r="BR23" s="53" t="s">
        <v>2093</v>
      </c>
      <c r="BS23" s="53" t="s">
        <v>192</v>
      </c>
      <c r="BT23" s="53" t="s">
        <v>155</v>
      </c>
      <c r="BU23" s="53" t="s">
        <v>208</v>
      </c>
      <c r="BV23" s="53" t="s">
        <v>214</v>
      </c>
      <c r="BW23" s="53" t="s">
        <v>2031</v>
      </c>
    </row>
    <row r="24" spans="1:75" ht="15.75" customHeight="1" x14ac:dyDescent="0.2">
      <c r="A24" s="55">
        <v>43447.411441851851</v>
      </c>
      <c r="B24" s="53">
        <v>5</v>
      </c>
      <c r="C24" s="53">
        <v>1</v>
      </c>
      <c r="D24" s="53">
        <v>1</v>
      </c>
      <c r="E24" s="53">
        <v>1</v>
      </c>
      <c r="F24" s="53">
        <v>1</v>
      </c>
      <c r="G24" s="53">
        <v>3</v>
      </c>
      <c r="H24" s="53">
        <v>1</v>
      </c>
      <c r="I24" s="53">
        <v>4</v>
      </c>
      <c r="J24" s="53">
        <v>1</v>
      </c>
      <c r="K24" s="53">
        <v>4</v>
      </c>
      <c r="L24" s="53">
        <v>4</v>
      </c>
      <c r="M24" s="53">
        <v>5</v>
      </c>
      <c r="N24" s="53">
        <v>3</v>
      </c>
      <c r="O24" s="53">
        <v>4</v>
      </c>
      <c r="P24" s="53">
        <v>2</v>
      </c>
      <c r="Q24" s="53">
        <v>3</v>
      </c>
      <c r="R24" s="53">
        <v>4</v>
      </c>
      <c r="S24" s="53">
        <v>2</v>
      </c>
      <c r="T24" s="53">
        <v>3</v>
      </c>
      <c r="U24" s="53">
        <v>3</v>
      </c>
      <c r="V24" s="53">
        <v>1</v>
      </c>
      <c r="W24" s="53">
        <v>2</v>
      </c>
      <c r="X24" s="53" t="s">
        <v>5</v>
      </c>
      <c r="Y24" s="53" t="s">
        <v>5</v>
      </c>
      <c r="Z24" s="53">
        <v>5</v>
      </c>
      <c r="AA24" s="53" t="s">
        <v>5</v>
      </c>
      <c r="AB24" s="53">
        <v>5</v>
      </c>
      <c r="AC24" s="53" t="s">
        <v>5</v>
      </c>
      <c r="AD24" s="53" t="s">
        <v>5</v>
      </c>
      <c r="AE24" s="53" t="s">
        <v>5</v>
      </c>
      <c r="AF24" s="53">
        <v>2</v>
      </c>
      <c r="AG24" s="53" t="s">
        <v>5</v>
      </c>
      <c r="AH24" s="53">
        <v>4</v>
      </c>
      <c r="AI24" s="53">
        <v>5</v>
      </c>
      <c r="AJ24" s="53">
        <v>3</v>
      </c>
      <c r="AK24" s="53">
        <v>4</v>
      </c>
      <c r="AL24" s="53">
        <v>1</v>
      </c>
      <c r="AM24" s="53">
        <v>1</v>
      </c>
      <c r="AN24" s="53">
        <v>1</v>
      </c>
      <c r="AO24" s="53">
        <v>1</v>
      </c>
      <c r="AP24" s="53">
        <v>1</v>
      </c>
      <c r="AQ24" s="53">
        <v>1</v>
      </c>
      <c r="AR24" s="53">
        <v>4</v>
      </c>
      <c r="AS24" s="53">
        <v>1</v>
      </c>
      <c r="AT24" s="53">
        <v>4</v>
      </c>
      <c r="AU24" s="53">
        <v>4</v>
      </c>
      <c r="AV24" s="53">
        <v>4</v>
      </c>
      <c r="AW24" s="53">
        <v>3</v>
      </c>
      <c r="AX24" s="53">
        <v>4</v>
      </c>
      <c r="AY24" s="53">
        <v>4</v>
      </c>
      <c r="AZ24" s="53">
        <v>2</v>
      </c>
      <c r="BA24" s="53">
        <v>4</v>
      </c>
      <c r="BB24" s="53">
        <v>2</v>
      </c>
      <c r="BC24" s="53">
        <v>3</v>
      </c>
      <c r="BD24" s="53">
        <v>4</v>
      </c>
      <c r="BE24" s="53">
        <v>1</v>
      </c>
      <c r="BF24" s="53">
        <v>1</v>
      </c>
      <c r="BH24" s="53" t="s">
        <v>2085</v>
      </c>
      <c r="BI24" s="53" t="s">
        <v>2028</v>
      </c>
      <c r="BJ24" s="53" t="s">
        <v>2029</v>
      </c>
      <c r="BK24" s="53" t="s">
        <v>2030</v>
      </c>
      <c r="BL24" s="53" t="s">
        <v>148</v>
      </c>
      <c r="BM24" s="53" t="s">
        <v>2094</v>
      </c>
      <c r="BN24" s="53" t="s">
        <v>162</v>
      </c>
      <c r="BO24" s="53" t="s">
        <v>173</v>
      </c>
      <c r="BP24" s="53" t="s">
        <v>176</v>
      </c>
      <c r="BQ24" s="53" t="s">
        <v>187</v>
      </c>
      <c r="BR24" s="53" t="s">
        <v>301</v>
      </c>
      <c r="BS24" s="53" t="s">
        <v>202</v>
      </c>
      <c r="BT24" s="53" t="s">
        <v>395</v>
      </c>
      <c r="BU24" s="53" t="s">
        <v>208</v>
      </c>
      <c r="BV24" s="53" t="s">
        <v>2095</v>
      </c>
      <c r="BW24" s="53" t="s">
        <v>2031</v>
      </c>
    </row>
    <row r="25" spans="1:75" ht="15.75" customHeight="1" x14ac:dyDescent="0.2">
      <c r="A25" s="55">
        <v>43447.411658333338</v>
      </c>
      <c r="B25" s="53">
        <v>5</v>
      </c>
      <c r="C25" s="53">
        <v>1</v>
      </c>
      <c r="D25" s="53">
        <v>2</v>
      </c>
      <c r="E25" s="53">
        <v>1</v>
      </c>
      <c r="F25" s="53" t="s">
        <v>5</v>
      </c>
      <c r="G25" s="53">
        <v>4</v>
      </c>
      <c r="H25" s="53">
        <v>3</v>
      </c>
      <c r="I25" s="53">
        <v>3</v>
      </c>
      <c r="J25" s="53">
        <v>2</v>
      </c>
      <c r="K25" s="53">
        <v>4</v>
      </c>
      <c r="L25" s="53" t="s">
        <v>5</v>
      </c>
      <c r="M25" s="53" t="s">
        <v>5</v>
      </c>
      <c r="N25" s="53">
        <v>2</v>
      </c>
      <c r="O25" s="53">
        <v>4</v>
      </c>
      <c r="P25" s="53">
        <v>5</v>
      </c>
      <c r="Q25" s="53">
        <v>5</v>
      </c>
      <c r="R25" s="53">
        <v>1</v>
      </c>
      <c r="S25" s="53">
        <v>2</v>
      </c>
      <c r="T25" s="53">
        <v>3</v>
      </c>
      <c r="U25" s="53">
        <v>1</v>
      </c>
      <c r="V25" s="53">
        <v>1</v>
      </c>
      <c r="W25" s="53">
        <v>3</v>
      </c>
      <c r="X25" s="53">
        <v>4</v>
      </c>
      <c r="Y25" s="53">
        <v>2</v>
      </c>
      <c r="Z25" s="53">
        <v>3</v>
      </c>
      <c r="AA25" s="53">
        <v>4</v>
      </c>
      <c r="AB25" s="53">
        <v>3</v>
      </c>
      <c r="AC25" s="53">
        <v>4</v>
      </c>
      <c r="AD25" s="53">
        <v>4</v>
      </c>
      <c r="AE25" s="53">
        <v>3</v>
      </c>
      <c r="AF25" s="53" t="s">
        <v>5</v>
      </c>
      <c r="AG25" s="53">
        <v>3</v>
      </c>
      <c r="AH25" s="53">
        <v>3</v>
      </c>
      <c r="AI25" s="53">
        <v>4</v>
      </c>
      <c r="AJ25" s="53">
        <v>4</v>
      </c>
      <c r="AK25" s="53">
        <v>5</v>
      </c>
      <c r="AL25" s="53">
        <v>2</v>
      </c>
      <c r="AM25" s="53">
        <v>2</v>
      </c>
      <c r="AN25" s="53">
        <v>1</v>
      </c>
      <c r="AO25" s="53">
        <v>4</v>
      </c>
      <c r="AP25" s="53">
        <v>5</v>
      </c>
      <c r="AQ25" s="53">
        <v>4</v>
      </c>
      <c r="AR25" s="53">
        <v>3</v>
      </c>
      <c r="AS25" s="53">
        <v>3</v>
      </c>
      <c r="AT25" s="53">
        <v>4</v>
      </c>
      <c r="AU25" s="53">
        <v>1</v>
      </c>
      <c r="AV25" s="53">
        <v>3</v>
      </c>
      <c r="AW25" s="53">
        <v>3</v>
      </c>
      <c r="AX25" s="53">
        <v>4</v>
      </c>
      <c r="AY25" s="53">
        <v>5</v>
      </c>
      <c r="AZ25" s="53">
        <v>5</v>
      </c>
      <c r="BA25" s="53">
        <v>1</v>
      </c>
      <c r="BB25" s="53">
        <v>4</v>
      </c>
      <c r="BC25" s="53">
        <v>3</v>
      </c>
      <c r="BD25" s="53">
        <v>1</v>
      </c>
      <c r="BE25" s="53" t="s">
        <v>5</v>
      </c>
      <c r="BF25" s="53">
        <v>3</v>
      </c>
      <c r="BH25" s="53" t="s">
        <v>2051</v>
      </c>
      <c r="BI25" s="53" t="s">
        <v>2036</v>
      </c>
      <c r="BK25" s="53" t="s">
        <v>2042</v>
      </c>
      <c r="BL25" s="53" t="s">
        <v>147</v>
      </c>
      <c r="BN25" s="53" t="s">
        <v>163</v>
      </c>
      <c r="BO25" s="53" t="s">
        <v>171</v>
      </c>
      <c r="BP25" s="53" t="s">
        <v>176</v>
      </c>
      <c r="BQ25" s="53" t="s">
        <v>183</v>
      </c>
      <c r="BR25" s="53" t="s">
        <v>2096</v>
      </c>
      <c r="BS25" s="53" t="s">
        <v>203</v>
      </c>
      <c r="BT25" s="53" t="s">
        <v>353</v>
      </c>
      <c r="BU25" s="53" t="s">
        <v>208</v>
      </c>
      <c r="BV25" s="53" t="s">
        <v>214</v>
      </c>
      <c r="BW25" s="53" t="s">
        <v>2031</v>
      </c>
    </row>
    <row r="26" spans="1:75" ht="15.75" customHeight="1" x14ac:dyDescent="0.2">
      <c r="A26" s="55">
        <v>43447.411801388887</v>
      </c>
      <c r="B26" s="53">
        <v>1</v>
      </c>
      <c r="C26" s="53">
        <v>5</v>
      </c>
      <c r="D26" s="53">
        <v>2</v>
      </c>
      <c r="E26" s="53">
        <v>5</v>
      </c>
      <c r="F26" s="53">
        <v>5</v>
      </c>
      <c r="G26" s="53">
        <v>4</v>
      </c>
      <c r="H26" s="53">
        <v>5</v>
      </c>
      <c r="I26" s="53">
        <v>3</v>
      </c>
      <c r="J26" s="53">
        <v>1</v>
      </c>
      <c r="K26" s="53">
        <v>1</v>
      </c>
      <c r="L26" s="53">
        <v>1</v>
      </c>
      <c r="M26" s="53">
        <v>3</v>
      </c>
      <c r="N26" s="53">
        <v>3</v>
      </c>
      <c r="O26" s="53">
        <v>4</v>
      </c>
      <c r="P26" s="53">
        <v>4</v>
      </c>
      <c r="Q26" s="53">
        <v>3</v>
      </c>
      <c r="R26" s="53">
        <v>2</v>
      </c>
      <c r="S26" s="53">
        <v>2</v>
      </c>
      <c r="T26" s="53">
        <v>1</v>
      </c>
      <c r="U26" s="53">
        <v>2</v>
      </c>
      <c r="V26" s="53">
        <v>3</v>
      </c>
      <c r="W26" s="53">
        <v>5</v>
      </c>
      <c r="X26" s="53">
        <v>3</v>
      </c>
      <c r="Y26" s="53">
        <v>5</v>
      </c>
      <c r="Z26" s="53">
        <v>4</v>
      </c>
      <c r="AA26" s="53">
        <v>4</v>
      </c>
      <c r="AB26" s="53">
        <v>4</v>
      </c>
      <c r="AC26" s="53">
        <v>4</v>
      </c>
      <c r="AD26" s="53">
        <v>4</v>
      </c>
      <c r="AE26" s="53">
        <v>2</v>
      </c>
      <c r="AF26" s="53">
        <v>5</v>
      </c>
      <c r="AG26" s="53">
        <v>5</v>
      </c>
      <c r="AH26" s="53">
        <v>2</v>
      </c>
      <c r="AI26" s="53">
        <v>4</v>
      </c>
      <c r="AJ26" s="53">
        <v>4</v>
      </c>
      <c r="AK26" s="53">
        <v>2</v>
      </c>
      <c r="AL26" s="53">
        <v>4</v>
      </c>
      <c r="AM26" s="53">
        <v>3</v>
      </c>
      <c r="AN26" s="53">
        <v>4</v>
      </c>
      <c r="AO26" s="53">
        <v>5</v>
      </c>
      <c r="AP26" s="53">
        <v>4</v>
      </c>
      <c r="AQ26" s="53">
        <v>4</v>
      </c>
      <c r="AR26" s="53">
        <v>3</v>
      </c>
      <c r="AS26" s="53">
        <v>3</v>
      </c>
      <c r="AT26" s="53">
        <v>4</v>
      </c>
      <c r="AU26" s="53">
        <v>2</v>
      </c>
      <c r="AV26" s="53">
        <v>2</v>
      </c>
      <c r="AW26" s="53">
        <v>3</v>
      </c>
      <c r="AX26" s="53">
        <v>3</v>
      </c>
      <c r="AY26" s="53">
        <v>5</v>
      </c>
      <c r="AZ26" s="53">
        <v>3</v>
      </c>
      <c r="BA26" s="53">
        <v>2</v>
      </c>
      <c r="BB26" s="53">
        <v>2</v>
      </c>
      <c r="BC26" s="53">
        <v>1</v>
      </c>
      <c r="BD26" s="53">
        <v>4</v>
      </c>
      <c r="BE26" s="53">
        <v>2</v>
      </c>
      <c r="BF26" s="53">
        <v>5</v>
      </c>
      <c r="BG26" s="53" t="s">
        <v>2097</v>
      </c>
      <c r="BH26" s="53" t="s">
        <v>2028</v>
      </c>
      <c r="BI26" s="53" t="s">
        <v>2028</v>
      </c>
      <c r="BJ26" s="53" t="s">
        <v>2098</v>
      </c>
      <c r="BK26" s="53" t="s">
        <v>2037</v>
      </c>
      <c r="BL26" s="53" t="s">
        <v>148</v>
      </c>
      <c r="BM26" s="53" t="s">
        <v>2099</v>
      </c>
      <c r="BN26" s="53" t="s">
        <v>163</v>
      </c>
      <c r="BO26" s="53" t="s">
        <v>169</v>
      </c>
      <c r="BP26" s="53" t="s">
        <v>176</v>
      </c>
      <c r="BQ26" s="53" t="s">
        <v>183</v>
      </c>
      <c r="BR26" s="53" t="s">
        <v>632</v>
      </c>
      <c r="BS26" s="53" t="s">
        <v>204</v>
      </c>
      <c r="BT26" s="53" t="s">
        <v>694</v>
      </c>
      <c r="BU26" s="53" t="s">
        <v>208</v>
      </c>
      <c r="BV26" s="53" t="s">
        <v>214</v>
      </c>
      <c r="BW26" s="53" t="s">
        <v>2031</v>
      </c>
    </row>
    <row r="27" spans="1:75" ht="15.75" customHeight="1" x14ac:dyDescent="0.2">
      <c r="A27" s="55">
        <v>43447.412156180551</v>
      </c>
      <c r="B27" s="53">
        <v>2</v>
      </c>
      <c r="C27" s="53">
        <v>4</v>
      </c>
      <c r="D27" s="53">
        <v>2</v>
      </c>
      <c r="E27" s="53">
        <v>3</v>
      </c>
      <c r="F27" s="53">
        <v>1</v>
      </c>
      <c r="G27" s="53">
        <v>5</v>
      </c>
      <c r="H27" s="53">
        <v>5</v>
      </c>
      <c r="I27" s="53">
        <v>5</v>
      </c>
      <c r="J27" s="53">
        <v>1</v>
      </c>
      <c r="K27" s="53">
        <v>1</v>
      </c>
      <c r="L27" s="53">
        <v>3</v>
      </c>
      <c r="M27" s="53">
        <v>4</v>
      </c>
      <c r="N27" s="53">
        <v>3</v>
      </c>
      <c r="O27" s="53">
        <v>2</v>
      </c>
      <c r="P27" s="53">
        <v>4</v>
      </c>
      <c r="Q27" s="53">
        <v>5</v>
      </c>
      <c r="R27" s="53">
        <v>5</v>
      </c>
      <c r="S27" s="53">
        <v>3</v>
      </c>
      <c r="T27" s="53">
        <v>1</v>
      </c>
      <c r="U27" s="53">
        <v>1</v>
      </c>
      <c r="V27" s="53">
        <v>1</v>
      </c>
      <c r="W27" s="53">
        <v>3</v>
      </c>
      <c r="X27" s="53">
        <v>3</v>
      </c>
      <c r="Y27" s="53">
        <v>1</v>
      </c>
      <c r="Z27" s="53">
        <v>4</v>
      </c>
      <c r="AA27" s="53">
        <v>3</v>
      </c>
      <c r="AB27" s="53">
        <v>2</v>
      </c>
      <c r="AC27" s="53">
        <v>1</v>
      </c>
      <c r="AD27" s="53">
        <v>4</v>
      </c>
      <c r="AE27" s="53">
        <v>4</v>
      </c>
      <c r="AF27" s="53">
        <v>4</v>
      </c>
      <c r="AG27" s="53">
        <v>4</v>
      </c>
      <c r="AH27" s="53">
        <v>4</v>
      </c>
      <c r="AI27" s="53">
        <v>4</v>
      </c>
      <c r="AJ27" s="53">
        <v>4</v>
      </c>
      <c r="AK27" s="53">
        <v>2</v>
      </c>
      <c r="AL27" s="53">
        <v>3</v>
      </c>
      <c r="AM27" s="53">
        <v>3</v>
      </c>
      <c r="AN27" s="53">
        <v>2</v>
      </c>
      <c r="AO27" s="53">
        <v>1</v>
      </c>
      <c r="AP27" s="53">
        <v>3</v>
      </c>
      <c r="AQ27" s="53">
        <v>5</v>
      </c>
      <c r="AR27" s="53">
        <v>5</v>
      </c>
      <c r="AS27" s="53">
        <v>1</v>
      </c>
      <c r="AT27" s="53">
        <v>1</v>
      </c>
      <c r="AU27" s="53">
        <v>3</v>
      </c>
      <c r="AV27" s="53">
        <v>5</v>
      </c>
      <c r="AW27" s="53">
        <v>3</v>
      </c>
      <c r="AX27" s="53">
        <v>2</v>
      </c>
      <c r="AY27" s="53">
        <v>5</v>
      </c>
      <c r="AZ27" s="53">
        <v>5</v>
      </c>
      <c r="BA27" s="53">
        <v>4</v>
      </c>
      <c r="BB27" s="53">
        <v>3</v>
      </c>
      <c r="BC27" s="53">
        <v>3</v>
      </c>
      <c r="BD27" s="53">
        <v>1</v>
      </c>
      <c r="BE27" s="53">
        <v>1</v>
      </c>
      <c r="BF27" s="53">
        <v>3</v>
      </c>
      <c r="BH27" s="53" t="s">
        <v>2100</v>
      </c>
      <c r="BI27" s="53" t="s">
        <v>2028</v>
      </c>
      <c r="BJ27" s="53" t="s">
        <v>2101</v>
      </c>
      <c r="BK27" s="53" t="s">
        <v>2049</v>
      </c>
      <c r="BL27" s="53" t="s">
        <v>144</v>
      </c>
      <c r="BM27" s="53" t="s">
        <v>2102</v>
      </c>
      <c r="BN27" s="53" t="s">
        <v>163</v>
      </c>
      <c r="BO27" s="53" t="s">
        <v>171</v>
      </c>
      <c r="BP27" s="53" t="s">
        <v>176</v>
      </c>
      <c r="BQ27" s="53" t="s">
        <v>183</v>
      </c>
      <c r="BR27" s="53" t="s">
        <v>345</v>
      </c>
      <c r="BS27" s="53" t="s">
        <v>204</v>
      </c>
      <c r="BT27" s="53" t="s">
        <v>372</v>
      </c>
      <c r="BU27" s="53" t="s">
        <v>208</v>
      </c>
      <c r="BV27" s="53" t="s">
        <v>214</v>
      </c>
      <c r="BW27" s="53" t="s">
        <v>2031</v>
      </c>
    </row>
    <row r="28" spans="1:75" ht="15.75" customHeight="1" x14ac:dyDescent="0.2">
      <c r="A28" s="55">
        <v>43447.412354004628</v>
      </c>
      <c r="B28" s="53">
        <v>2</v>
      </c>
      <c r="C28" s="53">
        <v>5</v>
      </c>
      <c r="D28" s="53">
        <v>2</v>
      </c>
      <c r="E28" s="53">
        <v>3</v>
      </c>
      <c r="F28" s="53">
        <v>1</v>
      </c>
      <c r="G28" s="53">
        <v>4</v>
      </c>
      <c r="H28" s="53">
        <v>4</v>
      </c>
      <c r="I28" s="53">
        <v>4</v>
      </c>
      <c r="J28" s="53">
        <v>4</v>
      </c>
      <c r="K28" s="53">
        <v>2</v>
      </c>
      <c r="L28" s="53">
        <v>1</v>
      </c>
      <c r="M28" s="53">
        <v>3</v>
      </c>
      <c r="N28" s="53">
        <v>3</v>
      </c>
      <c r="O28" s="53">
        <v>2</v>
      </c>
      <c r="P28" s="53">
        <v>3</v>
      </c>
      <c r="Q28" s="53">
        <v>4</v>
      </c>
      <c r="R28" s="53">
        <v>1</v>
      </c>
      <c r="S28" s="53">
        <v>1</v>
      </c>
      <c r="T28" s="53">
        <v>3</v>
      </c>
      <c r="U28" s="53">
        <v>2</v>
      </c>
      <c r="V28" s="53">
        <v>2</v>
      </c>
      <c r="W28" s="53">
        <v>3</v>
      </c>
      <c r="X28" s="53">
        <v>3</v>
      </c>
      <c r="Y28" s="53">
        <v>3</v>
      </c>
      <c r="Z28" s="53">
        <v>4</v>
      </c>
      <c r="AA28" s="53">
        <v>3</v>
      </c>
      <c r="AB28" s="53">
        <v>3</v>
      </c>
      <c r="AC28" s="53">
        <v>3</v>
      </c>
      <c r="AD28" s="53">
        <v>4</v>
      </c>
      <c r="AE28" s="53">
        <v>3</v>
      </c>
      <c r="AF28" s="53">
        <v>3</v>
      </c>
      <c r="AG28" s="53">
        <v>4</v>
      </c>
      <c r="AH28" s="53">
        <v>3</v>
      </c>
      <c r="AI28" s="53">
        <v>4</v>
      </c>
      <c r="AJ28" s="53">
        <v>3</v>
      </c>
      <c r="AK28" s="53">
        <v>3</v>
      </c>
      <c r="AL28" s="53">
        <v>4</v>
      </c>
      <c r="AM28" s="53">
        <v>3</v>
      </c>
      <c r="AN28" s="53">
        <v>3</v>
      </c>
      <c r="AO28" s="53">
        <v>1</v>
      </c>
      <c r="AP28" s="53">
        <v>3</v>
      </c>
      <c r="AQ28" s="53">
        <v>4</v>
      </c>
      <c r="AR28" s="53">
        <v>4</v>
      </c>
      <c r="AS28" s="53">
        <v>4</v>
      </c>
      <c r="AT28" s="53">
        <v>2</v>
      </c>
      <c r="AU28" s="53">
        <v>1</v>
      </c>
      <c r="AV28" s="53">
        <v>3</v>
      </c>
      <c r="AW28" s="53">
        <v>3</v>
      </c>
      <c r="AX28" s="53">
        <v>1</v>
      </c>
      <c r="AY28" s="53">
        <v>3</v>
      </c>
      <c r="AZ28" s="53">
        <v>3</v>
      </c>
      <c r="BA28" s="53">
        <v>1</v>
      </c>
      <c r="BB28" s="53">
        <v>1</v>
      </c>
      <c r="BC28" s="53">
        <v>3</v>
      </c>
      <c r="BD28" s="53">
        <v>2</v>
      </c>
      <c r="BE28" s="53">
        <v>1</v>
      </c>
      <c r="BF28" s="53">
        <v>3</v>
      </c>
      <c r="BH28" s="53" t="s">
        <v>2103</v>
      </c>
      <c r="BI28" s="53" t="s">
        <v>2033</v>
      </c>
      <c r="BJ28" s="53" t="s">
        <v>2040</v>
      </c>
      <c r="BK28" s="53" t="s">
        <v>2030</v>
      </c>
      <c r="BL28" s="53" t="s">
        <v>147</v>
      </c>
      <c r="BM28" s="53" t="s">
        <v>2104</v>
      </c>
      <c r="BN28" s="53" t="s">
        <v>162</v>
      </c>
      <c r="BO28" s="53" t="s">
        <v>171</v>
      </c>
      <c r="BP28" s="53" t="s">
        <v>176</v>
      </c>
      <c r="BQ28" s="53" t="s">
        <v>183</v>
      </c>
      <c r="BR28" s="53" t="s">
        <v>190</v>
      </c>
      <c r="BS28" s="53" t="s">
        <v>202</v>
      </c>
      <c r="BT28" s="53" t="s">
        <v>1206</v>
      </c>
      <c r="BU28" s="53" t="s">
        <v>208</v>
      </c>
      <c r="BV28" s="53" t="s">
        <v>214</v>
      </c>
      <c r="BW28" s="53" t="s">
        <v>2031</v>
      </c>
    </row>
    <row r="29" spans="1:75" ht="15.75" customHeight="1" x14ac:dyDescent="0.2">
      <c r="A29" s="55">
        <v>43447.413180833333</v>
      </c>
      <c r="B29" s="53">
        <v>1</v>
      </c>
      <c r="C29" s="53">
        <v>2</v>
      </c>
      <c r="D29" s="53">
        <v>4</v>
      </c>
      <c r="E29" s="53">
        <v>1</v>
      </c>
      <c r="F29" s="53">
        <v>3</v>
      </c>
      <c r="G29" s="53">
        <v>1</v>
      </c>
      <c r="H29" s="53">
        <v>1</v>
      </c>
      <c r="I29" s="53">
        <v>3</v>
      </c>
      <c r="J29" s="53">
        <v>1</v>
      </c>
      <c r="K29" s="53">
        <v>3</v>
      </c>
      <c r="L29" s="53">
        <v>1</v>
      </c>
      <c r="M29" s="53">
        <v>1</v>
      </c>
      <c r="N29" s="53">
        <v>5</v>
      </c>
      <c r="O29" s="53">
        <v>4</v>
      </c>
      <c r="P29" s="53">
        <v>4</v>
      </c>
      <c r="Q29" s="53">
        <v>3</v>
      </c>
      <c r="R29" s="53">
        <v>4</v>
      </c>
      <c r="S29" s="53">
        <v>2</v>
      </c>
      <c r="T29" s="53">
        <v>1</v>
      </c>
      <c r="U29" s="53">
        <v>4</v>
      </c>
      <c r="V29" s="53">
        <v>2</v>
      </c>
      <c r="W29" s="53">
        <v>3</v>
      </c>
      <c r="X29" s="53">
        <v>4</v>
      </c>
      <c r="Y29" s="53">
        <v>1</v>
      </c>
      <c r="Z29" s="53">
        <v>3</v>
      </c>
      <c r="AA29" s="53">
        <v>4</v>
      </c>
      <c r="AB29" s="53">
        <v>3</v>
      </c>
      <c r="AC29" s="53">
        <v>1</v>
      </c>
      <c r="AD29" s="53">
        <v>4</v>
      </c>
      <c r="AE29" s="53">
        <v>5</v>
      </c>
      <c r="AF29" s="53">
        <v>4</v>
      </c>
      <c r="AG29" s="53">
        <v>4</v>
      </c>
      <c r="AH29" s="53">
        <v>4</v>
      </c>
      <c r="AI29" s="53">
        <v>4</v>
      </c>
      <c r="AJ29" s="53">
        <v>1</v>
      </c>
      <c r="AK29" s="53">
        <v>1</v>
      </c>
      <c r="AL29" s="53">
        <v>1</v>
      </c>
      <c r="AM29" s="53">
        <v>3</v>
      </c>
      <c r="AN29" s="53">
        <v>1</v>
      </c>
      <c r="AO29" s="53">
        <v>3</v>
      </c>
      <c r="AP29" s="53">
        <v>1</v>
      </c>
      <c r="AQ29" s="53">
        <v>2</v>
      </c>
      <c r="AR29" s="53">
        <v>3</v>
      </c>
      <c r="AS29" s="53">
        <v>1</v>
      </c>
      <c r="AT29" s="53">
        <v>2</v>
      </c>
      <c r="AU29" s="53">
        <v>1</v>
      </c>
      <c r="AV29" s="53">
        <v>1</v>
      </c>
      <c r="AW29" s="53">
        <v>4</v>
      </c>
      <c r="AX29" s="53">
        <v>4</v>
      </c>
      <c r="AY29" s="53">
        <v>3</v>
      </c>
      <c r="AZ29" s="53">
        <v>3</v>
      </c>
      <c r="BA29" s="53">
        <v>2</v>
      </c>
      <c r="BB29" s="53">
        <v>1</v>
      </c>
      <c r="BC29" s="53">
        <v>1</v>
      </c>
      <c r="BD29" s="53">
        <v>5</v>
      </c>
      <c r="BE29" s="53">
        <v>3</v>
      </c>
      <c r="BF29" s="53">
        <v>4</v>
      </c>
      <c r="BG29" s="53" t="s">
        <v>2105</v>
      </c>
      <c r="BH29" s="53" t="s">
        <v>2103</v>
      </c>
      <c r="BI29" s="53" t="s">
        <v>2033</v>
      </c>
      <c r="BJ29" s="53" t="s">
        <v>2030</v>
      </c>
      <c r="BK29" s="53" t="s">
        <v>2030</v>
      </c>
      <c r="BL29" s="53" t="s">
        <v>145</v>
      </c>
      <c r="BM29" s="53" t="s">
        <v>2106</v>
      </c>
      <c r="BN29" s="53" t="s">
        <v>2107</v>
      </c>
      <c r="BO29" s="53" t="s">
        <v>170</v>
      </c>
      <c r="BP29" s="53" t="s">
        <v>176</v>
      </c>
      <c r="BQ29" s="53" t="s">
        <v>183</v>
      </c>
      <c r="BR29" s="53" t="s">
        <v>2108</v>
      </c>
      <c r="BS29" s="53" t="s">
        <v>203</v>
      </c>
      <c r="BT29" s="53" t="s">
        <v>610</v>
      </c>
      <c r="BU29" s="53" t="s">
        <v>208</v>
      </c>
      <c r="BV29" s="53" t="s">
        <v>214</v>
      </c>
      <c r="BW29" s="53" t="s">
        <v>2031</v>
      </c>
    </row>
    <row r="30" spans="1:75" ht="15.75" customHeight="1" x14ac:dyDescent="0.2">
      <c r="A30" s="55">
        <v>43447.413317870371</v>
      </c>
      <c r="B30" s="53">
        <v>1</v>
      </c>
      <c r="C30" s="53">
        <v>5</v>
      </c>
      <c r="D30" s="53">
        <v>2</v>
      </c>
      <c r="E30" s="53">
        <v>5</v>
      </c>
      <c r="F30" s="53">
        <v>3</v>
      </c>
      <c r="G30" s="53">
        <v>5</v>
      </c>
      <c r="H30" s="53">
        <v>4</v>
      </c>
      <c r="I30" s="53">
        <v>5</v>
      </c>
      <c r="J30" s="53">
        <v>1</v>
      </c>
      <c r="K30" s="53">
        <v>5</v>
      </c>
      <c r="L30" s="53">
        <v>2</v>
      </c>
      <c r="M30" s="53">
        <v>2</v>
      </c>
      <c r="N30" s="53">
        <v>3</v>
      </c>
      <c r="O30" s="53">
        <v>3</v>
      </c>
      <c r="P30" s="53">
        <v>5</v>
      </c>
      <c r="Q30" s="53">
        <v>5</v>
      </c>
      <c r="R30" s="53">
        <v>5</v>
      </c>
      <c r="S30" s="53">
        <v>2</v>
      </c>
      <c r="T30" s="53">
        <v>3</v>
      </c>
      <c r="U30" s="53">
        <v>2</v>
      </c>
      <c r="V30" s="53">
        <v>2</v>
      </c>
      <c r="W30" s="53">
        <v>5</v>
      </c>
      <c r="X30" s="53">
        <v>5</v>
      </c>
      <c r="Y30" s="53">
        <v>3</v>
      </c>
      <c r="Z30" s="53">
        <v>5</v>
      </c>
      <c r="AA30" s="53">
        <v>5</v>
      </c>
      <c r="AB30" s="53">
        <v>5</v>
      </c>
      <c r="AC30" s="53">
        <v>5</v>
      </c>
      <c r="AD30" s="53">
        <v>3</v>
      </c>
      <c r="AE30" s="53">
        <v>5</v>
      </c>
      <c r="AF30" s="53">
        <v>4</v>
      </c>
      <c r="AG30" s="53">
        <v>5</v>
      </c>
      <c r="AH30" s="53">
        <v>5</v>
      </c>
      <c r="AI30" s="53">
        <v>5</v>
      </c>
      <c r="AJ30" s="53">
        <v>5</v>
      </c>
      <c r="AK30" s="53">
        <v>1</v>
      </c>
      <c r="AL30" s="53">
        <v>5</v>
      </c>
      <c r="AM30" s="53">
        <v>3</v>
      </c>
      <c r="AN30" s="53">
        <v>5</v>
      </c>
      <c r="AO30" s="53">
        <v>5</v>
      </c>
      <c r="AP30" s="53">
        <v>5</v>
      </c>
      <c r="AQ30" s="53">
        <v>4</v>
      </c>
      <c r="AR30" s="53">
        <v>5</v>
      </c>
      <c r="AS30" s="53">
        <v>2</v>
      </c>
      <c r="AT30" s="53">
        <v>5</v>
      </c>
      <c r="AU30" s="53">
        <v>1</v>
      </c>
      <c r="AV30" s="53">
        <v>2</v>
      </c>
      <c r="AW30" s="53">
        <v>4</v>
      </c>
      <c r="AX30" s="53">
        <v>5</v>
      </c>
      <c r="AY30" s="53">
        <v>5</v>
      </c>
      <c r="AZ30" s="53">
        <v>5</v>
      </c>
      <c r="BA30" s="53">
        <v>5</v>
      </c>
      <c r="BB30" s="53">
        <v>2</v>
      </c>
      <c r="BC30" s="53">
        <v>2</v>
      </c>
      <c r="BD30" s="53">
        <v>1</v>
      </c>
      <c r="BE30" s="53">
        <v>2</v>
      </c>
      <c r="BF30" s="53">
        <v>5</v>
      </c>
      <c r="BG30" s="53" t="s">
        <v>2109</v>
      </c>
      <c r="BH30" s="53" t="s">
        <v>2028</v>
      </c>
      <c r="BI30" s="53" t="s">
        <v>2036</v>
      </c>
      <c r="BJ30" s="53" t="s">
        <v>2110</v>
      </c>
      <c r="BK30" s="53" t="s">
        <v>2037</v>
      </c>
      <c r="BL30" s="53" t="s">
        <v>148</v>
      </c>
      <c r="BM30" s="53" t="s">
        <v>2111</v>
      </c>
      <c r="BN30" s="53" t="s">
        <v>162</v>
      </c>
      <c r="BO30" s="53" t="s">
        <v>171</v>
      </c>
      <c r="BP30" s="53" t="s">
        <v>176</v>
      </c>
      <c r="BQ30" s="53" t="s">
        <v>183</v>
      </c>
      <c r="BR30" s="53" t="s">
        <v>2112</v>
      </c>
      <c r="BS30" s="53" t="s">
        <v>2113</v>
      </c>
      <c r="BT30" s="53" t="s">
        <v>204</v>
      </c>
      <c r="BU30" s="53" t="s">
        <v>2114</v>
      </c>
      <c r="BV30" s="53" t="s">
        <v>2115</v>
      </c>
      <c r="BW30" s="53" t="s">
        <v>2031</v>
      </c>
    </row>
    <row r="31" spans="1:75" ht="15.75" customHeight="1" x14ac:dyDescent="0.2">
      <c r="A31" s="55">
        <v>43447.419587187498</v>
      </c>
      <c r="B31" s="53">
        <v>3</v>
      </c>
      <c r="C31" s="53">
        <v>4</v>
      </c>
      <c r="D31" s="53">
        <v>3</v>
      </c>
      <c r="E31" s="53">
        <v>5</v>
      </c>
      <c r="F31" s="53">
        <v>3</v>
      </c>
      <c r="G31" s="53">
        <v>4</v>
      </c>
      <c r="H31" s="53">
        <v>4</v>
      </c>
      <c r="I31" s="53">
        <v>3</v>
      </c>
      <c r="J31" s="53">
        <v>3</v>
      </c>
      <c r="K31" s="53">
        <v>2</v>
      </c>
      <c r="L31" s="53">
        <v>3</v>
      </c>
      <c r="M31" s="53">
        <v>4</v>
      </c>
      <c r="N31" s="53">
        <v>3</v>
      </c>
      <c r="O31" s="53">
        <v>4</v>
      </c>
      <c r="P31" s="53">
        <v>3</v>
      </c>
      <c r="Q31" s="53">
        <v>5</v>
      </c>
      <c r="R31" s="53">
        <v>4</v>
      </c>
      <c r="S31" s="53">
        <v>4</v>
      </c>
      <c r="T31" s="53">
        <v>1</v>
      </c>
      <c r="U31" s="53">
        <v>1</v>
      </c>
      <c r="V31" s="53">
        <v>1</v>
      </c>
      <c r="W31" s="53">
        <v>3</v>
      </c>
      <c r="X31" s="53">
        <v>5</v>
      </c>
      <c r="Y31" s="53">
        <v>1</v>
      </c>
      <c r="Z31" s="53">
        <v>3</v>
      </c>
      <c r="AA31" s="53">
        <v>4</v>
      </c>
      <c r="AB31" s="53">
        <v>4</v>
      </c>
      <c r="AC31" s="53">
        <v>3</v>
      </c>
      <c r="AD31" s="53">
        <v>5</v>
      </c>
      <c r="AE31" s="53">
        <v>3</v>
      </c>
      <c r="AF31" s="53">
        <v>4</v>
      </c>
      <c r="AG31" s="53">
        <v>4</v>
      </c>
      <c r="AH31" s="53">
        <v>5</v>
      </c>
      <c r="AI31" s="53">
        <v>5</v>
      </c>
      <c r="AJ31" s="53">
        <v>3</v>
      </c>
      <c r="AK31" s="53">
        <v>3</v>
      </c>
      <c r="AL31" s="53">
        <v>4</v>
      </c>
      <c r="AM31" s="53">
        <v>4</v>
      </c>
      <c r="AN31" s="53">
        <v>5</v>
      </c>
      <c r="AO31" s="53">
        <v>4</v>
      </c>
      <c r="AP31" s="53">
        <v>4</v>
      </c>
      <c r="AQ31" s="53">
        <v>5</v>
      </c>
      <c r="AR31" s="53">
        <v>3</v>
      </c>
      <c r="AS31" s="53">
        <v>3</v>
      </c>
      <c r="AT31" s="53">
        <v>2</v>
      </c>
      <c r="AU31" s="53">
        <v>3</v>
      </c>
      <c r="AV31" s="53">
        <v>4</v>
      </c>
      <c r="AW31" s="53">
        <v>4</v>
      </c>
      <c r="AX31" s="53">
        <v>4</v>
      </c>
      <c r="AY31" s="53">
        <v>3</v>
      </c>
      <c r="AZ31" s="53">
        <v>5</v>
      </c>
      <c r="BA31" s="53">
        <v>5</v>
      </c>
      <c r="BB31" s="53">
        <v>4</v>
      </c>
      <c r="BC31" s="53">
        <v>1</v>
      </c>
      <c r="BD31" s="53">
        <v>1</v>
      </c>
      <c r="BE31" s="53">
        <v>1</v>
      </c>
      <c r="BF31" s="53">
        <v>3</v>
      </c>
      <c r="BH31" s="53" t="s">
        <v>2041</v>
      </c>
      <c r="BI31" s="53" t="s">
        <v>2069</v>
      </c>
      <c r="BJ31" s="53" t="s">
        <v>2116</v>
      </c>
      <c r="BK31" s="53" t="s">
        <v>2034</v>
      </c>
      <c r="BL31" s="53" t="s">
        <v>2052</v>
      </c>
      <c r="BM31" s="53" t="s">
        <v>2117</v>
      </c>
      <c r="BN31" s="53" t="s">
        <v>162</v>
      </c>
      <c r="BO31" s="53" t="s">
        <v>170</v>
      </c>
      <c r="BP31" s="53" t="s">
        <v>176</v>
      </c>
      <c r="BQ31" s="53" t="s">
        <v>183</v>
      </c>
      <c r="BS31" s="53" t="s">
        <v>203</v>
      </c>
      <c r="BT31" s="53" t="s">
        <v>2118</v>
      </c>
      <c r="BU31" s="53" t="s">
        <v>208</v>
      </c>
      <c r="BV31" s="53" t="s">
        <v>214</v>
      </c>
      <c r="BW31" s="53" t="s">
        <v>2031</v>
      </c>
    </row>
    <row r="32" spans="1:75" ht="15.75" customHeight="1" x14ac:dyDescent="0.2">
      <c r="A32" s="55">
        <v>43447.420972118052</v>
      </c>
      <c r="B32" s="53">
        <v>4</v>
      </c>
      <c r="C32" s="53">
        <v>1</v>
      </c>
      <c r="D32" s="53">
        <v>1</v>
      </c>
      <c r="E32" s="53">
        <v>1</v>
      </c>
      <c r="F32" s="53">
        <v>1</v>
      </c>
      <c r="G32" s="53">
        <v>5</v>
      </c>
      <c r="H32" s="53">
        <v>1</v>
      </c>
      <c r="I32" s="53">
        <v>1</v>
      </c>
      <c r="J32" s="53">
        <v>2</v>
      </c>
      <c r="K32" s="53">
        <v>3</v>
      </c>
      <c r="L32" s="53">
        <v>3</v>
      </c>
      <c r="M32" s="53">
        <v>5</v>
      </c>
      <c r="N32" s="53">
        <v>5</v>
      </c>
      <c r="O32" s="53">
        <v>5</v>
      </c>
      <c r="P32" s="53">
        <v>5</v>
      </c>
      <c r="Q32" s="53">
        <v>3</v>
      </c>
      <c r="R32" s="53">
        <v>3</v>
      </c>
      <c r="S32" s="53">
        <v>4</v>
      </c>
      <c r="T32" s="53">
        <v>4</v>
      </c>
      <c r="U32" s="53">
        <v>1</v>
      </c>
      <c r="V32" s="53">
        <v>1</v>
      </c>
      <c r="W32" s="53">
        <v>4</v>
      </c>
      <c r="X32" s="53">
        <v>5</v>
      </c>
      <c r="Y32" s="53">
        <v>5</v>
      </c>
      <c r="Z32" s="53">
        <v>4</v>
      </c>
      <c r="AA32" s="53">
        <v>5</v>
      </c>
      <c r="AB32" s="53">
        <v>3</v>
      </c>
      <c r="AC32" s="53">
        <v>5</v>
      </c>
      <c r="AD32" s="53">
        <v>5</v>
      </c>
      <c r="AE32" s="53">
        <v>4</v>
      </c>
      <c r="AF32" s="53">
        <v>4</v>
      </c>
      <c r="AG32" s="53">
        <v>1</v>
      </c>
      <c r="AH32" s="53">
        <v>1</v>
      </c>
      <c r="AI32" s="53">
        <v>3</v>
      </c>
      <c r="AJ32" s="53">
        <v>1</v>
      </c>
      <c r="AK32" s="53" t="s">
        <v>5</v>
      </c>
      <c r="AL32" s="53">
        <v>5</v>
      </c>
      <c r="AM32" s="53" t="s">
        <v>5</v>
      </c>
      <c r="AN32" s="53">
        <v>1</v>
      </c>
      <c r="AO32" s="53" t="s">
        <v>5</v>
      </c>
      <c r="AP32" s="53">
        <v>5</v>
      </c>
      <c r="AQ32" s="53">
        <v>1</v>
      </c>
      <c r="AR32" s="53" t="s">
        <v>5</v>
      </c>
      <c r="AS32" s="53" t="s">
        <v>5</v>
      </c>
      <c r="AT32" s="53" t="s">
        <v>5</v>
      </c>
      <c r="AU32" s="53" t="s">
        <v>5</v>
      </c>
      <c r="AV32" s="53">
        <v>4</v>
      </c>
      <c r="AW32" s="53">
        <v>5</v>
      </c>
      <c r="AX32" s="53">
        <v>5</v>
      </c>
      <c r="AY32" s="53">
        <v>5</v>
      </c>
      <c r="AZ32" s="53" t="s">
        <v>5</v>
      </c>
      <c r="BA32" s="53" t="s">
        <v>5</v>
      </c>
      <c r="BB32" s="53">
        <v>4</v>
      </c>
      <c r="BC32" s="53">
        <v>5</v>
      </c>
      <c r="BD32" s="53">
        <v>1</v>
      </c>
      <c r="BE32" s="53">
        <v>1</v>
      </c>
      <c r="BF32" s="53">
        <v>5</v>
      </c>
      <c r="BG32" s="53" t="s">
        <v>1110</v>
      </c>
      <c r="BH32" s="53" t="s">
        <v>2119</v>
      </c>
      <c r="BI32" s="53" t="s">
        <v>2061</v>
      </c>
      <c r="BJ32" s="53" t="s">
        <v>2034</v>
      </c>
      <c r="BK32" s="53" t="s">
        <v>2049</v>
      </c>
      <c r="BL32" s="53" t="s">
        <v>397</v>
      </c>
      <c r="BM32" s="53" t="s">
        <v>2120</v>
      </c>
      <c r="BN32" s="53" t="s">
        <v>163</v>
      </c>
      <c r="BO32" s="53" t="s">
        <v>169</v>
      </c>
      <c r="BP32" s="53" t="s">
        <v>176</v>
      </c>
      <c r="BQ32" s="53" t="s">
        <v>183</v>
      </c>
      <c r="BR32" s="53" t="s">
        <v>2121</v>
      </c>
      <c r="BS32" s="53" t="s">
        <v>153</v>
      </c>
      <c r="BT32" s="53" t="s">
        <v>372</v>
      </c>
      <c r="BU32" s="53" t="s">
        <v>1088</v>
      </c>
      <c r="BV32" s="53" t="s">
        <v>215</v>
      </c>
      <c r="BW32" s="53" t="s">
        <v>2031</v>
      </c>
    </row>
    <row r="33" spans="1:75" ht="15.75" customHeight="1" x14ac:dyDescent="0.2">
      <c r="A33" s="55">
        <v>43447.423605868054</v>
      </c>
      <c r="B33" s="53">
        <v>4</v>
      </c>
      <c r="C33" s="53">
        <v>4</v>
      </c>
      <c r="D33" s="53">
        <v>4</v>
      </c>
      <c r="E33" s="53">
        <v>2</v>
      </c>
      <c r="F33" s="53">
        <v>2</v>
      </c>
      <c r="G33" s="53">
        <v>5</v>
      </c>
      <c r="H33" s="53">
        <v>5</v>
      </c>
      <c r="I33" s="53">
        <v>4</v>
      </c>
      <c r="J33" s="53">
        <v>5</v>
      </c>
      <c r="K33" s="53">
        <v>4</v>
      </c>
      <c r="L33" s="53">
        <v>2</v>
      </c>
      <c r="M33" s="53">
        <v>3</v>
      </c>
      <c r="N33" s="53">
        <v>5</v>
      </c>
      <c r="O33" s="53">
        <v>3</v>
      </c>
      <c r="P33" s="53">
        <v>5</v>
      </c>
      <c r="Q33" s="53">
        <v>4</v>
      </c>
      <c r="R33" s="53">
        <v>3</v>
      </c>
      <c r="S33" s="53">
        <v>5</v>
      </c>
      <c r="T33" s="53">
        <v>3</v>
      </c>
      <c r="U33" s="53">
        <v>4</v>
      </c>
      <c r="V33" s="53">
        <v>4</v>
      </c>
      <c r="W33" s="53">
        <v>4</v>
      </c>
      <c r="X33" s="53">
        <v>5</v>
      </c>
      <c r="Y33" s="53">
        <v>4</v>
      </c>
      <c r="Z33" s="53">
        <v>5</v>
      </c>
      <c r="AA33" s="53">
        <v>5</v>
      </c>
      <c r="AB33" s="53">
        <v>3</v>
      </c>
      <c r="AC33" s="53">
        <v>5</v>
      </c>
      <c r="AD33" s="53">
        <v>4</v>
      </c>
      <c r="AE33" s="53">
        <v>4</v>
      </c>
      <c r="AF33" s="53">
        <v>3</v>
      </c>
      <c r="AG33" s="53">
        <v>4</v>
      </c>
      <c r="AH33" s="53">
        <v>4</v>
      </c>
      <c r="AI33" s="53">
        <v>5</v>
      </c>
      <c r="AJ33" s="53">
        <v>3</v>
      </c>
      <c r="AK33" s="53">
        <v>4</v>
      </c>
      <c r="AL33" s="53">
        <v>4</v>
      </c>
      <c r="AM33" s="53">
        <v>4</v>
      </c>
      <c r="AN33" s="53">
        <v>3</v>
      </c>
      <c r="AO33" s="53">
        <v>2</v>
      </c>
      <c r="AP33" s="53">
        <v>3</v>
      </c>
      <c r="AQ33" s="53">
        <v>5</v>
      </c>
      <c r="AR33" s="53">
        <v>5</v>
      </c>
      <c r="AS33" s="53">
        <v>4</v>
      </c>
      <c r="AT33" s="53">
        <v>5</v>
      </c>
      <c r="AU33" s="53">
        <v>3</v>
      </c>
      <c r="AV33" s="53">
        <v>3</v>
      </c>
      <c r="AW33" s="53">
        <v>5</v>
      </c>
      <c r="AX33" s="53">
        <v>4</v>
      </c>
      <c r="AY33" s="53">
        <v>5</v>
      </c>
      <c r="AZ33" s="53">
        <v>3</v>
      </c>
      <c r="BA33" s="53">
        <v>3</v>
      </c>
      <c r="BB33" s="53">
        <v>5</v>
      </c>
      <c r="BC33" s="53">
        <v>3</v>
      </c>
      <c r="BD33" s="53">
        <v>3</v>
      </c>
      <c r="BE33" s="53">
        <v>4</v>
      </c>
      <c r="BF33" s="53">
        <v>3</v>
      </c>
      <c r="BG33" s="53" t="s">
        <v>2122</v>
      </c>
      <c r="BI33" s="53" t="s">
        <v>2036</v>
      </c>
      <c r="BJ33" s="53" t="s">
        <v>2123</v>
      </c>
      <c r="BK33" s="53" t="s">
        <v>2049</v>
      </c>
      <c r="BL33" s="53" t="s">
        <v>148</v>
      </c>
      <c r="BN33" s="53" t="s">
        <v>162</v>
      </c>
      <c r="BO33" s="53" t="s">
        <v>169</v>
      </c>
      <c r="BP33" s="53" t="s">
        <v>177</v>
      </c>
      <c r="BQ33" s="53" t="s">
        <v>183</v>
      </c>
      <c r="BR33" s="53" t="s">
        <v>548</v>
      </c>
      <c r="BS33" s="53" t="s">
        <v>153</v>
      </c>
      <c r="BT33" s="53" t="s">
        <v>702</v>
      </c>
      <c r="BU33" s="53" t="s">
        <v>208</v>
      </c>
      <c r="BV33" s="53" t="s">
        <v>214</v>
      </c>
      <c r="BW33" s="53" t="s">
        <v>2031</v>
      </c>
    </row>
    <row r="34" spans="1:75" ht="15.75" customHeight="1" x14ac:dyDescent="0.2">
      <c r="A34" s="55">
        <v>43447.424382094905</v>
      </c>
      <c r="B34" s="53">
        <v>4</v>
      </c>
      <c r="C34" s="53">
        <v>5</v>
      </c>
      <c r="D34" s="53">
        <v>5</v>
      </c>
      <c r="E34" s="53">
        <v>4</v>
      </c>
      <c r="F34" s="53">
        <v>2</v>
      </c>
      <c r="G34" s="53">
        <v>5</v>
      </c>
      <c r="H34" s="53">
        <v>4</v>
      </c>
      <c r="I34" s="53">
        <v>3</v>
      </c>
      <c r="J34" s="53">
        <v>4</v>
      </c>
      <c r="K34" s="53">
        <v>2</v>
      </c>
      <c r="L34" s="53">
        <v>4</v>
      </c>
      <c r="M34" s="53">
        <v>4</v>
      </c>
      <c r="N34" s="53">
        <v>4</v>
      </c>
      <c r="O34" s="53">
        <v>2</v>
      </c>
      <c r="P34" s="53">
        <v>3</v>
      </c>
      <c r="Q34" s="53">
        <v>3</v>
      </c>
      <c r="R34" s="53">
        <v>3</v>
      </c>
      <c r="S34" s="53">
        <v>4</v>
      </c>
      <c r="T34" s="53">
        <v>1</v>
      </c>
      <c r="U34" s="53">
        <v>4</v>
      </c>
      <c r="V34" s="53">
        <v>3</v>
      </c>
      <c r="W34" s="53">
        <v>5</v>
      </c>
      <c r="X34" s="53">
        <v>5</v>
      </c>
      <c r="Y34" s="53">
        <v>2</v>
      </c>
      <c r="Z34" s="53">
        <v>4</v>
      </c>
      <c r="AA34" s="53">
        <v>3</v>
      </c>
      <c r="AB34" s="53">
        <v>4</v>
      </c>
      <c r="AC34" s="53">
        <v>3</v>
      </c>
      <c r="AD34" s="53">
        <v>4</v>
      </c>
      <c r="AE34" s="53">
        <v>3</v>
      </c>
      <c r="AF34" s="53">
        <v>3</v>
      </c>
      <c r="AG34" s="53">
        <v>5</v>
      </c>
      <c r="AH34" s="53">
        <v>4</v>
      </c>
      <c r="AI34" s="53">
        <v>4</v>
      </c>
      <c r="AJ34" s="53">
        <v>4</v>
      </c>
      <c r="AK34" s="53">
        <v>3</v>
      </c>
      <c r="AL34" s="53">
        <v>5</v>
      </c>
      <c r="AM34" s="53">
        <v>5</v>
      </c>
      <c r="AN34" s="53">
        <v>5</v>
      </c>
      <c r="AO34" s="53">
        <v>3</v>
      </c>
      <c r="AP34" s="53">
        <v>5</v>
      </c>
      <c r="AQ34" s="53">
        <v>5</v>
      </c>
      <c r="AR34" s="53">
        <v>3</v>
      </c>
      <c r="AS34" s="53">
        <v>4</v>
      </c>
      <c r="AT34" s="53">
        <v>3</v>
      </c>
      <c r="AU34" s="53">
        <v>4</v>
      </c>
      <c r="AV34" s="53">
        <v>4</v>
      </c>
      <c r="AW34" s="53">
        <v>4</v>
      </c>
      <c r="AX34" s="53">
        <v>3</v>
      </c>
      <c r="AY34" s="53">
        <v>4</v>
      </c>
      <c r="AZ34" s="53">
        <v>3</v>
      </c>
      <c r="BA34" s="53">
        <v>3</v>
      </c>
      <c r="BB34" s="53">
        <v>4</v>
      </c>
      <c r="BC34" s="53">
        <v>2</v>
      </c>
      <c r="BD34" s="53">
        <v>4</v>
      </c>
      <c r="BE34" s="53">
        <v>3</v>
      </c>
      <c r="BF34" s="53">
        <v>4</v>
      </c>
      <c r="BG34" s="53" t="s">
        <v>2124</v>
      </c>
      <c r="BH34" s="53" t="s">
        <v>2060</v>
      </c>
      <c r="BI34" s="53" t="s">
        <v>2028</v>
      </c>
      <c r="BJ34" s="53" t="s">
        <v>2125</v>
      </c>
      <c r="BK34" s="53" t="s">
        <v>2037</v>
      </c>
      <c r="BL34" s="53" t="s">
        <v>144</v>
      </c>
      <c r="BM34" s="53" t="s">
        <v>832</v>
      </c>
      <c r="BN34" s="53" t="s">
        <v>163</v>
      </c>
      <c r="BO34" s="53" t="s">
        <v>172</v>
      </c>
      <c r="BP34" s="53" t="s">
        <v>176</v>
      </c>
      <c r="BQ34" s="53" t="s">
        <v>183</v>
      </c>
      <c r="BR34" s="53" t="s">
        <v>345</v>
      </c>
      <c r="BS34" s="53" t="s">
        <v>204</v>
      </c>
      <c r="BT34" s="53" t="s">
        <v>596</v>
      </c>
      <c r="BU34" s="53" t="s">
        <v>208</v>
      </c>
      <c r="BV34" s="53" t="s">
        <v>214</v>
      </c>
      <c r="BW34" s="53" t="s">
        <v>2031</v>
      </c>
    </row>
    <row r="35" spans="1:75" ht="15.75" customHeight="1" x14ac:dyDescent="0.2">
      <c r="A35" s="55">
        <v>43447.425301157404</v>
      </c>
      <c r="B35" s="53">
        <v>3</v>
      </c>
      <c r="C35" s="53">
        <v>2</v>
      </c>
      <c r="D35" s="53">
        <v>3</v>
      </c>
      <c r="E35" s="53">
        <v>2</v>
      </c>
      <c r="F35" s="53">
        <v>1</v>
      </c>
      <c r="G35" s="53">
        <v>5</v>
      </c>
      <c r="H35" s="53">
        <v>3</v>
      </c>
      <c r="I35" s="53">
        <v>4</v>
      </c>
      <c r="J35" s="53">
        <v>4</v>
      </c>
      <c r="K35" s="53">
        <v>4</v>
      </c>
      <c r="L35" s="53">
        <v>4</v>
      </c>
      <c r="M35" s="53">
        <v>3</v>
      </c>
      <c r="N35" s="53">
        <v>2</v>
      </c>
      <c r="O35" s="53">
        <v>4</v>
      </c>
      <c r="P35" s="53">
        <v>4</v>
      </c>
      <c r="Q35" s="53">
        <v>3</v>
      </c>
      <c r="R35" s="53">
        <v>2</v>
      </c>
      <c r="S35" s="53">
        <v>2</v>
      </c>
      <c r="T35" s="53">
        <v>5</v>
      </c>
      <c r="U35" s="53">
        <v>5</v>
      </c>
      <c r="V35" s="53" t="s">
        <v>5</v>
      </c>
      <c r="W35" s="53">
        <v>4</v>
      </c>
      <c r="X35" s="53">
        <v>4</v>
      </c>
      <c r="Y35" s="53">
        <v>1</v>
      </c>
      <c r="Z35" s="53">
        <v>1</v>
      </c>
      <c r="AA35" s="53">
        <v>1</v>
      </c>
      <c r="AB35" s="53">
        <v>5</v>
      </c>
      <c r="AC35" s="53">
        <v>1</v>
      </c>
      <c r="AD35" s="53">
        <v>5</v>
      </c>
      <c r="AE35" s="53">
        <v>2</v>
      </c>
      <c r="AF35" s="53">
        <v>1</v>
      </c>
      <c r="AG35" s="53">
        <v>3</v>
      </c>
      <c r="AH35" s="53">
        <v>3</v>
      </c>
      <c r="AI35" s="53">
        <v>2</v>
      </c>
      <c r="AJ35" s="53">
        <v>3</v>
      </c>
      <c r="AK35" s="53">
        <v>4</v>
      </c>
      <c r="AL35" s="53">
        <v>2</v>
      </c>
      <c r="AM35" s="53">
        <v>2</v>
      </c>
      <c r="AN35" s="53">
        <v>1</v>
      </c>
      <c r="AO35" s="53">
        <v>4</v>
      </c>
      <c r="AP35" s="53">
        <v>4</v>
      </c>
      <c r="AQ35" s="53">
        <v>2</v>
      </c>
      <c r="AR35" s="53">
        <v>5</v>
      </c>
      <c r="AS35" s="53">
        <v>2</v>
      </c>
      <c r="AT35" s="53">
        <v>4</v>
      </c>
      <c r="AU35" s="53">
        <v>5</v>
      </c>
      <c r="AV35" s="53">
        <v>2</v>
      </c>
      <c r="AW35" s="53">
        <v>1</v>
      </c>
      <c r="AX35" s="53">
        <v>4</v>
      </c>
      <c r="AY35" s="53">
        <v>3</v>
      </c>
      <c r="AZ35" s="53">
        <v>1</v>
      </c>
      <c r="BA35" s="53">
        <v>2</v>
      </c>
      <c r="BB35" s="53">
        <v>3</v>
      </c>
      <c r="BC35" s="53">
        <v>5</v>
      </c>
      <c r="BD35" s="53">
        <v>5</v>
      </c>
      <c r="BE35" s="53">
        <v>1</v>
      </c>
      <c r="BF35" s="53">
        <v>3</v>
      </c>
      <c r="BG35" s="53" t="s">
        <v>2126</v>
      </c>
      <c r="BI35" s="53" t="s">
        <v>2033</v>
      </c>
      <c r="BJ35" s="53" t="s">
        <v>2049</v>
      </c>
      <c r="BK35" s="53" t="s">
        <v>2034</v>
      </c>
      <c r="BL35" s="53" t="s">
        <v>145</v>
      </c>
      <c r="BN35" s="53" t="s">
        <v>163</v>
      </c>
      <c r="BO35" s="53" t="s">
        <v>171</v>
      </c>
      <c r="BP35" s="53" t="s">
        <v>177</v>
      </c>
      <c r="BQ35" s="53" t="s">
        <v>183</v>
      </c>
      <c r="BR35" s="53" t="s">
        <v>2127</v>
      </c>
      <c r="BS35" s="53" t="s">
        <v>204</v>
      </c>
      <c r="BT35" s="53" t="s">
        <v>545</v>
      </c>
      <c r="BU35" s="53" t="s">
        <v>208</v>
      </c>
      <c r="BV35" s="53" t="s">
        <v>214</v>
      </c>
      <c r="BW35" s="53" t="s">
        <v>2031</v>
      </c>
    </row>
    <row r="36" spans="1:75" ht="15.75" customHeight="1" x14ac:dyDescent="0.2">
      <c r="A36" s="55">
        <v>43447.426810532408</v>
      </c>
      <c r="B36" s="53">
        <v>3</v>
      </c>
      <c r="C36" s="53">
        <v>5</v>
      </c>
      <c r="D36" s="53">
        <v>2</v>
      </c>
      <c r="E36" s="53">
        <v>1</v>
      </c>
      <c r="F36" s="53">
        <v>4</v>
      </c>
      <c r="G36" s="53">
        <v>5</v>
      </c>
      <c r="H36" s="53">
        <v>1</v>
      </c>
      <c r="I36" s="53">
        <v>3</v>
      </c>
      <c r="J36" s="53">
        <v>1</v>
      </c>
      <c r="K36" s="53">
        <v>2</v>
      </c>
      <c r="L36" s="53">
        <v>4</v>
      </c>
      <c r="M36" s="53">
        <v>5</v>
      </c>
      <c r="N36" s="53">
        <v>5</v>
      </c>
      <c r="O36" s="53">
        <v>2</v>
      </c>
      <c r="P36" s="53">
        <v>4</v>
      </c>
      <c r="Q36" s="53">
        <v>5</v>
      </c>
      <c r="R36" s="53">
        <v>3</v>
      </c>
      <c r="S36" s="53">
        <v>3</v>
      </c>
      <c r="T36" s="53">
        <v>4</v>
      </c>
      <c r="U36" s="53">
        <v>1</v>
      </c>
      <c r="V36" s="53">
        <v>3</v>
      </c>
      <c r="W36" s="53">
        <v>5</v>
      </c>
      <c r="X36" s="53">
        <v>4</v>
      </c>
      <c r="Y36" s="53">
        <v>3</v>
      </c>
      <c r="Z36" s="53">
        <v>4</v>
      </c>
      <c r="AA36" s="53">
        <v>5</v>
      </c>
      <c r="AB36" s="53">
        <v>4</v>
      </c>
      <c r="AC36" s="53">
        <v>4</v>
      </c>
      <c r="AD36" s="53">
        <v>3</v>
      </c>
      <c r="AE36" s="53">
        <v>4</v>
      </c>
      <c r="AF36" s="53">
        <v>3</v>
      </c>
      <c r="AG36" s="53">
        <v>4</v>
      </c>
      <c r="AH36" s="53">
        <v>4</v>
      </c>
      <c r="AI36" s="53">
        <v>5</v>
      </c>
      <c r="AJ36" s="53">
        <v>4</v>
      </c>
      <c r="AK36" s="53">
        <v>3</v>
      </c>
      <c r="AL36" s="53">
        <v>5</v>
      </c>
      <c r="AM36" s="53">
        <v>2</v>
      </c>
      <c r="AN36" s="53">
        <v>1</v>
      </c>
      <c r="AO36" s="53">
        <v>4</v>
      </c>
      <c r="AP36" s="53">
        <v>5</v>
      </c>
      <c r="AQ36" s="53">
        <v>4</v>
      </c>
      <c r="AR36" s="53">
        <v>3</v>
      </c>
      <c r="AS36" s="53">
        <v>1</v>
      </c>
      <c r="AT36" s="53">
        <v>2</v>
      </c>
      <c r="AU36" s="53">
        <v>5</v>
      </c>
      <c r="AV36" s="53">
        <v>5</v>
      </c>
      <c r="AW36" s="53">
        <v>5</v>
      </c>
      <c r="AX36" s="53">
        <v>2</v>
      </c>
      <c r="AY36" s="53">
        <v>5</v>
      </c>
      <c r="AZ36" s="53">
        <v>5</v>
      </c>
      <c r="BA36" s="53">
        <v>3</v>
      </c>
      <c r="BB36" s="53">
        <v>3</v>
      </c>
      <c r="BC36" s="53">
        <v>5</v>
      </c>
      <c r="BD36" s="53">
        <v>3</v>
      </c>
      <c r="BE36" s="53">
        <v>3</v>
      </c>
      <c r="BF36" s="53">
        <v>5</v>
      </c>
      <c r="BG36" s="53" t="s">
        <v>2128</v>
      </c>
      <c r="BI36" s="53" t="s">
        <v>2028</v>
      </c>
      <c r="BJ36" s="53" t="s">
        <v>2090</v>
      </c>
      <c r="BK36" s="53" t="s">
        <v>2037</v>
      </c>
      <c r="BL36" s="53" t="s">
        <v>147</v>
      </c>
      <c r="BM36" s="53" t="s">
        <v>2129</v>
      </c>
      <c r="BN36" s="53" t="s">
        <v>162</v>
      </c>
      <c r="BO36" s="53" t="s">
        <v>171</v>
      </c>
      <c r="BP36" s="53" t="s">
        <v>176</v>
      </c>
      <c r="BQ36" s="53" t="s">
        <v>183</v>
      </c>
      <c r="BR36" s="53" t="s">
        <v>2130</v>
      </c>
      <c r="BS36" s="53" t="s">
        <v>2131</v>
      </c>
      <c r="BT36" s="53" t="s">
        <v>2132</v>
      </c>
      <c r="BU36" s="53" t="s">
        <v>1380</v>
      </c>
      <c r="BV36" s="53" t="s">
        <v>218</v>
      </c>
      <c r="BW36" s="53" t="s">
        <v>2031</v>
      </c>
    </row>
    <row r="37" spans="1:75" ht="12.75" x14ac:dyDescent="0.2">
      <c r="A37" s="55">
        <v>43447.427744895831</v>
      </c>
      <c r="B37" s="53">
        <v>3</v>
      </c>
      <c r="C37" s="53">
        <v>5</v>
      </c>
      <c r="D37" s="53">
        <v>3</v>
      </c>
      <c r="E37" s="53">
        <v>5</v>
      </c>
      <c r="F37" s="53">
        <v>3</v>
      </c>
      <c r="G37" s="53">
        <v>5</v>
      </c>
      <c r="H37" s="53">
        <v>3</v>
      </c>
      <c r="I37" s="53">
        <v>4</v>
      </c>
      <c r="J37" s="53">
        <v>3</v>
      </c>
      <c r="K37" s="53">
        <v>3</v>
      </c>
      <c r="L37" s="53">
        <v>3</v>
      </c>
      <c r="M37" s="53">
        <v>3</v>
      </c>
      <c r="N37" s="53">
        <v>5</v>
      </c>
      <c r="O37" s="53">
        <v>2</v>
      </c>
      <c r="P37" s="53">
        <v>2</v>
      </c>
      <c r="Q37" s="53">
        <v>5</v>
      </c>
      <c r="R37" s="53">
        <v>5</v>
      </c>
      <c r="S37" s="53">
        <v>2</v>
      </c>
      <c r="T37" s="53">
        <v>2</v>
      </c>
      <c r="U37" s="53">
        <v>5</v>
      </c>
      <c r="V37" s="53">
        <v>5</v>
      </c>
      <c r="W37" s="53">
        <v>5</v>
      </c>
      <c r="X37" s="53">
        <v>3</v>
      </c>
      <c r="Y37" s="53">
        <v>5</v>
      </c>
      <c r="Z37" s="53">
        <v>4</v>
      </c>
      <c r="AA37" s="53">
        <v>4</v>
      </c>
      <c r="AB37" s="53">
        <v>3</v>
      </c>
      <c r="AC37" s="53">
        <v>5</v>
      </c>
      <c r="AD37" s="53">
        <v>3</v>
      </c>
      <c r="AE37" s="53">
        <v>3</v>
      </c>
      <c r="AF37" s="53">
        <v>3</v>
      </c>
      <c r="AG37" s="53">
        <v>4</v>
      </c>
      <c r="AH37" s="53">
        <v>4</v>
      </c>
      <c r="AI37" s="53">
        <v>5</v>
      </c>
      <c r="AJ37" s="53">
        <v>5</v>
      </c>
      <c r="AK37" s="53">
        <v>4</v>
      </c>
      <c r="AL37" s="53">
        <v>5</v>
      </c>
      <c r="AM37" s="53">
        <v>5</v>
      </c>
      <c r="AN37" s="53">
        <v>5</v>
      </c>
      <c r="AO37" s="53">
        <v>3</v>
      </c>
      <c r="AP37" s="53">
        <v>5</v>
      </c>
      <c r="AQ37" s="53">
        <v>3</v>
      </c>
      <c r="AR37" s="53">
        <v>4</v>
      </c>
      <c r="AS37" s="53">
        <v>3</v>
      </c>
      <c r="AT37" s="53">
        <v>3</v>
      </c>
      <c r="AU37" s="53">
        <v>3</v>
      </c>
      <c r="AV37" s="53">
        <v>3</v>
      </c>
      <c r="AW37" s="53">
        <v>5</v>
      </c>
      <c r="AX37" s="53">
        <v>3</v>
      </c>
      <c r="AY37" s="53">
        <v>3</v>
      </c>
      <c r="AZ37" s="53">
        <v>5</v>
      </c>
      <c r="BA37" s="53">
        <v>4</v>
      </c>
      <c r="BB37" s="53">
        <v>3</v>
      </c>
      <c r="BC37" s="53">
        <v>3</v>
      </c>
      <c r="BD37" s="53">
        <v>5</v>
      </c>
      <c r="BE37" s="53">
        <v>3</v>
      </c>
      <c r="BF37" s="53">
        <v>5</v>
      </c>
      <c r="BH37" s="53" t="s">
        <v>2039</v>
      </c>
      <c r="BI37" s="53" t="s">
        <v>2033</v>
      </c>
      <c r="BJ37" s="53" t="s">
        <v>2030</v>
      </c>
      <c r="BK37" s="53" t="s">
        <v>2037</v>
      </c>
      <c r="BL37" s="53" t="s">
        <v>147</v>
      </c>
      <c r="BN37" s="53" t="s">
        <v>162</v>
      </c>
      <c r="BO37" s="53" t="s">
        <v>170</v>
      </c>
      <c r="BP37" s="53" t="s">
        <v>176</v>
      </c>
      <c r="BQ37" s="53" t="s">
        <v>183</v>
      </c>
      <c r="BR37" s="53" t="s">
        <v>1246</v>
      </c>
      <c r="BS37" s="53" t="s">
        <v>153</v>
      </c>
      <c r="BT37" s="53" t="s">
        <v>400</v>
      </c>
      <c r="BU37" s="53" t="s">
        <v>208</v>
      </c>
      <c r="BV37" s="53" t="s">
        <v>214</v>
      </c>
      <c r="BW37" s="53" t="s">
        <v>2031</v>
      </c>
    </row>
    <row r="38" spans="1:75" ht="12.75" x14ac:dyDescent="0.2">
      <c r="A38" s="55">
        <v>43447.429316331021</v>
      </c>
      <c r="B38" s="53">
        <v>2</v>
      </c>
      <c r="C38" s="53">
        <v>3</v>
      </c>
      <c r="D38" s="53">
        <v>3</v>
      </c>
      <c r="E38" s="53">
        <v>2</v>
      </c>
      <c r="F38" s="53">
        <v>1</v>
      </c>
      <c r="G38" s="53">
        <v>5</v>
      </c>
      <c r="H38" s="53">
        <v>1</v>
      </c>
      <c r="I38" s="53">
        <v>4</v>
      </c>
      <c r="J38" s="53">
        <v>1</v>
      </c>
      <c r="K38" s="53">
        <v>1</v>
      </c>
      <c r="L38" s="53">
        <v>3</v>
      </c>
      <c r="M38" s="53">
        <v>3</v>
      </c>
      <c r="N38" s="53">
        <v>2</v>
      </c>
      <c r="O38" s="53">
        <v>2</v>
      </c>
      <c r="P38" s="53">
        <v>5</v>
      </c>
      <c r="Q38" s="53">
        <v>2</v>
      </c>
      <c r="R38" s="53">
        <v>4</v>
      </c>
      <c r="S38" s="53">
        <v>2</v>
      </c>
      <c r="T38" s="53">
        <v>2</v>
      </c>
      <c r="U38" s="53">
        <v>1</v>
      </c>
      <c r="V38" s="53">
        <v>1</v>
      </c>
      <c r="W38" s="53">
        <v>5</v>
      </c>
      <c r="X38" s="53">
        <v>5</v>
      </c>
      <c r="Y38" s="53">
        <v>5</v>
      </c>
      <c r="Z38" s="53">
        <v>4</v>
      </c>
      <c r="AA38" s="53">
        <v>4</v>
      </c>
      <c r="AB38" s="53">
        <v>5</v>
      </c>
      <c r="AC38" s="53">
        <v>5</v>
      </c>
      <c r="AD38" s="53">
        <v>4</v>
      </c>
      <c r="AE38" s="53">
        <v>5</v>
      </c>
      <c r="AF38" s="53">
        <v>4</v>
      </c>
      <c r="AG38" s="53">
        <v>5</v>
      </c>
      <c r="AH38" s="53">
        <v>5</v>
      </c>
      <c r="AI38" s="53">
        <v>5</v>
      </c>
      <c r="AJ38" s="53">
        <v>4</v>
      </c>
      <c r="AK38" s="53">
        <v>2</v>
      </c>
      <c r="AL38" s="53">
        <v>4</v>
      </c>
      <c r="AM38" s="53">
        <v>3</v>
      </c>
      <c r="AN38" s="53">
        <v>3</v>
      </c>
      <c r="AO38" s="53">
        <v>3</v>
      </c>
      <c r="AP38" s="53">
        <v>5</v>
      </c>
      <c r="AQ38" s="53">
        <v>1</v>
      </c>
      <c r="AR38" s="53">
        <v>4</v>
      </c>
      <c r="AS38" s="53">
        <v>2</v>
      </c>
      <c r="AT38" s="53">
        <v>2</v>
      </c>
      <c r="AU38" s="53">
        <v>3</v>
      </c>
      <c r="AV38" s="53">
        <v>4</v>
      </c>
      <c r="AW38" s="53">
        <v>4</v>
      </c>
      <c r="AX38" s="53">
        <v>2</v>
      </c>
      <c r="AY38" s="53">
        <v>4</v>
      </c>
      <c r="AZ38" s="53">
        <v>2</v>
      </c>
      <c r="BA38" s="53">
        <v>4</v>
      </c>
      <c r="BB38" s="53">
        <v>3</v>
      </c>
      <c r="BC38" s="53">
        <v>3</v>
      </c>
      <c r="BD38" s="53">
        <v>1</v>
      </c>
      <c r="BE38" s="53">
        <v>1</v>
      </c>
      <c r="BF38" s="53">
        <v>5</v>
      </c>
      <c r="BG38" s="53" t="s">
        <v>2133</v>
      </c>
      <c r="BH38" s="53" t="s">
        <v>2134</v>
      </c>
      <c r="BI38" s="53" t="s">
        <v>2028</v>
      </c>
      <c r="BJ38" s="53" t="s">
        <v>2030</v>
      </c>
      <c r="BK38" s="53" t="s">
        <v>2034</v>
      </c>
      <c r="BL38" s="53" t="s">
        <v>148</v>
      </c>
      <c r="BM38" s="53" t="s">
        <v>2135</v>
      </c>
      <c r="BN38" s="53" t="s">
        <v>163</v>
      </c>
      <c r="BO38" s="53" t="s">
        <v>169</v>
      </c>
      <c r="BP38" s="53" t="s">
        <v>180</v>
      </c>
      <c r="BQ38" s="53" t="s">
        <v>183</v>
      </c>
      <c r="BR38" s="53" t="s">
        <v>1805</v>
      </c>
      <c r="BS38" s="53" t="s">
        <v>202</v>
      </c>
      <c r="BT38" s="53" t="s">
        <v>2136</v>
      </c>
      <c r="BU38" s="53" t="s">
        <v>208</v>
      </c>
      <c r="BV38" s="53" t="s">
        <v>214</v>
      </c>
      <c r="BW38" s="53" t="s">
        <v>2031</v>
      </c>
    </row>
    <row r="39" spans="1:75" ht="12.75" x14ac:dyDescent="0.2">
      <c r="A39" s="55">
        <v>43447.430303032408</v>
      </c>
      <c r="B39" s="53">
        <v>3</v>
      </c>
      <c r="C39" s="53">
        <v>5</v>
      </c>
      <c r="D39" s="53">
        <v>5</v>
      </c>
      <c r="E39" s="53">
        <v>5</v>
      </c>
      <c r="F39" s="53">
        <v>3</v>
      </c>
      <c r="G39" s="53">
        <v>4</v>
      </c>
      <c r="H39" s="53">
        <v>4</v>
      </c>
      <c r="I39" s="53">
        <v>4</v>
      </c>
      <c r="J39" s="53">
        <v>4</v>
      </c>
      <c r="K39" s="53">
        <v>3</v>
      </c>
      <c r="L39" s="53">
        <v>3</v>
      </c>
      <c r="M39" s="53">
        <v>4</v>
      </c>
      <c r="N39" s="53">
        <v>3</v>
      </c>
      <c r="O39" s="53">
        <v>2</v>
      </c>
      <c r="P39" s="53">
        <v>3</v>
      </c>
      <c r="Q39" s="53">
        <v>5</v>
      </c>
      <c r="R39" s="53">
        <v>2</v>
      </c>
      <c r="S39" s="53">
        <v>3</v>
      </c>
      <c r="T39" s="53">
        <v>2</v>
      </c>
      <c r="U39" s="53">
        <v>3</v>
      </c>
      <c r="V39" s="53">
        <v>3</v>
      </c>
      <c r="W39" s="53">
        <v>3</v>
      </c>
      <c r="X39" s="53">
        <v>3</v>
      </c>
      <c r="Y39" s="53">
        <v>3</v>
      </c>
      <c r="Z39" s="53">
        <v>4</v>
      </c>
      <c r="AA39" s="53">
        <v>4</v>
      </c>
      <c r="AB39" s="53">
        <v>3</v>
      </c>
      <c r="AC39" s="53">
        <v>5</v>
      </c>
      <c r="AD39" s="53">
        <v>4</v>
      </c>
      <c r="AE39" s="53">
        <v>3</v>
      </c>
      <c r="AF39" s="53">
        <v>3</v>
      </c>
      <c r="AG39" s="53">
        <v>2</v>
      </c>
      <c r="AH39" s="53">
        <v>4</v>
      </c>
      <c r="AI39" s="53">
        <v>4</v>
      </c>
      <c r="AJ39" s="53">
        <v>3</v>
      </c>
      <c r="AK39" s="53">
        <v>3</v>
      </c>
      <c r="AL39" s="53">
        <v>4</v>
      </c>
      <c r="AM39" s="53">
        <v>4</v>
      </c>
      <c r="AN39" s="53">
        <v>4</v>
      </c>
      <c r="AO39" s="53">
        <v>2</v>
      </c>
      <c r="AP39" s="53">
        <v>5</v>
      </c>
      <c r="AQ39" s="53">
        <v>4</v>
      </c>
      <c r="AR39" s="53">
        <v>3</v>
      </c>
      <c r="AS39" s="53">
        <v>5</v>
      </c>
      <c r="AT39" s="53">
        <v>3</v>
      </c>
      <c r="AU39" s="53">
        <v>2</v>
      </c>
      <c r="AV39" s="53">
        <v>4</v>
      </c>
      <c r="AW39" s="53">
        <v>3</v>
      </c>
      <c r="AX39" s="53">
        <v>2</v>
      </c>
      <c r="AY39" s="53">
        <v>4</v>
      </c>
      <c r="AZ39" s="53">
        <v>5</v>
      </c>
      <c r="BA39" s="53">
        <v>2</v>
      </c>
      <c r="BB39" s="53">
        <v>3</v>
      </c>
      <c r="BC39" s="53">
        <v>2</v>
      </c>
      <c r="BD39" s="53">
        <v>3</v>
      </c>
      <c r="BE39" s="53">
        <v>3</v>
      </c>
      <c r="BF39" s="53">
        <v>3</v>
      </c>
      <c r="BG39" s="53" t="s">
        <v>2137</v>
      </c>
      <c r="BH39" s="53" t="s">
        <v>2138</v>
      </c>
      <c r="BI39" s="53" t="s">
        <v>2028</v>
      </c>
      <c r="BJ39" s="53" t="s">
        <v>2139</v>
      </c>
      <c r="BK39" s="53" t="s">
        <v>2034</v>
      </c>
      <c r="BL39" s="53" t="s">
        <v>147</v>
      </c>
      <c r="BM39" s="53" t="s">
        <v>2140</v>
      </c>
      <c r="BN39" s="53" t="s">
        <v>162</v>
      </c>
      <c r="BO39" s="53" t="s">
        <v>170</v>
      </c>
      <c r="BP39" s="53" t="s">
        <v>177</v>
      </c>
      <c r="BQ39" s="53" t="s">
        <v>183</v>
      </c>
      <c r="BR39" s="53" t="s">
        <v>464</v>
      </c>
      <c r="BS39" s="53" t="s">
        <v>153</v>
      </c>
      <c r="BT39" s="53" t="s">
        <v>596</v>
      </c>
      <c r="BU39" s="53" t="s">
        <v>208</v>
      </c>
      <c r="BV39" s="53" t="s">
        <v>214</v>
      </c>
      <c r="BW39" s="53" t="s">
        <v>2031</v>
      </c>
    </row>
    <row r="40" spans="1:75" ht="12.75" x14ac:dyDescent="0.2">
      <c r="A40" s="55">
        <v>43447.430682800928</v>
      </c>
      <c r="B40" s="53">
        <v>5</v>
      </c>
      <c r="C40" s="53">
        <v>1</v>
      </c>
      <c r="D40" s="53">
        <v>1</v>
      </c>
      <c r="E40" s="53">
        <v>1</v>
      </c>
      <c r="F40" s="53">
        <v>1</v>
      </c>
      <c r="G40" s="53">
        <v>5</v>
      </c>
      <c r="H40" s="53">
        <v>1</v>
      </c>
      <c r="I40" s="53">
        <v>5</v>
      </c>
      <c r="J40" s="53">
        <v>1</v>
      </c>
      <c r="K40" s="53">
        <v>1</v>
      </c>
      <c r="L40" s="53">
        <v>4</v>
      </c>
      <c r="M40" s="53">
        <v>3</v>
      </c>
      <c r="N40" s="53">
        <v>1</v>
      </c>
      <c r="O40" s="53">
        <v>4</v>
      </c>
      <c r="P40" s="53">
        <v>1</v>
      </c>
      <c r="Q40" s="53">
        <v>1</v>
      </c>
      <c r="R40" s="53">
        <v>3</v>
      </c>
      <c r="S40" s="53">
        <v>1</v>
      </c>
      <c r="T40" s="53">
        <v>1</v>
      </c>
      <c r="U40" s="53">
        <v>1</v>
      </c>
      <c r="V40" s="53">
        <v>1</v>
      </c>
      <c r="W40" s="53">
        <v>3</v>
      </c>
      <c r="X40" s="53">
        <v>4</v>
      </c>
      <c r="Y40" s="53">
        <v>3</v>
      </c>
      <c r="Z40" s="53">
        <v>5</v>
      </c>
      <c r="AA40" s="53">
        <v>3</v>
      </c>
      <c r="AB40" s="53">
        <v>5</v>
      </c>
      <c r="AC40" s="53">
        <v>4</v>
      </c>
      <c r="AD40" s="53">
        <v>3</v>
      </c>
      <c r="AE40" s="53">
        <v>4</v>
      </c>
      <c r="AF40" s="53">
        <v>3</v>
      </c>
      <c r="AG40" s="53">
        <v>5</v>
      </c>
      <c r="AH40" s="53">
        <v>5</v>
      </c>
      <c r="AI40" s="53">
        <v>5</v>
      </c>
      <c r="AJ40" s="53">
        <v>4</v>
      </c>
      <c r="AK40" s="53">
        <v>5</v>
      </c>
      <c r="AL40" s="53" t="s">
        <v>5</v>
      </c>
      <c r="AM40" s="53">
        <v>1</v>
      </c>
      <c r="AN40" s="53" t="s">
        <v>5</v>
      </c>
      <c r="AO40" s="53" t="s">
        <v>5</v>
      </c>
      <c r="AP40" s="53">
        <v>5</v>
      </c>
      <c r="AQ40" s="53">
        <v>1</v>
      </c>
      <c r="AR40" s="53">
        <v>5</v>
      </c>
      <c r="AS40" s="53" t="s">
        <v>5</v>
      </c>
      <c r="AT40" s="53" t="s">
        <v>5</v>
      </c>
      <c r="AU40" s="53">
        <v>3</v>
      </c>
      <c r="AV40" s="53">
        <v>4</v>
      </c>
      <c r="AW40" s="53" t="s">
        <v>5</v>
      </c>
      <c r="AX40" s="53">
        <v>5</v>
      </c>
      <c r="AY40" s="53" t="s">
        <v>5</v>
      </c>
      <c r="AZ40" s="53" t="s">
        <v>5</v>
      </c>
      <c r="BA40" s="53">
        <v>4</v>
      </c>
      <c r="BB40" s="53">
        <v>3</v>
      </c>
      <c r="BC40" s="53" t="s">
        <v>5</v>
      </c>
      <c r="BD40" s="53" t="s">
        <v>5</v>
      </c>
      <c r="BE40" s="53" t="s">
        <v>5</v>
      </c>
      <c r="BF40" s="53">
        <v>4</v>
      </c>
      <c r="BH40" s="53" t="s">
        <v>2100</v>
      </c>
      <c r="BI40" s="53" t="s">
        <v>2061</v>
      </c>
      <c r="BJ40" s="53" t="s">
        <v>2141</v>
      </c>
      <c r="BK40" s="53" t="s">
        <v>2049</v>
      </c>
      <c r="BL40" s="53" t="s">
        <v>148</v>
      </c>
      <c r="BN40" s="53" t="s">
        <v>163</v>
      </c>
      <c r="BO40" s="53" t="s">
        <v>170</v>
      </c>
      <c r="BP40" s="53" t="s">
        <v>177</v>
      </c>
      <c r="BQ40" s="53" t="s">
        <v>183</v>
      </c>
      <c r="BR40" s="53" t="s">
        <v>345</v>
      </c>
      <c r="BS40" s="53" t="s">
        <v>2142</v>
      </c>
      <c r="BT40" s="53" t="s">
        <v>616</v>
      </c>
      <c r="BU40" s="53" t="s">
        <v>2143</v>
      </c>
      <c r="BV40" s="53" t="s">
        <v>218</v>
      </c>
      <c r="BW40" s="53" t="s">
        <v>2031</v>
      </c>
    </row>
    <row r="41" spans="1:75" ht="12.75" x14ac:dyDescent="0.2">
      <c r="A41" s="55">
        <v>43447.431098217596</v>
      </c>
      <c r="B41" s="53">
        <v>1</v>
      </c>
      <c r="C41" s="53">
        <v>4</v>
      </c>
      <c r="D41" s="53">
        <v>2</v>
      </c>
      <c r="E41" s="53">
        <v>4</v>
      </c>
      <c r="F41" s="53">
        <v>1</v>
      </c>
      <c r="G41" s="53">
        <v>5</v>
      </c>
      <c r="H41" s="53">
        <v>2</v>
      </c>
      <c r="I41" s="53">
        <v>5</v>
      </c>
      <c r="J41" s="53">
        <v>1</v>
      </c>
      <c r="K41" s="53">
        <v>1</v>
      </c>
      <c r="L41" s="53">
        <v>5</v>
      </c>
      <c r="M41" s="53">
        <v>3</v>
      </c>
      <c r="N41" s="53">
        <v>3</v>
      </c>
      <c r="O41" s="53">
        <v>5</v>
      </c>
      <c r="P41" s="53">
        <v>5</v>
      </c>
      <c r="Q41" s="53">
        <v>4</v>
      </c>
      <c r="R41" s="53">
        <v>3</v>
      </c>
      <c r="S41" s="53">
        <v>1</v>
      </c>
      <c r="T41" s="53">
        <v>5</v>
      </c>
      <c r="U41" s="53">
        <v>2</v>
      </c>
      <c r="V41" s="53">
        <v>1</v>
      </c>
      <c r="W41" s="53">
        <v>4</v>
      </c>
      <c r="X41" s="53">
        <v>5</v>
      </c>
      <c r="Y41" s="53">
        <v>3</v>
      </c>
      <c r="Z41" s="53">
        <v>3</v>
      </c>
      <c r="AA41" s="53">
        <v>5</v>
      </c>
      <c r="AB41" s="53">
        <v>4</v>
      </c>
      <c r="AC41" s="53">
        <v>2</v>
      </c>
      <c r="AD41" s="53">
        <v>5</v>
      </c>
      <c r="AE41" s="53">
        <v>5</v>
      </c>
      <c r="AF41" s="53">
        <v>4</v>
      </c>
      <c r="AG41" s="53">
        <v>5</v>
      </c>
      <c r="AH41" s="53">
        <v>5</v>
      </c>
      <c r="AI41" s="53">
        <v>4</v>
      </c>
      <c r="AJ41" s="53">
        <v>5</v>
      </c>
      <c r="AK41" s="53">
        <v>3</v>
      </c>
      <c r="AL41" s="53">
        <v>5</v>
      </c>
      <c r="AM41" s="53">
        <v>5</v>
      </c>
      <c r="AN41" s="53">
        <v>5</v>
      </c>
      <c r="AO41" s="53">
        <v>3</v>
      </c>
      <c r="AP41" s="53">
        <v>5</v>
      </c>
      <c r="AQ41" s="53">
        <v>4</v>
      </c>
      <c r="AR41" s="53">
        <v>5</v>
      </c>
      <c r="AS41" s="53">
        <v>2</v>
      </c>
      <c r="AT41" s="53">
        <v>2</v>
      </c>
      <c r="AU41" s="53">
        <v>5</v>
      </c>
      <c r="AV41" s="53">
        <v>5</v>
      </c>
      <c r="AW41" s="53">
        <v>3</v>
      </c>
      <c r="AX41" s="53">
        <v>5</v>
      </c>
      <c r="AY41" s="53">
        <v>5</v>
      </c>
      <c r="AZ41" s="53">
        <v>4</v>
      </c>
      <c r="BA41" s="53">
        <v>5</v>
      </c>
      <c r="BB41" s="53">
        <v>1</v>
      </c>
      <c r="BC41" s="53">
        <v>4</v>
      </c>
      <c r="BD41" s="53">
        <v>1</v>
      </c>
      <c r="BE41" s="53">
        <v>1</v>
      </c>
      <c r="BF41" s="53">
        <v>4</v>
      </c>
      <c r="BG41" s="53" t="s">
        <v>2144</v>
      </c>
      <c r="BH41" s="53" t="s">
        <v>2145</v>
      </c>
      <c r="BI41" s="53" t="s">
        <v>2061</v>
      </c>
      <c r="BJ41" s="53" t="s">
        <v>2146</v>
      </c>
      <c r="BK41" s="53" t="s">
        <v>2066</v>
      </c>
      <c r="BL41" s="53" t="s">
        <v>147</v>
      </c>
      <c r="BM41" s="53" t="s">
        <v>2147</v>
      </c>
      <c r="BN41" s="53" t="s">
        <v>163</v>
      </c>
      <c r="BO41" s="53" t="s">
        <v>173</v>
      </c>
      <c r="BP41" s="53" t="s">
        <v>176</v>
      </c>
      <c r="BQ41" s="53" t="s">
        <v>184</v>
      </c>
      <c r="BR41" s="53" t="s">
        <v>2148</v>
      </c>
      <c r="BS41" s="53" t="s">
        <v>202</v>
      </c>
      <c r="BT41" s="53" t="s">
        <v>453</v>
      </c>
      <c r="BU41" s="53" t="s">
        <v>695</v>
      </c>
      <c r="BV41" s="53" t="s">
        <v>2149</v>
      </c>
      <c r="BW41" s="53" t="s">
        <v>2031</v>
      </c>
    </row>
    <row r="42" spans="1:75" ht="12.75" x14ac:dyDescent="0.2">
      <c r="A42" s="55">
        <v>43447.432841863425</v>
      </c>
      <c r="B42" s="53">
        <v>5</v>
      </c>
      <c r="C42" s="53">
        <v>5</v>
      </c>
      <c r="D42" s="53">
        <v>4</v>
      </c>
      <c r="E42" s="53">
        <v>4</v>
      </c>
      <c r="F42" s="53">
        <v>1</v>
      </c>
      <c r="G42" s="53">
        <v>5</v>
      </c>
      <c r="H42" s="53">
        <v>4</v>
      </c>
      <c r="I42" s="53">
        <v>5</v>
      </c>
      <c r="J42" s="53">
        <v>4</v>
      </c>
      <c r="K42" s="53">
        <v>4</v>
      </c>
      <c r="L42" s="53">
        <v>4</v>
      </c>
      <c r="M42" s="53">
        <v>5</v>
      </c>
      <c r="N42" s="53">
        <v>5</v>
      </c>
      <c r="O42" s="53">
        <v>4</v>
      </c>
      <c r="P42" s="53">
        <v>4</v>
      </c>
      <c r="Q42" s="53">
        <v>5</v>
      </c>
      <c r="R42" s="53">
        <v>5</v>
      </c>
      <c r="S42" s="53">
        <v>5</v>
      </c>
      <c r="T42" s="53">
        <v>3</v>
      </c>
      <c r="U42" s="53">
        <v>2</v>
      </c>
      <c r="V42" s="53" t="s">
        <v>5</v>
      </c>
      <c r="W42" s="53">
        <v>5</v>
      </c>
      <c r="X42" s="53">
        <v>4</v>
      </c>
      <c r="Y42" s="53">
        <v>4</v>
      </c>
      <c r="Z42" s="53">
        <v>3</v>
      </c>
      <c r="AA42" s="53">
        <v>5</v>
      </c>
      <c r="AB42" s="53">
        <v>5</v>
      </c>
      <c r="AC42" s="53">
        <v>1</v>
      </c>
      <c r="AD42" s="53">
        <v>1</v>
      </c>
      <c r="AE42" s="53">
        <v>5</v>
      </c>
      <c r="AF42" s="53">
        <v>5</v>
      </c>
      <c r="AG42" s="53">
        <v>2</v>
      </c>
      <c r="AH42" s="53">
        <v>5</v>
      </c>
      <c r="AI42" s="53">
        <v>4</v>
      </c>
      <c r="AJ42" s="53">
        <v>4</v>
      </c>
      <c r="AK42" s="53">
        <v>4</v>
      </c>
      <c r="AL42" s="53">
        <v>5</v>
      </c>
      <c r="AM42" s="53">
        <v>4</v>
      </c>
      <c r="AN42" s="53">
        <v>5</v>
      </c>
      <c r="AO42" s="53">
        <v>1</v>
      </c>
      <c r="AP42" s="53">
        <v>5</v>
      </c>
      <c r="AQ42" s="53">
        <v>4</v>
      </c>
      <c r="AR42" s="53">
        <v>5</v>
      </c>
      <c r="AS42" s="53">
        <v>4</v>
      </c>
      <c r="AT42" s="53">
        <v>4</v>
      </c>
      <c r="AU42" s="53">
        <v>3</v>
      </c>
      <c r="AV42" s="53">
        <v>5</v>
      </c>
      <c r="AW42" s="53">
        <v>3</v>
      </c>
      <c r="AX42" s="53">
        <v>3</v>
      </c>
      <c r="AY42" s="53">
        <v>3</v>
      </c>
      <c r="AZ42" s="53">
        <v>5</v>
      </c>
      <c r="BA42" s="53">
        <v>4</v>
      </c>
      <c r="BB42" s="53">
        <v>4</v>
      </c>
      <c r="BC42" s="53">
        <v>2</v>
      </c>
      <c r="BD42" s="53">
        <v>2</v>
      </c>
      <c r="BE42" s="53">
        <v>1</v>
      </c>
      <c r="BF42" s="53">
        <v>5</v>
      </c>
      <c r="BG42" s="53" t="s">
        <v>2150</v>
      </c>
      <c r="BH42" s="53" t="s">
        <v>2027</v>
      </c>
      <c r="BI42" s="53" t="s">
        <v>2069</v>
      </c>
      <c r="BJ42" s="53" t="s">
        <v>2151</v>
      </c>
      <c r="BK42" s="53" t="s">
        <v>2042</v>
      </c>
      <c r="BL42" s="53" t="s">
        <v>145</v>
      </c>
      <c r="BM42" s="53" t="s">
        <v>2152</v>
      </c>
      <c r="BN42" s="53" t="s">
        <v>162</v>
      </c>
      <c r="BO42" s="53" t="s">
        <v>169</v>
      </c>
      <c r="BP42" s="53" t="s">
        <v>176</v>
      </c>
      <c r="BQ42" s="53" t="s">
        <v>183</v>
      </c>
      <c r="BR42" s="53" t="s">
        <v>618</v>
      </c>
      <c r="BS42" s="53" t="s">
        <v>153</v>
      </c>
      <c r="BT42" s="53" t="s">
        <v>2153</v>
      </c>
      <c r="BU42" s="53" t="s">
        <v>208</v>
      </c>
      <c r="BV42" s="53" t="s">
        <v>214</v>
      </c>
      <c r="BW42" s="53" t="s">
        <v>2031</v>
      </c>
    </row>
    <row r="43" spans="1:75" ht="12.75" x14ac:dyDescent="0.2">
      <c r="A43" s="55">
        <v>43447.436463090278</v>
      </c>
      <c r="B43" s="53">
        <v>2</v>
      </c>
      <c r="C43" s="53">
        <v>5</v>
      </c>
      <c r="D43" s="53">
        <v>5</v>
      </c>
      <c r="E43" s="53">
        <v>3</v>
      </c>
      <c r="F43" s="53">
        <v>1</v>
      </c>
      <c r="G43" s="53">
        <v>4</v>
      </c>
      <c r="H43" s="53">
        <v>1</v>
      </c>
      <c r="I43" s="53">
        <v>5</v>
      </c>
      <c r="J43" s="53">
        <v>1</v>
      </c>
      <c r="K43" s="53">
        <v>4</v>
      </c>
      <c r="L43" s="53">
        <v>1</v>
      </c>
      <c r="M43" s="53">
        <v>2</v>
      </c>
      <c r="N43" s="53">
        <v>5</v>
      </c>
      <c r="O43" s="53">
        <v>3</v>
      </c>
      <c r="P43" s="53">
        <v>3</v>
      </c>
      <c r="Q43" s="53">
        <v>4</v>
      </c>
      <c r="R43" s="53">
        <v>1</v>
      </c>
      <c r="S43" s="53">
        <v>1</v>
      </c>
      <c r="T43" s="53">
        <v>1</v>
      </c>
      <c r="U43" s="53">
        <v>1</v>
      </c>
      <c r="V43" s="53">
        <v>1</v>
      </c>
      <c r="W43" s="53">
        <v>5</v>
      </c>
      <c r="X43" s="53">
        <v>4</v>
      </c>
      <c r="Y43" s="53" t="s">
        <v>5</v>
      </c>
      <c r="Z43" s="53">
        <v>4</v>
      </c>
      <c r="AA43" s="53">
        <v>4</v>
      </c>
      <c r="AB43" s="53">
        <v>3</v>
      </c>
      <c r="AC43" s="53">
        <v>4</v>
      </c>
      <c r="AD43" s="53">
        <v>4</v>
      </c>
      <c r="AE43" s="53">
        <v>4</v>
      </c>
      <c r="AF43" s="53" t="s">
        <v>5</v>
      </c>
      <c r="AG43" s="53">
        <v>4</v>
      </c>
      <c r="AH43" s="53">
        <v>5</v>
      </c>
      <c r="AI43" s="53">
        <v>5</v>
      </c>
      <c r="AJ43" s="53" t="s">
        <v>5</v>
      </c>
      <c r="AK43" s="53">
        <v>5</v>
      </c>
      <c r="AL43" s="53">
        <v>5</v>
      </c>
      <c r="AM43" s="53">
        <v>5</v>
      </c>
      <c r="AN43" s="53">
        <v>4</v>
      </c>
      <c r="AO43" s="53">
        <v>1</v>
      </c>
      <c r="AP43" s="53">
        <v>4</v>
      </c>
      <c r="AQ43" s="53">
        <v>1</v>
      </c>
      <c r="AR43" s="53">
        <v>5</v>
      </c>
      <c r="AS43" s="53">
        <v>1</v>
      </c>
      <c r="AT43" s="53">
        <v>5</v>
      </c>
      <c r="AU43" s="53">
        <v>1</v>
      </c>
      <c r="AV43" s="53">
        <v>1</v>
      </c>
      <c r="AW43" s="53">
        <v>5</v>
      </c>
      <c r="AX43" s="53">
        <v>3</v>
      </c>
      <c r="AY43" s="53">
        <v>5</v>
      </c>
      <c r="AZ43" s="53">
        <v>3</v>
      </c>
      <c r="BA43" s="53">
        <v>1</v>
      </c>
      <c r="BB43" s="53">
        <v>2</v>
      </c>
      <c r="BC43" s="53">
        <v>1</v>
      </c>
      <c r="BD43" s="53">
        <v>1</v>
      </c>
      <c r="BE43" s="53">
        <v>1</v>
      </c>
      <c r="BF43" s="53">
        <v>5</v>
      </c>
      <c r="BI43" s="53" t="s">
        <v>2028</v>
      </c>
      <c r="BJ43" s="53" t="s">
        <v>2030</v>
      </c>
      <c r="BK43" s="53" t="s">
        <v>2030</v>
      </c>
      <c r="BL43" s="53" t="s">
        <v>145</v>
      </c>
      <c r="BM43" s="53" t="s">
        <v>2154</v>
      </c>
      <c r="BN43" s="53" t="s">
        <v>162</v>
      </c>
      <c r="BO43" s="53" t="s">
        <v>169</v>
      </c>
      <c r="BP43" s="53" t="s">
        <v>176</v>
      </c>
      <c r="BQ43" s="53" t="s">
        <v>183</v>
      </c>
      <c r="BR43" s="53" t="s">
        <v>2155</v>
      </c>
      <c r="BS43" s="53" t="s">
        <v>2156</v>
      </c>
      <c r="BT43" s="53" t="s">
        <v>2157</v>
      </c>
      <c r="BU43" s="53" t="s">
        <v>208</v>
      </c>
      <c r="BV43" s="53" t="s">
        <v>214</v>
      </c>
      <c r="BW43" s="53" t="s">
        <v>2031</v>
      </c>
    </row>
    <row r="44" spans="1:75" ht="12.75" x14ac:dyDescent="0.2">
      <c r="A44" s="55">
        <v>43447.443161319447</v>
      </c>
      <c r="B44" s="53">
        <v>3</v>
      </c>
      <c r="C44" s="53">
        <v>5</v>
      </c>
      <c r="D44" s="53">
        <v>3</v>
      </c>
      <c r="E44" s="53">
        <v>2</v>
      </c>
      <c r="F44" s="53">
        <v>1</v>
      </c>
      <c r="G44" s="53">
        <v>5</v>
      </c>
      <c r="H44" s="53">
        <v>5</v>
      </c>
      <c r="I44" s="53">
        <v>1</v>
      </c>
      <c r="J44" s="53">
        <v>1</v>
      </c>
      <c r="K44" s="53">
        <v>1</v>
      </c>
      <c r="L44" s="53">
        <v>1</v>
      </c>
      <c r="M44" s="53">
        <v>5</v>
      </c>
      <c r="N44" s="53">
        <v>4</v>
      </c>
      <c r="O44" s="53">
        <v>5</v>
      </c>
      <c r="P44" s="53">
        <v>3</v>
      </c>
      <c r="Q44" s="53">
        <v>3</v>
      </c>
      <c r="R44" s="53">
        <v>2</v>
      </c>
      <c r="S44" s="53">
        <v>1</v>
      </c>
      <c r="T44" s="53">
        <v>1</v>
      </c>
      <c r="U44" s="53">
        <v>5</v>
      </c>
      <c r="V44" s="53">
        <v>2</v>
      </c>
      <c r="W44" s="53">
        <v>4</v>
      </c>
      <c r="X44" s="53">
        <v>5</v>
      </c>
      <c r="Y44" s="53">
        <v>1</v>
      </c>
      <c r="Z44" s="53">
        <v>5</v>
      </c>
      <c r="AA44" s="53">
        <v>5</v>
      </c>
      <c r="AB44" s="53">
        <v>5</v>
      </c>
      <c r="AC44" s="53">
        <v>5</v>
      </c>
      <c r="AD44" s="53">
        <v>5</v>
      </c>
      <c r="AE44" s="53">
        <v>1</v>
      </c>
      <c r="AF44" s="53">
        <v>5</v>
      </c>
      <c r="AG44" s="53">
        <v>5</v>
      </c>
      <c r="AH44" s="53">
        <v>4</v>
      </c>
      <c r="AI44" s="53">
        <v>5</v>
      </c>
      <c r="AJ44" s="53">
        <v>5</v>
      </c>
      <c r="AK44" s="53">
        <v>5</v>
      </c>
      <c r="AL44" s="53">
        <v>5</v>
      </c>
      <c r="AM44" s="53">
        <v>1</v>
      </c>
      <c r="AN44" s="53">
        <v>4</v>
      </c>
      <c r="AO44" s="53">
        <v>1</v>
      </c>
      <c r="AP44" s="53">
        <v>5</v>
      </c>
      <c r="AQ44" s="53">
        <v>5</v>
      </c>
      <c r="AR44" s="53">
        <v>1</v>
      </c>
      <c r="AS44" s="53">
        <v>1</v>
      </c>
      <c r="AT44" s="53">
        <v>1</v>
      </c>
      <c r="AU44" s="53">
        <v>1</v>
      </c>
      <c r="AV44" s="53">
        <v>5</v>
      </c>
      <c r="AW44" s="53">
        <v>3</v>
      </c>
      <c r="AX44" s="53">
        <v>3</v>
      </c>
      <c r="AY44" s="53">
        <v>4</v>
      </c>
      <c r="AZ44" s="53">
        <v>3</v>
      </c>
      <c r="BA44" s="53">
        <v>1</v>
      </c>
      <c r="BB44" s="53">
        <v>1</v>
      </c>
      <c r="BC44" s="53">
        <v>1</v>
      </c>
      <c r="BD44" s="53">
        <v>5</v>
      </c>
      <c r="BE44" s="53">
        <v>1</v>
      </c>
      <c r="BF44" s="53">
        <v>5</v>
      </c>
      <c r="BH44" s="53" t="s">
        <v>2085</v>
      </c>
      <c r="BI44" s="53" t="s">
        <v>2028</v>
      </c>
      <c r="BJ44" s="53" t="s">
        <v>2151</v>
      </c>
      <c r="BK44" s="53" t="s">
        <v>2049</v>
      </c>
      <c r="BL44" s="53" t="s">
        <v>147</v>
      </c>
      <c r="BM44" s="53" t="s">
        <v>2158</v>
      </c>
      <c r="BN44" s="53" t="s">
        <v>163</v>
      </c>
      <c r="BO44" s="53" t="s">
        <v>170</v>
      </c>
      <c r="BP44" s="53" t="s">
        <v>176</v>
      </c>
      <c r="BQ44" s="53" t="s">
        <v>183</v>
      </c>
      <c r="BR44" s="53" t="s">
        <v>399</v>
      </c>
      <c r="BS44" s="53" t="s">
        <v>202</v>
      </c>
      <c r="BT44" s="53" t="s">
        <v>405</v>
      </c>
      <c r="BU44" s="53" t="s">
        <v>208</v>
      </c>
      <c r="BV44" s="53" t="s">
        <v>214</v>
      </c>
      <c r="BW44" s="53" t="s">
        <v>2031</v>
      </c>
    </row>
    <row r="45" spans="1:75" ht="12.75" x14ac:dyDescent="0.2">
      <c r="A45" s="55">
        <v>43447.444911365739</v>
      </c>
      <c r="B45" s="53">
        <v>4</v>
      </c>
      <c r="C45" s="53">
        <v>5</v>
      </c>
      <c r="D45" s="53">
        <v>4</v>
      </c>
      <c r="E45" s="53">
        <v>4</v>
      </c>
      <c r="F45" s="53">
        <v>3</v>
      </c>
      <c r="G45" s="53">
        <v>5</v>
      </c>
      <c r="H45" s="53">
        <v>5</v>
      </c>
      <c r="I45" s="53">
        <v>3</v>
      </c>
      <c r="J45" s="53">
        <v>1</v>
      </c>
      <c r="K45" s="53">
        <v>4</v>
      </c>
      <c r="L45" s="53">
        <v>3</v>
      </c>
      <c r="M45" s="53">
        <v>3</v>
      </c>
      <c r="N45" s="53">
        <v>4</v>
      </c>
      <c r="O45" s="53">
        <v>5</v>
      </c>
      <c r="P45" s="53">
        <v>5</v>
      </c>
      <c r="Q45" s="53">
        <v>4</v>
      </c>
      <c r="R45" s="53">
        <v>4</v>
      </c>
      <c r="S45" s="53">
        <v>3</v>
      </c>
      <c r="T45" s="53">
        <v>1</v>
      </c>
      <c r="U45" s="53">
        <v>1</v>
      </c>
      <c r="V45" s="53">
        <v>1</v>
      </c>
      <c r="W45" s="53">
        <v>5</v>
      </c>
      <c r="X45" s="53">
        <v>5</v>
      </c>
      <c r="Y45" s="53">
        <v>3</v>
      </c>
      <c r="Z45" s="53">
        <v>5</v>
      </c>
      <c r="AA45" s="53">
        <v>5</v>
      </c>
      <c r="AB45" s="53">
        <v>4</v>
      </c>
      <c r="AC45" s="53">
        <v>4</v>
      </c>
      <c r="AD45" s="53">
        <v>4</v>
      </c>
      <c r="AE45" s="53">
        <v>4</v>
      </c>
      <c r="AF45" s="53">
        <v>4</v>
      </c>
      <c r="AG45" s="53">
        <v>4</v>
      </c>
      <c r="AH45" s="53">
        <v>4</v>
      </c>
      <c r="AI45" s="53">
        <v>5</v>
      </c>
      <c r="AJ45" s="53">
        <v>5</v>
      </c>
      <c r="AK45" s="53">
        <v>5</v>
      </c>
      <c r="AL45" s="53">
        <v>5</v>
      </c>
      <c r="AM45" s="53">
        <v>4</v>
      </c>
      <c r="AN45" s="53">
        <v>4</v>
      </c>
      <c r="AO45" s="53">
        <v>3</v>
      </c>
      <c r="AP45" s="53">
        <v>5</v>
      </c>
      <c r="AQ45" s="53">
        <v>5</v>
      </c>
      <c r="AR45" s="53">
        <v>2</v>
      </c>
      <c r="AS45" s="53">
        <v>2</v>
      </c>
      <c r="AT45" s="53">
        <v>4</v>
      </c>
      <c r="AU45" s="53">
        <v>3</v>
      </c>
      <c r="AV45" s="53">
        <v>4</v>
      </c>
      <c r="AW45" s="53">
        <v>4</v>
      </c>
      <c r="AX45" s="53">
        <v>5</v>
      </c>
      <c r="AY45" s="53">
        <v>5</v>
      </c>
      <c r="AZ45" s="53">
        <v>4</v>
      </c>
      <c r="BA45" s="53">
        <v>4</v>
      </c>
      <c r="BB45" s="53">
        <v>4</v>
      </c>
      <c r="BC45" s="53">
        <v>1</v>
      </c>
      <c r="BD45" s="53">
        <v>1</v>
      </c>
      <c r="BE45" s="53">
        <v>1</v>
      </c>
      <c r="BF45" s="53">
        <v>5</v>
      </c>
      <c r="BH45" s="53" t="s">
        <v>2159</v>
      </c>
      <c r="BI45" s="53" t="s">
        <v>2036</v>
      </c>
      <c r="BJ45" s="53" t="s">
        <v>2086</v>
      </c>
      <c r="BK45" s="53" t="s">
        <v>2037</v>
      </c>
      <c r="BL45" s="53" t="s">
        <v>2052</v>
      </c>
      <c r="BM45" s="53" t="s">
        <v>2160</v>
      </c>
      <c r="BN45" s="53" t="s">
        <v>162</v>
      </c>
      <c r="BO45" s="53" t="s">
        <v>170</v>
      </c>
      <c r="BP45" s="53" t="s">
        <v>177</v>
      </c>
      <c r="BQ45" s="53" t="s">
        <v>183</v>
      </c>
      <c r="BR45" s="53" t="s">
        <v>191</v>
      </c>
      <c r="BS45" s="53" t="s">
        <v>192</v>
      </c>
      <c r="BT45" s="53" t="s">
        <v>302</v>
      </c>
      <c r="BU45" s="53" t="s">
        <v>208</v>
      </c>
      <c r="BV45" s="53" t="s">
        <v>214</v>
      </c>
      <c r="BW45" s="53" t="s">
        <v>2031</v>
      </c>
    </row>
    <row r="46" spans="1:75" ht="12.75" x14ac:dyDescent="0.2">
      <c r="A46" s="55">
        <v>43447.446697268519</v>
      </c>
      <c r="B46" s="53">
        <v>2</v>
      </c>
      <c r="C46" s="53">
        <v>5</v>
      </c>
      <c r="D46" s="53">
        <v>4</v>
      </c>
      <c r="E46" s="53">
        <v>4</v>
      </c>
      <c r="F46" s="53">
        <v>2</v>
      </c>
      <c r="G46" s="53">
        <v>5</v>
      </c>
      <c r="H46" s="53">
        <v>1</v>
      </c>
      <c r="I46" s="53">
        <v>1</v>
      </c>
      <c r="J46" s="53">
        <v>2</v>
      </c>
      <c r="K46" s="53">
        <v>3</v>
      </c>
      <c r="L46" s="53">
        <v>3</v>
      </c>
      <c r="M46" s="53">
        <v>4</v>
      </c>
      <c r="N46" s="53">
        <v>5</v>
      </c>
      <c r="O46" s="53">
        <v>1</v>
      </c>
      <c r="P46" s="53">
        <v>4</v>
      </c>
      <c r="Q46" s="53">
        <v>5</v>
      </c>
      <c r="R46" s="53">
        <v>1</v>
      </c>
      <c r="S46" s="53">
        <v>3</v>
      </c>
      <c r="T46" s="53">
        <v>1</v>
      </c>
      <c r="U46" s="53">
        <v>2</v>
      </c>
      <c r="V46" s="53">
        <v>1</v>
      </c>
      <c r="W46" s="53">
        <v>4</v>
      </c>
      <c r="X46" s="53">
        <v>3</v>
      </c>
      <c r="Y46" s="53">
        <v>4</v>
      </c>
      <c r="Z46" s="53">
        <v>3</v>
      </c>
      <c r="AA46" s="53">
        <v>4</v>
      </c>
      <c r="AB46" s="53">
        <v>4</v>
      </c>
      <c r="AC46" s="53">
        <v>4</v>
      </c>
      <c r="AD46" s="53">
        <v>5</v>
      </c>
      <c r="AE46" s="53">
        <v>3</v>
      </c>
      <c r="AF46" s="53">
        <v>2</v>
      </c>
      <c r="AG46" s="53">
        <v>5</v>
      </c>
      <c r="AH46" s="53">
        <v>3</v>
      </c>
      <c r="AI46" s="53">
        <v>5</v>
      </c>
      <c r="AJ46" s="53">
        <v>2</v>
      </c>
      <c r="AK46" s="53">
        <v>4</v>
      </c>
      <c r="AL46" s="53">
        <v>5</v>
      </c>
      <c r="AM46" s="53">
        <v>5</v>
      </c>
      <c r="AN46" s="53">
        <v>5</v>
      </c>
      <c r="AO46" s="53">
        <v>4</v>
      </c>
      <c r="AP46" s="53">
        <v>5</v>
      </c>
      <c r="AQ46" s="53">
        <v>3</v>
      </c>
      <c r="AR46" s="53">
        <v>2</v>
      </c>
      <c r="AS46" s="53">
        <v>2</v>
      </c>
      <c r="AT46" s="53">
        <v>3</v>
      </c>
      <c r="AU46" s="53">
        <v>3</v>
      </c>
      <c r="AV46" s="53">
        <v>5</v>
      </c>
      <c r="AW46" s="53">
        <v>5</v>
      </c>
      <c r="AX46" s="53">
        <v>1</v>
      </c>
      <c r="AY46" s="53">
        <v>4</v>
      </c>
      <c r="AZ46" s="53">
        <v>5</v>
      </c>
      <c r="BA46" s="53">
        <v>1</v>
      </c>
      <c r="BB46" s="53">
        <v>4</v>
      </c>
      <c r="BC46" s="53">
        <v>2</v>
      </c>
      <c r="BD46" s="53">
        <v>3</v>
      </c>
      <c r="BE46" s="53">
        <v>2</v>
      </c>
      <c r="BF46" s="53">
        <v>5</v>
      </c>
      <c r="BI46" s="53" t="s">
        <v>2033</v>
      </c>
      <c r="BK46" s="53" t="s">
        <v>2049</v>
      </c>
      <c r="BL46" s="53" t="s">
        <v>147</v>
      </c>
      <c r="BN46" s="53" t="s">
        <v>162</v>
      </c>
      <c r="BO46" s="53" t="s">
        <v>170</v>
      </c>
      <c r="BP46" s="53" t="s">
        <v>177</v>
      </c>
      <c r="BQ46" s="53" t="s">
        <v>183</v>
      </c>
      <c r="BR46" s="53" t="s">
        <v>2161</v>
      </c>
      <c r="BS46" s="53" t="s">
        <v>153</v>
      </c>
      <c r="BT46" s="53" t="s">
        <v>413</v>
      </c>
      <c r="BU46" s="53" t="s">
        <v>209</v>
      </c>
      <c r="BV46" s="53" t="s">
        <v>215</v>
      </c>
      <c r="BW46" s="53" t="s">
        <v>2031</v>
      </c>
    </row>
    <row r="47" spans="1:75" ht="12.75" x14ac:dyDescent="0.2">
      <c r="A47" s="55">
        <v>43447.448656319444</v>
      </c>
      <c r="B47" s="53">
        <v>3</v>
      </c>
      <c r="C47" s="53">
        <v>3</v>
      </c>
      <c r="D47" s="53">
        <v>1</v>
      </c>
      <c r="E47" s="53">
        <v>1</v>
      </c>
      <c r="F47" s="53">
        <v>2</v>
      </c>
      <c r="G47" s="53">
        <v>5</v>
      </c>
      <c r="H47" s="53">
        <v>1</v>
      </c>
      <c r="I47" s="53">
        <v>4</v>
      </c>
      <c r="J47" s="53">
        <v>1</v>
      </c>
      <c r="K47" s="53">
        <v>3</v>
      </c>
      <c r="L47" s="53">
        <v>3</v>
      </c>
      <c r="M47" s="53">
        <v>5</v>
      </c>
      <c r="N47" s="53">
        <v>1</v>
      </c>
      <c r="O47" s="53">
        <v>5</v>
      </c>
      <c r="P47" s="53">
        <v>5</v>
      </c>
      <c r="Q47" s="53">
        <v>4</v>
      </c>
      <c r="R47" s="53">
        <v>4</v>
      </c>
      <c r="S47" s="53">
        <v>2</v>
      </c>
      <c r="T47" s="53">
        <v>5</v>
      </c>
      <c r="U47" s="53">
        <v>1</v>
      </c>
      <c r="V47" s="53">
        <v>1</v>
      </c>
      <c r="W47" s="53">
        <v>4</v>
      </c>
      <c r="X47" s="53">
        <v>4</v>
      </c>
      <c r="Y47" s="53">
        <v>3</v>
      </c>
      <c r="Z47" s="53">
        <v>4</v>
      </c>
      <c r="AA47" s="53">
        <v>3</v>
      </c>
      <c r="AB47" s="53">
        <v>4</v>
      </c>
      <c r="AC47" s="53">
        <v>4</v>
      </c>
      <c r="AD47" s="53">
        <v>4</v>
      </c>
      <c r="AE47" s="53">
        <v>2</v>
      </c>
      <c r="AF47" s="53">
        <v>4</v>
      </c>
      <c r="AG47" s="53">
        <v>4</v>
      </c>
      <c r="AH47" s="53">
        <v>4</v>
      </c>
      <c r="AI47" s="53">
        <v>5</v>
      </c>
      <c r="AJ47" s="53">
        <v>4</v>
      </c>
      <c r="AK47" s="53">
        <v>3</v>
      </c>
      <c r="AL47" s="53">
        <v>3</v>
      </c>
      <c r="AM47" s="53">
        <v>1</v>
      </c>
      <c r="AN47" s="53">
        <v>1</v>
      </c>
      <c r="AO47" s="53">
        <v>2</v>
      </c>
      <c r="AP47" s="53">
        <v>4</v>
      </c>
      <c r="AQ47" s="53">
        <v>1</v>
      </c>
      <c r="AR47" s="53">
        <v>4</v>
      </c>
      <c r="AS47" s="53">
        <v>2</v>
      </c>
      <c r="AT47" s="53">
        <v>1</v>
      </c>
      <c r="AU47" s="53">
        <v>2</v>
      </c>
      <c r="AV47" s="53">
        <v>5</v>
      </c>
      <c r="AW47" s="53">
        <v>1</v>
      </c>
      <c r="AX47" s="53">
        <v>5</v>
      </c>
      <c r="AY47" s="53">
        <v>4</v>
      </c>
      <c r="AZ47" s="53">
        <v>4</v>
      </c>
      <c r="BA47" s="53">
        <v>4</v>
      </c>
      <c r="BB47" s="53">
        <v>2</v>
      </c>
      <c r="BC47" s="53">
        <v>5</v>
      </c>
      <c r="BD47" s="53">
        <v>1</v>
      </c>
      <c r="BE47" s="53">
        <v>1</v>
      </c>
      <c r="BF47" s="53">
        <v>5</v>
      </c>
      <c r="BH47" s="53" t="s">
        <v>2100</v>
      </c>
      <c r="BI47" s="53" t="s">
        <v>2033</v>
      </c>
      <c r="BJ47" s="53" t="s">
        <v>2090</v>
      </c>
      <c r="BK47" s="53" t="s">
        <v>2049</v>
      </c>
      <c r="BL47" s="53" t="s">
        <v>145</v>
      </c>
      <c r="BN47" s="53" t="s">
        <v>163</v>
      </c>
      <c r="BO47" s="53" t="s">
        <v>171</v>
      </c>
      <c r="BP47" s="53" t="s">
        <v>176</v>
      </c>
      <c r="BQ47" s="53" t="s">
        <v>184</v>
      </c>
      <c r="BR47" s="53" t="s">
        <v>301</v>
      </c>
      <c r="BS47" s="53" t="s">
        <v>155</v>
      </c>
      <c r="BT47" s="53" t="s">
        <v>1948</v>
      </c>
      <c r="BU47" s="53" t="s">
        <v>208</v>
      </c>
      <c r="BV47" s="53" t="s">
        <v>214</v>
      </c>
      <c r="BW47" s="53" t="s">
        <v>2031</v>
      </c>
    </row>
    <row r="48" spans="1:75" ht="12.75" x14ac:dyDescent="0.2">
      <c r="A48" s="55">
        <v>43447.450038275463</v>
      </c>
      <c r="B48" s="53">
        <v>5</v>
      </c>
      <c r="C48" s="53">
        <v>3</v>
      </c>
      <c r="D48" s="53">
        <v>4</v>
      </c>
      <c r="E48" s="53">
        <v>5</v>
      </c>
      <c r="F48" s="53">
        <v>3</v>
      </c>
      <c r="G48" s="53">
        <v>5</v>
      </c>
      <c r="H48" s="53">
        <v>5</v>
      </c>
      <c r="I48" s="53">
        <v>4</v>
      </c>
      <c r="J48" s="53">
        <v>2</v>
      </c>
      <c r="K48" s="53">
        <v>5</v>
      </c>
      <c r="L48" s="53">
        <v>3</v>
      </c>
      <c r="M48" s="53">
        <v>4</v>
      </c>
      <c r="N48" s="53">
        <v>4</v>
      </c>
      <c r="O48" s="53">
        <v>2</v>
      </c>
      <c r="P48" s="53">
        <v>3</v>
      </c>
      <c r="Q48" s="53">
        <v>5</v>
      </c>
      <c r="R48" s="53">
        <v>3</v>
      </c>
      <c r="S48" s="53">
        <v>3</v>
      </c>
      <c r="T48" s="53" t="s">
        <v>5</v>
      </c>
      <c r="U48" s="53">
        <v>3</v>
      </c>
      <c r="V48" s="53">
        <v>4</v>
      </c>
      <c r="W48" s="53">
        <v>4</v>
      </c>
      <c r="X48" s="53">
        <v>4</v>
      </c>
      <c r="Y48" s="53">
        <v>4</v>
      </c>
      <c r="Z48" s="53">
        <v>3</v>
      </c>
      <c r="AA48" s="53">
        <v>5</v>
      </c>
      <c r="AB48" s="53">
        <v>5</v>
      </c>
      <c r="AC48" s="53">
        <v>5</v>
      </c>
      <c r="AD48" s="53">
        <v>5</v>
      </c>
      <c r="AE48" s="53">
        <v>3</v>
      </c>
      <c r="AF48" s="53">
        <v>5</v>
      </c>
      <c r="AG48" s="53">
        <v>5</v>
      </c>
      <c r="AH48" s="53">
        <v>5</v>
      </c>
      <c r="AI48" s="53">
        <v>5</v>
      </c>
      <c r="AJ48" s="53">
        <v>2</v>
      </c>
      <c r="AK48" s="53">
        <v>5</v>
      </c>
      <c r="AL48" s="53">
        <v>3</v>
      </c>
      <c r="AM48" s="53">
        <v>4</v>
      </c>
      <c r="AN48" s="53">
        <v>5</v>
      </c>
      <c r="AO48" s="53">
        <v>3</v>
      </c>
      <c r="AP48" s="53">
        <v>5</v>
      </c>
      <c r="AQ48" s="53">
        <v>5</v>
      </c>
      <c r="AR48" s="53">
        <v>3</v>
      </c>
      <c r="AS48" s="53">
        <v>3</v>
      </c>
      <c r="AT48" s="53">
        <v>5</v>
      </c>
      <c r="AU48" s="53">
        <v>3</v>
      </c>
      <c r="AV48" s="53">
        <v>4</v>
      </c>
      <c r="AW48" s="53">
        <v>3</v>
      </c>
      <c r="AX48" s="53">
        <v>3</v>
      </c>
      <c r="AY48" s="53">
        <v>3</v>
      </c>
      <c r="AZ48" s="53">
        <v>5</v>
      </c>
      <c r="BA48" s="53">
        <v>3</v>
      </c>
      <c r="BB48" s="53">
        <v>3</v>
      </c>
      <c r="BC48" s="53">
        <v>3</v>
      </c>
      <c r="BD48" s="53">
        <v>3</v>
      </c>
      <c r="BE48" s="53">
        <v>3</v>
      </c>
      <c r="BF48" s="53">
        <v>5</v>
      </c>
      <c r="BG48" s="53" t="s">
        <v>2162</v>
      </c>
      <c r="BH48" s="53" t="s">
        <v>2027</v>
      </c>
      <c r="BI48" s="53" t="s">
        <v>2033</v>
      </c>
      <c r="BJ48" s="53" t="s">
        <v>2163</v>
      </c>
      <c r="BK48" s="53" t="s">
        <v>2066</v>
      </c>
      <c r="BL48" s="53" t="s">
        <v>2052</v>
      </c>
      <c r="BM48" s="53" t="s">
        <v>2164</v>
      </c>
      <c r="BN48" s="53" t="s">
        <v>163</v>
      </c>
      <c r="BO48" s="53" t="s">
        <v>170</v>
      </c>
      <c r="BP48" s="53" t="s">
        <v>176</v>
      </c>
      <c r="BQ48" s="53" t="s">
        <v>183</v>
      </c>
      <c r="BR48" s="53" t="s">
        <v>379</v>
      </c>
      <c r="BS48" s="53" t="s">
        <v>204</v>
      </c>
      <c r="BT48" s="53" t="s">
        <v>510</v>
      </c>
      <c r="BU48" s="53" t="s">
        <v>208</v>
      </c>
      <c r="BV48" s="53" t="s">
        <v>214</v>
      </c>
      <c r="BW48" s="53" t="s">
        <v>2031</v>
      </c>
    </row>
    <row r="49" spans="1:75" ht="12.75" x14ac:dyDescent="0.2">
      <c r="A49" s="55">
        <v>43447.450331550921</v>
      </c>
      <c r="B49" s="53">
        <v>3</v>
      </c>
      <c r="C49" s="53">
        <v>5</v>
      </c>
      <c r="D49" s="53">
        <v>3</v>
      </c>
      <c r="E49" s="53">
        <v>3</v>
      </c>
      <c r="F49" s="53">
        <v>1</v>
      </c>
      <c r="G49" s="53">
        <v>5</v>
      </c>
      <c r="H49" s="53">
        <v>5</v>
      </c>
      <c r="I49" s="53">
        <v>4</v>
      </c>
      <c r="J49" s="53">
        <v>1</v>
      </c>
      <c r="K49" s="53">
        <v>2</v>
      </c>
      <c r="L49" s="53">
        <v>2</v>
      </c>
      <c r="M49" s="53">
        <v>3</v>
      </c>
      <c r="N49" s="53">
        <v>2</v>
      </c>
      <c r="O49" s="53">
        <v>2</v>
      </c>
      <c r="P49" s="53">
        <v>5</v>
      </c>
      <c r="Q49" s="53">
        <v>4</v>
      </c>
      <c r="R49" s="53">
        <v>4</v>
      </c>
      <c r="S49" s="53">
        <v>2</v>
      </c>
      <c r="T49" s="53">
        <v>3</v>
      </c>
      <c r="U49" s="53">
        <v>4</v>
      </c>
      <c r="V49" s="53">
        <v>2</v>
      </c>
      <c r="W49" s="53">
        <v>5</v>
      </c>
      <c r="X49" s="53">
        <v>4</v>
      </c>
      <c r="Y49" s="53">
        <v>3</v>
      </c>
      <c r="Z49" s="53">
        <v>3</v>
      </c>
      <c r="AA49" s="53">
        <v>3</v>
      </c>
      <c r="AB49" s="53">
        <v>3</v>
      </c>
      <c r="AC49" s="53">
        <v>3</v>
      </c>
      <c r="AD49" s="53">
        <v>2</v>
      </c>
      <c r="AE49" s="53">
        <v>4</v>
      </c>
      <c r="AF49" s="53">
        <v>5</v>
      </c>
      <c r="AG49" s="53">
        <v>5</v>
      </c>
      <c r="AH49" s="53">
        <v>4</v>
      </c>
      <c r="AI49" s="53">
        <v>4</v>
      </c>
      <c r="AJ49" s="53">
        <v>5</v>
      </c>
      <c r="AK49" s="53">
        <v>4</v>
      </c>
      <c r="AL49" s="53">
        <v>3</v>
      </c>
      <c r="AM49" s="53">
        <v>2</v>
      </c>
      <c r="AN49" s="53">
        <v>3</v>
      </c>
      <c r="AO49" s="53">
        <v>1</v>
      </c>
      <c r="AP49" s="53">
        <v>5</v>
      </c>
      <c r="AQ49" s="53">
        <v>5</v>
      </c>
      <c r="AR49" s="53">
        <v>4</v>
      </c>
      <c r="AS49" s="53">
        <v>3</v>
      </c>
      <c r="AT49" s="53">
        <v>2</v>
      </c>
      <c r="AU49" s="53">
        <v>4</v>
      </c>
      <c r="AV49" s="53">
        <v>5</v>
      </c>
      <c r="AW49" s="53">
        <v>4</v>
      </c>
      <c r="AX49" s="53">
        <v>2</v>
      </c>
      <c r="AY49" s="53">
        <v>5</v>
      </c>
      <c r="AZ49" s="53">
        <v>3</v>
      </c>
      <c r="BA49" s="53">
        <v>3</v>
      </c>
      <c r="BB49" s="53">
        <v>2</v>
      </c>
      <c r="BC49" s="53">
        <v>3</v>
      </c>
      <c r="BD49" s="53">
        <v>5</v>
      </c>
      <c r="BE49" s="53">
        <v>2</v>
      </c>
      <c r="BF49" s="53">
        <v>5</v>
      </c>
      <c r="BI49" s="53" t="s">
        <v>2069</v>
      </c>
      <c r="BJ49" s="53" t="s">
        <v>2165</v>
      </c>
      <c r="BK49" s="53" t="s">
        <v>2037</v>
      </c>
      <c r="BL49" s="53" t="s">
        <v>397</v>
      </c>
      <c r="BM49" s="53" t="s">
        <v>2166</v>
      </c>
      <c r="BN49" s="53" t="s">
        <v>163</v>
      </c>
      <c r="BO49" s="53" t="s">
        <v>169</v>
      </c>
      <c r="BP49" s="53" t="s">
        <v>176</v>
      </c>
      <c r="BQ49" s="53" t="s">
        <v>183</v>
      </c>
      <c r="BR49" s="53" t="s">
        <v>345</v>
      </c>
      <c r="BS49" s="53" t="s">
        <v>203</v>
      </c>
      <c r="BT49" s="53" t="s">
        <v>1027</v>
      </c>
      <c r="BU49" s="53" t="s">
        <v>208</v>
      </c>
      <c r="BV49" s="53" t="s">
        <v>214</v>
      </c>
      <c r="BW49" s="53" t="s">
        <v>2031</v>
      </c>
    </row>
    <row r="50" spans="1:75" ht="12.75" x14ac:dyDescent="0.2">
      <c r="A50" s="55">
        <v>43447.452832592593</v>
      </c>
      <c r="B50" s="53">
        <v>3</v>
      </c>
      <c r="C50" s="53">
        <v>1</v>
      </c>
      <c r="D50" s="53">
        <v>2</v>
      </c>
      <c r="E50" s="53">
        <v>1</v>
      </c>
      <c r="F50" s="53">
        <v>1</v>
      </c>
      <c r="G50" s="53">
        <v>4</v>
      </c>
      <c r="H50" s="53">
        <v>4</v>
      </c>
      <c r="I50" s="53">
        <v>3</v>
      </c>
      <c r="J50" s="53">
        <v>1</v>
      </c>
      <c r="K50" s="53">
        <v>2</v>
      </c>
      <c r="L50" s="53">
        <v>1</v>
      </c>
      <c r="M50" s="53">
        <v>1</v>
      </c>
      <c r="N50" s="53">
        <v>2</v>
      </c>
      <c r="O50" s="53">
        <v>5</v>
      </c>
      <c r="P50" s="53">
        <v>4</v>
      </c>
      <c r="Q50" s="53">
        <v>2</v>
      </c>
      <c r="R50" s="53">
        <v>2</v>
      </c>
      <c r="S50" s="53">
        <v>4</v>
      </c>
      <c r="T50" s="53">
        <v>1</v>
      </c>
      <c r="U50" s="53">
        <v>2</v>
      </c>
      <c r="V50" s="53" t="s">
        <v>5</v>
      </c>
      <c r="W50" s="53">
        <v>1</v>
      </c>
      <c r="X50" s="53">
        <v>5</v>
      </c>
      <c r="Y50" s="53">
        <v>1</v>
      </c>
      <c r="Z50" s="53">
        <v>2</v>
      </c>
      <c r="AA50" s="53">
        <v>3</v>
      </c>
      <c r="AB50" s="53">
        <v>3</v>
      </c>
      <c r="AC50" s="53">
        <v>3</v>
      </c>
      <c r="AD50" s="53">
        <v>1</v>
      </c>
      <c r="AE50" s="53">
        <v>4</v>
      </c>
      <c r="AF50" s="53">
        <v>4</v>
      </c>
      <c r="AG50" s="53">
        <v>3</v>
      </c>
      <c r="AH50" s="53">
        <v>2</v>
      </c>
      <c r="AI50" s="53">
        <v>3</v>
      </c>
      <c r="AJ50" s="53">
        <v>4</v>
      </c>
      <c r="AK50" s="53">
        <v>2</v>
      </c>
      <c r="AL50" s="53">
        <v>1</v>
      </c>
      <c r="AM50" s="53">
        <v>3</v>
      </c>
      <c r="AN50" s="53">
        <v>2</v>
      </c>
      <c r="AO50" s="53">
        <v>1</v>
      </c>
      <c r="AP50" s="53">
        <v>3</v>
      </c>
      <c r="AQ50" s="53">
        <v>4</v>
      </c>
      <c r="AR50" s="53">
        <v>3</v>
      </c>
      <c r="AS50" s="53">
        <v>1</v>
      </c>
      <c r="AT50" s="53">
        <v>1</v>
      </c>
      <c r="AU50" s="53">
        <v>1</v>
      </c>
      <c r="AV50" s="53">
        <v>1</v>
      </c>
      <c r="AW50" s="53">
        <v>2</v>
      </c>
      <c r="AX50" s="53">
        <v>5</v>
      </c>
      <c r="AY50" s="53">
        <v>3</v>
      </c>
      <c r="AZ50" s="53">
        <v>3</v>
      </c>
      <c r="BA50" s="53">
        <v>2</v>
      </c>
      <c r="BB50" s="53">
        <v>5</v>
      </c>
      <c r="BC50" s="53">
        <v>1</v>
      </c>
      <c r="BD50" s="53">
        <v>2</v>
      </c>
      <c r="BE50" s="53">
        <v>1</v>
      </c>
      <c r="BF50" s="53">
        <v>3</v>
      </c>
      <c r="BI50" s="53" t="s">
        <v>2061</v>
      </c>
      <c r="BJ50" s="53" t="s">
        <v>2030</v>
      </c>
      <c r="BK50" s="53" t="s">
        <v>2034</v>
      </c>
      <c r="BL50" s="53" t="s">
        <v>147</v>
      </c>
      <c r="BM50" s="53" t="s">
        <v>2167</v>
      </c>
      <c r="BN50" s="53" t="s">
        <v>162</v>
      </c>
      <c r="BO50" s="53" t="s">
        <v>169</v>
      </c>
      <c r="BP50" s="53" t="s">
        <v>177</v>
      </c>
      <c r="BQ50" s="53" t="s">
        <v>183</v>
      </c>
      <c r="BR50" s="53" t="s">
        <v>2168</v>
      </c>
      <c r="BS50" s="53" t="s">
        <v>153</v>
      </c>
      <c r="BT50" s="53" t="s">
        <v>1752</v>
      </c>
      <c r="BU50" s="53" t="s">
        <v>208</v>
      </c>
      <c r="BV50" s="53" t="s">
        <v>214</v>
      </c>
      <c r="BW50" s="53" t="s">
        <v>2031</v>
      </c>
    </row>
    <row r="51" spans="1:75" ht="12.75" x14ac:dyDescent="0.2">
      <c r="A51" s="55">
        <v>43447.454653391207</v>
      </c>
      <c r="B51" s="53">
        <v>5</v>
      </c>
      <c r="C51" s="53">
        <v>4</v>
      </c>
      <c r="D51" s="53">
        <v>3</v>
      </c>
      <c r="E51" s="53">
        <v>3</v>
      </c>
      <c r="F51" s="53">
        <v>3</v>
      </c>
      <c r="G51" s="53">
        <v>4</v>
      </c>
      <c r="H51" s="53">
        <v>4</v>
      </c>
      <c r="I51" s="53">
        <v>5</v>
      </c>
      <c r="J51" s="53">
        <v>2</v>
      </c>
      <c r="K51" s="53">
        <v>4</v>
      </c>
      <c r="L51" s="53">
        <v>5</v>
      </c>
      <c r="M51" s="53">
        <v>4</v>
      </c>
      <c r="N51" s="53" t="s">
        <v>5</v>
      </c>
      <c r="O51" s="53">
        <v>5</v>
      </c>
      <c r="P51" s="53">
        <v>4</v>
      </c>
      <c r="Q51" s="53">
        <v>4</v>
      </c>
      <c r="R51" s="53">
        <v>3</v>
      </c>
      <c r="S51" s="53">
        <v>4</v>
      </c>
      <c r="T51" s="53">
        <v>2</v>
      </c>
      <c r="U51" s="53">
        <v>5</v>
      </c>
      <c r="V51" s="53">
        <v>3</v>
      </c>
      <c r="W51" s="53">
        <v>5</v>
      </c>
      <c r="X51" s="53">
        <v>5</v>
      </c>
      <c r="Y51" s="53">
        <v>5</v>
      </c>
      <c r="Z51" s="53">
        <v>5</v>
      </c>
      <c r="AA51" s="53">
        <v>4</v>
      </c>
      <c r="AB51" s="53">
        <v>4</v>
      </c>
      <c r="AC51" s="53">
        <v>4</v>
      </c>
      <c r="AD51" s="53">
        <v>5</v>
      </c>
      <c r="AE51" s="53">
        <v>4</v>
      </c>
      <c r="AF51" s="53">
        <v>4</v>
      </c>
      <c r="AG51" s="53">
        <v>5</v>
      </c>
      <c r="AH51" s="53">
        <v>4</v>
      </c>
      <c r="AI51" s="53" t="s">
        <v>5</v>
      </c>
      <c r="AJ51" s="53">
        <v>3</v>
      </c>
      <c r="AK51" s="53">
        <v>2</v>
      </c>
      <c r="AL51" s="53">
        <v>5</v>
      </c>
      <c r="AM51" s="53">
        <v>2</v>
      </c>
      <c r="AN51" s="53">
        <v>4</v>
      </c>
      <c r="AO51" s="53">
        <v>3</v>
      </c>
      <c r="AP51" s="53">
        <v>4</v>
      </c>
      <c r="AQ51" s="53">
        <v>4</v>
      </c>
      <c r="AR51" s="53">
        <v>5</v>
      </c>
      <c r="AS51" s="53">
        <v>2</v>
      </c>
      <c r="AT51" s="53">
        <v>4</v>
      </c>
      <c r="AU51" s="53">
        <v>4</v>
      </c>
      <c r="AV51" s="53">
        <v>3</v>
      </c>
      <c r="AW51" s="53">
        <v>5</v>
      </c>
      <c r="AX51" s="53">
        <v>3</v>
      </c>
      <c r="AY51" s="53">
        <v>4</v>
      </c>
      <c r="AZ51" s="53">
        <v>4</v>
      </c>
      <c r="BA51" s="53">
        <v>4</v>
      </c>
      <c r="BB51" s="53">
        <v>3</v>
      </c>
      <c r="BC51" s="53">
        <v>1</v>
      </c>
      <c r="BD51" s="53">
        <v>3</v>
      </c>
      <c r="BE51" s="53">
        <v>3</v>
      </c>
      <c r="BF51" s="53">
        <v>5</v>
      </c>
      <c r="BH51" s="53" t="s">
        <v>2041</v>
      </c>
      <c r="BI51" s="53" t="s">
        <v>2036</v>
      </c>
      <c r="BJ51" s="53" t="s">
        <v>2169</v>
      </c>
      <c r="BK51" s="53" t="s">
        <v>2034</v>
      </c>
      <c r="BL51" s="53" t="s">
        <v>147</v>
      </c>
      <c r="BN51" s="53" t="s">
        <v>162</v>
      </c>
      <c r="BO51" s="53" t="s">
        <v>170</v>
      </c>
      <c r="BP51" s="53" t="s">
        <v>176</v>
      </c>
      <c r="BQ51" s="53" t="s">
        <v>183</v>
      </c>
      <c r="BR51" s="53" t="s">
        <v>455</v>
      </c>
      <c r="BS51" s="53" t="s">
        <v>546</v>
      </c>
      <c r="BT51" s="53" t="s">
        <v>498</v>
      </c>
      <c r="BU51" s="53" t="s">
        <v>208</v>
      </c>
      <c r="BV51" s="53" t="s">
        <v>214</v>
      </c>
      <c r="BW51" s="53" t="s">
        <v>2031</v>
      </c>
    </row>
    <row r="52" spans="1:75" ht="12.75" x14ac:dyDescent="0.2">
      <c r="A52" s="55">
        <v>43447.458961249999</v>
      </c>
      <c r="B52" s="53">
        <v>5</v>
      </c>
      <c r="C52" s="53">
        <v>5</v>
      </c>
      <c r="D52" s="53">
        <v>5</v>
      </c>
      <c r="E52" s="53">
        <v>2</v>
      </c>
      <c r="F52" s="53">
        <v>3</v>
      </c>
      <c r="G52" s="53">
        <v>5</v>
      </c>
      <c r="H52" s="53">
        <v>4</v>
      </c>
      <c r="I52" s="53">
        <v>4</v>
      </c>
      <c r="J52" s="53">
        <v>1</v>
      </c>
      <c r="K52" s="53">
        <v>2</v>
      </c>
      <c r="L52" s="53">
        <v>2</v>
      </c>
      <c r="M52" s="53">
        <v>5</v>
      </c>
      <c r="N52" s="53">
        <v>4</v>
      </c>
      <c r="O52" s="53">
        <v>2</v>
      </c>
      <c r="P52" s="53">
        <v>2</v>
      </c>
      <c r="Q52" s="53">
        <v>2</v>
      </c>
      <c r="R52" s="53">
        <v>2</v>
      </c>
      <c r="S52" s="53">
        <v>3</v>
      </c>
      <c r="T52" s="53">
        <v>1</v>
      </c>
      <c r="U52" s="53">
        <v>1</v>
      </c>
      <c r="V52" s="53">
        <v>5</v>
      </c>
      <c r="W52" s="53">
        <v>5</v>
      </c>
      <c r="X52" s="53">
        <v>3</v>
      </c>
      <c r="Y52" s="53">
        <v>3</v>
      </c>
      <c r="Z52" s="53">
        <v>1</v>
      </c>
      <c r="AA52" s="53">
        <v>4</v>
      </c>
      <c r="AB52" s="53">
        <v>5</v>
      </c>
      <c r="AC52" s="53">
        <v>3</v>
      </c>
      <c r="AD52" s="53">
        <v>5</v>
      </c>
      <c r="AE52" s="53">
        <v>2</v>
      </c>
      <c r="AF52" s="53">
        <v>2</v>
      </c>
      <c r="AG52" s="53">
        <v>5</v>
      </c>
      <c r="AH52" s="53">
        <v>5</v>
      </c>
      <c r="AI52" s="53">
        <v>5</v>
      </c>
      <c r="AJ52" s="53">
        <v>4</v>
      </c>
      <c r="AK52" s="53">
        <v>4</v>
      </c>
      <c r="AL52" s="53">
        <v>5</v>
      </c>
      <c r="AM52" s="53">
        <v>5</v>
      </c>
      <c r="AN52" s="53">
        <v>2</v>
      </c>
      <c r="AO52" s="53">
        <v>2</v>
      </c>
      <c r="AP52" s="53">
        <v>5</v>
      </c>
      <c r="AQ52" s="53">
        <v>5</v>
      </c>
      <c r="AR52" s="53">
        <v>4</v>
      </c>
      <c r="AS52" s="53">
        <v>1</v>
      </c>
      <c r="AT52" s="53">
        <v>2</v>
      </c>
      <c r="AU52" s="53">
        <v>2</v>
      </c>
      <c r="AV52" s="53">
        <v>5</v>
      </c>
      <c r="AW52" s="53">
        <v>2</v>
      </c>
      <c r="AX52" s="53">
        <v>2</v>
      </c>
      <c r="AY52" s="53">
        <v>3</v>
      </c>
      <c r="AZ52" s="53">
        <v>1</v>
      </c>
      <c r="BA52" s="53">
        <v>2</v>
      </c>
      <c r="BB52" s="53">
        <v>2</v>
      </c>
      <c r="BC52" s="53">
        <v>1</v>
      </c>
      <c r="BD52" s="53">
        <v>2</v>
      </c>
      <c r="BE52" s="53">
        <v>5</v>
      </c>
      <c r="BF52" s="53">
        <v>4</v>
      </c>
      <c r="BH52" s="53" t="s">
        <v>2028</v>
      </c>
      <c r="BI52" s="53" t="s">
        <v>2028</v>
      </c>
      <c r="BJ52" s="53" t="s">
        <v>2146</v>
      </c>
      <c r="BK52" s="53" t="s">
        <v>2034</v>
      </c>
      <c r="BL52" s="53" t="s">
        <v>147</v>
      </c>
      <c r="BN52" s="53" t="s">
        <v>163</v>
      </c>
      <c r="BO52" s="53" t="s">
        <v>171</v>
      </c>
      <c r="BP52" s="53" t="s">
        <v>176</v>
      </c>
      <c r="BQ52" s="53" t="s">
        <v>183</v>
      </c>
      <c r="BR52" s="53" t="s">
        <v>1352</v>
      </c>
      <c r="BS52" s="53" t="s">
        <v>192</v>
      </c>
      <c r="BT52" s="53" t="s">
        <v>961</v>
      </c>
      <c r="BU52" s="53" t="s">
        <v>208</v>
      </c>
      <c r="BV52" s="53" t="s">
        <v>214</v>
      </c>
      <c r="BW52" s="53" t="s">
        <v>2031</v>
      </c>
    </row>
    <row r="53" spans="1:75" ht="12.75" x14ac:dyDescent="0.2">
      <c r="A53" s="55">
        <v>43447.464017534723</v>
      </c>
      <c r="B53" s="53">
        <v>5</v>
      </c>
      <c r="C53" s="53">
        <v>5</v>
      </c>
      <c r="D53" s="53">
        <v>5</v>
      </c>
      <c r="E53" s="53">
        <v>3</v>
      </c>
      <c r="F53" s="53">
        <v>3</v>
      </c>
      <c r="G53" s="53">
        <v>5</v>
      </c>
      <c r="H53" s="53">
        <v>3</v>
      </c>
      <c r="I53" s="53">
        <v>5</v>
      </c>
      <c r="J53" s="53">
        <v>2</v>
      </c>
      <c r="K53" s="53" t="s">
        <v>5</v>
      </c>
      <c r="L53" s="53">
        <v>4</v>
      </c>
      <c r="M53" s="53">
        <v>5</v>
      </c>
      <c r="N53" s="53">
        <v>4</v>
      </c>
      <c r="O53" s="53">
        <v>5</v>
      </c>
      <c r="P53" s="53">
        <v>5</v>
      </c>
      <c r="Q53" s="53">
        <v>5</v>
      </c>
      <c r="R53" s="53">
        <v>3</v>
      </c>
      <c r="S53" s="53">
        <v>4</v>
      </c>
      <c r="T53" s="53">
        <v>5</v>
      </c>
      <c r="U53" s="53">
        <v>5</v>
      </c>
      <c r="V53" s="53">
        <v>2</v>
      </c>
      <c r="W53" s="53">
        <v>5</v>
      </c>
      <c r="X53" s="53">
        <v>5</v>
      </c>
      <c r="Y53" s="53">
        <v>5</v>
      </c>
      <c r="Z53" s="53">
        <v>5</v>
      </c>
      <c r="AA53" s="53">
        <v>5</v>
      </c>
      <c r="AB53" s="53">
        <v>5</v>
      </c>
      <c r="AC53" s="53">
        <v>5</v>
      </c>
      <c r="AD53" s="53">
        <v>5</v>
      </c>
      <c r="AE53" s="53">
        <v>4</v>
      </c>
      <c r="AF53" s="53">
        <v>5</v>
      </c>
      <c r="AG53" s="53">
        <v>5</v>
      </c>
      <c r="AH53" s="53">
        <v>5</v>
      </c>
      <c r="AI53" s="53">
        <v>5</v>
      </c>
      <c r="AJ53" s="53">
        <v>4</v>
      </c>
      <c r="AK53" s="53">
        <v>5</v>
      </c>
      <c r="AL53" s="53">
        <v>5</v>
      </c>
      <c r="AM53" s="53">
        <v>5</v>
      </c>
      <c r="AN53" s="53">
        <v>5</v>
      </c>
      <c r="AO53" s="53">
        <v>4</v>
      </c>
      <c r="AP53" s="53">
        <v>5</v>
      </c>
      <c r="AQ53" s="53">
        <v>5</v>
      </c>
      <c r="AR53" s="53">
        <v>5</v>
      </c>
      <c r="AS53" s="53">
        <v>3</v>
      </c>
      <c r="AT53" s="53" t="s">
        <v>5</v>
      </c>
      <c r="AU53" s="53">
        <v>5</v>
      </c>
      <c r="AV53" s="53">
        <v>5</v>
      </c>
      <c r="AW53" s="53">
        <v>4</v>
      </c>
      <c r="AX53" s="53">
        <v>5</v>
      </c>
      <c r="AY53" s="53">
        <v>5</v>
      </c>
      <c r="AZ53" s="53">
        <v>5</v>
      </c>
      <c r="BA53" s="53">
        <v>4</v>
      </c>
      <c r="BB53" s="53">
        <v>5</v>
      </c>
      <c r="BC53" s="53">
        <v>5</v>
      </c>
      <c r="BD53" s="53">
        <v>5</v>
      </c>
      <c r="BE53" s="53">
        <v>4</v>
      </c>
      <c r="BF53" s="53">
        <v>5</v>
      </c>
      <c r="BG53" s="53" t="s">
        <v>2170</v>
      </c>
      <c r="BH53" s="53" t="s">
        <v>2051</v>
      </c>
      <c r="BI53" s="53" t="s">
        <v>2036</v>
      </c>
      <c r="BJ53" s="53" t="s">
        <v>2030</v>
      </c>
      <c r="BK53" s="53" t="s">
        <v>2030</v>
      </c>
      <c r="BL53" s="53" t="s">
        <v>148</v>
      </c>
      <c r="BM53" s="53" t="s">
        <v>2171</v>
      </c>
      <c r="BN53" s="53" t="s">
        <v>162</v>
      </c>
      <c r="BO53" s="53" t="s">
        <v>170</v>
      </c>
      <c r="BP53" s="53" t="s">
        <v>181</v>
      </c>
      <c r="BQ53" s="53" t="s">
        <v>184</v>
      </c>
      <c r="BR53" s="53" t="s">
        <v>2172</v>
      </c>
      <c r="BS53" s="53" t="s">
        <v>192</v>
      </c>
      <c r="BT53" s="53" t="s">
        <v>772</v>
      </c>
      <c r="BU53" s="53" t="s">
        <v>2173</v>
      </c>
      <c r="BV53" s="53" t="s">
        <v>215</v>
      </c>
      <c r="BW53" s="53" t="s">
        <v>2031</v>
      </c>
    </row>
    <row r="54" spans="1:75" ht="12.75" x14ac:dyDescent="0.2">
      <c r="A54" s="55">
        <v>43447.465906793979</v>
      </c>
      <c r="B54" s="53">
        <v>3</v>
      </c>
      <c r="C54" s="53">
        <v>5</v>
      </c>
      <c r="D54" s="53">
        <v>5</v>
      </c>
      <c r="E54" s="53">
        <v>1</v>
      </c>
      <c r="F54" s="53">
        <v>2</v>
      </c>
      <c r="G54" s="53">
        <v>5</v>
      </c>
      <c r="H54" s="53">
        <v>5</v>
      </c>
      <c r="I54" s="53">
        <v>2</v>
      </c>
      <c r="J54" s="53">
        <v>1</v>
      </c>
      <c r="K54" s="53">
        <v>2</v>
      </c>
      <c r="L54" s="53">
        <v>2</v>
      </c>
      <c r="M54" s="53">
        <v>4</v>
      </c>
      <c r="N54" s="53">
        <v>3</v>
      </c>
      <c r="O54" s="53">
        <v>3</v>
      </c>
      <c r="P54" s="53">
        <v>4</v>
      </c>
      <c r="Q54" s="53">
        <v>4</v>
      </c>
      <c r="R54" s="53">
        <v>3</v>
      </c>
      <c r="S54" s="53">
        <v>3</v>
      </c>
      <c r="T54" s="53">
        <v>1</v>
      </c>
      <c r="U54" s="53">
        <v>3</v>
      </c>
      <c r="V54" s="53">
        <v>1</v>
      </c>
      <c r="W54" s="53">
        <v>3</v>
      </c>
      <c r="X54" s="53">
        <v>5</v>
      </c>
      <c r="Y54" s="53">
        <v>4</v>
      </c>
      <c r="Z54" s="53">
        <v>4</v>
      </c>
      <c r="AA54" s="53">
        <v>5</v>
      </c>
      <c r="AB54" s="53">
        <v>5</v>
      </c>
      <c r="AC54" s="53">
        <v>4</v>
      </c>
      <c r="AD54" s="53">
        <v>4</v>
      </c>
      <c r="AE54" s="53">
        <v>5</v>
      </c>
      <c r="AF54" s="53">
        <v>5</v>
      </c>
      <c r="AG54" s="53">
        <v>5</v>
      </c>
      <c r="AH54" s="53">
        <v>5</v>
      </c>
      <c r="AI54" s="53">
        <v>5</v>
      </c>
      <c r="AJ54" s="53">
        <v>4</v>
      </c>
      <c r="AK54" s="53">
        <v>4</v>
      </c>
      <c r="AL54" s="53">
        <v>5</v>
      </c>
      <c r="AM54" s="53">
        <v>5</v>
      </c>
      <c r="AN54" s="53">
        <v>3</v>
      </c>
      <c r="AO54" s="53">
        <v>2</v>
      </c>
      <c r="AP54" s="53">
        <v>5</v>
      </c>
      <c r="AQ54" s="53">
        <v>5</v>
      </c>
      <c r="AR54" s="53">
        <v>3</v>
      </c>
      <c r="AS54" s="53">
        <v>2</v>
      </c>
      <c r="AT54" s="53">
        <v>3</v>
      </c>
      <c r="AU54" s="53">
        <v>2</v>
      </c>
      <c r="AV54" s="53">
        <v>5</v>
      </c>
      <c r="AW54" s="53">
        <v>4</v>
      </c>
      <c r="AX54" s="53">
        <v>3</v>
      </c>
      <c r="AY54" s="53">
        <v>5</v>
      </c>
      <c r="AZ54" s="53">
        <v>5</v>
      </c>
      <c r="BA54" s="53">
        <v>3</v>
      </c>
      <c r="BB54" s="53">
        <v>3</v>
      </c>
      <c r="BC54" s="53">
        <v>1</v>
      </c>
      <c r="BD54" s="53">
        <v>3</v>
      </c>
      <c r="BE54" s="53">
        <v>1</v>
      </c>
      <c r="BF54" s="53">
        <v>3</v>
      </c>
      <c r="BG54" s="53" t="s">
        <v>2174</v>
      </c>
      <c r="BH54" s="53" t="s">
        <v>2085</v>
      </c>
      <c r="BI54" s="53" t="s">
        <v>2033</v>
      </c>
      <c r="BJ54" s="53" t="s">
        <v>2175</v>
      </c>
      <c r="BK54" s="53" t="s">
        <v>2034</v>
      </c>
      <c r="BL54" s="53" t="s">
        <v>2176</v>
      </c>
      <c r="BM54" s="53" t="s">
        <v>2177</v>
      </c>
      <c r="BN54" s="53" t="s">
        <v>162</v>
      </c>
      <c r="BO54" s="53" t="s">
        <v>170</v>
      </c>
      <c r="BP54" s="53" t="s">
        <v>179</v>
      </c>
      <c r="BQ54" s="53" t="s">
        <v>183</v>
      </c>
      <c r="BR54" s="53" t="s">
        <v>657</v>
      </c>
      <c r="BS54" s="53" t="s">
        <v>202</v>
      </c>
      <c r="BT54" s="53" t="s">
        <v>372</v>
      </c>
      <c r="BU54" s="53" t="s">
        <v>208</v>
      </c>
      <c r="BV54" s="53" t="s">
        <v>214</v>
      </c>
      <c r="BW54" s="53" t="s">
        <v>2031</v>
      </c>
    </row>
    <row r="55" spans="1:75" ht="12.75" x14ac:dyDescent="0.2">
      <c r="A55" s="55">
        <v>43447.468083657412</v>
      </c>
      <c r="B55" s="53">
        <v>2</v>
      </c>
      <c r="C55" s="53">
        <v>5</v>
      </c>
      <c r="D55" s="53">
        <v>4</v>
      </c>
      <c r="E55" s="53">
        <v>2</v>
      </c>
      <c r="F55" s="53">
        <v>1</v>
      </c>
      <c r="G55" s="53">
        <v>5</v>
      </c>
      <c r="H55" s="53">
        <v>3</v>
      </c>
      <c r="I55" s="53">
        <v>5</v>
      </c>
      <c r="J55" s="53">
        <v>2</v>
      </c>
      <c r="K55" s="53">
        <v>2</v>
      </c>
      <c r="L55" s="53">
        <v>3</v>
      </c>
      <c r="M55" s="53">
        <v>3</v>
      </c>
      <c r="N55" s="53">
        <v>2</v>
      </c>
      <c r="O55" s="53">
        <v>4</v>
      </c>
      <c r="P55" s="53">
        <v>5</v>
      </c>
      <c r="Q55" s="53">
        <v>5</v>
      </c>
      <c r="R55" s="53">
        <v>3</v>
      </c>
      <c r="S55" s="53">
        <v>1</v>
      </c>
      <c r="T55" s="53">
        <v>3</v>
      </c>
      <c r="U55" s="53">
        <v>1</v>
      </c>
      <c r="V55" s="53">
        <v>1</v>
      </c>
      <c r="W55" s="53">
        <v>3</v>
      </c>
      <c r="X55" s="53">
        <v>4</v>
      </c>
      <c r="Y55" s="53">
        <v>5</v>
      </c>
      <c r="Z55" s="53">
        <v>4</v>
      </c>
      <c r="AA55" s="53">
        <v>4</v>
      </c>
      <c r="AB55" s="53">
        <v>4</v>
      </c>
      <c r="AC55" s="53">
        <v>4</v>
      </c>
      <c r="AD55" s="53">
        <v>4</v>
      </c>
      <c r="AE55" s="53">
        <v>4</v>
      </c>
      <c r="AF55" s="53">
        <v>4</v>
      </c>
      <c r="AG55" s="53">
        <v>5</v>
      </c>
      <c r="AH55" s="53">
        <v>4</v>
      </c>
      <c r="AI55" s="53">
        <v>4</v>
      </c>
      <c r="AJ55" s="53">
        <v>4</v>
      </c>
      <c r="AK55" s="53">
        <v>3</v>
      </c>
      <c r="AL55" s="53">
        <v>5</v>
      </c>
      <c r="AM55" s="53">
        <v>4</v>
      </c>
      <c r="AN55" s="53">
        <v>3</v>
      </c>
      <c r="AO55" s="53">
        <v>1</v>
      </c>
      <c r="AP55" s="53">
        <v>5</v>
      </c>
      <c r="AQ55" s="53">
        <v>5</v>
      </c>
      <c r="AR55" s="53">
        <v>5</v>
      </c>
      <c r="AS55" s="53">
        <v>2</v>
      </c>
      <c r="AT55" s="53">
        <v>3</v>
      </c>
      <c r="AU55" s="53">
        <v>4</v>
      </c>
      <c r="AV55" s="53">
        <v>4</v>
      </c>
      <c r="AW55" s="53">
        <v>3</v>
      </c>
      <c r="AX55" s="53">
        <v>4</v>
      </c>
      <c r="AY55" s="53">
        <v>5</v>
      </c>
      <c r="AZ55" s="53">
        <v>5</v>
      </c>
      <c r="BA55" s="53">
        <v>4</v>
      </c>
      <c r="BB55" s="53">
        <v>3</v>
      </c>
      <c r="BC55" s="53">
        <v>3</v>
      </c>
      <c r="BD55" s="53">
        <v>3</v>
      </c>
      <c r="BE55" s="53">
        <v>2</v>
      </c>
      <c r="BF55" s="53">
        <v>4</v>
      </c>
      <c r="BG55" s="53" t="s">
        <v>2178</v>
      </c>
      <c r="BH55" s="53" t="s">
        <v>2028</v>
      </c>
      <c r="BI55" s="53" t="s">
        <v>2036</v>
      </c>
      <c r="BK55" s="53" t="s">
        <v>2042</v>
      </c>
      <c r="BL55" s="53" t="s">
        <v>2052</v>
      </c>
      <c r="BM55" s="53" t="s">
        <v>2179</v>
      </c>
      <c r="BN55" s="53" t="s">
        <v>163</v>
      </c>
      <c r="BO55" s="53" t="s">
        <v>170</v>
      </c>
      <c r="BP55" s="53" t="s">
        <v>177</v>
      </c>
      <c r="BQ55" s="53" t="s">
        <v>183</v>
      </c>
      <c r="BR55" s="53" t="s">
        <v>2180</v>
      </c>
      <c r="BS55" s="53" t="s">
        <v>204</v>
      </c>
      <c r="BT55" s="53" t="s">
        <v>402</v>
      </c>
      <c r="BU55" s="53" t="s">
        <v>208</v>
      </c>
      <c r="BV55" s="53" t="s">
        <v>214</v>
      </c>
      <c r="BW55" s="53" t="s">
        <v>2031</v>
      </c>
    </row>
    <row r="56" spans="1:75" ht="12.75" x14ac:dyDescent="0.2">
      <c r="A56" s="55">
        <v>43447.468992812501</v>
      </c>
      <c r="B56" s="53">
        <v>2</v>
      </c>
      <c r="C56" s="53">
        <v>5</v>
      </c>
      <c r="D56" s="53">
        <v>1</v>
      </c>
      <c r="E56" s="53">
        <v>2</v>
      </c>
      <c r="F56" s="53">
        <v>4</v>
      </c>
      <c r="G56" s="53">
        <v>5</v>
      </c>
      <c r="H56" s="53">
        <v>3</v>
      </c>
      <c r="I56" s="53">
        <v>4</v>
      </c>
      <c r="J56" s="53">
        <v>1</v>
      </c>
      <c r="K56" s="53">
        <v>3</v>
      </c>
      <c r="L56" s="53">
        <v>5</v>
      </c>
      <c r="M56" s="53">
        <v>2</v>
      </c>
      <c r="N56" s="53">
        <v>5</v>
      </c>
      <c r="O56" s="53">
        <v>5</v>
      </c>
      <c r="P56" s="53">
        <v>5</v>
      </c>
      <c r="Q56" s="53">
        <v>5</v>
      </c>
      <c r="R56" s="53">
        <v>5</v>
      </c>
      <c r="S56" s="53">
        <v>2</v>
      </c>
      <c r="T56" s="53">
        <v>1</v>
      </c>
      <c r="U56" s="53">
        <v>5</v>
      </c>
      <c r="V56" s="53">
        <v>1</v>
      </c>
      <c r="W56" s="53">
        <v>5</v>
      </c>
      <c r="X56" s="53">
        <v>5</v>
      </c>
      <c r="Y56" s="53">
        <v>5</v>
      </c>
      <c r="Z56" s="53">
        <v>3</v>
      </c>
      <c r="AA56" s="53">
        <v>5</v>
      </c>
      <c r="AB56" s="53">
        <v>2</v>
      </c>
      <c r="AC56" s="53">
        <v>5</v>
      </c>
      <c r="AD56" s="53">
        <v>2</v>
      </c>
      <c r="AE56" s="53">
        <v>3</v>
      </c>
      <c r="AF56" s="53">
        <v>3</v>
      </c>
      <c r="AG56" s="53">
        <v>3</v>
      </c>
      <c r="AH56" s="53">
        <v>4</v>
      </c>
      <c r="AI56" s="53">
        <v>4</v>
      </c>
      <c r="AJ56" s="53">
        <v>2</v>
      </c>
      <c r="AK56" s="53">
        <v>2</v>
      </c>
      <c r="AL56" s="53">
        <v>5</v>
      </c>
      <c r="AM56" s="53">
        <v>1</v>
      </c>
      <c r="AN56" s="53">
        <v>2</v>
      </c>
      <c r="AO56" s="53">
        <v>4</v>
      </c>
      <c r="AP56" s="53">
        <v>5</v>
      </c>
      <c r="AQ56" s="53">
        <v>2</v>
      </c>
      <c r="AR56" s="53">
        <v>5</v>
      </c>
      <c r="AS56" s="53">
        <v>2</v>
      </c>
      <c r="AT56" s="53">
        <v>2</v>
      </c>
      <c r="AU56" s="53">
        <v>5</v>
      </c>
      <c r="AV56" s="53">
        <v>3</v>
      </c>
      <c r="AW56" s="53">
        <v>5</v>
      </c>
      <c r="AX56" s="53">
        <v>5</v>
      </c>
      <c r="AY56" s="53">
        <v>5</v>
      </c>
      <c r="AZ56" s="53">
        <v>5</v>
      </c>
      <c r="BA56" s="53">
        <v>5</v>
      </c>
      <c r="BB56" s="53">
        <v>2</v>
      </c>
      <c r="BC56" s="53">
        <v>2</v>
      </c>
      <c r="BD56" s="53">
        <v>5</v>
      </c>
      <c r="BE56" s="53">
        <v>1</v>
      </c>
      <c r="BF56" s="53">
        <v>5</v>
      </c>
      <c r="BG56" s="53" t="s">
        <v>2181</v>
      </c>
      <c r="BH56" s="53" t="s">
        <v>2027</v>
      </c>
      <c r="BI56" s="53" t="s">
        <v>2028</v>
      </c>
      <c r="BJ56" s="53" t="s">
        <v>2182</v>
      </c>
      <c r="BK56" s="53" t="s">
        <v>2034</v>
      </c>
      <c r="BL56" s="53" t="s">
        <v>397</v>
      </c>
      <c r="BM56" s="53" t="s">
        <v>2183</v>
      </c>
      <c r="BN56" s="53" t="s">
        <v>162</v>
      </c>
      <c r="BO56" s="53" t="s">
        <v>169</v>
      </c>
      <c r="BP56" s="53" t="s">
        <v>2184</v>
      </c>
      <c r="BQ56" s="53" t="s">
        <v>183</v>
      </c>
      <c r="BR56" s="53" t="s">
        <v>345</v>
      </c>
      <c r="BS56" s="53" t="s">
        <v>204</v>
      </c>
      <c r="BT56" s="53" t="s">
        <v>596</v>
      </c>
      <c r="BU56" s="53" t="s">
        <v>208</v>
      </c>
      <c r="BV56" s="53" t="s">
        <v>214</v>
      </c>
      <c r="BW56" s="53" t="s">
        <v>2031</v>
      </c>
    </row>
    <row r="57" spans="1:75" ht="12.75" x14ac:dyDescent="0.2">
      <c r="A57" s="55">
        <v>43447.47064890046</v>
      </c>
      <c r="B57" s="53">
        <v>4</v>
      </c>
      <c r="C57" s="53">
        <v>3</v>
      </c>
      <c r="D57" s="53">
        <v>4</v>
      </c>
      <c r="E57" s="53">
        <v>3</v>
      </c>
      <c r="F57" s="53">
        <v>2</v>
      </c>
      <c r="G57" s="53">
        <v>3</v>
      </c>
      <c r="H57" s="53">
        <v>2</v>
      </c>
      <c r="I57" s="53">
        <v>5</v>
      </c>
      <c r="J57" s="53">
        <v>3</v>
      </c>
      <c r="K57" s="53">
        <v>4</v>
      </c>
      <c r="L57" s="53">
        <v>3</v>
      </c>
      <c r="M57" s="53">
        <v>3</v>
      </c>
      <c r="N57" s="53">
        <v>4</v>
      </c>
      <c r="O57" s="53">
        <v>4</v>
      </c>
      <c r="P57" s="53">
        <v>3</v>
      </c>
      <c r="Q57" s="53">
        <v>2</v>
      </c>
      <c r="R57" s="53">
        <v>2</v>
      </c>
      <c r="S57" s="53">
        <v>2</v>
      </c>
      <c r="T57" s="53">
        <v>5</v>
      </c>
      <c r="U57" s="53">
        <v>4</v>
      </c>
      <c r="V57" s="53">
        <v>4</v>
      </c>
      <c r="W57" s="53">
        <v>3</v>
      </c>
      <c r="X57" s="53">
        <v>3</v>
      </c>
      <c r="Y57" s="53">
        <v>4</v>
      </c>
      <c r="Z57" s="53">
        <v>4</v>
      </c>
      <c r="AA57" s="53">
        <v>4</v>
      </c>
      <c r="AB57" s="53">
        <v>4</v>
      </c>
      <c r="AC57" s="53">
        <v>4</v>
      </c>
      <c r="AD57" s="53">
        <v>2</v>
      </c>
      <c r="AE57" s="53">
        <v>4</v>
      </c>
      <c r="AF57" s="53">
        <v>2</v>
      </c>
      <c r="AG57" s="53">
        <v>5</v>
      </c>
      <c r="AH57" s="53">
        <v>5</v>
      </c>
      <c r="AI57" s="53">
        <v>3</v>
      </c>
      <c r="AJ57" s="53">
        <v>3</v>
      </c>
      <c r="AK57" s="53">
        <v>3</v>
      </c>
      <c r="AL57" s="53">
        <v>2</v>
      </c>
      <c r="AM57" s="53">
        <v>2</v>
      </c>
      <c r="AN57" s="53">
        <v>1</v>
      </c>
      <c r="AO57" s="53">
        <v>2</v>
      </c>
      <c r="AP57" s="53">
        <v>5</v>
      </c>
      <c r="AQ57" s="53">
        <v>1</v>
      </c>
      <c r="AR57" s="53">
        <v>5</v>
      </c>
      <c r="AS57" s="53">
        <v>2</v>
      </c>
      <c r="AT57" s="53">
        <v>5</v>
      </c>
      <c r="AU57" s="53">
        <v>1</v>
      </c>
      <c r="AV57" s="53">
        <v>2</v>
      </c>
      <c r="AW57" s="53">
        <v>2</v>
      </c>
      <c r="AX57" s="53">
        <v>4</v>
      </c>
      <c r="AY57" s="53">
        <v>3</v>
      </c>
      <c r="AZ57" s="53">
        <v>1</v>
      </c>
      <c r="BA57" s="53">
        <v>2</v>
      </c>
      <c r="BB57" s="53">
        <v>4</v>
      </c>
      <c r="BC57" s="53">
        <v>5</v>
      </c>
      <c r="BD57" s="53">
        <v>2</v>
      </c>
      <c r="BE57" s="53">
        <v>1</v>
      </c>
      <c r="BF57" s="53">
        <v>2</v>
      </c>
      <c r="BG57" s="53" t="s">
        <v>2185</v>
      </c>
      <c r="BH57" s="53" t="s">
        <v>2085</v>
      </c>
      <c r="BI57" s="53" t="s">
        <v>2033</v>
      </c>
      <c r="BJ57" s="53" t="s">
        <v>2186</v>
      </c>
      <c r="BK57" s="53" t="s">
        <v>2034</v>
      </c>
      <c r="BL57" s="53" t="s">
        <v>2176</v>
      </c>
      <c r="BN57" s="53" t="s">
        <v>163</v>
      </c>
      <c r="BO57" s="53" t="s">
        <v>170</v>
      </c>
      <c r="BP57" s="53" t="s">
        <v>176</v>
      </c>
      <c r="BQ57" s="53" t="s">
        <v>183</v>
      </c>
      <c r="BR57" s="53" t="s">
        <v>1722</v>
      </c>
      <c r="BS57" s="53" t="s">
        <v>202</v>
      </c>
      <c r="BT57" s="53" t="s">
        <v>312</v>
      </c>
      <c r="BU57" s="53" t="s">
        <v>208</v>
      </c>
      <c r="BV57" s="53" t="s">
        <v>214</v>
      </c>
      <c r="BW57" s="53" t="s">
        <v>2031</v>
      </c>
    </row>
    <row r="58" spans="1:75" ht="12.75" x14ac:dyDescent="0.2">
      <c r="A58" s="55">
        <v>43447.471440555557</v>
      </c>
      <c r="B58" s="53">
        <v>2</v>
      </c>
      <c r="C58" s="53">
        <v>5</v>
      </c>
      <c r="D58" s="53">
        <v>4</v>
      </c>
      <c r="E58" s="53">
        <v>2</v>
      </c>
      <c r="F58" s="53">
        <v>2</v>
      </c>
      <c r="G58" s="53">
        <v>5</v>
      </c>
      <c r="H58" s="53">
        <v>2</v>
      </c>
      <c r="I58" s="53">
        <v>4</v>
      </c>
      <c r="J58" s="53">
        <v>4</v>
      </c>
      <c r="K58" s="53">
        <v>2</v>
      </c>
      <c r="L58" s="53">
        <v>1</v>
      </c>
      <c r="M58" s="53">
        <v>2</v>
      </c>
      <c r="N58" s="53">
        <v>2</v>
      </c>
      <c r="O58" s="53">
        <v>4</v>
      </c>
      <c r="P58" s="53">
        <v>3</v>
      </c>
      <c r="Q58" s="53">
        <v>2</v>
      </c>
      <c r="R58" s="53">
        <v>5</v>
      </c>
      <c r="S58" s="53">
        <v>3</v>
      </c>
      <c r="T58" s="53">
        <v>2</v>
      </c>
      <c r="U58" s="53">
        <v>4</v>
      </c>
      <c r="V58" s="53">
        <v>2</v>
      </c>
      <c r="W58" s="53">
        <v>5</v>
      </c>
      <c r="X58" s="53">
        <v>5</v>
      </c>
      <c r="Y58" s="53">
        <v>4</v>
      </c>
      <c r="Z58" s="53">
        <v>5</v>
      </c>
      <c r="AA58" s="53">
        <v>3</v>
      </c>
      <c r="AB58" s="53">
        <v>5</v>
      </c>
      <c r="AC58" s="53">
        <v>4</v>
      </c>
      <c r="AD58" s="53">
        <v>4</v>
      </c>
      <c r="AE58" s="53">
        <v>4</v>
      </c>
      <c r="AF58" s="53">
        <v>4</v>
      </c>
      <c r="AG58" s="53">
        <v>4</v>
      </c>
      <c r="AH58" s="53">
        <v>4</v>
      </c>
      <c r="AI58" s="53">
        <v>5</v>
      </c>
      <c r="AJ58" s="53">
        <v>4</v>
      </c>
      <c r="AK58" s="53">
        <v>3</v>
      </c>
      <c r="AL58" s="53">
        <v>5</v>
      </c>
      <c r="AM58" s="53">
        <v>4</v>
      </c>
      <c r="AN58" s="53">
        <v>4</v>
      </c>
      <c r="AO58" s="53">
        <v>4</v>
      </c>
      <c r="AP58" s="53">
        <v>5</v>
      </c>
      <c r="AQ58" s="53">
        <v>4</v>
      </c>
      <c r="AR58" s="53">
        <v>5</v>
      </c>
      <c r="AS58" s="53">
        <v>4</v>
      </c>
      <c r="AT58" s="53">
        <v>3</v>
      </c>
      <c r="AU58" s="53">
        <v>3</v>
      </c>
      <c r="AV58" s="53">
        <v>3</v>
      </c>
      <c r="AW58" s="53">
        <v>4</v>
      </c>
      <c r="AX58" s="53">
        <v>4</v>
      </c>
      <c r="AY58" s="53">
        <v>4</v>
      </c>
      <c r="AZ58" s="53">
        <v>3</v>
      </c>
      <c r="BA58" s="53">
        <v>5</v>
      </c>
      <c r="BB58" s="53">
        <v>3</v>
      </c>
      <c r="BC58" s="53">
        <v>2</v>
      </c>
      <c r="BD58" s="53">
        <v>5</v>
      </c>
      <c r="BE58" s="53">
        <v>3</v>
      </c>
      <c r="BF58" s="53">
        <v>5</v>
      </c>
      <c r="BH58" s="53" t="s">
        <v>2027</v>
      </c>
      <c r="BI58" s="53" t="s">
        <v>2033</v>
      </c>
      <c r="BK58" s="53" t="s">
        <v>2037</v>
      </c>
      <c r="BL58" s="53" t="s">
        <v>2052</v>
      </c>
      <c r="BN58" s="53" t="s">
        <v>163</v>
      </c>
      <c r="BO58" s="53" t="s">
        <v>169</v>
      </c>
      <c r="BP58" s="53" t="s">
        <v>179</v>
      </c>
      <c r="BQ58" s="53" t="s">
        <v>183</v>
      </c>
      <c r="BR58" s="53" t="s">
        <v>345</v>
      </c>
      <c r="BS58" s="53" t="s">
        <v>204</v>
      </c>
      <c r="BT58" s="53" t="s">
        <v>346</v>
      </c>
      <c r="BU58" s="53" t="s">
        <v>208</v>
      </c>
      <c r="BV58" s="53" t="s">
        <v>214</v>
      </c>
      <c r="BW58" s="53" t="s">
        <v>2031</v>
      </c>
    </row>
    <row r="59" spans="1:75" ht="12.75" x14ac:dyDescent="0.2">
      <c r="A59" s="55">
        <v>43447.476605497686</v>
      </c>
      <c r="B59" s="53">
        <v>4</v>
      </c>
      <c r="C59" s="53">
        <v>5</v>
      </c>
      <c r="D59" s="53">
        <v>5</v>
      </c>
      <c r="E59" s="53">
        <v>1</v>
      </c>
      <c r="F59" s="53">
        <v>3</v>
      </c>
      <c r="G59" s="53">
        <v>5</v>
      </c>
      <c r="H59" s="53">
        <v>5</v>
      </c>
      <c r="I59" s="53">
        <v>2</v>
      </c>
      <c r="J59" s="53">
        <v>4</v>
      </c>
      <c r="K59" s="53">
        <v>1</v>
      </c>
      <c r="L59" s="53">
        <v>2</v>
      </c>
      <c r="M59" s="53">
        <v>4</v>
      </c>
      <c r="N59" s="53">
        <v>4</v>
      </c>
      <c r="O59" s="53">
        <v>1</v>
      </c>
      <c r="P59" s="53">
        <v>5</v>
      </c>
      <c r="Q59" s="53">
        <v>5</v>
      </c>
      <c r="R59" s="53">
        <v>1</v>
      </c>
      <c r="S59" s="53">
        <v>1</v>
      </c>
      <c r="T59" s="53">
        <v>1</v>
      </c>
      <c r="U59" s="53" t="s">
        <v>5</v>
      </c>
      <c r="V59" s="53" t="s">
        <v>5</v>
      </c>
      <c r="W59" s="53">
        <v>5</v>
      </c>
      <c r="X59" s="53">
        <v>4</v>
      </c>
      <c r="Y59" s="53">
        <v>1</v>
      </c>
      <c r="Z59" s="53">
        <v>5</v>
      </c>
      <c r="AA59" s="53">
        <v>5</v>
      </c>
      <c r="AB59" s="53">
        <v>5</v>
      </c>
      <c r="AC59" s="53">
        <v>3</v>
      </c>
      <c r="AD59" s="53">
        <v>1</v>
      </c>
      <c r="AE59" s="53">
        <v>4</v>
      </c>
      <c r="AF59" s="53">
        <v>4</v>
      </c>
      <c r="AG59" s="53">
        <v>4</v>
      </c>
      <c r="AH59" s="53">
        <v>3</v>
      </c>
      <c r="AI59" s="53">
        <v>5</v>
      </c>
      <c r="AJ59" s="53">
        <v>4</v>
      </c>
      <c r="AK59" s="53">
        <v>4</v>
      </c>
      <c r="AL59" s="53">
        <v>5</v>
      </c>
      <c r="AM59" s="53">
        <v>5</v>
      </c>
      <c r="AN59" s="53">
        <v>1</v>
      </c>
      <c r="AO59" s="53">
        <v>3</v>
      </c>
      <c r="AP59" s="53">
        <v>5</v>
      </c>
      <c r="AQ59" s="53">
        <v>5</v>
      </c>
      <c r="AR59" s="53">
        <v>1</v>
      </c>
      <c r="AS59" s="53">
        <v>3</v>
      </c>
      <c r="AT59" s="53">
        <v>1</v>
      </c>
      <c r="AU59" s="53">
        <v>2</v>
      </c>
      <c r="AV59" s="53">
        <v>5</v>
      </c>
      <c r="AW59" s="53">
        <v>4</v>
      </c>
      <c r="AX59" s="53">
        <v>2</v>
      </c>
      <c r="AY59" s="53">
        <v>5</v>
      </c>
      <c r="AZ59" s="53">
        <v>5</v>
      </c>
      <c r="BA59" s="53">
        <v>1</v>
      </c>
      <c r="BB59" s="53">
        <v>1</v>
      </c>
      <c r="BC59" s="53">
        <v>1</v>
      </c>
      <c r="BD59" s="53">
        <v>1</v>
      </c>
      <c r="BE59" s="53">
        <v>1</v>
      </c>
      <c r="BF59" s="53">
        <v>5</v>
      </c>
      <c r="BH59" s="53" t="s">
        <v>2028</v>
      </c>
      <c r="BI59" s="53" t="s">
        <v>2028</v>
      </c>
      <c r="BJ59" s="53" t="s">
        <v>2182</v>
      </c>
      <c r="BK59" s="53" t="s">
        <v>2030</v>
      </c>
      <c r="BL59" s="53" t="s">
        <v>147</v>
      </c>
      <c r="BM59" s="53" t="s">
        <v>2187</v>
      </c>
      <c r="BN59" s="53" t="s">
        <v>163</v>
      </c>
      <c r="BO59" s="53" t="s">
        <v>172</v>
      </c>
      <c r="BP59" s="53" t="s">
        <v>176</v>
      </c>
      <c r="BQ59" s="53" t="s">
        <v>861</v>
      </c>
      <c r="BR59" s="53" t="s">
        <v>1368</v>
      </c>
      <c r="BS59" s="53" t="s">
        <v>192</v>
      </c>
      <c r="BT59" s="53" t="s">
        <v>402</v>
      </c>
      <c r="BU59" s="53" t="s">
        <v>208</v>
      </c>
      <c r="BV59" s="53" t="s">
        <v>214</v>
      </c>
      <c r="BW59" s="53" t="s">
        <v>2031</v>
      </c>
    </row>
    <row r="60" spans="1:75" ht="12.75" x14ac:dyDescent="0.2">
      <c r="A60" s="55">
        <v>43447.478091666664</v>
      </c>
      <c r="B60" s="53">
        <v>3</v>
      </c>
      <c r="C60" s="53">
        <v>1</v>
      </c>
      <c r="D60" s="53">
        <v>1</v>
      </c>
      <c r="E60" s="53">
        <v>4</v>
      </c>
      <c r="F60" s="53">
        <v>2</v>
      </c>
      <c r="G60" s="53">
        <v>4</v>
      </c>
      <c r="H60" s="53">
        <v>1</v>
      </c>
      <c r="I60" s="53">
        <v>3</v>
      </c>
      <c r="J60" s="53">
        <v>5</v>
      </c>
      <c r="K60" s="53">
        <v>5</v>
      </c>
      <c r="L60" s="53">
        <v>2</v>
      </c>
      <c r="M60" s="53">
        <v>5</v>
      </c>
      <c r="N60" s="53">
        <v>1</v>
      </c>
      <c r="O60" s="53">
        <v>5</v>
      </c>
      <c r="P60" s="53">
        <v>2</v>
      </c>
      <c r="Q60" s="53">
        <v>5</v>
      </c>
      <c r="R60" s="53">
        <v>2</v>
      </c>
      <c r="S60" s="53">
        <v>2</v>
      </c>
      <c r="T60" s="53">
        <v>4</v>
      </c>
      <c r="U60" s="53">
        <v>4</v>
      </c>
      <c r="V60" s="53">
        <v>1</v>
      </c>
      <c r="W60" s="53">
        <v>1</v>
      </c>
      <c r="X60" s="53">
        <v>5</v>
      </c>
      <c r="Y60" s="53">
        <v>4</v>
      </c>
      <c r="Z60" s="53">
        <v>5</v>
      </c>
      <c r="AA60" s="53">
        <v>5</v>
      </c>
      <c r="AB60" s="53">
        <v>5</v>
      </c>
      <c r="AC60" s="53">
        <v>4</v>
      </c>
      <c r="AD60" s="53">
        <v>2</v>
      </c>
      <c r="AE60" s="53">
        <v>4</v>
      </c>
      <c r="AF60" s="53">
        <v>4</v>
      </c>
      <c r="AG60" s="53">
        <v>4</v>
      </c>
      <c r="AH60" s="53">
        <v>4</v>
      </c>
      <c r="AI60" s="53">
        <v>4</v>
      </c>
      <c r="AJ60" s="53">
        <v>2</v>
      </c>
      <c r="AK60" s="53">
        <v>4</v>
      </c>
      <c r="AL60" s="53">
        <v>1</v>
      </c>
      <c r="AM60" s="53">
        <v>1</v>
      </c>
      <c r="AN60" s="53">
        <v>5</v>
      </c>
      <c r="AO60" s="53">
        <v>3</v>
      </c>
      <c r="AP60" s="53">
        <v>3</v>
      </c>
      <c r="AQ60" s="53">
        <v>1</v>
      </c>
      <c r="AR60" s="53">
        <v>4</v>
      </c>
      <c r="AS60" s="53">
        <v>5</v>
      </c>
      <c r="AT60" s="53">
        <v>5</v>
      </c>
      <c r="AU60" s="53">
        <v>4</v>
      </c>
      <c r="AV60" s="53">
        <v>5</v>
      </c>
      <c r="AW60" s="53">
        <v>1</v>
      </c>
      <c r="AX60" s="53">
        <v>5</v>
      </c>
      <c r="AY60" s="53">
        <v>3</v>
      </c>
      <c r="AZ60" s="53">
        <v>5</v>
      </c>
      <c r="BA60" s="53">
        <v>4</v>
      </c>
      <c r="BB60" s="53">
        <v>2</v>
      </c>
      <c r="BC60" s="53">
        <v>5</v>
      </c>
      <c r="BD60" s="53">
        <v>5</v>
      </c>
      <c r="BE60" s="53">
        <v>1</v>
      </c>
      <c r="BF60" s="53">
        <v>1</v>
      </c>
      <c r="BG60" s="53" t="s">
        <v>2188</v>
      </c>
      <c r="BH60" s="53" t="s">
        <v>2145</v>
      </c>
      <c r="BI60" s="53" t="s">
        <v>2033</v>
      </c>
      <c r="BJ60" s="53" t="s">
        <v>2182</v>
      </c>
      <c r="BK60" s="53" t="s">
        <v>2049</v>
      </c>
      <c r="BL60" s="53" t="s">
        <v>2176</v>
      </c>
      <c r="BM60" s="53" t="s">
        <v>2189</v>
      </c>
      <c r="BN60" s="53" t="s">
        <v>163</v>
      </c>
      <c r="BO60" s="53" t="s">
        <v>170</v>
      </c>
      <c r="BP60" s="53" t="s">
        <v>176</v>
      </c>
      <c r="BQ60" s="53" t="s">
        <v>183</v>
      </c>
      <c r="BR60" s="53" t="s">
        <v>2190</v>
      </c>
      <c r="BS60" s="53" t="s">
        <v>204</v>
      </c>
      <c r="BT60" s="53" t="s">
        <v>461</v>
      </c>
      <c r="BU60" s="53" t="s">
        <v>210</v>
      </c>
      <c r="BW60" s="53" t="s">
        <v>2031</v>
      </c>
    </row>
    <row r="61" spans="1:75" ht="12.75" x14ac:dyDescent="0.2">
      <c r="A61" s="55">
        <v>43447.518453634257</v>
      </c>
      <c r="B61" s="53">
        <v>1</v>
      </c>
      <c r="C61" s="53">
        <v>1</v>
      </c>
      <c r="D61" s="53">
        <v>1</v>
      </c>
      <c r="E61" s="53">
        <v>1</v>
      </c>
      <c r="F61" s="53">
        <v>1</v>
      </c>
      <c r="G61" s="53">
        <v>5</v>
      </c>
      <c r="H61" s="53">
        <v>1</v>
      </c>
      <c r="I61" s="53">
        <v>1</v>
      </c>
      <c r="J61" s="53">
        <v>1</v>
      </c>
      <c r="K61" s="53">
        <v>1</v>
      </c>
      <c r="L61" s="53">
        <v>1</v>
      </c>
      <c r="M61" s="53">
        <v>1</v>
      </c>
      <c r="N61" s="53">
        <v>1</v>
      </c>
      <c r="O61" s="53">
        <v>5</v>
      </c>
      <c r="P61" s="53">
        <v>5</v>
      </c>
      <c r="Q61" s="53">
        <v>1</v>
      </c>
      <c r="R61" s="53">
        <v>1</v>
      </c>
      <c r="S61" s="53">
        <v>4</v>
      </c>
      <c r="T61" s="53">
        <v>1</v>
      </c>
      <c r="U61" s="53">
        <v>1</v>
      </c>
      <c r="V61" s="53">
        <v>1</v>
      </c>
      <c r="W61" s="53">
        <v>1</v>
      </c>
      <c r="X61" s="53">
        <v>5</v>
      </c>
      <c r="Y61" s="53">
        <v>2</v>
      </c>
      <c r="Z61" s="53">
        <v>5</v>
      </c>
      <c r="AA61" s="53">
        <v>3</v>
      </c>
      <c r="AB61" s="53">
        <v>5</v>
      </c>
      <c r="AC61" s="53">
        <v>3</v>
      </c>
      <c r="AD61" s="53">
        <v>5</v>
      </c>
      <c r="AE61" s="53">
        <v>5</v>
      </c>
      <c r="AF61" s="53">
        <v>5</v>
      </c>
      <c r="AG61" s="53">
        <v>5</v>
      </c>
      <c r="AH61" s="53">
        <v>5</v>
      </c>
      <c r="AI61" s="53">
        <v>5</v>
      </c>
      <c r="AJ61" s="53">
        <v>1</v>
      </c>
      <c r="AK61" s="53">
        <v>1</v>
      </c>
      <c r="AL61" s="53">
        <v>1</v>
      </c>
      <c r="AM61" s="53">
        <v>1</v>
      </c>
      <c r="AN61" s="53">
        <v>1</v>
      </c>
      <c r="AO61" s="53">
        <v>1</v>
      </c>
      <c r="AP61" s="53">
        <v>5</v>
      </c>
      <c r="AQ61" s="53">
        <v>1</v>
      </c>
      <c r="AR61" s="53">
        <v>3</v>
      </c>
      <c r="AS61" s="53">
        <v>1</v>
      </c>
      <c r="AT61" s="53">
        <v>1</v>
      </c>
      <c r="AU61" s="53">
        <v>1</v>
      </c>
      <c r="AV61" s="53">
        <v>3</v>
      </c>
      <c r="AW61" s="53">
        <v>1</v>
      </c>
      <c r="AX61" s="53">
        <v>3</v>
      </c>
      <c r="AY61" s="53">
        <v>4</v>
      </c>
      <c r="AZ61" s="53">
        <v>3</v>
      </c>
      <c r="BA61" s="53">
        <v>1</v>
      </c>
      <c r="BB61" s="53">
        <v>4</v>
      </c>
      <c r="BC61" s="53">
        <v>1</v>
      </c>
      <c r="BD61" s="53">
        <v>1</v>
      </c>
      <c r="BE61" s="53">
        <v>1</v>
      </c>
      <c r="BF61" s="53">
        <v>4</v>
      </c>
      <c r="BH61" s="53" t="s">
        <v>2027</v>
      </c>
      <c r="BI61" s="53" t="s">
        <v>2033</v>
      </c>
      <c r="BJ61" s="53" t="s">
        <v>2049</v>
      </c>
      <c r="BK61" s="53" t="s">
        <v>2049</v>
      </c>
      <c r="BL61" s="53" t="s">
        <v>2052</v>
      </c>
      <c r="BM61" s="53" t="s">
        <v>2191</v>
      </c>
      <c r="BN61" s="53" t="s">
        <v>163</v>
      </c>
      <c r="BO61" s="53" t="s">
        <v>170</v>
      </c>
      <c r="BP61" s="53" t="s">
        <v>176</v>
      </c>
      <c r="BQ61" s="53" t="s">
        <v>183</v>
      </c>
      <c r="BR61" s="53" t="s">
        <v>2192</v>
      </c>
      <c r="BS61" s="53" t="s">
        <v>204</v>
      </c>
      <c r="BT61" s="53" t="s">
        <v>394</v>
      </c>
      <c r="BU61" s="53" t="s">
        <v>158</v>
      </c>
      <c r="BV61" s="53" t="s">
        <v>216</v>
      </c>
      <c r="BW61" s="53" t="s">
        <v>2031</v>
      </c>
    </row>
    <row r="62" spans="1:75" ht="12.75" x14ac:dyDescent="0.2">
      <c r="A62" s="55">
        <v>43447.535051041668</v>
      </c>
      <c r="B62" s="53">
        <v>1</v>
      </c>
      <c r="C62" s="53">
        <v>4</v>
      </c>
      <c r="D62" s="53">
        <v>1</v>
      </c>
      <c r="E62" s="53">
        <v>1</v>
      </c>
      <c r="F62" s="53">
        <v>1</v>
      </c>
      <c r="G62" s="53">
        <v>2</v>
      </c>
      <c r="H62" s="53">
        <v>1</v>
      </c>
      <c r="I62" s="53">
        <v>1</v>
      </c>
      <c r="J62" s="53">
        <v>2</v>
      </c>
      <c r="K62" s="53">
        <v>3</v>
      </c>
      <c r="L62" s="53">
        <v>5</v>
      </c>
      <c r="M62" s="53">
        <v>1</v>
      </c>
      <c r="N62" s="53">
        <v>3</v>
      </c>
      <c r="O62" s="53">
        <v>5</v>
      </c>
      <c r="P62" s="53">
        <v>4</v>
      </c>
      <c r="Q62" s="53">
        <v>5</v>
      </c>
      <c r="R62" s="53">
        <v>5</v>
      </c>
      <c r="S62" s="53">
        <v>1</v>
      </c>
      <c r="T62" s="53">
        <v>1</v>
      </c>
      <c r="U62" s="53">
        <v>4</v>
      </c>
      <c r="V62" s="53">
        <v>3</v>
      </c>
      <c r="W62" s="53">
        <v>2</v>
      </c>
      <c r="X62" s="53">
        <v>1</v>
      </c>
      <c r="Y62" s="53">
        <v>1</v>
      </c>
      <c r="Z62" s="53">
        <v>3</v>
      </c>
      <c r="AA62" s="53">
        <v>2</v>
      </c>
      <c r="AB62" s="53">
        <v>3</v>
      </c>
      <c r="AC62" s="53">
        <v>1</v>
      </c>
      <c r="AD62" s="53">
        <v>1</v>
      </c>
      <c r="AE62" s="53">
        <v>1</v>
      </c>
      <c r="AF62" s="53">
        <v>1</v>
      </c>
      <c r="AG62" s="53">
        <v>1</v>
      </c>
      <c r="AH62" s="53">
        <v>1</v>
      </c>
      <c r="AI62" s="53">
        <v>4</v>
      </c>
      <c r="AJ62" s="53">
        <v>1</v>
      </c>
      <c r="AK62" s="53">
        <v>1</v>
      </c>
      <c r="AL62" s="53">
        <v>4</v>
      </c>
      <c r="AM62" s="53">
        <v>1</v>
      </c>
      <c r="AN62" s="53">
        <v>1</v>
      </c>
      <c r="AO62" s="53">
        <v>1</v>
      </c>
      <c r="AP62" s="53">
        <v>1</v>
      </c>
      <c r="AQ62" s="53">
        <v>1</v>
      </c>
      <c r="AR62" s="53">
        <v>1</v>
      </c>
      <c r="AS62" s="53">
        <v>3</v>
      </c>
      <c r="AT62" s="53">
        <v>3</v>
      </c>
      <c r="AU62" s="53">
        <v>5</v>
      </c>
      <c r="AV62" s="53">
        <v>1</v>
      </c>
      <c r="AW62" s="53">
        <v>2</v>
      </c>
      <c r="AX62" s="53">
        <v>5</v>
      </c>
      <c r="AY62" s="53">
        <v>2</v>
      </c>
      <c r="AZ62" s="53">
        <v>5</v>
      </c>
      <c r="BA62" s="53">
        <v>5</v>
      </c>
      <c r="BB62" s="53">
        <v>4</v>
      </c>
      <c r="BC62" s="53">
        <v>1</v>
      </c>
      <c r="BD62" s="53">
        <v>3</v>
      </c>
      <c r="BE62" s="53">
        <v>3</v>
      </c>
      <c r="BF62" s="53">
        <v>2</v>
      </c>
      <c r="BG62" s="53" t="s">
        <v>2193</v>
      </c>
      <c r="BH62" s="53" t="s">
        <v>2100</v>
      </c>
      <c r="BI62" s="53" t="s">
        <v>2028</v>
      </c>
      <c r="BK62" s="53" t="s">
        <v>2066</v>
      </c>
      <c r="BL62" s="53" t="s">
        <v>147</v>
      </c>
      <c r="BM62" s="53" t="s">
        <v>2194</v>
      </c>
      <c r="BN62" s="53" t="s">
        <v>162</v>
      </c>
      <c r="BO62" s="53" t="s">
        <v>171</v>
      </c>
      <c r="BP62" s="53" t="s">
        <v>177</v>
      </c>
      <c r="BQ62" s="53" t="s">
        <v>183</v>
      </c>
      <c r="BR62" s="53" t="s">
        <v>1316</v>
      </c>
      <c r="BS62" s="53" t="s">
        <v>203</v>
      </c>
      <c r="BT62" s="53" t="s">
        <v>694</v>
      </c>
      <c r="BU62" s="53" t="s">
        <v>208</v>
      </c>
      <c r="BV62" s="53" t="s">
        <v>214</v>
      </c>
      <c r="BW62" s="53" t="s">
        <v>2031</v>
      </c>
    </row>
    <row r="63" spans="1:75" ht="12.75" x14ac:dyDescent="0.2">
      <c r="A63" s="55">
        <v>43447.553864722227</v>
      </c>
      <c r="B63" s="53">
        <v>3</v>
      </c>
      <c r="C63" s="53">
        <v>5</v>
      </c>
      <c r="D63" s="53">
        <v>2</v>
      </c>
      <c r="E63" s="53">
        <v>5</v>
      </c>
      <c r="F63" s="53">
        <v>4</v>
      </c>
      <c r="G63" s="53">
        <v>5</v>
      </c>
      <c r="H63" s="53">
        <v>4</v>
      </c>
      <c r="I63" s="53">
        <v>5</v>
      </c>
      <c r="J63" s="53">
        <v>3</v>
      </c>
      <c r="K63" s="53">
        <v>4</v>
      </c>
      <c r="L63" s="53">
        <v>3</v>
      </c>
      <c r="M63" s="53">
        <v>2</v>
      </c>
      <c r="N63" s="53">
        <v>3</v>
      </c>
      <c r="O63" s="53">
        <v>5</v>
      </c>
      <c r="P63" s="53">
        <v>4</v>
      </c>
      <c r="Q63" s="53">
        <v>5</v>
      </c>
      <c r="R63" s="53">
        <v>5</v>
      </c>
      <c r="S63" s="53">
        <v>3</v>
      </c>
      <c r="T63" s="53">
        <v>4</v>
      </c>
      <c r="U63" s="53">
        <v>3</v>
      </c>
      <c r="V63" s="53" t="s">
        <v>5</v>
      </c>
      <c r="W63" s="53">
        <v>5</v>
      </c>
      <c r="X63" s="53">
        <v>5</v>
      </c>
      <c r="Y63" s="53">
        <v>5</v>
      </c>
      <c r="Z63" s="53">
        <v>5</v>
      </c>
      <c r="AA63" s="53">
        <v>5</v>
      </c>
      <c r="AB63" s="53">
        <v>4</v>
      </c>
      <c r="AC63" s="53">
        <v>4</v>
      </c>
      <c r="AD63" s="53">
        <v>4</v>
      </c>
      <c r="AE63" s="53">
        <v>5</v>
      </c>
      <c r="AF63" s="53">
        <v>3</v>
      </c>
      <c r="AG63" s="53">
        <v>5</v>
      </c>
      <c r="AH63" s="53">
        <v>5</v>
      </c>
      <c r="AI63" s="53">
        <v>4</v>
      </c>
      <c r="AJ63" s="53">
        <v>4</v>
      </c>
      <c r="AK63" s="53">
        <v>3</v>
      </c>
      <c r="AL63" s="53">
        <v>5</v>
      </c>
      <c r="AM63" s="53">
        <v>2</v>
      </c>
      <c r="AN63" s="53">
        <v>5</v>
      </c>
      <c r="AO63" s="53">
        <v>4</v>
      </c>
      <c r="AP63" s="53">
        <v>5</v>
      </c>
      <c r="AQ63" s="53">
        <v>5</v>
      </c>
      <c r="AR63" s="53">
        <v>4</v>
      </c>
      <c r="AS63" s="53">
        <v>2</v>
      </c>
      <c r="AT63" s="53">
        <v>4</v>
      </c>
      <c r="AU63" s="53">
        <v>2</v>
      </c>
      <c r="AV63" s="53">
        <v>2</v>
      </c>
      <c r="AW63" s="53">
        <v>3</v>
      </c>
      <c r="AX63" s="53">
        <v>5</v>
      </c>
      <c r="AY63" s="53">
        <v>4</v>
      </c>
      <c r="AZ63" s="53">
        <v>5</v>
      </c>
      <c r="BA63" s="53">
        <v>5</v>
      </c>
      <c r="BB63" s="53">
        <v>3</v>
      </c>
      <c r="BC63" s="53">
        <v>5</v>
      </c>
      <c r="BD63" s="53">
        <v>3</v>
      </c>
      <c r="BE63" s="53" t="s">
        <v>5</v>
      </c>
      <c r="BF63" s="53">
        <v>5</v>
      </c>
      <c r="BH63" s="53" t="s">
        <v>2027</v>
      </c>
      <c r="BI63" s="53" t="s">
        <v>2033</v>
      </c>
      <c r="BJ63" s="53" t="s">
        <v>2090</v>
      </c>
      <c r="BK63" s="53" t="s">
        <v>2034</v>
      </c>
      <c r="BL63" s="53" t="s">
        <v>2052</v>
      </c>
      <c r="BM63" s="53" t="s">
        <v>2195</v>
      </c>
      <c r="BN63" s="53" t="s">
        <v>163</v>
      </c>
      <c r="BO63" s="53" t="s">
        <v>169</v>
      </c>
      <c r="BP63" s="53" t="s">
        <v>176</v>
      </c>
      <c r="BQ63" s="53" t="s">
        <v>183</v>
      </c>
      <c r="BR63" s="53" t="s">
        <v>571</v>
      </c>
      <c r="BS63" s="53" t="s">
        <v>203</v>
      </c>
      <c r="BT63" s="53" t="s">
        <v>353</v>
      </c>
      <c r="BU63" s="53" t="s">
        <v>208</v>
      </c>
      <c r="BV63" s="53" t="s">
        <v>214</v>
      </c>
      <c r="BW63" s="53" t="s">
        <v>2031</v>
      </c>
    </row>
    <row r="64" spans="1:75" ht="12.75" x14ac:dyDescent="0.2">
      <c r="A64" s="55">
        <v>43447.587259409724</v>
      </c>
      <c r="B64" s="53">
        <v>4</v>
      </c>
      <c r="C64" s="53">
        <v>3</v>
      </c>
      <c r="D64" s="53">
        <v>4</v>
      </c>
      <c r="E64" s="53">
        <v>1</v>
      </c>
      <c r="F64" s="53">
        <v>2</v>
      </c>
      <c r="G64" s="53">
        <v>5</v>
      </c>
      <c r="H64" s="53">
        <v>4</v>
      </c>
      <c r="I64" s="53">
        <v>2</v>
      </c>
      <c r="J64" s="53">
        <v>2</v>
      </c>
      <c r="K64" s="53">
        <v>3</v>
      </c>
      <c r="L64" s="53">
        <v>3</v>
      </c>
      <c r="M64" s="53">
        <v>2</v>
      </c>
      <c r="N64" s="53">
        <v>3</v>
      </c>
      <c r="O64" s="53">
        <v>1</v>
      </c>
      <c r="P64" s="53">
        <v>2</v>
      </c>
      <c r="Q64" s="53">
        <v>4</v>
      </c>
      <c r="R64" s="53">
        <v>3</v>
      </c>
      <c r="S64" s="53">
        <v>1</v>
      </c>
      <c r="T64" s="53">
        <v>2</v>
      </c>
      <c r="U64" s="53">
        <v>1</v>
      </c>
      <c r="V64" s="53">
        <v>1</v>
      </c>
      <c r="W64" s="53">
        <v>4</v>
      </c>
      <c r="X64" s="53">
        <v>4</v>
      </c>
      <c r="Y64" s="53">
        <v>4</v>
      </c>
      <c r="Z64" s="53">
        <v>3</v>
      </c>
      <c r="AA64" s="53">
        <v>4</v>
      </c>
      <c r="AB64" s="53">
        <v>3</v>
      </c>
      <c r="AC64" s="53">
        <v>4</v>
      </c>
      <c r="AD64" s="53">
        <v>3</v>
      </c>
      <c r="AE64" s="53">
        <v>3</v>
      </c>
      <c r="AF64" s="53">
        <v>4</v>
      </c>
      <c r="AG64" s="53">
        <v>3</v>
      </c>
      <c r="AH64" s="53">
        <v>4</v>
      </c>
      <c r="AI64" s="53">
        <v>5</v>
      </c>
      <c r="AJ64" s="53">
        <v>3</v>
      </c>
      <c r="AK64" s="53">
        <v>4</v>
      </c>
      <c r="AL64" s="53">
        <v>4</v>
      </c>
      <c r="AM64" s="53">
        <v>5</v>
      </c>
      <c r="AN64" s="53">
        <v>1</v>
      </c>
      <c r="AO64" s="53">
        <v>1</v>
      </c>
      <c r="AP64" s="53">
        <v>5</v>
      </c>
      <c r="AQ64" s="53">
        <v>5</v>
      </c>
      <c r="AR64" s="53">
        <v>1</v>
      </c>
      <c r="AS64" s="53">
        <v>1</v>
      </c>
      <c r="AT64" s="53">
        <v>3</v>
      </c>
      <c r="AU64" s="53">
        <v>2</v>
      </c>
      <c r="AV64" s="53">
        <v>3</v>
      </c>
      <c r="AW64" s="53">
        <v>2</v>
      </c>
      <c r="AX64" s="53">
        <v>1</v>
      </c>
      <c r="AY64" s="53">
        <v>2</v>
      </c>
      <c r="AZ64" s="53">
        <v>3</v>
      </c>
      <c r="BA64" s="53">
        <v>1</v>
      </c>
      <c r="BB64" s="53">
        <v>1</v>
      </c>
      <c r="BC64" s="53">
        <v>1</v>
      </c>
      <c r="BD64" s="53">
        <v>1</v>
      </c>
      <c r="BE64" s="53">
        <v>1</v>
      </c>
      <c r="BF64" s="53">
        <v>5</v>
      </c>
      <c r="BH64" s="53" t="s">
        <v>2027</v>
      </c>
      <c r="BI64" s="53" t="s">
        <v>2069</v>
      </c>
      <c r="BJ64" s="53" t="s">
        <v>2029</v>
      </c>
      <c r="BK64" s="53" t="s">
        <v>2066</v>
      </c>
      <c r="BL64" s="53" t="s">
        <v>2052</v>
      </c>
      <c r="BN64" s="53" t="s">
        <v>162</v>
      </c>
      <c r="BO64" s="53" t="s">
        <v>171</v>
      </c>
      <c r="BP64" s="53" t="s">
        <v>176</v>
      </c>
      <c r="BQ64" s="53" t="s">
        <v>183</v>
      </c>
      <c r="BR64" s="53" t="s">
        <v>2196</v>
      </c>
      <c r="BS64" s="53" t="s">
        <v>153</v>
      </c>
      <c r="BT64" s="53" t="s">
        <v>858</v>
      </c>
      <c r="BU64" s="53" t="s">
        <v>208</v>
      </c>
      <c r="BV64" s="53" t="s">
        <v>214</v>
      </c>
      <c r="BW64" s="53" t="s">
        <v>2031</v>
      </c>
    </row>
    <row r="65" spans="1:75" ht="12.75" x14ac:dyDescent="0.2">
      <c r="A65" s="55">
        <v>43447.592075231485</v>
      </c>
      <c r="B65" s="53">
        <v>2</v>
      </c>
      <c r="C65" s="53">
        <v>2</v>
      </c>
      <c r="D65" s="53">
        <v>2</v>
      </c>
      <c r="E65" s="53">
        <v>2</v>
      </c>
      <c r="F65" s="53">
        <v>2</v>
      </c>
      <c r="G65" s="53">
        <v>1</v>
      </c>
      <c r="H65" s="53">
        <v>1</v>
      </c>
      <c r="I65" s="53">
        <v>2</v>
      </c>
      <c r="J65" s="53">
        <v>4</v>
      </c>
      <c r="K65" s="53">
        <v>1</v>
      </c>
      <c r="L65" s="53">
        <v>1</v>
      </c>
      <c r="M65" s="53">
        <v>3</v>
      </c>
      <c r="N65" s="53">
        <v>1</v>
      </c>
      <c r="O65" s="53">
        <v>2</v>
      </c>
      <c r="P65" s="53">
        <v>3</v>
      </c>
      <c r="Q65" s="53">
        <v>3</v>
      </c>
      <c r="R65" s="53">
        <v>1</v>
      </c>
      <c r="S65" s="53">
        <v>4</v>
      </c>
      <c r="T65" s="53">
        <v>1</v>
      </c>
      <c r="U65" s="53">
        <v>2</v>
      </c>
      <c r="V65" s="53">
        <v>1</v>
      </c>
      <c r="W65" s="53">
        <v>1</v>
      </c>
      <c r="X65" s="53">
        <v>2</v>
      </c>
      <c r="Y65" s="53">
        <v>1</v>
      </c>
      <c r="Z65" s="53">
        <v>2</v>
      </c>
      <c r="AA65" s="53">
        <v>3</v>
      </c>
      <c r="AB65" s="53">
        <v>3</v>
      </c>
      <c r="AC65" s="53">
        <v>1</v>
      </c>
      <c r="AD65" s="53">
        <v>1</v>
      </c>
      <c r="AE65" s="53">
        <v>3</v>
      </c>
      <c r="AF65" s="53">
        <v>1</v>
      </c>
      <c r="AG65" s="53">
        <v>4</v>
      </c>
      <c r="AH65" s="53">
        <v>4</v>
      </c>
      <c r="AI65" s="53">
        <v>3</v>
      </c>
      <c r="AJ65" s="53">
        <v>1</v>
      </c>
      <c r="AK65" s="53">
        <v>2</v>
      </c>
      <c r="AL65" s="53">
        <v>1</v>
      </c>
      <c r="AM65" s="53">
        <v>2</v>
      </c>
      <c r="AN65" s="53">
        <v>2</v>
      </c>
      <c r="AO65" s="53">
        <v>2</v>
      </c>
      <c r="AP65" s="53">
        <v>2</v>
      </c>
      <c r="AQ65" s="53">
        <v>3</v>
      </c>
      <c r="AR65" s="53">
        <v>3</v>
      </c>
      <c r="AS65" s="53">
        <v>3</v>
      </c>
      <c r="AT65" s="53">
        <v>1</v>
      </c>
      <c r="AU65" s="53">
        <v>1</v>
      </c>
      <c r="AV65" s="53">
        <v>4</v>
      </c>
      <c r="AW65" s="53">
        <v>1</v>
      </c>
      <c r="AX65" s="53">
        <v>2</v>
      </c>
      <c r="AY65" s="53">
        <v>4</v>
      </c>
      <c r="AZ65" s="53">
        <v>4</v>
      </c>
      <c r="BA65" s="53">
        <v>1</v>
      </c>
      <c r="BB65" s="53">
        <v>2</v>
      </c>
      <c r="BC65" s="53">
        <v>1</v>
      </c>
      <c r="BD65" s="53">
        <v>2</v>
      </c>
      <c r="BE65" s="53">
        <v>2</v>
      </c>
      <c r="BF65" s="53">
        <v>1</v>
      </c>
      <c r="BH65" s="53" t="s">
        <v>2027</v>
      </c>
      <c r="BI65" s="53" t="s">
        <v>2036</v>
      </c>
      <c r="BJ65" s="53" t="s">
        <v>2029</v>
      </c>
      <c r="BK65" s="53" t="s">
        <v>2037</v>
      </c>
      <c r="BL65" s="53" t="s">
        <v>148</v>
      </c>
      <c r="BN65" s="53" t="s">
        <v>163</v>
      </c>
      <c r="BO65" s="53" t="s">
        <v>172</v>
      </c>
      <c r="BP65" s="53" t="s">
        <v>176</v>
      </c>
      <c r="BQ65" s="53" t="s">
        <v>183</v>
      </c>
      <c r="BR65" s="53" t="s">
        <v>194</v>
      </c>
      <c r="BS65" s="53" t="s">
        <v>202</v>
      </c>
      <c r="BT65" s="53" t="s">
        <v>675</v>
      </c>
      <c r="BU65" s="53" t="s">
        <v>208</v>
      </c>
      <c r="BV65" s="53" t="s">
        <v>214</v>
      </c>
      <c r="BW65" s="53" t="s">
        <v>2031</v>
      </c>
    </row>
    <row r="66" spans="1:75" ht="12.75" x14ac:dyDescent="0.2">
      <c r="A66" s="55">
        <v>43447.600332141199</v>
      </c>
      <c r="B66" s="53">
        <v>5</v>
      </c>
      <c r="C66" s="53">
        <v>5</v>
      </c>
      <c r="D66" s="53">
        <v>5</v>
      </c>
      <c r="E66" s="53">
        <v>4</v>
      </c>
      <c r="F66" s="53">
        <v>1</v>
      </c>
      <c r="G66" s="53">
        <v>5</v>
      </c>
      <c r="H66" s="53">
        <v>5</v>
      </c>
      <c r="I66" s="53">
        <v>4</v>
      </c>
      <c r="J66" s="53">
        <v>2</v>
      </c>
      <c r="K66" s="53">
        <v>4</v>
      </c>
      <c r="L66" s="53">
        <v>4</v>
      </c>
      <c r="M66" s="53">
        <v>4</v>
      </c>
      <c r="N66" s="53">
        <v>5</v>
      </c>
      <c r="O66" s="53">
        <v>5</v>
      </c>
      <c r="P66" s="53">
        <v>4</v>
      </c>
      <c r="Q66" s="53">
        <v>4</v>
      </c>
      <c r="R66" s="53">
        <v>2</v>
      </c>
      <c r="S66" s="53">
        <v>2</v>
      </c>
      <c r="T66" s="53">
        <v>3</v>
      </c>
      <c r="U66" s="53">
        <v>5</v>
      </c>
      <c r="V66" s="53">
        <v>2</v>
      </c>
      <c r="W66" s="53">
        <v>5</v>
      </c>
      <c r="X66" s="53">
        <v>5</v>
      </c>
      <c r="Y66" s="53">
        <v>2</v>
      </c>
      <c r="Z66" s="53">
        <v>5</v>
      </c>
      <c r="AA66" s="53">
        <v>5</v>
      </c>
      <c r="AB66" s="53">
        <v>5</v>
      </c>
      <c r="AC66" s="53">
        <v>5</v>
      </c>
      <c r="AD66" s="53">
        <v>5</v>
      </c>
      <c r="AE66" s="53">
        <v>5</v>
      </c>
      <c r="AF66" s="53">
        <v>4</v>
      </c>
      <c r="AG66" s="53">
        <v>5</v>
      </c>
      <c r="AH66" s="53">
        <v>5</v>
      </c>
      <c r="AI66" s="53">
        <v>5</v>
      </c>
      <c r="AJ66" s="53">
        <v>5</v>
      </c>
      <c r="AK66" s="53">
        <v>5</v>
      </c>
      <c r="AL66" s="53">
        <v>5</v>
      </c>
      <c r="AM66" s="53">
        <v>5</v>
      </c>
      <c r="AN66" s="53">
        <v>5</v>
      </c>
      <c r="AO66" s="53">
        <v>3</v>
      </c>
      <c r="AP66" s="53">
        <v>5</v>
      </c>
      <c r="AQ66" s="53">
        <v>4</v>
      </c>
      <c r="AR66" s="53">
        <v>5</v>
      </c>
      <c r="AS66" s="53">
        <v>5</v>
      </c>
      <c r="AT66" s="53">
        <v>5</v>
      </c>
      <c r="AU66" s="53">
        <v>5</v>
      </c>
      <c r="AV66" s="53">
        <v>5</v>
      </c>
      <c r="AW66" s="53">
        <v>5</v>
      </c>
      <c r="AX66" s="53">
        <v>5</v>
      </c>
      <c r="AY66" s="53">
        <v>5</v>
      </c>
      <c r="AZ66" s="53">
        <v>5</v>
      </c>
      <c r="BA66" s="53">
        <v>2</v>
      </c>
      <c r="BB66" s="53">
        <v>4</v>
      </c>
      <c r="BC66" s="53">
        <v>4</v>
      </c>
      <c r="BD66" s="53">
        <v>3</v>
      </c>
      <c r="BE66" s="53">
        <v>3</v>
      </c>
      <c r="BF66" s="53">
        <v>4</v>
      </c>
      <c r="BG66" s="53" t="s">
        <v>2197</v>
      </c>
      <c r="BH66" s="53" t="s">
        <v>2051</v>
      </c>
      <c r="BI66" s="53" t="s">
        <v>2036</v>
      </c>
      <c r="BK66" s="53" t="s">
        <v>2049</v>
      </c>
      <c r="BL66" s="53" t="s">
        <v>507</v>
      </c>
      <c r="BM66" s="53" t="s">
        <v>2198</v>
      </c>
      <c r="BN66" s="53" t="s">
        <v>162</v>
      </c>
      <c r="BO66" s="53" t="s">
        <v>171</v>
      </c>
      <c r="BP66" s="53" t="s">
        <v>176</v>
      </c>
      <c r="BQ66" s="53" t="s">
        <v>183</v>
      </c>
      <c r="BR66" s="53" t="s">
        <v>191</v>
      </c>
      <c r="BS66" s="53" t="s">
        <v>192</v>
      </c>
      <c r="BT66" s="53" t="s">
        <v>155</v>
      </c>
      <c r="BU66" s="53" t="s">
        <v>208</v>
      </c>
      <c r="BV66" s="53" t="s">
        <v>214</v>
      </c>
      <c r="BW66" s="53" t="s">
        <v>2031</v>
      </c>
    </row>
    <row r="67" spans="1:75" ht="12.75" x14ac:dyDescent="0.2">
      <c r="A67" s="55">
        <v>43447.600390115738</v>
      </c>
      <c r="B67" s="53">
        <v>3</v>
      </c>
      <c r="C67" s="53">
        <v>5</v>
      </c>
      <c r="D67" s="53">
        <v>5</v>
      </c>
      <c r="E67" s="53">
        <v>2</v>
      </c>
      <c r="F67" s="53">
        <v>1</v>
      </c>
      <c r="G67" s="53">
        <v>4</v>
      </c>
      <c r="H67" s="53">
        <v>5</v>
      </c>
      <c r="I67" s="53">
        <v>5</v>
      </c>
      <c r="J67" s="53">
        <v>2</v>
      </c>
      <c r="K67" s="53">
        <v>5</v>
      </c>
      <c r="L67" s="53">
        <v>3</v>
      </c>
      <c r="M67" s="53">
        <v>2</v>
      </c>
      <c r="N67" s="53">
        <v>4</v>
      </c>
      <c r="O67" s="53">
        <v>1</v>
      </c>
      <c r="P67" s="53">
        <v>5</v>
      </c>
      <c r="Q67" s="53">
        <v>3</v>
      </c>
      <c r="R67" s="53">
        <v>2</v>
      </c>
      <c r="S67" s="53">
        <v>2</v>
      </c>
      <c r="T67" s="53">
        <v>4</v>
      </c>
      <c r="U67" s="53">
        <v>5</v>
      </c>
      <c r="V67" s="53">
        <v>3</v>
      </c>
      <c r="W67" s="53">
        <v>5</v>
      </c>
      <c r="X67" s="53">
        <v>5</v>
      </c>
      <c r="Y67" s="53">
        <v>2</v>
      </c>
      <c r="Z67" s="53">
        <v>2</v>
      </c>
      <c r="AA67" s="53">
        <v>2</v>
      </c>
      <c r="AB67" s="53">
        <v>2</v>
      </c>
      <c r="AC67" s="53">
        <v>2</v>
      </c>
      <c r="AD67" s="53">
        <v>2</v>
      </c>
      <c r="AE67" s="53">
        <v>2</v>
      </c>
      <c r="AF67" s="53">
        <v>2</v>
      </c>
      <c r="AG67" s="53">
        <v>3</v>
      </c>
      <c r="AH67" s="53">
        <v>2</v>
      </c>
      <c r="AI67" s="53">
        <v>5</v>
      </c>
      <c r="AJ67" s="53">
        <v>2</v>
      </c>
      <c r="AK67" s="53">
        <v>4</v>
      </c>
      <c r="AL67" s="53">
        <v>5</v>
      </c>
      <c r="AM67" s="53">
        <v>5</v>
      </c>
      <c r="AN67" s="53">
        <v>4</v>
      </c>
      <c r="AO67" s="53">
        <v>2</v>
      </c>
      <c r="AP67" s="53">
        <v>5</v>
      </c>
      <c r="AQ67" s="53">
        <v>5</v>
      </c>
      <c r="AR67" s="53">
        <v>5</v>
      </c>
      <c r="AS67" s="53">
        <v>4</v>
      </c>
      <c r="AT67" s="53">
        <v>4</v>
      </c>
      <c r="AU67" s="53">
        <v>3</v>
      </c>
      <c r="AV67" s="53">
        <v>1</v>
      </c>
      <c r="AW67" s="53">
        <v>4</v>
      </c>
      <c r="AX67" s="53">
        <v>2</v>
      </c>
      <c r="AY67" s="53">
        <v>5</v>
      </c>
      <c r="AZ67" s="53">
        <v>4</v>
      </c>
      <c r="BA67" s="53">
        <v>3</v>
      </c>
      <c r="BB67" s="53">
        <v>3</v>
      </c>
      <c r="BC67" s="53">
        <v>4</v>
      </c>
      <c r="BD67" s="53">
        <v>5</v>
      </c>
      <c r="BE67" s="53">
        <v>4</v>
      </c>
      <c r="BF67" s="53">
        <v>5</v>
      </c>
      <c r="BH67" s="53" t="s">
        <v>2199</v>
      </c>
      <c r="BI67" s="53" t="s">
        <v>2033</v>
      </c>
      <c r="BJ67" s="53" t="s">
        <v>2165</v>
      </c>
      <c r="BK67" s="53" t="s">
        <v>2034</v>
      </c>
      <c r="BL67" s="53" t="s">
        <v>397</v>
      </c>
      <c r="BM67" s="53" t="s">
        <v>2200</v>
      </c>
      <c r="BN67" s="53" t="s">
        <v>163</v>
      </c>
      <c r="BO67" s="53" t="s">
        <v>172</v>
      </c>
      <c r="BP67" s="53" t="s">
        <v>176</v>
      </c>
      <c r="BQ67" s="53" t="s">
        <v>183</v>
      </c>
      <c r="BR67" s="53" t="s">
        <v>191</v>
      </c>
      <c r="BS67" s="53" t="s">
        <v>192</v>
      </c>
      <c r="BT67" s="53" t="s">
        <v>155</v>
      </c>
      <c r="BU67" s="53" t="s">
        <v>208</v>
      </c>
      <c r="BV67" s="53" t="s">
        <v>214</v>
      </c>
      <c r="BW67" s="53" t="s">
        <v>2031</v>
      </c>
    </row>
    <row r="68" spans="1:75" ht="12.75" x14ac:dyDescent="0.2">
      <c r="A68" s="55">
        <v>43447.60129298611</v>
      </c>
      <c r="B68" s="53">
        <v>2</v>
      </c>
      <c r="C68" s="53">
        <v>5</v>
      </c>
      <c r="D68" s="53">
        <v>5</v>
      </c>
      <c r="E68" s="53">
        <v>5</v>
      </c>
      <c r="F68" s="53">
        <v>2</v>
      </c>
      <c r="G68" s="53">
        <v>5</v>
      </c>
      <c r="H68" s="53">
        <v>2</v>
      </c>
      <c r="I68" s="53">
        <v>5</v>
      </c>
      <c r="J68" s="53">
        <v>1</v>
      </c>
      <c r="K68" s="53">
        <v>5</v>
      </c>
      <c r="L68" s="53">
        <v>2</v>
      </c>
      <c r="M68" s="53">
        <v>2</v>
      </c>
      <c r="N68" s="53">
        <v>2</v>
      </c>
      <c r="O68" s="53">
        <v>2</v>
      </c>
      <c r="P68" s="53">
        <v>5</v>
      </c>
      <c r="Q68" s="53">
        <v>5</v>
      </c>
      <c r="R68" s="53">
        <v>2</v>
      </c>
      <c r="S68" s="53">
        <v>2</v>
      </c>
      <c r="T68" s="53">
        <v>2</v>
      </c>
      <c r="U68" s="53">
        <v>2</v>
      </c>
      <c r="V68" s="53">
        <v>1</v>
      </c>
      <c r="W68" s="53">
        <v>5</v>
      </c>
      <c r="X68" s="53">
        <v>1</v>
      </c>
      <c r="Y68" s="53">
        <v>2</v>
      </c>
      <c r="Z68" s="53">
        <v>5</v>
      </c>
      <c r="AA68" s="53">
        <v>5</v>
      </c>
      <c r="AB68" s="53">
        <v>5</v>
      </c>
      <c r="AC68" s="53">
        <v>1</v>
      </c>
      <c r="AD68" s="53">
        <v>5</v>
      </c>
      <c r="AE68" s="53">
        <v>1</v>
      </c>
      <c r="AF68" s="53">
        <v>5</v>
      </c>
      <c r="AG68" s="53">
        <v>2</v>
      </c>
      <c r="AH68" s="53">
        <v>1</v>
      </c>
      <c r="AI68" s="53">
        <v>4</v>
      </c>
      <c r="AJ68" s="53">
        <v>2</v>
      </c>
      <c r="AK68" s="53">
        <v>3</v>
      </c>
      <c r="AL68" s="53">
        <v>5</v>
      </c>
      <c r="AM68" s="53">
        <v>5</v>
      </c>
      <c r="AN68" s="53">
        <v>5</v>
      </c>
      <c r="AO68" s="53">
        <v>5</v>
      </c>
      <c r="AP68" s="53">
        <v>5</v>
      </c>
      <c r="AQ68" s="53">
        <v>3</v>
      </c>
      <c r="AR68" s="53">
        <v>5</v>
      </c>
      <c r="AS68" s="53">
        <v>5</v>
      </c>
      <c r="AT68" s="53">
        <v>5</v>
      </c>
      <c r="AU68" s="53">
        <v>5</v>
      </c>
      <c r="AV68" s="53">
        <v>5</v>
      </c>
      <c r="AW68" s="53">
        <v>3</v>
      </c>
      <c r="AX68" s="53">
        <v>5</v>
      </c>
      <c r="AY68" s="53">
        <v>5</v>
      </c>
      <c r="AZ68" s="53">
        <v>5</v>
      </c>
      <c r="BA68" s="53">
        <v>5</v>
      </c>
      <c r="BB68" s="53">
        <v>3</v>
      </c>
      <c r="BC68" s="53">
        <v>2</v>
      </c>
      <c r="BD68" s="53">
        <v>2</v>
      </c>
      <c r="BE68" s="53">
        <v>3</v>
      </c>
      <c r="BF68" s="53">
        <v>5</v>
      </c>
      <c r="BG68" s="53" t="s">
        <v>2201</v>
      </c>
      <c r="BH68" s="53" t="s">
        <v>2027</v>
      </c>
      <c r="BI68" s="53" t="s">
        <v>2033</v>
      </c>
      <c r="BJ68" s="53" t="s">
        <v>2202</v>
      </c>
      <c r="BK68" s="53" t="s">
        <v>2037</v>
      </c>
      <c r="BL68" s="53" t="s">
        <v>2052</v>
      </c>
      <c r="BM68" s="53" t="s">
        <v>2203</v>
      </c>
      <c r="BN68" s="53" t="s">
        <v>2204</v>
      </c>
      <c r="BO68" s="53" t="s">
        <v>172</v>
      </c>
      <c r="BP68" s="53" t="s">
        <v>176</v>
      </c>
      <c r="BQ68" s="53" t="s">
        <v>542</v>
      </c>
      <c r="BR68" s="53" t="s">
        <v>2205</v>
      </c>
      <c r="BS68" s="53" t="s">
        <v>202</v>
      </c>
      <c r="BT68" s="53" t="s">
        <v>312</v>
      </c>
      <c r="BU68" s="53" t="s">
        <v>208</v>
      </c>
      <c r="BV68" s="53" t="s">
        <v>214</v>
      </c>
      <c r="BW68" s="53" t="s">
        <v>2031</v>
      </c>
    </row>
    <row r="69" spans="1:75" ht="12.75" x14ac:dyDescent="0.2">
      <c r="A69" s="55">
        <v>43447.62208238426</v>
      </c>
      <c r="B69" s="53">
        <v>5</v>
      </c>
      <c r="C69" s="53">
        <v>4</v>
      </c>
      <c r="D69" s="53">
        <v>3</v>
      </c>
      <c r="E69" s="53">
        <v>2</v>
      </c>
      <c r="F69" s="53">
        <v>1</v>
      </c>
      <c r="G69" s="53">
        <v>4</v>
      </c>
      <c r="H69" s="53">
        <v>5</v>
      </c>
      <c r="I69" s="53">
        <v>2</v>
      </c>
      <c r="J69" s="53">
        <v>1</v>
      </c>
      <c r="K69" s="53">
        <v>1</v>
      </c>
      <c r="L69" s="53">
        <v>1</v>
      </c>
      <c r="M69" s="53">
        <v>2</v>
      </c>
      <c r="N69" s="53">
        <v>1</v>
      </c>
      <c r="O69" s="53">
        <v>3</v>
      </c>
      <c r="P69" s="53">
        <v>1</v>
      </c>
      <c r="Q69" s="53">
        <v>3</v>
      </c>
      <c r="R69" s="53">
        <v>2</v>
      </c>
      <c r="S69" s="53">
        <v>1</v>
      </c>
      <c r="T69" s="53">
        <v>2</v>
      </c>
      <c r="U69" s="53">
        <v>1</v>
      </c>
      <c r="V69" s="53">
        <v>1</v>
      </c>
      <c r="W69" s="53">
        <v>2</v>
      </c>
      <c r="X69" s="53">
        <v>4</v>
      </c>
      <c r="Y69" s="53">
        <v>3</v>
      </c>
      <c r="Z69" s="53">
        <v>2</v>
      </c>
      <c r="AA69" s="53">
        <v>3</v>
      </c>
      <c r="AB69" s="53">
        <v>1</v>
      </c>
      <c r="AC69" s="53">
        <v>4</v>
      </c>
      <c r="AD69" s="53">
        <v>2</v>
      </c>
      <c r="AE69" s="53">
        <v>2</v>
      </c>
      <c r="AF69" s="53" t="s">
        <v>5</v>
      </c>
      <c r="AG69" s="53">
        <v>5</v>
      </c>
      <c r="AH69" s="53" t="s">
        <v>5</v>
      </c>
      <c r="AI69" s="53">
        <v>3</v>
      </c>
      <c r="AJ69" s="53">
        <v>2</v>
      </c>
      <c r="AK69" s="53">
        <v>5</v>
      </c>
      <c r="AL69" s="53">
        <v>4</v>
      </c>
      <c r="AM69" s="53">
        <v>3</v>
      </c>
      <c r="AN69" s="53">
        <v>2</v>
      </c>
      <c r="AO69" s="53">
        <v>1</v>
      </c>
      <c r="AP69" s="53">
        <v>5</v>
      </c>
      <c r="AQ69" s="53">
        <v>4</v>
      </c>
      <c r="AR69" s="53">
        <v>3</v>
      </c>
      <c r="AS69" s="53">
        <v>1</v>
      </c>
      <c r="AT69" s="53">
        <v>1</v>
      </c>
      <c r="AU69" s="53">
        <v>1</v>
      </c>
      <c r="AV69" s="53">
        <v>1</v>
      </c>
      <c r="AW69" s="53">
        <v>2</v>
      </c>
      <c r="AX69" s="53">
        <v>2</v>
      </c>
      <c r="AY69" s="53">
        <v>1</v>
      </c>
      <c r="AZ69" s="53">
        <v>3</v>
      </c>
      <c r="BA69" s="53">
        <v>2</v>
      </c>
      <c r="BB69" s="53">
        <v>1</v>
      </c>
      <c r="BC69" s="53">
        <v>2</v>
      </c>
      <c r="BD69" s="53">
        <v>1</v>
      </c>
      <c r="BE69" s="53">
        <v>1</v>
      </c>
      <c r="BF69" s="53">
        <v>2</v>
      </c>
      <c r="BG69" s="53" t="s">
        <v>2206</v>
      </c>
      <c r="BH69" s="53" t="s">
        <v>2027</v>
      </c>
      <c r="BI69" s="53" t="s">
        <v>2033</v>
      </c>
      <c r="BJ69" s="53" t="s">
        <v>2139</v>
      </c>
      <c r="BK69" s="53" t="s">
        <v>2049</v>
      </c>
      <c r="BL69" s="53" t="s">
        <v>2052</v>
      </c>
      <c r="BM69" s="53" t="s">
        <v>2207</v>
      </c>
      <c r="BN69" s="53" t="s">
        <v>162</v>
      </c>
      <c r="BO69" s="53" t="s">
        <v>171</v>
      </c>
      <c r="BP69" s="53" t="s">
        <v>177</v>
      </c>
      <c r="BQ69" s="53" t="s">
        <v>183</v>
      </c>
      <c r="BR69" s="53" t="s">
        <v>345</v>
      </c>
      <c r="BS69" s="53" t="s">
        <v>203</v>
      </c>
      <c r="BT69" s="53" t="s">
        <v>968</v>
      </c>
      <c r="BU69" s="53" t="s">
        <v>208</v>
      </c>
      <c r="BV69" s="53" t="s">
        <v>214</v>
      </c>
      <c r="BW69" s="53" t="s">
        <v>2031</v>
      </c>
    </row>
    <row r="70" spans="1:75" ht="12.75" x14ac:dyDescent="0.2">
      <c r="A70" s="55">
        <v>43447.623027210648</v>
      </c>
      <c r="B70" s="53">
        <v>2</v>
      </c>
      <c r="C70" s="53" t="s">
        <v>5</v>
      </c>
      <c r="D70" s="53">
        <v>4</v>
      </c>
      <c r="E70" s="53">
        <v>2</v>
      </c>
      <c r="F70" s="53">
        <v>2</v>
      </c>
      <c r="G70" s="53" t="s">
        <v>5</v>
      </c>
      <c r="H70" s="53">
        <v>3</v>
      </c>
      <c r="I70" s="53">
        <v>3</v>
      </c>
      <c r="J70" s="53">
        <v>1</v>
      </c>
      <c r="K70" s="53">
        <v>4</v>
      </c>
      <c r="L70" s="53">
        <v>5</v>
      </c>
      <c r="M70" s="53">
        <v>5</v>
      </c>
      <c r="N70" s="53" t="s">
        <v>5</v>
      </c>
      <c r="O70" s="53">
        <v>3</v>
      </c>
      <c r="P70" s="53">
        <v>3</v>
      </c>
      <c r="Q70" s="53" t="s">
        <v>5</v>
      </c>
      <c r="R70" s="53">
        <v>4</v>
      </c>
      <c r="S70" s="53">
        <v>2</v>
      </c>
      <c r="T70" s="53">
        <v>3</v>
      </c>
      <c r="U70" s="53">
        <v>3</v>
      </c>
      <c r="V70" s="53">
        <v>3</v>
      </c>
      <c r="W70" s="53" t="s">
        <v>5</v>
      </c>
      <c r="X70" s="53">
        <v>4</v>
      </c>
      <c r="Y70" s="53">
        <v>4</v>
      </c>
      <c r="Z70" s="53">
        <v>3</v>
      </c>
      <c r="AA70" s="53">
        <v>3</v>
      </c>
      <c r="AB70" s="53">
        <v>3</v>
      </c>
      <c r="AC70" s="53" t="s">
        <v>5</v>
      </c>
      <c r="AD70" s="53">
        <v>3</v>
      </c>
      <c r="AE70" s="53">
        <v>3</v>
      </c>
      <c r="AF70" s="53">
        <v>3</v>
      </c>
      <c r="AG70" s="53">
        <v>4</v>
      </c>
      <c r="AH70" s="53">
        <v>4</v>
      </c>
      <c r="AI70" s="53">
        <v>5</v>
      </c>
      <c r="AJ70" s="53">
        <v>1</v>
      </c>
      <c r="AK70" s="53">
        <v>4</v>
      </c>
      <c r="AL70" s="53" t="s">
        <v>5</v>
      </c>
      <c r="AM70" s="53">
        <v>5</v>
      </c>
      <c r="AN70" s="53">
        <v>2</v>
      </c>
      <c r="AO70" s="53">
        <v>3</v>
      </c>
      <c r="AP70" s="53" t="s">
        <v>5</v>
      </c>
      <c r="AQ70" s="53">
        <v>4</v>
      </c>
      <c r="AR70" s="53" t="s">
        <v>5</v>
      </c>
      <c r="AS70" s="53">
        <v>1</v>
      </c>
      <c r="AT70" s="53" t="s">
        <v>5</v>
      </c>
      <c r="AU70" s="53">
        <v>4</v>
      </c>
      <c r="AV70" s="53" t="s">
        <v>5</v>
      </c>
      <c r="AW70" s="53" t="s">
        <v>5</v>
      </c>
      <c r="AX70" s="53">
        <v>4</v>
      </c>
      <c r="AY70" s="53">
        <v>5</v>
      </c>
      <c r="AZ70" s="53" t="s">
        <v>5</v>
      </c>
      <c r="BA70" s="53">
        <v>4</v>
      </c>
      <c r="BB70" s="53">
        <v>4</v>
      </c>
      <c r="BC70" s="53">
        <v>4</v>
      </c>
      <c r="BD70" s="53">
        <v>5</v>
      </c>
      <c r="BE70" s="53">
        <v>2</v>
      </c>
      <c r="BF70" s="53" t="s">
        <v>5</v>
      </c>
      <c r="BG70" s="53" t="s">
        <v>2208</v>
      </c>
      <c r="BH70" s="53" t="s">
        <v>2209</v>
      </c>
      <c r="BI70" s="53" t="s">
        <v>2061</v>
      </c>
      <c r="BJ70" s="53" t="s">
        <v>2090</v>
      </c>
      <c r="BK70" s="53" t="s">
        <v>2049</v>
      </c>
      <c r="BL70" s="53" t="s">
        <v>148</v>
      </c>
      <c r="BM70" s="53" t="s">
        <v>2210</v>
      </c>
      <c r="BN70" s="53" t="s">
        <v>162</v>
      </c>
      <c r="BO70" s="53" t="s">
        <v>170</v>
      </c>
      <c r="BP70" s="53" t="s">
        <v>181</v>
      </c>
      <c r="BQ70" s="53" t="s">
        <v>183</v>
      </c>
      <c r="BR70" s="53" t="s">
        <v>2211</v>
      </c>
      <c r="BS70" s="53" t="s">
        <v>204</v>
      </c>
      <c r="BT70" s="53" t="s">
        <v>204</v>
      </c>
      <c r="BU70" s="53" t="s">
        <v>208</v>
      </c>
      <c r="BV70" s="53" t="s">
        <v>214</v>
      </c>
      <c r="BW70" s="53" t="s">
        <v>2031</v>
      </c>
    </row>
    <row r="71" spans="1:75" ht="12.75" x14ac:dyDescent="0.2">
      <c r="A71" s="55">
        <v>43447.634021944439</v>
      </c>
      <c r="B71" s="53">
        <v>4</v>
      </c>
      <c r="C71" s="53">
        <v>5</v>
      </c>
      <c r="D71" s="53">
        <v>3</v>
      </c>
      <c r="E71" s="53">
        <v>2</v>
      </c>
      <c r="F71" s="53">
        <v>2</v>
      </c>
      <c r="G71" s="53">
        <v>5</v>
      </c>
      <c r="H71" s="53">
        <v>5</v>
      </c>
      <c r="I71" s="53">
        <v>3</v>
      </c>
      <c r="J71" s="53">
        <v>1</v>
      </c>
      <c r="K71" s="53">
        <v>3</v>
      </c>
      <c r="L71" s="53">
        <v>3</v>
      </c>
      <c r="M71" s="53">
        <v>1</v>
      </c>
      <c r="N71" s="53">
        <v>3</v>
      </c>
      <c r="O71" s="53">
        <v>4</v>
      </c>
      <c r="P71" s="53">
        <v>3</v>
      </c>
      <c r="Q71" s="53">
        <v>5</v>
      </c>
      <c r="R71" s="53">
        <v>2</v>
      </c>
      <c r="S71" s="53">
        <v>4</v>
      </c>
      <c r="T71" s="53">
        <v>1</v>
      </c>
      <c r="U71" s="53">
        <v>4</v>
      </c>
      <c r="V71" s="53">
        <v>1</v>
      </c>
      <c r="W71" s="53">
        <v>5</v>
      </c>
      <c r="X71" s="53">
        <v>3</v>
      </c>
      <c r="Y71" s="53">
        <v>3</v>
      </c>
      <c r="Z71" s="53">
        <v>5</v>
      </c>
      <c r="AA71" s="53">
        <v>5</v>
      </c>
      <c r="AB71" s="53">
        <v>5</v>
      </c>
      <c r="AC71" s="53">
        <v>2</v>
      </c>
      <c r="AD71" s="53">
        <v>3</v>
      </c>
      <c r="AE71" s="53">
        <v>1</v>
      </c>
      <c r="AF71" s="53">
        <v>1</v>
      </c>
      <c r="AG71" s="53">
        <v>5</v>
      </c>
      <c r="AH71" s="53">
        <v>5</v>
      </c>
      <c r="AI71" s="53">
        <v>2</v>
      </c>
      <c r="AJ71" s="53">
        <v>2</v>
      </c>
      <c r="AK71" s="53">
        <v>5</v>
      </c>
      <c r="AL71" s="53">
        <v>5</v>
      </c>
      <c r="AM71" s="53">
        <v>4</v>
      </c>
      <c r="AN71" s="53">
        <v>3</v>
      </c>
      <c r="AO71" s="53">
        <v>4</v>
      </c>
      <c r="AP71" s="53">
        <v>5</v>
      </c>
      <c r="AQ71" s="53">
        <v>5</v>
      </c>
      <c r="AR71" s="53">
        <v>3</v>
      </c>
      <c r="AS71" s="53">
        <v>3</v>
      </c>
      <c r="AT71" s="53">
        <v>5</v>
      </c>
      <c r="AU71" s="53">
        <v>4</v>
      </c>
      <c r="AV71" s="53">
        <v>2</v>
      </c>
      <c r="AW71" s="53">
        <v>1</v>
      </c>
      <c r="AX71" s="53">
        <v>5</v>
      </c>
      <c r="AY71" s="53">
        <v>4</v>
      </c>
      <c r="AZ71" s="53">
        <v>5</v>
      </c>
      <c r="BA71" s="53">
        <v>2</v>
      </c>
      <c r="BB71" s="53">
        <v>4</v>
      </c>
      <c r="BC71" s="53">
        <v>1</v>
      </c>
      <c r="BD71" s="53">
        <v>4</v>
      </c>
      <c r="BE71" s="53">
        <v>1</v>
      </c>
      <c r="BF71" s="53">
        <v>5</v>
      </c>
      <c r="BG71" s="53" t="s">
        <v>2212</v>
      </c>
      <c r="BI71" s="53" t="s">
        <v>2061</v>
      </c>
      <c r="BK71" s="53" t="s">
        <v>2037</v>
      </c>
      <c r="BL71" s="53" t="s">
        <v>145</v>
      </c>
      <c r="BM71" s="53" t="s">
        <v>2213</v>
      </c>
      <c r="BN71" s="53" t="s">
        <v>162</v>
      </c>
      <c r="BO71" s="53" t="s">
        <v>171</v>
      </c>
      <c r="BP71" s="53" t="s">
        <v>177</v>
      </c>
      <c r="BQ71" s="53" t="s">
        <v>183</v>
      </c>
      <c r="BR71" s="53" t="s">
        <v>2214</v>
      </c>
      <c r="BS71" s="53" t="s">
        <v>202</v>
      </c>
      <c r="BT71" s="53" t="s">
        <v>321</v>
      </c>
      <c r="BU71" s="53" t="s">
        <v>209</v>
      </c>
      <c r="BV71" s="53" t="s">
        <v>215</v>
      </c>
      <c r="BW71" s="53" t="s">
        <v>2031</v>
      </c>
    </row>
    <row r="72" spans="1:75" ht="12.75" x14ac:dyDescent="0.2">
      <c r="A72" s="55">
        <v>43447.653276967598</v>
      </c>
      <c r="B72" s="53">
        <v>3</v>
      </c>
      <c r="C72" s="53">
        <v>3</v>
      </c>
      <c r="D72" s="53">
        <v>1</v>
      </c>
      <c r="E72" s="53">
        <v>1</v>
      </c>
      <c r="F72" s="53">
        <v>1</v>
      </c>
      <c r="G72" s="53">
        <v>5</v>
      </c>
      <c r="H72" s="53">
        <v>1</v>
      </c>
      <c r="I72" s="53">
        <v>5</v>
      </c>
      <c r="J72" s="53">
        <v>1</v>
      </c>
      <c r="K72" s="53">
        <v>1</v>
      </c>
      <c r="L72" s="53">
        <v>3</v>
      </c>
      <c r="M72" s="53">
        <v>2</v>
      </c>
      <c r="N72" s="53">
        <v>1</v>
      </c>
      <c r="O72" s="53">
        <v>1</v>
      </c>
      <c r="P72" s="53">
        <v>2</v>
      </c>
      <c r="Q72" s="53">
        <v>4</v>
      </c>
      <c r="R72" s="53">
        <v>1</v>
      </c>
      <c r="S72" s="53">
        <v>4</v>
      </c>
      <c r="T72" s="53">
        <v>2</v>
      </c>
      <c r="U72" s="53">
        <v>1</v>
      </c>
      <c r="V72" s="53">
        <v>1</v>
      </c>
      <c r="W72" s="53">
        <v>3</v>
      </c>
      <c r="X72" s="53">
        <v>4</v>
      </c>
      <c r="Y72" s="53">
        <v>1</v>
      </c>
      <c r="Z72" s="53">
        <v>4</v>
      </c>
      <c r="AA72" s="53">
        <v>3</v>
      </c>
      <c r="AB72" s="53">
        <v>4</v>
      </c>
      <c r="AC72" s="53">
        <v>4</v>
      </c>
      <c r="AD72" s="53">
        <v>1</v>
      </c>
      <c r="AE72" s="53">
        <v>1</v>
      </c>
      <c r="AF72" s="53">
        <v>1</v>
      </c>
      <c r="AG72" s="53">
        <v>3</v>
      </c>
      <c r="AH72" s="53">
        <v>5</v>
      </c>
      <c r="AI72" s="53">
        <v>3</v>
      </c>
      <c r="AJ72" s="53">
        <v>4</v>
      </c>
      <c r="AK72" s="53">
        <v>3</v>
      </c>
      <c r="AL72" s="53">
        <v>3</v>
      </c>
      <c r="AM72" s="53">
        <v>1</v>
      </c>
      <c r="AN72" s="53">
        <v>2</v>
      </c>
      <c r="AO72" s="53">
        <v>1</v>
      </c>
      <c r="AP72" s="53">
        <v>5</v>
      </c>
      <c r="AQ72" s="53">
        <v>1</v>
      </c>
      <c r="AR72" s="53">
        <v>5</v>
      </c>
      <c r="AS72" s="53">
        <v>1</v>
      </c>
      <c r="AT72" s="53">
        <v>1</v>
      </c>
      <c r="AU72" s="53">
        <v>1</v>
      </c>
      <c r="AV72" s="53">
        <v>2</v>
      </c>
      <c r="AW72" s="53">
        <v>2</v>
      </c>
      <c r="AX72" s="53">
        <v>2</v>
      </c>
      <c r="AY72" s="53">
        <v>4</v>
      </c>
      <c r="AZ72" s="53">
        <v>5</v>
      </c>
      <c r="BA72" s="53">
        <v>1</v>
      </c>
      <c r="BB72" s="53">
        <v>3</v>
      </c>
      <c r="BC72" s="53">
        <v>2</v>
      </c>
      <c r="BD72" s="53">
        <v>1</v>
      </c>
      <c r="BE72" s="53">
        <v>1</v>
      </c>
      <c r="BF72" s="53">
        <v>3</v>
      </c>
      <c r="BG72" s="53" t="s">
        <v>2215</v>
      </c>
      <c r="BI72" s="53" t="s">
        <v>2028</v>
      </c>
      <c r="BK72" s="53" t="s">
        <v>2049</v>
      </c>
      <c r="BL72" s="53" t="s">
        <v>147</v>
      </c>
      <c r="BN72" s="53" t="s">
        <v>162</v>
      </c>
      <c r="BO72" s="53" t="s">
        <v>169</v>
      </c>
      <c r="BP72" s="53" t="s">
        <v>176</v>
      </c>
      <c r="BQ72" s="53" t="s">
        <v>183</v>
      </c>
      <c r="BR72" s="53" t="s">
        <v>632</v>
      </c>
      <c r="BS72" s="53" t="s">
        <v>2216</v>
      </c>
      <c r="BT72" s="53" t="s">
        <v>320</v>
      </c>
      <c r="BU72" s="53" t="s">
        <v>208</v>
      </c>
      <c r="BV72" s="53" t="s">
        <v>214</v>
      </c>
      <c r="BW72" s="53" t="s">
        <v>2031</v>
      </c>
    </row>
    <row r="73" spans="1:75" ht="12.75" x14ac:dyDescent="0.2">
      <c r="A73" s="55">
        <v>43447.661258784719</v>
      </c>
      <c r="B73" s="53">
        <v>4</v>
      </c>
      <c r="C73" s="53">
        <v>4</v>
      </c>
      <c r="D73" s="53">
        <v>3</v>
      </c>
      <c r="E73" s="53">
        <v>2</v>
      </c>
      <c r="F73" s="53" t="s">
        <v>5</v>
      </c>
      <c r="G73" s="53">
        <v>5</v>
      </c>
      <c r="H73" s="53">
        <v>4</v>
      </c>
      <c r="I73" s="53" t="s">
        <v>5</v>
      </c>
      <c r="J73" s="53" t="s">
        <v>5</v>
      </c>
      <c r="K73" s="53" t="s">
        <v>5</v>
      </c>
      <c r="L73" s="53" t="s">
        <v>5</v>
      </c>
      <c r="M73" s="53" t="s">
        <v>5</v>
      </c>
      <c r="N73" s="53" t="s">
        <v>5</v>
      </c>
      <c r="O73" s="53">
        <v>1</v>
      </c>
      <c r="P73" s="53" t="s">
        <v>5</v>
      </c>
      <c r="Q73" s="53">
        <v>3</v>
      </c>
      <c r="R73" s="53">
        <v>2</v>
      </c>
      <c r="S73" s="53" t="s">
        <v>5</v>
      </c>
      <c r="T73" s="53" t="s">
        <v>5</v>
      </c>
      <c r="U73" s="53">
        <v>3</v>
      </c>
      <c r="V73" s="53" t="s">
        <v>5</v>
      </c>
      <c r="W73" s="53">
        <v>5</v>
      </c>
      <c r="X73" s="53" t="s">
        <v>5</v>
      </c>
      <c r="Y73" s="53" t="s">
        <v>5</v>
      </c>
      <c r="Z73" s="53" t="s">
        <v>5</v>
      </c>
      <c r="AA73" s="53" t="s">
        <v>5</v>
      </c>
      <c r="AB73" s="53" t="s">
        <v>5</v>
      </c>
      <c r="AC73" s="53" t="s">
        <v>5</v>
      </c>
      <c r="AD73" s="53" t="s">
        <v>5</v>
      </c>
      <c r="AE73" s="53" t="s">
        <v>5</v>
      </c>
      <c r="AF73" s="53" t="s">
        <v>5</v>
      </c>
      <c r="AG73" s="53" t="s">
        <v>5</v>
      </c>
      <c r="AH73" s="53" t="s">
        <v>5</v>
      </c>
      <c r="AI73" s="53" t="s">
        <v>5</v>
      </c>
      <c r="AJ73" s="53" t="s">
        <v>5</v>
      </c>
      <c r="AK73" s="53">
        <v>4</v>
      </c>
      <c r="AL73" s="53">
        <v>4</v>
      </c>
      <c r="AM73" s="53">
        <v>3</v>
      </c>
      <c r="AN73" s="53">
        <v>3</v>
      </c>
      <c r="AO73" s="53">
        <v>1</v>
      </c>
      <c r="AP73" s="53">
        <v>5</v>
      </c>
      <c r="AQ73" s="53">
        <v>5</v>
      </c>
      <c r="AR73" s="53">
        <v>1</v>
      </c>
      <c r="AS73" s="53">
        <v>1</v>
      </c>
      <c r="AT73" s="53">
        <v>1</v>
      </c>
      <c r="AU73" s="53">
        <v>1</v>
      </c>
      <c r="AV73" s="53">
        <v>1</v>
      </c>
      <c r="AW73" s="53">
        <v>2</v>
      </c>
      <c r="AX73" s="53">
        <v>1</v>
      </c>
      <c r="AY73" s="53">
        <v>1</v>
      </c>
      <c r="AZ73" s="53">
        <v>1</v>
      </c>
      <c r="BA73" s="53">
        <v>3</v>
      </c>
      <c r="BB73" s="53">
        <v>1</v>
      </c>
      <c r="BC73" s="53">
        <v>1</v>
      </c>
      <c r="BD73" s="53">
        <v>3</v>
      </c>
      <c r="BE73" s="53">
        <v>1</v>
      </c>
      <c r="BF73" s="53">
        <v>5</v>
      </c>
      <c r="BI73" s="53" t="s">
        <v>2036</v>
      </c>
      <c r="BK73" s="53" t="s">
        <v>2037</v>
      </c>
      <c r="BL73" s="53" t="s">
        <v>147</v>
      </c>
      <c r="BN73" s="53" t="s">
        <v>163</v>
      </c>
      <c r="BO73" s="53" t="s">
        <v>172</v>
      </c>
      <c r="BP73" s="53" t="s">
        <v>176</v>
      </c>
      <c r="BQ73" s="53" t="s">
        <v>183</v>
      </c>
      <c r="BR73" s="53" t="s">
        <v>2217</v>
      </c>
      <c r="BS73" s="53" t="s">
        <v>202</v>
      </c>
      <c r="BT73" s="53" t="s">
        <v>628</v>
      </c>
      <c r="BU73" s="53" t="s">
        <v>208</v>
      </c>
      <c r="BV73" s="53" t="s">
        <v>214</v>
      </c>
      <c r="BW73" s="53" t="s">
        <v>2031</v>
      </c>
    </row>
    <row r="74" spans="1:75" ht="12.75" x14ac:dyDescent="0.2">
      <c r="A74" s="55">
        <v>43447.661871030097</v>
      </c>
      <c r="B74" s="53">
        <v>5</v>
      </c>
      <c r="C74" s="53">
        <v>5</v>
      </c>
      <c r="D74" s="53">
        <v>5</v>
      </c>
      <c r="E74" s="53">
        <v>3</v>
      </c>
      <c r="F74" s="53">
        <v>1</v>
      </c>
      <c r="G74" s="53">
        <v>5</v>
      </c>
      <c r="H74" s="53">
        <v>5</v>
      </c>
      <c r="I74" s="53">
        <v>5</v>
      </c>
      <c r="J74" s="53">
        <v>5</v>
      </c>
      <c r="K74" s="53">
        <v>5</v>
      </c>
      <c r="L74" s="53">
        <v>5</v>
      </c>
      <c r="M74" s="53">
        <v>5</v>
      </c>
      <c r="N74" s="53">
        <v>5</v>
      </c>
      <c r="O74" s="53">
        <v>5</v>
      </c>
      <c r="P74" s="53">
        <v>5</v>
      </c>
      <c r="Q74" s="53">
        <v>3</v>
      </c>
      <c r="R74" s="53">
        <v>5</v>
      </c>
      <c r="S74" s="53">
        <v>5</v>
      </c>
      <c r="T74" s="53">
        <v>3</v>
      </c>
      <c r="U74" s="53">
        <v>2</v>
      </c>
      <c r="V74" s="53">
        <v>1</v>
      </c>
      <c r="W74" s="53">
        <v>5</v>
      </c>
      <c r="X74" s="53">
        <v>5</v>
      </c>
      <c r="Y74" s="53">
        <v>5</v>
      </c>
      <c r="Z74" s="53">
        <v>5</v>
      </c>
      <c r="AA74" s="53">
        <v>5</v>
      </c>
      <c r="AB74" s="53">
        <v>5</v>
      </c>
      <c r="AC74" s="53">
        <v>2</v>
      </c>
      <c r="AD74" s="53">
        <v>5</v>
      </c>
      <c r="AE74" s="53">
        <v>5</v>
      </c>
      <c r="AF74" s="53">
        <v>5</v>
      </c>
      <c r="AG74" s="53">
        <v>4</v>
      </c>
      <c r="AH74" s="53">
        <v>5</v>
      </c>
      <c r="AI74" s="53">
        <v>5</v>
      </c>
      <c r="AJ74" s="53">
        <v>5</v>
      </c>
      <c r="AK74" s="53">
        <v>5</v>
      </c>
      <c r="AL74" s="53">
        <v>5</v>
      </c>
      <c r="AM74" s="53">
        <v>5</v>
      </c>
      <c r="AN74" s="53">
        <v>4</v>
      </c>
      <c r="AO74" s="53">
        <v>1</v>
      </c>
      <c r="AP74" s="53">
        <v>5</v>
      </c>
      <c r="AQ74" s="53">
        <v>5</v>
      </c>
      <c r="AR74" s="53">
        <v>5</v>
      </c>
      <c r="AS74" s="53">
        <v>5</v>
      </c>
      <c r="AT74" s="53">
        <v>5</v>
      </c>
      <c r="AU74" s="53">
        <v>5</v>
      </c>
      <c r="AV74" s="53">
        <v>5</v>
      </c>
      <c r="AW74" s="53">
        <v>5</v>
      </c>
      <c r="AX74" s="53">
        <v>5</v>
      </c>
      <c r="AY74" s="53">
        <v>5</v>
      </c>
      <c r="AZ74" s="53">
        <v>1</v>
      </c>
      <c r="BA74" s="53">
        <v>5</v>
      </c>
      <c r="BB74" s="53">
        <v>3</v>
      </c>
      <c r="BC74" s="53">
        <v>1</v>
      </c>
      <c r="BD74" s="53">
        <v>1</v>
      </c>
      <c r="BE74" s="53">
        <v>1</v>
      </c>
      <c r="BF74" s="53">
        <v>5</v>
      </c>
      <c r="BH74" s="53" t="s">
        <v>2079</v>
      </c>
      <c r="BI74" s="53" t="s">
        <v>2033</v>
      </c>
      <c r="BJ74" s="53" t="s">
        <v>2101</v>
      </c>
      <c r="BK74" s="53" t="s">
        <v>2037</v>
      </c>
      <c r="BL74" s="53" t="s">
        <v>147</v>
      </c>
      <c r="BM74" s="53" t="s">
        <v>2218</v>
      </c>
      <c r="BN74" s="53" t="s">
        <v>163</v>
      </c>
      <c r="BO74" s="53" t="s">
        <v>171</v>
      </c>
      <c r="BP74" s="53" t="s">
        <v>177</v>
      </c>
      <c r="BQ74" s="53" t="s">
        <v>1342</v>
      </c>
      <c r="BR74" s="53" t="s">
        <v>2219</v>
      </c>
      <c r="BS74" s="53" t="s">
        <v>153</v>
      </c>
      <c r="BT74" s="53" t="s">
        <v>471</v>
      </c>
      <c r="BU74" s="53" t="s">
        <v>208</v>
      </c>
      <c r="BV74" s="53" t="s">
        <v>214</v>
      </c>
      <c r="BW74" s="53" t="s">
        <v>2031</v>
      </c>
    </row>
    <row r="75" spans="1:75" ht="12.75" x14ac:dyDescent="0.2">
      <c r="A75" s="55">
        <v>43447.764957604166</v>
      </c>
      <c r="B75" s="53">
        <v>5</v>
      </c>
      <c r="C75" s="53">
        <v>1</v>
      </c>
      <c r="D75" s="53">
        <v>1</v>
      </c>
      <c r="E75" s="53">
        <v>4</v>
      </c>
      <c r="F75" s="53">
        <v>3</v>
      </c>
      <c r="G75" s="53">
        <v>5</v>
      </c>
      <c r="H75" s="53">
        <v>4</v>
      </c>
      <c r="I75" s="53">
        <v>3</v>
      </c>
      <c r="J75" s="53">
        <v>4</v>
      </c>
      <c r="K75" s="53">
        <v>2</v>
      </c>
      <c r="L75" s="53">
        <v>1</v>
      </c>
      <c r="M75" s="53">
        <v>5</v>
      </c>
      <c r="N75" s="53">
        <v>5</v>
      </c>
      <c r="O75" s="53">
        <v>3</v>
      </c>
      <c r="P75" s="53">
        <v>5</v>
      </c>
      <c r="Q75" s="53">
        <v>5</v>
      </c>
      <c r="R75" s="53">
        <v>4</v>
      </c>
      <c r="S75" s="53">
        <v>2</v>
      </c>
      <c r="T75" s="53">
        <v>4</v>
      </c>
      <c r="U75" s="53">
        <v>1</v>
      </c>
      <c r="V75" s="53">
        <v>1</v>
      </c>
      <c r="W75" s="53">
        <v>5</v>
      </c>
      <c r="X75" s="53">
        <v>5</v>
      </c>
      <c r="Y75" s="53">
        <v>2</v>
      </c>
      <c r="Z75" s="53">
        <v>5</v>
      </c>
      <c r="AA75" s="53">
        <v>5</v>
      </c>
      <c r="AB75" s="53">
        <v>4</v>
      </c>
      <c r="AC75" s="53">
        <v>3</v>
      </c>
      <c r="AD75" s="53">
        <v>2</v>
      </c>
      <c r="AE75" s="53">
        <v>4</v>
      </c>
      <c r="AF75" s="53">
        <v>4</v>
      </c>
      <c r="AG75" s="53">
        <v>3</v>
      </c>
      <c r="AH75" s="53">
        <v>5</v>
      </c>
      <c r="AI75" s="53">
        <v>5</v>
      </c>
      <c r="AJ75" s="53">
        <v>2</v>
      </c>
      <c r="AK75" s="53">
        <v>5</v>
      </c>
      <c r="AL75" s="53">
        <v>1</v>
      </c>
      <c r="AM75" s="53">
        <v>1</v>
      </c>
      <c r="AN75" s="53">
        <v>3</v>
      </c>
      <c r="AO75" s="53">
        <v>4</v>
      </c>
      <c r="AP75" s="53">
        <v>5</v>
      </c>
      <c r="AQ75" s="53">
        <v>4</v>
      </c>
      <c r="AR75" s="53">
        <v>4</v>
      </c>
      <c r="AS75" s="53">
        <v>5</v>
      </c>
      <c r="AT75" s="53">
        <v>1</v>
      </c>
      <c r="AU75" s="53">
        <v>1</v>
      </c>
      <c r="AV75" s="53">
        <v>5</v>
      </c>
      <c r="AW75" s="53">
        <v>5</v>
      </c>
      <c r="AX75" s="53">
        <v>3</v>
      </c>
      <c r="AY75" s="53">
        <v>4</v>
      </c>
      <c r="AZ75" s="53">
        <v>4</v>
      </c>
      <c r="BA75" s="53">
        <v>3</v>
      </c>
      <c r="BB75" s="53">
        <v>2</v>
      </c>
      <c r="BC75" s="53">
        <v>4</v>
      </c>
      <c r="BD75" s="53">
        <v>2</v>
      </c>
      <c r="BE75" s="53">
        <v>1</v>
      </c>
      <c r="BF75" s="53">
        <v>5</v>
      </c>
      <c r="BG75" s="53" t="s">
        <v>2220</v>
      </c>
      <c r="BH75" s="53" t="s">
        <v>2138</v>
      </c>
      <c r="BI75" s="53" t="s">
        <v>2061</v>
      </c>
      <c r="BJ75" s="53" t="s">
        <v>2116</v>
      </c>
      <c r="BK75" s="53" t="s">
        <v>2049</v>
      </c>
      <c r="BL75" s="53" t="s">
        <v>397</v>
      </c>
      <c r="BM75" s="53" t="s">
        <v>2221</v>
      </c>
      <c r="BN75" s="53" t="s">
        <v>163</v>
      </c>
      <c r="BO75" s="53" t="s">
        <v>171</v>
      </c>
      <c r="BP75" s="53" t="s">
        <v>176</v>
      </c>
      <c r="BQ75" s="53" t="s">
        <v>183</v>
      </c>
      <c r="BR75" s="53" t="s">
        <v>345</v>
      </c>
      <c r="BS75" s="53" t="s">
        <v>204</v>
      </c>
      <c r="BT75" s="53" t="s">
        <v>623</v>
      </c>
      <c r="BU75" s="53" t="s">
        <v>2222</v>
      </c>
      <c r="BV75" s="53" t="s">
        <v>217</v>
      </c>
      <c r="BW75" s="53" t="s">
        <v>2031</v>
      </c>
    </row>
    <row r="76" spans="1:75" ht="12.75" x14ac:dyDescent="0.2">
      <c r="A76" s="55">
        <v>43448.000717129631</v>
      </c>
      <c r="B76" s="53">
        <v>4</v>
      </c>
      <c r="C76" s="53">
        <v>5</v>
      </c>
      <c r="D76" s="53">
        <v>4</v>
      </c>
      <c r="E76" s="53">
        <v>5</v>
      </c>
      <c r="F76" s="53">
        <v>1</v>
      </c>
      <c r="G76" s="53">
        <v>5</v>
      </c>
      <c r="H76" s="53">
        <v>1</v>
      </c>
      <c r="I76" s="53">
        <v>4</v>
      </c>
      <c r="J76" s="53">
        <v>2</v>
      </c>
      <c r="K76" s="53">
        <v>3</v>
      </c>
      <c r="L76" s="53">
        <v>4</v>
      </c>
      <c r="M76" s="53">
        <v>4</v>
      </c>
      <c r="N76" s="53">
        <v>2</v>
      </c>
      <c r="O76" s="53">
        <v>4</v>
      </c>
      <c r="P76" s="53">
        <v>4</v>
      </c>
      <c r="Q76" s="53" t="s">
        <v>5</v>
      </c>
      <c r="R76" s="53">
        <v>3</v>
      </c>
      <c r="S76" s="53">
        <v>3</v>
      </c>
      <c r="T76" s="53">
        <v>2</v>
      </c>
      <c r="U76" s="53">
        <v>2</v>
      </c>
      <c r="V76" s="53">
        <v>2</v>
      </c>
      <c r="W76" s="53" t="s">
        <v>5</v>
      </c>
      <c r="X76" s="53">
        <v>5</v>
      </c>
      <c r="Y76" s="53">
        <v>4</v>
      </c>
      <c r="Z76" s="53">
        <v>3</v>
      </c>
      <c r="AA76" s="53">
        <v>4</v>
      </c>
      <c r="AB76" s="53">
        <v>5</v>
      </c>
      <c r="AC76" s="53">
        <v>4</v>
      </c>
      <c r="AD76" s="53" t="s">
        <v>5</v>
      </c>
      <c r="AE76" s="53">
        <v>4</v>
      </c>
      <c r="AF76" s="53" t="s">
        <v>5</v>
      </c>
      <c r="AG76" s="53">
        <v>5</v>
      </c>
      <c r="AH76" s="53">
        <v>4</v>
      </c>
      <c r="AI76" s="53">
        <v>5</v>
      </c>
      <c r="AJ76" s="53">
        <v>3</v>
      </c>
      <c r="AK76" s="53">
        <v>5</v>
      </c>
      <c r="AL76" s="53" t="s">
        <v>5</v>
      </c>
      <c r="AM76" s="53">
        <v>5</v>
      </c>
      <c r="AN76" s="53">
        <v>4</v>
      </c>
      <c r="AO76" s="53">
        <v>2</v>
      </c>
      <c r="AP76" s="53">
        <v>5</v>
      </c>
      <c r="AQ76" s="53">
        <v>2</v>
      </c>
      <c r="AR76" s="53">
        <v>4</v>
      </c>
      <c r="AS76" s="53">
        <v>3</v>
      </c>
      <c r="AT76" s="53">
        <v>4</v>
      </c>
      <c r="AU76" s="53" t="s">
        <v>5</v>
      </c>
      <c r="AV76" s="53" t="s">
        <v>5</v>
      </c>
      <c r="AW76" s="53">
        <v>4</v>
      </c>
      <c r="AX76" s="53">
        <v>3</v>
      </c>
      <c r="AY76" s="53">
        <v>4</v>
      </c>
      <c r="AZ76" s="53">
        <v>5</v>
      </c>
      <c r="BA76" s="53">
        <v>4</v>
      </c>
      <c r="BB76" s="53">
        <v>3</v>
      </c>
      <c r="BC76" s="53">
        <v>4</v>
      </c>
      <c r="BD76" s="53" t="s">
        <v>5</v>
      </c>
      <c r="BE76" s="53">
        <v>5</v>
      </c>
      <c r="BF76" s="53" t="s">
        <v>5</v>
      </c>
      <c r="BG76" s="53" t="s">
        <v>2223</v>
      </c>
      <c r="BH76" s="53" t="s">
        <v>2027</v>
      </c>
      <c r="BI76" s="53" t="s">
        <v>2061</v>
      </c>
      <c r="BJ76" s="53" t="s">
        <v>2151</v>
      </c>
      <c r="BK76" s="53" t="s">
        <v>2030</v>
      </c>
      <c r="BL76" s="53" t="s">
        <v>147</v>
      </c>
      <c r="BM76" s="53" t="s">
        <v>2224</v>
      </c>
      <c r="BN76" s="53" t="s">
        <v>163</v>
      </c>
      <c r="BO76" s="53" t="s">
        <v>172</v>
      </c>
      <c r="BP76" s="53" t="s">
        <v>177</v>
      </c>
      <c r="BQ76" s="53" t="s">
        <v>2225</v>
      </c>
      <c r="BR76" s="53" t="s">
        <v>2226</v>
      </c>
      <c r="BS76" s="53" t="s">
        <v>202</v>
      </c>
      <c r="BT76" s="53" t="s">
        <v>2227</v>
      </c>
      <c r="BU76" s="53" t="s">
        <v>209</v>
      </c>
      <c r="BV76" s="53" t="s">
        <v>215</v>
      </c>
      <c r="BW76" s="53" t="s">
        <v>2031</v>
      </c>
    </row>
    <row r="77" spans="1:75" ht="12.75" x14ac:dyDescent="0.2">
      <c r="A77" s="55">
        <v>43448.010615509258</v>
      </c>
      <c r="B77" s="53">
        <v>4</v>
      </c>
      <c r="C77" s="53">
        <v>4</v>
      </c>
      <c r="D77" s="53">
        <v>4</v>
      </c>
      <c r="E77" s="53">
        <v>4</v>
      </c>
      <c r="F77" s="53">
        <v>2</v>
      </c>
      <c r="G77" s="53">
        <v>4</v>
      </c>
      <c r="H77" s="53">
        <v>4</v>
      </c>
      <c r="I77" s="53">
        <v>4</v>
      </c>
      <c r="J77" s="53">
        <v>4</v>
      </c>
      <c r="K77" s="53">
        <v>4</v>
      </c>
      <c r="L77" s="53">
        <v>4</v>
      </c>
      <c r="M77" s="53">
        <v>4</v>
      </c>
      <c r="N77" s="53">
        <v>4</v>
      </c>
      <c r="O77" s="53">
        <v>4</v>
      </c>
      <c r="P77" s="53">
        <v>4</v>
      </c>
      <c r="Q77" s="53">
        <v>4</v>
      </c>
      <c r="R77" s="53">
        <v>4</v>
      </c>
      <c r="S77" s="53">
        <v>4</v>
      </c>
      <c r="T77" s="53">
        <v>4</v>
      </c>
      <c r="U77" s="53">
        <v>4</v>
      </c>
      <c r="V77" s="53">
        <v>4</v>
      </c>
      <c r="W77" s="53">
        <v>4</v>
      </c>
      <c r="X77" s="53">
        <v>5</v>
      </c>
      <c r="Y77" s="53">
        <v>5</v>
      </c>
      <c r="Z77" s="53">
        <v>5</v>
      </c>
      <c r="AA77" s="53">
        <v>5</v>
      </c>
      <c r="AB77" s="53">
        <v>5</v>
      </c>
      <c r="AC77" s="53">
        <v>5</v>
      </c>
      <c r="AD77" s="53">
        <v>5</v>
      </c>
      <c r="AE77" s="53">
        <v>5</v>
      </c>
      <c r="AF77" s="53">
        <v>5</v>
      </c>
      <c r="AG77" s="53">
        <v>5</v>
      </c>
      <c r="AH77" s="53">
        <v>5</v>
      </c>
      <c r="AI77" s="53">
        <v>5</v>
      </c>
      <c r="AJ77" s="53">
        <v>5</v>
      </c>
      <c r="AK77" s="53">
        <v>4</v>
      </c>
      <c r="AL77" s="53">
        <v>2</v>
      </c>
      <c r="AM77" s="53">
        <v>2</v>
      </c>
      <c r="AN77" s="53">
        <v>2</v>
      </c>
      <c r="AO77" s="53">
        <v>1</v>
      </c>
      <c r="AP77" s="53">
        <v>4</v>
      </c>
      <c r="AQ77" s="53">
        <v>2</v>
      </c>
      <c r="AR77" s="53">
        <v>2</v>
      </c>
      <c r="AS77" s="53">
        <v>4</v>
      </c>
      <c r="AT77" s="53">
        <v>5</v>
      </c>
      <c r="AU77" s="53">
        <v>5</v>
      </c>
      <c r="AV77" s="53">
        <v>5</v>
      </c>
      <c r="AW77" s="53">
        <v>2</v>
      </c>
      <c r="AX77" s="53">
        <v>5</v>
      </c>
      <c r="AY77" s="53">
        <v>5</v>
      </c>
      <c r="AZ77" s="53">
        <v>4</v>
      </c>
      <c r="BA77" s="53">
        <v>3</v>
      </c>
      <c r="BB77" s="53">
        <v>1</v>
      </c>
      <c r="BC77" s="53">
        <v>4</v>
      </c>
      <c r="BD77" s="53">
        <v>4</v>
      </c>
      <c r="BE77" s="53">
        <v>4</v>
      </c>
      <c r="BF77" s="53">
        <v>3</v>
      </c>
      <c r="BG77" s="53" t="s">
        <v>2228</v>
      </c>
      <c r="BH77" s="53" t="s">
        <v>2138</v>
      </c>
      <c r="BI77" s="53" t="s">
        <v>2033</v>
      </c>
      <c r="BJ77" s="53" t="s">
        <v>2229</v>
      </c>
      <c r="BK77" s="53" t="s">
        <v>2037</v>
      </c>
      <c r="BL77" s="53" t="s">
        <v>145</v>
      </c>
      <c r="BM77" s="53" t="s">
        <v>2230</v>
      </c>
      <c r="BN77" s="53" t="s">
        <v>162</v>
      </c>
      <c r="BO77" s="53" t="s">
        <v>171</v>
      </c>
      <c r="BP77" s="53" t="s">
        <v>2231</v>
      </c>
      <c r="BQ77" s="53" t="s">
        <v>183</v>
      </c>
      <c r="BR77" s="53" t="s">
        <v>2232</v>
      </c>
      <c r="BS77" s="53" t="s">
        <v>202</v>
      </c>
      <c r="BT77" s="53" t="s">
        <v>528</v>
      </c>
      <c r="BU77" s="53" t="s">
        <v>208</v>
      </c>
      <c r="BV77" s="53" t="s">
        <v>214</v>
      </c>
      <c r="BW77" s="53" t="s">
        <v>2031</v>
      </c>
    </row>
    <row r="78" spans="1:75" ht="12.75" x14ac:dyDescent="0.2">
      <c r="A78" s="55">
        <v>43448.256053124998</v>
      </c>
      <c r="B78" s="53">
        <v>5</v>
      </c>
      <c r="C78" s="53">
        <v>4</v>
      </c>
      <c r="D78" s="53">
        <v>2</v>
      </c>
      <c r="E78" s="53">
        <v>4</v>
      </c>
      <c r="F78" s="53">
        <v>1</v>
      </c>
      <c r="G78" s="53">
        <v>1</v>
      </c>
      <c r="H78" s="53">
        <v>3</v>
      </c>
      <c r="I78" s="53">
        <v>5</v>
      </c>
      <c r="J78" s="53">
        <v>1</v>
      </c>
      <c r="K78" s="53">
        <v>5</v>
      </c>
      <c r="L78" s="53">
        <v>4</v>
      </c>
      <c r="M78" s="53">
        <v>5</v>
      </c>
      <c r="N78" s="53">
        <v>1</v>
      </c>
      <c r="O78" s="53">
        <v>1</v>
      </c>
      <c r="P78" s="53">
        <v>4</v>
      </c>
      <c r="Q78" s="53">
        <v>4</v>
      </c>
      <c r="R78" s="53">
        <v>4</v>
      </c>
      <c r="S78" s="53">
        <v>4</v>
      </c>
      <c r="T78" s="53">
        <v>4</v>
      </c>
      <c r="U78" s="53">
        <v>1</v>
      </c>
      <c r="V78" s="53">
        <v>1</v>
      </c>
      <c r="W78" s="53">
        <v>5</v>
      </c>
      <c r="X78" s="53">
        <v>4</v>
      </c>
      <c r="Y78" s="53">
        <v>4</v>
      </c>
      <c r="Z78" s="53">
        <v>1</v>
      </c>
      <c r="AA78" s="53">
        <v>5</v>
      </c>
      <c r="AB78" s="53">
        <v>1</v>
      </c>
      <c r="AC78" s="53">
        <v>5</v>
      </c>
      <c r="AD78" s="53">
        <v>1</v>
      </c>
      <c r="AE78" s="53">
        <v>3</v>
      </c>
      <c r="AF78" s="53">
        <v>1</v>
      </c>
      <c r="AG78" s="53">
        <v>1</v>
      </c>
      <c r="AH78" s="53">
        <v>5</v>
      </c>
      <c r="AI78" s="53">
        <v>5</v>
      </c>
      <c r="AJ78" s="53">
        <v>1</v>
      </c>
      <c r="AK78" s="53">
        <v>3</v>
      </c>
      <c r="AL78" s="53">
        <v>5</v>
      </c>
      <c r="AM78" s="53">
        <v>3</v>
      </c>
      <c r="AN78" s="53">
        <v>4</v>
      </c>
      <c r="AO78" s="53">
        <v>1</v>
      </c>
      <c r="AP78" s="53">
        <v>5</v>
      </c>
      <c r="AQ78" s="53">
        <v>3</v>
      </c>
      <c r="AR78" s="53">
        <v>5</v>
      </c>
      <c r="AS78" s="53">
        <v>4</v>
      </c>
      <c r="AT78" s="53">
        <v>5</v>
      </c>
      <c r="AU78" s="53">
        <v>4</v>
      </c>
      <c r="AV78" s="53">
        <v>5</v>
      </c>
      <c r="AW78" s="53">
        <v>5</v>
      </c>
      <c r="AX78" s="53">
        <v>3</v>
      </c>
      <c r="AY78" s="53">
        <v>4</v>
      </c>
      <c r="AZ78" s="53">
        <v>5</v>
      </c>
      <c r="BA78" s="53">
        <v>3</v>
      </c>
      <c r="BB78" s="53">
        <v>3</v>
      </c>
      <c r="BC78" s="53">
        <v>3</v>
      </c>
      <c r="BD78" s="53">
        <v>1</v>
      </c>
      <c r="BE78" s="53">
        <v>1</v>
      </c>
      <c r="BF78" s="53">
        <v>5</v>
      </c>
      <c r="BI78" s="53" t="s">
        <v>2028</v>
      </c>
      <c r="BJ78" s="53" t="s">
        <v>2233</v>
      </c>
      <c r="BK78" s="53" t="s">
        <v>2030</v>
      </c>
      <c r="BL78" s="53" t="s">
        <v>2052</v>
      </c>
      <c r="BN78" s="53" t="s">
        <v>163</v>
      </c>
      <c r="BO78" s="53" t="s">
        <v>170</v>
      </c>
      <c r="BP78" s="53" t="s">
        <v>178</v>
      </c>
      <c r="BQ78" s="53" t="s">
        <v>183</v>
      </c>
      <c r="BR78" s="53" t="s">
        <v>191</v>
      </c>
      <c r="BS78" s="53" t="s">
        <v>192</v>
      </c>
      <c r="BT78" s="53" t="s">
        <v>395</v>
      </c>
      <c r="BU78" s="53" t="s">
        <v>208</v>
      </c>
      <c r="BV78" s="53" t="s">
        <v>214</v>
      </c>
      <c r="BW78" s="53" t="s">
        <v>2031</v>
      </c>
    </row>
    <row r="79" spans="1:75" ht="12.75" x14ac:dyDescent="0.2">
      <c r="A79" s="55">
        <v>43448.35074962963</v>
      </c>
      <c r="B79" s="53">
        <v>4</v>
      </c>
      <c r="C79" s="53">
        <v>5</v>
      </c>
      <c r="D79" s="53">
        <v>4</v>
      </c>
      <c r="E79" s="53">
        <v>5</v>
      </c>
      <c r="F79" s="53">
        <v>1</v>
      </c>
      <c r="G79" s="53">
        <v>5</v>
      </c>
      <c r="H79" s="53">
        <v>2</v>
      </c>
      <c r="I79" s="53">
        <v>1</v>
      </c>
      <c r="J79" s="53">
        <v>3</v>
      </c>
      <c r="K79" s="53">
        <v>1</v>
      </c>
      <c r="L79" s="53">
        <v>2</v>
      </c>
      <c r="M79" s="53">
        <v>4</v>
      </c>
      <c r="N79" s="53">
        <v>2</v>
      </c>
      <c r="O79" s="53">
        <v>1</v>
      </c>
      <c r="P79" s="53">
        <v>5</v>
      </c>
      <c r="Q79" s="53">
        <v>5</v>
      </c>
      <c r="R79" s="53">
        <v>1</v>
      </c>
      <c r="S79" s="53">
        <v>1</v>
      </c>
      <c r="T79" s="53">
        <v>3</v>
      </c>
      <c r="U79" s="53">
        <v>1</v>
      </c>
      <c r="V79" s="53">
        <v>1</v>
      </c>
      <c r="W79" s="53">
        <v>5</v>
      </c>
      <c r="X79" s="53">
        <v>4</v>
      </c>
      <c r="Y79" s="53">
        <v>4</v>
      </c>
      <c r="Z79" s="53">
        <v>4</v>
      </c>
      <c r="AA79" s="53">
        <v>4</v>
      </c>
      <c r="AB79" s="53">
        <v>5</v>
      </c>
      <c r="AC79" s="53">
        <v>3</v>
      </c>
      <c r="AD79" s="53">
        <v>5</v>
      </c>
      <c r="AE79" s="53">
        <v>4</v>
      </c>
      <c r="AF79" s="53">
        <v>4</v>
      </c>
      <c r="AG79" s="53">
        <v>5</v>
      </c>
      <c r="AH79" s="53">
        <v>4</v>
      </c>
      <c r="AI79" s="53">
        <v>5</v>
      </c>
      <c r="AJ79" s="53">
        <v>4</v>
      </c>
      <c r="AK79" s="53">
        <v>5</v>
      </c>
      <c r="AL79" s="53">
        <v>5</v>
      </c>
      <c r="AM79" s="53">
        <v>4</v>
      </c>
      <c r="AN79" s="53">
        <v>5</v>
      </c>
      <c r="AO79" s="53">
        <v>1</v>
      </c>
      <c r="AP79" s="53">
        <v>5</v>
      </c>
      <c r="AQ79" s="53">
        <v>2</v>
      </c>
      <c r="AR79" s="53">
        <v>1</v>
      </c>
      <c r="AS79" s="53">
        <v>3</v>
      </c>
      <c r="AT79" s="53">
        <v>1</v>
      </c>
      <c r="AU79" s="53">
        <v>2</v>
      </c>
      <c r="AV79" s="53">
        <v>5</v>
      </c>
      <c r="AW79" s="53">
        <v>2</v>
      </c>
      <c r="AX79" s="53">
        <v>1</v>
      </c>
      <c r="AY79" s="53">
        <v>4</v>
      </c>
      <c r="AZ79" s="53">
        <v>5</v>
      </c>
      <c r="BA79" s="53">
        <v>1</v>
      </c>
      <c r="BB79" s="53">
        <v>1</v>
      </c>
      <c r="BC79" s="53">
        <v>3</v>
      </c>
      <c r="BD79" s="53">
        <v>1</v>
      </c>
      <c r="BE79" s="53">
        <v>1</v>
      </c>
      <c r="BF79" s="53">
        <v>5</v>
      </c>
      <c r="BG79" s="53" t="s">
        <v>2234</v>
      </c>
      <c r="BH79" s="53" t="s">
        <v>2100</v>
      </c>
      <c r="BI79" s="53" t="s">
        <v>2028</v>
      </c>
      <c r="BJ79" s="53" t="s">
        <v>2235</v>
      </c>
      <c r="BK79" s="53" t="s">
        <v>2034</v>
      </c>
      <c r="BL79" s="53" t="s">
        <v>147</v>
      </c>
      <c r="BM79" s="53" t="s">
        <v>2236</v>
      </c>
      <c r="BN79" s="53" t="s">
        <v>162</v>
      </c>
      <c r="BO79" s="53" t="s">
        <v>169</v>
      </c>
      <c r="BP79" s="53" t="s">
        <v>176</v>
      </c>
      <c r="BQ79" s="53" t="s">
        <v>183</v>
      </c>
      <c r="BR79" s="53" t="s">
        <v>345</v>
      </c>
      <c r="BS79" s="53" t="s">
        <v>203</v>
      </c>
      <c r="BT79" s="53" t="s">
        <v>353</v>
      </c>
      <c r="BU79" s="53" t="s">
        <v>208</v>
      </c>
      <c r="BV79" s="53" t="s">
        <v>214</v>
      </c>
      <c r="BW79" s="53" t="s">
        <v>2031</v>
      </c>
    </row>
    <row r="80" spans="1:75" ht="12.75" x14ac:dyDescent="0.2">
      <c r="A80" s="55">
        <v>43448.387605231481</v>
      </c>
      <c r="B80" s="53">
        <v>1</v>
      </c>
      <c r="C80" s="53">
        <v>5</v>
      </c>
      <c r="D80" s="53">
        <v>4</v>
      </c>
      <c r="E80" s="53">
        <v>1</v>
      </c>
      <c r="F80" s="53">
        <v>5</v>
      </c>
      <c r="G80" s="53">
        <v>5</v>
      </c>
      <c r="H80" s="53">
        <v>5</v>
      </c>
      <c r="I80" s="53">
        <v>3</v>
      </c>
      <c r="J80" s="53">
        <v>1</v>
      </c>
      <c r="K80" s="53">
        <v>1</v>
      </c>
      <c r="L80" s="53">
        <v>3</v>
      </c>
      <c r="M80" s="53">
        <v>5</v>
      </c>
      <c r="N80" s="53">
        <v>1</v>
      </c>
      <c r="O80" s="53">
        <v>4</v>
      </c>
      <c r="P80" s="53">
        <v>5</v>
      </c>
      <c r="Q80" s="53">
        <v>4</v>
      </c>
      <c r="R80" s="53">
        <v>4</v>
      </c>
      <c r="S80" s="53">
        <v>1</v>
      </c>
      <c r="T80" s="53">
        <v>1</v>
      </c>
      <c r="U80" s="53">
        <v>1</v>
      </c>
      <c r="V80" s="53">
        <v>1</v>
      </c>
      <c r="W80" s="53">
        <v>1</v>
      </c>
      <c r="X80" s="53">
        <v>5</v>
      </c>
      <c r="Y80" s="53">
        <v>3</v>
      </c>
      <c r="Z80" s="53">
        <v>2</v>
      </c>
      <c r="AA80" s="53">
        <v>3</v>
      </c>
      <c r="AB80" s="53">
        <v>2</v>
      </c>
      <c r="AC80" s="53">
        <v>2</v>
      </c>
      <c r="AD80" s="53">
        <v>2</v>
      </c>
      <c r="AE80" s="53">
        <v>4</v>
      </c>
      <c r="AF80" s="53">
        <v>5</v>
      </c>
      <c r="AG80" s="53">
        <v>4</v>
      </c>
      <c r="AH80" s="53">
        <v>3</v>
      </c>
      <c r="AI80" s="53">
        <v>5</v>
      </c>
      <c r="AJ80" s="53">
        <v>4</v>
      </c>
      <c r="AK80" s="53">
        <v>2</v>
      </c>
      <c r="AL80" s="53">
        <v>5</v>
      </c>
      <c r="AM80" s="53">
        <v>4</v>
      </c>
      <c r="AN80" s="53">
        <v>4</v>
      </c>
      <c r="AO80" s="53">
        <v>4</v>
      </c>
      <c r="AP80" s="53">
        <v>4</v>
      </c>
      <c r="AQ80" s="53">
        <v>3</v>
      </c>
      <c r="AR80" s="53">
        <v>3</v>
      </c>
      <c r="AS80" s="53">
        <v>1</v>
      </c>
      <c r="AT80" s="53">
        <v>1</v>
      </c>
      <c r="AU80" s="53">
        <v>1</v>
      </c>
      <c r="AV80" s="53">
        <v>5</v>
      </c>
      <c r="AW80" s="53">
        <v>1</v>
      </c>
      <c r="AX80" s="53">
        <v>3</v>
      </c>
      <c r="AY80" s="53">
        <v>4</v>
      </c>
      <c r="AZ80" s="53">
        <v>4</v>
      </c>
      <c r="BA80" s="53">
        <v>4</v>
      </c>
      <c r="BB80" s="53">
        <v>1</v>
      </c>
      <c r="BC80" s="53">
        <v>1</v>
      </c>
      <c r="BD80" s="53">
        <v>1</v>
      </c>
      <c r="BE80" s="53">
        <v>1</v>
      </c>
      <c r="BF80" s="53">
        <v>1</v>
      </c>
      <c r="BH80" s="53" t="s">
        <v>2051</v>
      </c>
      <c r="BI80" s="53" t="s">
        <v>2028</v>
      </c>
      <c r="BK80" s="53" t="s">
        <v>2034</v>
      </c>
      <c r="BL80" s="53" t="s">
        <v>2176</v>
      </c>
      <c r="BM80" s="53" t="s">
        <v>2237</v>
      </c>
      <c r="BN80" s="53" t="s">
        <v>162</v>
      </c>
      <c r="BO80" s="53" t="s">
        <v>170</v>
      </c>
      <c r="BP80" s="53" t="s">
        <v>177</v>
      </c>
      <c r="BQ80" s="53" t="s">
        <v>183</v>
      </c>
      <c r="BR80" s="53" t="s">
        <v>2238</v>
      </c>
      <c r="BS80" s="53" t="s">
        <v>153</v>
      </c>
      <c r="BT80" s="53" t="s">
        <v>807</v>
      </c>
      <c r="BU80" s="53" t="s">
        <v>208</v>
      </c>
      <c r="BV80" s="53" t="s">
        <v>214</v>
      </c>
      <c r="BW80" s="53" t="s">
        <v>2031</v>
      </c>
    </row>
    <row r="81" spans="1:75" ht="12.75" x14ac:dyDescent="0.2">
      <c r="A81" s="55">
        <v>43448.41472586806</v>
      </c>
      <c r="B81" s="53">
        <v>4</v>
      </c>
      <c r="C81" s="53">
        <v>5</v>
      </c>
      <c r="D81" s="53">
        <v>4</v>
      </c>
      <c r="E81" s="53">
        <v>3</v>
      </c>
      <c r="F81" s="53">
        <v>1</v>
      </c>
      <c r="G81" s="53">
        <v>5</v>
      </c>
      <c r="H81" s="53">
        <v>5</v>
      </c>
      <c r="I81" s="53">
        <v>2</v>
      </c>
      <c r="J81" s="53">
        <v>2</v>
      </c>
      <c r="K81" s="53">
        <v>2</v>
      </c>
      <c r="L81" s="53">
        <v>1</v>
      </c>
      <c r="M81" s="53">
        <v>5</v>
      </c>
      <c r="N81" s="53">
        <v>4</v>
      </c>
      <c r="O81" s="53">
        <v>3</v>
      </c>
      <c r="P81" s="53">
        <v>4</v>
      </c>
      <c r="Q81" s="53">
        <v>3</v>
      </c>
      <c r="R81" s="53">
        <v>4</v>
      </c>
      <c r="S81" s="53">
        <v>1</v>
      </c>
      <c r="T81" s="53">
        <v>2</v>
      </c>
      <c r="U81" s="53">
        <v>4</v>
      </c>
      <c r="V81" s="53">
        <v>2</v>
      </c>
      <c r="W81" s="53">
        <v>3</v>
      </c>
      <c r="X81" s="53">
        <v>4</v>
      </c>
      <c r="Y81" s="53">
        <v>2</v>
      </c>
      <c r="Z81" s="53">
        <v>3</v>
      </c>
      <c r="AA81" s="53">
        <v>4</v>
      </c>
      <c r="AB81" s="53">
        <v>3</v>
      </c>
      <c r="AC81" s="53">
        <v>3</v>
      </c>
      <c r="AD81" s="53">
        <v>3</v>
      </c>
      <c r="AE81" s="53">
        <v>3</v>
      </c>
      <c r="AF81" s="53">
        <v>3</v>
      </c>
      <c r="AG81" s="53">
        <v>4</v>
      </c>
      <c r="AH81" s="53">
        <v>4</v>
      </c>
      <c r="AI81" s="53">
        <v>3</v>
      </c>
      <c r="AJ81" s="53">
        <v>4</v>
      </c>
      <c r="AK81" s="53">
        <v>5</v>
      </c>
      <c r="AL81" s="53">
        <v>5</v>
      </c>
      <c r="AM81" s="53">
        <v>4</v>
      </c>
      <c r="AN81" s="53">
        <v>3</v>
      </c>
      <c r="AO81" s="53">
        <v>1</v>
      </c>
      <c r="AP81" s="53">
        <v>4</v>
      </c>
      <c r="AQ81" s="53">
        <v>3</v>
      </c>
      <c r="AR81" s="53">
        <v>4</v>
      </c>
      <c r="AS81" s="53">
        <v>2</v>
      </c>
      <c r="AT81" s="53">
        <v>2</v>
      </c>
      <c r="AU81" s="53">
        <v>1</v>
      </c>
      <c r="AV81" s="53">
        <v>5</v>
      </c>
      <c r="AW81" s="53">
        <v>4</v>
      </c>
      <c r="AX81" s="53">
        <v>2</v>
      </c>
      <c r="AY81" s="53">
        <v>4</v>
      </c>
      <c r="AZ81" s="53">
        <v>3</v>
      </c>
      <c r="BA81" s="53">
        <v>4</v>
      </c>
      <c r="BB81" s="53">
        <v>2</v>
      </c>
      <c r="BC81" s="53">
        <v>2</v>
      </c>
      <c r="BD81" s="53">
        <v>4</v>
      </c>
      <c r="BE81" s="53">
        <v>2</v>
      </c>
      <c r="BF81" s="53">
        <v>5</v>
      </c>
      <c r="BG81" s="53" t="s">
        <v>2239</v>
      </c>
      <c r="BH81" s="53" t="s">
        <v>2240</v>
      </c>
      <c r="BI81" s="53" t="s">
        <v>2028</v>
      </c>
      <c r="BJ81" s="53" t="s">
        <v>2182</v>
      </c>
      <c r="BK81" s="53" t="s">
        <v>2049</v>
      </c>
      <c r="BL81" s="53" t="s">
        <v>147</v>
      </c>
      <c r="BM81" s="53" t="s">
        <v>2241</v>
      </c>
      <c r="BN81" s="53" t="s">
        <v>163</v>
      </c>
      <c r="BO81" s="53" t="s">
        <v>171</v>
      </c>
      <c r="BP81" s="53" t="s">
        <v>177</v>
      </c>
      <c r="BQ81" s="53" t="s">
        <v>183</v>
      </c>
      <c r="BS81" s="53" t="s">
        <v>204</v>
      </c>
      <c r="BT81" s="53" t="s">
        <v>329</v>
      </c>
      <c r="BU81" s="53" t="s">
        <v>208</v>
      </c>
      <c r="BV81" s="53" t="s">
        <v>214</v>
      </c>
      <c r="BW81" s="53" t="s">
        <v>2031</v>
      </c>
    </row>
    <row r="82" spans="1:75" ht="12.75" x14ac:dyDescent="0.2">
      <c r="A82" s="55">
        <v>43448.418023854167</v>
      </c>
      <c r="B82" s="53">
        <v>4</v>
      </c>
      <c r="C82" s="53">
        <v>2</v>
      </c>
      <c r="D82" s="53">
        <v>5</v>
      </c>
      <c r="E82" s="53">
        <v>2</v>
      </c>
      <c r="F82" s="53">
        <v>2</v>
      </c>
      <c r="G82" s="53">
        <v>4</v>
      </c>
      <c r="H82" s="53">
        <v>3</v>
      </c>
      <c r="I82" s="53">
        <v>3</v>
      </c>
      <c r="J82" s="53">
        <v>2</v>
      </c>
      <c r="K82" s="53">
        <v>5</v>
      </c>
      <c r="L82" s="53">
        <v>5</v>
      </c>
      <c r="M82" s="53">
        <v>4</v>
      </c>
      <c r="N82" s="53">
        <v>1</v>
      </c>
      <c r="O82" s="53">
        <v>5</v>
      </c>
      <c r="P82" s="53">
        <v>4</v>
      </c>
      <c r="Q82" s="53">
        <v>4</v>
      </c>
      <c r="R82" s="53">
        <v>4</v>
      </c>
      <c r="S82" s="53">
        <v>4</v>
      </c>
      <c r="T82" s="53">
        <v>1</v>
      </c>
      <c r="U82" s="53">
        <v>4</v>
      </c>
      <c r="V82" s="53">
        <v>1</v>
      </c>
      <c r="W82" s="53">
        <v>5</v>
      </c>
      <c r="X82" s="53">
        <v>5</v>
      </c>
      <c r="Y82" s="53">
        <v>3</v>
      </c>
      <c r="Z82" s="53">
        <v>5</v>
      </c>
      <c r="AA82" s="53">
        <v>4</v>
      </c>
      <c r="AB82" s="53">
        <v>4</v>
      </c>
      <c r="AC82" s="53">
        <v>4</v>
      </c>
      <c r="AD82" s="53">
        <v>4</v>
      </c>
      <c r="AE82" s="53">
        <v>3</v>
      </c>
      <c r="AF82" s="53">
        <v>4</v>
      </c>
      <c r="AG82" s="53">
        <v>5</v>
      </c>
      <c r="AH82" s="53">
        <v>4</v>
      </c>
      <c r="AI82" s="53">
        <v>3</v>
      </c>
      <c r="AJ82" s="53">
        <v>4</v>
      </c>
      <c r="AK82" s="53">
        <v>5</v>
      </c>
      <c r="AL82" s="53">
        <v>1</v>
      </c>
      <c r="AM82" s="53">
        <v>1</v>
      </c>
      <c r="AN82" s="53">
        <v>1</v>
      </c>
      <c r="AO82" s="53">
        <v>2</v>
      </c>
      <c r="AP82" s="53">
        <v>4</v>
      </c>
      <c r="AQ82" s="53">
        <v>5</v>
      </c>
      <c r="AR82" s="53">
        <v>3</v>
      </c>
      <c r="AS82" s="53">
        <v>1</v>
      </c>
      <c r="AT82" s="53">
        <v>5</v>
      </c>
      <c r="AU82" s="53">
        <v>5</v>
      </c>
      <c r="AV82" s="53">
        <v>2</v>
      </c>
      <c r="AW82" s="53">
        <v>1</v>
      </c>
      <c r="AX82" s="53">
        <v>5</v>
      </c>
      <c r="AY82" s="53">
        <v>3</v>
      </c>
      <c r="AZ82" s="53">
        <v>2</v>
      </c>
      <c r="BA82" s="53">
        <v>5</v>
      </c>
      <c r="BB82" s="53">
        <v>5</v>
      </c>
      <c r="BC82" s="53">
        <v>1</v>
      </c>
      <c r="BD82" s="53">
        <v>2</v>
      </c>
      <c r="BE82" s="53">
        <v>1</v>
      </c>
      <c r="BF82" s="53">
        <v>5</v>
      </c>
      <c r="BG82" s="53" t="s">
        <v>2242</v>
      </c>
      <c r="BH82" s="53" t="s">
        <v>2028</v>
      </c>
      <c r="BI82" s="53" t="s">
        <v>2033</v>
      </c>
      <c r="BJ82" s="53" t="s">
        <v>2235</v>
      </c>
      <c r="BK82" s="53" t="s">
        <v>2049</v>
      </c>
      <c r="BL82" s="53" t="s">
        <v>2052</v>
      </c>
      <c r="BM82" s="53" t="s">
        <v>2243</v>
      </c>
      <c r="BN82" s="53" t="s">
        <v>162</v>
      </c>
      <c r="BO82" s="53" t="s">
        <v>172</v>
      </c>
      <c r="BP82" s="53" t="s">
        <v>177</v>
      </c>
      <c r="BQ82" s="53" t="s">
        <v>183</v>
      </c>
      <c r="BR82" s="53" t="s">
        <v>2244</v>
      </c>
      <c r="BS82" s="53" t="s">
        <v>204</v>
      </c>
      <c r="BT82" s="53" t="s">
        <v>1147</v>
      </c>
      <c r="BU82" s="53" t="s">
        <v>208</v>
      </c>
      <c r="BV82" s="53" t="s">
        <v>214</v>
      </c>
      <c r="BW82" s="53" t="s">
        <v>2031</v>
      </c>
    </row>
    <row r="83" spans="1:75" ht="12.75" x14ac:dyDescent="0.2">
      <c r="A83" s="55">
        <v>43448.429254571762</v>
      </c>
      <c r="B83" s="53">
        <v>3</v>
      </c>
      <c r="C83" s="53">
        <v>4</v>
      </c>
      <c r="D83" s="53">
        <v>5</v>
      </c>
      <c r="E83" s="53">
        <v>2</v>
      </c>
      <c r="F83" s="53">
        <v>4</v>
      </c>
      <c r="G83" s="53">
        <v>3</v>
      </c>
      <c r="H83" s="53">
        <v>4</v>
      </c>
      <c r="I83" s="53">
        <v>4</v>
      </c>
      <c r="J83" s="53">
        <v>4</v>
      </c>
      <c r="K83" s="53">
        <v>2</v>
      </c>
      <c r="L83" s="53">
        <v>4</v>
      </c>
      <c r="M83" s="53">
        <v>5</v>
      </c>
      <c r="N83" s="53">
        <v>4</v>
      </c>
      <c r="O83" s="53">
        <v>4</v>
      </c>
      <c r="P83" s="53">
        <v>3</v>
      </c>
      <c r="Q83" s="53">
        <v>3</v>
      </c>
      <c r="R83" s="53">
        <v>3</v>
      </c>
      <c r="S83" s="53">
        <v>2</v>
      </c>
      <c r="T83" s="53">
        <v>3</v>
      </c>
      <c r="U83" s="53">
        <v>2</v>
      </c>
      <c r="V83" s="53">
        <v>1</v>
      </c>
      <c r="W83" s="53">
        <v>4</v>
      </c>
      <c r="X83" s="53">
        <v>5</v>
      </c>
      <c r="Y83" s="53">
        <v>5</v>
      </c>
      <c r="Z83" s="53">
        <v>3</v>
      </c>
      <c r="AA83" s="53">
        <v>5</v>
      </c>
      <c r="AB83" s="53">
        <v>5</v>
      </c>
      <c r="AC83" s="53">
        <v>5</v>
      </c>
      <c r="AD83" s="53">
        <v>3</v>
      </c>
      <c r="AE83" s="53">
        <v>5</v>
      </c>
      <c r="AF83" s="53">
        <v>4</v>
      </c>
      <c r="AG83" s="53">
        <v>5</v>
      </c>
      <c r="AH83" s="53">
        <v>5</v>
      </c>
      <c r="AI83" s="53">
        <v>5</v>
      </c>
      <c r="AJ83" s="53">
        <v>2</v>
      </c>
      <c r="AK83" s="53">
        <v>2</v>
      </c>
      <c r="AL83" s="53">
        <v>4</v>
      </c>
      <c r="AM83" s="53">
        <v>4</v>
      </c>
      <c r="AN83" s="53">
        <v>3</v>
      </c>
      <c r="AO83" s="53">
        <v>3</v>
      </c>
      <c r="AP83" s="53">
        <v>3</v>
      </c>
      <c r="AQ83" s="53">
        <v>5</v>
      </c>
      <c r="AR83" s="53">
        <v>3</v>
      </c>
      <c r="AS83" s="53">
        <v>4</v>
      </c>
      <c r="AT83" s="53">
        <v>3</v>
      </c>
      <c r="AU83" s="53" t="s">
        <v>5</v>
      </c>
      <c r="AV83" s="53">
        <v>4</v>
      </c>
      <c r="AW83" s="53">
        <v>2</v>
      </c>
      <c r="AX83" s="53">
        <v>4</v>
      </c>
      <c r="AY83" s="53">
        <v>3</v>
      </c>
      <c r="AZ83" s="53">
        <v>3</v>
      </c>
      <c r="BA83" s="53">
        <v>3</v>
      </c>
      <c r="BB83" s="53">
        <v>2</v>
      </c>
      <c r="BC83" s="53">
        <v>3</v>
      </c>
      <c r="BD83" s="53">
        <v>1</v>
      </c>
      <c r="BE83" s="53">
        <v>1</v>
      </c>
      <c r="BF83" s="53">
        <v>4</v>
      </c>
      <c r="BH83" s="53" t="s">
        <v>2027</v>
      </c>
      <c r="BI83" s="53" t="s">
        <v>2033</v>
      </c>
      <c r="BJ83" s="53" t="s">
        <v>2040</v>
      </c>
      <c r="BK83" s="53" t="s">
        <v>2034</v>
      </c>
      <c r="BL83" s="53" t="s">
        <v>147</v>
      </c>
      <c r="BM83" s="53" t="s">
        <v>2245</v>
      </c>
      <c r="BN83" s="53" t="s">
        <v>163</v>
      </c>
      <c r="BO83" s="53" t="s">
        <v>171</v>
      </c>
      <c r="BP83" s="53" t="s">
        <v>176</v>
      </c>
      <c r="BQ83" s="53" t="s">
        <v>184</v>
      </c>
      <c r="BR83" s="53" t="s">
        <v>609</v>
      </c>
      <c r="BS83" s="53" t="s">
        <v>203</v>
      </c>
      <c r="BT83" s="53" t="s">
        <v>593</v>
      </c>
      <c r="BU83" s="53" t="s">
        <v>208</v>
      </c>
      <c r="BV83" s="53" t="s">
        <v>214</v>
      </c>
      <c r="BW83" s="53" t="s">
        <v>2031</v>
      </c>
    </row>
    <row r="84" spans="1:75" ht="12.75" x14ac:dyDescent="0.2">
      <c r="A84" s="55">
        <v>43448.444773553245</v>
      </c>
      <c r="B84" s="53">
        <v>5</v>
      </c>
      <c r="C84" s="53">
        <v>5</v>
      </c>
      <c r="D84" s="53">
        <v>5</v>
      </c>
      <c r="E84" s="53">
        <v>4</v>
      </c>
      <c r="F84" s="53">
        <v>4</v>
      </c>
      <c r="G84" s="53">
        <v>5</v>
      </c>
      <c r="H84" s="53">
        <v>5</v>
      </c>
      <c r="I84" s="53">
        <v>4</v>
      </c>
      <c r="J84" s="53">
        <v>2</v>
      </c>
      <c r="K84" s="53">
        <v>5</v>
      </c>
      <c r="L84" s="53">
        <v>3</v>
      </c>
      <c r="M84" s="53">
        <v>3</v>
      </c>
      <c r="N84" s="53">
        <v>3</v>
      </c>
      <c r="O84" s="53">
        <v>4</v>
      </c>
      <c r="P84" s="53">
        <v>4</v>
      </c>
      <c r="Q84" s="53">
        <v>4</v>
      </c>
      <c r="R84" s="53">
        <v>4</v>
      </c>
      <c r="S84" s="53">
        <v>2</v>
      </c>
      <c r="T84" s="53">
        <v>4</v>
      </c>
      <c r="U84" s="53">
        <v>1</v>
      </c>
      <c r="V84" s="53" t="s">
        <v>5</v>
      </c>
      <c r="W84" s="53">
        <v>5</v>
      </c>
      <c r="X84" s="53">
        <v>3</v>
      </c>
      <c r="Y84" s="53">
        <v>4</v>
      </c>
      <c r="Z84" s="53">
        <v>5</v>
      </c>
      <c r="AA84" s="53">
        <v>4</v>
      </c>
      <c r="AB84" s="53" t="s">
        <v>5</v>
      </c>
      <c r="AC84" s="53">
        <v>5</v>
      </c>
      <c r="AD84" s="53">
        <v>5</v>
      </c>
      <c r="AE84" s="53">
        <v>2</v>
      </c>
      <c r="AF84" s="53">
        <v>4</v>
      </c>
      <c r="AG84" s="53">
        <v>3</v>
      </c>
      <c r="AH84" s="53">
        <v>4</v>
      </c>
      <c r="AI84" s="53">
        <v>5</v>
      </c>
      <c r="AJ84" s="53">
        <v>4</v>
      </c>
      <c r="AK84" s="53">
        <v>5</v>
      </c>
      <c r="AL84" s="53">
        <v>5</v>
      </c>
      <c r="AM84" s="53">
        <v>5</v>
      </c>
      <c r="AN84" s="53">
        <v>5</v>
      </c>
      <c r="AO84" s="53">
        <v>5</v>
      </c>
      <c r="AP84" s="53">
        <v>5</v>
      </c>
      <c r="AQ84" s="53">
        <v>5</v>
      </c>
      <c r="AR84" s="53">
        <v>5</v>
      </c>
      <c r="AS84" s="53">
        <v>5</v>
      </c>
      <c r="AT84" s="53">
        <v>5</v>
      </c>
      <c r="AU84" s="53">
        <v>4</v>
      </c>
      <c r="AV84" s="53">
        <v>4</v>
      </c>
      <c r="AW84" s="53">
        <v>4</v>
      </c>
      <c r="AX84" s="53">
        <v>5</v>
      </c>
      <c r="AY84" s="53">
        <v>5</v>
      </c>
      <c r="AZ84" s="53">
        <v>5</v>
      </c>
      <c r="BA84" s="53">
        <v>5</v>
      </c>
      <c r="BB84" s="53">
        <v>4</v>
      </c>
      <c r="BC84" s="53">
        <v>5</v>
      </c>
      <c r="BD84" s="53">
        <v>4</v>
      </c>
      <c r="BE84" s="53">
        <v>5</v>
      </c>
      <c r="BF84" s="53">
        <v>5</v>
      </c>
      <c r="BH84" s="53" t="s">
        <v>2051</v>
      </c>
      <c r="BI84" s="53" t="s">
        <v>2033</v>
      </c>
      <c r="BJ84" s="53" t="s">
        <v>2066</v>
      </c>
      <c r="BK84" s="53" t="s">
        <v>2034</v>
      </c>
      <c r="BL84" s="53" t="s">
        <v>147</v>
      </c>
      <c r="BM84" s="53" t="s">
        <v>2246</v>
      </c>
      <c r="BN84" s="53" t="s">
        <v>163</v>
      </c>
      <c r="BO84" s="53" t="s">
        <v>171</v>
      </c>
      <c r="BP84" s="53" t="s">
        <v>176</v>
      </c>
      <c r="BQ84" s="53" t="s">
        <v>183</v>
      </c>
      <c r="BR84" s="53" t="s">
        <v>2247</v>
      </c>
      <c r="BS84" s="53" t="s">
        <v>202</v>
      </c>
      <c r="BT84" s="53" t="s">
        <v>346</v>
      </c>
      <c r="BU84" s="53" t="s">
        <v>208</v>
      </c>
      <c r="BV84" s="53" t="s">
        <v>214</v>
      </c>
      <c r="BW84" s="53" t="s">
        <v>2031</v>
      </c>
    </row>
    <row r="85" spans="1:75" ht="12.75" x14ac:dyDescent="0.2">
      <c r="A85" s="55">
        <v>43448.469079085648</v>
      </c>
      <c r="B85" s="53">
        <v>4</v>
      </c>
      <c r="C85" s="53">
        <v>5</v>
      </c>
      <c r="D85" s="53">
        <v>3</v>
      </c>
      <c r="E85" s="53">
        <v>2</v>
      </c>
      <c r="F85" s="53">
        <v>2</v>
      </c>
      <c r="G85" s="53">
        <v>5</v>
      </c>
      <c r="H85" s="53">
        <v>4</v>
      </c>
      <c r="I85" s="53">
        <v>3</v>
      </c>
      <c r="J85" s="53">
        <v>2</v>
      </c>
      <c r="K85" s="53">
        <v>2</v>
      </c>
      <c r="L85" s="53">
        <v>2</v>
      </c>
      <c r="M85" s="53">
        <v>1</v>
      </c>
      <c r="N85" s="53">
        <v>3</v>
      </c>
      <c r="O85" s="53">
        <v>5</v>
      </c>
      <c r="P85" s="53">
        <v>4</v>
      </c>
      <c r="Q85" s="53">
        <v>4</v>
      </c>
      <c r="R85" s="53">
        <v>4</v>
      </c>
      <c r="S85" s="53">
        <v>2</v>
      </c>
      <c r="T85" s="53">
        <v>2</v>
      </c>
      <c r="U85" s="53">
        <v>4</v>
      </c>
      <c r="V85" s="53">
        <v>1</v>
      </c>
      <c r="W85" s="53">
        <v>4</v>
      </c>
      <c r="X85" s="53">
        <v>1</v>
      </c>
      <c r="Y85" s="53">
        <v>2</v>
      </c>
      <c r="Z85" s="53">
        <v>4</v>
      </c>
      <c r="AA85" s="53">
        <v>2</v>
      </c>
      <c r="AB85" s="53">
        <v>3</v>
      </c>
      <c r="AC85" s="53">
        <v>1</v>
      </c>
      <c r="AD85" s="53">
        <v>4</v>
      </c>
      <c r="AE85" s="53">
        <v>2</v>
      </c>
      <c r="AF85" s="53">
        <v>1</v>
      </c>
      <c r="AG85" s="53">
        <v>1</v>
      </c>
      <c r="AH85" s="53">
        <v>2</v>
      </c>
      <c r="AI85" s="53">
        <v>4</v>
      </c>
      <c r="AJ85" s="53">
        <v>4</v>
      </c>
      <c r="AK85" s="53">
        <v>4</v>
      </c>
      <c r="AL85" s="53">
        <v>4</v>
      </c>
      <c r="AM85" s="53">
        <v>3</v>
      </c>
      <c r="AN85" s="53">
        <v>3</v>
      </c>
      <c r="AO85" s="53">
        <v>2</v>
      </c>
      <c r="AP85" s="53">
        <v>4</v>
      </c>
      <c r="AQ85" s="53">
        <v>4</v>
      </c>
      <c r="AR85" s="53">
        <v>4</v>
      </c>
      <c r="AS85" s="53">
        <v>1</v>
      </c>
      <c r="AT85" s="53">
        <v>1</v>
      </c>
      <c r="AU85" s="53">
        <v>2</v>
      </c>
      <c r="AV85" s="53">
        <v>2</v>
      </c>
      <c r="AW85" s="53">
        <v>3</v>
      </c>
      <c r="AX85" s="53">
        <v>4</v>
      </c>
      <c r="AY85" s="53">
        <v>5</v>
      </c>
      <c r="AZ85" s="53">
        <v>5</v>
      </c>
      <c r="BA85" s="53">
        <v>4</v>
      </c>
      <c r="BB85" s="53">
        <v>1</v>
      </c>
      <c r="BC85" s="53">
        <v>1</v>
      </c>
      <c r="BD85" s="53">
        <v>5</v>
      </c>
      <c r="BE85" s="53">
        <v>2</v>
      </c>
      <c r="BF85" s="53">
        <v>4</v>
      </c>
      <c r="BG85" s="53" t="s">
        <v>2248</v>
      </c>
      <c r="BH85" s="53" t="s">
        <v>2145</v>
      </c>
      <c r="BI85" s="53" t="s">
        <v>2069</v>
      </c>
      <c r="BJ85" s="53" t="s">
        <v>2202</v>
      </c>
      <c r="BK85" s="53" t="s">
        <v>2037</v>
      </c>
      <c r="BL85" s="53" t="s">
        <v>148</v>
      </c>
      <c r="BM85" s="53" t="s">
        <v>2249</v>
      </c>
      <c r="BN85" s="53" t="s">
        <v>163</v>
      </c>
      <c r="BO85" s="53" t="s">
        <v>172</v>
      </c>
      <c r="BP85" s="53" t="s">
        <v>179</v>
      </c>
      <c r="BQ85" s="53" t="s">
        <v>183</v>
      </c>
      <c r="BR85" s="53" t="s">
        <v>2250</v>
      </c>
      <c r="BS85" s="53" t="s">
        <v>192</v>
      </c>
      <c r="BT85" s="53" t="s">
        <v>1948</v>
      </c>
      <c r="BU85" s="53" t="s">
        <v>208</v>
      </c>
      <c r="BV85" s="53" t="s">
        <v>214</v>
      </c>
      <c r="BW85" s="53" t="s">
        <v>2031</v>
      </c>
    </row>
    <row r="86" spans="1:75" ht="12.75" x14ac:dyDescent="0.2">
      <c r="A86" s="55">
        <v>43448.496080740741</v>
      </c>
      <c r="B86" s="53">
        <v>4</v>
      </c>
      <c r="C86" s="53">
        <v>1</v>
      </c>
      <c r="D86" s="53">
        <v>4</v>
      </c>
      <c r="E86" s="53">
        <v>1</v>
      </c>
      <c r="F86" s="53">
        <v>1</v>
      </c>
      <c r="G86" s="53">
        <v>5</v>
      </c>
      <c r="H86" s="53" t="s">
        <v>5</v>
      </c>
      <c r="I86" s="53">
        <v>1</v>
      </c>
      <c r="J86" s="53">
        <v>1</v>
      </c>
      <c r="K86" s="53">
        <v>4</v>
      </c>
      <c r="L86" s="53">
        <v>1</v>
      </c>
      <c r="M86" s="53">
        <v>1</v>
      </c>
      <c r="N86" s="53">
        <v>4</v>
      </c>
      <c r="O86" s="53">
        <v>1</v>
      </c>
      <c r="P86" s="53">
        <v>3</v>
      </c>
      <c r="Q86" s="53">
        <v>1</v>
      </c>
      <c r="R86" s="53">
        <v>1</v>
      </c>
      <c r="S86" s="53">
        <v>1</v>
      </c>
      <c r="T86" s="53">
        <v>1</v>
      </c>
      <c r="U86" s="53" t="s">
        <v>5</v>
      </c>
      <c r="V86" s="53">
        <v>1</v>
      </c>
      <c r="W86" s="53" t="s">
        <v>5</v>
      </c>
      <c r="X86" s="53">
        <v>4</v>
      </c>
      <c r="Y86" s="53">
        <v>3</v>
      </c>
      <c r="Z86" s="53">
        <v>3</v>
      </c>
      <c r="AA86" s="53">
        <v>3</v>
      </c>
      <c r="AB86" s="53">
        <v>3</v>
      </c>
      <c r="AC86" s="53" t="s">
        <v>5</v>
      </c>
      <c r="AD86" s="53">
        <v>3</v>
      </c>
      <c r="AE86" s="53">
        <v>3</v>
      </c>
      <c r="AF86" s="53">
        <v>3</v>
      </c>
      <c r="AG86" s="53">
        <v>3</v>
      </c>
      <c r="AH86" s="53">
        <v>3</v>
      </c>
      <c r="AI86" s="53">
        <v>5</v>
      </c>
      <c r="AJ86" s="53">
        <v>5</v>
      </c>
      <c r="AK86" s="53">
        <v>4</v>
      </c>
      <c r="AL86" s="53" t="s">
        <v>5</v>
      </c>
      <c r="AM86" s="53">
        <v>5</v>
      </c>
      <c r="AN86" s="53">
        <v>3</v>
      </c>
      <c r="AO86" s="53">
        <v>3</v>
      </c>
      <c r="AP86" s="53">
        <v>3</v>
      </c>
      <c r="AQ86" s="53" t="s">
        <v>5</v>
      </c>
      <c r="AR86" s="53" t="s">
        <v>5</v>
      </c>
      <c r="AS86" s="53">
        <v>3</v>
      </c>
      <c r="AT86" s="53" t="s">
        <v>5</v>
      </c>
      <c r="AU86" s="53">
        <v>3</v>
      </c>
      <c r="AV86" s="53">
        <v>3</v>
      </c>
      <c r="AW86" s="53">
        <v>3</v>
      </c>
      <c r="AX86" s="53">
        <v>3</v>
      </c>
      <c r="AY86" s="53" t="s">
        <v>5</v>
      </c>
      <c r="AZ86" s="53">
        <v>3</v>
      </c>
      <c r="BA86" s="53">
        <v>3</v>
      </c>
      <c r="BB86" s="53">
        <v>5</v>
      </c>
      <c r="BC86" s="53">
        <v>4</v>
      </c>
      <c r="BD86" s="53" t="s">
        <v>5</v>
      </c>
      <c r="BE86" s="53">
        <v>3</v>
      </c>
      <c r="BF86" s="53" t="s">
        <v>5</v>
      </c>
      <c r="BH86" s="53" t="s">
        <v>2240</v>
      </c>
      <c r="BI86" s="53" t="s">
        <v>2061</v>
      </c>
      <c r="BJ86" s="53" t="s">
        <v>2251</v>
      </c>
      <c r="BK86" s="53" t="s">
        <v>2037</v>
      </c>
      <c r="BL86" s="53" t="s">
        <v>2052</v>
      </c>
      <c r="BM86" s="53" t="s">
        <v>2252</v>
      </c>
      <c r="BN86" s="53" t="s">
        <v>162</v>
      </c>
      <c r="BO86" s="53" t="s">
        <v>170</v>
      </c>
      <c r="BP86" s="53" t="s">
        <v>176</v>
      </c>
      <c r="BQ86" s="53" t="s">
        <v>183</v>
      </c>
      <c r="BR86" s="53" t="s">
        <v>1316</v>
      </c>
      <c r="BS86" s="53" t="s">
        <v>192</v>
      </c>
      <c r="BU86" s="53" t="s">
        <v>208</v>
      </c>
      <c r="BV86" s="53" t="s">
        <v>214</v>
      </c>
      <c r="BW86" s="53" t="s">
        <v>2031</v>
      </c>
    </row>
    <row r="87" spans="1:75" ht="12.75" x14ac:dyDescent="0.2">
      <c r="A87" s="55">
        <v>43448.507973796295</v>
      </c>
      <c r="B87" s="53">
        <v>4</v>
      </c>
      <c r="C87" s="53">
        <v>5</v>
      </c>
      <c r="D87" s="53">
        <v>4</v>
      </c>
      <c r="E87" s="53">
        <v>4</v>
      </c>
      <c r="F87" s="53">
        <v>1</v>
      </c>
      <c r="G87" s="53">
        <v>5</v>
      </c>
      <c r="H87" s="53">
        <v>5</v>
      </c>
      <c r="I87" s="53">
        <v>5</v>
      </c>
      <c r="J87" s="53">
        <v>5</v>
      </c>
      <c r="K87" s="53">
        <v>3</v>
      </c>
      <c r="L87" s="53">
        <v>3</v>
      </c>
      <c r="M87" s="53">
        <v>4</v>
      </c>
      <c r="N87" s="53">
        <v>3</v>
      </c>
      <c r="O87" s="53">
        <v>4</v>
      </c>
      <c r="P87" s="53">
        <v>3</v>
      </c>
      <c r="Q87" s="53">
        <v>5</v>
      </c>
      <c r="R87" s="53">
        <v>3</v>
      </c>
      <c r="S87" s="53">
        <v>2</v>
      </c>
      <c r="T87" s="53">
        <v>2</v>
      </c>
      <c r="U87" s="53">
        <v>3</v>
      </c>
      <c r="V87" s="53">
        <v>2</v>
      </c>
      <c r="W87" s="53">
        <v>4</v>
      </c>
      <c r="X87" s="53">
        <v>5</v>
      </c>
      <c r="Y87" s="53">
        <v>4</v>
      </c>
      <c r="Z87" s="53">
        <v>3</v>
      </c>
      <c r="AA87" s="53">
        <v>5</v>
      </c>
      <c r="AB87" s="53">
        <v>4</v>
      </c>
      <c r="AC87" s="53">
        <v>4</v>
      </c>
      <c r="AD87" s="53">
        <v>5</v>
      </c>
      <c r="AE87" s="53">
        <v>3</v>
      </c>
      <c r="AF87" s="53">
        <v>3</v>
      </c>
      <c r="AG87" s="53">
        <v>5</v>
      </c>
      <c r="AH87" s="53">
        <v>4</v>
      </c>
      <c r="AI87" s="53">
        <v>4</v>
      </c>
      <c r="AJ87" s="53">
        <v>5</v>
      </c>
      <c r="AK87" s="53">
        <v>5</v>
      </c>
      <c r="AL87" s="53">
        <v>5</v>
      </c>
      <c r="AM87" s="53">
        <v>4</v>
      </c>
      <c r="AN87" s="53">
        <v>4</v>
      </c>
      <c r="AO87" s="53">
        <v>2</v>
      </c>
      <c r="AP87" s="53">
        <v>4</v>
      </c>
      <c r="AQ87" s="53">
        <v>5</v>
      </c>
      <c r="AR87" s="53">
        <v>5</v>
      </c>
      <c r="AS87" s="53">
        <v>5</v>
      </c>
      <c r="AT87" s="53">
        <v>3</v>
      </c>
      <c r="AU87" s="53">
        <v>4</v>
      </c>
      <c r="AV87" s="53">
        <v>4</v>
      </c>
      <c r="AW87" s="53">
        <v>3</v>
      </c>
      <c r="AX87" s="53">
        <v>5</v>
      </c>
      <c r="AY87" s="53">
        <v>4</v>
      </c>
      <c r="AZ87" s="53">
        <v>4</v>
      </c>
      <c r="BA87" s="53">
        <v>3</v>
      </c>
      <c r="BB87" s="53">
        <v>2</v>
      </c>
      <c r="BC87" s="53">
        <v>2</v>
      </c>
      <c r="BD87" s="53">
        <v>3</v>
      </c>
      <c r="BE87" s="53">
        <v>2</v>
      </c>
      <c r="BF87" s="53">
        <v>4</v>
      </c>
      <c r="BH87" s="53" t="s">
        <v>2253</v>
      </c>
      <c r="BI87" s="53" t="s">
        <v>2033</v>
      </c>
      <c r="BJ87" s="53" t="s">
        <v>2151</v>
      </c>
      <c r="BK87" s="53" t="s">
        <v>2049</v>
      </c>
      <c r="BL87" s="53" t="s">
        <v>145</v>
      </c>
      <c r="BN87" s="53" t="s">
        <v>163</v>
      </c>
      <c r="BO87" s="53" t="s">
        <v>170</v>
      </c>
      <c r="BP87" s="53" t="s">
        <v>176</v>
      </c>
      <c r="BQ87" s="53" t="s">
        <v>183</v>
      </c>
      <c r="BR87" s="53" t="s">
        <v>2254</v>
      </c>
      <c r="BS87" s="53" t="s">
        <v>202</v>
      </c>
      <c r="BT87" s="53" t="s">
        <v>402</v>
      </c>
      <c r="BU87" s="53" t="s">
        <v>208</v>
      </c>
      <c r="BV87" s="53" t="s">
        <v>214</v>
      </c>
      <c r="BW87" s="53" t="s">
        <v>2031</v>
      </c>
    </row>
    <row r="88" spans="1:75" ht="12.75" x14ac:dyDescent="0.2">
      <c r="A88" s="55">
        <v>43448.592711805555</v>
      </c>
      <c r="B88" s="53">
        <v>2</v>
      </c>
      <c r="C88" s="53">
        <v>5</v>
      </c>
      <c r="D88" s="53">
        <v>4</v>
      </c>
      <c r="E88" s="53">
        <v>5</v>
      </c>
      <c r="F88" s="53">
        <v>4</v>
      </c>
      <c r="G88" s="53">
        <v>5</v>
      </c>
      <c r="H88" s="53">
        <v>5</v>
      </c>
      <c r="I88" s="53">
        <v>3</v>
      </c>
      <c r="J88" s="53">
        <v>1</v>
      </c>
      <c r="K88" s="53">
        <v>4</v>
      </c>
      <c r="L88" s="53">
        <v>5</v>
      </c>
      <c r="M88" s="53">
        <v>4</v>
      </c>
      <c r="N88" s="53">
        <v>3</v>
      </c>
      <c r="O88" s="53">
        <v>4</v>
      </c>
      <c r="P88" s="53">
        <v>3</v>
      </c>
      <c r="Q88" s="53">
        <v>4</v>
      </c>
      <c r="R88" s="53">
        <v>2</v>
      </c>
      <c r="S88" s="53">
        <v>3</v>
      </c>
      <c r="T88" s="53">
        <v>3</v>
      </c>
      <c r="U88" s="53">
        <v>3</v>
      </c>
      <c r="V88" s="53">
        <v>2</v>
      </c>
      <c r="W88" s="53">
        <v>5</v>
      </c>
      <c r="X88" s="53">
        <v>5</v>
      </c>
      <c r="Y88" s="53">
        <v>4</v>
      </c>
      <c r="Z88" s="53">
        <v>3</v>
      </c>
      <c r="AA88" s="53">
        <v>4</v>
      </c>
      <c r="AB88" s="53">
        <v>4</v>
      </c>
      <c r="AC88" s="53">
        <v>3</v>
      </c>
      <c r="AD88" s="53">
        <v>4</v>
      </c>
      <c r="AE88" s="53">
        <v>3</v>
      </c>
      <c r="AF88" s="53">
        <v>4</v>
      </c>
      <c r="AG88" s="53">
        <v>4</v>
      </c>
      <c r="AH88" s="53">
        <v>4</v>
      </c>
      <c r="AI88" s="53">
        <v>4</v>
      </c>
      <c r="AJ88" s="53">
        <v>3</v>
      </c>
      <c r="AK88" s="53">
        <v>3</v>
      </c>
      <c r="AL88" s="53">
        <v>5</v>
      </c>
      <c r="AM88" s="53">
        <v>4</v>
      </c>
      <c r="AN88" s="53">
        <v>4</v>
      </c>
      <c r="AO88" s="53">
        <v>3</v>
      </c>
      <c r="AP88" s="53">
        <v>5</v>
      </c>
      <c r="AQ88" s="53">
        <v>4</v>
      </c>
      <c r="AR88" s="53">
        <v>3</v>
      </c>
      <c r="AS88" s="53">
        <v>1</v>
      </c>
      <c r="AT88" s="53">
        <v>3</v>
      </c>
      <c r="AU88" s="53">
        <v>5</v>
      </c>
      <c r="AV88" s="53">
        <v>4</v>
      </c>
      <c r="AW88" s="53">
        <v>4</v>
      </c>
      <c r="AX88" s="53">
        <v>4</v>
      </c>
      <c r="AY88" s="53">
        <v>4</v>
      </c>
      <c r="AZ88" s="53">
        <v>4</v>
      </c>
      <c r="BA88" s="53">
        <v>2</v>
      </c>
      <c r="BB88" s="53">
        <v>3</v>
      </c>
      <c r="BC88" s="53">
        <v>2</v>
      </c>
      <c r="BD88" s="53">
        <v>3</v>
      </c>
      <c r="BE88" s="53">
        <v>2</v>
      </c>
      <c r="BF88" s="53">
        <v>5</v>
      </c>
      <c r="BG88" s="53" t="s">
        <v>2255</v>
      </c>
      <c r="BH88" s="53" t="s">
        <v>2253</v>
      </c>
      <c r="BI88" s="53" t="s">
        <v>2028</v>
      </c>
      <c r="BJ88" s="53" t="s">
        <v>2029</v>
      </c>
      <c r="BK88" s="53" t="s">
        <v>2049</v>
      </c>
      <c r="BL88" s="53" t="s">
        <v>148</v>
      </c>
      <c r="BM88" s="53" t="s">
        <v>2256</v>
      </c>
      <c r="BN88" s="53" t="s">
        <v>163</v>
      </c>
      <c r="BO88" s="53" t="s">
        <v>171</v>
      </c>
      <c r="BP88" s="53" t="s">
        <v>179</v>
      </c>
      <c r="BQ88" s="53" t="s">
        <v>183</v>
      </c>
      <c r="BR88" s="53" t="s">
        <v>2257</v>
      </c>
      <c r="BS88" s="53" t="s">
        <v>204</v>
      </c>
      <c r="BT88" s="53" t="s">
        <v>394</v>
      </c>
      <c r="BU88" s="53" t="s">
        <v>208</v>
      </c>
      <c r="BV88" s="53" t="s">
        <v>214</v>
      </c>
      <c r="BW88" s="53" t="s">
        <v>2031</v>
      </c>
    </row>
    <row r="89" spans="1:75" ht="12.75" x14ac:dyDescent="0.2">
      <c r="A89" s="55">
        <v>43448.594042939818</v>
      </c>
      <c r="B89" s="53">
        <v>5</v>
      </c>
      <c r="C89" s="53">
        <v>5</v>
      </c>
      <c r="D89" s="53">
        <v>5</v>
      </c>
      <c r="E89" s="53">
        <v>5</v>
      </c>
      <c r="F89" s="53">
        <v>4</v>
      </c>
      <c r="G89" s="53">
        <v>5</v>
      </c>
      <c r="H89" s="53">
        <v>3</v>
      </c>
      <c r="I89" s="53">
        <v>3</v>
      </c>
      <c r="J89" s="53">
        <v>3</v>
      </c>
      <c r="K89" s="53">
        <v>5</v>
      </c>
      <c r="L89" s="53">
        <v>5</v>
      </c>
      <c r="M89" s="53">
        <v>3</v>
      </c>
      <c r="N89" s="53">
        <v>3</v>
      </c>
      <c r="O89" s="53">
        <v>5</v>
      </c>
      <c r="P89" s="53">
        <v>5</v>
      </c>
      <c r="Q89" s="53">
        <v>5</v>
      </c>
      <c r="R89" s="53">
        <v>3</v>
      </c>
      <c r="S89" s="53">
        <v>5</v>
      </c>
      <c r="T89" s="53" t="s">
        <v>5</v>
      </c>
      <c r="U89" s="53">
        <v>3</v>
      </c>
      <c r="V89" s="53">
        <v>3</v>
      </c>
      <c r="W89" s="53">
        <v>5</v>
      </c>
      <c r="X89" s="53">
        <v>5</v>
      </c>
      <c r="Y89" s="53">
        <v>5</v>
      </c>
      <c r="Z89" s="53">
        <v>5</v>
      </c>
      <c r="AA89" s="53">
        <v>3</v>
      </c>
      <c r="AB89" s="53">
        <v>5</v>
      </c>
      <c r="AC89" s="53">
        <v>1</v>
      </c>
      <c r="AD89" s="53">
        <v>4</v>
      </c>
      <c r="AE89" s="53">
        <v>1</v>
      </c>
      <c r="AF89" s="53">
        <v>1</v>
      </c>
      <c r="AG89" s="53">
        <v>1</v>
      </c>
      <c r="AH89" s="53">
        <v>1</v>
      </c>
      <c r="AI89" s="53">
        <v>5</v>
      </c>
      <c r="AJ89" s="53">
        <v>1</v>
      </c>
      <c r="AK89" s="53">
        <v>5</v>
      </c>
      <c r="AL89" s="53">
        <v>5</v>
      </c>
      <c r="AM89" s="53">
        <v>5</v>
      </c>
      <c r="AN89" s="53">
        <v>5</v>
      </c>
      <c r="AO89" s="53">
        <v>5</v>
      </c>
      <c r="AP89" s="53">
        <v>5</v>
      </c>
      <c r="AQ89" s="53">
        <v>5</v>
      </c>
      <c r="AR89" s="53">
        <v>5</v>
      </c>
      <c r="AS89" s="53">
        <v>4</v>
      </c>
      <c r="AT89" s="53">
        <v>5</v>
      </c>
      <c r="AU89" s="53">
        <v>5</v>
      </c>
      <c r="AV89" s="53" t="s">
        <v>5</v>
      </c>
      <c r="AW89" s="53" t="s">
        <v>5</v>
      </c>
      <c r="AX89" s="53">
        <v>5</v>
      </c>
      <c r="AY89" s="53">
        <v>5</v>
      </c>
      <c r="AZ89" s="53">
        <v>5</v>
      </c>
      <c r="BA89" s="53">
        <v>5</v>
      </c>
      <c r="BB89" s="53">
        <v>5</v>
      </c>
      <c r="BC89" s="53" t="s">
        <v>5</v>
      </c>
      <c r="BD89" s="53">
        <v>5</v>
      </c>
      <c r="BE89" s="53">
        <v>5</v>
      </c>
      <c r="BF89" s="53">
        <v>5</v>
      </c>
      <c r="BH89" s="53" t="s">
        <v>2079</v>
      </c>
      <c r="BI89" s="53" t="s">
        <v>2061</v>
      </c>
      <c r="BJ89" s="53" t="s">
        <v>2251</v>
      </c>
      <c r="BK89" s="53" t="s">
        <v>2049</v>
      </c>
      <c r="BL89" s="53" t="s">
        <v>145</v>
      </c>
      <c r="BM89" s="53" t="s">
        <v>2258</v>
      </c>
      <c r="BN89" s="53" t="s">
        <v>162</v>
      </c>
      <c r="BO89" s="53" t="s">
        <v>172</v>
      </c>
      <c r="BP89" s="53" t="s">
        <v>177</v>
      </c>
      <c r="BQ89" s="53" t="s">
        <v>183</v>
      </c>
      <c r="BR89" s="53" t="s">
        <v>1020</v>
      </c>
      <c r="BS89" s="53" t="s">
        <v>192</v>
      </c>
      <c r="BT89" s="53" t="s">
        <v>400</v>
      </c>
      <c r="BU89" s="53" t="s">
        <v>928</v>
      </c>
      <c r="BV89" s="53" t="s">
        <v>215</v>
      </c>
      <c r="BW89" s="53" t="s">
        <v>2031</v>
      </c>
    </row>
    <row r="90" spans="1:75" ht="12.75" x14ac:dyDescent="0.2">
      <c r="A90" s="55">
        <v>43448.606742326388</v>
      </c>
      <c r="B90" s="53">
        <v>3</v>
      </c>
      <c r="C90" s="53">
        <v>5</v>
      </c>
      <c r="D90" s="53">
        <v>5</v>
      </c>
      <c r="E90" s="53">
        <v>1</v>
      </c>
      <c r="F90" s="53">
        <v>2</v>
      </c>
      <c r="G90" s="53">
        <v>5</v>
      </c>
      <c r="H90" s="53">
        <v>4</v>
      </c>
      <c r="I90" s="53">
        <v>3</v>
      </c>
      <c r="J90" s="53">
        <v>1</v>
      </c>
      <c r="K90" s="53">
        <v>3</v>
      </c>
      <c r="L90" s="53" t="s">
        <v>5</v>
      </c>
      <c r="M90" s="53">
        <v>4</v>
      </c>
      <c r="N90" s="53">
        <v>1</v>
      </c>
      <c r="O90" s="53">
        <v>2</v>
      </c>
      <c r="P90" s="53">
        <v>1</v>
      </c>
      <c r="Q90" s="53">
        <v>4</v>
      </c>
      <c r="R90" s="53">
        <v>1</v>
      </c>
      <c r="S90" s="53">
        <v>3</v>
      </c>
      <c r="T90" s="53">
        <v>3</v>
      </c>
      <c r="U90" s="53">
        <v>2</v>
      </c>
      <c r="V90" s="53" t="s">
        <v>5</v>
      </c>
      <c r="W90" s="53">
        <v>4</v>
      </c>
      <c r="X90" s="53">
        <v>4</v>
      </c>
      <c r="Y90" s="53">
        <v>3</v>
      </c>
      <c r="Z90" s="53">
        <v>3</v>
      </c>
      <c r="AA90" s="53">
        <v>3</v>
      </c>
      <c r="AB90" s="53">
        <v>2</v>
      </c>
      <c r="AC90" s="53">
        <v>1</v>
      </c>
      <c r="AD90" s="53">
        <v>1</v>
      </c>
      <c r="AE90" s="53">
        <v>1</v>
      </c>
      <c r="AF90" s="53">
        <v>2</v>
      </c>
      <c r="AG90" s="53">
        <v>1</v>
      </c>
      <c r="AH90" s="53">
        <v>1</v>
      </c>
      <c r="AI90" s="53">
        <v>3</v>
      </c>
      <c r="AJ90" s="53">
        <v>4</v>
      </c>
      <c r="AK90" s="53">
        <v>3</v>
      </c>
      <c r="AL90" s="53">
        <v>5</v>
      </c>
      <c r="AM90" s="53">
        <v>5</v>
      </c>
      <c r="AN90" s="53">
        <v>1</v>
      </c>
      <c r="AO90" s="53">
        <v>2</v>
      </c>
      <c r="AP90" s="53">
        <v>5</v>
      </c>
      <c r="AQ90" s="53">
        <v>4</v>
      </c>
      <c r="AR90" s="53">
        <v>3</v>
      </c>
      <c r="AS90" s="53">
        <v>1</v>
      </c>
      <c r="AT90" s="53">
        <v>2</v>
      </c>
      <c r="AU90" s="53" t="s">
        <v>5</v>
      </c>
      <c r="AV90" s="53">
        <v>4</v>
      </c>
      <c r="AW90" s="53">
        <v>1</v>
      </c>
      <c r="AX90" s="53">
        <v>3</v>
      </c>
      <c r="AY90" s="53">
        <v>1</v>
      </c>
      <c r="AZ90" s="53">
        <v>4</v>
      </c>
      <c r="BA90" s="53">
        <v>2</v>
      </c>
      <c r="BB90" s="53">
        <v>3</v>
      </c>
      <c r="BC90" s="53">
        <v>3</v>
      </c>
      <c r="BD90" s="53">
        <v>3</v>
      </c>
      <c r="BE90" s="53">
        <v>1</v>
      </c>
      <c r="BF90" s="53">
        <v>4</v>
      </c>
      <c r="BG90" s="53" t="s">
        <v>1975</v>
      </c>
      <c r="BI90" s="53" t="s">
        <v>2036</v>
      </c>
      <c r="BK90" s="53" t="s">
        <v>2037</v>
      </c>
      <c r="BL90" s="53" t="s">
        <v>147</v>
      </c>
      <c r="BM90" s="53" t="s">
        <v>2259</v>
      </c>
      <c r="BN90" s="53" t="s">
        <v>162</v>
      </c>
      <c r="BO90" s="53" t="s">
        <v>170</v>
      </c>
      <c r="BP90" s="53" t="s">
        <v>176</v>
      </c>
      <c r="BQ90" s="53" t="s">
        <v>183</v>
      </c>
      <c r="BR90" s="53" t="s">
        <v>1965</v>
      </c>
      <c r="BS90" s="53" t="s">
        <v>204</v>
      </c>
      <c r="BT90" s="53" t="s">
        <v>394</v>
      </c>
      <c r="BU90" s="53" t="s">
        <v>208</v>
      </c>
      <c r="BV90" s="53" t="s">
        <v>214</v>
      </c>
      <c r="BW90" s="53" t="s">
        <v>2031</v>
      </c>
    </row>
    <row r="91" spans="1:75" ht="12.75" x14ac:dyDescent="0.2">
      <c r="A91" s="55">
        <v>43448.730668703705</v>
      </c>
      <c r="B91" s="53">
        <v>1</v>
      </c>
      <c r="C91" s="53">
        <v>4</v>
      </c>
      <c r="D91" s="53">
        <v>3</v>
      </c>
      <c r="E91" s="53">
        <v>1</v>
      </c>
      <c r="F91" s="53">
        <v>1</v>
      </c>
      <c r="G91" s="53">
        <v>5</v>
      </c>
      <c r="H91" s="53">
        <v>4</v>
      </c>
      <c r="I91" s="53">
        <v>4</v>
      </c>
      <c r="J91" s="53">
        <v>2</v>
      </c>
      <c r="K91" s="53">
        <v>1</v>
      </c>
      <c r="L91" s="53">
        <v>1</v>
      </c>
      <c r="M91" s="53">
        <v>5</v>
      </c>
      <c r="N91" s="53">
        <v>4</v>
      </c>
      <c r="O91" s="53">
        <v>4</v>
      </c>
      <c r="P91" s="53">
        <v>3</v>
      </c>
      <c r="Q91" s="53">
        <v>2</v>
      </c>
      <c r="R91" s="53">
        <v>3</v>
      </c>
      <c r="S91" s="53">
        <v>3</v>
      </c>
      <c r="T91" s="53">
        <v>1</v>
      </c>
      <c r="U91" s="53">
        <v>1</v>
      </c>
      <c r="V91" s="53">
        <v>1</v>
      </c>
      <c r="W91" s="53">
        <v>3</v>
      </c>
      <c r="X91" s="53">
        <v>4</v>
      </c>
      <c r="Y91" s="53">
        <v>4</v>
      </c>
      <c r="Z91" s="53">
        <v>4</v>
      </c>
      <c r="AA91" s="53">
        <v>4</v>
      </c>
      <c r="AB91" s="53">
        <v>5</v>
      </c>
      <c r="AC91" s="53">
        <v>4</v>
      </c>
      <c r="AD91" s="53">
        <v>5</v>
      </c>
      <c r="AE91" s="53">
        <v>5</v>
      </c>
      <c r="AF91" s="53">
        <v>4</v>
      </c>
      <c r="AG91" s="53">
        <v>3</v>
      </c>
      <c r="AH91" s="53">
        <v>4</v>
      </c>
      <c r="AI91" s="53">
        <v>4</v>
      </c>
      <c r="AJ91" s="53">
        <v>4</v>
      </c>
      <c r="AK91" s="53">
        <v>1</v>
      </c>
      <c r="AL91" s="53">
        <v>3</v>
      </c>
      <c r="AM91" s="53">
        <v>3</v>
      </c>
      <c r="AN91" s="53">
        <v>1</v>
      </c>
      <c r="AO91" s="53">
        <v>1</v>
      </c>
      <c r="AP91" s="53">
        <v>4</v>
      </c>
      <c r="AQ91" s="53">
        <v>5</v>
      </c>
      <c r="AR91" s="53">
        <v>5</v>
      </c>
      <c r="AS91" s="53">
        <v>3</v>
      </c>
      <c r="AT91" s="53">
        <v>1</v>
      </c>
      <c r="AU91" s="53">
        <v>1</v>
      </c>
      <c r="AV91" s="53">
        <v>5</v>
      </c>
      <c r="AW91" s="53">
        <v>4</v>
      </c>
      <c r="AX91" s="53">
        <v>3</v>
      </c>
      <c r="AY91" s="53">
        <v>3</v>
      </c>
      <c r="AZ91" s="53">
        <v>1</v>
      </c>
      <c r="BA91" s="53">
        <v>3</v>
      </c>
      <c r="BB91" s="53">
        <v>2</v>
      </c>
      <c r="BC91" s="53">
        <v>1</v>
      </c>
      <c r="BD91" s="53">
        <v>1</v>
      </c>
      <c r="BE91" s="53">
        <v>1</v>
      </c>
      <c r="BF91" s="53">
        <v>3</v>
      </c>
      <c r="BH91" s="53" t="s">
        <v>2027</v>
      </c>
      <c r="BI91" s="53" t="s">
        <v>2028</v>
      </c>
      <c r="BJ91" s="53" t="s">
        <v>2260</v>
      </c>
      <c r="BK91" s="53" t="s">
        <v>2049</v>
      </c>
      <c r="BL91" s="53" t="s">
        <v>2052</v>
      </c>
      <c r="BN91" s="53" t="s">
        <v>162</v>
      </c>
      <c r="BO91" s="53" t="s">
        <v>170</v>
      </c>
      <c r="BP91" s="53" t="s">
        <v>176</v>
      </c>
      <c r="BQ91" s="53" t="s">
        <v>184</v>
      </c>
      <c r="BR91" s="53" t="s">
        <v>544</v>
      </c>
      <c r="BS91" s="53" t="s">
        <v>202</v>
      </c>
      <c r="BT91" s="53" t="s">
        <v>461</v>
      </c>
      <c r="BU91" s="53" t="s">
        <v>208</v>
      </c>
      <c r="BV91" s="53" t="s">
        <v>214</v>
      </c>
      <c r="BW91" s="53" t="s">
        <v>2031</v>
      </c>
    </row>
    <row r="92" spans="1:75" ht="12.75" x14ac:dyDescent="0.2">
      <c r="A92" s="55">
        <v>43449.63691021991</v>
      </c>
      <c r="B92" s="53">
        <v>3</v>
      </c>
      <c r="C92" s="53">
        <v>5</v>
      </c>
      <c r="D92" s="53">
        <v>3</v>
      </c>
      <c r="E92" s="53">
        <v>3</v>
      </c>
      <c r="F92" s="53">
        <v>5</v>
      </c>
      <c r="G92" s="53">
        <v>5</v>
      </c>
      <c r="H92" s="53">
        <v>3</v>
      </c>
      <c r="I92" s="53">
        <v>4</v>
      </c>
      <c r="J92" s="53">
        <v>1</v>
      </c>
      <c r="K92" s="53">
        <v>5</v>
      </c>
      <c r="L92" s="53">
        <v>4</v>
      </c>
      <c r="M92" s="53">
        <v>5</v>
      </c>
      <c r="N92" s="53">
        <v>5</v>
      </c>
      <c r="O92" s="53">
        <v>3</v>
      </c>
      <c r="P92" s="53">
        <v>5</v>
      </c>
      <c r="Q92" s="53">
        <v>4</v>
      </c>
      <c r="R92" s="53">
        <v>4</v>
      </c>
      <c r="S92" s="53">
        <v>3</v>
      </c>
      <c r="T92" s="53">
        <v>2</v>
      </c>
      <c r="U92" s="53">
        <v>2</v>
      </c>
      <c r="V92" s="53">
        <v>1</v>
      </c>
      <c r="W92" s="53">
        <v>5</v>
      </c>
      <c r="X92" s="53">
        <v>3</v>
      </c>
      <c r="Y92" s="53">
        <v>3</v>
      </c>
      <c r="Z92" s="53">
        <v>4</v>
      </c>
      <c r="AA92" s="53">
        <v>5</v>
      </c>
      <c r="AB92" s="53">
        <v>5</v>
      </c>
      <c r="AC92" s="53">
        <v>5</v>
      </c>
      <c r="AD92" s="53">
        <v>5</v>
      </c>
      <c r="AE92" s="53">
        <v>4</v>
      </c>
      <c r="AF92" s="53">
        <v>1</v>
      </c>
      <c r="AG92" s="53">
        <v>5</v>
      </c>
      <c r="AH92" s="53">
        <v>5</v>
      </c>
      <c r="AI92" s="53">
        <v>5</v>
      </c>
      <c r="AJ92" s="53">
        <v>3</v>
      </c>
      <c r="AK92" s="53">
        <v>3</v>
      </c>
      <c r="AL92" s="53">
        <v>5</v>
      </c>
      <c r="AM92" s="53">
        <v>3</v>
      </c>
      <c r="AN92" s="53">
        <v>4</v>
      </c>
      <c r="AO92" s="53">
        <v>4</v>
      </c>
      <c r="AP92" s="53">
        <v>5</v>
      </c>
      <c r="AQ92" s="53">
        <v>3</v>
      </c>
      <c r="AR92" s="53">
        <v>5</v>
      </c>
      <c r="AS92" s="53">
        <v>1</v>
      </c>
      <c r="AT92" s="53">
        <v>5</v>
      </c>
      <c r="AU92" s="53">
        <v>5</v>
      </c>
      <c r="AV92" s="53">
        <v>5</v>
      </c>
      <c r="AW92" s="53">
        <v>5</v>
      </c>
      <c r="AX92" s="53">
        <v>4</v>
      </c>
      <c r="AY92" s="53">
        <v>5</v>
      </c>
      <c r="AZ92" s="53">
        <v>5</v>
      </c>
      <c r="BA92" s="53">
        <v>4</v>
      </c>
      <c r="BB92" s="53">
        <v>3</v>
      </c>
      <c r="BC92" s="53">
        <v>3</v>
      </c>
      <c r="BD92" s="53">
        <v>3</v>
      </c>
      <c r="BE92" s="53">
        <v>3</v>
      </c>
      <c r="BF92" s="53">
        <v>5</v>
      </c>
      <c r="BG92" s="53" t="s">
        <v>2261</v>
      </c>
      <c r="BH92" s="53" t="s">
        <v>2138</v>
      </c>
      <c r="BI92" s="53" t="s">
        <v>2033</v>
      </c>
      <c r="BK92" s="53" t="s">
        <v>2034</v>
      </c>
      <c r="BL92" s="53" t="s">
        <v>2052</v>
      </c>
      <c r="BM92" s="53" t="s">
        <v>2262</v>
      </c>
      <c r="BN92" s="53" t="s">
        <v>162</v>
      </c>
      <c r="BO92" s="53" t="s">
        <v>171</v>
      </c>
      <c r="BP92" s="53" t="s">
        <v>176</v>
      </c>
      <c r="BQ92" s="53" t="s">
        <v>188</v>
      </c>
      <c r="BR92" s="53" t="s">
        <v>1283</v>
      </c>
      <c r="BS92" s="53" t="s">
        <v>204</v>
      </c>
      <c r="BT92" s="53" t="s">
        <v>1125</v>
      </c>
      <c r="BU92" s="53" t="s">
        <v>158</v>
      </c>
      <c r="BV92" s="53" t="s">
        <v>216</v>
      </c>
      <c r="BW92" s="53" t="s">
        <v>2031</v>
      </c>
    </row>
    <row r="93" spans="1:75" ht="12.75" x14ac:dyDescent="0.2">
      <c r="A93" s="55">
        <v>43451.481536030093</v>
      </c>
      <c r="B93" s="53">
        <v>5</v>
      </c>
      <c r="C93" s="53">
        <v>5</v>
      </c>
      <c r="D93" s="53">
        <v>5</v>
      </c>
      <c r="E93" s="53">
        <v>3</v>
      </c>
      <c r="F93" s="53">
        <v>5</v>
      </c>
      <c r="G93" s="53">
        <v>5</v>
      </c>
      <c r="H93" s="53">
        <v>2</v>
      </c>
      <c r="I93" s="53">
        <v>4</v>
      </c>
      <c r="J93" s="53">
        <v>2</v>
      </c>
      <c r="K93" s="53">
        <v>4</v>
      </c>
      <c r="L93" s="53">
        <v>2</v>
      </c>
      <c r="M93" s="53">
        <v>3</v>
      </c>
      <c r="N93" s="53">
        <v>5</v>
      </c>
      <c r="O93" s="53">
        <v>2</v>
      </c>
      <c r="P93" s="53">
        <v>4</v>
      </c>
      <c r="Q93" s="53">
        <v>5</v>
      </c>
      <c r="R93" s="53">
        <v>1</v>
      </c>
      <c r="S93" s="53">
        <v>2</v>
      </c>
      <c r="T93" s="53">
        <v>2</v>
      </c>
      <c r="U93" s="53">
        <v>2</v>
      </c>
      <c r="V93" s="53">
        <v>5</v>
      </c>
      <c r="W93" s="53">
        <v>5</v>
      </c>
      <c r="X93" s="53">
        <v>5</v>
      </c>
      <c r="Y93" s="53">
        <v>2</v>
      </c>
      <c r="Z93" s="53">
        <v>5</v>
      </c>
      <c r="AA93" s="53">
        <v>5</v>
      </c>
      <c r="AB93" s="53">
        <v>5</v>
      </c>
      <c r="AC93" s="53">
        <v>4</v>
      </c>
      <c r="AD93" s="53">
        <v>3</v>
      </c>
      <c r="AE93" s="53">
        <v>4</v>
      </c>
      <c r="AF93" s="53">
        <v>4</v>
      </c>
      <c r="AG93" s="53">
        <v>5</v>
      </c>
      <c r="AH93" s="53">
        <v>5</v>
      </c>
      <c r="AI93" s="53">
        <v>5</v>
      </c>
      <c r="AJ93" s="53" t="s">
        <v>5</v>
      </c>
      <c r="AK93" s="53">
        <v>5</v>
      </c>
      <c r="AL93" s="53">
        <v>5</v>
      </c>
      <c r="AM93" s="53">
        <v>5</v>
      </c>
      <c r="AN93" s="53">
        <v>4</v>
      </c>
      <c r="AO93" s="53">
        <v>5</v>
      </c>
      <c r="AP93" s="53">
        <v>5</v>
      </c>
      <c r="AQ93" s="53">
        <v>3</v>
      </c>
      <c r="AR93" s="53">
        <v>3</v>
      </c>
      <c r="AS93" s="53">
        <v>3</v>
      </c>
      <c r="AT93" s="53">
        <v>3</v>
      </c>
      <c r="AU93" s="53">
        <v>4</v>
      </c>
      <c r="AV93" s="53">
        <v>3</v>
      </c>
      <c r="AW93" s="53">
        <v>4</v>
      </c>
      <c r="AX93" s="53">
        <v>2</v>
      </c>
      <c r="AY93" s="53">
        <v>4</v>
      </c>
      <c r="AZ93" s="53">
        <v>5</v>
      </c>
      <c r="BA93" s="53">
        <v>3</v>
      </c>
      <c r="BB93" s="53">
        <v>2</v>
      </c>
      <c r="BC93" s="53">
        <v>2</v>
      </c>
      <c r="BD93" s="53">
        <v>3</v>
      </c>
      <c r="BE93" s="53">
        <v>3</v>
      </c>
      <c r="BF93" s="53">
        <v>5</v>
      </c>
      <c r="BG93" s="53" t="s">
        <v>2263</v>
      </c>
      <c r="BI93" s="53" t="s">
        <v>2069</v>
      </c>
      <c r="BK93" s="53" t="s">
        <v>2049</v>
      </c>
      <c r="BL93" s="53" t="s">
        <v>145</v>
      </c>
      <c r="BM93" s="53" t="s">
        <v>2264</v>
      </c>
      <c r="BN93" s="53" t="s">
        <v>163</v>
      </c>
      <c r="BO93" s="53" t="s">
        <v>171</v>
      </c>
      <c r="BP93" s="53" t="s">
        <v>176</v>
      </c>
      <c r="BQ93" s="53" t="s">
        <v>183</v>
      </c>
      <c r="BR93" s="53" t="s">
        <v>1097</v>
      </c>
      <c r="BS93" s="53" t="s">
        <v>153</v>
      </c>
      <c r="BT93" s="53" t="s">
        <v>306</v>
      </c>
      <c r="BU93" s="53" t="s">
        <v>307</v>
      </c>
      <c r="BV93" s="53" t="s">
        <v>215</v>
      </c>
      <c r="BW93" s="53" t="s">
        <v>2031</v>
      </c>
    </row>
    <row r="94" spans="1:75" ht="12.75" x14ac:dyDescent="0.2">
      <c r="A94" s="55">
        <v>43451.483875474536</v>
      </c>
      <c r="B94" s="53">
        <v>1</v>
      </c>
      <c r="C94" s="53">
        <v>1</v>
      </c>
      <c r="D94" s="53">
        <v>1</v>
      </c>
      <c r="E94" s="53">
        <v>5</v>
      </c>
      <c r="F94" s="53">
        <v>1</v>
      </c>
      <c r="G94" s="53">
        <v>4</v>
      </c>
      <c r="H94" s="53">
        <v>3</v>
      </c>
      <c r="I94" s="53">
        <v>4</v>
      </c>
      <c r="J94" s="53">
        <v>5</v>
      </c>
      <c r="K94" s="53">
        <v>4</v>
      </c>
      <c r="L94" s="53">
        <v>1</v>
      </c>
      <c r="M94" s="53">
        <v>1</v>
      </c>
      <c r="N94" s="53">
        <v>1</v>
      </c>
      <c r="O94" s="53">
        <v>3</v>
      </c>
      <c r="P94" s="53">
        <v>4</v>
      </c>
      <c r="Q94" s="53">
        <v>5</v>
      </c>
      <c r="R94" s="53">
        <v>3</v>
      </c>
      <c r="S94" s="53">
        <v>1</v>
      </c>
      <c r="T94" s="53">
        <v>1</v>
      </c>
      <c r="U94" s="53">
        <v>4</v>
      </c>
      <c r="V94" s="53">
        <v>1</v>
      </c>
      <c r="W94" s="53">
        <v>3</v>
      </c>
      <c r="X94" s="53">
        <v>5</v>
      </c>
      <c r="Y94" s="53">
        <v>3</v>
      </c>
      <c r="Z94" s="53">
        <v>5</v>
      </c>
      <c r="AA94" s="53">
        <v>3</v>
      </c>
      <c r="AB94" s="53">
        <v>5</v>
      </c>
      <c r="AC94" s="53">
        <v>5</v>
      </c>
      <c r="AD94" s="53">
        <v>5</v>
      </c>
      <c r="AE94" s="53">
        <v>5</v>
      </c>
      <c r="AF94" s="53">
        <v>5</v>
      </c>
      <c r="AG94" s="53">
        <v>5</v>
      </c>
      <c r="AH94" s="53">
        <v>5</v>
      </c>
      <c r="AI94" s="53">
        <v>5</v>
      </c>
      <c r="AJ94" s="53">
        <v>5</v>
      </c>
      <c r="AK94" s="53">
        <v>3</v>
      </c>
      <c r="AL94" s="53">
        <v>3</v>
      </c>
      <c r="AM94" s="53">
        <v>1</v>
      </c>
      <c r="AN94" s="53">
        <v>5</v>
      </c>
      <c r="AO94" s="53">
        <v>1</v>
      </c>
      <c r="AP94" s="53">
        <v>4</v>
      </c>
      <c r="AQ94" s="53">
        <v>3</v>
      </c>
      <c r="AR94" s="53">
        <v>5</v>
      </c>
      <c r="AS94" s="53">
        <v>5</v>
      </c>
      <c r="AT94" s="53">
        <v>4</v>
      </c>
      <c r="AU94" s="53">
        <v>1</v>
      </c>
      <c r="AV94" s="53">
        <v>1</v>
      </c>
      <c r="AW94" s="53">
        <v>3</v>
      </c>
      <c r="AX94" s="53">
        <v>4</v>
      </c>
      <c r="AY94" s="53">
        <v>4</v>
      </c>
      <c r="AZ94" s="53">
        <v>5</v>
      </c>
      <c r="BA94" s="53">
        <v>1</v>
      </c>
      <c r="BB94" s="53">
        <v>1</v>
      </c>
      <c r="BC94" s="53">
        <v>1</v>
      </c>
      <c r="BD94" s="53">
        <v>5</v>
      </c>
      <c r="BE94" s="53">
        <v>1</v>
      </c>
      <c r="BF94" s="53">
        <v>4</v>
      </c>
      <c r="BI94" s="53" t="s">
        <v>2033</v>
      </c>
      <c r="BJ94" s="53" t="s">
        <v>2251</v>
      </c>
      <c r="BK94" s="53" t="s">
        <v>2037</v>
      </c>
      <c r="BL94" s="53" t="s">
        <v>147</v>
      </c>
      <c r="BM94" s="53" t="s">
        <v>2265</v>
      </c>
      <c r="BN94" s="53" t="s">
        <v>163</v>
      </c>
      <c r="BO94" s="53" t="s">
        <v>171</v>
      </c>
      <c r="BP94" s="53" t="s">
        <v>176</v>
      </c>
      <c r="BQ94" s="53" t="s">
        <v>183</v>
      </c>
      <c r="BR94" s="53" t="s">
        <v>2266</v>
      </c>
      <c r="BS94" s="53" t="s">
        <v>153</v>
      </c>
      <c r="BT94" s="53" t="s">
        <v>1163</v>
      </c>
      <c r="BU94" s="53" t="s">
        <v>208</v>
      </c>
      <c r="BV94" s="53" t="s">
        <v>214</v>
      </c>
      <c r="BW94" s="53" t="s">
        <v>2031</v>
      </c>
    </row>
    <row r="95" spans="1:75" ht="12.75" x14ac:dyDescent="0.2">
      <c r="A95" s="55">
        <v>43451.486535706019</v>
      </c>
      <c r="B95" s="53">
        <v>4</v>
      </c>
      <c r="C95" s="53" t="s">
        <v>5</v>
      </c>
      <c r="D95" s="53">
        <v>3</v>
      </c>
      <c r="E95" s="53">
        <v>3</v>
      </c>
      <c r="F95" s="53">
        <v>5</v>
      </c>
      <c r="G95" s="53" t="s">
        <v>5</v>
      </c>
      <c r="H95" s="53">
        <v>4</v>
      </c>
      <c r="I95" s="53">
        <v>4</v>
      </c>
      <c r="J95" s="53">
        <v>5</v>
      </c>
      <c r="K95" s="53">
        <v>4</v>
      </c>
      <c r="L95" s="53">
        <v>4</v>
      </c>
      <c r="M95" s="53">
        <v>4</v>
      </c>
      <c r="N95" s="53">
        <v>4</v>
      </c>
      <c r="O95" s="53" t="s">
        <v>5</v>
      </c>
      <c r="P95" s="53">
        <v>5</v>
      </c>
      <c r="Q95" s="53">
        <v>4</v>
      </c>
      <c r="R95" s="53">
        <v>4</v>
      </c>
      <c r="S95" s="53">
        <v>4</v>
      </c>
      <c r="T95" s="53">
        <v>3</v>
      </c>
      <c r="U95" s="53">
        <v>3</v>
      </c>
      <c r="V95" s="53">
        <v>3</v>
      </c>
      <c r="W95" s="53" t="s">
        <v>5</v>
      </c>
      <c r="X95" s="53">
        <v>5</v>
      </c>
      <c r="Y95" s="53">
        <v>4</v>
      </c>
      <c r="Z95" s="53">
        <v>5</v>
      </c>
      <c r="AA95" s="53">
        <v>4</v>
      </c>
      <c r="AB95" s="53">
        <v>4</v>
      </c>
      <c r="AC95" s="53">
        <v>4</v>
      </c>
      <c r="AD95" s="53">
        <v>5</v>
      </c>
      <c r="AE95" s="53">
        <v>4</v>
      </c>
      <c r="AF95" s="53">
        <v>4</v>
      </c>
      <c r="AG95" s="53">
        <v>4</v>
      </c>
      <c r="AH95" s="53">
        <v>4</v>
      </c>
      <c r="AI95" s="53">
        <v>5</v>
      </c>
      <c r="AJ95" s="53">
        <v>4</v>
      </c>
      <c r="AK95" s="53">
        <v>3</v>
      </c>
      <c r="AL95" s="53" t="s">
        <v>5</v>
      </c>
      <c r="AM95" s="53">
        <v>2</v>
      </c>
      <c r="AN95" s="53" t="s">
        <v>5</v>
      </c>
      <c r="AO95" s="53" t="s">
        <v>5</v>
      </c>
      <c r="AP95" s="53">
        <v>4</v>
      </c>
      <c r="AQ95" s="53">
        <v>5</v>
      </c>
      <c r="AR95" s="53">
        <v>5</v>
      </c>
      <c r="AS95" s="53">
        <v>5</v>
      </c>
      <c r="AT95" s="53">
        <v>5</v>
      </c>
      <c r="AU95" s="53">
        <v>4</v>
      </c>
      <c r="AV95" s="53">
        <v>4</v>
      </c>
      <c r="AW95" s="53">
        <v>4</v>
      </c>
      <c r="AX95" s="53" t="s">
        <v>5</v>
      </c>
      <c r="AY95" s="53">
        <v>5</v>
      </c>
      <c r="AZ95" s="53" t="s">
        <v>5</v>
      </c>
      <c r="BA95" s="53">
        <v>3</v>
      </c>
      <c r="BB95" s="53">
        <v>5</v>
      </c>
      <c r="BC95" s="53">
        <v>5</v>
      </c>
      <c r="BD95" s="53">
        <v>3</v>
      </c>
      <c r="BE95" s="53">
        <v>4</v>
      </c>
      <c r="BF95" s="53" t="s">
        <v>5</v>
      </c>
      <c r="BG95" s="53" t="s">
        <v>2267</v>
      </c>
      <c r="BH95" s="53" t="s">
        <v>2041</v>
      </c>
      <c r="BI95" s="53" t="s">
        <v>2033</v>
      </c>
      <c r="BJ95" s="53" t="s">
        <v>2268</v>
      </c>
      <c r="BK95" s="53" t="s">
        <v>2037</v>
      </c>
      <c r="BL95" s="53" t="s">
        <v>145</v>
      </c>
      <c r="BM95" s="53" t="s">
        <v>2269</v>
      </c>
      <c r="BN95" s="53" t="s">
        <v>162</v>
      </c>
      <c r="BO95" s="53" t="s">
        <v>171</v>
      </c>
      <c r="BP95" s="53" t="s">
        <v>177</v>
      </c>
      <c r="BQ95" s="53" t="s">
        <v>183</v>
      </c>
      <c r="BR95" s="53" t="s">
        <v>2270</v>
      </c>
      <c r="BS95" s="53" t="s">
        <v>192</v>
      </c>
      <c r="BT95" s="53" t="s">
        <v>633</v>
      </c>
      <c r="BU95" s="53" t="s">
        <v>1293</v>
      </c>
      <c r="BV95" s="53" t="s">
        <v>214</v>
      </c>
      <c r="BW95" s="53" t="s">
        <v>2031</v>
      </c>
    </row>
    <row r="96" spans="1:75" ht="12.75" x14ac:dyDescent="0.2">
      <c r="A96" s="55">
        <v>43451.503295034723</v>
      </c>
      <c r="B96" s="53">
        <v>4</v>
      </c>
      <c r="C96" s="53" t="s">
        <v>5</v>
      </c>
      <c r="D96" s="53">
        <v>5</v>
      </c>
      <c r="E96" s="53">
        <v>4</v>
      </c>
      <c r="F96" s="53">
        <v>4</v>
      </c>
      <c r="G96" s="53">
        <v>4</v>
      </c>
      <c r="H96" s="53">
        <v>5</v>
      </c>
      <c r="I96" s="53">
        <v>4</v>
      </c>
      <c r="J96" s="53">
        <v>2</v>
      </c>
      <c r="K96" s="53">
        <v>5</v>
      </c>
      <c r="L96" s="53">
        <v>4</v>
      </c>
      <c r="M96" s="53">
        <v>3</v>
      </c>
      <c r="N96" s="53">
        <v>5</v>
      </c>
      <c r="O96" s="53">
        <v>5</v>
      </c>
      <c r="P96" s="53">
        <v>4</v>
      </c>
      <c r="Q96" s="53">
        <v>5</v>
      </c>
      <c r="R96" s="53">
        <v>4</v>
      </c>
      <c r="S96" s="53">
        <v>4</v>
      </c>
      <c r="T96" s="53">
        <v>3</v>
      </c>
      <c r="U96" s="53">
        <v>3</v>
      </c>
      <c r="V96" s="53">
        <v>3</v>
      </c>
      <c r="W96" s="53" t="s">
        <v>5</v>
      </c>
      <c r="X96" s="53">
        <v>5</v>
      </c>
      <c r="Y96" s="53">
        <v>5</v>
      </c>
      <c r="Z96" s="53">
        <v>4</v>
      </c>
      <c r="AA96" s="53">
        <v>5</v>
      </c>
      <c r="AB96" s="53">
        <v>5</v>
      </c>
      <c r="AC96" s="53">
        <v>5</v>
      </c>
      <c r="AD96" s="53">
        <v>5</v>
      </c>
      <c r="AE96" s="53">
        <v>5</v>
      </c>
      <c r="AF96" s="53">
        <v>3</v>
      </c>
      <c r="AG96" s="53">
        <v>5</v>
      </c>
      <c r="AH96" s="53">
        <v>5</v>
      </c>
      <c r="AI96" s="53">
        <v>4</v>
      </c>
      <c r="AJ96" s="53">
        <v>5</v>
      </c>
      <c r="AK96" s="53">
        <v>4</v>
      </c>
      <c r="AL96" s="53">
        <v>5</v>
      </c>
      <c r="AM96" s="53">
        <v>4</v>
      </c>
      <c r="AN96" s="53">
        <v>4</v>
      </c>
      <c r="AO96" s="53">
        <v>3</v>
      </c>
      <c r="AP96" s="53">
        <v>3</v>
      </c>
      <c r="AQ96" s="53">
        <v>3</v>
      </c>
      <c r="AR96" s="53">
        <v>4</v>
      </c>
      <c r="AS96" s="53">
        <v>3</v>
      </c>
      <c r="AT96" s="53">
        <v>5</v>
      </c>
      <c r="AU96" s="53">
        <v>5</v>
      </c>
      <c r="AV96" s="53">
        <v>3</v>
      </c>
      <c r="AW96" s="53">
        <v>5</v>
      </c>
      <c r="AX96" s="53">
        <v>5</v>
      </c>
      <c r="AY96" s="53">
        <v>4</v>
      </c>
      <c r="AZ96" s="53">
        <v>5</v>
      </c>
      <c r="BA96" s="53">
        <v>3</v>
      </c>
      <c r="BB96" s="53">
        <v>4</v>
      </c>
      <c r="BC96" s="53">
        <v>3</v>
      </c>
      <c r="BD96" s="53">
        <v>4</v>
      </c>
      <c r="BE96" s="53">
        <v>3</v>
      </c>
      <c r="BF96" s="53">
        <v>5</v>
      </c>
      <c r="BI96" s="53" t="s">
        <v>2033</v>
      </c>
      <c r="BJ96" s="53" t="s">
        <v>2101</v>
      </c>
      <c r="BK96" s="53" t="s">
        <v>2030</v>
      </c>
      <c r="BL96" s="53" t="s">
        <v>148</v>
      </c>
      <c r="BN96" s="53" t="s">
        <v>162</v>
      </c>
      <c r="BO96" s="53" t="s">
        <v>171</v>
      </c>
      <c r="BP96" s="53" t="s">
        <v>176</v>
      </c>
      <c r="BQ96" s="53" t="s">
        <v>183</v>
      </c>
      <c r="BR96" s="53" t="s">
        <v>2271</v>
      </c>
      <c r="BS96" s="53" t="s">
        <v>202</v>
      </c>
      <c r="BT96" s="53" t="s">
        <v>395</v>
      </c>
      <c r="BU96" s="53" t="s">
        <v>208</v>
      </c>
      <c r="BV96" s="53" t="s">
        <v>214</v>
      </c>
      <c r="BW96" s="53" t="s">
        <v>2031</v>
      </c>
    </row>
    <row r="97" spans="1:75" ht="12.75" x14ac:dyDescent="0.2">
      <c r="A97" s="55">
        <v>43451.515301145831</v>
      </c>
      <c r="B97" s="53">
        <v>5</v>
      </c>
      <c r="C97" s="53">
        <v>5</v>
      </c>
      <c r="D97" s="53">
        <v>5</v>
      </c>
      <c r="E97" s="53">
        <v>5</v>
      </c>
      <c r="F97" s="53">
        <v>1</v>
      </c>
      <c r="G97" s="53">
        <v>2</v>
      </c>
      <c r="H97" s="53">
        <v>5</v>
      </c>
      <c r="I97" s="53">
        <v>4</v>
      </c>
      <c r="J97" s="53">
        <v>5</v>
      </c>
      <c r="K97" s="53">
        <v>3</v>
      </c>
      <c r="L97" s="53">
        <v>1</v>
      </c>
      <c r="M97" s="53">
        <v>3</v>
      </c>
      <c r="N97" s="53">
        <v>3</v>
      </c>
      <c r="O97" s="53">
        <v>3</v>
      </c>
      <c r="P97" s="53">
        <v>4</v>
      </c>
      <c r="Q97" s="53">
        <v>3</v>
      </c>
      <c r="R97" s="53">
        <v>3</v>
      </c>
      <c r="S97" s="53">
        <v>1</v>
      </c>
      <c r="T97" s="53">
        <v>1</v>
      </c>
      <c r="U97" s="53">
        <v>2</v>
      </c>
      <c r="V97" s="53">
        <v>1</v>
      </c>
      <c r="W97" s="53">
        <v>4</v>
      </c>
      <c r="X97" s="53">
        <v>3</v>
      </c>
      <c r="Y97" s="53">
        <v>3</v>
      </c>
      <c r="Z97" s="53">
        <v>4</v>
      </c>
      <c r="AA97" s="53">
        <v>4</v>
      </c>
      <c r="AB97" s="53">
        <v>5</v>
      </c>
      <c r="AC97" s="53">
        <v>4</v>
      </c>
      <c r="AD97" s="53">
        <v>5</v>
      </c>
      <c r="AE97" s="53">
        <v>4</v>
      </c>
      <c r="AF97" s="53">
        <v>3</v>
      </c>
      <c r="AG97" s="53">
        <v>4</v>
      </c>
      <c r="AH97" s="53">
        <v>5</v>
      </c>
      <c r="AI97" s="53">
        <v>4</v>
      </c>
      <c r="AJ97" s="53">
        <v>4</v>
      </c>
      <c r="AK97" s="53">
        <v>5</v>
      </c>
      <c r="AL97" s="53">
        <v>5</v>
      </c>
      <c r="AM97" s="53">
        <v>5</v>
      </c>
      <c r="AN97" s="53">
        <v>5</v>
      </c>
      <c r="AO97" s="53">
        <v>1</v>
      </c>
      <c r="AP97" s="53">
        <v>5</v>
      </c>
      <c r="AQ97" s="53">
        <v>5</v>
      </c>
      <c r="AR97" s="53">
        <v>4</v>
      </c>
      <c r="AS97" s="53">
        <v>5</v>
      </c>
      <c r="AT97" s="53">
        <v>2</v>
      </c>
      <c r="AU97" s="53">
        <v>1</v>
      </c>
      <c r="AV97" s="53">
        <v>4</v>
      </c>
      <c r="AW97" s="53">
        <v>4</v>
      </c>
      <c r="AX97" s="53">
        <v>2</v>
      </c>
      <c r="AY97" s="53">
        <v>3</v>
      </c>
      <c r="AZ97" s="53">
        <v>2</v>
      </c>
      <c r="BA97" s="53">
        <v>3</v>
      </c>
      <c r="BB97" s="53">
        <v>1</v>
      </c>
      <c r="BC97" s="53">
        <v>1</v>
      </c>
      <c r="BD97" s="53">
        <v>4</v>
      </c>
      <c r="BE97" s="53">
        <v>1</v>
      </c>
      <c r="BF97" s="53">
        <v>4</v>
      </c>
      <c r="BH97" s="53" t="s">
        <v>2103</v>
      </c>
      <c r="BI97" s="53" t="s">
        <v>2069</v>
      </c>
      <c r="BJ97" s="53" t="s">
        <v>2123</v>
      </c>
      <c r="BK97" s="53" t="s">
        <v>2049</v>
      </c>
      <c r="BL97" s="53" t="s">
        <v>2052</v>
      </c>
      <c r="BM97" s="53" t="s">
        <v>2272</v>
      </c>
      <c r="BN97" s="53" t="s">
        <v>163</v>
      </c>
      <c r="BO97" s="53" t="s">
        <v>170</v>
      </c>
      <c r="BP97" s="53" t="s">
        <v>176</v>
      </c>
      <c r="BQ97" s="53" t="s">
        <v>183</v>
      </c>
      <c r="BR97" s="53" t="s">
        <v>627</v>
      </c>
      <c r="BS97" s="53" t="s">
        <v>202</v>
      </c>
      <c r="BT97" s="53" t="s">
        <v>520</v>
      </c>
      <c r="BU97" s="53" t="s">
        <v>208</v>
      </c>
      <c r="BV97" s="53" t="s">
        <v>214</v>
      </c>
      <c r="BW97" s="53" t="s">
        <v>2031</v>
      </c>
    </row>
    <row r="98" spans="1:75" ht="12.75" x14ac:dyDescent="0.2">
      <c r="A98" s="55">
        <v>43451.655708078702</v>
      </c>
      <c r="B98" s="53">
        <v>5</v>
      </c>
      <c r="C98" s="53">
        <v>5</v>
      </c>
      <c r="D98" s="53">
        <v>5</v>
      </c>
      <c r="E98" s="53">
        <v>2</v>
      </c>
      <c r="F98" s="53">
        <v>2</v>
      </c>
      <c r="G98" s="53">
        <v>5</v>
      </c>
      <c r="H98" s="53">
        <v>5</v>
      </c>
      <c r="I98" s="53">
        <v>5</v>
      </c>
      <c r="J98" s="53">
        <v>5</v>
      </c>
      <c r="K98" s="53">
        <v>5</v>
      </c>
      <c r="L98" s="53">
        <v>5</v>
      </c>
      <c r="M98" s="53">
        <v>5</v>
      </c>
      <c r="N98" s="53">
        <v>5</v>
      </c>
      <c r="O98" s="53">
        <v>5</v>
      </c>
      <c r="P98" s="53">
        <v>5</v>
      </c>
      <c r="Q98" s="53">
        <v>3</v>
      </c>
      <c r="R98" s="53">
        <v>5</v>
      </c>
      <c r="S98" s="53">
        <v>5</v>
      </c>
      <c r="T98" s="53">
        <v>5</v>
      </c>
      <c r="U98" s="53">
        <v>2</v>
      </c>
      <c r="V98" s="53">
        <v>5</v>
      </c>
      <c r="W98" s="53">
        <v>5</v>
      </c>
      <c r="X98" s="53">
        <v>5</v>
      </c>
      <c r="Y98" s="53">
        <v>5</v>
      </c>
      <c r="Z98" s="53">
        <v>5</v>
      </c>
      <c r="AA98" s="53">
        <v>5</v>
      </c>
      <c r="AB98" s="53">
        <v>5</v>
      </c>
      <c r="AC98" s="53">
        <v>5</v>
      </c>
      <c r="AD98" s="53">
        <v>5</v>
      </c>
      <c r="AE98" s="53">
        <v>5</v>
      </c>
      <c r="AF98" s="53">
        <v>5</v>
      </c>
      <c r="AG98" s="53">
        <v>5</v>
      </c>
      <c r="AH98" s="53">
        <v>5</v>
      </c>
      <c r="AI98" s="53">
        <v>5</v>
      </c>
      <c r="AJ98" s="53">
        <v>5</v>
      </c>
      <c r="AK98" s="53">
        <v>2</v>
      </c>
      <c r="AL98" s="53">
        <v>5</v>
      </c>
      <c r="AM98" s="53">
        <v>5</v>
      </c>
      <c r="AN98" s="53">
        <v>3</v>
      </c>
      <c r="AO98" s="53">
        <v>2</v>
      </c>
      <c r="AP98" s="53">
        <v>5</v>
      </c>
      <c r="AQ98" s="53">
        <v>5</v>
      </c>
      <c r="AR98" s="53">
        <v>5</v>
      </c>
      <c r="AS98" s="53">
        <v>3</v>
      </c>
      <c r="AT98" s="53">
        <v>5</v>
      </c>
      <c r="AU98" s="53">
        <v>5</v>
      </c>
      <c r="AV98" s="53">
        <v>5</v>
      </c>
      <c r="AW98" s="53">
        <v>5</v>
      </c>
      <c r="AX98" s="53">
        <v>5</v>
      </c>
      <c r="AY98" s="53">
        <v>5</v>
      </c>
      <c r="AZ98" s="53">
        <v>3</v>
      </c>
      <c r="BA98" s="53">
        <v>5</v>
      </c>
      <c r="BB98" s="53">
        <v>5</v>
      </c>
      <c r="BC98" s="53">
        <v>5</v>
      </c>
      <c r="BD98" s="53">
        <v>5</v>
      </c>
      <c r="BE98" s="53">
        <v>2</v>
      </c>
      <c r="BF98" s="53">
        <v>5</v>
      </c>
      <c r="BG98" s="53" t="s">
        <v>2273</v>
      </c>
      <c r="BH98" s="53" t="s">
        <v>2274</v>
      </c>
      <c r="BI98" s="53" t="s">
        <v>2028</v>
      </c>
      <c r="BJ98" s="53" t="s">
        <v>2029</v>
      </c>
      <c r="BK98" s="53" t="s">
        <v>2030</v>
      </c>
      <c r="BL98" s="53" t="s">
        <v>2052</v>
      </c>
      <c r="BN98" s="53" t="s">
        <v>162</v>
      </c>
      <c r="BO98" s="53" t="s">
        <v>171</v>
      </c>
      <c r="BP98" s="53" t="s">
        <v>177</v>
      </c>
      <c r="BQ98" s="53" t="s">
        <v>183</v>
      </c>
      <c r="BS98" s="53" t="s">
        <v>202</v>
      </c>
      <c r="BT98" s="53" t="s">
        <v>202</v>
      </c>
      <c r="BU98" s="53" t="s">
        <v>208</v>
      </c>
      <c r="BV98" s="53" t="s">
        <v>214</v>
      </c>
      <c r="BW98" s="53" t="s">
        <v>2031</v>
      </c>
    </row>
    <row r="99" spans="1:75" ht="12.75" x14ac:dyDescent="0.2">
      <c r="A99" s="55">
        <v>43452.094750439814</v>
      </c>
      <c r="B99" s="53">
        <v>1</v>
      </c>
      <c r="C99" s="53">
        <v>4</v>
      </c>
      <c r="D99" s="53">
        <v>3</v>
      </c>
      <c r="E99" s="53">
        <v>4</v>
      </c>
      <c r="F99" s="53">
        <v>1</v>
      </c>
      <c r="G99" s="53">
        <v>5</v>
      </c>
      <c r="H99" s="53">
        <v>2</v>
      </c>
      <c r="I99" s="53">
        <v>4</v>
      </c>
      <c r="J99" s="53">
        <v>1</v>
      </c>
      <c r="K99" s="53">
        <v>4</v>
      </c>
      <c r="L99" s="53">
        <v>5</v>
      </c>
      <c r="M99" s="53">
        <v>3</v>
      </c>
      <c r="N99" s="53">
        <v>4</v>
      </c>
      <c r="O99" s="53">
        <v>2</v>
      </c>
      <c r="P99" s="53">
        <v>1</v>
      </c>
      <c r="Q99" s="53">
        <v>4</v>
      </c>
      <c r="R99" s="53">
        <v>5</v>
      </c>
      <c r="S99" s="53">
        <v>2</v>
      </c>
      <c r="T99" s="53">
        <v>5</v>
      </c>
      <c r="U99" s="53">
        <v>4</v>
      </c>
      <c r="V99" s="53">
        <v>2</v>
      </c>
      <c r="W99" s="53">
        <v>5</v>
      </c>
      <c r="X99" s="53">
        <v>4</v>
      </c>
      <c r="Y99" s="53">
        <v>3</v>
      </c>
      <c r="Z99" s="53">
        <v>4</v>
      </c>
      <c r="AA99" s="53">
        <v>3</v>
      </c>
      <c r="AB99" s="53">
        <v>3</v>
      </c>
      <c r="AC99" s="53">
        <v>3</v>
      </c>
      <c r="AD99" s="53">
        <v>2</v>
      </c>
      <c r="AE99" s="53">
        <v>2</v>
      </c>
      <c r="AF99" s="53">
        <v>4</v>
      </c>
      <c r="AG99" s="53">
        <v>4</v>
      </c>
      <c r="AH99" s="53">
        <v>3</v>
      </c>
      <c r="AI99" s="53">
        <v>4</v>
      </c>
      <c r="AJ99" s="53">
        <v>4</v>
      </c>
      <c r="AK99" s="53">
        <v>2</v>
      </c>
      <c r="AL99" s="53">
        <v>5</v>
      </c>
      <c r="AM99" s="53">
        <v>3</v>
      </c>
      <c r="AN99" s="53">
        <v>5</v>
      </c>
      <c r="AO99" s="53">
        <v>1</v>
      </c>
      <c r="AP99" s="53">
        <v>5</v>
      </c>
      <c r="AQ99" s="53">
        <v>2</v>
      </c>
      <c r="AR99" s="53">
        <v>5</v>
      </c>
      <c r="AS99" s="53">
        <v>1</v>
      </c>
      <c r="AT99" s="53">
        <v>5</v>
      </c>
      <c r="AU99" s="53">
        <v>5</v>
      </c>
      <c r="AV99" s="53">
        <v>4</v>
      </c>
      <c r="AW99" s="53">
        <v>3</v>
      </c>
      <c r="AX99" s="53">
        <v>3</v>
      </c>
      <c r="AY99" s="53">
        <v>1</v>
      </c>
      <c r="AZ99" s="53">
        <v>5</v>
      </c>
      <c r="BA99" s="53">
        <v>5</v>
      </c>
      <c r="BB99" s="53">
        <v>3</v>
      </c>
      <c r="BC99" s="53">
        <v>5</v>
      </c>
      <c r="BD99" s="53">
        <v>5</v>
      </c>
      <c r="BE99" s="53">
        <v>2</v>
      </c>
      <c r="BF99" s="53">
        <v>5</v>
      </c>
      <c r="BH99" s="53" t="s">
        <v>2028</v>
      </c>
      <c r="BI99" s="53" t="s">
        <v>2028</v>
      </c>
      <c r="BK99" s="53" t="s">
        <v>2037</v>
      </c>
      <c r="BL99" s="53" t="s">
        <v>148</v>
      </c>
      <c r="BM99" s="53" t="s">
        <v>2275</v>
      </c>
      <c r="BN99" s="53" t="s">
        <v>162</v>
      </c>
      <c r="BO99" s="53" t="s">
        <v>171</v>
      </c>
      <c r="BP99" s="53" t="s">
        <v>178</v>
      </c>
      <c r="BQ99" s="53" t="s">
        <v>183</v>
      </c>
      <c r="BR99" s="53" t="s">
        <v>2276</v>
      </c>
      <c r="BS99" s="53" t="s">
        <v>192</v>
      </c>
      <c r="BT99" s="53" t="s">
        <v>2277</v>
      </c>
      <c r="BU99" s="53" t="s">
        <v>208</v>
      </c>
      <c r="BV99" s="53" t="s">
        <v>214</v>
      </c>
      <c r="BW99" s="53" t="s">
        <v>2031</v>
      </c>
    </row>
    <row r="100" spans="1:75" ht="12.75" x14ac:dyDescent="0.2">
      <c r="A100" s="55">
        <v>43452.398923564819</v>
      </c>
      <c r="B100" s="53">
        <v>2</v>
      </c>
      <c r="C100" s="53">
        <v>3</v>
      </c>
      <c r="D100" s="53">
        <v>4</v>
      </c>
      <c r="E100" s="53">
        <v>3</v>
      </c>
      <c r="F100" s="53">
        <v>4</v>
      </c>
      <c r="G100" s="53">
        <v>3</v>
      </c>
      <c r="H100" s="53">
        <v>3</v>
      </c>
      <c r="I100" s="53">
        <v>3</v>
      </c>
      <c r="J100" s="53">
        <v>4</v>
      </c>
      <c r="K100" s="53">
        <v>4</v>
      </c>
      <c r="L100" s="53">
        <v>3</v>
      </c>
      <c r="M100" s="53">
        <v>2</v>
      </c>
      <c r="N100" s="53">
        <v>3</v>
      </c>
      <c r="O100" s="53">
        <v>3</v>
      </c>
      <c r="P100" s="53">
        <v>2</v>
      </c>
      <c r="Q100" s="53">
        <v>1</v>
      </c>
      <c r="R100" s="53">
        <v>4</v>
      </c>
      <c r="S100" s="53">
        <v>4</v>
      </c>
      <c r="T100" s="53">
        <v>5</v>
      </c>
      <c r="U100" s="53">
        <v>2</v>
      </c>
      <c r="V100" s="53">
        <v>4</v>
      </c>
      <c r="W100" s="53">
        <v>3</v>
      </c>
      <c r="X100" s="53">
        <v>3</v>
      </c>
      <c r="Y100" s="53">
        <v>3</v>
      </c>
      <c r="Z100" s="53">
        <v>2</v>
      </c>
      <c r="AA100" s="53">
        <v>3</v>
      </c>
      <c r="AB100" s="53">
        <v>3</v>
      </c>
      <c r="AC100" s="53">
        <v>2</v>
      </c>
      <c r="AD100" s="53">
        <v>3</v>
      </c>
      <c r="AE100" s="53">
        <v>3</v>
      </c>
      <c r="AF100" s="53">
        <v>2</v>
      </c>
      <c r="AG100" s="53">
        <v>1</v>
      </c>
      <c r="AH100" s="53">
        <v>1</v>
      </c>
      <c r="AI100" s="53">
        <v>2</v>
      </c>
      <c r="AJ100" s="53">
        <v>2</v>
      </c>
      <c r="AK100" s="53">
        <v>2</v>
      </c>
      <c r="AL100" s="53">
        <v>3</v>
      </c>
      <c r="AM100" s="53">
        <v>3</v>
      </c>
      <c r="AN100" s="53">
        <v>4</v>
      </c>
      <c r="AO100" s="53">
        <v>4</v>
      </c>
      <c r="AP100" s="53">
        <v>2</v>
      </c>
      <c r="AQ100" s="53">
        <v>3</v>
      </c>
      <c r="AR100" s="53">
        <v>4</v>
      </c>
      <c r="AS100" s="53">
        <v>3</v>
      </c>
      <c r="AT100" s="53">
        <v>5</v>
      </c>
      <c r="AU100" s="53">
        <v>4</v>
      </c>
      <c r="AV100" s="53">
        <v>1</v>
      </c>
      <c r="AW100" s="53">
        <v>3</v>
      </c>
      <c r="AX100" s="53">
        <v>2</v>
      </c>
      <c r="AY100" s="53">
        <v>2</v>
      </c>
      <c r="AZ100" s="53">
        <v>1</v>
      </c>
      <c r="BA100" s="53">
        <v>3</v>
      </c>
      <c r="BB100" s="53">
        <v>3</v>
      </c>
      <c r="BC100" s="53">
        <v>5</v>
      </c>
      <c r="BD100" s="53">
        <v>2</v>
      </c>
      <c r="BE100" s="53">
        <v>4</v>
      </c>
      <c r="BF100" s="53">
        <v>2</v>
      </c>
      <c r="BH100" s="53" t="s">
        <v>2278</v>
      </c>
      <c r="BI100" s="53" t="s">
        <v>2033</v>
      </c>
      <c r="BJ100" s="53" t="s">
        <v>2066</v>
      </c>
      <c r="BK100" s="53" t="s">
        <v>2034</v>
      </c>
      <c r="BL100" s="53" t="s">
        <v>147</v>
      </c>
      <c r="BM100" s="53" t="s">
        <v>2279</v>
      </c>
      <c r="BN100" s="53" t="s">
        <v>163</v>
      </c>
      <c r="BO100" s="53" t="s">
        <v>171</v>
      </c>
      <c r="BP100" s="53" t="s">
        <v>176</v>
      </c>
      <c r="BQ100" s="53" t="s">
        <v>183</v>
      </c>
      <c r="BR100" s="53" t="s">
        <v>2280</v>
      </c>
      <c r="BS100" s="53" t="s">
        <v>2281</v>
      </c>
      <c r="BT100" s="53" t="s">
        <v>1039</v>
      </c>
      <c r="BU100" s="53" t="s">
        <v>535</v>
      </c>
      <c r="BV100" s="53" t="s">
        <v>218</v>
      </c>
      <c r="BW100" s="53" t="s">
        <v>2031</v>
      </c>
    </row>
    <row r="101" spans="1:75" ht="12.75" x14ac:dyDescent="0.2">
      <c r="A101" s="55">
        <v>43452.463333703708</v>
      </c>
      <c r="B101" s="53">
        <v>2</v>
      </c>
      <c r="C101" s="53">
        <v>3</v>
      </c>
      <c r="D101" s="53">
        <v>4</v>
      </c>
      <c r="E101" s="53">
        <v>1</v>
      </c>
      <c r="F101" s="53">
        <v>1</v>
      </c>
      <c r="G101" s="53">
        <v>5</v>
      </c>
      <c r="H101" s="53">
        <v>3</v>
      </c>
      <c r="I101" s="53">
        <v>3</v>
      </c>
      <c r="J101" s="53">
        <v>1</v>
      </c>
      <c r="K101" s="53">
        <v>4</v>
      </c>
      <c r="L101" s="53">
        <v>3</v>
      </c>
      <c r="M101" s="53">
        <v>4</v>
      </c>
      <c r="N101" s="53">
        <v>3</v>
      </c>
      <c r="O101" s="53">
        <v>4</v>
      </c>
      <c r="P101" s="53">
        <v>5</v>
      </c>
      <c r="Q101" s="53">
        <v>3</v>
      </c>
      <c r="R101" s="53">
        <v>2</v>
      </c>
      <c r="S101" s="53">
        <v>1</v>
      </c>
      <c r="T101" s="53">
        <v>1</v>
      </c>
      <c r="U101" s="53">
        <v>3</v>
      </c>
      <c r="V101" s="53">
        <v>2</v>
      </c>
      <c r="W101" s="53">
        <v>5</v>
      </c>
      <c r="X101" s="53">
        <v>4</v>
      </c>
      <c r="Y101" s="53">
        <v>3</v>
      </c>
      <c r="Z101" s="53">
        <v>5</v>
      </c>
      <c r="AA101" s="53">
        <v>4</v>
      </c>
      <c r="AB101" s="53">
        <v>5</v>
      </c>
      <c r="AC101" s="53">
        <v>5</v>
      </c>
      <c r="AD101" s="53">
        <v>3</v>
      </c>
      <c r="AE101" s="53">
        <v>5</v>
      </c>
      <c r="AF101" s="53">
        <v>4</v>
      </c>
      <c r="AG101" s="53">
        <v>3</v>
      </c>
      <c r="AH101" s="53">
        <v>5</v>
      </c>
      <c r="AI101" s="53">
        <v>5</v>
      </c>
      <c r="AJ101" s="53">
        <v>3</v>
      </c>
      <c r="AK101" s="53">
        <v>2</v>
      </c>
      <c r="AL101" s="53">
        <v>3</v>
      </c>
      <c r="AM101" s="53">
        <v>4</v>
      </c>
      <c r="AN101" s="53">
        <v>1</v>
      </c>
      <c r="AO101" s="53">
        <v>1</v>
      </c>
      <c r="AP101" s="53">
        <v>4</v>
      </c>
      <c r="AQ101" s="53">
        <v>2</v>
      </c>
      <c r="AR101" s="53">
        <v>2</v>
      </c>
      <c r="AS101" s="53">
        <v>1</v>
      </c>
      <c r="AT101" s="53">
        <v>4</v>
      </c>
      <c r="AU101" s="53">
        <v>3</v>
      </c>
      <c r="AV101" s="53">
        <v>4</v>
      </c>
      <c r="AW101" s="53">
        <v>2</v>
      </c>
      <c r="AX101" s="53">
        <v>3</v>
      </c>
      <c r="AY101" s="53">
        <v>5</v>
      </c>
      <c r="AZ101" s="53">
        <v>4</v>
      </c>
      <c r="BA101" s="53">
        <v>2</v>
      </c>
      <c r="BB101" s="53">
        <v>1</v>
      </c>
      <c r="BC101" s="53">
        <v>2</v>
      </c>
      <c r="BD101" s="53">
        <v>3</v>
      </c>
      <c r="BE101" s="53">
        <v>1</v>
      </c>
      <c r="BF101" s="53">
        <v>4</v>
      </c>
      <c r="BH101" s="53" t="s">
        <v>2240</v>
      </c>
      <c r="BI101" s="53" t="s">
        <v>2033</v>
      </c>
      <c r="BJ101" s="53" t="s">
        <v>2235</v>
      </c>
      <c r="BK101" s="53" t="s">
        <v>2042</v>
      </c>
      <c r="BL101" s="53" t="s">
        <v>148</v>
      </c>
      <c r="BM101" s="53" t="s">
        <v>2282</v>
      </c>
      <c r="BN101" s="53" t="s">
        <v>162</v>
      </c>
      <c r="BO101" s="53" t="s">
        <v>172</v>
      </c>
      <c r="BP101" s="53" t="s">
        <v>176</v>
      </c>
      <c r="BQ101" s="53" t="s">
        <v>184</v>
      </c>
      <c r="BR101" s="53" t="s">
        <v>2283</v>
      </c>
      <c r="BS101" s="53" t="s">
        <v>202</v>
      </c>
      <c r="BT101" s="53" t="s">
        <v>803</v>
      </c>
      <c r="BU101" s="53" t="s">
        <v>208</v>
      </c>
      <c r="BV101" s="53" t="s">
        <v>214</v>
      </c>
      <c r="BW101" s="53" t="s">
        <v>2031</v>
      </c>
    </row>
    <row r="102" spans="1:75" ht="12.75" x14ac:dyDescent="0.2">
      <c r="A102" s="55">
        <v>43452.538745370373</v>
      </c>
      <c r="B102" s="53">
        <v>3</v>
      </c>
      <c r="C102" s="53">
        <v>4</v>
      </c>
      <c r="D102" s="53">
        <v>3</v>
      </c>
      <c r="E102" s="53">
        <v>4</v>
      </c>
      <c r="F102" s="53">
        <v>1</v>
      </c>
      <c r="G102" s="53">
        <v>4</v>
      </c>
      <c r="H102" s="53">
        <v>5</v>
      </c>
      <c r="I102" s="53">
        <v>4</v>
      </c>
      <c r="J102" s="53">
        <v>1</v>
      </c>
      <c r="K102" s="53">
        <v>1</v>
      </c>
      <c r="L102" s="53">
        <v>1</v>
      </c>
      <c r="M102" s="53">
        <v>4</v>
      </c>
      <c r="N102" s="53">
        <v>2</v>
      </c>
      <c r="O102" s="53">
        <v>3</v>
      </c>
      <c r="P102" s="53">
        <v>3</v>
      </c>
      <c r="Q102" s="53">
        <v>3</v>
      </c>
      <c r="R102" s="53">
        <v>1</v>
      </c>
      <c r="S102" s="53">
        <v>1</v>
      </c>
      <c r="T102" s="53">
        <v>1</v>
      </c>
      <c r="U102" s="53">
        <v>2</v>
      </c>
      <c r="V102" s="53">
        <v>1</v>
      </c>
      <c r="W102" s="53">
        <v>4</v>
      </c>
      <c r="X102" s="53">
        <v>4</v>
      </c>
      <c r="Y102" s="53">
        <v>1</v>
      </c>
      <c r="Z102" s="53">
        <v>2</v>
      </c>
      <c r="AA102" s="53">
        <v>3</v>
      </c>
      <c r="AB102" s="53">
        <v>2</v>
      </c>
      <c r="AC102" s="53">
        <v>2</v>
      </c>
      <c r="AD102" s="53">
        <v>4</v>
      </c>
      <c r="AE102" s="53">
        <v>1</v>
      </c>
      <c r="AF102" s="53">
        <v>2</v>
      </c>
      <c r="AG102" s="53">
        <v>3</v>
      </c>
      <c r="AH102" s="53">
        <v>4</v>
      </c>
      <c r="AI102" s="53">
        <v>4</v>
      </c>
      <c r="AJ102" s="53">
        <v>4</v>
      </c>
      <c r="AK102" s="53">
        <v>3</v>
      </c>
      <c r="AL102" s="53">
        <v>5</v>
      </c>
      <c r="AM102" s="53">
        <v>4</v>
      </c>
      <c r="AN102" s="53">
        <v>4</v>
      </c>
      <c r="AO102" s="53">
        <v>2</v>
      </c>
      <c r="AP102" s="53">
        <v>5</v>
      </c>
      <c r="AQ102" s="53">
        <v>5</v>
      </c>
      <c r="AR102" s="53">
        <v>4</v>
      </c>
      <c r="AS102" s="53">
        <v>1</v>
      </c>
      <c r="AT102" s="53">
        <v>1</v>
      </c>
      <c r="AU102" s="53">
        <v>1</v>
      </c>
      <c r="AV102" s="53">
        <v>5</v>
      </c>
      <c r="AW102" s="53">
        <v>2</v>
      </c>
      <c r="AX102" s="53">
        <v>3</v>
      </c>
      <c r="AY102" s="53">
        <v>4</v>
      </c>
      <c r="AZ102" s="53">
        <v>3</v>
      </c>
      <c r="BA102" s="53">
        <v>3</v>
      </c>
      <c r="BB102" s="53">
        <v>1</v>
      </c>
      <c r="BC102" s="53">
        <v>1</v>
      </c>
      <c r="BD102" s="53">
        <v>2</v>
      </c>
      <c r="BE102" s="53">
        <v>1</v>
      </c>
      <c r="BF102" s="53">
        <v>4</v>
      </c>
      <c r="BH102" s="53" t="s">
        <v>2284</v>
      </c>
      <c r="BI102" s="53" t="s">
        <v>2028</v>
      </c>
      <c r="BJ102" s="53" t="s">
        <v>2058</v>
      </c>
      <c r="BK102" s="53" t="s">
        <v>2066</v>
      </c>
      <c r="BL102" s="53" t="s">
        <v>147</v>
      </c>
      <c r="BM102" s="53" t="s">
        <v>2285</v>
      </c>
      <c r="BN102" s="53" t="s">
        <v>163</v>
      </c>
      <c r="BO102" s="53" t="s">
        <v>170</v>
      </c>
      <c r="BP102" s="53" t="s">
        <v>176</v>
      </c>
      <c r="BQ102" s="53" t="s">
        <v>183</v>
      </c>
      <c r="BR102" s="53" t="s">
        <v>1805</v>
      </c>
      <c r="BS102" s="53" t="s">
        <v>202</v>
      </c>
      <c r="BT102" s="53" t="s">
        <v>1206</v>
      </c>
      <c r="BU102" s="53" t="s">
        <v>208</v>
      </c>
      <c r="BV102" s="53" t="s">
        <v>214</v>
      </c>
      <c r="BW102" s="53" t="s">
        <v>2031</v>
      </c>
    </row>
    <row r="103" spans="1:75" ht="12.75" x14ac:dyDescent="0.2">
      <c r="A103" s="55">
        <v>43452.571523078703</v>
      </c>
      <c r="B103" s="53">
        <v>4</v>
      </c>
      <c r="C103" s="53">
        <v>5</v>
      </c>
      <c r="D103" s="53">
        <v>5</v>
      </c>
      <c r="E103" s="53">
        <v>4</v>
      </c>
      <c r="F103" s="53">
        <v>4</v>
      </c>
      <c r="G103" s="53">
        <v>5</v>
      </c>
      <c r="H103" s="53">
        <v>4</v>
      </c>
      <c r="I103" s="53">
        <v>3</v>
      </c>
      <c r="J103" s="53">
        <v>4</v>
      </c>
      <c r="K103" s="53">
        <v>5</v>
      </c>
      <c r="L103" s="53">
        <v>5</v>
      </c>
      <c r="M103" s="53">
        <v>4</v>
      </c>
      <c r="N103" s="53">
        <v>5</v>
      </c>
      <c r="O103" s="53">
        <v>4</v>
      </c>
      <c r="P103" s="53">
        <v>5</v>
      </c>
      <c r="Q103" s="53">
        <v>5</v>
      </c>
      <c r="R103" s="53">
        <v>2</v>
      </c>
      <c r="S103" s="53">
        <v>4</v>
      </c>
      <c r="T103" s="53">
        <v>3</v>
      </c>
      <c r="U103" s="53">
        <v>5</v>
      </c>
      <c r="V103" s="53">
        <v>2</v>
      </c>
      <c r="W103" s="53">
        <v>5</v>
      </c>
      <c r="X103" s="53">
        <v>4</v>
      </c>
      <c r="Y103" s="53">
        <v>4</v>
      </c>
      <c r="Z103" s="53">
        <v>5</v>
      </c>
      <c r="AA103" s="53">
        <v>5</v>
      </c>
      <c r="AB103" s="53">
        <v>4</v>
      </c>
      <c r="AC103" s="53">
        <v>5</v>
      </c>
      <c r="AD103" s="53">
        <v>5</v>
      </c>
      <c r="AE103" s="53">
        <v>4</v>
      </c>
      <c r="AF103" s="53">
        <v>2</v>
      </c>
      <c r="AG103" s="53">
        <v>3</v>
      </c>
      <c r="AH103" s="53">
        <v>4</v>
      </c>
      <c r="AI103" s="53">
        <v>5</v>
      </c>
      <c r="AJ103" s="53">
        <v>5</v>
      </c>
      <c r="AK103" s="53">
        <v>5</v>
      </c>
      <c r="AL103" s="53">
        <v>5</v>
      </c>
      <c r="AM103" s="53">
        <v>5</v>
      </c>
      <c r="AN103" s="53">
        <v>5</v>
      </c>
      <c r="AO103" s="53">
        <v>5</v>
      </c>
      <c r="AP103" s="53">
        <v>5</v>
      </c>
      <c r="AQ103" s="53">
        <v>4</v>
      </c>
      <c r="AR103" s="53">
        <v>5</v>
      </c>
      <c r="AS103" s="53">
        <v>5</v>
      </c>
      <c r="AT103" s="53">
        <v>5</v>
      </c>
      <c r="AU103" s="53">
        <v>5</v>
      </c>
      <c r="AV103" s="53">
        <v>5</v>
      </c>
      <c r="AW103" s="53">
        <v>5</v>
      </c>
      <c r="AX103" s="53">
        <v>4</v>
      </c>
      <c r="AY103" s="53">
        <v>5</v>
      </c>
      <c r="AZ103" s="53">
        <v>5</v>
      </c>
      <c r="BA103" s="53">
        <v>4</v>
      </c>
      <c r="BB103" s="53">
        <v>4</v>
      </c>
      <c r="BC103" s="53">
        <v>4</v>
      </c>
      <c r="BD103" s="53">
        <v>5</v>
      </c>
      <c r="BE103" s="53">
        <v>1</v>
      </c>
      <c r="BF103" s="53">
        <v>5</v>
      </c>
      <c r="BG103" s="53" t="s">
        <v>2286</v>
      </c>
      <c r="BI103" s="53" t="s">
        <v>2069</v>
      </c>
      <c r="BK103" s="53" t="s">
        <v>2030</v>
      </c>
      <c r="BL103" s="53" t="s">
        <v>147</v>
      </c>
      <c r="BM103" s="53" t="s">
        <v>2287</v>
      </c>
      <c r="BN103" s="53" t="s">
        <v>162</v>
      </c>
      <c r="BO103" s="53" t="s">
        <v>170</v>
      </c>
      <c r="BP103" s="53" t="s">
        <v>177</v>
      </c>
      <c r="BQ103" s="53" t="s">
        <v>183</v>
      </c>
      <c r="BR103" s="53" t="s">
        <v>2288</v>
      </c>
      <c r="BS103" s="53" t="s">
        <v>153</v>
      </c>
      <c r="BT103" s="53" t="s">
        <v>203</v>
      </c>
      <c r="BU103" s="53" t="s">
        <v>208</v>
      </c>
      <c r="BV103" s="53" t="s">
        <v>214</v>
      </c>
      <c r="BW103" s="53" t="s">
        <v>2031</v>
      </c>
    </row>
    <row r="104" spans="1:75" ht="12.75" x14ac:dyDescent="0.2">
      <c r="A104" s="55">
        <v>43453.440133194439</v>
      </c>
      <c r="B104" s="53">
        <v>3</v>
      </c>
      <c r="C104" s="53">
        <v>5</v>
      </c>
      <c r="D104" s="53">
        <v>4</v>
      </c>
      <c r="E104" s="53">
        <v>2</v>
      </c>
      <c r="F104" s="53">
        <v>4</v>
      </c>
      <c r="G104" s="53">
        <v>4</v>
      </c>
      <c r="H104" s="53">
        <v>2</v>
      </c>
      <c r="I104" s="53">
        <v>3</v>
      </c>
      <c r="J104" s="53">
        <v>3</v>
      </c>
      <c r="K104" s="53">
        <v>3</v>
      </c>
      <c r="L104" s="53">
        <v>4</v>
      </c>
      <c r="M104" s="53">
        <v>1</v>
      </c>
      <c r="N104" s="53">
        <v>4</v>
      </c>
      <c r="O104" s="53">
        <v>2</v>
      </c>
      <c r="P104" s="53">
        <v>2</v>
      </c>
      <c r="Q104" s="53">
        <v>4</v>
      </c>
      <c r="R104" s="53">
        <v>3</v>
      </c>
      <c r="S104" s="53">
        <v>2</v>
      </c>
      <c r="T104" s="53">
        <v>2</v>
      </c>
      <c r="U104" s="53">
        <v>5</v>
      </c>
      <c r="V104" s="53">
        <v>1</v>
      </c>
      <c r="W104" s="53">
        <v>5</v>
      </c>
      <c r="X104" s="53">
        <v>2</v>
      </c>
      <c r="Y104" s="53">
        <v>4</v>
      </c>
      <c r="Z104" s="53">
        <v>4</v>
      </c>
      <c r="AA104" s="53">
        <v>5</v>
      </c>
      <c r="AB104" s="53">
        <v>3</v>
      </c>
      <c r="AC104" s="53">
        <v>4</v>
      </c>
      <c r="AD104" s="53">
        <v>3</v>
      </c>
      <c r="AE104" s="53">
        <v>3</v>
      </c>
      <c r="AF104" s="53">
        <v>3</v>
      </c>
      <c r="AG104" s="53">
        <v>3</v>
      </c>
      <c r="AH104" s="53">
        <v>3</v>
      </c>
      <c r="AI104" s="53">
        <v>3</v>
      </c>
      <c r="AJ104" s="53">
        <v>3</v>
      </c>
      <c r="AK104" s="53">
        <v>3</v>
      </c>
      <c r="AL104" s="53">
        <v>4</v>
      </c>
      <c r="AM104" s="53">
        <v>5</v>
      </c>
      <c r="AN104" s="53">
        <v>3</v>
      </c>
      <c r="AO104" s="53">
        <v>4</v>
      </c>
      <c r="AP104" s="53">
        <v>4</v>
      </c>
      <c r="AQ104" s="53">
        <v>2</v>
      </c>
      <c r="AR104" s="53">
        <v>4</v>
      </c>
      <c r="AS104" s="53">
        <v>4</v>
      </c>
      <c r="AT104" s="53">
        <v>3</v>
      </c>
      <c r="AU104" s="53">
        <v>4</v>
      </c>
      <c r="AV104" s="53">
        <v>2</v>
      </c>
      <c r="AW104" s="53">
        <v>4</v>
      </c>
      <c r="AX104" s="53">
        <v>3</v>
      </c>
      <c r="AY104" s="53">
        <v>4</v>
      </c>
      <c r="AZ104" s="53">
        <v>5</v>
      </c>
      <c r="BA104" s="53">
        <v>3</v>
      </c>
      <c r="BB104" s="53">
        <v>4</v>
      </c>
      <c r="BC104" s="53">
        <v>2</v>
      </c>
      <c r="BD104" s="53">
        <v>4</v>
      </c>
      <c r="BE104" s="53">
        <v>3</v>
      </c>
      <c r="BF104" s="53">
        <v>5</v>
      </c>
      <c r="BH104" s="53" t="s">
        <v>2027</v>
      </c>
      <c r="BI104" s="53" t="s">
        <v>2061</v>
      </c>
      <c r="BJ104" s="53" t="s">
        <v>2289</v>
      </c>
      <c r="BK104" s="53" t="s">
        <v>2037</v>
      </c>
      <c r="BL104" s="53" t="s">
        <v>145</v>
      </c>
      <c r="BM104" s="53" t="s">
        <v>2290</v>
      </c>
      <c r="BN104" s="53" t="s">
        <v>163</v>
      </c>
      <c r="BO104" s="53" t="s">
        <v>172</v>
      </c>
      <c r="BP104" s="53" t="s">
        <v>176</v>
      </c>
      <c r="BQ104" s="53" t="s">
        <v>183</v>
      </c>
      <c r="BR104" s="53" t="s">
        <v>2291</v>
      </c>
      <c r="BS104" s="53" t="s">
        <v>153</v>
      </c>
      <c r="BT104" s="53" t="s">
        <v>203</v>
      </c>
      <c r="BU104" s="53" t="s">
        <v>307</v>
      </c>
      <c r="BV104" s="53" t="s">
        <v>215</v>
      </c>
      <c r="BW104" s="53" t="s">
        <v>2031</v>
      </c>
    </row>
    <row r="105" spans="1:75" ht="12.75" x14ac:dyDescent="0.2">
      <c r="A105" s="55">
        <v>43453.512475011579</v>
      </c>
      <c r="B105" s="53">
        <v>3</v>
      </c>
      <c r="C105" s="53">
        <v>5</v>
      </c>
      <c r="D105" s="53">
        <v>3</v>
      </c>
      <c r="E105" s="53">
        <v>2</v>
      </c>
      <c r="F105" s="53">
        <v>1</v>
      </c>
      <c r="G105" s="53">
        <v>3</v>
      </c>
      <c r="H105" s="53">
        <v>4</v>
      </c>
      <c r="I105" s="53">
        <v>2</v>
      </c>
      <c r="J105" s="53">
        <v>3</v>
      </c>
      <c r="K105" s="53">
        <v>1</v>
      </c>
      <c r="L105" s="53">
        <v>1</v>
      </c>
      <c r="M105" s="53">
        <v>5</v>
      </c>
      <c r="N105" s="53">
        <v>4</v>
      </c>
      <c r="O105" s="53">
        <v>2</v>
      </c>
      <c r="P105" s="53">
        <v>3</v>
      </c>
      <c r="Q105" s="53">
        <v>4</v>
      </c>
      <c r="R105" s="53">
        <v>2</v>
      </c>
      <c r="S105" s="53">
        <v>4</v>
      </c>
      <c r="T105" s="53">
        <v>1</v>
      </c>
      <c r="U105" s="53">
        <v>1</v>
      </c>
      <c r="V105" s="53">
        <v>1</v>
      </c>
      <c r="W105" s="53">
        <v>1</v>
      </c>
      <c r="X105" s="53">
        <v>2</v>
      </c>
      <c r="Y105" s="53">
        <v>1</v>
      </c>
      <c r="Z105" s="53">
        <v>4</v>
      </c>
      <c r="AA105" s="53">
        <v>3</v>
      </c>
      <c r="AB105" s="53">
        <v>3</v>
      </c>
      <c r="AC105" s="53">
        <v>1</v>
      </c>
      <c r="AD105" s="53">
        <v>3</v>
      </c>
      <c r="AE105" s="53">
        <v>2</v>
      </c>
      <c r="AF105" s="53">
        <v>2</v>
      </c>
      <c r="AG105" s="53">
        <v>3</v>
      </c>
      <c r="AH105" s="53">
        <v>2</v>
      </c>
      <c r="AI105" s="53">
        <v>4</v>
      </c>
      <c r="AJ105" s="53">
        <v>2</v>
      </c>
      <c r="AK105" s="53">
        <v>3</v>
      </c>
      <c r="AL105" s="53">
        <v>5</v>
      </c>
      <c r="AM105" s="53">
        <v>4</v>
      </c>
      <c r="AN105" s="53">
        <v>2</v>
      </c>
      <c r="AO105" s="53">
        <v>1</v>
      </c>
      <c r="AP105" s="53">
        <v>2</v>
      </c>
      <c r="AQ105" s="53">
        <v>5</v>
      </c>
      <c r="AR105" s="53">
        <v>3</v>
      </c>
      <c r="AS105" s="53">
        <v>3</v>
      </c>
      <c r="AT105" s="53">
        <v>1</v>
      </c>
      <c r="AU105" s="53">
        <v>1</v>
      </c>
      <c r="AV105" s="53">
        <v>5</v>
      </c>
      <c r="AW105" s="53">
        <v>3</v>
      </c>
      <c r="AX105" s="53">
        <v>2</v>
      </c>
      <c r="AY105" s="53">
        <v>3</v>
      </c>
      <c r="AZ105" s="53">
        <v>4</v>
      </c>
      <c r="BA105" s="53">
        <v>2</v>
      </c>
      <c r="BB105" s="53">
        <v>5</v>
      </c>
      <c r="BC105" s="53">
        <v>1</v>
      </c>
      <c r="BD105" s="53">
        <v>2</v>
      </c>
      <c r="BE105" s="53">
        <v>1</v>
      </c>
      <c r="BF105" s="53">
        <v>1</v>
      </c>
      <c r="BG105" s="53" t="s">
        <v>2292</v>
      </c>
      <c r="BI105" s="53" t="s">
        <v>2033</v>
      </c>
      <c r="BJ105" s="53" t="s">
        <v>2251</v>
      </c>
      <c r="BK105" s="53" t="s">
        <v>2030</v>
      </c>
      <c r="BL105" s="53" t="s">
        <v>147</v>
      </c>
      <c r="BM105" s="53" t="s">
        <v>2293</v>
      </c>
      <c r="BN105" s="53" t="s">
        <v>162</v>
      </c>
      <c r="BO105" s="53" t="s">
        <v>170</v>
      </c>
      <c r="BP105" s="53" t="s">
        <v>176</v>
      </c>
      <c r="BQ105" s="53" t="s">
        <v>183</v>
      </c>
      <c r="BR105" s="53" t="s">
        <v>1873</v>
      </c>
      <c r="BS105" s="53" t="s">
        <v>202</v>
      </c>
      <c r="BT105" s="53" t="s">
        <v>306</v>
      </c>
      <c r="BU105" s="53" t="s">
        <v>208</v>
      </c>
      <c r="BV105" s="53" t="s">
        <v>214</v>
      </c>
      <c r="BW105" s="53" t="s">
        <v>2031</v>
      </c>
    </row>
    <row r="106" spans="1:75" ht="12.75" x14ac:dyDescent="0.2">
      <c r="A106" s="55">
        <v>43453.513027800931</v>
      </c>
      <c r="B106" s="53">
        <v>3</v>
      </c>
      <c r="C106" s="53">
        <v>5</v>
      </c>
      <c r="D106" s="53">
        <v>3</v>
      </c>
      <c r="E106" s="53">
        <v>3</v>
      </c>
      <c r="F106" s="53">
        <v>3</v>
      </c>
      <c r="G106" s="53">
        <v>5</v>
      </c>
      <c r="H106" s="53">
        <v>4</v>
      </c>
      <c r="I106" s="53">
        <v>3</v>
      </c>
      <c r="J106" s="53">
        <v>2</v>
      </c>
      <c r="K106" s="53">
        <v>4</v>
      </c>
      <c r="L106" s="53">
        <v>3</v>
      </c>
      <c r="M106" s="53">
        <v>3</v>
      </c>
      <c r="N106" s="53">
        <v>4</v>
      </c>
      <c r="O106" s="53">
        <v>2</v>
      </c>
      <c r="P106" s="53">
        <v>3</v>
      </c>
      <c r="Q106" s="53">
        <v>3</v>
      </c>
      <c r="R106" s="53">
        <v>2</v>
      </c>
      <c r="S106" s="53">
        <v>3</v>
      </c>
      <c r="T106" s="53">
        <v>5</v>
      </c>
      <c r="U106" s="53">
        <v>2</v>
      </c>
      <c r="V106" s="53">
        <v>2</v>
      </c>
      <c r="W106" s="53">
        <v>4</v>
      </c>
      <c r="X106" s="53">
        <v>5</v>
      </c>
      <c r="Y106" s="53">
        <v>3</v>
      </c>
      <c r="Z106" s="53">
        <v>3</v>
      </c>
      <c r="AA106" s="53">
        <v>4</v>
      </c>
      <c r="AB106" s="53">
        <v>3</v>
      </c>
      <c r="AC106" s="53">
        <v>4</v>
      </c>
      <c r="AD106" s="53">
        <v>4</v>
      </c>
      <c r="AE106" s="53">
        <v>4</v>
      </c>
      <c r="AF106" s="53">
        <v>3</v>
      </c>
      <c r="AG106" s="53">
        <v>5</v>
      </c>
      <c r="AH106" s="53">
        <v>5</v>
      </c>
      <c r="AI106" s="53">
        <v>4</v>
      </c>
      <c r="AJ106" s="53">
        <v>4</v>
      </c>
      <c r="AK106" s="53">
        <v>3</v>
      </c>
      <c r="AL106" s="53">
        <v>5</v>
      </c>
      <c r="AM106" s="53">
        <v>4</v>
      </c>
      <c r="AN106" s="53">
        <v>4</v>
      </c>
      <c r="AO106" s="53">
        <v>2</v>
      </c>
      <c r="AP106" s="53">
        <v>5</v>
      </c>
      <c r="AQ106" s="53">
        <v>5</v>
      </c>
      <c r="AR106" s="53">
        <v>3</v>
      </c>
      <c r="AS106" s="53">
        <v>2</v>
      </c>
      <c r="AT106" s="53">
        <v>5</v>
      </c>
      <c r="AU106" s="53">
        <v>3</v>
      </c>
      <c r="AV106" s="53">
        <v>4</v>
      </c>
      <c r="AW106" s="53">
        <v>2</v>
      </c>
      <c r="AX106" s="53">
        <v>2</v>
      </c>
      <c r="AY106" s="53">
        <v>3</v>
      </c>
      <c r="AZ106" s="53">
        <v>3</v>
      </c>
      <c r="BA106" s="53">
        <v>2</v>
      </c>
      <c r="BB106" s="53">
        <v>3</v>
      </c>
      <c r="BC106" s="53">
        <v>4</v>
      </c>
      <c r="BD106" s="53">
        <v>2</v>
      </c>
      <c r="BE106" s="53">
        <v>2</v>
      </c>
      <c r="BF106" s="53">
        <v>3</v>
      </c>
      <c r="BG106" s="53" t="s">
        <v>2294</v>
      </c>
      <c r="BH106" s="53" t="s">
        <v>2119</v>
      </c>
      <c r="BI106" s="53" t="s">
        <v>2033</v>
      </c>
      <c r="BJ106" s="53" t="s">
        <v>2029</v>
      </c>
      <c r="BK106" s="53" t="s">
        <v>2049</v>
      </c>
      <c r="BL106" s="53" t="s">
        <v>2052</v>
      </c>
      <c r="BM106" s="53" t="s">
        <v>2295</v>
      </c>
      <c r="BO106" s="53" t="s">
        <v>170</v>
      </c>
      <c r="BP106" s="53" t="s">
        <v>176</v>
      </c>
      <c r="BQ106" s="53" t="s">
        <v>183</v>
      </c>
      <c r="BR106" s="53" t="s">
        <v>2296</v>
      </c>
      <c r="BS106" s="53" t="s">
        <v>202</v>
      </c>
      <c r="BT106" s="53" t="s">
        <v>596</v>
      </c>
      <c r="BU106" s="53" t="s">
        <v>208</v>
      </c>
      <c r="BV106" s="53" t="s">
        <v>214</v>
      </c>
      <c r="BW106" s="53" t="s">
        <v>2031</v>
      </c>
    </row>
    <row r="107" spans="1:75" ht="12.75" x14ac:dyDescent="0.2">
      <c r="A107" s="55">
        <v>43453.513193171297</v>
      </c>
      <c r="B107" s="53">
        <v>3</v>
      </c>
      <c r="C107" s="53">
        <v>5</v>
      </c>
      <c r="D107" s="53">
        <v>3</v>
      </c>
      <c r="E107" s="53">
        <v>3</v>
      </c>
      <c r="F107" s="53">
        <v>3</v>
      </c>
      <c r="G107" s="53">
        <v>5</v>
      </c>
      <c r="H107" s="53">
        <v>4</v>
      </c>
      <c r="I107" s="53">
        <v>3</v>
      </c>
      <c r="J107" s="53">
        <v>2</v>
      </c>
      <c r="K107" s="53">
        <v>4</v>
      </c>
      <c r="L107" s="53">
        <v>3</v>
      </c>
      <c r="M107" s="53">
        <v>3</v>
      </c>
      <c r="N107" s="53">
        <v>4</v>
      </c>
      <c r="O107" s="53">
        <v>2</v>
      </c>
      <c r="P107" s="53">
        <v>3</v>
      </c>
      <c r="Q107" s="53">
        <v>3</v>
      </c>
      <c r="R107" s="53">
        <v>2</v>
      </c>
      <c r="S107" s="53">
        <v>3</v>
      </c>
      <c r="T107" s="53">
        <v>5</v>
      </c>
      <c r="U107" s="53">
        <v>2</v>
      </c>
      <c r="V107" s="53">
        <v>2</v>
      </c>
      <c r="W107" s="53">
        <v>4</v>
      </c>
      <c r="X107" s="53">
        <v>5</v>
      </c>
      <c r="Y107" s="53">
        <v>3</v>
      </c>
      <c r="Z107" s="53">
        <v>3</v>
      </c>
      <c r="AA107" s="53">
        <v>4</v>
      </c>
      <c r="AB107" s="53">
        <v>3</v>
      </c>
      <c r="AC107" s="53">
        <v>4</v>
      </c>
      <c r="AD107" s="53">
        <v>4</v>
      </c>
      <c r="AE107" s="53">
        <v>4</v>
      </c>
      <c r="AF107" s="53">
        <v>3</v>
      </c>
      <c r="AG107" s="53">
        <v>5</v>
      </c>
      <c r="AH107" s="53">
        <v>5</v>
      </c>
      <c r="AI107" s="53">
        <v>4</v>
      </c>
      <c r="AJ107" s="53">
        <v>4</v>
      </c>
      <c r="AK107" s="53">
        <v>3</v>
      </c>
      <c r="AL107" s="53">
        <v>5</v>
      </c>
      <c r="AM107" s="53">
        <v>4</v>
      </c>
      <c r="AN107" s="53">
        <v>4</v>
      </c>
      <c r="AO107" s="53">
        <v>2</v>
      </c>
      <c r="AP107" s="53">
        <v>5</v>
      </c>
      <c r="AQ107" s="53">
        <v>5</v>
      </c>
      <c r="AR107" s="53">
        <v>3</v>
      </c>
      <c r="AS107" s="53">
        <v>2</v>
      </c>
      <c r="AT107" s="53">
        <v>5</v>
      </c>
      <c r="AU107" s="53">
        <v>3</v>
      </c>
      <c r="AV107" s="53">
        <v>4</v>
      </c>
      <c r="AW107" s="53">
        <v>2</v>
      </c>
      <c r="AX107" s="53">
        <v>2</v>
      </c>
      <c r="AY107" s="53">
        <v>3</v>
      </c>
      <c r="AZ107" s="53">
        <v>3</v>
      </c>
      <c r="BA107" s="53">
        <v>2</v>
      </c>
      <c r="BB107" s="53">
        <v>3</v>
      </c>
      <c r="BC107" s="53">
        <v>4</v>
      </c>
      <c r="BD107" s="53">
        <v>2</v>
      </c>
      <c r="BE107" s="53">
        <v>2</v>
      </c>
      <c r="BF107" s="53">
        <v>3</v>
      </c>
      <c r="BG107" s="53" t="s">
        <v>2294</v>
      </c>
      <c r="BH107" s="53" t="s">
        <v>2119</v>
      </c>
      <c r="BI107" s="53" t="s">
        <v>2033</v>
      </c>
      <c r="BJ107" s="53" t="s">
        <v>2029</v>
      </c>
      <c r="BK107" s="53" t="s">
        <v>2049</v>
      </c>
      <c r="BL107" s="53" t="s">
        <v>2052</v>
      </c>
      <c r="BM107" s="53" t="s">
        <v>2295</v>
      </c>
      <c r="BO107" s="53" t="s">
        <v>170</v>
      </c>
      <c r="BP107" s="53" t="s">
        <v>176</v>
      </c>
      <c r="BQ107" s="53" t="s">
        <v>183</v>
      </c>
      <c r="BR107" s="53" t="s">
        <v>2296</v>
      </c>
      <c r="BS107" s="53" t="s">
        <v>202</v>
      </c>
      <c r="BT107" s="53" t="s">
        <v>596</v>
      </c>
      <c r="BU107" s="53" t="s">
        <v>208</v>
      </c>
      <c r="BV107" s="53" t="s">
        <v>214</v>
      </c>
      <c r="BW107" s="53" t="s">
        <v>2031</v>
      </c>
    </row>
    <row r="108" spans="1:75" ht="12.75" x14ac:dyDescent="0.2">
      <c r="A108" s="55">
        <v>43453.574401192134</v>
      </c>
      <c r="B108" s="53">
        <v>3</v>
      </c>
      <c r="C108" s="53">
        <v>5</v>
      </c>
      <c r="D108" s="53">
        <v>5</v>
      </c>
      <c r="E108" s="53">
        <v>5</v>
      </c>
      <c r="F108" s="53">
        <v>3</v>
      </c>
      <c r="G108" s="53">
        <v>5</v>
      </c>
      <c r="H108" s="53">
        <v>3</v>
      </c>
      <c r="I108" s="53">
        <v>4</v>
      </c>
      <c r="J108" s="53">
        <v>3</v>
      </c>
      <c r="K108" s="53">
        <v>5</v>
      </c>
      <c r="L108" s="53">
        <v>4</v>
      </c>
      <c r="M108" s="53">
        <v>4</v>
      </c>
      <c r="N108" s="53">
        <v>5</v>
      </c>
      <c r="O108" s="53">
        <v>5</v>
      </c>
      <c r="P108" s="53">
        <v>5</v>
      </c>
      <c r="Q108" s="53">
        <v>5</v>
      </c>
      <c r="R108" s="53">
        <v>3</v>
      </c>
      <c r="S108" s="53">
        <v>3</v>
      </c>
      <c r="T108" s="53">
        <v>3</v>
      </c>
      <c r="U108" s="53">
        <v>5</v>
      </c>
      <c r="V108" s="53">
        <v>3</v>
      </c>
      <c r="W108" s="53">
        <v>5</v>
      </c>
      <c r="X108" s="53">
        <v>5</v>
      </c>
      <c r="Y108" s="53">
        <v>4</v>
      </c>
      <c r="Z108" s="53">
        <v>5</v>
      </c>
      <c r="AA108" s="53">
        <v>5</v>
      </c>
      <c r="AB108" s="53">
        <v>3</v>
      </c>
      <c r="AC108" s="53">
        <v>4</v>
      </c>
      <c r="AD108" s="53">
        <v>5</v>
      </c>
      <c r="AE108" s="53">
        <v>5</v>
      </c>
      <c r="AF108" s="53">
        <v>3</v>
      </c>
      <c r="AG108" s="53">
        <v>3</v>
      </c>
      <c r="AH108" s="53">
        <v>3</v>
      </c>
      <c r="AI108" s="53">
        <v>5</v>
      </c>
      <c r="AJ108" s="53">
        <v>2</v>
      </c>
      <c r="AK108" s="53">
        <v>5</v>
      </c>
      <c r="AL108" s="53">
        <v>5</v>
      </c>
      <c r="AM108" s="53">
        <v>4</v>
      </c>
      <c r="AN108" s="53">
        <v>5</v>
      </c>
      <c r="AO108" s="53">
        <v>2</v>
      </c>
      <c r="AP108" s="53">
        <v>5</v>
      </c>
      <c r="AQ108" s="53">
        <v>3</v>
      </c>
      <c r="AR108" s="53">
        <v>4</v>
      </c>
      <c r="AS108" s="53">
        <v>4</v>
      </c>
      <c r="AT108" s="53">
        <v>5</v>
      </c>
      <c r="AU108" s="53">
        <v>4</v>
      </c>
      <c r="AV108" s="53">
        <v>5</v>
      </c>
      <c r="AW108" s="53">
        <v>5</v>
      </c>
      <c r="AX108" s="53">
        <v>4</v>
      </c>
      <c r="AY108" s="53">
        <v>5</v>
      </c>
      <c r="AZ108" s="53">
        <v>5</v>
      </c>
      <c r="BA108" s="53">
        <v>5</v>
      </c>
      <c r="BB108" s="53">
        <v>3</v>
      </c>
      <c r="BC108" s="53">
        <v>3</v>
      </c>
      <c r="BD108" s="53">
        <v>5</v>
      </c>
      <c r="BE108" s="53">
        <v>4</v>
      </c>
      <c r="BF108" s="53">
        <v>5</v>
      </c>
      <c r="BG108" s="53" t="s">
        <v>2297</v>
      </c>
      <c r="BH108" s="53" t="s">
        <v>2027</v>
      </c>
      <c r="BI108" s="53" t="s">
        <v>2033</v>
      </c>
      <c r="BJ108" s="53" t="s">
        <v>2086</v>
      </c>
      <c r="BK108" s="53" t="s">
        <v>2049</v>
      </c>
      <c r="BL108" s="53" t="s">
        <v>2052</v>
      </c>
      <c r="BM108" s="53" t="s">
        <v>2298</v>
      </c>
      <c r="BN108" s="53" t="s">
        <v>163</v>
      </c>
      <c r="BO108" s="53" t="s">
        <v>170</v>
      </c>
      <c r="BP108" s="53" t="s">
        <v>181</v>
      </c>
      <c r="BQ108" s="53" t="s">
        <v>183</v>
      </c>
      <c r="BR108" s="53" t="s">
        <v>2299</v>
      </c>
      <c r="BS108" s="53" t="s">
        <v>203</v>
      </c>
      <c r="BT108" s="53" t="s">
        <v>395</v>
      </c>
      <c r="BU108" s="53" t="s">
        <v>208</v>
      </c>
      <c r="BV108" s="53" t="s">
        <v>214</v>
      </c>
      <c r="BW108" s="53" t="s">
        <v>2031</v>
      </c>
    </row>
    <row r="109" spans="1:75" ht="12.75" x14ac:dyDescent="0.2">
      <c r="A109" s="55">
        <v>43453.574832106482</v>
      </c>
      <c r="B109" s="53">
        <v>5</v>
      </c>
      <c r="C109" s="53">
        <v>5</v>
      </c>
      <c r="D109" s="53">
        <v>3</v>
      </c>
      <c r="E109" s="53">
        <v>5</v>
      </c>
      <c r="F109" s="53">
        <v>4</v>
      </c>
      <c r="G109" s="53">
        <v>2</v>
      </c>
      <c r="H109" s="53">
        <v>3</v>
      </c>
      <c r="I109" s="53">
        <v>2</v>
      </c>
      <c r="J109" s="53">
        <v>1</v>
      </c>
      <c r="K109" s="53">
        <v>2</v>
      </c>
      <c r="L109" s="53">
        <v>4</v>
      </c>
      <c r="M109" s="53">
        <v>4</v>
      </c>
      <c r="N109" s="53">
        <v>4</v>
      </c>
      <c r="O109" s="53">
        <v>3</v>
      </c>
      <c r="P109" s="53">
        <v>3</v>
      </c>
      <c r="Q109" s="53">
        <v>4</v>
      </c>
      <c r="R109" s="53">
        <v>4</v>
      </c>
      <c r="S109" s="53">
        <v>2</v>
      </c>
      <c r="T109" s="53">
        <v>3</v>
      </c>
      <c r="U109" s="53">
        <v>4</v>
      </c>
      <c r="V109" s="53">
        <v>1</v>
      </c>
      <c r="W109" s="53">
        <v>5</v>
      </c>
      <c r="X109" s="53">
        <v>5</v>
      </c>
      <c r="Y109" s="53">
        <v>5</v>
      </c>
      <c r="Z109" s="53">
        <v>5</v>
      </c>
      <c r="AA109" s="53">
        <v>5</v>
      </c>
      <c r="AB109" s="53">
        <v>5</v>
      </c>
      <c r="AC109" s="53">
        <v>5</v>
      </c>
      <c r="AD109" s="53">
        <v>5</v>
      </c>
      <c r="AE109" s="53">
        <v>5</v>
      </c>
      <c r="AF109" s="53">
        <v>5</v>
      </c>
      <c r="AG109" s="53">
        <v>5</v>
      </c>
      <c r="AH109" s="53">
        <v>5</v>
      </c>
      <c r="AI109" s="53">
        <v>4</v>
      </c>
      <c r="AJ109" s="53">
        <v>5</v>
      </c>
      <c r="AK109" s="53">
        <v>4</v>
      </c>
      <c r="AL109" s="53">
        <v>5</v>
      </c>
      <c r="AM109" s="53">
        <v>3</v>
      </c>
      <c r="AN109" s="53">
        <v>4</v>
      </c>
      <c r="AO109" s="53">
        <v>5</v>
      </c>
      <c r="AP109" s="53">
        <v>2</v>
      </c>
      <c r="AQ109" s="53">
        <v>2</v>
      </c>
      <c r="AR109" s="53">
        <v>3</v>
      </c>
      <c r="AS109" s="53">
        <v>1</v>
      </c>
      <c r="AT109" s="53">
        <v>2</v>
      </c>
      <c r="AU109" s="53">
        <v>3</v>
      </c>
      <c r="AV109" s="53">
        <v>3</v>
      </c>
      <c r="AW109" s="53">
        <v>3</v>
      </c>
      <c r="AX109" s="53">
        <v>3</v>
      </c>
      <c r="AY109" s="53">
        <v>4</v>
      </c>
      <c r="AZ109" s="53">
        <v>5</v>
      </c>
      <c r="BA109" s="53">
        <v>2</v>
      </c>
      <c r="BB109" s="53">
        <v>1</v>
      </c>
      <c r="BC109" s="53" t="s">
        <v>5</v>
      </c>
      <c r="BD109" s="53">
        <v>2</v>
      </c>
      <c r="BE109" s="53">
        <v>1</v>
      </c>
      <c r="BF109" s="53">
        <v>5</v>
      </c>
      <c r="BG109" s="53" t="s">
        <v>2300</v>
      </c>
      <c r="BI109" s="53" t="s">
        <v>2036</v>
      </c>
      <c r="BJ109" s="53" t="s">
        <v>2066</v>
      </c>
      <c r="BK109" s="53" t="s">
        <v>2037</v>
      </c>
      <c r="BL109" s="53" t="s">
        <v>147</v>
      </c>
      <c r="BM109" s="53" t="s">
        <v>2301</v>
      </c>
      <c r="BN109" s="53" t="s">
        <v>163</v>
      </c>
      <c r="BO109" s="53" t="s">
        <v>169</v>
      </c>
      <c r="BP109" s="53" t="s">
        <v>176</v>
      </c>
      <c r="BQ109" s="53" t="s">
        <v>183</v>
      </c>
      <c r="BR109" s="53" t="s">
        <v>2302</v>
      </c>
      <c r="BS109" s="53" t="s">
        <v>202</v>
      </c>
      <c r="BT109" s="53" t="s">
        <v>1151</v>
      </c>
      <c r="BU109" s="53" t="s">
        <v>208</v>
      </c>
      <c r="BV109" s="53" t="s">
        <v>214</v>
      </c>
      <c r="BW109" s="53" t="s">
        <v>2031</v>
      </c>
    </row>
    <row r="110" spans="1:75" ht="12.75" x14ac:dyDescent="0.2">
      <c r="A110" s="55">
        <v>43453.612863136572</v>
      </c>
      <c r="B110" s="53">
        <v>2</v>
      </c>
      <c r="C110" s="53">
        <v>3</v>
      </c>
      <c r="D110" s="53">
        <v>3</v>
      </c>
      <c r="E110" s="53">
        <v>2</v>
      </c>
      <c r="F110" s="53">
        <v>2</v>
      </c>
      <c r="G110" s="53">
        <v>5</v>
      </c>
      <c r="H110" s="53">
        <v>4</v>
      </c>
      <c r="I110" s="53">
        <v>3</v>
      </c>
      <c r="J110" s="53">
        <v>2</v>
      </c>
      <c r="K110" s="53">
        <v>4</v>
      </c>
      <c r="L110" s="53">
        <v>2</v>
      </c>
      <c r="M110" s="53">
        <v>5</v>
      </c>
      <c r="N110" s="53">
        <v>5</v>
      </c>
      <c r="O110" s="53">
        <v>5</v>
      </c>
      <c r="P110" s="53">
        <v>2</v>
      </c>
      <c r="Q110" s="53">
        <v>5</v>
      </c>
      <c r="R110" s="53">
        <v>4</v>
      </c>
      <c r="S110" s="53">
        <v>3</v>
      </c>
      <c r="T110" s="53">
        <v>3</v>
      </c>
      <c r="U110" s="53">
        <v>2</v>
      </c>
      <c r="V110" s="53">
        <v>2</v>
      </c>
      <c r="W110" s="53">
        <v>1</v>
      </c>
      <c r="X110" s="53">
        <v>4</v>
      </c>
      <c r="Y110" s="53">
        <v>3</v>
      </c>
      <c r="Z110" s="53">
        <v>2</v>
      </c>
      <c r="AA110" s="53">
        <v>4</v>
      </c>
      <c r="AB110" s="53">
        <v>3</v>
      </c>
      <c r="AC110" s="53">
        <v>4</v>
      </c>
      <c r="AD110" s="53">
        <v>2</v>
      </c>
      <c r="AE110" s="53">
        <v>4</v>
      </c>
      <c r="AF110" s="53">
        <v>1</v>
      </c>
      <c r="AG110" s="53">
        <v>4</v>
      </c>
      <c r="AH110" s="53">
        <v>5</v>
      </c>
      <c r="AI110" s="53">
        <v>3</v>
      </c>
      <c r="AJ110" s="53">
        <v>4</v>
      </c>
      <c r="AK110" s="53">
        <v>4</v>
      </c>
      <c r="AL110" s="53">
        <v>4</v>
      </c>
      <c r="AM110" s="53">
        <v>4</v>
      </c>
      <c r="AN110" s="53">
        <v>4</v>
      </c>
      <c r="AO110" s="53">
        <v>3</v>
      </c>
      <c r="AP110" s="53">
        <v>5</v>
      </c>
      <c r="AQ110" s="53">
        <v>5</v>
      </c>
      <c r="AR110" s="53">
        <v>4</v>
      </c>
      <c r="AS110" s="53">
        <v>5</v>
      </c>
      <c r="AT110" s="53">
        <v>4</v>
      </c>
      <c r="AU110" s="53">
        <v>4</v>
      </c>
      <c r="AV110" s="53">
        <v>5</v>
      </c>
      <c r="AW110" s="53">
        <v>5</v>
      </c>
      <c r="AX110" s="53">
        <v>4</v>
      </c>
      <c r="AY110" s="53">
        <v>4</v>
      </c>
      <c r="AZ110" s="53">
        <v>4</v>
      </c>
      <c r="BA110" s="53">
        <v>3</v>
      </c>
      <c r="BB110" s="53">
        <v>4</v>
      </c>
      <c r="BC110" s="53">
        <v>4</v>
      </c>
      <c r="BD110" s="53">
        <v>4</v>
      </c>
      <c r="BE110" s="53">
        <v>4</v>
      </c>
      <c r="BF110" s="53">
        <v>4</v>
      </c>
      <c r="BG110" s="53" t="s">
        <v>2303</v>
      </c>
      <c r="BH110" s="53" t="s">
        <v>2278</v>
      </c>
      <c r="BI110" s="53" t="s">
        <v>2028</v>
      </c>
      <c r="BJ110" s="53" t="s">
        <v>2116</v>
      </c>
      <c r="BK110" s="53" t="s">
        <v>2049</v>
      </c>
      <c r="BL110" s="53" t="s">
        <v>144</v>
      </c>
      <c r="BM110" s="53" t="s">
        <v>2304</v>
      </c>
      <c r="BN110" s="53" t="s">
        <v>162</v>
      </c>
      <c r="BO110" s="53" t="s">
        <v>169</v>
      </c>
      <c r="BP110" s="53" t="s">
        <v>176</v>
      </c>
      <c r="BQ110" s="53" t="s">
        <v>183</v>
      </c>
      <c r="BR110" s="53" t="s">
        <v>632</v>
      </c>
      <c r="BS110" s="53" t="s">
        <v>203</v>
      </c>
      <c r="BT110" s="53" t="s">
        <v>596</v>
      </c>
      <c r="BU110" s="53" t="s">
        <v>209</v>
      </c>
      <c r="BV110" s="53" t="s">
        <v>215</v>
      </c>
      <c r="BW110" s="53" t="s">
        <v>2031</v>
      </c>
    </row>
    <row r="111" spans="1:75" ht="12.75" x14ac:dyDescent="0.2">
      <c r="A111" s="55">
        <v>43453.627202812495</v>
      </c>
      <c r="B111" s="53">
        <v>3</v>
      </c>
      <c r="C111" s="53">
        <v>5</v>
      </c>
      <c r="D111" s="53">
        <v>4</v>
      </c>
      <c r="E111" s="53">
        <v>4</v>
      </c>
      <c r="F111" s="53">
        <v>1</v>
      </c>
      <c r="G111" s="53">
        <v>5</v>
      </c>
      <c r="H111" s="53">
        <v>5</v>
      </c>
      <c r="I111" s="53">
        <v>3</v>
      </c>
      <c r="J111" s="53">
        <v>4</v>
      </c>
      <c r="K111" s="53">
        <v>3</v>
      </c>
      <c r="L111" s="53">
        <v>3</v>
      </c>
      <c r="M111" s="53">
        <v>3</v>
      </c>
      <c r="N111" s="53">
        <v>3</v>
      </c>
      <c r="O111" s="53">
        <v>4</v>
      </c>
      <c r="P111" s="53">
        <v>4</v>
      </c>
      <c r="Q111" s="53">
        <v>4</v>
      </c>
      <c r="R111" s="53">
        <v>3</v>
      </c>
      <c r="S111" s="53">
        <v>2</v>
      </c>
      <c r="T111" s="53">
        <v>4</v>
      </c>
      <c r="U111" s="53">
        <v>4</v>
      </c>
      <c r="V111" s="53">
        <v>2</v>
      </c>
      <c r="W111" s="53">
        <v>4</v>
      </c>
      <c r="X111" s="53">
        <v>5</v>
      </c>
      <c r="Y111" s="53">
        <v>3</v>
      </c>
      <c r="Z111" s="53">
        <v>5</v>
      </c>
      <c r="AA111" s="53">
        <v>5</v>
      </c>
      <c r="AB111" s="53">
        <v>5</v>
      </c>
      <c r="AC111" s="53">
        <v>4</v>
      </c>
      <c r="AD111" s="53">
        <v>5</v>
      </c>
      <c r="AE111" s="53">
        <v>5</v>
      </c>
      <c r="AF111" s="53">
        <v>5</v>
      </c>
      <c r="AG111" s="53">
        <v>4</v>
      </c>
      <c r="AH111" s="53">
        <v>5</v>
      </c>
      <c r="AI111" s="53">
        <v>5</v>
      </c>
      <c r="AJ111" s="53">
        <v>4</v>
      </c>
      <c r="AK111" s="53">
        <v>4</v>
      </c>
      <c r="AL111" s="53">
        <v>5</v>
      </c>
      <c r="AM111" s="53">
        <v>5</v>
      </c>
      <c r="AN111" s="53">
        <v>4</v>
      </c>
      <c r="AO111" s="53">
        <v>1</v>
      </c>
      <c r="AP111" s="53">
        <v>5</v>
      </c>
      <c r="AQ111" s="53">
        <v>5</v>
      </c>
      <c r="AR111" s="53">
        <v>3</v>
      </c>
      <c r="AS111" s="53">
        <v>4</v>
      </c>
      <c r="AT111" s="53">
        <v>3</v>
      </c>
      <c r="AU111" s="53">
        <v>3</v>
      </c>
      <c r="AV111" s="53">
        <v>5</v>
      </c>
      <c r="AW111" s="53">
        <v>3</v>
      </c>
      <c r="AX111" s="53">
        <v>4</v>
      </c>
      <c r="AY111" s="53">
        <v>4</v>
      </c>
      <c r="AZ111" s="53">
        <v>4</v>
      </c>
      <c r="BA111" s="53">
        <v>3</v>
      </c>
      <c r="BB111" s="53">
        <v>3</v>
      </c>
      <c r="BC111" s="53">
        <v>4</v>
      </c>
      <c r="BD111" s="53">
        <v>5</v>
      </c>
      <c r="BE111" s="53">
        <v>3</v>
      </c>
      <c r="BF111" s="53">
        <v>5</v>
      </c>
      <c r="BG111" s="53" t="s">
        <v>2305</v>
      </c>
      <c r="BH111" s="53" t="s">
        <v>2159</v>
      </c>
      <c r="BI111" s="53" t="s">
        <v>2069</v>
      </c>
      <c r="BJ111" s="53" t="s">
        <v>2233</v>
      </c>
      <c r="BK111" s="53" t="s">
        <v>2034</v>
      </c>
      <c r="BL111" s="53" t="s">
        <v>2052</v>
      </c>
      <c r="BM111" s="53" t="s">
        <v>2306</v>
      </c>
      <c r="BN111" s="53" t="s">
        <v>163</v>
      </c>
      <c r="BO111" s="53" t="s">
        <v>170</v>
      </c>
      <c r="BP111" s="53" t="s">
        <v>179</v>
      </c>
      <c r="BQ111" s="53" t="s">
        <v>183</v>
      </c>
      <c r="BR111" s="53" t="s">
        <v>1246</v>
      </c>
      <c r="BS111" s="53" t="s">
        <v>2307</v>
      </c>
      <c r="BT111" s="53" t="s">
        <v>2308</v>
      </c>
      <c r="BU111" s="53" t="s">
        <v>208</v>
      </c>
      <c r="BV111" s="53" t="s">
        <v>214</v>
      </c>
      <c r="BW111" s="53" t="s">
        <v>2031</v>
      </c>
    </row>
    <row r="112" spans="1:75" ht="12.75" x14ac:dyDescent="0.2">
      <c r="A112" s="55">
        <v>43453.83558835648</v>
      </c>
      <c r="B112" s="53">
        <v>3</v>
      </c>
      <c r="C112" s="53">
        <v>4</v>
      </c>
      <c r="D112" s="53">
        <v>5</v>
      </c>
      <c r="E112" s="53">
        <v>4</v>
      </c>
      <c r="F112" s="53">
        <v>1</v>
      </c>
      <c r="G112" s="53">
        <v>5</v>
      </c>
      <c r="H112" s="53">
        <v>4</v>
      </c>
      <c r="I112" s="53">
        <v>2</v>
      </c>
      <c r="J112" s="53">
        <v>1</v>
      </c>
      <c r="K112" s="53" t="s">
        <v>5</v>
      </c>
      <c r="L112" s="53">
        <v>3</v>
      </c>
      <c r="M112" s="53">
        <v>5</v>
      </c>
      <c r="N112" s="53">
        <v>2</v>
      </c>
      <c r="O112" s="53">
        <v>2</v>
      </c>
      <c r="P112" s="53">
        <v>5</v>
      </c>
      <c r="Q112" s="53" t="s">
        <v>5</v>
      </c>
      <c r="R112" s="53">
        <v>1</v>
      </c>
      <c r="S112" s="53">
        <v>4</v>
      </c>
      <c r="T112" s="53">
        <v>2</v>
      </c>
      <c r="U112" s="53">
        <v>5</v>
      </c>
      <c r="V112" s="53">
        <v>4</v>
      </c>
      <c r="W112" s="53">
        <v>4</v>
      </c>
      <c r="X112" s="53">
        <v>4</v>
      </c>
      <c r="Y112" s="53">
        <v>2</v>
      </c>
      <c r="Z112" s="53">
        <v>5</v>
      </c>
      <c r="AA112" s="53">
        <v>4</v>
      </c>
      <c r="AB112" s="53">
        <v>5</v>
      </c>
      <c r="AC112" s="53">
        <v>3</v>
      </c>
      <c r="AD112" s="53">
        <v>3</v>
      </c>
      <c r="AE112" s="53">
        <v>4</v>
      </c>
      <c r="AF112" s="53">
        <v>4</v>
      </c>
      <c r="AG112" s="53">
        <v>5</v>
      </c>
      <c r="AH112" s="53">
        <v>4</v>
      </c>
      <c r="AI112" s="53">
        <v>4</v>
      </c>
      <c r="AJ112" s="53">
        <v>4</v>
      </c>
      <c r="AK112" s="53" t="s">
        <v>5</v>
      </c>
      <c r="AL112" s="53">
        <v>3</v>
      </c>
      <c r="AM112" s="53">
        <v>5</v>
      </c>
      <c r="AN112" s="53">
        <v>4</v>
      </c>
      <c r="AO112" s="53">
        <v>2</v>
      </c>
      <c r="AP112" s="53">
        <v>3</v>
      </c>
      <c r="AQ112" s="53">
        <v>3</v>
      </c>
      <c r="AR112" s="53">
        <v>2</v>
      </c>
      <c r="AS112" s="53">
        <v>3</v>
      </c>
      <c r="AT112" s="53" t="s">
        <v>5</v>
      </c>
      <c r="AU112" s="53">
        <v>3</v>
      </c>
      <c r="AV112" s="53">
        <v>3</v>
      </c>
      <c r="AW112" s="53">
        <v>2</v>
      </c>
      <c r="AX112" s="53">
        <v>2</v>
      </c>
      <c r="AY112" s="53">
        <v>4</v>
      </c>
      <c r="AZ112" s="53">
        <v>5</v>
      </c>
      <c r="BA112" s="53">
        <v>1</v>
      </c>
      <c r="BB112" s="53">
        <v>5</v>
      </c>
      <c r="BC112" s="53">
        <v>4</v>
      </c>
      <c r="BD112" s="53">
        <v>3</v>
      </c>
      <c r="BE112" s="53">
        <v>4</v>
      </c>
      <c r="BF112" s="53">
        <v>5</v>
      </c>
      <c r="BG112" s="53" t="s">
        <v>2309</v>
      </c>
      <c r="BH112" s="53" t="s">
        <v>2159</v>
      </c>
      <c r="BI112" s="53" t="s">
        <v>2033</v>
      </c>
      <c r="BJ112" s="53" t="s">
        <v>2310</v>
      </c>
      <c r="BK112" s="53" t="s">
        <v>2030</v>
      </c>
      <c r="BL112" s="53" t="s">
        <v>148</v>
      </c>
      <c r="BM112" s="53" t="s">
        <v>2311</v>
      </c>
      <c r="BN112" s="53" t="s">
        <v>162</v>
      </c>
      <c r="BO112" s="53" t="s">
        <v>170</v>
      </c>
      <c r="BP112" s="53" t="s">
        <v>181</v>
      </c>
      <c r="BQ112" s="53" t="s">
        <v>183</v>
      </c>
      <c r="BS112" s="53" t="s">
        <v>203</v>
      </c>
      <c r="BT112" s="53" t="s">
        <v>391</v>
      </c>
      <c r="BU112" s="53" t="s">
        <v>535</v>
      </c>
      <c r="BV112" s="53" t="s">
        <v>215</v>
      </c>
      <c r="BW112" s="53" t="s">
        <v>2031</v>
      </c>
    </row>
    <row r="113" spans="1:75" ht="12.75" x14ac:dyDescent="0.2">
      <c r="A113" s="55">
        <v>43453.936159537036</v>
      </c>
      <c r="B113" s="53">
        <v>2</v>
      </c>
      <c r="C113" s="53">
        <v>2</v>
      </c>
      <c r="D113" s="53">
        <v>3</v>
      </c>
      <c r="E113" s="53">
        <v>1</v>
      </c>
      <c r="F113" s="53" t="s">
        <v>5</v>
      </c>
      <c r="G113" s="53">
        <v>2</v>
      </c>
      <c r="H113" s="53">
        <v>3</v>
      </c>
      <c r="I113" s="53">
        <v>2</v>
      </c>
      <c r="J113" s="53">
        <v>2</v>
      </c>
      <c r="K113" s="53">
        <v>1</v>
      </c>
      <c r="L113" s="53" t="s">
        <v>5</v>
      </c>
      <c r="M113" s="53">
        <v>4</v>
      </c>
      <c r="N113" s="53" t="s">
        <v>5</v>
      </c>
      <c r="O113" s="53">
        <v>1</v>
      </c>
      <c r="P113" s="53">
        <v>2</v>
      </c>
      <c r="Q113" s="53">
        <v>2</v>
      </c>
      <c r="R113" s="53">
        <v>4</v>
      </c>
      <c r="S113" s="53">
        <v>1</v>
      </c>
      <c r="T113" s="53" t="s">
        <v>5</v>
      </c>
      <c r="U113" s="53">
        <v>3</v>
      </c>
      <c r="V113" s="53">
        <v>3</v>
      </c>
      <c r="W113" s="53">
        <v>1</v>
      </c>
      <c r="X113" s="53">
        <v>3</v>
      </c>
      <c r="Y113" s="53">
        <v>3</v>
      </c>
      <c r="Z113" s="53">
        <v>3</v>
      </c>
      <c r="AA113" s="53">
        <v>4</v>
      </c>
      <c r="AB113" s="53">
        <v>3</v>
      </c>
      <c r="AC113" s="53">
        <v>3</v>
      </c>
      <c r="AD113" s="53">
        <v>3</v>
      </c>
      <c r="AE113" s="53">
        <v>2</v>
      </c>
      <c r="AF113" s="53">
        <v>5</v>
      </c>
      <c r="AG113" s="53">
        <v>4</v>
      </c>
      <c r="AH113" s="53">
        <v>3</v>
      </c>
      <c r="AI113" s="53">
        <v>4</v>
      </c>
      <c r="AJ113" s="53">
        <v>1</v>
      </c>
      <c r="AK113" s="53">
        <v>2</v>
      </c>
      <c r="AL113" s="53">
        <v>4</v>
      </c>
      <c r="AM113" s="53">
        <v>3</v>
      </c>
      <c r="AN113" s="53">
        <v>1</v>
      </c>
      <c r="AO113" s="53">
        <v>1</v>
      </c>
      <c r="AP113" s="53">
        <v>4</v>
      </c>
      <c r="AQ113" s="53">
        <v>4</v>
      </c>
      <c r="AR113" s="53">
        <v>3</v>
      </c>
      <c r="AS113" s="53">
        <v>2</v>
      </c>
      <c r="AT113" s="53">
        <v>4</v>
      </c>
      <c r="AU113" s="53">
        <v>3</v>
      </c>
      <c r="AV113" s="53">
        <v>5</v>
      </c>
      <c r="AW113" s="53">
        <v>1</v>
      </c>
      <c r="AX113" s="53">
        <v>3</v>
      </c>
      <c r="AY113" s="53">
        <v>2</v>
      </c>
      <c r="AZ113" s="53">
        <v>3</v>
      </c>
      <c r="BA113" s="53">
        <v>4</v>
      </c>
      <c r="BB113" s="53">
        <v>1</v>
      </c>
      <c r="BC113" s="53">
        <v>2</v>
      </c>
      <c r="BD113" s="53">
        <v>5</v>
      </c>
      <c r="BE113" s="53">
        <v>2</v>
      </c>
      <c r="BF113" s="53">
        <v>2</v>
      </c>
      <c r="BI113" s="53" t="s">
        <v>2028</v>
      </c>
      <c r="BJ113" s="53" t="s">
        <v>2030</v>
      </c>
      <c r="BK113" s="53" t="s">
        <v>2049</v>
      </c>
      <c r="BL113" s="53" t="s">
        <v>148</v>
      </c>
      <c r="BN113" s="53" t="s">
        <v>163</v>
      </c>
      <c r="BO113" s="53" t="s">
        <v>170</v>
      </c>
      <c r="BP113" s="53" t="s">
        <v>176</v>
      </c>
      <c r="BQ113" s="53" t="s">
        <v>188</v>
      </c>
      <c r="BR113" s="53" t="s">
        <v>345</v>
      </c>
      <c r="BS113" s="53" t="s">
        <v>153</v>
      </c>
      <c r="BT113" s="53" t="s">
        <v>410</v>
      </c>
      <c r="BU113" s="53" t="s">
        <v>208</v>
      </c>
      <c r="BV113" s="53" t="s">
        <v>214</v>
      </c>
      <c r="BW113" s="53" t="s">
        <v>2031</v>
      </c>
    </row>
    <row r="114" spans="1:75" ht="12.75" x14ac:dyDescent="0.2">
      <c r="A114" s="55">
        <v>43454.426714166664</v>
      </c>
      <c r="B114" s="53">
        <v>2</v>
      </c>
      <c r="C114" s="53">
        <v>5</v>
      </c>
      <c r="D114" s="53">
        <v>4</v>
      </c>
      <c r="E114" s="53">
        <v>2</v>
      </c>
      <c r="F114" s="53">
        <v>1</v>
      </c>
      <c r="G114" s="53">
        <v>5</v>
      </c>
      <c r="H114" s="53">
        <v>3</v>
      </c>
      <c r="I114" s="53">
        <v>4</v>
      </c>
      <c r="J114" s="53">
        <v>1</v>
      </c>
      <c r="K114" s="53">
        <v>1</v>
      </c>
      <c r="L114" s="53">
        <v>2</v>
      </c>
      <c r="M114" s="53">
        <v>1</v>
      </c>
      <c r="N114" s="53">
        <v>3</v>
      </c>
      <c r="O114" s="53">
        <v>2</v>
      </c>
      <c r="P114" s="53">
        <v>4</v>
      </c>
      <c r="Q114" s="53">
        <v>2</v>
      </c>
      <c r="R114" s="53">
        <v>3</v>
      </c>
      <c r="S114" s="53">
        <v>1</v>
      </c>
      <c r="T114" s="53">
        <v>4</v>
      </c>
      <c r="U114" s="53">
        <v>3</v>
      </c>
      <c r="V114" s="53">
        <v>1</v>
      </c>
      <c r="W114" s="53">
        <v>5</v>
      </c>
      <c r="X114" s="53">
        <v>4</v>
      </c>
      <c r="Y114" s="53">
        <v>2</v>
      </c>
      <c r="Z114" s="53">
        <v>4</v>
      </c>
      <c r="AA114" s="53">
        <v>4</v>
      </c>
      <c r="AB114" s="53">
        <v>4</v>
      </c>
      <c r="AC114" s="53">
        <v>2</v>
      </c>
      <c r="AD114" s="53">
        <v>2</v>
      </c>
      <c r="AE114" s="53">
        <v>2</v>
      </c>
      <c r="AF114" s="53">
        <v>3</v>
      </c>
      <c r="AG114" s="53">
        <v>4</v>
      </c>
      <c r="AH114" s="53">
        <v>4</v>
      </c>
      <c r="AI114" s="53">
        <v>4</v>
      </c>
      <c r="AJ114" s="53">
        <v>3</v>
      </c>
      <c r="AK114" s="53">
        <v>3</v>
      </c>
      <c r="AL114" s="53">
        <v>4</v>
      </c>
      <c r="AM114" s="53">
        <v>4</v>
      </c>
      <c r="AN114" s="53">
        <v>2</v>
      </c>
      <c r="AO114" s="53">
        <v>1</v>
      </c>
      <c r="AP114" s="53">
        <v>5</v>
      </c>
      <c r="AQ114" s="53">
        <v>5</v>
      </c>
      <c r="AR114" s="53">
        <v>5</v>
      </c>
      <c r="AS114" s="53">
        <v>1</v>
      </c>
      <c r="AT114" s="53">
        <v>1</v>
      </c>
      <c r="AU114" s="53">
        <v>1</v>
      </c>
      <c r="AV114" s="53">
        <v>2</v>
      </c>
      <c r="AW114" s="53">
        <v>4</v>
      </c>
      <c r="AX114" s="53">
        <v>2</v>
      </c>
      <c r="AY114" s="53">
        <v>4</v>
      </c>
      <c r="AZ114" s="53">
        <v>2</v>
      </c>
      <c r="BA114" s="53">
        <v>2</v>
      </c>
      <c r="BB114" s="53">
        <v>2</v>
      </c>
      <c r="BC114" s="53">
        <v>4</v>
      </c>
      <c r="BD114" s="53">
        <v>3</v>
      </c>
      <c r="BE114" s="53">
        <v>3</v>
      </c>
      <c r="BF114" s="53">
        <v>5</v>
      </c>
      <c r="BH114" s="53" t="s">
        <v>2274</v>
      </c>
      <c r="BI114" s="53" t="s">
        <v>2033</v>
      </c>
      <c r="BK114" s="53" t="s">
        <v>2034</v>
      </c>
      <c r="BL114" s="53" t="s">
        <v>147</v>
      </c>
      <c r="BM114" s="53" t="s">
        <v>2312</v>
      </c>
      <c r="BN114" s="53" t="s">
        <v>163</v>
      </c>
      <c r="BO114" s="53" t="s">
        <v>172</v>
      </c>
      <c r="BP114" s="53" t="s">
        <v>176</v>
      </c>
      <c r="BQ114" s="53" t="s">
        <v>183</v>
      </c>
      <c r="BR114" s="53" t="s">
        <v>2313</v>
      </c>
      <c r="BS114" s="53" t="s">
        <v>2314</v>
      </c>
      <c r="BT114" s="53" t="s">
        <v>331</v>
      </c>
      <c r="BU114" s="53" t="s">
        <v>208</v>
      </c>
      <c r="BV114" s="53" t="s">
        <v>214</v>
      </c>
      <c r="BW114" s="53" t="s">
        <v>2031</v>
      </c>
    </row>
    <row r="115" spans="1:75" ht="12.75" x14ac:dyDescent="0.2">
      <c r="A115" s="55">
        <v>43454.449542372684</v>
      </c>
      <c r="B115" s="53">
        <v>2</v>
      </c>
      <c r="C115" s="53">
        <v>4</v>
      </c>
      <c r="D115" s="53">
        <v>3</v>
      </c>
      <c r="E115" s="53">
        <v>5</v>
      </c>
      <c r="F115" s="53">
        <v>1</v>
      </c>
      <c r="G115" s="53">
        <v>5</v>
      </c>
      <c r="H115" s="53">
        <v>5</v>
      </c>
      <c r="I115" s="53">
        <v>3</v>
      </c>
      <c r="J115" s="53">
        <v>1</v>
      </c>
      <c r="K115" s="53">
        <v>1</v>
      </c>
      <c r="L115" s="53">
        <v>1</v>
      </c>
      <c r="M115" s="53">
        <v>4</v>
      </c>
      <c r="N115" s="53">
        <v>2</v>
      </c>
      <c r="O115" s="53">
        <v>2</v>
      </c>
      <c r="P115" s="53">
        <v>3</v>
      </c>
      <c r="Q115" s="53">
        <v>3</v>
      </c>
      <c r="R115" s="53">
        <v>1</v>
      </c>
      <c r="S115" s="53">
        <v>1</v>
      </c>
      <c r="T115" s="53">
        <v>5</v>
      </c>
      <c r="U115" s="53">
        <v>2</v>
      </c>
      <c r="V115" s="53">
        <v>1</v>
      </c>
      <c r="W115" s="53">
        <v>4</v>
      </c>
      <c r="X115" s="53">
        <v>5</v>
      </c>
      <c r="Y115" s="53">
        <v>1</v>
      </c>
      <c r="Z115" s="53">
        <v>5</v>
      </c>
      <c r="AA115" s="53">
        <v>1</v>
      </c>
      <c r="AB115" s="53">
        <v>5</v>
      </c>
      <c r="AC115" s="53">
        <v>2</v>
      </c>
      <c r="AD115" s="53">
        <v>1</v>
      </c>
      <c r="AE115" s="53">
        <v>4</v>
      </c>
      <c r="AF115" s="53">
        <v>3</v>
      </c>
      <c r="AG115" s="53">
        <v>3</v>
      </c>
      <c r="AH115" s="53">
        <v>3</v>
      </c>
      <c r="AI115" s="53">
        <v>3</v>
      </c>
      <c r="AJ115" s="53">
        <v>4</v>
      </c>
      <c r="AK115" s="53">
        <v>4</v>
      </c>
      <c r="AL115" s="53">
        <v>5</v>
      </c>
      <c r="AM115" s="53">
        <v>3</v>
      </c>
      <c r="AN115" s="53">
        <v>5</v>
      </c>
      <c r="AO115" s="53">
        <v>1</v>
      </c>
      <c r="AP115" s="53">
        <v>5</v>
      </c>
      <c r="AQ115" s="53">
        <v>5</v>
      </c>
      <c r="AR115" s="53">
        <v>3</v>
      </c>
      <c r="AS115" s="53">
        <v>1</v>
      </c>
      <c r="AT115" s="53">
        <v>1</v>
      </c>
      <c r="AU115" s="53">
        <v>1</v>
      </c>
      <c r="AV115" s="53">
        <v>4</v>
      </c>
      <c r="AW115" s="53">
        <v>1</v>
      </c>
      <c r="AX115" s="53">
        <v>2</v>
      </c>
      <c r="AY115" s="53">
        <v>3</v>
      </c>
      <c r="AZ115" s="53">
        <v>3</v>
      </c>
      <c r="BA115" s="53">
        <v>2</v>
      </c>
      <c r="BB115" s="53">
        <v>1</v>
      </c>
      <c r="BC115" s="53">
        <v>4</v>
      </c>
      <c r="BD115" s="53">
        <v>3</v>
      </c>
      <c r="BE115" s="53">
        <v>1</v>
      </c>
      <c r="BF115" s="53">
        <v>4</v>
      </c>
      <c r="BG115" s="53" t="s">
        <v>2315</v>
      </c>
      <c r="BI115" s="53" t="s">
        <v>2033</v>
      </c>
      <c r="BJ115" s="53" t="s">
        <v>2049</v>
      </c>
      <c r="BK115" s="53" t="s">
        <v>2042</v>
      </c>
      <c r="BL115" s="53" t="s">
        <v>147</v>
      </c>
      <c r="BN115" s="53" t="s">
        <v>163</v>
      </c>
      <c r="BO115" s="53" t="s">
        <v>170</v>
      </c>
      <c r="BP115" s="53" t="s">
        <v>176</v>
      </c>
      <c r="BQ115" s="53" t="s">
        <v>183</v>
      </c>
      <c r="BR115" s="53" t="s">
        <v>2316</v>
      </c>
      <c r="BS115" s="53" t="s">
        <v>204</v>
      </c>
      <c r="BT115" s="53" t="s">
        <v>1279</v>
      </c>
      <c r="BU115" s="53" t="s">
        <v>208</v>
      </c>
      <c r="BV115" s="53" t="s">
        <v>214</v>
      </c>
      <c r="BW115" s="53" t="s">
        <v>2031</v>
      </c>
    </row>
    <row r="116" spans="1:75" ht="12.75" x14ac:dyDescent="0.2">
      <c r="A116" s="55">
        <v>43454.45253461806</v>
      </c>
      <c r="B116" s="53" t="s">
        <v>5</v>
      </c>
      <c r="C116" s="53">
        <v>4</v>
      </c>
      <c r="D116" s="53" t="s">
        <v>5</v>
      </c>
      <c r="E116" s="53" t="s">
        <v>5</v>
      </c>
      <c r="F116" s="53" t="s">
        <v>5</v>
      </c>
      <c r="G116" s="53">
        <v>5</v>
      </c>
      <c r="H116" s="53" t="s">
        <v>5</v>
      </c>
      <c r="I116" s="53">
        <v>5</v>
      </c>
      <c r="J116" s="53" t="s">
        <v>5</v>
      </c>
      <c r="K116" s="53">
        <v>5</v>
      </c>
      <c r="L116" s="53" t="s">
        <v>5</v>
      </c>
      <c r="M116" s="53">
        <v>3</v>
      </c>
      <c r="N116" s="53" t="s">
        <v>5</v>
      </c>
      <c r="O116" s="53" t="s">
        <v>5</v>
      </c>
      <c r="P116" s="53">
        <v>4</v>
      </c>
      <c r="Q116" s="53">
        <v>3</v>
      </c>
      <c r="R116" s="53">
        <v>2</v>
      </c>
      <c r="S116" s="53" t="s">
        <v>5</v>
      </c>
      <c r="T116" s="53">
        <v>4</v>
      </c>
      <c r="U116" s="53" t="s">
        <v>5</v>
      </c>
      <c r="V116" s="53" t="s">
        <v>5</v>
      </c>
      <c r="W116" s="53">
        <v>5</v>
      </c>
      <c r="X116" s="53">
        <v>5</v>
      </c>
      <c r="Y116" s="53">
        <v>4</v>
      </c>
      <c r="Z116" s="53">
        <v>5</v>
      </c>
      <c r="AA116" s="53">
        <v>5</v>
      </c>
      <c r="AB116" s="53">
        <v>5</v>
      </c>
      <c r="AC116" s="53">
        <v>5</v>
      </c>
      <c r="AD116" s="53">
        <v>5</v>
      </c>
      <c r="AE116" s="53">
        <v>5</v>
      </c>
      <c r="AF116" s="53">
        <v>5</v>
      </c>
      <c r="AG116" s="53">
        <v>5</v>
      </c>
      <c r="AH116" s="53">
        <v>5</v>
      </c>
      <c r="AI116" s="53">
        <v>4</v>
      </c>
      <c r="AJ116" s="53">
        <v>5</v>
      </c>
      <c r="AK116" s="53" t="s">
        <v>5</v>
      </c>
      <c r="AL116" s="53">
        <v>5</v>
      </c>
      <c r="AM116" s="53" t="s">
        <v>5</v>
      </c>
      <c r="AN116" s="53" t="s">
        <v>5</v>
      </c>
      <c r="AO116" s="53" t="s">
        <v>5</v>
      </c>
      <c r="AP116" s="53">
        <v>5</v>
      </c>
      <c r="AQ116" s="53">
        <v>5</v>
      </c>
      <c r="AR116" s="53">
        <v>5</v>
      </c>
      <c r="AS116" s="53" t="s">
        <v>5</v>
      </c>
      <c r="AT116" s="53">
        <v>5</v>
      </c>
      <c r="AU116" s="53" t="s">
        <v>5</v>
      </c>
      <c r="AV116" s="53">
        <v>4</v>
      </c>
      <c r="AW116" s="53" t="s">
        <v>5</v>
      </c>
      <c r="AX116" s="53">
        <v>3</v>
      </c>
      <c r="AY116" s="53">
        <v>4</v>
      </c>
      <c r="AZ116" s="53">
        <v>4</v>
      </c>
      <c r="BA116" s="53">
        <v>2</v>
      </c>
      <c r="BB116" s="53" t="s">
        <v>5</v>
      </c>
      <c r="BC116" s="53">
        <v>4</v>
      </c>
      <c r="BD116" s="53">
        <v>3</v>
      </c>
      <c r="BE116" s="53" t="s">
        <v>5</v>
      </c>
      <c r="BF116" s="53">
        <v>5</v>
      </c>
      <c r="BI116" s="53" t="s">
        <v>2061</v>
      </c>
      <c r="BJ116" s="53" t="s">
        <v>2086</v>
      </c>
      <c r="BK116" s="53" t="s">
        <v>2049</v>
      </c>
      <c r="BL116" s="53" t="s">
        <v>147</v>
      </c>
      <c r="BM116" s="53" t="s">
        <v>2317</v>
      </c>
      <c r="BN116" s="53" t="s">
        <v>163</v>
      </c>
      <c r="BO116" s="53" t="s">
        <v>169</v>
      </c>
      <c r="BP116" s="53" t="s">
        <v>181</v>
      </c>
      <c r="BQ116" s="53" t="s">
        <v>183</v>
      </c>
      <c r="BR116" s="53" t="s">
        <v>2318</v>
      </c>
      <c r="BS116" s="53" t="s">
        <v>204</v>
      </c>
      <c r="BT116" s="53" t="s">
        <v>498</v>
      </c>
      <c r="BU116" s="53" t="s">
        <v>208</v>
      </c>
      <c r="BV116" s="53" t="s">
        <v>214</v>
      </c>
      <c r="BW116" s="53" t="s">
        <v>2031</v>
      </c>
    </row>
    <row r="117" spans="1:75" ht="12.75" x14ac:dyDescent="0.2">
      <c r="A117" s="55">
        <v>43454.5079796875</v>
      </c>
      <c r="B117" s="53">
        <v>1</v>
      </c>
      <c r="C117" s="53">
        <v>1</v>
      </c>
      <c r="D117" s="53">
        <v>1</v>
      </c>
      <c r="E117" s="53">
        <v>1</v>
      </c>
      <c r="F117" s="53">
        <v>1</v>
      </c>
      <c r="G117" s="53">
        <v>5</v>
      </c>
      <c r="H117" s="53">
        <v>1</v>
      </c>
      <c r="I117" s="53">
        <v>5</v>
      </c>
      <c r="J117" s="53">
        <v>1</v>
      </c>
      <c r="K117" s="53">
        <v>1</v>
      </c>
      <c r="L117" s="53">
        <v>2</v>
      </c>
      <c r="M117" s="53">
        <v>1</v>
      </c>
      <c r="N117" s="53">
        <v>1</v>
      </c>
      <c r="O117" s="53">
        <v>1</v>
      </c>
      <c r="P117" s="53">
        <v>5</v>
      </c>
      <c r="Q117" s="53">
        <v>5</v>
      </c>
      <c r="R117" s="53">
        <v>1</v>
      </c>
      <c r="S117" s="53">
        <v>1</v>
      </c>
      <c r="T117" s="53">
        <v>1</v>
      </c>
      <c r="U117" s="53">
        <v>1</v>
      </c>
      <c r="V117" s="53">
        <v>1</v>
      </c>
      <c r="W117" s="53">
        <v>5</v>
      </c>
      <c r="X117" s="53">
        <v>5</v>
      </c>
      <c r="Y117" s="53" t="s">
        <v>5</v>
      </c>
      <c r="Z117" s="53">
        <v>5</v>
      </c>
      <c r="AA117" s="53">
        <v>5</v>
      </c>
      <c r="AB117" s="53">
        <v>5</v>
      </c>
      <c r="AC117" s="53">
        <v>5</v>
      </c>
      <c r="AD117" s="53">
        <v>4</v>
      </c>
      <c r="AE117" s="53">
        <v>5</v>
      </c>
      <c r="AF117" s="53">
        <v>5</v>
      </c>
      <c r="AG117" s="53">
        <v>5</v>
      </c>
      <c r="AH117" s="53">
        <v>5</v>
      </c>
      <c r="AI117" s="53">
        <v>5</v>
      </c>
      <c r="AJ117" s="53">
        <v>5</v>
      </c>
      <c r="AK117" s="53">
        <v>2</v>
      </c>
      <c r="AL117" s="53">
        <v>1</v>
      </c>
      <c r="AM117" s="53">
        <v>1</v>
      </c>
      <c r="AN117" s="53">
        <v>1</v>
      </c>
      <c r="AO117" s="53">
        <v>4</v>
      </c>
      <c r="AP117" s="53">
        <v>5</v>
      </c>
      <c r="AQ117" s="53">
        <v>1</v>
      </c>
      <c r="AR117" s="53">
        <v>5</v>
      </c>
      <c r="AS117" s="53">
        <v>1</v>
      </c>
      <c r="AT117" s="53">
        <v>2</v>
      </c>
      <c r="AU117" s="53">
        <v>4</v>
      </c>
      <c r="AV117" s="53">
        <v>1</v>
      </c>
      <c r="AW117" s="53">
        <v>1</v>
      </c>
      <c r="AX117" s="53">
        <v>1</v>
      </c>
      <c r="AY117" s="53">
        <v>5</v>
      </c>
      <c r="AZ117" s="53">
        <v>5</v>
      </c>
      <c r="BA117" s="53">
        <v>1</v>
      </c>
      <c r="BB117" s="53">
        <v>1</v>
      </c>
      <c r="BC117" s="53">
        <v>2</v>
      </c>
      <c r="BD117" s="53">
        <v>1</v>
      </c>
      <c r="BE117" s="53">
        <v>1</v>
      </c>
      <c r="BF117" s="53">
        <v>5</v>
      </c>
      <c r="BG117" s="53" t="s">
        <v>2319</v>
      </c>
      <c r="BH117" s="53" t="s">
        <v>2253</v>
      </c>
      <c r="BI117" s="53" t="s">
        <v>2033</v>
      </c>
      <c r="BJ117" s="53" t="s">
        <v>2320</v>
      </c>
      <c r="BK117" s="53" t="s">
        <v>2034</v>
      </c>
      <c r="BL117" s="53" t="s">
        <v>2321</v>
      </c>
      <c r="BM117" s="53" t="s">
        <v>2322</v>
      </c>
      <c r="BN117" s="53" t="s">
        <v>163</v>
      </c>
      <c r="BO117" s="53" t="s">
        <v>170</v>
      </c>
      <c r="BP117" s="53" t="s">
        <v>176</v>
      </c>
      <c r="BQ117" s="53" t="s">
        <v>184</v>
      </c>
      <c r="BR117" s="53" t="s">
        <v>345</v>
      </c>
      <c r="BS117" s="53" t="s">
        <v>203</v>
      </c>
      <c r="BT117" s="53" t="s">
        <v>204</v>
      </c>
      <c r="BU117" s="53" t="s">
        <v>208</v>
      </c>
      <c r="BV117" s="53" t="s">
        <v>214</v>
      </c>
      <c r="BW117" s="53" t="s">
        <v>2031</v>
      </c>
    </row>
    <row r="118" spans="1:75" ht="12.75" x14ac:dyDescent="0.2">
      <c r="A118" s="55">
        <v>43455.454247245369</v>
      </c>
      <c r="B118" s="53" t="s">
        <v>5</v>
      </c>
      <c r="C118" s="53">
        <v>5</v>
      </c>
      <c r="D118" s="53">
        <v>3</v>
      </c>
      <c r="E118" s="53">
        <v>3</v>
      </c>
      <c r="F118" s="53">
        <v>2</v>
      </c>
      <c r="G118" s="53">
        <v>2</v>
      </c>
      <c r="H118" s="53">
        <v>4</v>
      </c>
      <c r="I118" s="53">
        <v>1</v>
      </c>
      <c r="J118" s="53">
        <v>4</v>
      </c>
      <c r="K118" s="53">
        <v>3</v>
      </c>
      <c r="L118" s="53">
        <v>1</v>
      </c>
      <c r="M118" s="53">
        <v>5</v>
      </c>
      <c r="N118" s="53">
        <v>4</v>
      </c>
      <c r="O118" s="53">
        <v>3</v>
      </c>
      <c r="P118" s="53">
        <v>3</v>
      </c>
      <c r="Q118" s="53">
        <v>4</v>
      </c>
      <c r="R118" s="53">
        <v>2</v>
      </c>
      <c r="S118" s="53">
        <v>3</v>
      </c>
      <c r="T118" s="53">
        <v>3</v>
      </c>
      <c r="U118" s="53">
        <v>3</v>
      </c>
      <c r="V118" s="53">
        <v>1</v>
      </c>
      <c r="W118" s="53">
        <v>5</v>
      </c>
      <c r="X118" s="53">
        <v>2</v>
      </c>
      <c r="Y118" s="53">
        <v>2</v>
      </c>
      <c r="Z118" s="53">
        <v>5</v>
      </c>
      <c r="AA118" s="53">
        <v>5</v>
      </c>
      <c r="AB118" s="53">
        <v>5</v>
      </c>
      <c r="AC118" s="53">
        <v>4</v>
      </c>
      <c r="AD118" s="53">
        <v>3</v>
      </c>
      <c r="AE118" s="53">
        <v>3</v>
      </c>
      <c r="AF118" s="53">
        <v>3</v>
      </c>
      <c r="AG118" s="53">
        <v>5</v>
      </c>
      <c r="AH118" s="53">
        <v>5</v>
      </c>
      <c r="AI118" s="53">
        <v>1</v>
      </c>
      <c r="AJ118" s="53">
        <v>4</v>
      </c>
      <c r="AK118" s="53" t="s">
        <v>5</v>
      </c>
      <c r="AL118" s="53">
        <v>5</v>
      </c>
      <c r="AM118" s="53">
        <v>3</v>
      </c>
      <c r="AN118" s="53">
        <v>2</v>
      </c>
      <c r="AO118" s="53">
        <v>1</v>
      </c>
      <c r="AP118" s="53">
        <v>1</v>
      </c>
      <c r="AQ118" s="53">
        <v>4</v>
      </c>
      <c r="AR118" s="53">
        <v>5</v>
      </c>
      <c r="AS118" s="53">
        <v>4</v>
      </c>
      <c r="AT118" s="53">
        <v>2</v>
      </c>
      <c r="AU118" s="53">
        <v>2</v>
      </c>
      <c r="AV118" s="53">
        <v>5</v>
      </c>
      <c r="AW118" s="53">
        <v>3</v>
      </c>
      <c r="AX118" s="53">
        <v>3</v>
      </c>
      <c r="AY118" s="53">
        <v>2</v>
      </c>
      <c r="AZ118" s="53">
        <v>5</v>
      </c>
      <c r="BA118" s="53">
        <v>1</v>
      </c>
      <c r="BB118" s="53">
        <v>4</v>
      </c>
      <c r="BC118" s="53">
        <v>2</v>
      </c>
      <c r="BD118" s="53">
        <v>4</v>
      </c>
      <c r="BE118" s="53">
        <v>1</v>
      </c>
      <c r="BF118" s="53">
        <v>5</v>
      </c>
      <c r="BG118" s="53" t="s">
        <v>2323</v>
      </c>
      <c r="BH118" s="53" t="s">
        <v>2028</v>
      </c>
      <c r="BI118" s="53" t="s">
        <v>2033</v>
      </c>
      <c r="BK118" s="53" t="s">
        <v>2037</v>
      </c>
      <c r="BL118" s="53" t="s">
        <v>2052</v>
      </c>
      <c r="BM118" s="53" t="s">
        <v>2324</v>
      </c>
      <c r="BN118" s="53" t="s">
        <v>163</v>
      </c>
      <c r="BO118" s="53" t="s">
        <v>170</v>
      </c>
      <c r="BP118" s="53" t="s">
        <v>1835</v>
      </c>
      <c r="BQ118" s="53" t="s">
        <v>183</v>
      </c>
      <c r="BR118" s="53" t="s">
        <v>2325</v>
      </c>
      <c r="BS118" s="53" t="s">
        <v>204</v>
      </c>
      <c r="BT118" s="53" t="s">
        <v>312</v>
      </c>
      <c r="BU118" s="53" t="s">
        <v>209</v>
      </c>
      <c r="BV118" s="53" t="s">
        <v>215</v>
      </c>
      <c r="BW118" s="53" t="s">
        <v>2031</v>
      </c>
    </row>
    <row r="119" spans="1:75" ht="12.75" x14ac:dyDescent="0.2">
      <c r="A119" s="55">
        <v>43465.444216365737</v>
      </c>
      <c r="B119" s="53">
        <v>1</v>
      </c>
      <c r="C119" s="53">
        <v>3</v>
      </c>
      <c r="D119" s="53">
        <v>1</v>
      </c>
      <c r="E119" s="53">
        <v>4</v>
      </c>
      <c r="F119" s="53">
        <v>1</v>
      </c>
      <c r="G119" s="53">
        <v>4</v>
      </c>
      <c r="H119" s="53">
        <v>5</v>
      </c>
      <c r="I119" s="53">
        <v>4</v>
      </c>
      <c r="J119" s="53">
        <v>1</v>
      </c>
      <c r="K119" s="53">
        <v>1</v>
      </c>
      <c r="L119" s="53">
        <v>2</v>
      </c>
      <c r="M119" s="53">
        <v>2</v>
      </c>
      <c r="N119" s="53">
        <v>2</v>
      </c>
      <c r="O119" s="53">
        <v>2</v>
      </c>
      <c r="P119" s="53">
        <v>4</v>
      </c>
      <c r="Q119" s="53">
        <v>4</v>
      </c>
      <c r="R119" s="53">
        <v>1</v>
      </c>
      <c r="S119" s="53">
        <v>1</v>
      </c>
      <c r="T119" s="53">
        <v>2</v>
      </c>
      <c r="U119" s="53">
        <v>2</v>
      </c>
      <c r="V119" s="53">
        <v>1</v>
      </c>
      <c r="W119" s="53">
        <v>5</v>
      </c>
      <c r="X119" s="53">
        <v>4</v>
      </c>
      <c r="Y119" s="53">
        <v>4</v>
      </c>
      <c r="Z119" s="53">
        <v>4</v>
      </c>
      <c r="AA119" s="53">
        <v>5</v>
      </c>
      <c r="AB119" s="53">
        <v>3</v>
      </c>
      <c r="AC119" s="53">
        <v>3</v>
      </c>
      <c r="AD119" s="53">
        <v>3</v>
      </c>
      <c r="AE119" s="53">
        <v>3</v>
      </c>
      <c r="AF119" s="53">
        <v>2</v>
      </c>
      <c r="AG119" s="53">
        <v>4</v>
      </c>
      <c r="AH119" s="53">
        <v>3</v>
      </c>
      <c r="AI119" s="53">
        <v>4</v>
      </c>
      <c r="AJ119" s="53">
        <v>4</v>
      </c>
      <c r="AK119" s="53">
        <v>2</v>
      </c>
      <c r="AL119" s="53">
        <v>4</v>
      </c>
      <c r="AM119" s="53">
        <v>2</v>
      </c>
      <c r="AN119" s="53">
        <v>5</v>
      </c>
      <c r="AO119" s="53">
        <v>1</v>
      </c>
      <c r="AP119" s="53">
        <v>4</v>
      </c>
      <c r="AQ119" s="53">
        <v>5</v>
      </c>
      <c r="AR119" s="53">
        <v>4</v>
      </c>
      <c r="AS119" s="53">
        <v>1</v>
      </c>
      <c r="AT119" s="53">
        <v>2</v>
      </c>
      <c r="AU119" s="53">
        <v>3</v>
      </c>
      <c r="AV119" s="53">
        <v>3</v>
      </c>
      <c r="AW119" s="53">
        <v>3</v>
      </c>
      <c r="AX119" s="53">
        <v>2</v>
      </c>
      <c r="AY119" s="53">
        <v>4</v>
      </c>
      <c r="AZ119" s="53">
        <v>4</v>
      </c>
      <c r="BA119" s="53">
        <v>2</v>
      </c>
      <c r="BB119" s="53">
        <v>1</v>
      </c>
      <c r="BC119" s="53">
        <v>2</v>
      </c>
      <c r="BD119" s="53">
        <v>3</v>
      </c>
      <c r="BE119" s="53">
        <v>3</v>
      </c>
      <c r="BF119" s="53">
        <v>5</v>
      </c>
      <c r="BI119" s="53" t="s">
        <v>2069</v>
      </c>
      <c r="BJ119" s="53" t="s">
        <v>2125</v>
      </c>
      <c r="BK119" s="53" t="s">
        <v>2034</v>
      </c>
      <c r="BL119" s="53" t="s">
        <v>2052</v>
      </c>
      <c r="BM119" s="53" t="s">
        <v>2326</v>
      </c>
      <c r="BN119" s="53" t="s">
        <v>163</v>
      </c>
      <c r="BO119" s="53" t="s">
        <v>172</v>
      </c>
      <c r="BP119" s="53" t="s">
        <v>176</v>
      </c>
      <c r="BQ119" s="53" t="s">
        <v>183</v>
      </c>
      <c r="BR119" s="53" t="s">
        <v>2327</v>
      </c>
      <c r="BS119" s="53" t="s">
        <v>203</v>
      </c>
      <c r="BT119" s="53" t="s">
        <v>402</v>
      </c>
      <c r="BU119" s="53" t="s">
        <v>208</v>
      </c>
      <c r="BV119" s="53" t="s">
        <v>214</v>
      </c>
      <c r="BW119" s="53" t="s">
        <v>2031</v>
      </c>
    </row>
    <row r="120" spans="1:75" ht="12.75" x14ac:dyDescent="0.2">
      <c r="A120" s="55">
        <v>43467.504548379628</v>
      </c>
      <c r="B120" s="53">
        <v>3</v>
      </c>
      <c r="C120" s="53">
        <v>2</v>
      </c>
      <c r="D120" s="53">
        <v>2</v>
      </c>
      <c r="E120" s="53">
        <v>3</v>
      </c>
      <c r="F120" s="53">
        <v>3</v>
      </c>
      <c r="G120" s="53">
        <v>3</v>
      </c>
      <c r="H120" s="53">
        <v>2</v>
      </c>
      <c r="I120" s="53">
        <v>3</v>
      </c>
      <c r="J120" s="53">
        <v>3</v>
      </c>
      <c r="K120" s="53">
        <v>2</v>
      </c>
      <c r="L120" s="53">
        <v>3</v>
      </c>
      <c r="M120" s="53">
        <v>3</v>
      </c>
      <c r="N120" s="53">
        <v>2</v>
      </c>
      <c r="O120" s="53">
        <v>2</v>
      </c>
      <c r="P120" s="53">
        <v>2</v>
      </c>
      <c r="Q120" s="53">
        <v>2</v>
      </c>
      <c r="R120" s="53">
        <v>2</v>
      </c>
      <c r="S120" s="53">
        <v>2</v>
      </c>
      <c r="T120" s="53">
        <v>2</v>
      </c>
      <c r="U120" s="53">
        <v>3</v>
      </c>
      <c r="V120" s="53">
        <v>3</v>
      </c>
      <c r="W120" s="53">
        <v>2</v>
      </c>
      <c r="X120" s="53">
        <v>4</v>
      </c>
      <c r="Y120" s="53">
        <v>4</v>
      </c>
      <c r="Z120" s="53">
        <v>2</v>
      </c>
      <c r="AA120" s="53">
        <v>4</v>
      </c>
      <c r="AB120" s="53">
        <v>4</v>
      </c>
      <c r="AC120" s="53">
        <v>3</v>
      </c>
      <c r="AD120" s="53">
        <v>2</v>
      </c>
      <c r="AE120" s="53">
        <v>4</v>
      </c>
      <c r="AF120" s="53">
        <v>4</v>
      </c>
      <c r="AG120" s="53">
        <v>4</v>
      </c>
      <c r="AH120" s="53">
        <v>2</v>
      </c>
      <c r="AI120" s="53">
        <v>2</v>
      </c>
      <c r="AJ120" s="53">
        <v>3</v>
      </c>
      <c r="AK120" s="53">
        <v>3</v>
      </c>
      <c r="AL120" s="53">
        <v>2</v>
      </c>
      <c r="AM120" s="53">
        <v>2</v>
      </c>
      <c r="AN120" s="53">
        <v>4</v>
      </c>
      <c r="AO120" s="53">
        <v>3</v>
      </c>
      <c r="AP120" s="53">
        <v>2</v>
      </c>
      <c r="AQ120" s="53">
        <v>2</v>
      </c>
      <c r="AR120" s="53">
        <v>3</v>
      </c>
      <c r="AS120" s="53">
        <v>3</v>
      </c>
      <c r="AT120" s="53">
        <v>2</v>
      </c>
      <c r="AU120" s="53">
        <v>4</v>
      </c>
      <c r="AV120" s="53">
        <v>4</v>
      </c>
      <c r="AW120" s="53">
        <v>2</v>
      </c>
      <c r="AX120" s="53">
        <v>2</v>
      </c>
      <c r="AY120" s="53">
        <v>3</v>
      </c>
      <c r="AZ120" s="53">
        <v>3</v>
      </c>
      <c r="BA120" s="53">
        <v>2</v>
      </c>
      <c r="BB120" s="53">
        <v>3</v>
      </c>
      <c r="BC120" s="53">
        <v>4</v>
      </c>
      <c r="BD120" s="53">
        <v>3</v>
      </c>
      <c r="BE120" s="53">
        <v>4</v>
      </c>
      <c r="BF120" s="53">
        <v>2</v>
      </c>
      <c r="BI120" s="53" t="s">
        <v>2061</v>
      </c>
      <c r="BJ120" s="53" t="s">
        <v>2029</v>
      </c>
      <c r="BK120" s="53" t="s">
        <v>2037</v>
      </c>
      <c r="BL120" s="53" t="s">
        <v>145</v>
      </c>
      <c r="BM120" s="53" t="s">
        <v>2328</v>
      </c>
      <c r="BN120" s="53" t="s">
        <v>163</v>
      </c>
      <c r="BO120" s="53" t="s">
        <v>172</v>
      </c>
      <c r="BP120" s="53" t="s">
        <v>176</v>
      </c>
      <c r="BQ120" s="53" t="s">
        <v>183</v>
      </c>
      <c r="BR120" s="53" t="s">
        <v>1434</v>
      </c>
      <c r="BS120" s="53" t="s">
        <v>153</v>
      </c>
      <c r="BT120" s="53" t="s">
        <v>372</v>
      </c>
      <c r="BU120" s="53" t="s">
        <v>208</v>
      </c>
      <c r="BV120" s="53" t="s">
        <v>214</v>
      </c>
      <c r="BW120" s="53" t="s">
        <v>2031</v>
      </c>
    </row>
    <row r="121" spans="1:75" ht="12.75" x14ac:dyDescent="0.2">
      <c r="A121" s="55">
        <v>43467.613463472226</v>
      </c>
      <c r="B121" s="53">
        <v>3</v>
      </c>
      <c r="C121" s="53">
        <v>4</v>
      </c>
      <c r="D121" s="53">
        <v>1</v>
      </c>
      <c r="E121" s="53">
        <v>3</v>
      </c>
      <c r="F121" s="53">
        <v>2</v>
      </c>
      <c r="G121" s="53">
        <v>4</v>
      </c>
      <c r="H121" s="53">
        <v>3</v>
      </c>
      <c r="I121" s="53">
        <v>4</v>
      </c>
      <c r="J121" s="53">
        <v>2</v>
      </c>
      <c r="K121" s="53">
        <v>3</v>
      </c>
      <c r="L121" s="53">
        <v>5</v>
      </c>
      <c r="M121" s="53">
        <v>3</v>
      </c>
      <c r="N121" s="53">
        <v>3</v>
      </c>
      <c r="O121" s="53">
        <v>5</v>
      </c>
      <c r="P121" s="53">
        <v>5</v>
      </c>
      <c r="Q121" s="53">
        <v>5</v>
      </c>
      <c r="R121" s="53">
        <v>5</v>
      </c>
      <c r="S121" s="53">
        <v>2</v>
      </c>
      <c r="T121" s="53">
        <v>4</v>
      </c>
      <c r="U121" s="53">
        <v>2</v>
      </c>
      <c r="V121" s="53">
        <v>1</v>
      </c>
      <c r="W121" s="53">
        <v>5</v>
      </c>
      <c r="X121" s="53">
        <v>5</v>
      </c>
      <c r="Y121" s="53">
        <v>5</v>
      </c>
      <c r="Z121" s="53">
        <v>5</v>
      </c>
      <c r="AA121" s="53">
        <v>5</v>
      </c>
      <c r="AB121" s="53">
        <v>4</v>
      </c>
      <c r="AC121" s="53">
        <v>5</v>
      </c>
      <c r="AD121" s="53">
        <v>5</v>
      </c>
      <c r="AE121" s="53">
        <v>4</v>
      </c>
      <c r="AF121" s="53">
        <v>4</v>
      </c>
      <c r="AG121" s="53">
        <v>4</v>
      </c>
      <c r="AH121" s="53">
        <v>4</v>
      </c>
      <c r="AI121" s="53">
        <v>5</v>
      </c>
      <c r="AJ121" s="53">
        <v>5</v>
      </c>
      <c r="AK121" s="53">
        <v>5</v>
      </c>
      <c r="AL121" s="53">
        <v>4</v>
      </c>
      <c r="AM121" s="53">
        <v>2</v>
      </c>
      <c r="AN121" s="53">
        <v>5</v>
      </c>
      <c r="AO121" s="53">
        <v>4</v>
      </c>
      <c r="AP121" s="53">
        <v>5</v>
      </c>
      <c r="AQ121" s="53">
        <v>4</v>
      </c>
      <c r="AR121" s="53">
        <v>5</v>
      </c>
      <c r="AS121" s="53">
        <v>4</v>
      </c>
      <c r="AT121" s="53">
        <v>5</v>
      </c>
      <c r="AU121" s="53">
        <v>5</v>
      </c>
      <c r="AV121" s="53">
        <v>4</v>
      </c>
      <c r="AW121" s="53">
        <v>4</v>
      </c>
      <c r="AX121" s="53">
        <v>5</v>
      </c>
      <c r="AY121" s="53">
        <v>5</v>
      </c>
      <c r="AZ121" s="53">
        <v>5</v>
      </c>
      <c r="BA121" s="53">
        <v>5</v>
      </c>
      <c r="BB121" s="53">
        <v>3</v>
      </c>
      <c r="BC121" s="53">
        <v>4</v>
      </c>
      <c r="BD121" s="53">
        <v>5</v>
      </c>
      <c r="BE121" s="53" t="s">
        <v>5</v>
      </c>
      <c r="BF121" s="53">
        <v>5</v>
      </c>
      <c r="BI121" s="53" t="s">
        <v>2069</v>
      </c>
      <c r="BJ121" s="53" t="s">
        <v>2086</v>
      </c>
      <c r="BK121" s="53" t="s">
        <v>2037</v>
      </c>
      <c r="BL121" s="53" t="s">
        <v>147</v>
      </c>
      <c r="BN121" s="53" t="s">
        <v>162</v>
      </c>
      <c r="BO121" s="53" t="s">
        <v>171</v>
      </c>
      <c r="BP121" s="53" t="s">
        <v>176</v>
      </c>
      <c r="BQ121" s="53" t="s">
        <v>183</v>
      </c>
      <c r="BS121" s="53" t="s">
        <v>203</v>
      </c>
      <c r="BT121" s="53" t="s">
        <v>471</v>
      </c>
      <c r="BU121" s="53" t="s">
        <v>208</v>
      </c>
      <c r="BV121" s="53" t="s">
        <v>214</v>
      </c>
      <c r="BW121" s="53" t="s">
        <v>2031</v>
      </c>
    </row>
    <row r="122" spans="1:75" ht="12.75" x14ac:dyDescent="0.2">
      <c r="A122" s="55">
        <v>43467.848620347228</v>
      </c>
      <c r="B122" s="53">
        <v>1</v>
      </c>
      <c r="C122" s="53">
        <v>2</v>
      </c>
      <c r="D122" s="53">
        <v>1</v>
      </c>
      <c r="E122" s="53">
        <v>4</v>
      </c>
      <c r="F122" s="53">
        <v>2</v>
      </c>
      <c r="G122" s="53">
        <v>4</v>
      </c>
      <c r="H122" s="53">
        <v>2</v>
      </c>
      <c r="I122" s="53">
        <v>4</v>
      </c>
      <c r="J122" s="53">
        <v>2</v>
      </c>
      <c r="K122" s="53">
        <v>1</v>
      </c>
      <c r="L122" s="53">
        <v>4</v>
      </c>
      <c r="M122" s="53">
        <v>1</v>
      </c>
      <c r="N122" s="53">
        <v>2</v>
      </c>
      <c r="O122" s="53">
        <v>5</v>
      </c>
      <c r="P122" s="53">
        <v>3</v>
      </c>
      <c r="Q122" s="53">
        <v>4</v>
      </c>
      <c r="R122" s="53">
        <v>5</v>
      </c>
      <c r="S122" s="53">
        <v>5</v>
      </c>
      <c r="T122" s="53">
        <v>2</v>
      </c>
      <c r="U122" s="53">
        <v>2</v>
      </c>
      <c r="V122" s="53">
        <v>1</v>
      </c>
      <c r="W122" s="53">
        <v>5</v>
      </c>
      <c r="X122" s="53">
        <v>4</v>
      </c>
      <c r="Y122" s="53">
        <v>1</v>
      </c>
      <c r="Z122" s="53">
        <v>2</v>
      </c>
      <c r="AA122" s="53">
        <v>3</v>
      </c>
      <c r="AB122" s="53">
        <v>5</v>
      </c>
      <c r="AC122" s="53">
        <v>3</v>
      </c>
      <c r="AD122" s="53">
        <v>3</v>
      </c>
      <c r="AE122" s="53">
        <v>1</v>
      </c>
      <c r="AF122" s="53">
        <v>1</v>
      </c>
      <c r="AG122" s="53">
        <v>4</v>
      </c>
      <c r="AH122" s="53">
        <v>1</v>
      </c>
      <c r="AI122" s="53">
        <v>4</v>
      </c>
      <c r="AJ122" s="53">
        <v>3</v>
      </c>
      <c r="AK122" s="53">
        <v>2</v>
      </c>
      <c r="AL122" s="53">
        <v>4</v>
      </c>
      <c r="AM122" s="53">
        <v>3</v>
      </c>
      <c r="AN122" s="53">
        <v>4</v>
      </c>
      <c r="AO122" s="53">
        <v>1</v>
      </c>
      <c r="AP122" s="53">
        <v>4</v>
      </c>
      <c r="AQ122" s="53">
        <v>4</v>
      </c>
      <c r="AR122" s="53">
        <v>4</v>
      </c>
      <c r="AS122" s="53" t="s">
        <v>5</v>
      </c>
      <c r="AT122" s="53">
        <v>2</v>
      </c>
      <c r="AU122" s="53">
        <v>5</v>
      </c>
      <c r="AV122" s="53">
        <v>3</v>
      </c>
      <c r="AW122" s="53">
        <v>4</v>
      </c>
      <c r="AX122" s="53">
        <v>5</v>
      </c>
      <c r="AY122" s="53">
        <v>4</v>
      </c>
      <c r="AZ122" s="53">
        <v>5</v>
      </c>
      <c r="BA122" s="53" t="s">
        <v>5</v>
      </c>
      <c r="BB122" s="53">
        <v>5</v>
      </c>
      <c r="BC122" s="53">
        <v>1</v>
      </c>
      <c r="BD122" s="53">
        <v>1</v>
      </c>
      <c r="BE122" s="53" t="s">
        <v>5</v>
      </c>
      <c r="BF122" s="53">
        <v>5</v>
      </c>
      <c r="BG122" s="53" t="s">
        <v>2329</v>
      </c>
      <c r="BH122" s="53" t="s">
        <v>2085</v>
      </c>
      <c r="BI122" s="53" t="s">
        <v>2033</v>
      </c>
      <c r="BJ122" s="53" t="s">
        <v>2151</v>
      </c>
      <c r="BK122" s="53" t="s">
        <v>2042</v>
      </c>
      <c r="BL122" s="53" t="s">
        <v>2052</v>
      </c>
      <c r="BM122" s="53" t="s">
        <v>2330</v>
      </c>
      <c r="BN122" s="53" t="s">
        <v>162</v>
      </c>
      <c r="BO122" s="53" t="s">
        <v>170</v>
      </c>
      <c r="BP122" s="53" t="s">
        <v>181</v>
      </c>
      <c r="BQ122" s="53" t="s">
        <v>183</v>
      </c>
      <c r="BR122" s="53" t="s">
        <v>819</v>
      </c>
      <c r="BS122" s="53" t="s">
        <v>204</v>
      </c>
      <c r="BT122" s="53" t="s">
        <v>1191</v>
      </c>
      <c r="BU122" s="53" t="s">
        <v>208</v>
      </c>
      <c r="BV122" s="53" t="s">
        <v>214</v>
      </c>
      <c r="BW122" s="53" t="s">
        <v>2031</v>
      </c>
    </row>
    <row r="123" spans="1:75" ht="12.75" x14ac:dyDescent="0.2">
      <c r="A123" s="55">
        <v>43468.37668306713</v>
      </c>
      <c r="B123" s="53">
        <v>2</v>
      </c>
      <c r="C123" s="53">
        <v>5</v>
      </c>
      <c r="D123" s="53">
        <v>4</v>
      </c>
      <c r="E123" s="53">
        <v>5</v>
      </c>
      <c r="F123" s="53">
        <v>3</v>
      </c>
      <c r="G123" s="53">
        <v>5</v>
      </c>
      <c r="H123" s="53">
        <v>4</v>
      </c>
      <c r="I123" s="53">
        <v>2</v>
      </c>
      <c r="J123" s="53">
        <v>1</v>
      </c>
      <c r="K123" s="53">
        <v>2</v>
      </c>
      <c r="L123" s="53">
        <v>2</v>
      </c>
      <c r="M123" s="53">
        <v>4</v>
      </c>
      <c r="N123" s="53">
        <v>2</v>
      </c>
      <c r="O123" s="53">
        <v>3</v>
      </c>
      <c r="P123" s="53">
        <v>4</v>
      </c>
      <c r="Q123" s="53">
        <v>3</v>
      </c>
      <c r="R123" s="53">
        <v>3</v>
      </c>
      <c r="S123" s="53">
        <v>1</v>
      </c>
      <c r="T123" s="53">
        <v>3</v>
      </c>
      <c r="U123" s="53">
        <v>4</v>
      </c>
      <c r="V123" s="53">
        <v>3</v>
      </c>
      <c r="W123" s="53">
        <v>3</v>
      </c>
      <c r="X123" s="53">
        <v>4</v>
      </c>
      <c r="Y123" s="53">
        <v>2</v>
      </c>
      <c r="Z123" s="53">
        <v>3</v>
      </c>
      <c r="AA123" s="53">
        <v>3</v>
      </c>
      <c r="AB123" s="53">
        <v>3</v>
      </c>
      <c r="AC123" s="53">
        <v>3</v>
      </c>
      <c r="AD123" s="53">
        <v>3</v>
      </c>
      <c r="AE123" s="53">
        <v>3</v>
      </c>
      <c r="AF123" s="53">
        <v>3</v>
      </c>
      <c r="AG123" s="53">
        <v>4</v>
      </c>
      <c r="AH123" s="53">
        <v>4</v>
      </c>
      <c r="AI123" s="53">
        <v>5</v>
      </c>
      <c r="AJ123" s="53">
        <v>4</v>
      </c>
      <c r="AK123" s="53">
        <v>3</v>
      </c>
      <c r="AL123" s="53">
        <v>5</v>
      </c>
      <c r="AM123" s="53">
        <v>5</v>
      </c>
      <c r="AN123" s="53">
        <v>4</v>
      </c>
      <c r="AO123" s="53">
        <v>4</v>
      </c>
      <c r="AP123" s="53">
        <v>5</v>
      </c>
      <c r="AQ123" s="53">
        <v>3</v>
      </c>
      <c r="AR123" s="53">
        <v>2</v>
      </c>
      <c r="AS123" s="53">
        <v>3</v>
      </c>
      <c r="AT123" s="53">
        <v>3</v>
      </c>
      <c r="AU123" s="53">
        <v>2</v>
      </c>
      <c r="AV123" s="53">
        <v>4</v>
      </c>
      <c r="AW123" s="53">
        <v>4</v>
      </c>
      <c r="AX123" s="53">
        <v>4</v>
      </c>
      <c r="AY123" s="53">
        <v>4</v>
      </c>
      <c r="AZ123" s="53">
        <v>4</v>
      </c>
      <c r="BA123" s="53">
        <v>3</v>
      </c>
      <c r="BB123" s="53">
        <v>2</v>
      </c>
      <c r="BC123" s="53">
        <v>3</v>
      </c>
      <c r="BD123" s="53">
        <v>4</v>
      </c>
      <c r="BE123" s="53">
        <v>3</v>
      </c>
      <c r="BF123" s="53">
        <v>4</v>
      </c>
      <c r="BI123" s="53" t="s">
        <v>2033</v>
      </c>
      <c r="BJ123" s="53" t="s">
        <v>2090</v>
      </c>
      <c r="BK123" s="53" t="s">
        <v>2030</v>
      </c>
      <c r="BL123" s="53" t="s">
        <v>147</v>
      </c>
      <c r="BM123" s="53" t="s">
        <v>2331</v>
      </c>
      <c r="BN123" s="53" t="s">
        <v>163</v>
      </c>
      <c r="BO123" s="53" t="s">
        <v>170</v>
      </c>
      <c r="BP123" s="53" t="s">
        <v>176</v>
      </c>
      <c r="BQ123" s="53" t="s">
        <v>183</v>
      </c>
      <c r="BR123" s="53" t="s">
        <v>2332</v>
      </c>
      <c r="BS123" s="53" t="s">
        <v>202</v>
      </c>
      <c r="BT123" s="53" t="s">
        <v>331</v>
      </c>
      <c r="BU123" s="53" t="s">
        <v>208</v>
      </c>
      <c r="BV123" s="53" t="s">
        <v>214</v>
      </c>
      <c r="BW123" s="53" t="s">
        <v>2031</v>
      </c>
    </row>
    <row r="124" spans="1:75" ht="12.75" x14ac:dyDescent="0.2">
      <c r="A124" s="55">
        <v>43468.507702256946</v>
      </c>
      <c r="B124" s="53">
        <v>4</v>
      </c>
      <c r="C124" s="53">
        <v>5</v>
      </c>
      <c r="D124" s="53">
        <v>5</v>
      </c>
      <c r="E124" s="53">
        <v>4</v>
      </c>
      <c r="F124" s="53">
        <v>4</v>
      </c>
      <c r="G124" s="53">
        <v>5</v>
      </c>
      <c r="H124" s="53">
        <v>5</v>
      </c>
      <c r="I124" s="53">
        <v>4</v>
      </c>
      <c r="J124" s="53">
        <v>3</v>
      </c>
      <c r="K124" s="53">
        <v>1</v>
      </c>
      <c r="L124" s="53">
        <v>1</v>
      </c>
      <c r="M124" s="53">
        <v>5</v>
      </c>
      <c r="N124" s="53">
        <v>4</v>
      </c>
      <c r="O124" s="53">
        <v>3</v>
      </c>
      <c r="P124" s="53">
        <v>3</v>
      </c>
      <c r="Q124" s="53">
        <v>5</v>
      </c>
      <c r="R124" s="53">
        <v>4</v>
      </c>
      <c r="S124" s="53">
        <v>3</v>
      </c>
      <c r="T124" s="53">
        <v>1</v>
      </c>
      <c r="U124" s="53">
        <v>3</v>
      </c>
      <c r="V124" s="53">
        <v>1</v>
      </c>
      <c r="W124" s="53">
        <v>2</v>
      </c>
      <c r="X124" s="53">
        <v>5</v>
      </c>
      <c r="Y124" s="53">
        <v>5</v>
      </c>
      <c r="Z124" s="53">
        <v>5</v>
      </c>
      <c r="AA124" s="53">
        <v>5</v>
      </c>
      <c r="AB124" s="53">
        <v>5</v>
      </c>
      <c r="AC124" s="53">
        <v>5</v>
      </c>
      <c r="AD124" s="53">
        <v>5</v>
      </c>
      <c r="AE124" s="53">
        <v>5</v>
      </c>
      <c r="AF124" s="53">
        <v>5</v>
      </c>
      <c r="AG124" s="53">
        <v>5</v>
      </c>
      <c r="AH124" s="53">
        <v>5</v>
      </c>
      <c r="AI124" s="53">
        <v>5</v>
      </c>
      <c r="AJ124" s="53">
        <v>5</v>
      </c>
      <c r="AK124" s="53">
        <v>5</v>
      </c>
      <c r="AL124" s="53">
        <v>5</v>
      </c>
      <c r="AM124" s="53">
        <v>5</v>
      </c>
      <c r="AN124" s="53">
        <v>4</v>
      </c>
      <c r="AO124" s="53">
        <v>3</v>
      </c>
      <c r="AP124" s="53">
        <v>5</v>
      </c>
      <c r="AQ124" s="53">
        <v>5</v>
      </c>
      <c r="AR124" s="53">
        <v>3</v>
      </c>
      <c r="AS124" s="53">
        <v>3</v>
      </c>
      <c r="AT124" s="53">
        <v>3</v>
      </c>
      <c r="AU124" s="53">
        <v>2</v>
      </c>
      <c r="AV124" s="53">
        <v>5</v>
      </c>
      <c r="AW124" s="53">
        <v>4</v>
      </c>
      <c r="AX124" s="53">
        <v>5</v>
      </c>
      <c r="AY124" s="53">
        <v>4</v>
      </c>
      <c r="AZ124" s="53">
        <v>4</v>
      </c>
      <c r="BA124" s="53">
        <v>3</v>
      </c>
      <c r="BB124" s="53">
        <v>3</v>
      </c>
      <c r="BC124" s="53">
        <v>2</v>
      </c>
      <c r="BD124" s="53">
        <v>3</v>
      </c>
      <c r="BE124" s="53" t="s">
        <v>5</v>
      </c>
      <c r="BF124" s="53">
        <v>3</v>
      </c>
      <c r="BG124" s="53" t="s">
        <v>2333</v>
      </c>
      <c r="BH124" s="53" t="s">
        <v>2119</v>
      </c>
      <c r="BI124" s="53" t="s">
        <v>2033</v>
      </c>
      <c r="BJ124" s="53" t="s">
        <v>2086</v>
      </c>
      <c r="BK124" s="53" t="s">
        <v>2030</v>
      </c>
      <c r="BL124" s="53" t="s">
        <v>147</v>
      </c>
      <c r="BM124" s="53" t="s">
        <v>2334</v>
      </c>
      <c r="BN124" s="53" t="s">
        <v>162</v>
      </c>
      <c r="BO124" s="53" t="s">
        <v>172</v>
      </c>
      <c r="BP124" s="53" t="s">
        <v>179</v>
      </c>
      <c r="BQ124" s="53" t="s">
        <v>184</v>
      </c>
      <c r="BR124" s="53" t="s">
        <v>2335</v>
      </c>
      <c r="BS124" s="53" t="s">
        <v>202</v>
      </c>
      <c r="BT124" s="53" t="s">
        <v>854</v>
      </c>
      <c r="BU124" s="53" t="s">
        <v>208</v>
      </c>
      <c r="BV124" s="53" t="s">
        <v>214</v>
      </c>
      <c r="BW124" s="53" t="s">
        <v>2031</v>
      </c>
    </row>
    <row r="125" spans="1:75" ht="12.75" x14ac:dyDescent="0.2">
      <c r="A125" s="55">
        <v>43471.711384594906</v>
      </c>
      <c r="B125" s="53">
        <v>4</v>
      </c>
      <c r="C125" s="53">
        <v>3</v>
      </c>
      <c r="D125" s="53">
        <v>3</v>
      </c>
      <c r="E125" s="53">
        <v>4</v>
      </c>
      <c r="F125" s="53">
        <v>3</v>
      </c>
      <c r="G125" s="53">
        <v>3</v>
      </c>
      <c r="H125" s="53">
        <v>3</v>
      </c>
      <c r="I125" s="53">
        <v>3</v>
      </c>
      <c r="J125" s="53">
        <v>3</v>
      </c>
      <c r="K125" s="53">
        <v>4</v>
      </c>
      <c r="L125" s="53">
        <v>3</v>
      </c>
      <c r="M125" s="53">
        <v>4</v>
      </c>
      <c r="N125" s="53">
        <v>4</v>
      </c>
      <c r="O125" s="53">
        <v>1</v>
      </c>
      <c r="P125" s="53">
        <v>4</v>
      </c>
      <c r="Q125" s="53">
        <v>4</v>
      </c>
      <c r="R125" s="53">
        <v>3</v>
      </c>
      <c r="S125" s="53">
        <v>4</v>
      </c>
      <c r="T125" s="53">
        <v>5</v>
      </c>
      <c r="U125" s="53">
        <v>5</v>
      </c>
      <c r="V125" s="53">
        <v>4</v>
      </c>
      <c r="W125" s="53">
        <v>3</v>
      </c>
      <c r="X125" s="53">
        <v>3</v>
      </c>
      <c r="Y125" s="53">
        <v>4</v>
      </c>
      <c r="Z125" s="53">
        <v>4</v>
      </c>
      <c r="AA125" s="53">
        <v>4</v>
      </c>
      <c r="AB125" s="53">
        <v>5</v>
      </c>
      <c r="AC125" s="53">
        <v>4</v>
      </c>
      <c r="AD125" s="53">
        <v>4</v>
      </c>
      <c r="AE125" s="53">
        <v>4</v>
      </c>
      <c r="AF125" s="53">
        <v>3</v>
      </c>
      <c r="AG125" s="53">
        <v>3</v>
      </c>
      <c r="AH125" s="53">
        <v>3</v>
      </c>
      <c r="AI125" s="53">
        <v>5</v>
      </c>
      <c r="AJ125" s="53">
        <v>3</v>
      </c>
      <c r="AK125" s="53">
        <v>3</v>
      </c>
      <c r="AL125" s="53">
        <v>4</v>
      </c>
      <c r="AM125" s="53">
        <v>3</v>
      </c>
      <c r="AN125" s="53">
        <v>3</v>
      </c>
      <c r="AO125" s="53">
        <v>3</v>
      </c>
      <c r="AP125" s="53">
        <v>3</v>
      </c>
      <c r="AQ125" s="53">
        <v>3</v>
      </c>
      <c r="AR125" s="53">
        <v>3</v>
      </c>
      <c r="AS125" s="53">
        <v>3</v>
      </c>
      <c r="AT125" s="53">
        <v>3</v>
      </c>
      <c r="AU125" s="53">
        <v>3</v>
      </c>
      <c r="AV125" s="53">
        <v>4</v>
      </c>
      <c r="AW125" s="53">
        <v>4</v>
      </c>
      <c r="AX125" s="53">
        <v>4</v>
      </c>
      <c r="AY125" s="53">
        <v>3</v>
      </c>
      <c r="AZ125" s="53">
        <v>3</v>
      </c>
      <c r="BA125" s="53">
        <v>3</v>
      </c>
      <c r="BB125" s="53">
        <v>3</v>
      </c>
      <c r="BC125" s="53">
        <v>3</v>
      </c>
      <c r="BD125" s="53">
        <v>4</v>
      </c>
      <c r="BE125" s="53">
        <v>3</v>
      </c>
      <c r="BF125" s="53">
        <v>4</v>
      </c>
      <c r="BG125" s="53" t="s">
        <v>2336</v>
      </c>
      <c r="BH125" s="53" t="s">
        <v>2199</v>
      </c>
      <c r="BI125" s="53" t="s">
        <v>2028</v>
      </c>
      <c r="BJ125" s="53" t="s">
        <v>2233</v>
      </c>
      <c r="BK125" s="53" t="s">
        <v>2066</v>
      </c>
      <c r="BL125" s="53" t="s">
        <v>148</v>
      </c>
      <c r="BM125" s="53" t="s">
        <v>2337</v>
      </c>
      <c r="BN125" s="53" t="s">
        <v>162</v>
      </c>
      <c r="BO125" s="53" t="s">
        <v>169</v>
      </c>
      <c r="BP125" s="53" t="s">
        <v>176</v>
      </c>
      <c r="BQ125" s="53" t="s">
        <v>183</v>
      </c>
      <c r="BR125" s="53" t="s">
        <v>2338</v>
      </c>
      <c r="BS125" s="53" t="s">
        <v>192</v>
      </c>
      <c r="BT125" s="53" t="s">
        <v>2339</v>
      </c>
      <c r="BU125" s="53" t="s">
        <v>158</v>
      </c>
      <c r="BV125" s="53" t="s">
        <v>216</v>
      </c>
      <c r="BW125" s="53" t="s">
        <v>2031</v>
      </c>
    </row>
    <row r="126" spans="1:75" ht="12.75" x14ac:dyDescent="0.2">
      <c r="A126" s="55">
        <v>43472.418313425922</v>
      </c>
      <c r="B126" s="53">
        <v>4</v>
      </c>
      <c r="C126" s="53">
        <v>5</v>
      </c>
      <c r="D126" s="53">
        <v>5</v>
      </c>
      <c r="E126" s="53">
        <v>5</v>
      </c>
      <c r="F126" s="53">
        <v>3</v>
      </c>
      <c r="G126" s="53">
        <v>5</v>
      </c>
      <c r="H126" s="53">
        <v>4</v>
      </c>
      <c r="I126" s="53">
        <v>2</v>
      </c>
      <c r="J126" s="53">
        <v>1</v>
      </c>
      <c r="K126" s="53">
        <v>5</v>
      </c>
      <c r="L126" s="53">
        <v>3</v>
      </c>
      <c r="M126" s="53">
        <v>3</v>
      </c>
      <c r="N126" s="53">
        <v>2</v>
      </c>
      <c r="O126" s="53">
        <v>5</v>
      </c>
      <c r="P126" s="53">
        <v>4</v>
      </c>
      <c r="Q126" s="53">
        <v>5</v>
      </c>
      <c r="R126" s="53">
        <v>2</v>
      </c>
      <c r="S126" s="53">
        <v>4</v>
      </c>
      <c r="T126" s="53">
        <v>3</v>
      </c>
      <c r="U126" s="53">
        <v>2</v>
      </c>
      <c r="V126" s="53">
        <v>1</v>
      </c>
      <c r="W126" s="53">
        <v>5</v>
      </c>
      <c r="X126" s="53">
        <v>4</v>
      </c>
      <c r="Y126" s="53">
        <v>3</v>
      </c>
      <c r="Z126" s="53">
        <v>5</v>
      </c>
      <c r="AA126" s="53">
        <v>5</v>
      </c>
      <c r="AB126" s="53">
        <v>5</v>
      </c>
      <c r="AC126" s="53">
        <v>5</v>
      </c>
      <c r="AD126" s="53">
        <v>5</v>
      </c>
      <c r="AE126" s="53">
        <v>3</v>
      </c>
      <c r="AF126" s="53">
        <v>4</v>
      </c>
      <c r="AG126" s="53">
        <v>4</v>
      </c>
      <c r="AH126" s="53">
        <v>5</v>
      </c>
      <c r="AI126" s="53">
        <v>4</v>
      </c>
      <c r="AJ126" s="53">
        <v>2</v>
      </c>
      <c r="AK126" s="53">
        <v>4</v>
      </c>
      <c r="AL126" s="53">
        <v>5</v>
      </c>
      <c r="AM126" s="53">
        <v>5</v>
      </c>
      <c r="AN126" s="53">
        <v>5</v>
      </c>
      <c r="AO126" s="53">
        <v>4</v>
      </c>
      <c r="AP126" s="53">
        <v>5</v>
      </c>
      <c r="AQ126" s="53">
        <v>4</v>
      </c>
      <c r="AR126" s="53">
        <v>4</v>
      </c>
      <c r="AS126" s="53">
        <v>3</v>
      </c>
      <c r="AT126" s="53">
        <v>5</v>
      </c>
      <c r="AU126" s="53">
        <v>3</v>
      </c>
      <c r="AV126" s="53">
        <v>5</v>
      </c>
      <c r="AW126" s="53">
        <v>4</v>
      </c>
      <c r="AX126" s="53">
        <v>5</v>
      </c>
      <c r="AY126" s="53">
        <v>5</v>
      </c>
      <c r="AZ126" s="53">
        <v>5</v>
      </c>
      <c r="BA126" s="53">
        <v>4</v>
      </c>
      <c r="BB126" s="53">
        <v>5</v>
      </c>
      <c r="BC126" s="53">
        <v>3</v>
      </c>
      <c r="BD126" s="53">
        <v>4</v>
      </c>
      <c r="BE126" s="53">
        <v>2</v>
      </c>
      <c r="BF126" s="53">
        <v>5</v>
      </c>
      <c r="BH126" s="53" t="s">
        <v>2039</v>
      </c>
      <c r="BI126" s="53" t="s">
        <v>2033</v>
      </c>
      <c r="BJ126" s="53" t="s">
        <v>2086</v>
      </c>
      <c r="BK126" s="53" t="s">
        <v>2049</v>
      </c>
      <c r="BL126" s="53" t="s">
        <v>2052</v>
      </c>
      <c r="BM126" s="53" t="s">
        <v>2340</v>
      </c>
      <c r="BN126" s="53" t="s">
        <v>162</v>
      </c>
      <c r="BO126" s="53" t="s">
        <v>170</v>
      </c>
      <c r="BP126" s="53" t="s">
        <v>181</v>
      </c>
      <c r="BQ126" s="53" t="s">
        <v>183</v>
      </c>
      <c r="BR126" s="53" t="s">
        <v>533</v>
      </c>
      <c r="BS126" s="53" t="s">
        <v>202</v>
      </c>
      <c r="BT126" s="53" t="s">
        <v>400</v>
      </c>
      <c r="BU126" s="53" t="s">
        <v>209</v>
      </c>
      <c r="BV126" s="53" t="s">
        <v>215</v>
      </c>
      <c r="BW126" s="53" t="s">
        <v>2031</v>
      </c>
    </row>
    <row r="127" spans="1:75" ht="12.75" x14ac:dyDescent="0.2">
      <c r="A127" s="55">
        <v>43472.454561296297</v>
      </c>
      <c r="B127" s="53">
        <v>4</v>
      </c>
      <c r="C127" s="53">
        <v>5</v>
      </c>
      <c r="D127" s="53">
        <v>4</v>
      </c>
      <c r="E127" s="53">
        <v>4</v>
      </c>
      <c r="F127" s="53">
        <v>1</v>
      </c>
      <c r="G127" s="53">
        <v>5</v>
      </c>
      <c r="H127" s="53">
        <v>5</v>
      </c>
      <c r="I127" s="53">
        <v>5</v>
      </c>
      <c r="J127" s="53">
        <v>1</v>
      </c>
      <c r="K127" s="53">
        <v>3</v>
      </c>
      <c r="L127" s="53">
        <v>2</v>
      </c>
      <c r="M127" s="53">
        <v>4</v>
      </c>
      <c r="N127" s="53">
        <v>3</v>
      </c>
      <c r="O127" s="53">
        <v>3</v>
      </c>
      <c r="P127" s="53">
        <v>4</v>
      </c>
      <c r="Q127" s="53">
        <v>4</v>
      </c>
      <c r="R127" s="53">
        <v>2</v>
      </c>
      <c r="S127" s="53">
        <v>3</v>
      </c>
      <c r="T127" s="53">
        <v>2</v>
      </c>
      <c r="U127" s="53">
        <v>4</v>
      </c>
      <c r="V127" s="53">
        <v>1</v>
      </c>
      <c r="W127" s="53">
        <v>5</v>
      </c>
      <c r="X127" s="53">
        <v>5</v>
      </c>
      <c r="Y127" s="53">
        <v>4</v>
      </c>
      <c r="Z127" s="53">
        <v>5</v>
      </c>
      <c r="AA127" s="53">
        <v>5</v>
      </c>
      <c r="AB127" s="53">
        <v>5</v>
      </c>
      <c r="AC127" s="53">
        <v>4</v>
      </c>
      <c r="AD127" s="53">
        <v>5</v>
      </c>
      <c r="AE127" s="53">
        <v>4</v>
      </c>
      <c r="AF127" s="53">
        <v>4</v>
      </c>
      <c r="AG127" s="53">
        <v>4</v>
      </c>
      <c r="AH127" s="53">
        <v>4</v>
      </c>
      <c r="AI127" s="53">
        <v>5</v>
      </c>
      <c r="AJ127" s="53">
        <v>5</v>
      </c>
      <c r="AK127" s="53">
        <v>5</v>
      </c>
      <c r="AL127" s="53">
        <v>5</v>
      </c>
      <c r="AM127" s="53">
        <v>4</v>
      </c>
      <c r="AN127" s="53">
        <v>4</v>
      </c>
      <c r="AO127" s="53">
        <v>1</v>
      </c>
      <c r="AP127" s="53">
        <v>5</v>
      </c>
      <c r="AQ127" s="53">
        <v>5</v>
      </c>
      <c r="AR127" s="53">
        <v>5</v>
      </c>
      <c r="AS127" s="53">
        <v>1</v>
      </c>
      <c r="AT127" s="53">
        <v>3</v>
      </c>
      <c r="AU127" s="53">
        <v>2</v>
      </c>
      <c r="AV127" s="53">
        <v>5</v>
      </c>
      <c r="AW127" s="53">
        <v>3</v>
      </c>
      <c r="AX127" s="53">
        <v>2</v>
      </c>
      <c r="AY127" s="53">
        <v>4</v>
      </c>
      <c r="AZ127" s="53">
        <v>5</v>
      </c>
      <c r="BA127" s="53">
        <v>2</v>
      </c>
      <c r="BB127" s="53">
        <v>3</v>
      </c>
      <c r="BC127" s="53">
        <v>1</v>
      </c>
      <c r="BD127" s="53">
        <v>5</v>
      </c>
      <c r="BE127" s="53">
        <v>1</v>
      </c>
      <c r="BF127" s="53">
        <v>5</v>
      </c>
      <c r="BG127" s="53" t="s">
        <v>2341</v>
      </c>
      <c r="BH127" s="53" t="s">
        <v>2085</v>
      </c>
      <c r="BI127" s="53" t="s">
        <v>2033</v>
      </c>
      <c r="BJ127" s="53" t="s">
        <v>2090</v>
      </c>
      <c r="BK127" s="53" t="s">
        <v>2042</v>
      </c>
      <c r="BL127" s="53" t="s">
        <v>2052</v>
      </c>
      <c r="BM127" s="53" t="s">
        <v>2342</v>
      </c>
      <c r="BN127" s="53" t="s">
        <v>163</v>
      </c>
      <c r="BO127" s="53" t="s">
        <v>172</v>
      </c>
      <c r="BP127" s="53" t="s">
        <v>176</v>
      </c>
      <c r="BQ127" s="53" t="s">
        <v>183</v>
      </c>
      <c r="BR127" s="53" t="s">
        <v>2343</v>
      </c>
      <c r="BS127" s="53" t="s">
        <v>203</v>
      </c>
      <c r="BT127" s="53" t="s">
        <v>2118</v>
      </c>
      <c r="BU127" s="53" t="s">
        <v>208</v>
      </c>
      <c r="BV127" s="53" t="s">
        <v>214</v>
      </c>
      <c r="BW127" s="53" t="s">
        <v>2031</v>
      </c>
    </row>
    <row r="128" spans="1:75" ht="12.75" x14ac:dyDescent="0.2">
      <c r="A128" s="55">
        <v>43472.502406724539</v>
      </c>
      <c r="B128" s="53">
        <v>4</v>
      </c>
      <c r="C128" s="53">
        <v>5</v>
      </c>
      <c r="D128" s="53">
        <v>4</v>
      </c>
      <c r="E128" s="53">
        <v>5</v>
      </c>
      <c r="F128" s="53">
        <v>2</v>
      </c>
      <c r="G128" s="53">
        <v>5</v>
      </c>
      <c r="H128" s="53">
        <v>4</v>
      </c>
      <c r="I128" s="53">
        <v>3</v>
      </c>
      <c r="J128" s="53">
        <v>2</v>
      </c>
      <c r="K128" s="53">
        <v>1</v>
      </c>
      <c r="L128" s="53">
        <v>2</v>
      </c>
      <c r="M128" s="53">
        <v>2</v>
      </c>
      <c r="N128" s="53">
        <v>1</v>
      </c>
      <c r="O128" s="53">
        <v>1</v>
      </c>
      <c r="P128" s="53">
        <v>3</v>
      </c>
      <c r="Q128" s="53">
        <v>2</v>
      </c>
      <c r="R128" s="53">
        <v>1</v>
      </c>
      <c r="S128" s="53">
        <v>3</v>
      </c>
      <c r="T128" s="53">
        <v>3</v>
      </c>
      <c r="U128" s="53">
        <v>2</v>
      </c>
      <c r="V128" s="53">
        <v>1</v>
      </c>
      <c r="W128" s="53">
        <v>2</v>
      </c>
      <c r="X128" s="53">
        <v>3</v>
      </c>
      <c r="Y128" s="53">
        <v>2</v>
      </c>
      <c r="Z128" s="53">
        <v>5</v>
      </c>
      <c r="AA128" s="53">
        <v>3</v>
      </c>
      <c r="AB128" s="53">
        <v>5</v>
      </c>
      <c r="AC128" s="53">
        <v>2</v>
      </c>
      <c r="AD128" s="53" t="s">
        <v>5</v>
      </c>
      <c r="AE128" s="53">
        <v>2</v>
      </c>
      <c r="AF128" s="53">
        <v>3</v>
      </c>
      <c r="AG128" s="53">
        <v>2</v>
      </c>
      <c r="AH128" s="53">
        <v>2</v>
      </c>
      <c r="AI128" s="53">
        <v>4</v>
      </c>
      <c r="AJ128" s="53">
        <v>4</v>
      </c>
      <c r="AK128" s="53">
        <v>5</v>
      </c>
      <c r="AL128" s="53">
        <v>5</v>
      </c>
      <c r="AM128" s="53">
        <v>4</v>
      </c>
      <c r="AN128" s="53">
        <v>5</v>
      </c>
      <c r="AO128" s="53">
        <v>2</v>
      </c>
      <c r="AP128" s="53">
        <v>5</v>
      </c>
      <c r="AQ128" s="53">
        <v>4</v>
      </c>
      <c r="AR128" s="53">
        <v>4</v>
      </c>
      <c r="AS128" s="53">
        <v>3</v>
      </c>
      <c r="AT128" s="53">
        <v>2</v>
      </c>
      <c r="AU128" s="53">
        <v>3</v>
      </c>
      <c r="AV128" s="53">
        <v>3</v>
      </c>
      <c r="AW128" s="53">
        <v>1</v>
      </c>
      <c r="AX128" s="53">
        <v>1</v>
      </c>
      <c r="AY128" s="53">
        <v>4</v>
      </c>
      <c r="AZ128" s="53">
        <v>4</v>
      </c>
      <c r="BA128" s="53">
        <v>2</v>
      </c>
      <c r="BB128" s="53">
        <v>3</v>
      </c>
      <c r="BC128" s="53">
        <v>3</v>
      </c>
      <c r="BD128" s="53">
        <v>2</v>
      </c>
      <c r="BE128" s="53">
        <v>1</v>
      </c>
      <c r="BF128" s="53">
        <v>3</v>
      </c>
      <c r="BG128" s="53" t="s">
        <v>2344</v>
      </c>
      <c r="BH128" s="53" t="s">
        <v>2041</v>
      </c>
      <c r="BI128" s="53" t="s">
        <v>2069</v>
      </c>
      <c r="BJ128" s="53" t="s">
        <v>2090</v>
      </c>
      <c r="BK128" s="53" t="s">
        <v>2066</v>
      </c>
      <c r="BL128" s="53" t="s">
        <v>2176</v>
      </c>
      <c r="BM128" s="53" t="s">
        <v>2345</v>
      </c>
      <c r="BN128" s="53" t="s">
        <v>162</v>
      </c>
      <c r="BO128" s="53" t="s">
        <v>171</v>
      </c>
      <c r="BP128" s="53" t="s">
        <v>176</v>
      </c>
      <c r="BQ128" s="53" t="s">
        <v>183</v>
      </c>
      <c r="BR128" s="53" t="s">
        <v>345</v>
      </c>
      <c r="BS128" s="53" t="s">
        <v>204</v>
      </c>
      <c r="BT128" s="53" t="s">
        <v>623</v>
      </c>
      <c r="BU128" s="53" t="s">
        <v>208</v>
      </c>
      <c r="BV128" s="53" t="s">
        <v>214</v>
      </c>
      <c r="BW128" s="53" t="s">
        <v>2031</v>
      </c>
    </row>
    <row r="129" spans="1:75" ht="12.75" x14ac:dyDescent="0.2">
      <c r="A129" s="55">
        <v>43472.654407511574</v>
      </c>
      <c r="B129" s="53">
        <v>5</v>
      </c>
      <c r="C129" s="53">
        <v>4</v>
      </c>
      <c r="D129" s="53">
        <v>5</v>
      </c>
      <c r="E129" s="53">
        <v>4</v>
      </c>
      <c r="F129" s="53">
        <v>1</v>
      </c>
      <c r="G129" s="53">
        <v>4</v>
      </c>
      <c r="H129" s="53">
        <v>5</v>
      </c>
      <c r="I129" s="53">
        <v>4</v>
      </c>
      <c r="J129" s="53">
        <v>2</v>
      </c>
      <c r="K129" s="53">
        <v>2</v>
      </c>
      <c r="L129" s="53">
        <v>2</v>
      </c>
      <c r="M129" s="53">
        <v>2</v>
      </c>
      <c r="N129" s="53">
        <v>4</v>
      </c>
      <c r="O129" s="53">
        <v>5</v>
      </c>
      <c r="P129" s="53">
        <v>5</v>
      </c>
      <c r="Q129" s="53">
        <v>3</v>
      </c>
      <c r="R129" s="53">
        <v>5</v>
      </c>
      <c r="S129" s="53">
        <v>5</v>
      </c>
      <c r="T129" s="53">
        <v>3</v>
      </c>
      <c r="U129" s="53">
        <v>2</v>
      </c>
      <c r="V129" s="53">
        <v>1</v>
      </c>
      <c r="W129" s="53">
        <v>3</v>
      </c>
      <c r="X129" s="53">
        <v>5</v>
      </c>
      <c r="Y129" s="53">
        <v>5</v>
      </c>
      <c r="Z129" s="53">
        <v>3</v>
      </c>
      <c r="AA129" s="53">
        <v>5</v>
      </c>
      <c r="AB129" s="53">
        <v>5</v>
      </c>
      <c r="AC129" s="53">
        <v>5</v>
      </c>
      <c r="AD129" s="53">
        <v>5</v>
      </c>
      <c r="AE129" s="53">
        <v>5</v>
      </c>
      <c r="AF129" s="53">
        <v>5</v>
      </c>
      <c r="AG129" s="53">
        <v>5</v>
      </c>
      <c r="AH129" s="53">
        <v>5</v>
      </c>
      <c r="AI129" s="53">
        <v>5</v>
      </c>
      <c r="AJ129" s="53">
        <v>5</v>
      </c>
      <c r="AK129" s="53">
        <v>3</v>
      </c>
      <c r="AL129" s="53">
        <v>5</v>
      </c>
      <c r="AM129" s="53">
        <v>5</v>
      </c>
      <c r="AN129" s="53">
        <v>3</v>
      </c>
      <c r="AO129" s="53">
        <v>3</v>
      </c>
      <c r="AP129" s="53">
        <v>5</v>
      </c>
      <c r="AQ129" s="53">
        <v>5</v>
      </c>
      <c r="AR129" s="53">
        <v>5</v>
      </c>
      <c r="AS129" s="53">
        <v>3</v>
      </c>
      <c r="AT129" s="53">
        <v>5</v>
      </c>
      <c r="AU129" s="53">
        <v>4</v>
      </c>
      <c r="AV129" s="53">
        <v>4</v>
      </c>
      <c r="AW129" s="53">
        <v>3</v>
      </c>
      <c r="AX129" s="53">
        <v>5</v>
      </c>
      <c r="AY129" s="53">
        <v>5</v>
      </c>
      <c r="AZ129" s="53">
        <v>4</v>
      </c>
      <c r="BA129" s="53">
        <v>5</v>
      </c>
      <c r="BB129" s="53">
        <v>5</v>
      </c>
      <c r="BC129" s="53">
        <v>3</v>
      </c>
      <c r="BD129" s="53">
        <v>4</v>
      </c>
      <c r="BE129" s="53">
        <v>3</v>
      </c>
      <c r="BF129" s="53">
        <v>5</v>
      </c>
      <c r="BG129" s="53" t="s">
        <v>2346</v>
      </c>
      <c r="BI129" s="53" t="s">
        <v>2036</v>
      </c>
      <c r="BJ129" s="53" t="s">
        <v>2251</v>
      </c>
      <c r="BK129" s="53" t="s">
        <v>2049</v>
      </c>
      <c r="BL129" s="53" t="s">
        <v>148</v>
      </c>
      <c r="BM129" s="53" t="s">
        <v>2347</v>
      </c>
      <c r="BN129" s="53" t="s">
        <v>162</v>
      </c>
      <c r="BO129" s="53" t="s">
        <v>171</v>
      </c>
      <c r="BP129" s="53" t="s">
        <v>176</v>
      </c>
      <c r="BQ129" s="53" t="s">
        <v>183</v>
      </c>
      <c r="BR129" s="53" t="s">
        <v>2348</v>
      </c>
      <c r="BS129" s="53" t="s">
        <v>192</v>
      </c>
      <c r="BT129" s="53" t="s">
        <v>2349</v>
      </c>
      <c r="BU129" s="53" t="s">
        <v>303</v>
      </c>
      <c r="BV129" s="53" t="s">
        <v>214</v>
      </c>
      <c r="BW129" s="53" t="s">
        <v>2031</v>
      </c>
    </row>
    <row r="130" spans="1:75" ht="12.75" x14ac:dyDescent="0.2">
      <c r="A130" s="55">
        <v>43473.54734532407</v>
      </c>
      <c r="B130" s="53">
        <v>3</v>
      </c>
      <c r="C130" s="53">
        <v>1</v>
      </c>
      <c r="D130" s="53">
        <v>1</v>
      </c>
      <c r="E130" s="53">
        <v>1</v>
      </c>
      <c r="F130" s="53">
        <v>1</v>
      </c>
      <c r="G130" s="53">
        <v>3</v>
      </c>
      <c r="H130" s="53">
        <v>1</v>
      </c>
      <c r="I130" s="53">
        <v>5</v>
      </c>
      <c r="J130" s="53">
        <v>1</v>
      </c>
      <c r="K130" s="53">
        <v>3</v>
      </c>
      <c r="L130" s="53">
        <v>1</v>
      </c>
      <c r="M130" s="53">
        <v>1</v>
      </c>
      <c r="N130" s="53">
        <v>1</v>
      </c>
      <c r="O130" s="53">
        <v>3</v>
      </c>
      <c r="P130" s="53">
        <v>3</v>
      </c>
      <c r="Q130" s="53">
        <v>5</v>
      </c>
      <c r="R130" s="53">
        <v>1</v>
      </c>
      <c r="S130" s="53">
        <v>4</v>
      </c>
      <c r="T130" s="53">
        <v>5</v>
      </c>
      <c r="U130" s="53">
        <v>1</v>
      </c>
      <c r="V130" s="53">
        <v>1</v>
      </c>
      <c r="W130" s="53">
        <v>1</v>
      </c>
      <c r="X130" s="53">
        <v>5</v>
      </c>
      <c r="Y130" s="53">
        <v>3</v>
      </c>
      <c r="Z130" s="53">
        <v>5</v>
      </c>
      <c r="AA130" s="53">
        <v>4</v>
      </c>
      <c r="AB130" s="53">
        <v>3</v>
      </c>
      <c r="AC130" s="53">
        <v>3</v>
      </c>
      <c r="AD130" s="53">
        <v>3</v>
      </c>
      <c r="AE130" s="53">
        <v>3</v>
      </c>
      <c r="AF130" s="53">
        <v>3</v>
      </c>
      <c r="AG130" s="53">
        <v>3</v>
      </c>
      <c r="AH130" s="53">
        <v>5</v>
      </c>
      <c r="AI130" s="53">
        <v>5</v>
      </c>
      <c r="AJ130" s="53">
        <v>3</v>
      </c>
      <c r="AK130" s="53">
        <v>3</v>
      </c>
      <c r="AL130" s="53">
        <v>3</v>
      </c>
      <c r="AM130" s="53">
        <v>1</v>
      </c>
      <c r="AN130" s="53">
        <v>3</v>
      </c>
      <c r="AO130" s="53">
        <v>1</v>
      </c>
      <c r="AP130" s="53">
        <v>3</v>
      </c>
      <c r="AQ130" s="53">
        <v>1</v>
      </c>
      <c r="AR130" s="53">
        <v>4</v>
      </c>
      <c r="AS130" s="53">
        <v>3</v>
      </c>
      <c r="AT130" s="53">
        <v>4</v>
      </c>
      <c r="AU130" s="53">
        <v>3</v>
      </c>
      <c r="AV130" s="53">
        <v>4</v>
      </c>
      <c r="AW130" s="53">
        <v>1</v>
      </c>
      <c r="AX130" s="53">
        <v>3</v>
      </c>
      <c r="AY130" s="53">
        <v>4</v>
      </c>
      <c r="AZ130" s="53">
        <v>4</v>
      </c>
      <c r="BA130" s="53">
        <v>2</v>
      </c>
      <c r="BB130" s="53">
        <v>5</v>
      </c>
      <c r="BC130" s="53">
        <v>5</v>
      </c>
      <c r="BD130" s="53">
        <v>1</v>
      </c>
      <c r="BE130" s="53">
        <v>1</v>
      </c>
      <c r="BF130" s="53">
        <v>3</v>
      </c>
      <c r="BG130" s="53" t="s">
        <v>2350</v>
      </c>
      <c r="BH130" s="53" t="s">
        <v>2027</v>
      </c>
      <c r="BI130" s="53" t="s">
        <v>2069</v>
      </c>
      <c r="BJ130" s="53" t="s">
        <v>2049</v>
      </c>
      <c r="BK130" s="53" t="s">
        <v>2042</v>
      </c>
      <c r="BL130" s="53" t="s">
        <v>2321</v>
      </c>
      <c r="BM130" s="53" t="s">
        <v>2351</v>
      </c>
      <c r="BN130" s="53" t="s">
        <v>162</v>
      </c>
      <c r="BO130" s="53" t="s">
        <v>170</v>
      </c>
      <c r="BP130" s="53" t="s">
        <v>176</v>
      </c>
      <c r="BQ130" s="53" t="s">
        <v>183</v>
      </c>
      <c r="BR130" s="53" t="s">
        <v>2352</v>
      </c>
      <c r="BS130" s="53" t="s">
        <v>204</v>
      </c>
      <c r="BT130" s="53" t="s">
        <v>155</v>
      </c>
      <c r="BU130" s="53" t="s">
        <v>208</v>
      </c>
      <c r="BV130" s="53" t="s">
        <v>214</v>
      </c>
      <c r="BW130" s="53" t="s">
        <v>2031</v>
      </c>
    </row>
    <row r="131" spans="1:75" ht="12.75" x14ac:dyDescent="0.2">
      <c r="A131" s="55">
        <v>43473.55206721065</v>
      </c>
      <c r="B131" s="53">
        <v>4</v>
      </c>
      <c r="C131" s="53">
        <v>3</v>
      </c>
      <c r="D131" s="53">
        <v>5</v>
      </c>
      <c r="E131" s="53">
        <v>4</v>
      </c>
      <c r="F131" s="53">
        <v>1</v>
      </c>
      <c r="G131" s="53">
        <v>5</v>
      </c>
      <c r="H131" s="53">
        <v>5</v>
      </c>
      <c r="I131" s="53">
        <v>5</v>
      </c>
      <c r="J131" s="53">
        <v>3</v>
      </c>
      <c r="K131" s="53">
        <v>2</v>
      </c>
      <c r="L131" s="53">
        <v>3</v>
      </c>
      <c r="M131" s="53">
        <v>3</v>
      </c>
      <c r="N131" s="53">
        <v>2</v>
      </c>
      <c r="O131" s="53">
        <v>5</v>
      </c>
      <c r="P131" s="53">
        <v>5</v>
      </c>
      <c r="Q131" s="53">
        <v>5</v>
      </c>
      <c r="R131" s="53">
        <v>3</v>
      </c>
      <c r="S131" s="53">
        <v>1</v>
      </c>
      <c r="T131" s="53">
        <v>5</v>
      </c>
      <c r="U131" s="53">
        <v>3</v>
      </c>
      <c r="V131" s="53" t="s">
        <v>5</v>
      </c>
      <c r="W131" s="53">
        <v>5</v>
      </c>
      <c r="X131" s="53">
        <v>5</v>
      </c>
      <c r="Y131" s="53">
        <v>3</v>
      </c>
      <c r="Z131" s="53">
        <v>5</v>
      </c>
      <c r="AA131" s="53">
        <v>4</v>
      </c>
      <c r="AB131" s="53">
        <v>5</v>
      </c>
      <c r="AC131" s="53">
        <v>4</v>
      </c>
      <c r="AD131" s="53">
        <v>4</v>
      </c>
      <c r="AE131" s="53">
        <v>4</v>
      </c>
      <c r="AF131" s="53">
        <v>4</v>
      </c>
      <c r="AG131" s="53">
        <v>3</v>
      </c>
      <c r="AH131" s="53">
        <v>4</v>
      </c>
      <c r="AI131" s="53">
        <v>4</v>
      </c>
      <c r="AJ131" s="53">
        <v>5</v>
      </c>
      <c r="AK131" s="53">
        <v>4</v>
      </c>
      <c r="AL131" s="53">
        <v>4</v>
      </c>
      <c r="AM131" s="53">
        <v>5</v>
      </c>
      <c r="AN131" s="53">
        <v>5</v>
      </c>
      <c r="AO131" s="53">
        <v>2</v>
      </c>
      <c r="AP131" s="53">
        <v>5</v>
      </c>
      <c r="AQ131" s="53">
        <v>5</v>
      </c>
      <c r="AR131" s="53">
        <v>5</v>
      </c>
      <c r="AS131" s="53">
        <v>3</v>
      </c>
      <c r="AT131" s="53">
        <v>3</v>
      </c>
      <c r="AU131" s="53">
        <v>3</v>
      </c>
      <c r="AV131" s="53">
        <v>3</v>
      </c>
      <c r="AW131" s="53">
        <v>3</v>
      </c>
      <c r="AX131" s="53">
        <v>5</v>
      </c>
      <c r="AY131" s="53">
        <v>5</v>
      </c>
      <c r="AZ131" s="53">
        <v>5</v>
      </c>
      <c r="BA131" s="53">
        <v>2</v>
      </c>
      <c r="BB131" s="53">
        <v>2</v>
      </c>
      <c r="BC131" s="53">
        <v>5</v>
      </c>
      <c r="BD131" s="53">
        <v>3</v>
      </c>
      <c r="BE131" s="53">
        <v>1</v>
      </c>
      <c r="BF131" s="53">
        <v>5</v>
      </c>
      <c r="BH131" s="53" t="s">
        <v>2079</v>
      </c>
      <c r="BI131" s="53" t="s">
        <v>2069</v>
      </c>
      <c r="BJ131" s="53" t="s">
        <v>2151</v>
      </c>
      <c r="BK131" s="53" t="s">
        <v>2049</v>
      </c>
      <c r="BL131" s="53" t="s">
        <v>147</v>
      </c>
      <c r="BN131" s="53" t="s">
        <v>162</v>
      </c>
      <c r="BO131" s="53" t="s">
        <v>171</v>
      </c>
      <c r="BP131" s="53" t="s">
        <v>176</v>
      </c>
      <c r="BQ131" s="53" t="s">
        <v>183</v>
      </c>
      <c r="BS131" s="53" t="s">
        <v>202</v>
      </c>
      <c r="BT131" s="53" t="s">
        <v>153</v>
      </c>
      <c r="BU131" s="53" t="s">
        <v>208</v>
      </c>
      <c r="BV131" s="53" t="s">
        <v>214</v>
      </c>
      <c r="BW131" s="53" t="s">
        <v>2031</v>
      </c>
    </row>
    <row r="132" spans="1:75" ht="12.75" x14ac:dyDescent="0.2">
      <c r="A132" s="55">
        <v>43473.564983125005</v>
      </c>
      <c r="B132" s="53">
        <v>2</v>
      </c>
      <c r="C132" s="53">
        <v>2</v>
      </c>
      <c r="D132" s="53">
        <v>3</v>
      </c>
      <c r="E132" s="53" t="s">
        <v>5</v>
      </c>
      <c r="F132" s="53">
        <v>5</v>
      </c>
      <c r="G132" s="53">
        <v>3</v>
      </c>
      <c r="H132" s="53">
        <v>1</v>
      </c>
      <c r="I132" s="53">
        <v>4</v>
      </c>
      <c r="J132" s="53">
        <v>3</v>
      </c>
      <c r="K132" s="53">
        <v>2</v>
      </c>
      <c r="L132" s="53">
        <v>5</v>
      </c>
      <c r="M132" s="53">
        <v>2</v>
      </c>
      <c r="N132" s="53">
        <v>3</v>
      </c>
      <c r="O132" s="53">
        <v>5</v>
      </c>
      <c r="P132" s="53">
        <v>5</v>
      </c>
      <c r="Q132" s="53">
        <v>5</v>
      </c>
      <c r="R132" s="53">
        <v>4</v>
      </c>
      <c r="S132" s="53">
        <v>2</v>
      </c>
      <c r="T132" s="53">
        <v>4</v>
      </c>
      <c r="U132" s="53">
        <v>4</v>
      </c>
      <c r="V132" s="53">
        <v>1</v>
      </c>
      <c r="W132" s="53" t="s">
        <v>5</v>
      </c>
      <c r="X132" s="53">
        <v>1</v>
      </c>
      <c r="Y132" s="53">
        <v>4</v>
      </c>
      <c r="Z132" s="53">
        <v>4</v>
      </c>
      <c r="AA132" s="53">
        <v>1</v>
      </c>
      <c r="AB132" s="53">
        <v>3</v>
      </c>
      <c r="AC132" s="53">
        <v>2</v>
      </c>
      <c r="AD132" s="53">
        <v>2</v>
      </c>
      <c r="AE132" s="53">
        <v>1</v>
      </c>
      <c r="AF132" s="53">
        <v>1</v>
      </c>
      <c r="AG132" s="53">
        <v>2</v>
      </c>
      <c r="AH132" s="53">
        <v>2</v>
      </c>
      <c r="AI132" s="53">
        <v>4</v>
      </c>
      <c r="AJ132" s="53">
        <v>2</v>
      </c>
      <c r="AK132" s="53">
        <v>2</v>
      </c>
      <c r="AL132" s="53">
        <v>3</v>
      </c>
      <c r="AM132" s="53">
        <v>2</v>
      </c>
      <c r="AN132" s="53">
        <v>5</v>
      </c>
      <c r="AO132" s="53">
        <v>5</v>
      </c>
      <c r="AP132" s="53">
        <v>2</v>
      </c>
      <c r="AQ132" s="53">
        <v>1</v>
      </c>
      <c r="AR132" s="53">
        <v>4</v>
      </c>
      <c r="AS132" s="53">
        <v>3</v>
      </c>
      <c r="AT132" s="53">
        <v>2</v>
      </c>
      <c r="AU132" s="53">
        <v>5</v>
      </c>
      <c r="AV132" s="53">
        <v>3</v>
      </c>
      <c r="AW132" s="53">
        <v>4</v>
      </c>
      <c r="AX132" s="53">
        <v>4</v>
      </c>
      <c r="AY132" s="53">
        <v>5</v>
      </c>
      <c r="AZ132" s="53">
        <v>5</v>
      </c>
      <c r="BA132" s="53">
        <v>4</v>
      </c>
      <c r="BB132" s="53">
        <v>2</v>
      </c>
      <c r="BC132" s="53">
        <v>3</v>
      </c>
      <c r="BD132" s="53">
        <v>4</v>
      </c>
      <c r="BE132" s="53">
        <v>1</v>
      </c>
      <c r="BF132" s="53">
        <v>4</v>
      </c>
      <c r="BG132" s="53" t="s">
        <v>1507</v>
      </c>
      <c r="BH132" s="53" t="s">
        <v>2027</v>
      </c>
      <c r="BI132" s="53" t="s">
        <v>2061</v>
      </c>
      <c r="BJ132" s="53" t="s">
        <v>2202</v>
      </c>
      <c r="BK132" s="53" t="s">
        <v>2042</v>
      </c>
      <c r="BL132" s="53" t="s">
        <v>2052</v>
      </c>
      <c r="BM132" s="53" t="s">
        <v>2353</v>
      </c>
      <c r="BN132" s="53" t="s">
        <v>162</v>
      </c>
      <c r="BO132" s="53" t="s">
        <v>172</v>
      </c>
      <c r="BP132" s="53" t="s">
        <v>176</v>
      </c>
      <c r="BQ132" s="53" t="s">
        <v>183</v>
      </c>
      <c r="BR132" s="53" t="s">
        <v>2354</v>
      </c>
      <c r="BS132" s="53" t="s">
        <v>192</v>
      </c>
      <c r="BT132" s="53" t="s">
        <v>1279</v>
      </c>
      <c r="BU132" s="53" t="s">
        <v>208</v>
      </c>
      <c r="BV132" s="53" t="s">
        <v>214</v>
      </c>
      <c r="BW132" s="53" t="s">
        <v>2031</v>
      </c>
    </row>
    <row r="133" spans="1:75" ht="12.75" x14ac:dyDescent="0.2">
      <c r="A133" s="55">
        <v>43473.574817384258</v>
      </c>
      <c r="B133" s="53">
        <v>3</v>
      </c>
      <c r="C133" s="53">
        <v>5</v>
      </c>
      <c r="D133" s="53">
        <v>5</v>
      </c>
      <c r="E133" s="53">
        <v>2</v>
      </c>
      <c r="F133" s="53">
        <v>2</v>
      </c>
      <c r="G133" s="53">
        <v>5</v>
      </c>
      <c r="H133" s="53">
        <v>5</v>
      </c>
      <c r="I133" s="53">
        <v>3</v>
      </c>
      <c r="J133" s="53">
        <v>2</v>
      </c>
      <c r="K133" s="53">
        <v>3</v>
      </c>
      <c r="L133" s="53">
        <v>2</v>
      </c>
      <c r="M133" s="53">
        <v>2</v>
      </c>
      <c r="N133" s="53">
        <v>2</v>
      </c>
      <c r="O133" s="53">
        <v>2</v>
      </c>
      <c r="P133" s="53">
        <v>4</v>
      </c>
      <c r="Q133" s="53">
        <v>5</v>
      </c>
      <c r="R133" s="53">
        <v>2</v>
      </c>
      <c r="S133" s="53">
        <v>2</v>
      </c>
      <c r="T133" s="53">
        <v>1</v>
      </c>
      <c r="U133" s="53">
        <v>2</v>
      </c>
      <c r="V133" s="53">
        <v>2</v>
      </c>
      <c r="W133" s="53">
        <v>5</v>
      </c>
      <c r="X133" s="53">
        <v>4</v>
      </c>
      <c r="Y133" s="53">
        <v>4</v>
      </c>
      <c r="Z133" s="53">
        <v>3</v>
      </c>
      <c r="AA133" s="53">
        <v>3</v>
      </c>
      <c r="AB133" s="53">
        <v>4</v>
      </c>
      <c r="AC133" s="53">
        <v>3</v>
      </c>
      <c r="AD133" s="53">
        <v>4</v>
      </c>
      <c r="AE133" s="53">
        <v>4</v>
      </c>
      <c r="AF133" s="53">
        <v>3</v>
      </c>
      <c r="AG133" s="53">
        <v>4</v>
      </c>
      <c r="AH133" s="53">
        <v>5</v>
      </c>
      <c r="AI133" s="53">
        <v>2</v>
      </c>
      <c r="AJ133" s="53">
        <v>3</v>
      </c>
      <c r="AK133" s="53">
        <v>3</v>
      </c>
      <c r="AL133" s="53">
        <v>5</v>
      </c>
      <c r="AM133" s="53">
        <v>5</v>
      </c>
      <c r="AN133" s="53">
        <v>3</v>
      </c>
      <c r="AO133" s="53">
        <v>2</v>
      </c>
      <c r="AP133" s="53">
        <v>5</v>
      </c>
      <c r="AQ133" s="53">
        <v>5</v>
      </c>
      <c r="AR133" s="53">
        <v>2</v>
      </c>
      <c r="AS133" s="53">
        <v>1</v>
      </c>
      <c r="AT133" s="53">
        <v>2</v>
      </c>
      <c r="AU133" s="53">
        <v>1</v>
      </c>
      <c r="AV133" s="53">
        <v>2</v>
      </c>
      <c r="AW133" s="53">
        <v>2</v>
      </c>
      <c r="AX133" s="53">
        <v>1</v>
      </c>
      <c r="AY133" s="53">
        <v>3</v>
      </c>
      <c r="AZ133" s="53">
        <v>5</v>
      </c>
      <c r="BA133" s="53">
        <v>3</v>
      </c>
      <c r="BB133" s="53">
        <v>2</v>
      </c>
      <c r="BC133" s="53">
        <v>1</v>
      </c>
      <c r="BD133" s="53">
        <v>3</v>
      </c>
      <c r="BE133" s="53">
        <v>2</v>
      </c>
      <c r="BF133" s="53">
        <v>5</v>
      </c>
      <c r="BG133" s="53" t="s">
        <v>2355</v>
      </c>
      <c r="BH133" s="53" t="s">
        <v>2119</v>
      </c>
      <c r="BI133" s="53" t="s">
        <v>2069</v>
      </c>
      <c r="BJ133" s="53" t="s">
        <v>2356</v>
      </c>
      <c r="BK133" s="53" t="s">
        <v>2037</v>
      </c>
      <c r="BL133" s="53" t="s">
        <v>2052</v>
      </c>
      <c r="BM133" s="53" t="s">
        <v>2357</v>
      </c>
      <c r="BN133" s="53" t="s">
        <v>163</v>
      </c>
      <c r="BO133" s="53" t="s">
        <v>171</v>
      </c>
      <c r="BP133" s="53" t="s">
        <v>176</v>
      </c>
      <c r="BQ133" s="53" t="s">
        <v>183</v>
      </c>
      <c r="BR133" s="53" t="s">
        <v>595</v>
      </c>
      <c r="BS133" s="53" t="s">
        <v>202</v>
      </c>
      <c r="BT133" s="53" t="s">
        <v>1039</v>
      </c>
      <c r="BU133" s="53" t="s">
        <v>208</v>
      </c>
      <c r="BV133" s="53" t="s">
        <v>214</v>
      </c>
      <c r="BW133" s="53" t="s">
        <v>2031</v>
      </c>
    </row>
    <row r="134" spans="1:75" ht="12.75" x14ac:dyDescent="0.2">
      <c r="A134" s="55">
        <v>43473.576918263891</v>
      </c>
      <c r="B134" s="53">
        <v>3</v>
      </c>
      <c r="C134" s="53">
        <v>5</v>
      </c>
      <c r="D134" s="53">
        <v>5</v>
      </c>
      <c r="E134" s="53">
        <v>4</v>
      </c>
      <c r="F134" s="53">
        <v>5</v>
      </c>
      <c r="G134" s="53">
        <v>5</v>
      </c>
      <c r="H134" s="53">
        <v>3</v>
      </c>
      <c r="I134" s="53">
        <v>3</v>
      </c>
      <c r="J134" s="53">
        <v>2</v>
      </c>
      <c r="K134" s="53">
        <v>3</v>
      </c>
      <c r="L134" s="53">
        <v>3</v>
      </c>
      <c r="M134" s="53">
        <v>2</v>
      </c>
      <c r="N134" s="53">
        <v>2</v>
      </c>
      <c r="O134" s="53">
        <v>4</v>
      </c>
      <c r="P134" s="53">
        <v>4</v>
      </c>
      <c r="Q134" s="53">
        <v>4</v>
      </c>
      <c r="R134" s="53">
        <v>4</v>
      </c>
      <c r="S134" s="53">
        <v>3</v>
      </c>
      <c r="T134" s="53">
        <v>2</v>
      </c>
      <c r="U134" s="53">
        <v>4</v>
      </c>
      <c r="V134" s="53">
        <v>3</v>
      </c>
      <c r="W134" s="53">
        <v>5</v>
      </c>
      <c r="X134" s="53">
        <v>3</v>
      </c>
      <c r="Y134" s="53">
        <v>4</v>
      </c>
      <c r="Z134" s="53">
        <v>4</v>
      </c>
      <c r="AA134" s="53">
        <v>4</v>
      </c>
      <c r="AB134" s="53">
        <v>4</v>
      </c>
      <c r="AC134" s="53">
        <v>4</v>
      </c>
      <c r="AD134" s="53">
        <v>4</v>
      </c>
      <c r="AE134" s="53">
        <v>2</v>
      </c>
      <c r="AF134" s="53">
        <v>2</v>
      </c>
      <c r="AG134" s="53">
        <v>4</v>
      </c>
      <c r="AH134" s="53">
        <v>2</v>
      </c>
      <c r="AI134" s="53">
        <v>4</v>
      </c>
      <c r="AJ134" s="53">
        <v>2</v>
      </c>
      <c r="AK134" s="53">
        <v>4</v>
      </c>
      <c r="AL134" s="53">
        <v>5</v>
      </c>
      <c r="AM134" s="53">
        <v>5</v>
      </c>
      <c r="AN134" s="53">
        <v>4</v>
      </c>
      <c r="AO134" s="53">
        <v>5</v>
      </c>
      <c r="AP134" s="53">
        <v>5</v>
      </c>
      <c r="AQ134" s="53">
        <v>5</v>
      </c>
      <c r="AR134" s="53">
        <v>4</v>
      </c>
      <c r="AS134" s="53">
        <v>2</v>
      </c>
      <c r="AT134" s="53">
        <v>2</v>
      </c>
      <c r="AU134" s="53">
        <v>2</v>
      </c>
      <c r="AV134" s="53">
        <v>3</v>
      </c>
      <c r="AW134" s="53">
        <v>3</v>
      </c>
      <c r="AX134" s="53">
        <v>3</v>
      </c>
      <c r="AY134" s="53">
        <v>4</v>
      </c>
      <c r="AZ134" s="53">
        <v>3</v>
      </c>
      <c r="BA134" s="53">
        <v>3</v>
      </c>
      <c r="BB134" s="53">
        <v>3</v>
      </c>
      <c r="BC134" s="53">
        <v>3</v>
      </c>
      <c r="BD134" s="53">
        <v>4</v>
      </c>
      <c r="BE134" s="53">
        <v>3</v>
      </c>
      <c r="BF134" s="53">
        <v>5</v>
      </c>
      <c r="BH134" s="53" t="s">
        <v>2358</v>
      </c>
      <c r="BI134" s="53" t="s">
        <v>2061</v>
      </c>
      <c r="BJ134" s="53" t="s">
        <v>2186</v>
      </c>
      <c r="BK134" s="53" t="s">
        <v>2034</v>
      </c>
      <c r="BL134" s="53" t="s">
        <v>2052</v>
      </c>
      <c r="BM134" s="53" t="s">
        <v>2359</v>
      </c>
      <c r="BN134" s="53" t="s">
        <v>163</v>
      </c>
      <c r="BO134" s="53" t="s">
        <v>171</v>
      </c>
      <c r="BP134" s="53" t="s">
        <v>176</v>
      </c>
      <c r="BQ134" s="53" t="s">
        <v>183</v>
      </c>
      <c r="BR134" s="53" t="s">
        <v>2360</v>
      </c>
      <c r="BS134" s="53" t="s">
        <v>203</v>
      </c>
      <c r="BT134" s="53" t="s">
        <v>1161</v>
      </c>
      <c r="BU134" s="53" t="s">
        <v>208</v>
      </c>
      <c r="BV134" s="53" t="s">
        <v>214</v>
      </c>
      <c r="BW134" s="53" t="s">
        <v>2031</v>
      </c>
    </row>
    <row r="135" spans="1:75" ht="12.75" x14ac:dyDescent="0.2">
      <c r="A135" s="55">
        <v>43473.578456006944</v>
      </c>
      <c r="B135" s="53">
        <v>1</v>
      </c>
      <c r="C135" s="53">
        <v>3</v>
      </c>
      <c r="D135" s="53">
        <v>2</v>
      </c>
      <c r="E135" s="53">
        <v>4</v>
      </c>
      <c r="F135" s="53">
        <v>1</v>
      </c>
      <c r="G135" s="53" t="s">
        <v>5</v>
      </c>
      <c r="H135" s="53">
        <v>4</v>
      </c>
      <c r="I135" s="53">
        <v>1</v>
      </c>
      <c r="J135" s="53">
        <v>3</v>
      </c>
      <c r="K135" s="53">
        <v>1</v>
      </c>
      <c r="L135" s="53">
        <v>1</v>
      </c>
      <c r="M135" s="53">
        <v>3</v>
      </c>
      <c r="N135" s="53">
        <v>1</v>
      </c>
      <c r="O135" s="53">
        <v>4</v>
      </c>
      <c r="P135" s="53">
        <v>3</v>
      </c>
      <c r="Q135" s="53">
        <v>2</v>
      </c>
      <c r="R135" s="53">
        <v>2</v>
      </c>
      <c r="S135" s="53">
        <v>1</v>
      </c>
      <c r="T135" s="53">
        <v>1</v>
      </c>
      <c r="U135" s="53">
        <v>1</v>
      </c>
      <c r="V135" s="53" t="s">
        <v>5</v>
      </c>
      <c r="W135" s="53">
        <v>4</v>
      </c>
      <c r="X135" s="53">
        <v>3</v>
      </c>
      <c r="Y135" s="53">
        <v>1</v>
      </c>
      <c r="Z135" s="53">
        <v>4</v>
      </c>
      <c r="AA135" s="53">
        <v>3</v>
      </c>
      <c r="AB135" s="53">
        <v>4</v>
      </c>
      <c r="AC135" s="53">
        <v>1</v>
      </c>
      <c r="AD135" s="53">
        <v>1</v>
      </c>
      <c r="AE135" s="53">
        <v>4</v>
      </c>
      <c r="AF135" s="53" t="s">
        <v>5</v>
      </c>
      <c r="AG135" s="53">
        <v>3</v>
      </c>
      <c r="AH135" s="53">
        <v>3</v>
      </c>
      <c r="AI135" s="53">
        <v>4</v>
      </c>
      <c r="AJ135" s="53">
        <v>4</v>
      </c>
      <c r="AK135" s="53">
        <v>2</v>
      </c>
      <c r="AL135" s="53">
        <v>4</v>
      </c>
      <c r="AM135" s="53">
        <v>2</v>
      </c>
      <c r="AN135" s="53">
        <v>2</v>
      </c>
      <c r="AO135" s="53">
        <v>1</v>
      </c>
      <c r="AP135" s="53" t="s">
        <v>5</v>
      </c>
      <c r="AQ135" s="53">
        <v>3</v>
      </c>
      <c r="AR135" s="53">
        <v>1</v>
      </c>
      <c r="AS135" s="53">
        <v>4</v>
      </c>
      <c r="AT135" s="53">
        <v>1</v>
      </c>
      <c r="AU135" s="53">
        <v>1</v>
      </c>
      <c r="AV135" s="53">
        <v>4</v>
      </c>
      <c r="AW135" s="53">
        <v>1</v>
      </c>
      <c r="AX135" s="53">
        <v>4</v>
      </c>
      <c r="AY135" s="53">
        <v>2</v>
      </c>
      <c r="AZ135" s="53">
        <v>2</v>
      </c>
      <c r="BA135" s="53">
        <v>2</v>
      </c>
      <c r="BB135" s="53">
        <v>1</v>
      </c>
      <c r="BC135" s="53">
        <v>1</v>
      </c>
      <c r="BD135" s="53">
        <v>1</v>
      </c>
      <c r="BE135" s="53">
        <v>1</v>
      </c>
      <c r="BF135" s="53">
        <v>4</v>
      </c>
      <c r="BI135" s="53" t="s">
        <v>2028</v>
      </c>
      <c r="BJ135" s="53" t="s">
        <v>2049</v>
      </c>
      <c r="BK135" s="53" t="s">
        <v>2034</v>
      </c>
      <c r="BL135" s="53" t="s">
        <v>144</v>
      </c>
      <c r="BM135" s="53" t="s">
        <v>2361</v>
      </c>
      <c r="BN135" s="53" t="s">
        <v>162</v>
      </c>
      <c r="BO135" s="53" t="s">
        <v>171</v>
      </c>
      <c r="BP135" s="53" t="s">
        <v>176</v>
      </c>
      <c r="BQ135" s="53" t="s">
        <v>183</v>
      </c>
      <c r="BR135" s="53" t="s">
        <v>345</v>
      </c>
      <c r="BS135" s="53" t="s">
        <v>153</v>
      </c>
      <c r="BT135" s="53" t="s">
        <v>702</v>
      </c>
      <c r="BU135" s="53" t="s">
        <v>208</v>
      </c>
      <c r="BV135" s="53" t="s">
        <v>214</v>
      </c>
      <c r="BW135" s="53" t="s">
        <v>2031</v>
      </c>
    </row>
    <row r="136" spans="1:75" ht="12.75" x14ac:dyDescent="0.2">
      <c r="A136" s="55">
        <v>43473.580100949075</v>
      </c>
      <c r="B136" s="53">
        <v>3</v>
      </c>
      <c r="C136" s="53">
        <v>5</v>
      </c>
      <c r="D136" s="53">
        <v>3</v>
      </c>
      <c r="E136" s="53">
        <v>3</v>
      </c>
      <c r="F136" s="53">
        <v>4</v>
      </c>
      <c r="G136" s="53">
        <v>4</v>
      </c>
      <c r="H136" s="53">
        <v>4</v>
      </c>
      <c r="I136" s="53">
        <v>3</v>
      </c>
      <c r="J136" s="53">
        <v>3</v>
      </c>
      <c r="K136" s="53">
        <v>3</v>
      </c>
      <c r="L136" s="53">
        <v>2</v>
      </c>
      <c r="M136" s="53">
        <v>4</v>
      </c>
      <c r="N136" s="53">
        <v>2</v>
      </c>
      <c r="O136" s="53">
        <v>3</v>
      </c>
      <c r="P136" s="53">
        <v>3</v>
      </c>
      <c r="Q136" s="53">
        <v>3</v>
      </c>
      <c r="R136" s="53">
        <v>3</v>
      </c>
      <c r="S136" s="53">
        <v>2</v>
      </c>
      <c r="T136" s="53">
        <v>2</v>
      </c>
      <c r="U136" s="53">
        <v>2</v>
      </c>
      <c r="V136" s="53">
        <v>2</v>
      </c>
      <c r="W136" s="53">
        <v>3</v>
      </c>
      <c r="X136" s="53">
        <v>4</v>
      </c>
      <c r="Y136" s="53">
        <v>3</v>
      </c>
      <c r="Z136" s="53">
        <v>3</v>
      </c>
      <c r="AA136" s="53">
        <v>4</v>
      </c>
      <c r="AB136" s="53">
        <v>4</v>
      </c>
      <c r="AC136" s="53">
        <v>4</v>
      </c>
      <c r="AD136" s="53">
        <v>3</v>
      </c>
      <c r="AE136" s="53">
        <v>4</v>
      </c>
      <c r="AF136" s="53">
        <v>4</v>
      </c>
      <c r="AG136" s="53">
        <v>4</v>
      </c>
      <c r="AH136" s="53">
        <v>4</v>
      </c>
      <c r="AI136" s="53">
        <v>5</v>
      </c>
      <c r="AJ136" s="53">
        <v>3</v>
      </c>
      <c r="AK136" s="53">
        <v>3</v>
      </c>
      <c r="AL136" s="53">
        <v>5</v>
      </c>
      <c r="AM136" s="53">
        <v>2</v>
      </c>
      <c r="AN136" s="53">
        <v>3</v>
      </c>
      <c r="AO136" s="53">
        <v>4</v>
      </c>
      <c r="AP136" s="53">
        <v>5</v>
      </c>
      <c r="AQ136" s="53">
        <v>3</v>
      </c>
      <c r="AR136" s="53">
        <v>3</v>
      </c>
      <c r="AS136" s="53">
        <v>2</v>
      </c>
      <c r="AT136" s="53">
        <v>3</v>
      </c>
      <c r="AU136" s="53">
        <v>2</v>
      </c>
      <c r="AV136" s="53">
        <v>4</v>
      </c>
      <c r="AW136" s="53">
        <v>3</v>
      </c>
      <c r="AX136" s="53">
        <v>3</v>
      </c>
      <c r="AY136" s="53">
        <v>3</v>
      </c>
      <c r="AZ136" s="53">
        <v>2</v>
      </c>
      <c r="BA136" s="53">
        <v>3</v>
      </c>
      <c r="BB136" s="53">
        <v>2</v>
      </c>
      <c r="BC136" s="53">
        <v>2</v>
      </c>
      <c r="BD136" s="53">
        <v>3</v>
      </c>
      <c r="BE136" s="53">
        <v>2</v>
      </c>
      <c r="BF136" s="53">
        <v>4</v>
      </c>
      <c r="BH136" s="53" t="s">
        <v>2145</v>
      </c>
      <c r="BI136" s="53" t="s">
        <v>2033</v>
      </c>
      <c r="BJ136" s="53" t="s">
        <v>2066</v>
      </c>
      <c r="BK136" s="53" t="s">
        <v>2042</v>
      </c>
      <c r="BL136" s="53" t="s">
        <v>148</v>
      </c>
      <c r="BM136" s="53" t="s">
        <v>2362</v>
      </c>
      <c r="BN136" s="53" t="s">
        <v>163</v>
      </c>
      <c r="BO136" s="53" t="s">
        <v>171</v>
      </c>
      <c r="BP136" s="53" t="s">
        <v>176</v>
      </c>
      <c r="BQ136" s="53" t="s">
        <v>183</v>
      </c>
      <c r="BS136" s="53" t="s">
        <v>202</v>
      </c>
      <c r="BT136" s="53" t="s">
        <v>484</v>
      </c>
      <c r="BU136" s="53" t="s">
        <v>208</v>
      </c>
      <c r="BV136" s="53" t="s">
        <v>214</v>
      </c>
      <c r="BW136" s="53" t="s">
        <v>2031</v>
      </c>
    </row>
    <row r="137" spans="1:75" ht="12.75" x14ac:dyDescent="0.2">
      <c r="A137" s="55">
        <v>43473.586025821758</v>
      </c>
      <c r="B137" s="53">
        <v>3</v>
      </c>
      <c r="C137" s="53">
        <v>5</v>
      </c>
      <c r="D137" s="53">
        <v>5</v>
      </c>
      <c r="E137" s="53">
        <v>5</v>
      </c>
      <c r="F137" s="53">
        <v>2</v>
      </c>
      <c r="G137" s="53">
        <v>5</v>
      </c>
      <c r="H137" s="53">
        <v>1</v>
      </c>
      <c r="I137" s="53">
        <v>4</v>
      </c>
      <c r="J137" s="53">
        <v>2</v>
      </c>
      <c r="K137" s="53">
        <v>3</v>
      </c>
      <c r="L137" s="53">
        <v>2</v>
      </c>
      <c r="M137" s="53">
        <v>4</v>
      </c>
      <c r="N137" s="53">
        <v>4</v>
      </c>
      <c r="O137" s="53">
        <v>5</v>
      </c>
      <c r="P137" s="53">
        <v>3</v>
      </c>
      <c r="Q137" s="53">
        <v>4</v>
      </c>
      <c r="R137" s="53">
        <v>2</v>
      </c>
      <c r="S137" s="53">
        <v>5</v>
      </c>
      <c r="T137" s="53">
        <v>2</v>
      </c>
      <c r="U137" s="53">
        <v>3</v>
      </c>
      <c r="V137" s="53">
        <v>3</v>
      </c>
      <c r="W137" s="53">
        <v>4</v>
      </c>
      <c r="X137" s="53">
        <v>4</v>
      </c>
      <c r="Y137" s="53">
        <v>5</v>
      </c>
      <c r="Z137" s="53">
        <v>4</v>
      </c>
      <c r="AA137" s="53">
        <v>4</v>
      </c>
      <c r="AB137" s="53">
        <v>4</v>
      </c>
      <c r="AC137" s="53">
        <v>5</v>
      </c>
      <c r="AD137" s="53">
        <v>4</v>
      </c>
      <c r="AE137" s="53">
        <v>5</v>
      </c>
      <c r="AF137" s="53">
        <v>5</v>
      </c>
      <c r="AG137" s="53">
        <v>3</v>
      </c>
      <c r="AH137" s="53">
        <v>4</v>
      </c>
      <c r="AI137" s="53">
        <v>5</v>
      </c>
      <c r="AJ137" s="53">
        <v>3</v>
      </c>
      <c r="AK137" s="53" t="s">
        <v>5</v>
      </c>
      <c r="AL137" s="53">
        <v>5</v>
      </c>
      <c r="AM137" s="53">
        <v>5</v>
      </c>
      <c r="AN137" s="53">
        <v>4</v>
      </c>
      <c r="AO137" s="53">
        <v>3</v>
      </c>
      <c r="AP137" s="53">
        <v>5</v>
      </c>
      <c r="AQ137" s="53">
        <v>4</v>
      </c>
      <c r="AR137" s="53">
        <v>4</v>
      </c>
      <c r="AS137" s="53">
        <v>3</v>
      </c>
      <c r="AT137" s="53">
        <v>4</v>
      </c>
      <c r="AU137" s="53">
        <v>4</v>
      </c>
      <c r="AV137" s="53">
        <v>4</v>
      </c>
      <c r="AW137" s="53">
        <v>5</v>
      </c>
      <c r="AX137" s="53">
        <v>5</v>
      </c>
      <c r="AY137" s="53">
        <v>4</v>
      </c>
      <c r="AZ137" s="53">
        <v>4</v>
      </c>
      <c r="BA137" s="53">
        <v>3</v>
      </c>
      <c r="BB137" s="53">
        <v>5</v>
      </c>
      <c r="BC137" s="53">
        <v>2</v>
      </c>
      <c r="BD137" s="53">
        <v>4</v>
      </c>
      <c r="BE137" s="53">
        <v>4</v>
      </c>
      <c r="BF137" s="53">
        <v>5</v>
      </c>
      <c r="BH137" s="53" t="s">
        <v>2051</v>
      </c>
      <c r="BI137" s="53" t="s">
        <v>2036</v>
      </c>
      <c r="BJ137" s="53" t="s">
        <v>2251</v>
      </c>
      <c r="BK137" s="53" t="s">
        <v>2049</v>
      </c>
      <c r="BL137" s="53" t="s">
        <v>148</v>
      </c>
      <c r="BN137" s="53" t="s">
        <v>162</v>
      </c>
      <c r="BO137" s="53" t="s">
        <v>170</v>
      </c>
      <c r="BP137" s="53" t="s">
        <v>177</v>
      </c>
      <c r="BQ137" s="53" t="s">
        <v>183</v>
      </c>
      <c r="BR137" s="53" t="s">
        <v>1316</v>
      </c>
      <c r="BS137" s="53" t="s">
        <v>192</v>
      </c>
      <c r="BT137" s="53" t="s">
        <v>202</v>
      </c>
      <c r="BU137" s="53" t="s">
        <v>208</v>
      </c>
      <c r="BV137" s="53" t="s">
        <v>214</v>
      </c>
      <c r="BW137" s="53" t="s">
        <v>2031</v>
      </c>
    </row>
    <row r="138" spans="1:75" ht="12.75" x14ac:dyDescent="0.2">
      <c r="A138" s="55">
        <v>43473.593618645835</v>
      </c>
      <c r="B138" s="53">
        <v>3</v>
      </c>
      <c r="C138" s="53">
        <v>5</v>
      </c>
      <c r="D138" s="53">
        <v>5</v>
      </c>
      <c r="E138" s="53">
        <v>2</v>
      </c>
      <c r="F138" s="53">
        <v>3</v>
      </c>
      <c r="G138" s="53">
        <v>5</v>
      </c>
      <c r="H138" s="53">
        <v>4</v>
      </c>
      <c r="I138" s="53">
        <v>4</v>
      </c>
      <c r="J138" s="53">
        <v>1</v>
      </c>
      <c r="K138" s="53">
        <v>2</v>
      </c>
      <c r="L138" s="53">
        <v>2</v>
      </c>
      <c r="M138" s="53">
        <v>4</v>
      </c>
      <c r="N138" s="53">
        <v>4</v>
      </c>
      <c r="O138" s="53">
        <v>4</v>
      </c>
      <c r="P138" s="53">
        <v>3</v>
      </c>
      <c r="Q138" s="53">
        <v>4</v>
      </c>
      <c r="R138" s="53">
        <v>3</v>
      </c>
      <c r="S138" s="53">
        <v>3</v>
      </c>
      <c r="T138" s="53">
        <v>4</v>
      </c>
      <c r="U138" s="53">
        <v>3</v>
      </c>
      <c r="V138" s="53">
        <v>1</v>
      </c>
      <c r="W138" s="53">
        <v>4</v>
      </c>
      <c r="X138" s="53">
        <v>5</v>
      </c>
      <c r="Y138" s="53">
        <v>3</v>
      </c>
      <c r="Z138" s="53">
        <v>4</v>
      </c>
      <c r="AA138" s="53">
        <v>4</v>
      </c>
      <c r="AB138" s="53">
        <v>4</v>
      </c>
      <c r="AC138" s="53">
        <v>4</v>
      </c>
      <c r="AD138" s="53">
        <v>3</v>
      </c>
      <c r="AE138" s="53">
        <v>4</v>
      </c>
      <c r="AF138" s="53">
        <v>4</v>
      </c>
      <c r="AG138" s="53">
        <v>4</v>
      </c>
      <c r="AH138" s="53">
        <v>5</v>
      </c>
      <c r="AI138" s="53">
        <v>4</v>
      </c>
      <c r="AJ138" s="53">
        <v>4</v>
      </c>
      <c r="AK138" s="53">
        <v>3</v>
      </c>
      <c r="AL138" s="53">
        <v>5</v>
      </c>
      <c r="AM138" s="53">
        <v>5</v>
      </c>
      <c r="AN138" s="53">
        <v>4</v>
      </c>
      <c r="AO138" s="53">
        <v>4</v>
      </c>
      <c r="AP138" s="53">
        <v>5</v>
      </c>
      <c r="AQ138" s="53">
        <v>5</v>
      </c>
      <c r="AR138" s="53">
        <v>4</v>
      </c>
      <c r="AS138" s="53">
        <v>3</v>
      </c>
      <c r="AT138" s="53">
        <v>2</v>
      </c>
      <c r="AU138" s="53">
        <v>2</v>
      </c>
      <c r="AV138" s="53">
        <v>5</v>
      </c>
      <c r="AW138" s="53">
        <v>5</v>
      </c>
      <c r="AX138" s="53">
        <v>4</v>
      </c>
      <c r="AY138" s="53">
        <v>4</v>
      </c>
      <c r="AZ138" s="53">
        <v>4</v>
      </c>
      <c r="BA138" s="53">
        <v>4</v>
      </c>
      <c r="BB138" s="53">
        <v>3</v>
      </c>
      <c r="BC138" s="53">
        <v>4</v>
      </c>
      <c r="BD138" s="53">
        <v>5</v>
      </c>
      <c r="BE138" s="53">
        <v>3</v>
      </c>
      <c r="BF138" s="53">
        <v>4</v>
      </c>
      <c r="BH138" s="53" t="s">
        <v>2363</v>
      </c>
      <c r="BI138" s="53" t="s">
        <v>2069</v>
      </c>
      <c r="BJ138" s="53" t="s">
        <v>2151</v>
      </c>
      <c r="BK138" s="53" t="s">
        <v>2030</v>
      </c>
      <c r="BL138" s="53" t="s">
        <v>147</v>
      </c>
      <c r="BM138" s="53" t="s">
        <v>2364</v>
      </c>
      <c r="BN138" s="53" t="s">
        <v>162</v>
      </c>
      <c r="BO138" s="53" t="s">
        <v>170</v>
      </c>
      <c r="BP138" s="53" t="s">
        <v>179</v>
      </c>
      <c r="BQ138" s="53" t="s">
        <v>183</v>
      </c>
      <c r="BR138" s="53" t="s">
        <v>2365</v>
      </c>
      <c r="BS138" s="53" t="s">
        <v>203</v>
      </c>
      <c r="BT138" s="53" t="s">
        <v>968</v>
      </c>
      <c r="BU138" s="53" t="s">
        <v>208</v>
      </c>
      <c r="BV138" s="53" t="s">
        <v>214</v>
      </c>
      <c r="BW138" s="53" t="s">
        <v>2031</v>
      </c>
    </row>
    <row r="139" spans="1:75" ht="12.75" x14ac:dyDescent="0.2">
      <c r="A139" s="55">
        <v>43473.600049942128</v>
      </c>
      <c r="B139" s="53">
        <v>5</v>
      </c>
      <c r="C139" s="53">
        <v>5</v>
      </c>
      <c r="D139" s="53">
        <v>5</v>
      </c>
      <c r="E139" s="53">
        <v>3</v>
      </c>
      <c r="F139" s="53">
        <v>5</v>
      </c>
      <c r="G139" s="53">
        <v>5</v>
      </c>
      <c r="H139" s="53">
        <v>5</v>
      </c>
      <c r="I139" s="53">
        <v>5</v>
      </c>
      <c r="J139" s="53">
        <v>1</v>
      </c>
      <c r="K139" s="53">
        <v>5</v>
      </c>
      <c r="L139" s="53">
        <v>5</v>
      </c>
      <c r="M139" s="53">
        <v>5</v>
      </c>
      <c r="N139" s="53">
        <v>5</v>
      </c>
      <c r="O139" s="53">
        <v>4</v>
      </c>
      <c r="P139" s="53">
        <v>5</v>
      </c>
      <c r="Q139" s="53">
        <v>5</v>
      </c>
      <c r="R139" s="53">
        <v>2</v>
      </c>
      <c r="S139" s="53">
        <v>4</v>
      </c>
      <c r="T139" s="53">
        <v>1</v>
      </c>
      <c r="U139" s="53">
        <v>5</v>
      </c>
      <c r="V139" s="53">
        <v>2</v>
      </c>
      <c r="W139" s="53">
        <v>5</v>
      </c>
      <c r="X139" s="53">
        <v>5</v>
      </c>
      <c r="Y139" s="53">
        <v>5</v>
      </c>
      <c r="Z139" s="53">
        <v>4</v>
      </c>
      <c r="AA139" s="53">
        <v>5</v>
      </c>
      <c r="AB139" s="53">
        <v>5</v>
      </c>
      <c r="AC139" s="53">
        <v>5</v>
      </c>
      <c r="AD139" s="53">
        <v>5</v>
      </c>
      <c r="AE139" s="53">
        <v>3</v>
      </c>
      <c r="AF139" s="53">
        <v>3</v>
      </c>
      <c r="AG139" s="53">
        <v>5</v>
      </c>
      <c r="AH139" s="53">
        <v>5</v>
      </c>
      <c r="AI139" s="53">
        <v>5</v>
      </c>
      <c r="AJ139" s="53">
        <v>5</v>
      </c>
      <c r="AK139" s="53">
        <v>5</v>
      </c>
      <c r="AL139" s="53">
        <v>5</v>
      </c>
      <c r="AM139" s="53">
        <v>5</v>
      </c>
      <c r="AN139" s="53">
        <v>3</v>
      </c>
      <c r="AO139" s="53">
        <v>4</v>
      </c>
      <c r="AP139" s="53">
        <v>5</v>
      </c>
      <c r="AQ139" s="53">
        <v>5</v>
      </c>
      <c r="AR139" s="53">
        <v>5</v>
      </c>
      <c r="AS139" s="53">
        <v>2</v>
      </c>
      <c r="AT139" s="53">
        <v>5</v>
      </c>
      <c r="AU139" s="53">
        <v>5</v>
      </c>
      <c r="AV139" s="53">
        <v>5</v>
      </c>
      <c r="AW139" s="53">
        <v>5</v>
      </c>
      <c r="AX139" s="53">
        <v>3</v>
      </c>
      <c r="AY139" s="53">
        <v>5</v>
      </c>
      <c r="AZ139" s="53">
        <v>5</v>
      </c>
      <c r="BA139" s="53">
        <v>3</v>
      </c>
      <c r="BB139" s="53">
        <v>3</v>
      </c>
      <c r="BC139" s="53">
        <v>1</v>
      </c>
      <c r="BD139" s="53">
        <v>5</v>
      </c>
      <c r="BE139" s="53">
        <v>2</v>
      </c>
      <c r="BF139" s="53">
        <v>5</v>
      </c>
      <c r="BH139" s="53" t="s">
        <v>2028</v>
      </c>
      <c r="BI139" s="53" t="s">
        <v>2069</v>
      </c>
      <c r="BJ139" s="53" t="s">
        <v>2040</v>
      </c>
      <c r="BK139" s="53" t="s">
        <v>2030</v>
      </c>
      <c r="BL139" s="53" t="s">
        <v>148</v>
      </c>
      <c r="BN139" s="53" t="s">
        <v>162</v>
      </c>
      <c r="BO139" s="53" t="s">
        <v>170</v>
      </c>
      <c r="BP139" s="53" t="s">
        <v>180</v>
      </c>
      <c r="BQ139" s="53" t="s">
        <v>183</v>
      </c>
      <c r="BR139" s="53" t="s">
        <v>2366</v>
      </c>
      <c r="BS139" s="53" t="s">
        <v>203</v>
      </c>
      <c r="BT139" s="53" t="s">
        <v>746</v>
      </c>
      <c r="BU139" s="53" t="s">
        <v>208</v>
      </c>
      <c r="BV139" s="53" t="s">
        <v>214</v>
      </c>
      <c r="BW139" s="53" t="s">
        <v>2031</v>
      </c>
    </row>
    <row r="140" spans="1:75" ht="12.75" x14ac:dyDescent="0.2">
      <c r="A140" s="55">
        <v>43473.60932635417</v>
      </c>
      <c r="B140" s="53">
        <v>4</v>
      </c>
      <c r="C140" s="53">
        <v>5</v>
      </c>
      <c r="D140" s="53">
        <v>4</v>
      </c>
      <c r="E140" s="53">
        <v>4</v>
      </c>
      <c r="F140" s="53">
        <v>3</v>
      </c>
      <c r="G140" s="53">
        <v>5</v>
      </c>
      <c r="H140" s="53">
        <v>4</v>
      </c>
      <c r="I140" s="53">
        <v>5</v>
      </c>
      <c r="J140" s="53">
        <v>4</v>
      </c>
      <c r="K140" s="53">
        <v>4</v>
      </c>
      <c r="L140" s="53">
        <v>4</v>
      </c>
      <c r="M140" s="53">
        <v>4</v>
      </c>
      <c r="N140" s="53">
        <v>3</v>
      </c>
      <c r="O140" s="53">
        <v>4</v>
      </c>
      <c r="P140" s="53">
        <v>5</v>
      </c>
      <c r="Q140" s="53">
        <v>4</v>
      </c>
      <c r="R140" s="53">
        <v>3</v>
      </c>
      <c r="S140" s="53">
        <v>3</v>
      </c>
      <c r="T140" s="53">
        <v>3</v>
      </c>
      <c r="U140" s="53">
        <v>3</v>
      </c>
      <c r="V140" s="53">
        <v>3</v>
      </c>
      <c r="W140" s="53">
        <v>4</v>
      </c>
      <c r="X140" s="53">
        <v>3</v>
      </c>
      <c r="Y140" s="53">
        <v>4</v>
      </c>
      <c r="Z140" s="53">
        <v>3</v>
      </c>
      <c r="AA140" s="53">
        <v>4</v>
      </c>
      <c r="AB140" s="53">
        <v>3</v>
      </c>
      <c r="AC140" s="53">
        <v>4</v>
      </c>
      <c r="AD140" s="53">
        <v>3</v>
      </c>
      <c r="AE140" s="53">
        <v>3</v>
      </c>
      <c r="AF140" s="53">
        <v>4</v>
      </c>
      <c r="AG140" s="53">
        <v>3</v>
      </c>
      <c r="AH140" s="53">
        <v>3</v>
      </c>
      <c r="AI140" s="53">
        <v>3</v>
      </c>
      <c r="AJ140" s="53">
        <v>3</v>
      </c>
      <c r="AK140" s="53">
        <v>3</v>
      </c>
      <c r="AL140" s="53">
        <v>4</v>
      </c>
      <c r="AM140" s="53">
        <v>3</v>
      </c>
      <c r="AN140" s="53">
        <v>4</v>
      </c>
      <c r="AO140" s="53">
        <v>3</v>
      </c>
      <c r="AP140" s="53">
        <v>5</v>
      </c>
      <c r="AQ140" s="53">
        <v>5</v>
      </c>
      <c r="AR140" s="53">
        <v>3</v>
      </c>
      <c r="AS140" s="53">
        <v>4</v>
      </c>
      <c r="AT140" s="53">
        <v>4</v>
      </c>
      <c r="AU140" s="53">
        <v>2</v>
      </c>
      <c r="AV140" s="53">
        <v>4</v>
      </c>
      <c r="AW140" s="53">
        <v>3</v>
      </c>
      <c r="AX140" s="53">
        <v>3</v>
      </c>
      <c r="AY140" s="53">
        <v>5</v>
      </c>
      <c r="AZ140" s="53">
        <v>4</v>
      </c>
      <c r="BA140" s="53">
        <v>2</v>
      </c>
      <c r="BB140" s="53">
        <v>3</v>
      </c>
      <c r="BC140" s="53">
        <v>4</v>
      </c>
      <c r="BD140" s="53">
        <v>4</v>
      </c>
      <c r="BE140" s="53">
        <v>2</v>
      </c>
      <c r="BF140" s="53">
        <v>4</v>
      </c>
      <c r="BG140" s="53" t="s">
        <v>2367</v>
      </c>
      <c r="BH140" s="53" t="s">
        <v>2240</v>
      </c>
      <c r="BI140" s="53" t="s">
        <v>2069</v>
      </c>
      <c r="BJ140" s="53" t="s">
        <v>2066</v>
      </c>
      <c r="BK140" s="53" t="s">
        <v>2034</v>
      </c>
      <c r="BL140" s="53" t="s">
        <v>2052</v>
      </c>
      <c r="BM140" s="53" t="s">
        <v>2368</v>
      </c>
      <c r="BN140" s="53" t="s">
        <v>162</v>
      </c>
      <c r="BO140" s="53" t="s">
        <v>170</v>
      </c>
      <c r="BP140" s="53" t="s">
        <v>179</v>
      </c>
      <c r="BQ140" s="53" t="s">
        <v>183</v>
      </c>
      <c r="BR140" s="53" t="s">
        <v>2369</v>
      </c>
      <c r="BS140" s="53" t="s">
        <v>153</v>
      </c>
      <c r="BT140" s="53" t="s">
        <v>915</v>
      </c>
      <c r="BU140" s="53" t="s">
        <v>208</v>
      </c>
      <c r="BV140" s="53" t="s">
        <v>214</v>
      </c>
      <c r="BW140" s="53" t="s">
        <v>2031</v>
      </c>
    </row>
    <row r="141" spans="1:75" ht="12.75" x14ac:dyDescent="0.2">
      <c r="A141" s="55">
        <v>43473.616767662039</v>
      </c>
      <c r="B141" s="53">
        <v>5</v>
      </c>
      <c r="C141" s="53">
        <v>5</v>
      </c>
      <c r="D141" s="53">
        <v>5</v>
      </c>
      <c r="E141" s="53">
        <v>3</v>
      </c>
      <c r="F141" s="53">
        <v>2</v>
      </c>
      <c r="G141" s="53">
        <v>5</v>
      </c>
      <c r="H141" s="53">
        <v>3</v>
      </c>
      <c r="I141" s="53">
        <v>3</v>
      </c>
      <c r="J141" s="53">
        <v>3</v>
      </c>
      <c r="K141" s="53">
        <v>4</v>
      </c>
      <c r="L141" s="53">
        <v>4</v>
      </c>
      <c r="M141" s="53">
        <v>4</v>
      </c>
      <c r="N141" s="53">
        <v>5</v>
      </c>
      <c r="O141" s="53">
        <v>3</v>
      </c>
      <c r="P141" s="53">
        <v>5</v>
      </c>
      <c r="Q141" s="53">
        <v>5</v>
      </c>
      <c r="R141" s="53">
        <v>3</v>
      </c>
      <c r="S141" s="53">
        <v>3</v>
      </c>
      <c r="T141" s="53">
        <v>2</v>
      </c>
      <c r="U141" s="53">
        <v>5</v>
      </c>
      <c r="V141" s="53">
        <v>3</v>
      </c>
      <c r="W141" s="53">
        <v>5</v>
      </c>
      <c r="X141" s="53">
        <v>4</v>
      </c>
      <c r="Y141" s="53">
        <v>4</v>
      </c>
      <c r="Z141" s="53">
        <v>4</v>
      </c>
      <c r="AA141" s="53">
        <v>4</v>
      </c>
      <c r="AB141" s="53">
        <v>5</v>
      </c>
      <c r="AC141" s="53">
        <v>3</v>
      </c>
      <c r="AD141" s="53">
        <v>5</v>
      </c>
      <c r="AE141" s="53">
        <v>4</v>
      </c>
      <c r="AF141" s="53">
        <v>4</v>
      </c>
      <c r="AG141" s="53">
        <v>3</v>
      </c>
      <c r="AH141" s="53">
        <v>5</v>
      </c>
      <c r="AI141" s="53">
        <v>5</v>
      </c>
      <c r="AJ141" s="53">
        <v>5</v>
      </c>
      <c r="AK141" s="53">
        <v>5</v>
      </c>
      <c r="AL141" s="53">
        <v>5</v>
      </c>
      <c r="AM141" s="53">
        <v>5</v>
      </c>
      <c r="AN141" s="53">
        <v>4</v>
      </c>
      <c r="AO141" s="53">
        <v>3</v>
      </c>
      <c r="AP141" s="53">
        <v>5</v>
      </c>
      <c r="AQ141" s="53">
        <v>3</v>
      </c>
      <c r="AR141" s="53">
        <v>3</v>
      </c>
      <c r="AS141" s="53">
        <v>3</v>
      </c>
      <c r="AT141" s="53">
        <v>5</v>
      </c>
      <c r="AU141" s="53">
        <v>4</v>
      </c>
      <c r="AV141" s="53">
        <v>4</v>
      </c>
      <c r="AW141" s="53">
        <v>5</v>
      </c>
      <c r="AX141" s="53">
        <v>3</v>
      </c>
      <c r="AY141" s="53">
        <v>5</v>
      </c>
      <c r="AZ141" s="53">
        <v>5</v>
      </c>
      <c r="BA141" s="53">
        <v>3</v>
      </c>
      <c r="BB141" s="53">
        <v>3</v>
      </c>
      <c r="BC141" s="53">
        <v>3</v>
      </c>
      <c r="BD141" s="53">
        <v>4</v>
      </c>
      <c r="BE141" s="53">
        <v>3</v>
      </c>
      <c r="BF141" s="53">
        <v>5</v>
      </c>
      <c r="BH141" s="53" t="s">
        <v>2370</v>
      </c>
      <c r="BI141" s="53" t="s">
        <v>2036</v>
      </c>
      <c r="BJ141" s="53" t="s">
        <v>2090</v>
      </c>
      <c r="BK141" s="53" t="s">
        <v>2049</v>
      </c>
      <c r="BL141" s="53" t="s">
        <v>724</v>
      </c>
      <c r="BM141" s="53" t="s">
        <v>2371</v>
      </c>
      <c r="BN141" s="53" t="s">
        <v>163</v>
      </c>
      <c r="BO141" s="53" t="s">
        <v>172</v>
      </c>
      <c r="BP141" s="53" t="s">
        <v>176</v>
      </c>
      <c r="BQ141" s="53" t="s">
        <v>183</v>
      </c>
      <c r="BR141" s="53" t="s">
        <v>1447</v>
      </c>
      <c r="BS141" s="53" t="s">
        <v>203</v>
      </c>
      <c r="BT141" s="53" t="s">
        <v>306</v>
      </c>
      <c r="BU141" s="53" t="s">
        <v>208</v>
      </c>
      <c r="BV141" s="53" t="s">
        <v>214</v>
      </c>
      <c r="BW141" s="53" t="s">
        <v>2031</v>
      </c>
    </row>
    <row r="142" spans="1:75" ht="12.75" x14ac:dyDescent="0.2">
      <c r="A142" s="55">
        <v>43473.626113090279</v>
      </c>
      <c r="B142" s="53">
        <v>2</v>
      </c>
      <c r="C142" s="53">
        <v>5</v>
      </c>
      <c r="D142" s="53">
        <v>5</v>
      </c>
      <c r="E142" s="53">
        <v>4</v>
      </c>
      <c r="F142" s="53">
        <v>2</v>
      </c>
      <c r="G142" s="53">
        <v>5</v>
      </c>
      <c r="H142" s="53">
        <v>4</v>
      </c>
      <c r="I142" s="53">
        <v>3</v>
      </c>
      <c r="J142" s="53">
        <v>2</v>
      </c>
      <c r="K142" s="53">
        <v>4</v>
      </c>
      <c r="L142" s="53">
        <v>4</v>
      </c>
      <c r="M142" s="53">
        <v>4</v>
      </c>
      <c r="N142" s="53">
        <v>4</v>
      </c>
      <c r="O142" s="53">
        <v>4</v>
      </c>
      <c r="P142" s="53">
        <v>3</v>
      </c>
      <c r="Q142" s="53">
        <v>5</v>
      </c>
      <c r="R142" s="53">
        <v>2</v>
      </c>
      <c r="S142" s="53">
        <v>3</v>
      </c>
      <c r="T142" s="53">
        <v>2</v>
      </c>
      <c r="U142" s="53">
        <v>3</v>
      </c>
      <c r="V142" s="53">
        <v>4</v>
      </c>
      <c r="W142" s="53">
        <v>5</v>
      </c>
      <c r="X142" s="53">
        <v>5</v>
      </c>
      <c r="Y142" s="53">
        <v>5</v>
      </c>
      <c r="Z142" s="53">
        <v>5</v>
      </c>
      <c r="AA142" s="53">
        <v>5</v>
      </c>
      <c r="AB142" s="53">
        <v>5</v>
      </c>
      <c r="AC142" s="53">
        <v>5</v>
      </c>
      <c r="AD142" s="53">
        <v>5</v>
      </c>
      <c r="AE142" s="53">
        <v>5</v>
      </c>
      <c r="AF142" s="53">
        <v>5</v>
      </c>
      <c r="AG142" s="53">
        <v>5</v>
      </c>
      <c r="AH142" s="53">
        <v>5</v>
      </c>
      <c r="AI142" s="53">
        <v>5</v>
      </c>
      <c r="AJ142" s="53">
        <v>5</v>
      </c>
      <c r="AK142" s="53">
        <v>5</v>
      </c>
      <c r="AL142" s="53">
        <v>5</v>
      </c>
      <c r="AM142" s="53">
        <v>5</v>
      </c>
      <c r="AN142" s="53">
        <v>5</v>
      </c>
      <c r="AO142" s="53">
        <v>2</v>
      </c>
      <c r="AP142" s="53">
        <v>5</v>
      </c>
      <c r="AQ142" s="53">
        <v>4</v>
      </c>
      <c r="AR142" s="53">
        <v>4</v>
      </c>
      <c r="AS142" s="53">
        <v>3</v>
      </c>
      <c r="AT142" s="53">
        <v>5</v>
      </c>
      <c r="AU142" s="53">
        <v>5</v>
      </c>
      <c r="AV142" s="53">
        <v>5</v>
      </c>
      <c r="AW142" s="53">
        <v>5</v>
      </c>
      <c r="AX142" s="53">
        <v>4</v>
      </c>
      <c r="AY142" s="53">
        <v>5</v>
      </c>
      <c r="AZ142" s="53">
        <v>5</v>
      </c>
      <c r="BA142" s="53">
        <v>2</v>
      </c>
      <c r="BB142" s="53">
        <v>4</v>
      </c>
      <c r="BC142" s="53">
        <v>2</v>
      </c>
      <c r="BD142" s="53">
        <v>5</v>
      </c>
      <c r="BE142" s="53">
        <v>5</v>
      </c>
      <c r="BF142" s="53">
        <v>5</v>
      </c>
      <c r="BH142" s="53" t="s">
        <v>2079</v>
      </c>
      <c r="BI142" s="53" t="s">
        <v>2061</v>
      </c>
      <c r="BJ142" s="53" t="s">
        <v>2049</v>
      </c>
      <c r="BK142" s="53" t="s">
        <v>2049</v>
      </c>
      <c r="BL142" s="53" t="s">
        <v>145</v>
      </c>
      <c r="BN142" s="53" t="s">
        <v>163</v>
      </c>
      <c r="BO142" s="53" t="s">
        <v>170</v>
      </c>
      <c r="BP142" s="53" t="s">
        <v>177</v>
      </c>
      <c r="BQ142" s="53" t="s">
        <v>183</v>
      </c>
      <c r="BR142" s="53" t="s">
        <v>345</v>
      </c>
      <c r="BS142" s="53" t="s">
        <v>204</v>
      </c>
      <c r="BT142" s="53" t="s">
        <v>596</v>
      </c>
      <c r="BU142" s="53" t="s">
        <v>209</v>
      </c>
      <c r="BV142" s="53" t="s">
        <v>215</v>
      </c>
      <c r="BW142" s="53" t="s">
        <v>2031</v>
      </c>
    </row>
    <row r="143" spans="1:75" ht="12.75" x14ac:dyDescent="0.2">
      <c r="A143" s="55">
        <v>43473.627085254629</v>
      </c>
      <c r="B143" s="53">
        <v>3</v>
      </c>
      <c r="C143" s="53">
        <v>5</v>
      </c>
      <c r="D143" s="53">
        <v>4</v>
      </c>
      <c r="E143" s="53">
        <v>4</v>
      </c>
      <c r="F143" s="53">
        <v>5</v>
      </c>
      <c r="G143" s="53">
        <v>5</v>
      </c>
      <c r="H143" s="53">
        <v>4</v>
      </c>
      <c r="I143" s="53">
        <v>5</v>
      </c>
      <c r="J143" s="53">
        <v>2</v>
      </c>
      <c r="K143" s="53">
        <v>4</v>
      </c>
      <c r="L143" s="53">
        <v>5</v>
      </c>
      <c r="M143" s="53">
        <v>3</v>
      </c>
      <c r="N143" s="53">
        <v>4</v>
      </c>
      <c r="O143" s="53">
        <v>5</v>
      </c>
      <c r="P143" s="53">
        <v>3</v>
      </c>
      <c r="Q143" s="53">
        <v>5</v>
      </c>
      <c r="R143" s="53">
        <v>3</v>
      </c>
      <c r="S143" s="53">
        <v>3</v>
      </c>
      <c r="T143" s="53">
        <v>5</v>
      </c>
      <c r="U143" s="53">
        <v>5</v>
      </c>
      <c r="V143" s="53" t="s">
        <v>5</v>
      </c>
      <c r="W143" s="53">
        <v>5</v>
      </c>
      <c r="X143" s="53">
        <v>5</v>
      </c>
      <c r="Y143" s="53">
        <v>3</v>
      </c>
      <c r="Z143" s="53">
        <v>5</v>
      </c>
      <c r="AA143" s="53">
        <v>5</v>
      </c>
      <c r="AB143" s="53">
        <v>5</v>
      </c>
      <c r="AC143" s="53">
        <v>4</v>
      </c>
      <c r="AD143" s="53">
        <v>5</v>
      </c>
      <c r="AE143" s="53">
        <v>5</v>
      </c>
      <c r="AF143" s="53">
        <v>5</v>
      </c>
      <c r="AG143" s="53">
        <v>5</v>
      </c>
      <c r="AH143" s="53">
        <v>5</v>
      </c>
      <c r="AI143" s="53">
        <v>5</v>
      </c>
      <c r="AJ143" s="53">
        <v>5</v>
      </c>
      <c r="AK143" s="53">
        <v>3</v>
      </c>
      <c r="AL143" s="53">
        <v>5</v>
      </c>
      <c r="AM143" s="53">
        <v>5</v>
      </c>
      <c r="AN143" s="53">
        <v>5</v>
      </c>
      <c r="AO143" s="53">
        <v>5</v>
      </c>
      <c r="AP143" s="53">
        <v>5</v>
      </c>
      <c r="AQ143" s="53">
        <v>5</v>
      </c>
      <c r="AR143" s="53">
        <v>5</v>
      </c>
      <c r="AS143" s="53">
        <v>3</v>
      </c>
      <c r="AT143" s="53">
        <v>4</v>
      </c>
      <c r="AU143" s="53">
        <v>5</v>
      </c>
      <c r="AV143" s="53">
        <v>5</v>
      </c>
      <c r="AW143" s="53">
        <v>5</v>
      </c>
      <c r="AX143" s="53">
        <v>5</v>
      </c>
      <c r="AY143" s="53">
        <v>4</v>
      </c>
      <c r="AZ143" s="53">
        <v>5</v>
      </c>
      <c r="BA143" s="53">
        <v>5</v>
      </c>
      <c r="BB143" s="53">
        <v>3</v>
      </c>
      <c r="BC143" s="53">
        <v>5</v>
      </c>
      <c r="BD143" s="53">
        <v>5</v>
      </c>
      <c r="BE143" s="53" t="s">
        <v>5</v>
      </c>
      <c r="BF143" s="53">
        <v>5</v>
      </c>
      <c r="BI143" s="53" t="s">
        <v>2069</v>
      </c>
      <c r="BK143" s="53" t="s">
        <v>2066</v>
      </c>
      <c r="BL143" s="53" t="s">
        <v>148</v>
      </c>
      <c r="BM143" s="53" t="s">
        <v>2372</v>
      </c>
      <c r="BN143" s="53" t="s">
        <v>162</v>
      </c>
      <c r="BO143" s="53" t="s">
        <v>170</v>
      </c>
      <c r="BP143" s="53" t="s">
        <v>177</v>
      </c>
      <c r="BQ143" s="53" t="s">
        <v>183</v>
      </c>
      <c r="BR143" s="53" t="s">
        <v>191</v>
      </c>
      <c r="BS143" s="53" t="s">
        <v>192</v>
      </c>
      <c r="BT143" s="53" t="s">
        <v>915</v>
      </c>
      <c r="BU143" s="53" t="s">
        <v>208</v>
      </c>
      <c r="BV143" s="53" t="s">
        <v>214</v>
      </c>
      <c r="BW143" s="53" t="s">
        <v>2031</v>
      </c>
    </row>
    <row r="144" spans="1:75" ht="12.75" x14ac:dyDescent="0.2">
      <c r="A144" s="55">
        <v>43473.653918900462</v>
      </c>
      <c r="B144" s="53">
        <v>3</v>
      </c>
      <c r="C144" s="53">
        <v>4</v>
      </c>
      <c r="D144" s="53">
        <v>4</v>
      </c>
      <c r="E144" s="53">
        <v>3</v>
      </c>
      <c r="F144" s="53">
        <v>1</v>
      </c>
      <c r="G144" s="53">
        <v>5</v>
      </c>
      <c r="H144" s="53">
        <v>4</v>
      </c>
      <c r="I144" s="53">
        <v>4</v>
      </c>
      <c r="J144" s="53">
        <v>4</v>
      </c>
      <c r="K144" s="53">
        <v>3</v>
      </c>
      <c r="L144" s="53">
        <v>3</v>
      </c>
      <c r="M144" s="53">
        <v>4</v>
      </c>
      <c r="N144" s="53">
        <v>4</v>
      </c>
      <c r="O144" s="53">
        <v>5</v>
      </c>
      <c r="P144" s="53">
        <v>4</v>
      </c>
      <c r="Q144" s="53">
        <v>4</v>
      </c>
      <c r="R144" s="53">
        <v>4</v>
      </c>
      <c r="S144" s="53">
        <v>3</v>
      </c>
      <c r="T144" s="53">
        <v>2</v>
      </c>
      <c r="U144" s="53">
        <v>3</v>
      </c>
      <c r="V144" s="53">
        <v>3</v>
      </c>
      <c r="W144" s="53">
        <v>5</v>
      </c>
      <c r="X144" s="53">
        <v>2</v>
      </c>
      <c r="Y144" s="53">
        <v>4</v>
      </c>
      <c r="Z144" s="53">
        <v>3</v>
      </c>
      <c r="AA144" s="53">
        <v>4</v>
      </c>
      <c r="AB144" s="53">
        <v>2</v>
      </c>
      <c r="AC144" s="53">
        <v>4</v>
      </c>
      <c r="AD144" s="53">
        <v>4</v>
      </c>
      <c r="AE144" s="53">
        <v>3</v>
      </c>
      <c r="AF144" s="53">
        <v>3</v>
      </c>
      <c r="AG144" s="53">
        <v>3</v>
      </c>
      <c r="AH144" s="53">
        <v>5</v>
      </c>
      <c r="AI144" s="53">
        <v>4</v>
      </c>
      <c r="AJ144" s="53">
        <v>4</v>
      </c>
      <c r="AK144" s="53">
        <v>4</v>
      </c>
      <c r="AL144" s="53">
        <v>4</v>
      </c>
      <c r="AM144" s="53">
        <v>3</v>
      </c>
      <c r="AN144" s="53">
        <v>3</v>
      </c>
      <c r="AO144" s="53">
        <v>1</v>
      </c>
      <c r="AP144" s="53">
        <v>5</v>
      </c>
      <c r="AQ144" s="53">
        <v>4</v>
      </c>
      <c r="AR144" s="53">
        <v>3</v>
      </c>
      <c r="AS144" s="53">
        <v>4</v>
      </c>
      <c r="AT144" s="53">
        <v>3</v>
      </c>
      <c r="AU144" s="53">
        <v>2</v>
      </c>
      <c r="AV144" s="53">
        <v>4</v>
      </c>
      <c r="AW144" s="53">
        <v>3</v>
      </c>
      <c r="AX144" s="53">
        <v>4</v>
      </c>
      <c r="AY144" s="53">
        <v>5</v>
      </c>
      <c r="AZ144" s="53">
        <v>4</v>
      </c>
      <c r="BA144" s="53">
        <v>4</v>
      </c>
      <c r="BB144" s="53">
        <v>3</v>
      </c>
      <c r="BC144" s="53">
        <v>2</v>
      </c>
      <c r="BD144" s="53">
        <v>3</v>
      </c>
      <c r="BE144" s="53">
        <v>1</v>
      </c>
      <c r="BF144" s="53">
        <v>5</v>
      </c>
      <c r="BH144" s="53" t="s">
        <v>2103</v>
      </c>
      <c r="BI144" s="53" t="s">
        <v>2033</v>
      </c>
      <c r="BJ144" s="53" t="s">
        <v>2320</v>
      </c>
      <c r="BK144" s="53" t="s">
        <v>2042</v>
      </c>
      <c r="BL144" s="53" t="s">
        <v>147</v>
      </c>
      <c r="BM144" s="53" t="s">
        <v>2373</v>
      </c>
      <c r="BN144" s="53" t="s">
        <v>163</v>
      </c>
      <c r="BO144" s="53" t="s">
        <v>170</v>
      </c>
      <c r="BP144" s="53" t="s">
        <v>176</v>
      </c>
      <c r="BQ144" s="53" t="s">
        <v>183</v>
      </c>
      <c r="BS144" s="53" t="s">
        <v>202</v>
      </c>
      <c r="BT144" s="53" t="s">
        <v>642</v>
      </c>
      <c r="BU144" s="53" t="s">
        <v>208</v>
      </c>
      <c r="BV144" s="53" t="s">
        <v>214</v>
      </c>
      <c r="BW144" s="53" t="s">
        <v>2031</v>
      </c>
    </row>
    <row r="145" spans="1:75" ht="12.75" x14ac:dyDescent="0.2">
      <c r="A145" s="55">
        <v>43473.668574374999</v>
      </c>
      <c r="B145" s="53">
        <v>3</v>
      </c>
      <c r="C145" s="53">
        <v>4</v>
      </c>
      <c r="D145" s="53">
        <v>2</v>
      </c>
      <c r="E145" s="53">
        <v>4</v>
      </c>
      <c r="F145" s="53">
        <v>3</v>
      </c>
      <c r="G145" s="53">
        <v>5</v>
      </c>
      <c r="H145" s="53">
        <v>2</v>
      </c>
      <c r="I145" s="53">
        <v>4</v>
      </c>
      <c r="J145" s="53">
        <v>2</v>
      </c>
      <c r="K145" s="53">
        <v>3</v>
      </c>
      <c r="L145" s="53">
        <v>4</v>
      </c>
      <c r="M145" s="53">
        <v>5</v>
      </c>
      <c r="N145" s="53">
        <v>4</v>
      </c>
      <c r="O145" s="53">
        <v>3</v>
      </c>
      <c r="P145" s="53">
        <v>4</v>
      </c>
      <c r="Q145" s="53">
        <v>5</v>
      </c>
      <c r="R145" s="53">
        <v>4</v>
      </c>
      <c r="S145" s="53">
        <v>2</v>
      </c>
      <c r="T145" s="53">
        <v>1</v>
      </c>
      <c r="U145" s="53">
        <v>1</v>
      </c>
      <c r="V145" s="53">
        <v>1</v>
      </c>
      <c r="W145" s="53">
        <v>3</v>
      </c>
      <c r="X145" s="53">
        <v>5</v>
      </c>
      <c r="Y145" s="53">
        <v>4</v>
      </c>
      <c r="Z145" s="53">
        <v>2</v>
      </c>
      <c r="AA145" s="53">
        <v>4</v>
      </c>
      <c r="AB145" s="53">
        <v>5</v>
      </c>
      <c r="AC145" s="53">
        <v>5</v>
      </c>
      <c r="AD145" s="53">
        <v>5</v>
      </c>
      <c r="AE145" s="53">
        <v>3</v>
      </c>
      <c r="AF145" s="53">
        <v>3</v>
      </c>
      <c r="AG145" s="53">
        <v>4</v>
      </c>
      <c r="AH145" s="53">
        <v>4</v>
      </c>
      <c r="AI145" s="53">
        <v>5</v>
      </c>
      <c r="AJ145" s="53">
        <v>4</v>
      </c>
      <c r="AK145" s="53">
        <v>4</v>
      </c>
      <c r="AL145" s="53">
        <v>5</v>
      </c>
      <c r="AM145" s="53">
        <v>4</v>
      </c>
      <c r="AN145" s="53">
        <v>5</v>
      </c>
      <c r="AO145" s="53">
        <v>3</v>
      </c>
      <c r="AP145" s="53">
        <v>5</v>
      </c>
      <c r="AQ145" s="53">
        <v>3</v>
      </c>
      <c r="AR145" s="53">
        <v>5</v>
      </c>
      <c r="AS145" s="53">
        <v>3</v>
      </c>
      <c r="AT145" s="53">
        <v>4</v>
      </c>
      <c r="AU145" s="53">
        <v>4</v>
      </c>
      <c r="AV145" s="53">
        <v>5</v>
      </c>
      <c r="AW145" s="53">
        <v>3</v>
      </c>
      <c r="AX145" s="53">
        <v>4</v>
      </c>
      <c r="AY145" s="53">
        <v>5</v>
      </c>
      <c r="AZ145" s="53">
        <v>5</v>
      </c>
      <c r="BA145" s="53">
        <v>4</v>
      </c>
      <c r="BB145" s="53">
        <v>2</v>
      </c>
      <c r="BC145" s="53">
        <v>2</v>
      </c>
      <c r="BD145" s="53">
        <v>2</v>
      </c>
      <c r="BE145" s="53">
        <v>1</v>
      </c>
      <c r="BF145" s="53">
        <v>3</v>
      </c>
      <c r="BH145" s="53" t="s">
        <v>2138</v>
      </c>
      <c r="BI145" s="53" t="s">
        <v>2069</v>
      </c>
      <c r="BJ145" s="53" t="s">
        <v>2101</v>
      </c>
      <c r="BK145" s="53" t="s">
        <v>2042</v>
      </c>
      <c r="BL145" s="53" t="s">
        <v>148</v>
      </c>
      <c r="BM145" s="53" t="s">
        <v>2374</v>
      </c>
      <c r="BN145" s="53" t="s">
        <v>163</v>
      </c>
      <c r="BO145" s="53" t="s">
        <v>170</v>
      </c>
      <c r="BP145" s="53" t="s">
        <v>176</v>
      </c>
      <c r="BQ145" s="53" t="s">
        <v>183</v>
      </c>
      <c r="BR145" s="53" t="s">
        <v>328</v>
      </c>
      <c r="BS145" s="53" t="s">
        <v>202</v>
      </c>
      <c r="BT145" s="53" t="s">
        <v>813</v>
      </c>
      <c r="BU145" s="53" t="s">
        <v>208</v>
      </c>
      <c r="BV145" s="53" t="s">
        <v>214</v>
      </c>
      <c r="BW145" s="53" t="s">
        <v>2031</v>
      </c>
    </row>
    <row r="146" spans="1:75" ht="12.75" x14ac:dyDescent="0.2">
      <c r="A146" s="55">
        <v>43473.705405879635</v>
      </c>
      <c r="B146" s="53">
        <v>2</v>
      </c>
      <c r="C146" s="53">
        <v>5</v>
      </c>
      <c r="D146" s="53">
        <v>4</v>
      </c>
      <c r="E146" s="53">
        <v>4</v>
      </c>
      <c r="F146" s="53">
        <v>3</v>
      </c>
      <c r="G146" s="53">
        <v>5</v>
      </c>
      <c r="H146" s="53">
        <v>4</v>
      </c>
      <c r="I146" s="53">
        <v>3</v>
      </c>
      <c r="J146" s="53">
        <v>1</v>
      </c>
      <c r="K146" s="53">
        <v>2</v>
      </c>
      <c r="L146" s="53">
        <v>2</v>
      </c>
      <c r="M146" s="53">
        <v>3</v>
      </c>
      <c r="N146" s="53">
        <v>3</v>
      </c>
      <c r="O146" s="53">
        <v>2</v>
      </c>
      <c r="P146" s="53">
        <v>2</v>
      </c>
      <c r="Q146" s="53">
        <v>2</v>
      </c>
      <c r="R146" s="53">
        <v>2</v>
      </c>
      <c r="S146" s="53">
        <v>1</v>
      </c>
      <c r="T146" s="53">
        <v>2</v>
      </c>
      <c r="U146" s="53">
        <v>5</v>
      </c>
      <c r="V146" s="53" t="s">
        <v>5</v>
      </c>
      <c r="W146" s="53">
        <v>3</v>
      </c>
      <c r="X146" s="53">
        <v>4</v>
      </c>
      <c r="Y146" s="53">
        <v>3</v>
      </c>
      <c r="Z146" s="53">
        <v>5</v>
      </c>
      <c r="AA146" s="53">
        <v>3</v>
      </c>
      <c r="AB146" s="53">
        <v>4</v>
      </c>
      <c r="AC146" s="53">
        <v>3</v>
      </c>
      <c r="AD146" s="53">
        <v>5</v>
      </c>
      <c r="AE146" s="53">
        <v>5</v>
      </c>
      <c r="AF146" s="53">
        <v>4</v>
      </c>
      <c r="AG146" s="53">
        <v>5</v>
      </c>
      <c r="AH146" s="53">
        <v>5</v>
      </c>
      <c r="AI146" s="53">
        <v>4</v>
      </c>
      <c r="AJ146" s="53">
        <v>5</v>
      </c>
      <c r="AK146" s="53">
        <v>2</v>
      </c>
      <c r="AL146" s="53">
        <v>5</v>
      </c>
      <c r="AM146" s="53">
        <v>4</v>
      </c>
      <c r="AN146" s="53">
        <v>4</v>
      </c>
      <c r="AO146" s="53">
        <v>2</v>
      </c>
      <c r="AP146" s="53">
        <v>5</v>
      </c>
      <c r="AQ146" s="53">
        <v>3</v>
      </c>
      <c r="AR146" s="53">
        <v>2</v>
      </c>
      <c r="AS146" s="53">
        <v>1</v>
      </c>
      <c r="AT146" s="53">
        <v>2</v>
      </c>
      <c r="AU146" s="53">
        <v>1</v>
      </c>
      <c r="AV146" s="53">
        <v>3</v>
      </c>
      <c r="AW146" s="53">
        <v>3</v>
      </c>
      <c r="AX146" s="53">
        <v>2</v>
      </c>
      <c r="AY146" s="53">
        <v>2</v>
      </c>
      <c r="AZ146" s="53">
        <v>3</v>
      </c>
      <c r="BA146" s="53">
        <v>2</v>
      </c>
      <c r="BB146" s="53">
        <v>1</v>
      </c>
      <c r="BC146" s="53">
        <v>2</v>
      </c>
      <c r="BD146" s="53">
        <v>5</v>
      </c>
      <c r="BE146" s="53" t="s">
        <v>5</v>
      </c>
      <c r="BF146" s="53">
        <v>3</v>
      </c>
      <c r="BH146" s="53" t="s">
        <v>2027</v>
      </c>
      <c r="BI146" s="53" t="s">
        <v>2028</v>
      </c>
      <c r="BJ146" s="53" t="s">
        <v>2169</v>
      </c>
      <c r="BK146" s="53" t="s">
        <v>2049</v>
      </c>
      <c r="BL146" s="53" t="s">
        <v>147</v>
      </c>
      <c r="BN146" s="53" t="s">
        <v>162</v>
      </c>
      <c r="BO146" s="53" t="s">
        <v>170</v>
      </c>
      <c r="BP146" s="53" t="s">
        <v>176</v>
      </c>
      <c r="BQ146" s="53" t="s">
        <v>183</v>
      </c>
      <c r="BS146" s="53" t="s">
        <v>202</v>
      </c>
      <c r="BT146" s="53" t="s">
        <v>320</v>
      </c>
      <c r="BU146" s="53" t="s">
        <v>208</v>
      </c>
      <c r="BV146" s="53" t="s">
        <v>214</v>
      </c>
      <c r="BW146" s="53" t="s">
        <v>2031</v>
      </c>
    </row>
    <row r="147" spans="1:75" ht="12.75" x14ac:dyDescent="0.2">
      <c r="A147" s="55">
        <v>43474.247790740745</v>
      </c>
      <c r="B147" s="53">
        <v>3</v>
      </c>
      <c r="C147" s="53">
        <v>3</v>
      </c>
      <c r="D147" s="53">
        <v>3</v>
      </c>
      <c r="E147" s="53">
        <v>4</v>
      </c>
      <c r="F147" s="53">
        <v>2</v>
      </c>
      <c r="G147" s="53">
        <v>3</v>
      </c>
      <c r="H147" s="53">
        <v>3</v>
      </c>
      <c r="I147" s="53">
        <v>4</v>
      </c>
      <c r="J147" s="53">
        <v>1</v>
      </c>
      <c r="K147" s="53">
        <v>3</v>
      </c>
      <c r="L147" s="53">
        <v>5</v>
      </c>
      <c r="M147" s="53">
        <v>4</v>
      </c>
      <c r="N147" s="53" t="s">
        <v>5</v>
      </c>
      <c r="O147" s="53">
        <v>5</v>
      </c>
      <c r="P147" s="53">
        <v>5</v>
      </c>
      <c r="Q147" s="53">
        <v>5</v>
      </c>
      <c r="R147" s="53">
        <v>5</v>
      </c>
      <c r="S147" s="53">
        <v>4</v>
      </c>
      <c r="T147" s="53">
        <v>4</v>
      </c>
      <c r="U147" s="53">
        <v>3</v>
      </c>
      <c r="V147" s="53" t="s">
        <v>5</v>
      </c>
      <c r="W147" s="53">
        <v>4</v>
      </c>
      <c r="X147" s="53">
        <v>4</v>
      </c>
      <c r="Y147" s="53">
        <v>4</v>
      </c>
      <c r="Z147" s="53">
        <v>5</v>
      </c>
      <c r="AA147" s="53">
        <v>5</v>
      </c>
      <c r="AB147" s="53">
        <v>5</v>
      </c>
      <c r="AC147" s="53">
        <v>5</v>
      </c>
      <c r="AD147" s="53">
        <v>5</v>
      </c>
      <c r="AE147" s="53">
        <v>4</v>
      </c>
      <c r="AF147" s="53">
        <v>4</v>
      </c>
      <c r="AG147" s="53">
        <v>5</v>
      </c>
      <c r="AH147" s="53">
        <v>3</v>
      </c>
      <c r="AI147" s="53">
        <v>5</v>
      </c>
      <c r="AJ147" s="53">
        <v>4</v>
      </c>
      <c r="AK147" s="53">
        <v>4</v>
      </c>
      <c r="AL147" s="53">
        <v>3</v>
      </c>
      <c r="AM147" s="53">
        <v>3</v>
      </c>
      <c r="AN147" s="53">
        <v>3</v>
      </c>
      <c r="AO147" s="53">
        <v>2</v>
      </c>
      <c r="AP147" s="53">
        <v>3</v>
      </c>
      <c r="AQ147" s="53">
        <v>3</v>
      </c>
      <c r="AR147" s="53">
        <v>5</v>
      </c>
      <c r="AS147" s="53">
        <v>2</v>
      </c>
      <c r="AT147" s="53">
        <v>3</v>
      </c>
      <c r="AU147" s="53">
        <v>5</v>
      </c>
      <c r="AV147" s="53">
        <v>4</v>
      </c>
      <c r="AW147" s="53" t="s">
        <v>5</v>
      </c>
      <c r="AX147" s="53">
        <v>4</v>
      </c>
      <c r="AY147" s="53">
        <v>5</v>
      </c>
      <c r="AZ147" s="53">
        <v>5</v>
      </c>
      <c r="BA147" s="53">
        <v>5</v>
      </c>
      <c r="BB147" s="53">
        <v>4</v>
      </c>
      <c r="BC147" s="53">
        <v>3</v>
      </c>
      <c r="BD147" s="53">
        <v>2</v>
      </c>
      <c r="BE147" s="53" t="s">
        <v>5</v>
      </c>
      <c r="BF147" s="53">
        <v>4</v>
      </c>
      <c r="BG147" s="53" t="s">
        <v>2375</v>
      </c>
      <c r="BI147" s="53" t="s">
        <v>2061</v>
      </c>
      <c r="BJ147" s="53" t="s">
        <v>2030</v>
      </c>
      <c r="BK147" s="53" t="s">
        <v>2042</v>
      </c>
      <c r="BL147" s="53" t="s">
        <v>148</v>
      </c>
      <c r="BN147" s="53" t="s">
        <v>162</v>
      </c>
      <c r="BO147" s="53" t="s">
        <v>170</v>
      </c>
      <c r="BP147" s="53" t="s">
        <v>178</v>
      </c>
      <c r="BQ147" s="53" t="s">
        <v>183</v>
      </c>
      <c r="BR147" s="53" t="s">
        <v>2376</v>
      </c>
      <c r="BS147" s="53" t="s">
        <v>203</v>
      </c>
      <c r="BT147" s="53" t="s">
        <v>395</v>
      </c>
      <c r="BU147" s="53" t="s">
        <v>208</v>
      </c>
      <c r="BV147" s="53" t="s">
        <v>214</v>
      </c>
      <c r="BW147" s="53" t="s">
        <v>2031</v>
      </c>
    </row>
    <row r="148" spans="1:75" ht="12.75" x14ac:dyDescent="0.2">
      <c r="A148" s="55">
        <v>43474.32677226852</v>
      </c>
      <c r="B148" s="53">
        <v>3</v>
      </c>
      <c r="C148" s="53" t="s">
        <v>5</v>
      </c>
      <c r="D148" s="53" t="s">
        <v>5</v>
      </c>
      <c r="E148" s="53">
        <v>4</v>
      </c>
      <c r="F148" s="53">
        <v>2</v>
      </c>
      <c r="G148" s="53">
        <v>3</v>
      </c>
      <c r="H148" s="53">
        <v>4</v>
      </c>
      <c r="I148" s="53">
        <v>4</v>
      </c>
      <c r="J148" s="53">
        <v>1</v>
      </c>
      <c r="K148" s="53">
        <v>4</v>
      </c>
      <c r="L148" s="53" t="s">
        <v>5</v>
      </c>
      <c r="M148" s="53">
        <v>5</v>
      </c>
      <c r="N148" s="53">
        <v>3</v>
      </c>
      <c r="O148" s="53">
        <v>2</v>
      </c>
      <c r="P148" s="53">
        <v>4</v>
      </c>
      <c r="Q148" s="53">
        <v>3</v>
      </c>
      <c r="R148" s="53">
        <v>2</v>
      </c>
      <c r="S148" s="53">
        <v>2</v>
      </c>
      <c r="T148" s="53">
        <v>1</v>
      </c>
      <c r="U148" s="53">
        <v>3</v>
      </c>
      <c r="V148" s="53">
        <v>2</v>
      </c>
      <c r="W148" s="53">
        <v>5</v>
      </c>
      <c r="X148" s="53">
        <v>4</v>
      </c>
      <c r="Y148" s="53">
        <v>4</v>
      </c>
      <c r="Z148" s="53">
        <v>3</v>
      </c>
      <c r="AA148" s="53">
        <v>4</v>
      </c>
      <c r="AB148" s="53">
        <v>5</v>
      </c>
      <c r="AC148" s="53">
        <v>3</v>
      </c>
      <c r="AD148" s="53">
        <v>5</v>
      </c>
      <c r="AE148" s="53">
        <v>3</v>
      </c>
      <c r="AF148" s="53">
        <v>3</v>
      </c>
      <c r="AG148" s="53">
        <v>4</v>
      </c>
      <c r="AH148" s="53">
        <v>3</v>
      </c>
      <c r="AI148" s="53">
        <v>4</v>
      </c>
      <c r="AJ148" s="53">
        <v>4</v>
      </c>
      <c r="AK148" s="53">
        <v>3</v>
      </c>
      <c r="AL148" s="53">
        <v>5</v>
      </c>
      <c r="AM148" s="53">
        <v>5</v>
      </c>
      <c r="AN148" s="53">
        <v>5</v>
      </c>
      <c r="AO148" s="53">
        <v>2</v>
      </c>
      <c r="AP148" s="53">
        <v>4</v>
      </c>
      <c r="AQ148" s="53">
        <v>4</v>
      </c>
      <c r="AR148" s="53">
        <v>4</v>
      </c>
      <c r="AS148" s="53">
        <v>3</v>
      </c>
      <c r="AT148" s="53">
        <v>5</v>
      </c>
      <c r="AU148" s="53">
        <v>2</v>
      </c>
      <c r="AV148" s="53">
        <v>5</v>
      </c>
      <c r="AW148" s="53">
        <v>3</v>
      </c>
      <c r="AX148" s="53">
        <v>2</v>
      </c>
      <c r="AY148" s="53">
        <v>4</v>
      </c>
      <c r="AZ148" s="53">
        <v>5</v>
      </c>
      <c r="BA148" s="53">
        <v>3</v>
      </c>
      <c r="BB148" s="53">
        <v>3</v>
      </c>
      <c r="BC148" s="53">
        <v>4</v>
      </c>
      <c r="BD148" s="53">
        <v>4</v>
      </c>
      <c r="BE148" s="53">
        <v>3</v>
      </c>
      <c r="BF148" s="53">
        <v>5</v>
      </c>
      <c r="BI148" s="53" t="s">
        <v>2028</v>
      </c>
      <c r="BJ148" s="53" t="s">
        <v>2049</v>
      </c>
      <c r="BK148" s="53" t="s">
        <v>2037</v>
      </c>
      <c r="BL148" s="53" t="s">
        <v>148</v>
      </c>
      <c r="BM148" s="53" t="s">
        <v>2377</v>
      </c>
      <c r="BN148" s="53" t="s">
        <v>162</v>
      </c>
      <c r="BO148" s="53" t="s">
        <v>171</v>
      </c>
      <c r="BP148" s="53" t="s">
        <v>176</v>
      </c>
      <c r="BQ148" s="53" t="s">
        <v>183</v>
      </c>
      <c r="BR148" s="53" t="s">
        <v>2378</v>
      </c>
      <c r="BS148" s="53" t="s">
        <v>192</v>
      </c>
      <c r="BT148" s="53" t="s">
        <v>2379</v>
      </c>
      <c r="BU148" s="53" t="s">
        <v>208</v>
      </c>
      <c r="BV148" s="53" t="s">
        <v>214</v>
      </c>
      <c r="BW148" s="53" t="s">
        <v>2031</v>
      </c>
    </row>
    <row r="149" spans="1:75" ht="12.75" x14ac:dyDescent="0.2">
      <c r="A149" s="55">
        <v>43474.41868412037</v>
      </c>
      <c r="B149" s="53">
        <v>4</v>
      </c>
      <c r="C149" s="53">
        <v>5</v>
      </c>
      <c r="D149" s="53">
        <v>5</v>
      </c>
      <c r="E149" s="53">
        <v>5</v>
      </c>
      <c r="F149" s="53">
        <v>2</v>
      </c>
      <c r="G149" s="53">
        <v>5</v>
      </c>
      <c r="H149" s="53">
        <v>5</v>
      </c>
      <c r="I149" s="53">
        <v>3</v>
      </c>
      <c r="J149" s="53">
        <v>3</v>
      </c>
      <c r="K149" s="53">
        <v>4</v>
      </c>
      <c r="L149" s="53">
        <v>3</v>
      </c>
      <c r="M149" s="53">
        <v>5</v>
      </c>
      <c r="N149" s="53">
        <v>3</v>
      </c>
      <c r="O149" s="53">
        <v>3</v>
      </c>
      <c r="P149" s="53">
        <v>4</v>
      </c>
      <c r="Q149" s="53">
        <v>4</v>
      </c>
      <c r="R149" s="53">
        <v>4</v>
      </c>
      <c r="S149" s="53">
        <v>4</v>
      </c>
      <c r="T149" s="53">
        <v>3</v>
      </c>
      <c r="U149" s="53">
        <v>3</v>
      </c>
      <c r="V149" s="53">
        <v>3</v>
      </c>
      <c r="W149" s="53">
        <v>5</v>
      </c>
      <c r="X149" s="53" t="s">
        <v>5</v>
      </c>
      <c r="Y149" s="53">
        <v>3</v>
      </c>
      <c r="Z149" s="53">
        <v>4</v>
      </c>
      <c r="AA149" s="53">
        <v>4</v>
      </c>
      <c r="AB149" s="53">
        <v>5</v>
      </c>
      <c r="AC149" s="53">
        <v>4</v>
      </c>
      <c r="AD149" s="53">
        <v>4</v>
      </c>
      <c r="AE149" s="53">
        <v>5</v>
      </c>
      <c r="AF149" s="53">
        <v>4</v>
      </c>
      <c r="AG149" s="53">
        <v>4</v>
      </c>
      <c r="AH149" s="53">
        <v>5</v>
      </c>
      <c r="AI149" s="53">
        <v>4</v>
      </c>
      <c r="AJ149" s="53">
        <v>4</v>
      </c>
      <c r="AK149" s="53">
        <v>5</v>
      </c>
      <c r="AL149" s="53">
        <v>5</v>
      </c>
      <c r="AM149" s="53">
        <v>5</v>
      </c>
      <c r="AN149" s="53">
        <v>5</v>
      </c>
      <c r="AO149" s="53">
        <v>3</v>
      </c>
      <c r="AP149" s="53">
        <v>5</v>
      </c>
      <c r="AQ149" s="53">
        <v>5</v>
      </c>
      <c r="AR149" s="53">
        <v>5</v>
      </c>
      <c r="AS149" s="53">
        <v>4</v>
      </c>
      <c r="AT149" s="53">
        <v>5</v>
      </c>
      <c r="AU149" s="53">
        <v>5</v>
      </c>
      <c r="AV149" s="53">
        <v>5</v>
      </c>
      <c r="AW149" s="53">
        <v>5</v>
      </c>
      <c r="AX149" s="53">
        <v>5</v>
      </c>
      <c r="AY149" s="53">
        <v>4</v>
      </c>
      <c r="AZ149" s="53">
        <v>5</v>
      </c>
      <c r="BA149" s="53">
        <v>4</v>
      </c>
      <c r="BB149" s="53">
        <v>5</v>
      </c>
      <c r="BC149" s="53">
        <v>3</v>
      </c>
      <c r="BD149" s="53">
        <v>5</v>
      </c>
      <c r="BE149" s="53">
        <v>5</v>
      </c>
      <c r="BF149" s="53">
        <v>5</v>
      </c>
      <c r="BI149" s="53" t="s">
        <v>2036</v>
      </c>
      <c r="BJ149" s="53" t="s">
        <v>2034</v>
      </c>
      <c r="BK149" s="53" t="s">
        <v>2034</v>
      </c>
      <c r="BL149" s="53" t="s">
        <v>147</v>
      </c>
      <c r="BM149" s="53" t="s">
        <v>2380</v>
      </c>
      <c r="BN149" s="53" t="s">
        <v>162</v>
      </c>
      <c r="BO149" s="53" t="s">
        <v>172</v>
      </c>
      <c r="BP149" s="53" t="s">
        <v>177</v>
      </c>
      <c r="BQ149" s="53" t="s">
        <v>183</v>
      </c>
      <c r="BR149" s="53" t="s">
        <v>345</v>
      </c>
      <c r="BS149" s="53" t="s">
        <v>203</v>
      </c>
      <c r="BT149" s="53" t="s">
        <v>204</v>
      </c>
      <c r="BU149" s="53" t="s">
        <v>209</v>
      </c>
      <c r="BV149" s="53" t="s">
        <v>215</v>
      </c>
      <c r="BW149" s="53" t="s">
        <v>2031</v>
      </c>
    </row>
    <row r="150" spans="1:75" ht="12.75" x14ac:dyDescent="0.2">
      <c r="A150" s="55">
        <v>43474.424972581022</v>
      </c>
      <c r="B150" s="53">
        <v>5</v>
      </c>
      <c r="C150" s="53">
        <v>5</v>
      </c>
      <c r="D150" s="53">
        <v>5</v>
      </c>
      <c r="E150" s="53">
        <v>3</v>
      </c>
      <c r="F150" s="53">
        <v>4</v>
      </c>
      <c r="G150" s="53">
        <v>5</v>
      </c>
      <c r="H150" s="53">
        <v>1</v>
      </c>
      <c r="I150" s="53">
        <v>2</v>
      </c>
      <c r="J150" s="53">
        <v>1</v>
      </c>
      <c r="K150" s="53">
        <v>5</v>
      </c>
      <c r="L150" s="53">
        <v>5</v>
      </c>
      <c r="M150" s="53">
        <v>3</v>
      </c>
      <c r="N150" s="53">
        <v>4</v>
      </c>
      <c r="O150" s="53">
        <v>4</v>
      </c>
      <c r="P150" s="53">
        <v>5</v>
      </c>
      <c r="Q150" s="53">
        <v>5</v>
      </c>
      <c r="R150" s="53">
        <v>4</v>
      </c>
      <c r="S150" s="53">
        <v>1</v>
      </c>
      <c r="T150" s="53">
        <v>1</v>
      </c>
      <c r="U150" s="53">
        <v>4</v>
      </c>
      <c r="V150" s="53">
        <v>1</v>
      </c>
      <c r="W150" s="53">
        <v>5</v>
      </c>
      <c r="X150" s="53">
        <v>4</v>
      </c>
      <c r="Y150" s="53">
        <v>1</v>
      </c>
      <c r="Z150" s="53">
        <v>4</v>
      </c>
      <c r="AA150" s="53">
        <v>5</v>
      </c>
      <c r="AB150" s="53">
        <v>4</v>
      </c>
      <c r="AC150" s="53">
        <v>3</v>
      </c>
      <c r="AD150" s="53">
        <v>3</v>
      </c>
      <c r="AE150" s="53">
        <v>5</v>
      </c>
      <c r="AF150" s="53">
        <v>4</v>
      </c>
      <c r="AG150" s="53">
        <v>5</v>
      </c>
      <c r="AH150" s="53">
        <v>5</v>
      </c>
      <c r="AI150" s="53">
        <v>4</v>
      </c>
      <c r="AJ150" s="53">
        <v>4</v>
      </c>
      <c r="AK150" s="53">
        <v>5</v>
      </c>
      <c r="AL150" s="53">
        <v>5</v>
      </c>
      <c r="AM150" s="53">
        <v>5</v>
      </c>
      <c r="AN150" s="53">
        <v>5</v>
      </c>
      <c r="AO150" s="53">
        <v>4</v>
      </c>
      <c r="AP150" s="53">
        <v>5</v>
      </c>
      <c r="AQ150" s="53">
        <v>1</v>
      </c>
      <c r="AR150" s="53">
        <v>3</v>
      </c>
      <c r="AS150" s="53">
        <v>1</v>
      </c>
      <c r="AT150" s="53">
        <v>5</v>
      </c>
      <c r="AU150" s="53">
        <v>5</v>
      </c>
      <c r="AV150" s="53">
        <v>5</v>
      </c>
      <c r="AW150" s="53">
        <v>3</v>
      </c>
      <c r="AX150" s="53">
        <v>3</v>
      </c>
      <c r="AY150" s="53">
        <v>5</v>
      </c>
      <c r="AZ150" s="53">
        <v>3</v>
      </c>
      <c r="BA150" s="53">
        <v>4</v>
      </c>
      <c r="BB150" s="53">
        <v>1</v>
      </c>
      <c r="BC150" s="53">
        <v>1</v>
      </c>
      <c r="BD150" s="53">
        <v>5</v>
      </c>
      <c r="BE150" s="53">
        <v>1</v>
      </c>
      <c r="BF150" s="53">
        <v>5</v>
      </c>
      <c r="BG150" s="53" t="s">
        <v>2381</v>
      </c>
      <c r="BH150" s="53" t="s">
        <v>2103</v>
      </c>
      <c r="BI150" s="53" t="s">
        <v>2036</v>
      </c>
      <c r="BJ150" s="53" t="s">
        <v>2202</v>
      </c>
      <c r="BK150" s="53" t="s">
        <v>2042</v>
      </c>
      <c r="BL150" s="53" t="s">
        <v>147</v>
      </c>
      <c r="BM150" s="53" t="s">
        <v>2382</v>
      </c>
      <c r="BN150" s="53" t="s">
        <v>162</v>
      </c>
      <c r="BO150" s="53" t="s">
        <v>170</v>
      </c>
      <c r="BP150" s="53" t="s">
        <v>177</v>
      </c>
      <c r="BQ150" s="53" t="s">
        <v>183</v>
      </c>
      <c r="BR150" s="53" t="s">
        <v>191</v>
      </c>
      <c r="BS150" s="53" t="s">
        <v>192</v>
      </c>
      <c r="BT150" s="53" t="s">
        <v>642</v>
      </c>
      <c r="BU150" s="53" t="s">
        <v>208</v>
      </c>
      <c r="BV150" s="53" t="s">
        <v>554</v>
      </c>
      <c r="BW150" s="53" t="s">
        <v>2031</v>
      </c>
    </row>
    <row r="151" spans="1:75" ht="12.75" x14ac:dyDescent="0.2">
      <c r="A151" s="55">
        <v>43474.510343125003</v>
      </c>
      <c r="B151" s="53">
        <v>2</v>
      </c>
      <c r="C151" s="53">
        <v>3</v>
      </c>
      <c r="D151" s="53">
        <v>3</v>
      </c>
      <c r="E151" s="53">
        <v>2</v>
      </c>
      <c r="F151" s="53">
        <v>4</v>
      </c>
      <c r="G151" s="53">
        <v>5</v>
      </c>
      <c r="H151" s="53">
        <v>2</v>
      </c>
      <c r="I151" s="53">
        <v>4</v>
      </c>
      <c r="J151" s="53">
        <v>2</v>
      </c>
      <c r="K151" s="53">
        <v>4</v>
      </c>
      <c r="L151" s="53" t="s">
        <v>5</v>
      </c>
      <c r="M151" s="53">
        <v>3</v>
      </c>
      <c r="N151" s="53">
        <v>3</v>
      </c>
      <c r="O151" s="53">
        <v>5</v>
      </c>
      <c r="P151" s="53">
        <v>2</v>
      </c>
      <c r="Q151" s="53">
        <v>5</v>
      </c>
      <c r="R151" s="53">
        <v>2</v>
      </c>
      <c r="S151" s="53">
        <v>2</v>
      </c>
      <c r="T151" s="53">
        <v>5</v>
      </c>
      <c r="U151" s="53">
        <v>2</v>
      </c>
      <c r="V151" s="53" t="s">
        <v>5</v>
      </c>
      <c r="W151" s="53">
        <v>5</v>
      </c>
      <c r="X151" s="53">
        <v>5</v>
      </c>
      <c r="Y151" s="53">
        <v>4</v>
      </c>
      <c r="Z151" s="53">
        <v>5</v>
      </c>
      <c r="AA151" s="53">
        <v>5</v>
      </c>
      <c r="AB151" s="53">
        <v>5</v>
      </c>
      <c r="AC151" s="53">
        <v>4</v>
      </c>
      <c r="AD151" s="53" t="s">
        <v>5</v>
      </c>
      <c r="AE151" s="53">
        <v>5</v>
      </c>
      <c r="AF151" s="53" t="s">
        <v>5</v>
      </c>
      <c r="AG151" s="53">
        <v>5</v>
      </c>
      <c r="AH151" s="53">
        <v>5</v>
      </c>
      <c r="AI151" s="53">
        <v>5</v>
      </c>
      <c r="AJ151" s="53">
        <v>5</v>
      </c>
      <c r="AK151" s="53" t="s">
        <v>5</v>
      </c>
      <c r="AL151" s="53">
        <v>5</v>
      </c>
      <c r="AM151" s="53" t="s">
        <v>5</v>
      </c>
      <c r="AN151" s="53" t="s">
        <v>5</v>
      </c>
      <c r="AO151" s="53" t="s">
        <v>5</v>
      </c>
      <c r="AP151" s="53">
        <v>5</v>
      </c>
      <c r="AQ151" s="53" t="s">
        <v>5</v>
      </c>
      <c r="AR151" s="53">
        <v>4</v>
      </c>
      <c r="AS151" s="53">
        <v>2</v>
      </c>
      <c r="AT151" s="53" t="s">
        <v>5</v>
      </c>
      <c r="AU151" s="53" t="s">
        <v>5</v>
      </c>
      <c r="AV151" s="53" t="s">
        <v>5</v>
      </c>
      <c r="AW151" s="53" t="s">
        <v>5</v>
      </c>
      <c r="AX151" s="53">
        <v>5</v>
      </c>
      <c r="AY151" s="53" t="s">
        <v>5</v>
      </c>
      <c r="AZ151" s="53">
        <v>5</v>
      </c>
      <c r="BA151" s="53" t="s">
        <v>5</v>
      </c>
      <c r="BB151" s="53" t="s">
        <v>5</v>
      </c>
      <c r="BC151" s="53">
        <v>3</v>
      </c>
      <c r="BD151" s="53">
        <v>2</v>
      </c>
      <c r="BE151" s="53" t="s">
        <v>5</v>
      </c>
      <c r="BF151" s="53">
        <v>5</v>
      </c>
      <c r="BH151" s="53" t="s">
        <v>2383</v>
      </c>
      <c r="BI151" s="53" t="s">
        <v>2036</v>
      </c>
      <c r="BK151" s="53" t="s">
        <v>2037</v>
      </c>
      <c r="BL151" s="53" t="s">
        <v>145</v>
      </c>
      <c r="BM151" s="53" t="s">
        <v>2384</v>
      </c>
      <c r="BN151" s="53" t="s">
        <v>162</v>
      </c>
      <c r="BO151" s="53" t="s">
        <v>171</v>
      </c>
      <c r="BP151" s="53" t="s">
        <v>181</v>
      </c>
      <c r="BQ151" s="53" t="s">
        <v>183</v>
      </c>
      <c r="BR151" s="53" t="s">
        <v>660</v>
      </c>
      <c r="BS151" s="53" t="s">
        <v>153</v>
      </c>
      <c r="BT151" s="53" t="s">
        <v>400</v>
      </c>
      <c r="BU151" s="53" t="s">
        <v>208</v>
      </c>
      <c r="BV151" s="53" t="s">
        <v>214</v>
      </c>
      <c r="BW151" s="53" t="s">
        <v>2031</v>
      </c>
    </row>
    <row r="152" spans="1:75" ht="12.75" x14ac:dyDescent="0.2">
      <c r="A152" s="55">
        <v>43474.53916936343</v>
      </c>
      <c r="B152" s="53">
        <v>4</v>
      </c>
      <c r="C152" s="53">
        <v>2</v>
      </c>
      <c r="D152" s="53">
        <v>1</v>
      </c>
      <c r="E152" s="53">
        <v>1</v>
      </c>
      <c r="F152" s="53">
        <v>2</v>
      </c>
      <c r="G152" s="53">
        <v>5</v>
      </c>
      <c r="H152" s="53">
        <v>4</v>
      </c>
      <c r="I152" s="53">
        <v>5</v>
      </c>
      <c r="J152" s="53">
        <v>1</v>
      </c>
      <c r="K152" s="53">
        <v>5</v>
      </c>
      <c r="L152" s="53">
        <v>5</v>
      </c>
      <c r="M152" s="53">
        <v>4</v>
      </c>
      <c r="N152" s="53">
        <v>4</v>
      </c>
      <c r="O152" s="53">
        <v>4</v>
      </c>
      <c r="P152" s="53">
        <v>3</v>
      </c>
      <c r="Q152" s="53">
        <v>5</v>
      </c>
      <c r="R152" s="53">
        <v>2</v>
      </c>
      <c r="S152" s="53">
        <v>2</v>
      </c>
      <c r="T152" s="53">
        <v>5</v>
      </c>
      <c r="U152" s="53">
        <v>1</v>
      </c>
      <c r="V152" s="53">
        <v>2</v>
      </c>
      <c r="W152" s="53">
        <v>4</v>
      </c>
      <c r="X152" s="53">
        <v>3</v>
      </c>
      <c r="Y152" s="53">
        <v>1</v>
      </c>
      <c r="Z152" s="53">
        <v>4</v>
      </c>
      <c r="AA152" s="53">
        <v>1</v>
      </c>
      <c r="AB152" s="53">
        <v>4</v>
      </c>
      <c r="AC152" s="53">
        <v>1</v>
      </c>
      <c r="AD152" s="53">
        <v>3</v>
      </c>
      <c r="AE152" s="53">
        <v>5</v>
      </c>
      <c r="AF152" s="53">
        <v>1</v>
      </c>
      <c r="AG152" s="53">
        <v>3</v>
      </c>
      <c r="AH152" s="53">
        <v>4</v>
      </c>
      <c r="AI152" s="53">
        <v>5</v>
      </c>
      <c r="AJ152" s="53">
        <v>5</v>
      </c>
      <c r="AK152" s="53">
        <v>4</v>
      </c>
      <c r="AL152" s="53">
        <v>2</v>
      </c>
      <c r="AM152" s="53">
        <v>1</v>
      </c>
      <c r="AN152" s="53">
        <v>1</v>
      </c>
      <c r="AO152" s="53">
        <v>3</v>
      </c>
      <c r="AP152" s="53">
        <v>5</v>
      </c>
      <c r="AQ152" s="53">
        <v>4</v>
      </c>
      <c r="AR152" s="53">
        <v>5</v>
      </c>
      <c r="AS152" s="53">
        <v>1</v>
      </c>
      <c r="AT152" s="53">
        <v>5</v>
      </c>
      <c r="AU152" s="53">
        <v>5</v>
      </c>
      <c r="AV152" s="53">
        <v>4</v>
      </c>
      <c r="AW152" s="53">
        <v>4</v>
      </c>
      <c r="AX152" s="53">
        <v>4</v>
      </c>
      <c r="AY152" s="53">
        <v>2</v>
      </c>
      <c r="AZ152" s="53">
        <v>5</v>
      </c>
      <c r="BA152" s="53">
        <v>2</v>
      </c>
      <c r="BB152" s="53">
        <v>1</v>
      </c>
      <c r="BC152" s="53">
        <v>5</v>
      </c>
      <c r="BD152" s="53">
        <v>5</v>
      </c>
      <c r="BE152" s="53">
        <v>2</v>
      </c>
      <c r="BF152" s="53">
        <v>3</v>
      </c>
      <c r="BH152" s="53" t="s">
        <v>2028</v>
      </c>
      <c r="BI152" s="53" t="s">
        <v>2069</v>
      </c>
      <c r="BJ152" s="53" t="s">
        <v>2030</v>
      </c>
      <c r="BK152" s="53" t="s">
        <v>2037</v>
      </c>
      <c r="BL152" s="53" t="s">
        <v>148</v>
      </c>
      <c r="BM152" s="53" t="s">
        <v>2385</v>
      </c>
      <c r="BN152" s="53" t="s">
        <v>162</v>
      </c>
      <c r="BO152" s="53" t="s">
        <v>171</v>
      </c>
      <c r="BP152" s="53" t="s">
        <v>176</v>
      </c>
      <c r="BQ152" s="53" t="s">
        <v>183</v>
      </c>
      <c r="BR152" s="53" t="s">
        <v>2386</v>
      </c>
      <c r="BS152" s="53" t="s">
        <v>2387</v>
      </c>
      <c r="BT152" s="53" t="s">
        <v>647</v>
      </c>
      <c r="BU152" s="53" t="s">
        <v>208</v>
      </c>
      <c r="BV152" s="53" t="s">
        <v>214</v>
      </c>
      <c r="BW152" s="53" t="s">
        <v>2031</v>
      </c>
    </row>
    <row r="153" spans="1:75" ht="12.75" x14ac:dyDescent="0.2">
      <c r="A153" s="55">
        <v>43474.545708136575</v>
      </c>
      <c r="B153" s="53">
        <v>5</v>
      </c>
      <c r="C153" s="53">
        <v>5</v>
      </c>
      <c r="D153" s="53">
        <v>4</v>
      </c>
      <c r="E153" s="53" t="s">
        <v>5</v>
      </c>
      <c r="F153" s="53">
        <v>1</v>
      </c>
      <c r="G153" s="53">
        <v>5</v>
      </c>
      <c r="H153" s="53">
        <v>5</v>
      </c>
      <c r="I153" s="53">
        <v>5</v>
      </c>
      <c r="J153" s="53">
        <v>2</v>
      </c>
      <c r="K153" s="53">
        <v>3</v>
      </c>
      <c r="L153" s="53">
        <v>4</v>
      </c>
      <c r="M153" s="53">
        <v>5</v>
      </c>
      <c r="N153" s="53">
        <v>3</v>
      </c>
      <c r="O153" s="53">
        <v>4</v>
      </c>
      <c r="P153" s="53">
        <v>5</v>
      </c>
      <c r="Q153" s="53">
        <v>5</v>
      </c>
      <c r="R153" s="53">
        <v>1</v>
      </c>
      <c r="S153" s="53">
        <v>3</v>
      </c>
      <c r="T153" s="53">
        <v>5</v>
      </c>
      <c r="U153" s="53">
        <v>3</v>
      </c>
      <c r="V153" s="53">
        <v>1</v>
      </c>
      <c r="W153" s="53">
        <v>5</v>
      </c>
      <c r="X153" s="53">
        <v>3</v>
      </c>
      <c r="Y153" s="53">
        <v>5</v>
      </c>
      <c r="Z153" s="53">
        <v>5</v>
      </c>
      <c r="AA153" s="53">
        <v>3</v>
      </c>
      <c r="AB153" s="53">
        <v>3</v>
      </c>
      <c r="AC153" s="53">
        <v>5</v>
      </c>
      <c r="AD153" s="53">
        <v>3</v>
      </c>
      <c r="AE153" s="53" t="s">
        <v>5</v>
      </c>
      <c r="AF153" s="53" t="s">
        <v>5</v>
      </c>
      <c r="AG153" s="53">
        <v>5</v>
      </c>
      <c r="AH153" s="53">
        <v>5</v>
      </c>
      <c r="AI153" s="53">
        <v>5</v>
      </c>
      <c r="AJ153" s="53">
        <v>5</v>
      </c>
      <c r="AK153" s="53" t="s">
        <v>5</v>
      </c>
      <c r="AL153" s="53" t="s">
        <v>5</v>
      </c>
      <c r="AM153" s="53" t="s">
        <v>5</v>
      </c>
      <c r="AN153" s="53">
        <v>3</v>
      </c>
      <c r="AO153" s="53">
        <v>3</v>
      </c>
      <c r="AP153" s="53" t="s">
        <v>5</v>
      </c>
      <c r="AQ153" s="53" t="s">
        <v>5</v>
      </c>
      <c r="AR153" s="53" t="s">
        <v>5</v>
      </c>
      <c r="AS153" s="53">
        <v>4</v>
      </c>
      <c r="AT153" s="53">
        <v>3</v>
      </c>
      <c r="AU153" s="53">
        <v>3</v>
      </c>
      <c r="AV153" s="53" t="s">
        <v>5</v>
      </c>
      <c r="AW153" s="53" t="s">
        <v>5</v>
      </c>
      <c r="AX153" s="53" t="s">
        <v>5</v>
      </c>
      <c r="AY153" s="53" t="s">
        <v>5</v>
      </c>
      <c r="AZ153" s="53" t="s">
        <v>5</v>
      </c>
      <c r="BA153" s="53">
        <v>1</v>
      </c>
      <c r="BB153" s="53" t="s">
        <v>5</v>
      </c>
      <c r="BC153" s="53" t="s">
        <v>5</v>
      </c>
      <c r="BD153" s="53">
        <v>3</v>
      </c>
      <c r="BE153" s="53">
        <v>3</v>
      </c>
      <c r="BF153" s="53" t="s">
        <v>5</v>
      </c>
      <c r="BG153" s="53" t="s">
        <v>2388</v>
      </c>
      <c r="BH153" s="53" t="s">
        <v>2027</v>
      </c>
      <c r="BI153" s="53" t="s">
        <v>2036</v>
      </c>
      <c r="BJ153" s="53" t="s">
        <v>2058</v>
      </c>
      <c r="BK153" s="53" t="s">
        <v>2034</v>
      </c>
      <c r="BL153" s="53" t="s">
        <v>148</v>
      </c>
      <c r="BM153" s="53" t="s">
        <v>2389</v>
      </c>
      <c r="BN153" s="53" t="s">
        <v>162</v>
      </c>
      <c r="BO153" s="53" t="s">
        <v>169</v>
      </c>
      <c r="BP153" s="53" t="s">
        <v>692</v>
      </c>
      <c r="BQ153" s="53" t="s">
        <v>184</v>
      </c>
      <c r="BR153" s="53" t="s">
        <v>2390</v>
      </c>
      <c r="BS153" s="53" t="s">
        <v>153</v>
      </c>
      <c r="BT153" s="53" t="s">
        <v>204</v>
      </c>
      <c r="BU153" s="53" t="s">
        <v>208</v>
      </c>
      <c r="BV153" s="53" t="s">
        <v>214</v>
      </c>
      <c r="BW153" s="53" t="s">
        <v>2031</v>
      </c>
    </row>
    <row r="154" spans="1:75" ht="12.75" x14ac:dyDescent="0.2">
      <c r="A154" s="55">
        <v>43474.673357569445</v>
      </c>
      <c r="B154" s="53">
        <v>3</v>
      </c>
      <c r="C154" s="53">
        <v>5</v>
      </c>
      <c r="D154" s="53">
        <v>4</v>
      </c>
      <c r="E154" s="53">
        <v>3</v>
      </c>
      <c r="F154" s="53">
        <v>2</v>
      </c>
      <c r="G154" s="53">
        <v>5</v>
      </c>
      <c r="H154" s="53">
        <v>4</v>
      </c>
      <c r="I154" s="53">
        <v>4</v>
      </c>
      <c r="J154" s="53">
        <v>2</v>
      </c>
      <c r="K154" s="53">
        <v>2</v>
      </c>
      <c r="L154" s="53">
        <v>5</v>
      </c>
      <c r="M154" s="53">
        <v>4</v>
      </c>
      <c r="N154" s="53">
        <v>2</v>
      </c>
      <c r="O154" s="53">
        <v>3</v>
      </c>
      <c r="P154" s="53">
        <v>5</v>
      </c>
      <c r="Q154" s="53" t="s">
        <v>5</v>
      </c>
      <c r="R154" s="53">
        <v>4</v>
      </c>
      <c r="S154" s="53">
        <v>2</v>
      </c>
      <c r="T154" s="53">
        <v>3</v>
      </c>
      <c r="U154" s="53">
        <v>2</v>
      </c>
      <c r="V154" s="53">
        <v>1</v>
      </c>
      <c r="W154" s="53">
        <v>5</v>
      </c>
      <c r="X154" s="53">
        <v>5</v>
      </c>
      <c r="Y154" s="53">
        <v>2</v>
      </c>
      <c r="Z154" s="53">
        <v>4</v>
      </c>
      <c r="AA154" s="53">
        <v>4</v>
      </c>
      <c r="AB154" s="53">
        <v>4</v>
      </c>
      <c r="AC154" s="53">
        <v>2</v>
      </c>
      <c r="AD154" s="53">
        <v>2</v>
      </c>
      <c r="AE154" s="53">
        <v>2</v>
      </c>
      <c r="AF154" s="53">
        <v>2</v>
      </c>
      <c r="AG154" s="53">
        <v>2</v>
      </c>
      <c r="AH154" s="53">
        <v>3</v>
      </c>
      <c r="AI154" s="53">
        <v>3</v>
      </c>
      <c r="AJ154" s="53">
        <v>2</v>
      </c>
      <c r="AK154" s="53">
        <v>3</v>
      </c>
      <c r="AL154" s="53">
        <v>4</v>
      </c>
      <c r="AM154" s="53">
        <v>4</v>
      </c>
      <c r="AN154" s="53">
        <v>2</v>
      </c>
      <c r="AO154" s="53">
        <v>2</v>
      </c>
      <c r="AP154" s="53">
        <v>4</v>
      </c>
      <c r="AQ154" s="53">
        <v>4</v>
      </c>
      <c r="AR154" s="53">
        <v>4</v>
      </c>
      <c r="AS154" s="53">
        <v>2</v>
      </c>
      <c r="AT154" s="53">
        <v>2</v>
      </c>
      <c r="AU154" s="53">
        <v>4</v>
      </c>
      <c r="AV154" s="53">
        <v>4</v>
      </c>
      <c r="AW154" s="53">
        <v>3</v>
      </c>
      <c r="AX154" s="53">
        <v>2</v>
      </c>
      <c r="AY154" s="53">
        <v>4</v>
      </c>
      <c r="AZ154" s="53">
        <v>4</v>
      </c>
      <c r="BA154" s="53">
        <v>4</v>
      </c>
      <c r="BB154" s="53">
        <v>2</v>
      </c>
      <c r="BC154" s="53">
        <v>3</v>
      </c>
      <c r="BD154" s="53">
        <v>2</v>
      </c>
      <c r="BE154" s="53" t="s">
        <v>5</v>
      </c>
      <c r="BF154" s="53">
        <v>4</v>
      </c>
      <c r="BG154" s="53" t="s">
        <v>2391</v>
      </c>
      <c r="BH154" s="53" t="s">
        <v>2027</v>
      </c>
      <c r="BI154" s="53" t="s">
        <v>2069</v>
      </c>
      <c r="BJ154" s="53" t="s">
        <v>2151</v>
      </c>
      <c r="BK154" s="53" t="s">
        <v>2049</v>
      </c>
      <c r="BL154" s="53" t="s">
        <v>148</v>
      </c>
      <c r="BM154" s="53" t="s">
        <v>2392</v>
      </c>
      <c r="BN154" s="53" t="s">
        <v>162</v>
      </c>
      <c r="BO154" s="53" t="s">
        <v>171</v>
      </c>
      <c r="BP154" s="53" t="s">
        <v>177</v>
      </c>
      <c r="BQ154" s="53" t="s">
        <v>183</v>
      </c>
      <c r="BR154" s="53" t="s">
        <v>609</v>
      </c>
      <c r="BS154" s="53" t="s">
        <v>192</v>
      </c>
      <c r="BT154" s="53" t="s">
        <v>661</v>
      </c>
      <c r="BU154" s="53" t="s">
        <v>208</v>
      </c>
      <c r="BV154" s="53" t="s">
        <v>214</v>
      </c>
      <c r="BW154" s="53" t="s">
        <v>2031</v>
      </c>
    </row>
    <row r="155" spans="1:75" ht="12.75" x14ac:dyDescent="0.2">
      <c r="A155" s="55">
        <v>43474.758847870369</v>
      </c>
      <c r="B155" s="53">
        <v>2</v>
      </c>
      <c r="C155" s="53">
        <v>5</v>
      </c>
      <c r="D155" s="53">
        <v>5</v>
      </c>
      <c r="E155" s="53">
        <v>4</v>
      </c>
      <c r="F155" s="53">
        <v>1</v>
      </c>
      <c r="G155" s="53">
        <v>5</v>
      </c>
      <c r="H155" s="53">
        <v>5</v>
      </c>
      <c r="I155" s="53">
        <v>5</v>
      </c>
      <c r="J155" s="53">
        <v>1</v>
      </c>
      <c r="K155" s="53">
        <v>4</v>
      </c>
      <c r="L155" s="53">
        <v>3</v>
      </c>
      <c r="M155" s="53">
        <v>4</v>
      </c>
      <c r="N155" s="53">
        <v>3</v>
      </c>
      <c r="O155" s="53">
        <v>3</v>
      </c>
      <c r="P155" s="53">
        <v>2</v>
      </c>
      <c r="Q155" s="53">
        <v>5</v>
      </c>
      <c r="R155" s="53">
        <v>4</v>
      </c>
      <c r="S155" s="53">
        <v>4</v>
      </c>
      <c r="T155" s="53">
        <v>1</v>
      </c>
      <c r="U155" s="53">
        <v>4</v>
      </c>
      <c r="V155" s="53">
        <v>1</v>
      </c>
      <c r="W155" s="53">
        <v>5</v>
      </c>
      <c r="X155" s="53">
        <v>3</v>
      </c>
      <c r="Y155" s="53">
        <v>4</v>
      </c>
      <c r="Z155" s="53">
        <v>4</v>
      </c>
      <c r="AA155" s="53">
        <v>4</v>
      </c>
      <c r="AB155" s="53">
        <v>4</v>
      </c>
      <c r="AC155" s="53">
        <v>4</v>
      </c>
      <c r="AD155" s="53">
        <v>4</v>
      </c>
      <c r="AE155" s="53">
        <v>5</v>
      </c>
      <c r="AF155" s="53">
        <v>2</v>
      </c>
      <c r="AG155" s="53">
        <v>4</v>
      </c>
      <c r="AH155" s="53">
        <v>4</v>
      </c>
      <c r="AI155" s="53">
        <v>5</v>
      </c>
      <c r="AJ155" s="53">
        <v>5</v>
      </c>
      <c r="AK155" s="53">
        <v>4</v>
      </c>
      <c r="AL155" s="53">
        <v>5</v>
      </c>
      <c r="AM155" s="53">
        <v>5</v>
      </c>
      <c r="AN155" s="53">
        <v>5</v>
      </c>
      <c r="AO155" s="53">
        <v>2</v>
      </c>
      <c r="AP155" s="53">
        <v>5</v>
      </c>
      <c r="AQ155" s="53">
        <v>5</v>
      </c>
      <c r="AR155" s="53">
        <v>5</v>
      </c>
      <c r="AS155" s="53">
        <v>2</v>
      </c>
      <c r="AT155" s="53">
        <v>5</v>
      </c>
      <c r="AU155" s="53">
        <v>3</v>
      </c>
      <c r="AV155" s="53">
        <v>5</v>
      </c>
      <c r="AW155" s="53">
        <v>4</v>
      </c>
      <c r="AX155" s="53">
        <v>3</v>
      </c>
      <c r="AY155" s="53">
        <v>3</v>
      </c>
      <c r="AZ155" s="53">
        <v>5</v>
      </c>
      <c r="BA155" s="53">
        <v>3</v>
      </c>
      <c r="BB155" s="53">
        <v>4</v>
      </c>
      <c r="BC155" s="53">
        <v>2</v>
      </c>
      <c r="BD155" s="53">
        <v>4</v>
      </c>
      <c r="BE155" s="53">
        <v>2</v>
      </c>
      <c r="BF155" s="53">
        <v>5</v>
      </c>
      <c r="BH155" s="53" t="s">
        <v>2051</v>
      </c>
      <c r="BI155" s="53" t="s">
        <v>2033</v>
      </c>
      <c r="BJ155" s="53" t="s">
        <v>2141</v>
      </c>
      <c r="BK155" s="53" t="s">
        <v>2034</v>
      </c>
      <c r="BL155" s="53" t="s">
        <v>147</v>
      </c>
      <c r="BM155" s="53" t="s">
        <v>2393</v>
      </c>
      <c r="BN155" s="53" t="s">
        <v>162</v>
      </c>
      <c r="BO155" s="53" t="s">
        <v>169</v>
      </c>
      <c r="BP155" s="53" t="s">
        <v>176</v>
      </c>
      <c r="BQ155" s="53" t="s">
        <v>183</v>
      </c>
      <c r="BR155" s="53" t="s">
        <v>527</v>
      </c>
      <c r="BS155" s="53" t="s">
        <v>204</v>
      </c>
      <c r="BT155" s="53" t="s">
        <v>471</v>
      </c>
      <c r="BU155" s="53" t="s">
        <v>208</v>
      </c>
      <c r="BV155" s="53" t="s">
        <v>214</v>
      </c>
      <c r="BW155" s="53" t="s">
        <v>2031</v>
      </c>
    </row>
    <row r="156" spans="1:75" ht="12.75" x14ac:dyDescent="0.2">
      <c r="A156" s="55">
        <v>43476.646734467591</v>
      </c>
      <c r="B156" s="53">
        <v>1</v>
      </c>
      <c r="C156" s="53">
        <v>5</v>
      </c>
      <c r="D156" s="53">
        <v>5</v>
      </c>
      <c r="E156" s="53">
        <v>4</v>
      </c>
      <c r="F156" s="53">
        <v>1</v>
      </c>
      <c r="G156" s="53">
        <v>5</v>
      </c>
      <c r="H156" s="53">
        <v>4</v>
      </c>
      <c r="I156" s="53">
        <v>4</v>
      </c>
      <c r="J156" s="53">
        <v>4</v>
      </c>
      <c r="K156" s="53">
        <v>2</v>
      </c>
      <c r="L156" s="53">
        <v>4</v>
      </c>
      <c r="M156" s="53">
        <v>5</v>
      </c>
      <c r="N156" s="53">
        <v>2</v>
      </c>
      <c r="O156" s="53">
        <v>4</v>
      </c>
      <c r="P156" s="53">
        <v>3</v>
      </c>
      <c r="Q156" s="53">
        <v>3</v>
      </c>
      <c r="R156" s="53">
        <v>2</v>
      </c>
      <c r="S156" s="53">
        <v>3</v>
      </c>
      <c r="T156" s="53">
        <v>4</v>
      </c>
      <c r="U156" s="53">
        <v>2</v>
      </c>
      <c r="V156" s="53">
        <v>1</v>
      </c>
      <c r="W156" s="53">
        <v>4</v>
      </c>
      <c r="X156" s="53">
        <v>5</v>
      </c>
      <c r="Y156" s="53">
        <v>3</v>
      </c>
      <c r="Z156" s="53">
        <v>2</v>
      </c>
      <c r="AA156" s="53">
        <v>3</v>
      </c>
      <c r="AB156" s="53">
        <v>4</v>
      </c>
      <c r="AC156" s="53">
        <v>3</v>
      </c>
      <c r="AD156" s="53">
        <v>3</v>
      </c>
      <c r="AE156" s="53">
        <v>3</v>
      </c>
      <c r="AF156" s="53">
        <v>4</v>
      </c>
      <c r="AG156" s="53">
        <v>4</v>
      </c>
      <c r="AH156" s="53">
        <v>5</v>
      </c>
      <c r="AI156" s="53">
        <v>4</v>
      </c>
      <c r="AJ156" s="53">
        <v>5</v>
      </c>
      <c r="AK156" s="53">
        <v>2</v>
      </c>
      <c r="AL156" s="53">
        <v>5</v>
      </c>
      <c r="AM156" s="53">
        <v>5</v>
      </c>
      <c r="AN156" s="53">
        <v>3</v>
      </c>
      <c r="AO156" s="53">
        <v>2</v>
      </c>
      <c r="AP156" s="53">
        <v>5</v>
      </c>
      <c r="AQ156" s="53">
        <v>3</v>
      </c>
      <c r="AR156" s="53">
        <v>5</v>
      </c>
      <c r="AS156" s="53">
        <v>4</v>
      </c>
      <c r="AT156" s="53">
        <v>3</v>
      </c>
      <c r="AU156" s="53">
        <v>3</v>
      </c>
      <c r="AV156" s="53">
        <v>5</v>
      </c>
      <c r="AW156" s="53">
        <v>3</v>
      </c>
      <c r="AX156" s="53">
        <v>3</v>
      </c>
      <c r="AY156" s="53">
        <v>4</v>
      </c>
      <c r="AZ156" s="53">
        <v>3</v>
      </c>
      <c r="BA156" s="53">
        <v>2</v>
      </c>
      <c r="BB156" s="53">
        <v>4</v>
      </c>
      <c r="BC156" s="53">
        <v>4</v>
      </c>
      <c r="BD156" s="53">
        <v>3</v>
      </c>
      <c r="BE156" s="53">
        <v>2</v>
      </c>
      <c r="BF156" s="53">
        <v>4</v>
      </c>
      <c r="BG156" s="53" t="s">
        <v>2394</v>
      </c>
      <c r="BH156" s="53" t="s">
        <v>2119</v>
      </c>
      <c r="BI156" s="53" t="s">
        <v>2033</v>
      </c>
      <c r="BJ156" s="53" t="s">
        <v>2101</v>
      </c>
      <c r="BK156" s="53" t="s">
        <v>2037</v>
      </c>
      <c r="BL156" s="53" t="s">
        <v>2052</v>
      </c>
      <c r="BM156" s="53" t="s">
        <v>2395</v>
      </c>
      <c r="BN156" s="53" t="s">
        <v>163</v>
      </c>
      <c r="BO156" s="53" t="s">
        <v>172</v>
      </c>
      <c r="BP156" s="53" t="s">
        <v>179</v>
      </c>
      <c r="BQ156" s="53" t="s">
        <v>185</v>
      </c>
      <c r="BR156" s="53" t="s">
        <v>195</v>
      </c>
      <c r="BS156" s="53" t="s">
        <v>202</v>
      </c>
      <c r="BT156" s="53" t="s">
        <v>456</v>
      </c>
      <c r="BU156" s="53" t="s">
        <v>695</v>
      </c>
      <c r="BV156" s="53" t="s">
        <v>216</v>
      </c>
      <c r="BW156" s="53" t="s">
        <v>2031</v>
      </c>
    </row>
    <row r="157" spans="1:75" ht="12.75" x14ac:dyDescent="0.2">
      <c r="A157" s="55">
        <v>43479.394694571762</v>
      </c>
      <c r="B157" s="53">
        <v>4</v>
      </c>
      <c r="C157" s="53">
        <v>5</v>
      </c>
      <c r="D157" s="53">
        <v>4</v>
      </c>
      <c r="E157" s="53">
        <v>5</v>
      </c>
      <c r="F157" s="53">
        <v>3</v>
      </c>
      <c r="G157" s="53">
        <v>5</v>
      </c>
      <c r="H157" s="53">
        <v>4</v>
      </c>
      <c r="I157" s="53">
        <v>3</v>
      </c>
      <c r="J157" s="53">
        <v>3</v>
      </c>
      <c r="K157" s="53">
        <v>3</v>
      </c>
      <c r="L157" s="53">
        <v>2</v>
      </c>
      <c r="M157" s="53">
        <v>4</v>
      </c>
      <c r="N157" s="53">
        <v>4</v>
      </c>
      <c r="O157" s="53">
        <v>4</v>
      </c>
      <c r="P157" s="53">
        <v>4</v>
      </c>
      <c r="Q157" s="53">
        <v>5</v>
      </c>
      <c r="R157" s="53">
        <v>4</v>
      </c>
      <c r="S157" s="53">
        <v>3</v>
      </c>
      <c r="T157" s="53">
        <v>2</v>
      </c>
      <c r="U157" s="53">
        <v>3</v>
      </c>
      <c r="V157" s="53">
        <v>3</v>
      </c>
      <c r="W157" s="53">
        <v>5</v>
      </c>
      <c r="X157" s="53">
        <v>3</v>
      </c>
      <c r="Y157" s="53">
        <v>4</v>
      </c>
      <c r="Z157" s="53">
        <v>4</v>
      </c>
      <c r="AA157" s="53">
        <v>5</v>
      </c>
      <c r="AB157" s="53">
        <v>5</v>
      </c>
      <c r="AC157" s="53">
        <v>4</v>
      </c>
      <c r="AD157" s="53">
        <v>5</v>
      </c>
      <c r="AE157" s="53">
        <v>3</v>
      </c>
      <c r="AF157" s="53">
        <v>4</v>
      </c>
      <c r="AG157" s="53">
        <v>3</v>
      </c>
      <c r="AH157" s="53">
        <v>4</v>
      </c>
      <c r="AI157" s="53">
        <v>3</v>
      </c>
      <c r="AJ157" s="53">
        <v>4</v>
      </c>
      <c r="AK157" s="53">
        <v>5</v>
      </c>
      <c r="AL157" s="53">
        <v>5</v>
      </c>
      <c r="AM157" s="53">
        <v>4</v>
      </c>
      <c r="AN157" s="53">
        <v>4</v>
      </c>
      <c r="AO157" s="53">
        <v>3</v>
      </c>
      <c r="AP157" s="53">
        <v>5</v>
      </c>
      <c r="AQ157" s="53">
        <v>3</v>
      </c>
      <c r="AR157" s="53">
        <v>4</v>
      </c>
      <c r="AS157" s="53">
        <v>4</v>
      </c>
      <c r="AT157" s="53">
        <v>3</v>
      </c>
      <c r="AU157" s="53">
        <v>3</v>
      </c>
      <c r="AV157" s="53">
        <v>5</v>
      </c>
      <c r="AW157" s="53">
        <v>4</v>
      </c>
      <c r="AX157" s="53">
        <v>4</v>
      </c>
      <c r="AY157" s="53">
        <v>4</v>
      </c>
      <c r="AZ157" s="53">
        <v>5</v>
      </c>
      <c r="BA157" s="53">
        <v>4</v>
      </c>
      <c r="BB157" s="53">
        <v>3</v>
      </c>
      <c r="BC157" s="53">
        <v>2</v>
      </c>
      <c r="BD157" s="53">
        <v>3</v>
      </c>
      <c r="BE157" s="53">
        <v>3</v>
      </c>
      <c r="BF157" s="53">
        <v>5</v>
      </c>
      <c r="BG157" s="53" t="s">
        <v>2396</v>
      </c>
      <c r="BH157" s="53" t="s">
        <v>2240</v>
      </c>
      <c r="BI157" s="53" t="s">
        <v>2033</v>
      </c>
      <c r="BJ157" s="53" t="s">
        <v>2101</v>
      </c>
      <c r="BK157" s="53" t="s">
        <v>2042</v>
      </c>
      <c r="BL157" s="53" t="s">
        <v>148</v>
      </c>
      <c r="BM157" s="53" t="s">
        <v>2397</v>
      </c>
      <c r="BN157" s="53" t="s">
        <v>162</v>
      </c>
      <c r="BO157" s="53" t="s">
        <v>171</v>
      </c>
      <c r="BP157" s="53" t="s">
        <v>176</v>
      </c>
      <c r="BQ157" s="53" t="s">
        <v>183</v>
      </c>
      <c r="BR157" s="53" t="s">
        <v>2398</v>
      </c>
      <c r="BS157" s="53" t="s">
        <v>202</v>
      </c>
      <c r="BT157" s="53" t="s">
        <v>510</v>
      </c>
      <c r="BU157" s="53" t="s">
        <v>208</v>
      </c>
      <c r="BV157" s="53" t="s">
        <v>214</v>
      </c>
      <c r="BW157" s="53" t="s">
        <v>2031</v>
      </c>
    </row>
    <row r="158" spans="1:75" ht="12.75" x14ac:dyDescent="0.2">
      <c r="A158" s="55">
        <v>43479.421281006944</v>
      </c>
      <c r="B158" s="53">
        <v>2</v>
      </c>
      <c r="C158" s="53">
        <v>2</v>
      </c>
      <c r="D158" s="53">
        <v>1</v>
      </c>
      <c r="E158" s="53">
        <v>1</v>
      </c>
      <c r="F158" s="53">
        <v>5</v>
      </c>
      <c r="G158" s="53">
        <v>5</v>
      </c>
      <c r="H158" s="53">
        <v>1</v>
      </c>
      <c r="I158" s="53">
        <v>1</v>
      </c>
      <c r="J158" s="53">
        <v>1</v>
      </c>
      <c r="K158" s="53">
        <v>1</v>
      </c>
      <c r="L158" s="53">
        <v>5</v>
      </c>
      <c r="M158" s="53">
        <v>3</v>
      </c>
      <c r="N158" s="53">
        <v>2</v>
      </c>
      <c r="O158" s="53">
        <v>2</v>
      </c>
      <c r="P158" s="53">
        <v>3</v>
      </c>
      <c r="Q158" s="53">
        <v>5</v>
      </c>
      <c r="R158" s="53">
        <v>1</v>
      </c>
      <c r="S158" s="53">
        <v>1</v>
      </c>
      <c r="T158" s="53">
        <v>1</v>
      </c>
      <c r="U158" s="53">
        <v>1</v>
      </c>
      <c r="V158" s="53">
        <v>1</v>
      </c>
      <c r="W158" s="53">
        <v>2</v>
      </c>
      <c r="X158" s="53">
        <v>5</v>
      </c>
      <c r="Y158" s="53">
        <v>3</v>
      </c>
      <c r="Z158" s="53">
        <v>2</v>
      </c>
      <c r="AA158" s="53">
        <v>4</v>
      </c>
      <c r="AB158" s="53">
        <v>4</v>
      </c>
      <c r="AC158" s="53">
        <v>3</v>
      </c>
      <c r="AD158" s="53">
        <v>5</v>
      </c>
      <c r="AE158" s="53">
        <v>3</v>
      </c>
      <c r="AF158" s="53">
        <v>2</v>
      </c>
      <c r="AG158" s="53">
        <v>3</v>
      </c>
      <c r="AH158" s="53">
        <v>3</v>
      </c>
      <c r="AI158" s="53">
        <v>5</v>
      </c>
      <c r="AJ158" s="53">
        <v>3</v>
      </c>
      <c r="AK158" s="53">
        <v>1</v>
      </c>
      <c r="AL158" s="53">
        <v>3</v>
      </c>
      <c r="AM158" s="53">
        <v>1</v>
      </c>
      <c r="AN158" s="53">
        <v>1</v>
      </c>
      <c r="AO158" s="53">
        <v>5</v>
      </c>
      <c r="AP158" s="53">
        <v>5</v>
      </c>
      <c r="AQ158" s="53">
        <v>1</v>
      </c>
      <c r="AR158" s="53">
        <v>1</v>
      </c>
      <c r="AS158" s="53">
        <v>1</v>
      </c>
      <c r="AT158" s="53">
        <v>1</v>
      </c>
      <c r="AU158" s="53">
        <v>5</v>
      </c>
      <c r="AV158" s="53">
        <v>3</v>
      </c>
      <c r="AW158" s="53">
        <v>3</v>
      </c>
      <c r="AX158" s="53">
        <v>2</v>
      </c>
      <c r="AY158" s="53">
        <v>4</v>
      </c>
      <c r="AZ158" s="53">
        <v>4</v>
      </c>
      <c r="BA158" s="53">
        <v>1</v>
      </c>
      <c r="BB158" s="53">
        <v>1</v>
      </c>
      <c r="BC158" s="53">
        <v>1</v>
      </c>
      <c r="BD158" s="53">
        <v>1</v>
      </c>
      <c r="BE158" s="53">
        <v>1</v>
      </c>
      <c r="BF158" s="53" t="s">
        <v>5</v>
      </c>
      <c r="BG158" s="53" t="s">
        <v>2399</v>
      </c>
      <c r="BI158" s="53" t="s">
        <v>2036</v>
      </c>
      <c r="BJ158" s="53" t="s">
        <v>2169</v>
      </c>
      <c r="BK158" s="53" t="s">
        <v>2042</v>
      </c>
      <c r="BL158" s="53" t="s">
        <v>147</v>
      </c>
      <c r="BM158" s="53" t="s">
        <v>2400</v>
      </c>
      <c r="BN158" s="53" t="s">
        <v>162</v>
      </c>
      <c r="BO158" s="53" t="s">
        <v>171</v>
      </c>
      <c r="BP158" s="53" t="s">
        <v>176</v>
      </c>
      <c r="BQ158" s="53" t="s">
        <v>183</v>
      </c>
      <c r="BR158" s="53" t="s">
        <v>2401</v>
      </c>
      <c r="BS158" s="53" t="s">
        <v>202</v>
      </c>
      <c r="BT158" s="53" t="s">
        <v>372</v>
      </c>
      <c r="BU158" s="53" t="s">
        <v>212</v>
      </c>
      <c r="BV158" s="53" t="s">
        <v>218</v>
      </c>
      <c r="BW158" s="53" t="s">
        <v>2031</v>
      </c>
    </row>
    <row r="159" spans="1:75" ht="12.75" x14ac:dyDescent="0.2">
      <c r="A159" s="55">
        <v>43479.43865030093</v>
      </c>
      <c r="B159" s="53" t="s">
        <v>5</v>
      </c>
      <c r="C159" s="53">
        <v>5</v>
      </c>
      <c r="D159" s="53">
        <v>3</v>
      </c>
      <c r="E159" s="53">
        <v>1</v>
      </c>
      <c r="F159" s="53">
        <v>3</v>
      </c>
      <c r="G159" s="53">
        <v>4</v>
      </c>
      <c r="H159" s="53">
        <v>3</v>
      </c>
      <c r="I159" s="53">
        <v>5</v>
      </c>
      <c r="J159" s="53">
        <v>5</v>
      </c>
      <c r="K159" s="53">
        <v>3</v>
      </c>
      <c r="L159" s="53">
        <v>1</v>
      </c>
      <c r="M159" s="53">
        <v>1</v>
      </c>
      <c r="N159" s="53">
        <v>1</v>
      </c>
      <c r="O159" s="53">
        <v>3</v>
      </c>
      <c r="P159" s="53">
        <v>5</v>
      </c>
      <c r="Q159" s="53">
        <v>5</v>
      </c>
      <c r="R159" s="53">
        <v>1</v>
      </c>
      <c r="S159" s="53">
        <v>4</v>
      </c>
      <c r="T159" s="53">
        <v>1</v>
      </c>
      <c r="U159" s="53">
        <v>4</v>
      </c>
      <c r="V159" s="53" t="s">
        <v>5</v>
      </c>
      <c r="W159" s="53">
        <v>5</v>
      </c>
      <c r="X159" s="53">
        <v>5</v>
      </c>
      <c r="Y159" s="53">
        <v>4</v>
      </c>
      <c r="Z159" s="53">
        <v>4</v>
      </c>
      <c r="AA159" s="53">
        <v>4</v>
      </c>
      <c r="AB159" s="53" t="s">
        <v>5</v>
      </c>
      <c r="AC159" s="53">
        <v>4</v>
      </c>
      <c r="AD159" s="53">
        <v>1</v>
      </c>
      <c r="AE159" s="53">
        <v>1</v>
      </c>
      <c r="AF159" s="53">
        <v>3</v>
      </c>
      <c r="AG159" s="53">
        <v>2</v>
      </c>
      <c r="AH159" s="53">
        <v>3</v>
      </c>
      <c r="AI159" s="53">
        <v>5</v>
      </c>
      <c r="AJ159" s="53">
        <v>2</v>
      </c>
      <c r="AK159" s="53">
        <v>3</v>
      </c>
      <c r="AL159" s="53">
        <v>3</v>
      </c>
      <c r="AM159" s="53">
        <v>3</v>
      </c>
      <c r="AN159" s="53">
        <v>1</v>
      </c>
      <c r="AO159" s="53">
        <v>3</v>
      </c>
      <c r="AP159" s="53">
        <v>3</v>
      </c>
      <c r="AQ159" s="53">
        <v>1</v>
      </c>
      <c r="AR159" s="53">
        <v>5</v>
      </c>
      <c r="AS159" s="53">
        <v>5</v>
      </c>
      <c r="AT159" s="53">
        <v>4</v>
      </c>
      <c r="AU159" s="53">
        <v>1</v>
      </c>
      <c r="AV159" s="53">
        <v>4</v>
      </c>
      <c r="AW159" s="53">
        <v>1</v>
      </c>
      <c r="AX159" s="53">
        <v>4</v>
      </c>
      <c r="AY159" s="53">
        <v>4</v>
      </c>
      <c r="AZ159" s="53">
        <v>5</v>
      </c>
      <c r="BA159" s="53">
        <v>1</v>
      </c>
      <c r="BB159" s="53">
        <v>5</v>
      </c>
      <c r="BC159" s="53">
        <v>1</v>
      </c>
      <c r="BD159" s="53">
        <v>5</v>
      </c>
      <c r="BE159" s="53">
        <v>1</v>
      </c>
      <c r="BF159" s="53">
        <v>5</v>
      </c>
      <c r="BI159" s="53" t="s">
        <v>2069</v>
      </c>
      <c r="BJ159" s="53" t="s">
        <v>2123</v>
      </c>
      <c r="BK159" s="53" t="s">
        <v>2037</v>
      </c>
      <c r="BL159" s="53" t="s">
        <v>148</v>
      </c>
      <c r="BN159" s="53" t="s">
        <v>162</v>
      </c>
      <c r="BO159" s="53" t="s">
        <v>169</v>
      </c>
      <c r="BP159" s="53" t="s">
        <v>176</v>
      </c>
      <c r="BQ159" s="53" t="s">
        <v>183</v>
      </c>
      <c r="BR159" s="53" t="s">
        <v>345</v>
      </c>
      <c r="BS159" s="53" t="s">
        <v>153</v>
      </c>
      <c r="BT159" s="53" t="s">
        <v>400</v>
      </c>
      <c r="BU159" s="53" t="s">
        <v>209</v>
      </c>
      <c r="BV159" s="53" t="s">
        <v>215</v>
      </c>
      <c r="BW159" s="53" t="s">
        <v>2031</v>
      </c>
    </row>
    <row r="160" spans="1:75" ht="12.75" x14ac:dyDescent="0.2">
      <c r="A160" s="55">
        <v>43479.476113993056</v>
      </c>
      <c r="B160" s="53">
        <v>5</v>
      </c>
      <c r="C160" s="53">
        <v>5</v>
      </c>
      <c r="D160" s="53">
        <v>5</v>
      </c>
      <c r="E160" s="53">
        <v>4</v>
      </c>
      <c r="F160" s="53">
        <v>2</v>
      </c>
      <c r="G160" s="53">
        <v>5</v>
      </c>
      <c r="H160" s="53">
        <v>5</v>
      </c>
      <c r="I160" s="53">
        <v>5</v>
      </c>
      <c r="J160" s="53">
        <v>2</v>
      </c>
      <c r="K160" s="53">
        <v>4</v>
      </c>
      <c r="L160" s="53">
        <v>2</v>
      </c>
      <c r="M160" s="53">
        <v>3</v>
      </c>
      <c r="N160" s="53">
        <v>4</v>
      </c>
      <c r="O160" s="53">
        <v>4</v>
      </c>
      <c r="P160" s="53">
        <v>5</v>
      </c>
      <c r="Q160" s="53">
        <v>5</v>
      </c>
      <c r="R160" s="53">
        <v>2</v>
      </c>
      <c r="S160" s="53">
        <v>4</v>
      </c>
      <c r="T160" s="53">
        <v>3</v>
      </c>
      <c r="U160" s="53">
        <v>4</v>
      </c>
      <c r="V160" s="53">
        <v>3</v>
      </c>
      <c r="W160" s="53">
        <v>5</v>
      </c>
      <c r="X160" s="53">
        <v>5</v>
      </c>
      <c r="Y160" s="53">
        <v>4</v>
      </c>
      <c r="Z160" s="53">
        <v>4</v>
      </c>
      <c r="AA160" s="53">
        <v>4</v>
      </c>
      <c r="AB160" s="53">
        <v>5</v>
      </c>
      <c r="AC160" s="53">
        <v>4</v>
      </c>
      <c r="AD160" s="53">
        <v>5</v>
      </c>
      <c r="AE160" s="53">
        <v>5</v>
      </c>
      <c r="AF160" s="53">
        <v>4</v>
      </c>
      <c r="AG160" s="53">
        <v>4</v>
      </c>
      <c r="AH160" s="53">
        <v>4</v>
      </c>
      <c r="AI160" s="53">
        <v>4</v>
      </c>
      <c r="AJ160" s="53">
        <v>5</v>
      </c>
      <c r="AK160" s="53">
        <v>5</v>
      </c>
      <c r="AL160" s="53">
        <v>4</v>
      </c>
      <c r="AM160" s="53">
        <v>4</v>
      </c>
      <c r="AN160" s="53">
        <v>4</v>
      </c>
      <c r="AO160" s="53">
        <v>2</v>
      </c>
      <c r="AP160" s="53">
        <v>5</v>
      </c>
      <c r="AQ160" s="53">
        <v>5</v>
      </c>
      <c r="AR160" s="53">
        <v>5</v>
      </c>
      <c r="AS160" s="53">
        <v>3</v>
      </c>
      <c r="AT160" s="53">
        <v>5</v>
      </c>
      <c r="AU160" s="53">
        <v>4</v>
      </c>
      <c r="AV160" s="53">
        <v>4</v>
      </c>
      <c r="AW160" s="53">
        <v>4</v>
      </c>
      <c r="AX160" s="53">
        <v>3</v>
      </c>
      <c r="AY160" s="53">
        <v>4</v>
      </c>
      <c r="AZ160" s="53">
        <v>5</v>
      </c>
      <c r="BA160" s="53">
        <v>2</v>
      </c>
      <c r="BB160" s="53">
        <v>4</v>
      </c>
      <c r="BC160" s="53">
        <v>4</v>
      </c>
      <c r="BD160" s="53">
        <v>4</v>
      </c>
      <c r="BE160" s="53">
        <v>3</v>
      </c>
      <c r="BF160" s="53">
        <v>5</v>
      </c>
      <c r="BI160" s="53" t="s">
        <v>2036</v>
      </c>
      <c r="BJ160" s="53" t="s">
        <v>2141</v>
      </c>
      <c r="BK160" s="53" t="s">
        <v>2049</v>
      </c>
      <c r="BL160" s="53" t="s">
        <v>147</v>
      </c>
      <c r="BN160" s="53" t="s">
        <v>163</v>
      </c>
      <c r="BO160" s="53" t="s">
        <v>170</v>
      </c>
      <c r="BP160" s="53" t="s">
        <v>179</v>
      </c>
      <c r="BQ160" s="53" t="s">
        <v>183</v>
      </c>
      <c r="BR160" s="53" t="s">
        <v>2402</v>
      </c>
      <c r="BS160" s="53" t="s">
        <v>204</v>
      </c>
      <c r="BT160" s="53" t="s">
        <v>1125</v>
      </c>
      <c r="BU160" s="53" t="s">
        <v>208</v>
      </c>
      <c r="BV160" s="53" t="s">
        <v>214</v>
      </c>
      <c r="BW160" s="53" t="s">
        <v>2031</v>
      </c>
    </row>
    <row r="161" spans="1:75" ht="12.75" x14ac:dyDescent="0.2">
      <c r="A161" s="55">
        <v>43479.479213101848</v>
      </c>
      <c r="B161" s="53">
        <v>1</v>
      </c>
      <c r="C161" s="53">
        <v>5</v>
      </c>
      <c r="D161" s="53">
        <v>4</v>
      </c>
      <c r="E161" s="53">
        <v>3</v>
      </c>
      <c r="F161" s="53">
        <v>1</v>
      </c>
      <c r="G161" s="53">
        <v>5</v>
      </c>
      <c r="H161" s="53">
        <v>2</v>
      </c>
      <c r="I161" s="53">
        <v>3</v>
      </c>
      <c r="J161" s="53">
        <v>1</v>
      </c>
      <c r="K161" s="53">
        <v>3</v>
      </c>
      <c r="L161" s="53">
        <v>4</v>
      </c>
      <c r="M161" s="53">
        <v>4</v>
      </c>
      <c r="N161" s="53">
        <v>1</v>
      </c>
      <c r="O161" s="53">
        <v>5</v>
      </c>
      <c r="P161" s="53">
        <v>5</v>
      </c>
      <c r="Q161" s="53">
        <v>5</v>
      </c>
      <c r="R161" s="53">
        <v>4</v>
      </c>
      <c r="S161" s="53">
        <v>1</v>
      </c>
      <c r="T161" s="53">
        <v>2</v>
      </c>
      <c r="U161" s="53">
        <v>2</v>
      </c>
      <c r="V161" s="53">
        <v>1</v>
      </c>
      <c r="W161" s="53">
        <v>5</v>
      </c>
      <c r="X161" s="53">
        <v>5</v>
      </c>
      <c r="Y161" s="53">
        <v>5</v>
      </c>
      <c r="Z161" s="53">
        <v>5</v>
      </c>
      <c r="AA161" s="53">
        <v>5</v>
      </c>
      <c r="AB161" s="53">
        <v>5</v>
      </c>
      <c r="AC161" s="53">
        <v>5</v>
      </c>
      <c r="AD161" s="53">
        <v>5</v>
      </c>
      <c r="AE161" s="53">
        <v>3</v>
      </c>
      <c r="AF161" s="53">
        <v>3</v>
      </c>
      <c r="AG161" s="53">
        <v>4</v>
      </c>
      <c r="AH161" s="53">
        <v>5</v>
      </c>
      <c r="AI161" s="53">
        <v>4</v>
      </c>
      <c r="AJ161" s="53">
        <v>4</v>
      </c>
      <c r="AK161" s="53">
        <v>1</v>
      </c>
      <c r="AL161" s="53">
        <v>5</v>
      </c>
      <c r="AM161" s="53">
        <v>4</v>
      </c>
      <c r="AN161" s="53">
        <v>4</v>
      </c>
      <c r="AO161" s="53">
        <v>2</v>
      </c>
      <c r="AP161" s="53">
        <v>5</v>
      </c>
      <c r="AQ161" s="53">
        <v>2</v>
      </c>
      <c r="AR161" s="53">
        <v>3</v>
      </c>
      <c r="AS161" s="53">
        <v>1</v>
      </c>
      <c r="AT161" s="53">
        <v>3</v>
      </c>
      <c r="AU161" s="53">
        <v>4</v>
      </c>
      <c r="AV161" s="53">
        <v>5</v>
      </c>
      <c r="AW161" s="53">
        <v>1</v>
      </c>
      <c r="AX161" s="53">
        <v>5</v>
      </c>
      <c r="AY161" s="53">
        <v>5</v>
      </c>
      <c r="AZ161" s="53">
        <v>5</v>
      </c>
      <c r="BA161" s="53">
        <v>4</v>
      </c>
      <c r="BB161" s="53">
        <v>1</v>
      </c>
      <c r="BC161" s="53">
        <v>2</v>
      </c>
      <c r="BD161" s="53">
        <v>1</v>
      </c>
      <c r="BE161" s="53">
        <v>1</v>
      </c>
      <c r="BF161" s="53">
        <v>5</v>
      </c>
      <c r="BI161" s="53" t="s">
        <v>2033</v>
      </c>
      <c r="BJ161" s="53" t="s">
        <v>2066</v>
      </c>
      <c r="BK161" s="53" t="s">
        <v>2030</v>
      </c>
      <c r="BL161" s="53" t="s">
        <v>148</v>
      </c>
      <c r="BN161" s="53" t="s">
        <v>162</v>
      </c>
      <c r="BO161" s="53" t="s">
        <v>171</v>
      </c>
      <c r="BP161" s="53" t="s">
        <v>176</v>
      </c>
      <c r="BQ161" s="53" t="s">
        <v>183</v>
      </c>
      <c r="BR161" s="53" t="s">
        <v>609</v>
      </c>
      <c r="BS161" s="53" t="s">
        <v>203</v>
      </c>
      <c r="BT161" s="53" t="s">
        <v>346</v>
      </c>
      <c r="BU161" s="53" t="s">
        <v>208</v>
      </c>
      <c r="BV161" s="53" t="s">
        <v>214</v>
      </c>
      <c r="BW161" s="53" t="s">
        <v>2031</v>
      </c>
    </row>
    <row r="162" spans="1:75" ht="12.75" x14ac:dyDescent="0.2">
      <c r="A162" s="55">
        <v>43479.479812858801</v>
      </c>
      <c r="B162" s="53">
        <v>5</v>
      </c>
      <c r="C162" s="53">
        <v>4</v>
      </c>
      <c r="D162" s="53">
        <v>3</v>
      </c>
      <c r="E162" s="53">
        <v>5</v>
      </c>
      <c r="F162" s="53">
        <v>2</v>
      </c>
      <c r="G162" s="53">
        <v>5</v>
      </c>
      <c r="H162" s="53">
        <v>5</v>
      </c>
      <c r="I162" s="53">
        <v>3</v>
      </c>
      <c r="J162" s="53">
        <v>2</v>
      </c>
      <c r="K162" s="53">
        <v>1</v>
      </c>
      <c r="L162" s="53">
        <v>2</v>
      </c>
      <c r="M162" s="53">
        <v>2</v>
      </c>
      <c r="N162" s="53">
        <v>4</v>
      </c>
      <c r="O162" s="53">
        <v>5</v>
      </c>
      <c r="P162" s="53">
        <v>4</v>
      </c>
      <c r="Q162" s="53">
        <v>3</v>
      </c>
      <c r="R162" s="53">
        <v>5</v>
      </c>
      <c r="S162" s="53">
        <v>2</v>
      </c>
      <c r="T162" s="53">
        <v>1</v>
      </c>
      <c r="U162" s="53" t="s">
        <v>5</v>
      </c>
      <c r="V162" s="53" t="s">
        <v>5</v>
      </c>
      <c r="W162" s="53">
        <v>5</v>
      </c>
      <c r="X162" s="53">
        <v>5</v>
      </c>
      <c r="Y162" s="53">
        <v>4</v>
      </c>
      <c r="Z162" s="53">
        <v>5</v>
      </c>
      <c r="AA162" s="53">
        <v>5</v>
      </c>
      <c r="AB162" s="53">
        <v>5</v>
      </c>
      <c r="AC162" s="53">
        <v>5</v>
      </c>
      <c r="AD162" s="53">
        <v>5</v>
      </c>
      <c r="AE162" s="53">
        <v>5</v>
      </c>
      <c r="AF162" s="53">
        <v>2</v>
      </c>
      <c r="AG162" s="53">
        <v>5</v>
      </c>
      <c r="AH162" s="53">
        <v>5</v>
      </c>
      <c r="AI162" s="53">
        <v>5</v>
      </c>
      <c r="AJ162" s="53">
        <v>4</v>
      </c>
      <c r="AK162" s="53">
        <v>5</v>
      </c>
      <c r="AL162" s="53">
        <v>5</v>
      </c>
      <c r="AM162" s="53">
        <v>3</v>
      </c>
      <c r="AN162" s="53">
        <v>5</v>
      </c>
      <c r="AO162" s="53">
        <v>2</v>
      </c>
      <c r="AP162" s="53">
        <v>5</v>
      </c>
      <c r="AQ162" s="53">
        <v>5</v>
      </c>
      <c r="AR162" s="53">
        <v>3</v>
      </c>
      <c r="AS162" s="53">
        <v>2</v>
      </c>
      <c r="AT162" s="53" t="s">
        <v>5</v>
      </c>
      <c r="AU162" s="53">
        <v>1</v>
      </c>
      <c r="AV162" s="53">
        <v>3</v>
      </c>
      <c r="AW162" s="53">
        <v>5</v>
      </c>
      <c r="AX162" s="53">
        <v>4</v>
      </c>
      <c r="AY162" s="53">
        <v>4</v>
      </c>
      <c r="AZ162" s="53">
        <v>3</v>
      </c>
      <c r="BA162" s="53">
        <v>2</v>
      </c>
      <c r="BB162" s="53">
        <v>2</v>
      </c>
      <c r="BC162" s="53">
        <v>1</v>
      </c>
      <c r="BD162" s="53">
        <v>2</v>
      </c>
      <c r="BE162" s="53" t="s">
        <v>5</v>
      </c>
      <c r="BF162" s="53">
        <v>4</v>
      </c>
      <c r="BH162" s="53" t="s">
        <v>2119</v>
      </c>
      <c r="BI162" s="53" t="s">
        <v>2028</v>
      </c>
      <c r="BJ162" s="53" t="s">
        <v>2141</v>
      </c>
      <c r="BK162" s="53" t="s">
        <v>2042</v>
      </c>
      <c r="BL162" s="53" t="s">
        <v>2052</v>
      </c>
      <c r="BM162" s="53" t="s">
        <v>2403</v>
      </c>
      <c r="BN162" s="53" t="s">
        <v>162</v>
      </c>
      <c r="BO162" s="53" t="s">
        <v>169</v>
      </c>
      <c r="BP162" s="53" t="s">
        <v>176</v>
      </c>
      <c r="BQ162" s="53" t="s">
        <v>183</v>
      </c>
      <c r="BR162" s="53" t="s">
        <v>483</v>
      </c>
      <c r="BS162" s="53" t="s">
        <v>202</v>
      </c>
      <c r="BT162" s="53" t="s">
        <v>320</v>
      </c>
      <c r="BU162" s="53" t="s">
        <v>208</v>
      </c>
      <c r="BV162" s="53" t="s">
        <v>214</v>
      </c>
      <c r="BW162" s="53" t="s">
        <v>2031</v>
      </c>
    </row>
    <row r="163" spans="1:75" ht="12.75" x14ac:dyDescent="0.2">
      <c r="A163" s="55">
        <v>43479.479900185186</v>
      </c>
      <c r="B163" s="53">
        <v>3</v>
      </c>
      <c r="C163" s="53">
        <v>1</v>
      </c>
      <c r="D163" s="53">
        <v>1</v>
      </c>
      <c r="E163" s="53">
        <v>3</v>
      </c>
      <c r="F163" s="53">
        <v>4</v>
      </c>
      <c r="G163" s="53">
        <v>5</v>
      </c>
      <c r="H163" s="53">
        <v>1</v>
      </c>
      <c r="I163" s="53">
        <v>1</v>
      </c>
      <c r="J163" s="53">
        <v>1</v>
      </c>
      <c r="K163" s="53">
        <v>3</v>
      </c>
      <c r="L163" s="53">
        <v>4</v>
      </c>
      <c r="M163" s="53">
        <v>5</v>
      </c>
      <c r="N163" s="53">
        <v>4</v>
      </c>
      <c r="O163" s="53">
        <v>1</v>
      </c>
      <c r="P163" s="53">
        <v>2</v>
      </c>
      <c r="Q163" s="53">
        <v>2</v>
      </c>
      <c r="R163" s="53">
        <v>1</v>
      </c>
      <c r="S163" s="53">
        <v>1</v>
      </c>
      <c r="T163" s="53">
        <v>1</v>
      </c>
      <c r="U163" s="53">
        <v>4</v>
      </c>
      <c r="V163" s="53">
        <v>1</v>
      </c>
      <c r="W163" s="53">
        <v>5</v>
      </c>
      <c r="X163" s="53">
        <v>4</v>
      </c>
      <c r="Y163" s="53">
        <v>2</v>
      </c>
      <c r="Z163" s="53">
        <v>4</v>
      </c>
      <c r="AA163" s="53">
        <v>3</v>
      </c>
      <c r="AB163" s="53">
        <v>3</v>
      </c>
      <c r="AC163" s="53">
        <v>2</v>
      </c>
      <c r="AD163" s="53">
        <v>2</v>
      </c>
      <c r="AE163" s="53">
        <v>2</v>
      </c>
      <c r="AF163" s="53">
        <v>2</v>
      </c>
      <c r="AG163" s="53">
        <v>3</v>
      </c>
      <c r="AH163" s="53">
        <v>3</v>
      </c>
      <c r="AI163" s="53">
        <v>5</v>
      </c>
      <c r="AJ163" s="53">
        <v>4</v>
      </c>
      <c r="AK163" s="53">
        <v>4</v>
      </c>
      <c r="AL163" s="53">
        <v>4</v>
      </c>
      <c r="AM163" s="53">
        <v>1</v>
      </c>
      <c r="AN163" s="53">
        <v>4</v>
      </c>
      <c r="AO163" s="53">
        <v>5</v>
      </c>
      <c r="AP163" s="53">
        <v>5</v>
      </c>
      <c r="AQ163" s="53">
        <v>1</v>
      </c>
      <c r="AR163" s="53">
        <v>2</v>
      </c>
      <c r="AS163" s="53">
        <v>1</v>
      </c>
      <c r="AT163" s="53">
        <v>4</v>
      </c>
      <c r="AU163" s="53">
        <v>5</v>
      </c>
      <c r="AV163" s="53">
        <v>5</v>
      </c>
      <c r="AW163" s="53">
        <v>5</v>
      </c>
      <c r="AX163" s="53">
        <v>1</v>
      </c>
      <c r="AY163" s="53">
        <v>3</v>
      </c>
      <c r="AZ163" s="53">
        <v>1</v>
      </c>
      <c r="BA163" s="53">
        <v>1</v>
      </c>
      <c r="BB163" s="53">
        <v>1</v>
      </c>
      <c r="BC163" s="53">
        <v>1</v>
      </c>
      <c r="BD163" s="53">
        <v>4</v>
      </c>
      <c r="BE163" s="53">
        <v>2</v>
      </c>
      <c r="BF163" s="53">
        <v>5</v>
      </c>
      <c r="BH163" s="53" t="s">
        <v>2240</v>
      </c>
      <c r="BI163" s="53" t="s">
        <v>2028</v>
      </c>
      <c r="BJ163" s="53" t="s">
        <v>2202</v>
      </c>
      <c r="BK163" s="53" t="s">
        <v>2037</v>
      </c>
      <c r="BL163" s="53" t="s">
        <v>2404</v>
      </c>
      <c r="BN163" s="53" t="s">
        <v>163</v>
      </c>
      <c r="BO163" s="53" t="s">
        <v>171</v>
      </c>
      <c r="BP163" s="53" t="s">
        <v>176</v>
      </c>
      <c r="BQ163" s="53" t="s">
        <v>185</v>
      </c>
      <c r="BR163" s="53" t="s">
        <v>2405</v>
      </c>
      <c r="BS163" s="53" t="s">
        <v>204</v>
      </c>
      <c r="BT163" s="53" t="s">
        <v>320</v>
      </c>
      <c r="BU163" s="53" t="s">
        <v>209</v>
      </c>
      <c r="BV163" s="53" t="s">
        <v>2406</v>
      </c>
      <c r="BW163" s="53" t="s">
        <v>2031</v>
      </c>
    </row>
    <row r="164" spans="1:75" ht="12.75" x14ac:dyDescent="0.2">
      <c r="A164" s="55">
        <v>43479.480303229167</v>
      </c>
      <c r="B164" s="53">
        <v>3</v>
      </c>
      <c r="C164" s="53">
        <v>5</v>
      </c>
      <c r="D164" s="53">
        <v>2</v>
      </c>
      <c r="E164" s="53">
        <v>2</v>
      </c>
      <c r="F164" s="53">
        <v>2</v>
      </c>
      <c r="G164" s="53">
        <v>2</v>
      </c>
      <c r="H164" s="53">
        <v>4</v>
      </c>
      <c r="I164" s="53">
        <v>4</v>
      </c>
      <c r="J164" s="53">
        <v>3</v>
      </c>
      <c r="K164" s="53">
        <v>4</v>
      </c>
      <c r="L164" s="53">
        <v>5</v>
      </c>
      <c r="M164" s="53">
        <v>2</v>
      </c>
      <c r="N164" s="53">
        <v>4</v>
      </c>
      <c r="O164" s="53">
        <v>3</v>
      </c>
      <c r="P164" s="53">
        <v>4</v>
      </c>
      <c r="Q164" s="53">
        <v>3</v>
      </c>
      <c r="R164" s="53">
        <v>5</v>
      </c>
      <c r="S164" s="53">
        <v>3</v>
      </c>
      <c r="T164" s="53">
        <v>4</v>
      </c>
      <c r="U164" s="53">
        <v>5</v>
      </c>
      <c r="V164" s="53">
        <v>4</v>
      </c>
      <c r="W164" s="53">
        <v>5</v>
      </c>
      <c r="X164" s="53">
        <v>2</v>
      </c>
      <c r="Y164" s="53">
        <v>2</v>
      </c>
      <c r="Z164" s="53">
        <v>2</v>
      </c>
      <c r="AA164" s="53">
        <v>2</v>
      </c>
      <c r="AB164" s="53">
        <v>2</v>
      </c>
      <c r="AC164" s="53">
        <v>3</v>
      </c>
      <c r="AD164" s="53">
        <v>2</v>
      </c>
      <c r="AE164" s="53">
        <v>3</v>
      </c>
      <c r="AF164" s="53">
        <v>3</v>
      </c>
      <c r="AG164" s="53">
        <v>2</v>
      </c>
      <c r="AH164" s="53">
        <v>2</v>
      </c>
      <c r="AI164" s="53">
        <v>4</v>
      </c>
      <c r="AJ164" s="53">
        <v>2</v>
      </c>
      <c r="AK164" s="53">
        <v>5</v>
      </c>
      <c r="AL164" s="53">
        <v>5</v>
      </c>
      <c r="AM164" s="53">
        <v>2</v>
      </c>
      <c r="AN164" s="53">
        <v>2</v>
      </c>
      <c r="AO164" s="53">
        <v>3</v>
      </c>
      <c r="AP164" s="53">
        <v>2</v>
      </c>
      <c r="AQ164" s="53">
        <v>5</v>
      </c>
      <c r="AR164" s="53">
        <v>5</v>
      </c>
      <c r="AS164" s="53">
        <v>4</v>
      </c>
      <c r="AT164" s="53">
        <v>5</v>
      </c>
      <c r="AU164" s="53">
        <v>5</v>
      </c>
      <c r="AV164" s="53">
        <v>2</v>
      </c>
      <c r="AW164" s="53">
        <v>3</v>
      </c>
      <c r="AX164" s="53">
        <v>3</v>
      </c>
      <c r="AY164" s="53">
        <v>5</v>
      </c>
      <c r="AZ164" s="53">
        <v>3</v>
      </c>
      <c r="BA164" s="53">
        <v>5</v>
      </c>
      <c r="BB164" s="53">
        <v>4</v>
      </c>
      <c r="BC164" s="53">
        <v>3</v>
      </c>
      <c r="BD164" s="53">
        <v>5</v>
      </c>
      <c r="BE164" s="53">
        <v>5</v>
      </c>
      <c r="BF164" s="53">
        <v>5</v>
      </c>
      <c r="BG164" s="53" t="s">
        <v>2407</v>
      </c>
      <c r="BH164" s="53" t="s">
        <v>2051</v>
      </c>
      <c r="BI164" s="53" t="s">
        <v>2028</v>
      </c>
      <c r="BJ164" s="53" t="s">
        <v>2110</v>
      </c>
      <c r="BK164" s="53" t="s">
        <v>2037</v>
      </c>
      <c r="BL164" s="53" t="s">
        <v>145</v>
      </c>
      <c r="BM164" s="53" t="s">
        <v>2408</v>
      </c>
      <c r="BN164" s="53" t="s">
        <v>162</v>
      </c>
      <c r="BO164" s="53" t="s">
        <v>170</v>
      </c>
      <c r="BP164" s="53" t="s">
        <v>176</v>
      </c>
      <c r="BQ164" s="53" t="s">
        <v>183</v>
      </c>
      <c r="BR164" s="53" t="s">
        <v>2409</v>
      </c>
      <c r="BS164" s="53" t="s">
        <v>192</v>
      </c>
      <c r="BT164" s="53" t="s">
        <v>2410</v>
      </c>
      <c r="BU164" s="53" t="s">
        <v>208</v>
      </c>
      <c r="BV164" s="53" t="s">
        <v>214</v>
      </c>
      <c r="BW164" s="53" t="s">
        <v>2031</v>
      </c>
    </row>
    <row r="165" spans="1:75" ht="12.75" x14ac:dyDescent="0.2">
      <c r="A165" s="55">
        <v>43479.48304979167</v>
      </c>
      <c r="B165" s="53">
        <v>1</v>
      </c>
      <c r="C165" s="53">
        <v>4</v>
      </c>
      <c r="D165" s="53">
        <v>5</v>
      </c>
      <c r="E165" s="53">
        <v>1</v>
      </c>
      <c r="F165" s="53">
        <v>1</v>
      </c>
      <c r="G165" s="53">
        <v>4</v>
      </c>
      <c r="H165" s="53">
        <v>3</v>
      </c>
      <c r="I165" s="53">
        <v>5</v>
      </c>
      <c r="J165" s="53">
        <v>4</v>
      </c>
      <c r="K165" s="53">
        <v>1</v>
      </c>
      <c r="L165" s="53">
        <v>5</v>
      </c>
      <c r="M165" s="53">
        <v>4</v>
      </c>
      <c r="N165" s="53">
        <v>5</v>
      </c>
      <c r="O165" s="53">
        <v>5</v>
      </c>
      <c r="P165" s="53">
        <v>5</v>
      </c>
      <c r="Q165" s="53">
        <v>5</v>
      </c>
      <c r="R165" s="53">
        <v>1</v>
      </c>
      <c r="S165" s="53">
        <v>3</v>
      </c>
      <c r="T165" s="53">
        <v>1</v>
      </c>
      <c r="U165" s="53">
        <v>5</v>
      </c>
      <c r="V165" s="53">
        <v>5</v>
      </c>
      <c r="W165" s="53">
        <v>3</v>
      </c>
      <c r="X165" s="53">
        <v>5</v>
      </c>
      <c r="Y165" s="53">
        <v>1</v>
      </c>
      <c r="Z165" s="53">
        <v>5</v>
      </c>
      <c r="AA165" s="53">
        <v>5</v>
      </c>
      <c r="AB165" s="53">
        <v>5</v>
      </c>
      <c r="AC165" s="53">
        <v>3</v>
      </c>
      <c r="AD165" s="53">
        <v>4</v>
      </c>
      <c r="AE165" s="53">
        <v>5</v>
      </c>
      <c r="AF165" s="53">
        <v>1</v>
      </c>
      <c r="AG165" s="53">
        <v>5</v>
      </c>
      <c r="AH165" s="53">
        <v>5</v>
      </c>
      <c r="AI165" s="53">
        <v>3</v>
      </c>
      <c r="AJ165" s="53">
        <v>5</v>
      </c>
      <c r="AK165" s="53">
        <v>1</v>
      </c>
      <c r="AL165" s="53">
        <v>5</v>
      </c>
      <c r="AM165" s="53">
        <v>5</v>
      </c>
      <c r="AN165" s="53">
        <v>1</v>
      </c>
      <c r="AO165" s="53">
        <v>1</v>
      </c>
      <c r="AP165" s="53">
        <v>4</v>
      </c>
      <c r="AQ165" s="53">
        <v>1</v>
      </c>
      <c r="AR165" s="53">
        <v>5</v>
      </c>
      <c r="AS165" s="53">
        <v>1</v>
      </c>
      <c r="AT165" s="53">
        <v>1</v>
      </c>
      <c r="AU165" s="53">
        <v>3</v>
      </c>
      <c r="AV165" s="53">
        <v>3</v>
      </c>
      <c r="AW165" s="53">
        <v>5</v>
      </c>
      <c r="AX165" s="53">
        <v>4</v>
      </c>
      <c r="AY165" s="53">
        <v>5</v>
      </c>
      <c r="AZ165" s="53">
        <v>5</v>
      </c>
      <c r="BA165" s="53">
        <v>1</v>
      </c>
      <c r="BB165" s="53">
        <v>3</v>
      </c>
      <c r="BC165" s="53">
        <v>1</v>
      </c>
      <c r="BD165" s="53">
        <v>5</v>
      </c>
      <c r="BE165" s="53">
        <v>5</v>
      </c>
      <c r="BF165" s="53">
        <v>3</v>
      </c>
      <c r="BG165" s="53" t="s">
        <v>783</v>
      </c>
      <c r="BI165" s="53" t="s">
        <v>2036</v>
      </c>
      <c r="BJ165" s="53" t="s">
        <v>2169</v>
      </c>
      <c r="BK165" s="53" t="s">
        <v>2034</v>
      </c>
      <c r="BL165" s="53" t="s">
        <v>148</v>
      </c>
      <c r="BM165" s="53" t="s">
        <v>2411</v>
      </c>
      <c r="BN165" s="53" t="s">
        <v>162</v>
      </c>
      <c r="BO165" s="53" t="s">
        <v>169</v>
      </c>
      <c r="BP165" s="53" t="s">
        <v>176</v>
      </c>
      <c r="BQ165" s="53" t="s">
        <v>1342</v>
      </c>
      <c r="BR165" s="53" t="s">
        <v>2412</v>
      </c>
      <c r="BS165" s="53" t="s">
        <v>155</v>
      </c>
      <c r="BT165" s="53" t="s">
        <v>192</v>
      </c>
      <c r="BU165" s="53" t="s">
        <v>307</v>
      </c>
      <c r="BV165" s="53" t="s">
        <v>214</v>
      </c>
      <c r="BW165" s="53" t="s">
        <v>2031</v>
      </c>
    </row>
    <row r="166" spans="1:75" ht="12.75" x14ac:dyDescent="0.2">
      <c r="A166" s="55">
        <v>43479.483800798611</v>
      </c>
      <c r="B166" s="53">
        <v>1</v>
      </c>
      <c r="C166" s="53">
        <v>4</v>
      </c>
      <c r="D166" s="53">
        <v>5</v>
      </c>
      <c r="E166" s="53">
        <v>1</v>
      </c>
      <c r="F166" s="53">
        <v>3</v>
      </c>
      <c r="G166" s="53">
        <v>5</v>
      </c>
      <c r="H166" s="53">
        <v>3</v>
      </c>
      <c r="I166" s="53">
        <v>3</v>
      </c>
      <c r="J166" s="53">
        <v>1</v>
      </c>
      <c r="K166" s="53">
        <v>1</v>
      </c>
      <c r="L166" s="53">
        <v>1</v>
      </c>
      <c r="M166" s="53">
        <v>1</v>
      </c>
      <c r="N166" s="53">
        <v>4</v>
      </c>
      <c r="O166" s="53">
        <v>1</v>
      </c>
      <c r="P166" s="53">
        <v>2</v>
      </c>
      <c r="Q166" s="53">
        <v>1</v>
      </c>
      <c r="R166" s="53">
        <v>1</v>
      </c>
      <c r="S166" s="53">
        <v>1</v>
      </c>
      <c r="T166" s="53">
        <v>1</v>
      </c>
      <c r="U166" s="53">
        <v>1</v>
      </c>
      <c r="V166" s="53">
        <v>1</v>
      </c>
      <c r="W166" s="53">
        <v>4</v>
      </c>
      <c r="X166" s="53">
        <v>2</v>
      </c>
      <c r="Y166" s="53">
        <v>1</v>
      </c>
      <c r="Z166" s="53">
        <v>3</v>
      </c>
      <c r="AA166" s="53">
        <v>2</v>
      </c>
      <c r="AB166" s="53">
        <v>3</v>
      </c>
      <c r="AC166" s="53">
        <v>2</v>
      </c>
      <c r="AD166" s="53">
        <v>2</v>
      </c>
      <c r="AE166" s="53">
        <v>2</v>
      </c>
      <c r="AF166" s="53">
        <v>3</v>
      </c>
      <c r="AG166" s="53">
        <v>2</v>
      </c>
      <c r="AH166" s="53">
        <v>5</v>
      </c>
      <c r="AI166" s="53">
        <v>5</v>
      </c>
      <c r="AJ166" s="53">
        <v>3</v>
      </c>
      <c r="AK166" s="53">
        <v>1</v>
      </c>
      <c r="AL166" s="53">
        <v>3</v>
      </c>
      <c r="AM166" s="53">
        <v>3</v>
      </c>
      <c r="AN166" s="53">
        <v>1</v>
      </c>
      <c r="AO166" s="53">
        <v>2</v>
      </c>
      <c r="AP166" s="53">
        <v>5</v>
      </c>
      <c r="AQ166" s="53">
        <v>3</v>
      </c>
      <c r="AR166" s="53">
        <v>4</v>
      </c>
      <c r="AS166" s="53">
        <v>1</v>
      </c>
      <c r="AT166" s="53">
        <v>1</v>
      </c>
      <c r="AU166" s="53">
        <v>1</v>
      </c>
      <c r="AV166" s="53">
        <v>2</v>
      </c>
      <c r="AW166" s="53">
        <v>4</v>
      </c>
      <c r="AX166" s="53">
        <v>1</v>
      </c>
      <c r="AY166" s="53">
        <v>2</v>
      </c>
      <c r="AZ166" s="53">
        <v>1</v>
      </c>
      <c r="BA166" s="53">
        <v>1</v>
      </c>
      <c r="BB166" s="53">
        <v>1</v>
      </c>
      <c r="BC166" s="53">
        <v>1</v>
      </c>
      <c r="BD166" s="53">
        <v>1</v>
      </c>
      <c r="BE166" s="53">
        <v>1</v>
      </c>
      <c r="BF166" s="53">
        <v>4</v>
      </c>
      <c r="BG166" s="53" t="s">
        <v>2413</v>
      </c>
      <c r="BH166" s="53" t="s">
        <v>2027</v>
      </c>
      <c r="BI166" s="53" t="s">
        <v>2033</v>
      </c>
      <c r="BK166" s="53" t="s">
        <v>2042</v>
      </c>
      <c r="BL166" s="53" t="s">
        <v>147</v>
      </c>
      <c r="BM166" s="53" t="s">
        <v>2414</v>
      </c>
      <c r="BN166" s="53" t="s">
        <v>163</v>
      </c>
      <c r="BO166" s="53" t="s">
        <v>172</v>
      </c>
      <c r="BP166" s="53" t="s">
        <v>177</v>
      </c>
      <c r="BQ166" s="53" t="s">
        <v>183</v>
      </c>
      <c r="BR166" s="53" t="s">
        <v>301</v>
      </c>
      <c r="BS166" s="53" t="s">
        <v>192</v>
      </c>
      <c r="BT166" s="53" t="s">
        <v>1036</v>
      </c>
      <c r="BU166" s="53" t="s">
        <v>208</v>
      </c>
      <c r="BV166" s="53" t="s">
        <v>214</v>
      </c>
      <c r="BW166" s="53" t="s">
        <v>2031</v>
      </c>
    </row>
    <row r="167" spans="1:75" ht="12.75" x14ac:dyDescent="0.2">
      <c r="A167" s="55">
        <v>43479.484826400461</v>
      </c>
      <c r="B167" s="53">
        <v>4</v>
      </c>
      <c r="C167" s="53">
        <v>2</v>
      </c>
      <c r="D167" s="53">
        <v>2</v>
      </c>
      <c r="E167" s="53">
        <v>2</v>
      </c>
      <c r="F167" s="53">
        <v>3</v>
      </c>
      <c r="G167" s="53">
        <v>5</v>
      </c>
      <c r="H167" s="53">
        <v>4</v>
      </c>
      <c r="I167" s="53">
        <v>5</v>
      </c>
      <c r="J167" s="53">
        <v>2</v>
      </c>
      <c r="K167" s="53">
        <v>3</v>
      </c>
      <c r="L167" s="53">
        <v>5</v>
      </c>
      <c r="M167" s="53">
        <v>4</v>
      </c>
      <c r="N167" s="53">
        <v>2</v>
      </c>
      <c r="O167" s="53">
        <v>3</v>
      </c>
      <c r="P167" s="53">
        <v>4</v>
      </c>
      <c r="Q167" s="53">
        <v>5</v>
      </c>
      <c r="R167" s="53">
        <v>4</v>
      </c>
      <c r="S167" s="53">
        <v>2</v>
      </c>
      <c r="T167" s="53">
        <v>2</v>
      </c>
      <c r="U167" s="53">
        <v>3</v>
      </c>
      <c r="V167" s="53" t="s">
        <v>5</v>
      </c>
      <c r="W167" s="53">
        <v>4</v>
      </c>
      <c r="X167" s="53">
        <v>5</v>
      </c>
      <c r="Y167" s="53">
        <v>4</v>
      </c>
      <c r="Z167" s="53">
        <v>2</v>
      </c>
      <c r="AA167" s="53">
        <v>4</v>
      </c>
      <c r="AB167" s="53">
        <v>4</v>
      </c>
      <c r="AC167" s="53">
        <v>4</v>
      </c>
      <c r="AD167" s="53">
        <v>3</v>
      </c>
      <c r="AE167" s="53">
        <v>3</v>
      </c>
      <c r="AF167" s="53">
        <v>3</v>
      </c>
      <c r="AG167" s="53">
        <v>3</v>
      </c>
      <c r="AH167" s="53">
        <v>4</v>
      </c>
      <c r="AI167" s="53">
        <v>5</v>
      </c>
      <c r="AJ167" s="53">
        <v>4</v>
      </c>
      <c r="AK167" s="53">
        <v>3</v>
      </c>
      <c r="AL167" s="53">
        <v>2</v>
      </c>
      <c r="AM167" s="53">
        <v>2</v>
      </c>
      <c r="AN167" s="53">
        <v>2</v>
      </c>
      <c r="AO167" s="53">
        <v>3</v>
      </c>
      <c r="AP167" s="53">
        <v>4</v>
      </c>
      <c r="AQ167" s="53">
        <v>4</v>
      </c>
      <c r="AR167" s="53">
        <v>5</v>
      </c>
      <c r="AS167" s="53">
        <v>2</v>
      </c>
      <c r="AT167" s="53">
        <v>2</v>
      </c>
      <c r="AU167" s="53">
        <v>5</v>
      </c>
      <c r="AV167" s="53">
        <v>4</v>
      </c>
      <c r="AW167" s="53">
        <v>4</v>
      </c>
      <c r="AX167" s="53">
        <v>4</v>
      </c>
      <c r="AY167" s="53">
        <v>4</v>
      </c>
      <c r="AZ167" s="53">
        <v>5</v>
      </c>
      <c r="BA167" s="53">
        <v>4</v>
      </c>
      <c r="BB167" s="53">
        <v>3</v>
      </c>
      <c r="BC167" s="53">
        <v>3</v>
      </c>
      <c r="BD167" s="53">
        <v>4</v>
      </c>
      <c r="BE167" s="53" t="s">
        <v>5</v>
      </c>
      <c r="BF167" s="53">
        <v>3</v>
      </c>
      <c r="BG167" s="53" t="s">
        <v>2415</v>
      </c>
      <c r="BH167" s="53" t="s">
        <v>2100</v>
      </c>
      <c r="BI167" s="53" t="s">
        <v>2033</v>
      </c>
      <c r="BJ167" s="53" t="s">
        <v>2098</v>
      </c>
      <c r="BK167" s="53" t="s">
        <v>2030</v>
      </c>
      <c r="BL167" s="53" t="s">
        <v>148</v>
      </c>
      <c r="BM167" s="53" t="s">
        <v>2416</v>
      </c>
      <c r="BN167" s="53" t="s">
        <v>163</v>
      </c>
      <c r="BO167" s="53" t="s">
        <v>170</v>
      </c>
      <c r="BP167" s="53" t="s">
        <v>176</v>
      </c>
      <c r="BQ167" s="53" t="s">
        <v>183</v>
      </c>
      <c r="BR167" s="53" t="s">
        <v>379</v>
      </c>
      <c r="BS167" s="53" t="s">
        <v>153</v>
      </c>
      <c r="BT167" s="53" t="s">
        <v>616</v>
      </c>
      <c r="BU167" s="53" t="s">
        <v>208</v>
      </c>
      <c r="BV167" s="53" t="s">
        <v>214</v>
      </c>
      <c r="BW167" s="53" t="s">
        <v>2031</v>
      </c>
    </row>
    <row r="168" spans="1:75" ht="12.75" x14ac:dyDescent="0.2">
      <c r="A168" s="55">
        <v>43479.485340995372</v>
      </c>
      <c r="B168" s="53">
        <v>5</v>
      </c>
      <c r="C168" s="53">
        <v>5</v>
      </c>
      <c r="D168" s="53">
        <v>5</v>
      </c>
      <c r="E168" s="53">
        <v>2</v>
      </c>
      <c r="F168" s="53">
        <v>4</v>
      </c>
      <c r="G168" s="53">
        <v>3</v>
      </c>
      <c r="H168" s="53">
        <v>3</v>
      </c>
      <c r="I168" s="53">
        <v>4</v>
      </c>
      <c r="J168" s="53">
        <v>3</v>
      </c>
      <c r="K168" s="53">
        <v>5</v>
      </c>
      <c r="L168" s="53">
        <v>5</v>
      </c>
      <c r="M168" s="53">
        <v>3</v>
      </c>
      <c r="N168" s="53">
        <v>5</v>
      </c>
      <c r="O168" s="53">
        <v>4</v>
      </c>
      <c r="P168" s="53">
        <v>5</v>
      </c>
      <c r="Q168" s="53">
        <v>5</v>
      </c>
      <c r="R168" s="53">
        <v>2</v>
      </c>
      <c r="S168" s="53">
        <v>2</v>
      </c>
      <c r="T168" s="53">
        <v>2</v>
      </c>
      <c r="U168" s="53">
        <v>2</v>
      </c>
      <c r="V168" s="53">
        <v>4</v>
      </c>
      <c r="W168" s="53">
        <v>4</v>
      </c>
      <c r="X168" s="53">
        <v>5</v>
      </c>
      <c r="Y168" s="53">
        <v>3</v>
      </c>
      <c r="Z168" s="53">
        <v>4</v>
      </c>
      <c r="AA168" s="53">
        <v>4</v>
      </c>
      <c r="AB168" s="53">
        <v>4</v>
      </c>
      <c r="AC168" s="53">
        <v>4</v>
      </c>
      <c r="AD168" s="53">
        <v>4</v>
      </c>
      <c r="AE168" s="53">
        <v>4</v>
      </c>
      <c r="AF168" s="53">
        <v>4</v>
      </c>
      <c r="AG168" s="53">
        <v>5</v>
      </c>
      <c r="AH168" s="53">
        <v>5</v>
      </c>
      <c r="AI168" s="53">
        <v>4</v>
      </c>
      <c r="AJ168" s="53" t="s">
        <v>5</v>
      </c>
      <c r="AK168" s="53">
        <v>5</v>
      </c>
      <c r="AL168" s="53">
        <v>4</v>
      </c>
      <c r="AM168" s="53">
        <v>5</v>
      </c>
      <c r="AN168" s="53">
        <v>4</v>
      </c>
      <c r="AO168" s="53">
        <v>4</v>
      </c>
      <c r="AP168" s="53">
        <v>3</v>
      </c>
      <c r="AQ168" s="53">
        <v>4</v>
      </c>
      <c r="AR168" s="53">
        <v>4</v>
      </c>
      <c r="AS168" s="53">
        <v>4</v>
      </c>
      <c r="AT168" s="53">
        <v>5</v>
      </c>
      <c r="AU168" s="53">
        <v>4</v>
      </c>
      <c r="AV168" s="53">
        <v>4</v>
      </c>
      <c r="AW168" s="53">
        <v>4</v>
      </c>
      <c r="AX168" s="53">
        <v>4</v>
      </c>
      <c r="AY168" s="53" t="s">
        <v>5</v>
      </c>
      <c r="AZ168" s="53">
        <v>4</v>
      </c>
      <c r="BA168" s="53">
        <v>3</v>
      </c>
      <c r="BB168" s="53">
        <v>3</v>
      </c>
      <c r="BC168" s="53">
        <v>3</v>
      </c>
      <c r="BD168" s="53">
        <v>3</v>
      </c>
      <c r="BE168" s="53">
        <v>4</v>
      </c>
      <c r="BF168" s="53">
        <v>5</v>
      </c>
      <c r="BH168" s="53" t="s">
        <v>2159</v>
      </c>
      <c r="BI168" s="53" t="s">
        <v>2028</v>
      </c>
      <c r="BJ168" s="53" t="s">
        <v>2066</v>
      </c>
      <c r="BK168" s="53" t="s">
        <v>2034</v>
      </c>
      <c r="BL168" s="53" t="s">
        <v>148</v>
      </c>
      <c r="BM168" s="53" t="s">
        <v>2417</v>
      </c>
      <c r="BN168" s="53" t="s">
        <v>162</v>
      </c>
      <c r="BO168" s="53" t="s">
        <v>171</v>
      </c>
      <c r="BP168" s="53" t="s">
        <v>176</v>
      </c>
      <c r="BQ168" s="53" t="s">
        <v>185</v>
      </c>
      <c r="BS168" s="53" t="s">
        <v>192</v>
      </c>
      <c r="BT168" s="53" t="s">
        <v>610</v>
      </c>
      <c r="BU168" s="53" t="s">
        <v>535</v>
      </c>
      <c r="BV168" s="53" t="s">
        <v>216</v>
      </c>
      <c r="BW168" s="53" t="s">
        <v>2031</v>
      </c>
    </row>
    <row r="169" spans="1:75" ht="12.75" x14ac:dyDescent="0.2">
      <c r="A169" s="55">
        <v>43479.486802025465</v>
      </c>
      <c r="B169" s="53">
        <v>3</v>
      </c>
      <c r="C169" s="53">
        <v>2</v>
      </c>
      <c r="D169" s="53">
        <v>2</v>
      </c>
      <c r="E169" s="53">
        <v>3</v>
      </c>
      <c r="F169" s="53">
        <v>1</v>
      </c>
      <c r="G169" s="53">
        <v>5</v>
      </c>
      <c r="H169" s="53">
        <v>1</v>
      </c>
      <c r="I169" s="53">
        <v>1</v>
      </c>
      <c r="J169" s="53">
        <v>2</v>
      </c>
      <c r="K169" s="53">
        <v>4</v>
      </c>
      <c r="L169" s="53">
        <v>2</v>
      </c>
      <c r="M169" s="53">
        <v>5</v>
      </c>
      <c r="N169" s="53">
        <v>1</v>
      </c>
      <c r="O169" s="53">
        <v>2</v>
      </c>
      <c r="P169" s="53">
        <v>3</v>
      </c>
      <c r="Q169" s="53">
        <v>5</v>
      </c>
      <c r="R169" s="53">
        <v>2</v>
      </c>
      <c r="S169" s="53">
        <v>2</v>
      </c>
      <c r="T169" s="53">
        <v>1</v>
      </c>
      <c r="U169" s="53">
        <v>1</v>
      </c>
      <c r="V169" s="53">
        <v>1</v>
      </c>
      <c r="W169" s="53">
        <v>4</v>
      </c>
      <c r="X169" s="53">
        <v>2</v>
      </c>
      <c r="Y169" s="53">
        <v>1</v>
      </c>
      <c r="Z169" s="53">
        <v>3</v>
      </c>
      <c r="AA169" s="53">
        <v>2</v>
      </c>
      <c r="AB169" s="53">
        <v>2</v>
      </c>
      <c r="AC169" s="53">
        <v>1</v>
      </c>
      <c r="AD169" s="53">
        <v>3</v>
      </c>
      <c r="AE169" s="53">
        <v>2</v>
      </c>
      <c r="AF169" s="53">
        <v>2</v>
      </c>
      <c r="AG169" s="53">
        <v>2</v>
      </c>
      <c r="AH169" s="53">
        <v>2</v>
      </c>
      <c r="AI169" s="53">
        <v>5</v>
      </c>
      <c r="AJ169" s="53">
        <v>1</v>
      </c>
      <c r="AK169" s="53">
        <v>4</v>
      </c>
      <c r="AL169" s="53">
        <v>3</v>
      </c>
      <c r="AM169" s="53">
        <v>1</v>
      </c>
      <c r="AN169" s="53">
        <v>3</v>
      </c>
      <c r="AO169" s="53">
        <v>1</v>
      </c>
      <c r="AP169" s="53">
        <v>5</v>
      </c>
      <c r="AQ169" s="53">
        <v>1</v>
      </c>
      <c r="AR169" s="53">
        <v>1</v>
      </c>
      <c r="AS169" s="53">
        <v>5</v>
      </c>
      <c r="AT169" s="53">
        <v>5</v>
      </c>
      <c r="AU169" s="53">
        <v>5</v>
      </c>
      <c r="AV169" s="53">
        <v>5</v>
      </c>
      <c r="AW169" s="53">
        <v>1</v>
      </c>
      <c r="AX169" s="53">
        <v>4</v>
      </c>
      <c r="AY169" s="53">
        <v>4</v>
      </c>
      <c r="AZ169" s="53">
        <v>5</v>
      </c>
      <c r="BA169" s="53">
        <v>1</v>
      </c>
      <c r="BB169" s="53">
        <v>3</v>
      </c>
      <c r="BC169" s="53">
        <v>1</v>
      </c>
      <c r="BD169" s="53">
        <v>1</v>
      </c>
      <c r="BE169" s="53">
        <v>1</v>
      </c>
      <c r="BF169" s="53">
        <v>2</v>
      </c>
      <c r="BG169" s="53" t="s">
        <v>2418</v>
      </c>
      <c r="BH169" s="53" t="s">
        <v>2028</v>
      </c>
      <c r="BI169" s="53" t="s">
        <v>2036</v>
      </c>
      <c r="BJ169" s="53" t="s">
        <v>2098</v>
      </c>
      <c r="BK169" s="53" t="s">
        <v>2037</v>
      </c>
      <c r="BL169" s="53" t="s">
        <v>147</v>
      </c>
      <c r="BM169" s="53" t="s">
        <v>2419</v>
      </c>
      <c r="BN169" s="53" t="s">
        <v>163</v>
      </c>
      <c r="BO169" s="53" t="s">
        <v>170</v>
      </c>
      <c r="BP169" s="53" t="s">
        <v>176</v>
      </c>
      <c r="BQ169" s="53" t="s">
        <v>183</v>
      </c>
      <c r="BR169" s="53" t="s">
        <v>2420</v>
      </c>
      <c r="BS169" s="53" t="s">
        <v>204</v>
      </c>
      <c r="BT169" s="53" t="s">
        <v>1373</v>
      </c>
      <c r="BU169" s="53" t="s">
        <v>208</v>
      </c>
      <c r="BV169" s="53" t="s">
        <v>214</v>
      </c>
      <c r="BW169" s="53" t="s">
        <v>2031</v>
      </c>
    </row>
    <row r="170" spans="1:75" ht="12.75" x14ac:dyDescent="0.2">
      <c r="A170" s="55">
        <v>43479.487176527779</v>
      </c>
      <c r="B170" s="53">
        <v>2</v>
      </c>
      <c r="C170" s="53">
        <v>5</v>
      </c>
      <c r="D170" s="53">
        <v>3</v>
      </c>
      <c r="E170" s="53">
        <v>2</v>
      </c>
      <c r="F170" s="53">
        <v>1</v>
      </c>
      <c r="G170" s="53">
        <v>5</v>
      </c>
      <c r="H170" s="53">
        <v>3</v>
      </c>
      <c r="I170" s="53">
        <v>4</v>
      </c>
      <c r="J170" s="53">
        <v>4</v>
      </c>
      <c r="K170" s="53">
        <v>4</v>
      </c>
      <c r="L170" s="53">
        <v>4</v>
      </c>
      <c r="M170" s="53">
        <v>4</v>
      </c>
      <c r="N170" s="53">
        <v>5</v>
      </c>
      <c r="O170" s="53">
        <v>3</v>
      </c>
      <c r="P170" s="53">
        <v>4</v>
      </c>
      <c r="Q170" s="53">
        <v>4</v>
      </c>
      <c r="R170" s="53">
        <v>3</v>
      </c>
      <c r="S170" s="53">
        <v>2</v>
      </c>
      <c r="T170" s="53">
        <v>3</v>
      </c>
      <c r="U170" s="53">
        <v>1</v>
      </c>
      <c r="V170" s="53">
        <v>1</v>
      </c>
      <c r="W170" s="53">
        <v>5</v>
      </c>
      <c r="X170" s="53">
        <v>4</v>
      </c>
      <c r="Y170" s="53">
        <v>2</v>
      </c>
      <c r="Z170" s="53">
        <v>4</v>
      </c>
      <c r="AA170" s="53">
        <v>3</v>
      </c>
      <c r="AB170" s="53">
        <v>5</v>
      </c>
      <c r="AC170" s="53">
        <v>2</v>
      </c>
      <c r="AD170" s="53">
        <v>2</v>
      </c>
      <c r="AE170" s="53">
        <v>2</v>
      </c>
      <c r="AF170" s="53">
        <v>1</v>
      </c>
      <c r="AG170" s="53">
        <v>4</v>
      </c>
      <c r="AH170" s="53">
        <v>3</v>
      </c>
      <c r="AI170" s="53">
        <v>4</v>
      </c>
      <c r="AJ170" s="53">
        <v>2</v>
      </c>
      <c r="AK170" s="53">
        <v>2</v>
      </c>
      <c r="AL170" s="53">
        <v>4</v>
      </c>
      <c r="AM170" s="53">
        <v>3</v>
      </c>
      <c r="AN170" s="53">
        <v>4</v>
      </c>
      <c r="AO170" s="53">
        <v>1</v>
      </c>
      <c r="AP170" s="53">
        <v>4</v>
      </c>
      <c r="AQ170" s="53">
        <v>3</v>
      </c>
      <c r="AR170" s="53">
        <v>5</v>
      </c>
      <c r="AS170" s="53">
        <v>5</v>
      </c>
      <c r="AT170" s="53">
        <v>5</v>
      </c>
      <c r="AU170" s="53">
        <v>5</v>
      </c>
      <c r="AV170" s="53">
        <v>4</v>
      </c>
      <c r="AW170" s="53">
        <v>5</v>
      </c>
      <c r="AX170" s="53">
        <v>4</v>
      </c>
      <c r="AY170" s="53">
        <v>4</v>
      </c>
      <c r="AZ170" s="53">
        <v>4</v>
      </c>
      <c r="BA170" s="53">
        <v>4</v>
      </c>
      <c r="BB170" s="53">
        <v>3</v>
      </c>
      <c r="BC170" s="53">
        <v>5</v>
      </c>
      <c r="BD170" s="53">
        <v>3</v>
      </c>
      <c r="BE170" s="53">
        <v>2</v>
      </c>
      <c r="BF170" s="53">
        <v>5</v>
      </c>
      <c r="BG170" s="53" t="s">
        <v>2421</v>
      </c>
      <c r="BI170" s="53" t="s">
        <v>2028</v>
      </c>
      <c r="BJ170" s="53" t="s">
        <v>2066</v>
      </c>
      <c r="BK170" s="53" t="s">
        <v>2037</v>
      </c>
      <c r="BL170" s="53" t="s">
        <v>147</v>
      </c>
      <c r="BM170" s="53" t="s">
        <v>2422</v>
      </c>
      <c r="BN170" s="53" t="s">
        <v>162</v>
      </c>
      <c r="BO170" s="53" t="s">
        <v>171</v>
      </c>
      <c r="BP170" s="53" t="s">
        <v>176</v>
      </c>
      <c r="BQ170" s="53" t="s">
        <v>183</v>
      </c>
      <c r="BR170" s="53" t="s">
        <v>2423</v>
      </c>
      <c r="BS170" s="53" t="s">
        <v>192</v>
      </c>
      <c r="BT170" s="53" t="s">
        <v>329</v>
      </c>
      <c r="BU170" s="53" t="s">
        <v>208</v>
      </c>
      <c r="BV170" s="53" t="s">
        <v>214</v>
      </c>
      <c r="BW170" s="53" t="s">
        <v>2031</v>
      </c>
    </row>
    <row r="171" spans="1:75" ht="12.75" x14ac:dyDescent="0.2">
      <c r="A171" s="55">
        <v>43479.488131932871</v>
      </c>
      <c r="B171" s="53">
        <v>5</v>
      </c>
      <c r="C171" s="53">
        <v>4</v>
      </c>
      <c r="D171" s="53">
        <v>4</v>
      </c>
      <c r="E171" s="53">
        <v>4</v>
      </c>
      <c r="F171" s="53">
        <v>1</v>
      </c>
      <c r="G171" s="53">
        <v>5</v>
      </c>
      <c r="H171" s="53">
        <v>5</v>
      </c>
      <c r="I171" s="53">
        <v>4</v>
      </c>
      <c r="J171" s="53">
        <v>4</v>
      </c>
      <c r="K171" s="53">
        <v>4</v>
      </c>
      <c r="L171" s="53">
        <v>1</v>
      </c>
      <c r="M171" s="53">
        <v>2</v>
      </c>
      <c r="N171" s="53">
        <v>5</v>
      </c>
      <c r="O171" s="53">
        <v>2</v>
      </c>
      <c r="P171" s="53">
        <v>4</v>
      </c>
      <c r="Q171" s="53">
        <v>3</v>
      </c>
      <c r="R171" s="53">
        <v>5</v>
      </c>
      <c r="S171" s="53">
        <v>1</v>
      </c>
      <c r="T171" s="53">
        <v>1</v>
      </c>
      <c r="U171" s="53">
        <v>1</v>
      </c>
      <c r="V171" s="53">
        <v>1</v>
      </c>
      <c r="W171" s="53">
        <v>2</v>
      </c>
      <c r="X171" s="53">
        <v>5</v>
      </c>
      <c r="Y171" s="53">
        <v>5</v>
      </c>
      <c r="Z171" s="53">
        <v>5</v>
      </c>
      <c r="AA171" s="53">
        <v>5</v>
      </c>
      <c r="AB171" s="53">
        <v>5</v>
      </c>
      <c r="AC171" s="53">
        <v>5</v>
      </c>
      <c r="AD171" s="53">
        <v>5</v>
      </c>
      <c r="AE171" s="53">
        <v>5</v>
      </c>
      <c r="AF171" s="53">
        <v>3</v>
      </c>
      <c r="AG171" s="53">
        <v>5</v>
      </c>
      <c r="AH171" s="53">
        <v>5</v>
      </c>
      <c r="AI171" s="53">
        <v>5</v>
      </c>
      <c r="AJ171" s="53">
        <v>1</v>
      </c>
      <c r="AK171" s="53">
        <v>5</v>
      </c>
      <c r="AL171" s="53">
        <v>4</v>
      </c>
      <c r="AM171" s="53">
        <v>3</v>
      </c>
      <c r="AN171" s="53">
        <v>3</v>
      </c>
      <c r="AO171" s="53">
        <v>1</v>
      </c>
      <c r="AP171" s="53">
        <v>5</v>
      </c>
      <c r="AQ171" s="53">
        <v>5</v>
      </c>
      <c r="AR171" s="53">
        <v>3</v>
      </c>
      <c r="AS171" s="53">
        <v>4</v>
      </c>
      <c r="AT171" s="53">
        <v>2</v>
      </c>
      <c r="AU171" s="53">
        <v>1</v>
      </c>
      <c r="AV171" s="53">
        <v>5</v>
      </c>
      <c r="AW171" s="53">
        <v>5</v>
      </c>
      <c r="AX171" s="53">
        <v>2</v>
      </c>
      <c r="AY171" s="53">
        <v>3</v>
      </c>
      <c r="AZ171" s="53">
        <v>1</v>
      </c>
      <c r="BA171" s="53">
        <v>5</v>
      </c>
      <c r="BB171" s="53">
        <v>1</v>
      </c>
      <c r="BC171" s="53">
        <v>1</v>
      </c>
      <c r="BD171" s="53">
        <v>2</v>
      </c>
      <c r="BE171" s="53">
        <v>1</v>
      </c>
      <c r="BF171" s="53">
        <v>3</v>
      </c>
      <c r="BH171" s="53" t="s">
        <v>2051</v>
      </c>
      <c r="BI171" s="53" t="s">
        <v>2036</v>
      </c>
      <c r="BJ171" s="53" t="s">
        <v>2110</v>
      </c>
      <c r="BK171" s="53" t="s">
        <v>2049</v>
      </c>
      <c r="BL171" s="53" t="s">
        <v>147</v>
      </c>
      <c r="BM171" s="53" t="s">
        <v>2424</v>
      </c>
      <c r="BN171" s="53" t="s">
        <v>163</v>
      </c>
      <c r="BO171" s="53" t="s">
        <v>169</v>
      </c>
      <c r="BP171" s="53" t="s">
        <v>176</v>
      </c>
      <c r="BQ171" s="53" t="s">
        <v>183</v>
      </c>
      <c r="BR171" s="53" t="s">
        <v>1234</v>
      </c>
      <c r="BS171" s="53" t="s">
        <v>204</v>
      </c>
      <c r="BT171" s="53" t="s">
        <v>372</v>
      </c>
      <c r="BU171" s="53" t="s">
        <v>208</v>
      </c>
      <c r="BV171" s="53" t="s">
        <v>214</v>
      </c>
      <c r="BW171" s="53" t="s">
        <v>2031</v>
      </c>
    </row>
    <row r="172" spans="1:75" ht="12.75" x14ac:dyDescent="0.2">
      <c r="A172" s="55">
        <v>43479.488964780088</v>
      </c>
      <c r="B172" s="53">
        <v>2</v>
      </c>
      <c r="C172" s="53">
        <v>5</v>
      </c>
      <c r="D172" s="53">
        <v>5</v>
      </c>
      <c r="E172" s="53">
        <v>5</v>
      </c>
      <c r="F172" s="53">
        <v>1</v>
      </c>
      <c r="G172" s="53">
        <v>5</v>
      </c>
      <c r="H172" s="53">
        <v>5</v>
      </c>
      <c r="I172" s="53">
        <v>1</v>
      </c>
      <c r="J172" s="53">
        <v>1</v>
      </c>
      <c r="K172" s="53">
        <v>1</v>
      </c>
      <c r="L172" s="53">
        <v>1</v>
      </c>
      <c r="M172" s="53">
        <v>5</v>
      </c>
      <c r="N172" s="53">
        <v>1</v>
      </c>
      <c r="O172" s="53">
        <v>1</v>
      </c>
      <c r="P172" s="53">
        <v>1</v>
      </c>
      <c r="Q172" s="53">
        <v>1</v>
      </c>
      <c r="R172" s="53">
        <v>1</v>
      </c>
      <c r="S172" s="53">
        <v>1</v>
      </c>
      <c r="T172" s="53">
        <v>1</v>
      </c>
      <c r="U172" s="53">
        <v>1</v>
      </c>
      <c r="V172" s="53">
        <v>1</v>
      </c>
      <c r="W172" s="53">
        <v>4</v>
      </c>
      <c r="X172" s="53">
        <v>1</v>
      </c>
      <c r="Y172" s="53">
        <v>1</v>
      </c>
      <c r="Z172" s="53">
        <v>2</v>
      </c>
      <c r="AA172" s="53">
        <v>1</v>
      </c>
      <c r="AB172" s="53">
        <v>2</v>
      </c>
      <c r="AC172" s="53">
        <v>1</v>
      </c>
      <c r="AD172" s="53">
        <v>2</v>
      </c>
      <c r="AE172" s="53">
        <v>1</v>
      </c>
      <c r="AF172" s="53">
        <v>4</v>
      </c>
      <c r="AG172" s="53">
        <v>2</v>
      </c>
      <c r="AH172" s="53">
        <v>1</v>
      </c>
      <c r="AI172" s="53">
        <v>1</v>
      </c>
      <c r="AJ172" s="53">
        <v>3</v>
      </c>
      <c r="AK172" s="53">
        <v>2</v>
      </c>
      <c r="AL172" s="53">
        <v>5</v>
      </c>
      <c r="AM172" s="53">
        <v>5</v>
      </c>
      <c r="AN172" s="53">
        <v>5</v>
      </c>
      <c r="AO172" s="53">
        <v>1</v>
      </c>
      <c r="AP172" s="53">
        <v>5</v>
      </c>
      <c r="AQ172" s="53">
        <v>5</v>
      </c>
      <c r="AR172" s="53">
        <v>1</v>
      </c>
      <c r="AS172" s="53">
        <v>1</v>
      </c>
      <c r="AT172" s="53">
        <v>1</v>
      </c>
      <c r="AU172" s="53">
        <v>1</v>
      </c>
      <c r="AV172" s="53">
        <v>1</v>
      </c>
      <c r="AW172" s="53">
        <v>1</v>
      </c>
      <c r="AX172" s="53">
        <v>1</v>
      </c>
      <c r="AY172" s="53">
        <v>2</v>
      </c>
      <c r="AZ172" s="53">
        <v>1</v>
      </c>
      <c r="BA172" s="53">
        <v>1</v>
      </c>
      <c r="BB172" s="53">
        <v>1</v>
      </c>
      <c r="BC172" s="53">
        <v>1</v>
      </c>
      <c r="BD172" s="53">
        <v>2</v>
      </c>
      <c r="BE172" s="53">
        <v>1</v>
      </c>
      <c r="BF172" s="53">
        <v>4</v>
      </c>
      <c r="BI172" s="53" t="s">
        <v>2061</v>
      </c>
      <c r="BJ172" s="53" t="s">
        <v>2090</v>
      </c>
      <c r="BK172" s="53" t="s">
        <v>2049</v>
      </c>
      <c r="BL172" s="53" t="s">
        <v>148</v>
      </c>
      <c r="BM172" s="53" t="s">
        <v>2425</v>
      </c>
      <c r="BN172" s="53" t="s">
        <v>163</v>
      </c>
      <c r="BO172" s="53" t="s">
        <v>172</v>
      </c>
      <c r="BP172" s="53" t="s">
        <v>176</v>
      </c>
      <c r="BQ172" s="53" t="s">
        <v>183</v>
      </c>
      <c r="BR172" s="53" t="s">
        <v>2426</v>
      </c>
      <c r="BS172" s="53" t="s">
        <v>202</v>
      </c>
      <c r="BT172" s="53" t="s">
        <v>204</v>
      </c>
      <c r="BU172" s="53" t="s">
        <v>208</v>
      </c>
      <c r="BV172" s="53" t="s">
        <v>214</v>
      </c>
      <c r="BW172" s="53" t="s">
        <v>2031</v>
      </c>
    </row>
    <row r="173" spans="1:75" ht="12.75" x14ac:dyDescent="0.2">
      <c r="A173" s="55">
        <v>43479.489607708332</v>
      </c>
      <c r="B173" s="53">
        <v>4</v>
      </c>
      <c r="C173" s="53">
        <v>5</v>
      </c>
      <c r="D173" s="53">
        <v>5</v>
      </c>
      <c r="E173" s="53">
        <v>5</v>
      </c>
      <c r="F173" s="53">
        <v>3</v>
      </c>
      <c r="G173" s="53">
        <v>5</v>
      </c>
      <c r="H173" s="53">
        <v>1</v>
      </c>
      <c r="I173" s="53" t="s">
        <v>5</v>
      </c>
      <c r="J173" s="53">
        <v>2</v>
      </c>
      <c r="K173" s="53">
        <v>3</v>
      </c>
      <c r="L173" s="53">
        <v>2</v>
      </c>
      <c r="M173" s="53">
        <v>5</v>
      </c>
      <c r="N173" s="53">
        <v>3</v>
      </c>
      <c r="O173" s="53">
        <v>3</v>
      </c>
      <c r="P173" s="53">
        <v>2</v>
      </c>
      <c r="Q173" s="53" t="s">
        <v>5</v>
      </c>
      <c r="R173" s="53">
        <v>3</v>
      </c>
      <c r="S173" s="53">
        <v>4</v>
      </c>
      <c r="T173" s="53">
        <v>3</v>
      </c>
      <c r="U173" s="53">
        <v>4</v>
      </c>
      <c r="V173" s="53">
        <v>3</v>
      </c>
      <c r="W173" s="53">
        <v>5</v>
      </c>
      <c r="X173" s="53">
        <v>5</v>
      </c>
      <c r="Y173" s="53">
        <v>5</v>
      </c>
      <c r="Z173" s="53">
        <v>5</v>
      </c>
      <c r="AA173" s="53">
        <v>5</v>
      </c>
      <c r="AB173" s="53">
        <v>5</v>
      </c>
      <c r="AC173" s="53">
        <v>4</v>
      </c>
      <c r="AD173" s="53">
        <v>4</v>
      </c>
      <c r="AE173" s="53">
        <v>5</v>
      </c>
      <c r="AF173" s="53">
        <v>4</v>
      </c>
      <c r="AG173" s="53">
        <v>5</v>
      </c>
      <c r="AH173" s="53">
        <v>5</v>
      </c>
      <c r="AI173" s="53">
        <v>5</v>
      </c>
      <c r="AJ173" s="53">
        <v>5</v>
      </c>
      <c r="AK173" s="53">
        <v>4</v>
      </c>
      <c r="AL173" s="53">
        <v>5</v>
      </c>
      <c r="AM173" s="53">
        <v>5</v>
      </c>
      <c r="AN173" s="53">
        <v>5</v>
      </c>
      <c r="AO173" s="53">
        <v>4</v>
      </c>
      <c r="AP173" s="53">
        <v>5</v>
      </c>
      <c r="AQ173" s="53">
        <v>4</v>
      </c>
      <c r="AR173" s="53">
        <v>5</v>
      </c>
      <c r="AS173" s="53">
        <v>3</v>
      </c>
      <c r="AT173" s="53">
        <v>3</v>
      </c>
      <c r="AU173" s="53">
        <v>4</v>
      </c>
      <c r="AV173" s="53">
        <v>5</v>
      </c>
      <c r="AW173" s="53">
        <v>4</v>
      </c>
      <c r="AX173" s="53">
        <v>3</v>
      </c>
      <c r="AY173" s="53">
        <v>4</v>
      </c>
      <c r="AZ173" s="53">
        <v>5</v>
      </c>
      <c r="BA173" s="53">
        <v>4</v>
      </c>
      <c r="BB173" s="53">
        <v>4</v>
      </c>
      <c r="BC173" s="53">
        <v>3</v>
      </c>
      <c r="BD173" s="53">
        <v>4</v>
      </c>
      <c r="BE173" s="53">
        <v>5</v>
      </c>
      <c r="BF173" s="53">
        <v>5</v>
      </c>
      <c r="BG173" s="53" t="s">
        <v>2427</v>
      </c>
      <c r="BI173" s="53" t="s">
        <v>2069</v>
      </c>
      <c r="BJ173" s="53" t="s">
        <v>2110</v>
      </c>
      <c r="BK173" s="53" t="s">
        <v>2049</v>
      </c>
      <c r="BL173" s="53" t="s">
        <v>145</v>
      </c>
      <c r="BM173" s="53" t="s">
        <v>2428</v>
      </c>
      <c r="BN173" s="53" t="s">
        <v>163</v>
      </c>
      <c r="BO173" s="53" t="s">
        <v>170</v>
      </c>
      <c r="BP173" s="53" t="s">
        <v>176</v>
      </c>
      <c r="BQ173" s="53" t="s">
        <v>183</v>
      </c>
      <c r="BR173" s="53" t="s">
        <v>2429</v>
      </c>
      <c r="BS173" s="53" t="s">
        <v>204</v>
      </c>
      <c r="BT173" s="53" t="s">
        <v>320</v>
      </c>
      <c r="BU173" s="53" t="s">
        <v>307</v>
      </c>
      <c r="BV173" s="53" t="s">
        <v>554</v>
      </c>
      <c r="BW173" s="53" t="s">
        <v>2031</v>
      </c>
    </row>
    <row r="174" spans="1:75" ht="12.75" x14ac:dyDescent="0.2">
      <c r="A174" s="55">
        <v>43479.48969761574</v>
      </c>
      <c r="B174" s="53">
        <v>4</v>
      </c>
      <c r="C174" s="53">
        <v>5</v>
      </c>
      <c r="D174" s="53">
        <v>4</v>
      </c>
      <c r="E174" s="53">
        <v>1</v>
      </c>
      <c r="F174" s="53">
        <v>1</v>
      </c>
      <c r="G174" s="53">
        <v>5</v>
      </c>
      <c r="H174" s="53">
        <v>5</v>
      </c>
      <c r="I174" s="53">
        <v>5</v>
      </c>
      <c r="J174" s="53">
        <v>4</v>
      </c>
      <c r="K174" s="53">
        <v>5</v>
      </c>
      <c r="L174" s="53">
        <v>4</v>
      </c>
      <c r="M174" s="53">
        <v>5</v>
      </c>
      <c r="N174" s="53">
        <v>5</v>
      </c>
      <c r="O174" s="53">
        <v>1</v>
      </c>
      <c r="P174" s="53">
        <v>5</v>
      </c>
      <c r="Q174" s="53">
        <v>5</v>
      </c>
      <c r="R174" s="53">
        <v>3</v>
      </c>
      <c r="S174" s="53">
        <v>5</v>
      </c>
      <c r="T174" s="53">
        <v>5</v>
      </c>
      <c r="U174" s="53">
        <v>1</v>
      </c>
      <c r="V174" s="53">
        <v>1</v>
      </c>
      <c r="W174" s="53">
        <v>1</v>
      </c>
      <c r="X174" s="53">
        <v>5</v>
      </c>
      <c r="Y174" s="53">
        <v>5</v>
      </c>
      <c r="Z174" s="53">
        <v>5</v>
      </c>
      <c r="AA174" s="53">
        <v>5</v>
      </c>
      <c r="AB174" s="53">
        <v>5</v>
      </c>
      <c r="AC174" s="53">
        <v>5</v>
      </c>
      <c r="AD174" s="53">
        <v>5</v>
      </c>
      <c r="AE174" s="53">
        <v>5</v>
      </c>
      <c r="AF174" s="53">
        <v>5</v>
      </c>
      <c r="AG174" s="53">
        <v>3</v>
      </c>
      <c r="AH174" s="53">
        <v>5</v>
      </c>
      <c r="AI174" s="53">
        <v>4</v>
      </c>
      <c r="AJ174" s="53">
        <v>5</v>
      </c>
      <c r="AK174" s="53">
        <v>5</v>
      </c>
      <c r="AL174" s="53">
        <v>5</v>
      </c>
      <c r="AM174" s="53">
        <v>3</v>
      </c>
      <c r="AN174" s="53">
        <v>2</v>
      </c>
      <c r="AO174" s="53">
        <v>3</v>
      </c>
      <c r="AP174" s="53">
        <v>5</v>
      </c>
      <c r="AQ174" s="53">
        <v>5</v>
      </c>
      <c r="AR174" s="53">
        <v>5</v>
      </c>
      <c r="AS174" s="53">
        <v>4</v>
      </c>
      <c r="AT174" s="53">
        <v>5</v>
      </c>
      <c r="AU174" s="53">
        <v>5</v>
      </c>
      <c r="AV174" s="53">
        <v>5</v>
      </c>
      <c r="AW174" s="53">
        <v>5</v>
      </c>
      <c r="AX174" s="53">
        <v>1</v>
      </c>
      <c r="AY174" s="53">
        <v>5</v>
      </c>
      <c r="AZ174" s="53">
        <v>5</v>
      </c>
      <c r="BA174" s="53">
        <v>2</v>
      </c>
      <c r="BB174" s="53">
        <v>5</v>
      </c>
      <c r="BC174" s="53">
        <v>5</v>
      </c>
      <c r="BD174" s="53">
        <v>2</v>
      </c>
      <c r="BE174" s="53">
        <v>1</v>
      </c>
      <c r="BF174" s="53">
        <v>3</v>
      </c>
      <c r="BI174" s="53" t="s">
        <v>2036</v>
      </c>
      <c r="BJ174" s="53" t="s">
        <v>2049</v>
      </c>
      <c r="BK174" s="53" t="s">
        <v>2034</v>
      </c>
      <c r="BL174" s="53" t="s">
        <v>144</v>
      </c>
      <c r="BN174" s="53" t="s">
        <v>162</v>
      </c>
      <c r="BO174" s="53" t="s">
        <v>170</v>
      </c>
      <c r="BP174" s="53" t="s">
        <v>176</v>
      </c>
      <c r="BQ174" s="53" t="s">
        <v>183</v>
      </c>
      <c r="BS174" s="53" t="s">
        <v>204</v>
      </c>
      <c r="BT174" s="53" t="s">
        <v>480</v>
      </c>
      <c r="BU174" s="53" t="s">
        <v>208</v>
      </c>
      <c r="BV174" s="53" t="s">
        <v>214</v>
      </c>
      <c r="BW174" s="53" t="s">
        <v>2031</v>
      </c>
    </row>
    <row r="175" spans="1:75" ht="12.75" x14ac:dyDescent="0.2">
      <c r="A175" s="55">
        <v>43479.492049039356</v>
      </c>
      <c r="B175" s="53">
        <v>5</v>
      </c>
      <c r="C175" s="53" t="s">
        <v>5</v>
      </c>
      <c r="D175" s="53">
        <v>5</v>
      </c>
      <c r="E175" s="53">
        <v>1</v>
      </c>
      <c r="F175" s="53">
        <v>1</v>
      </c>
      <c r="G175" s="53" t="s">
        <v>5</v>
      </c>
      <c r="H175" s="53" t="s">
        <v>5</v>
      </c>
      <c r="I175" s="53">
        <v>5</v>
      </c>
      <c r="J175" s="53">
        <v>1</v>
      </c>
      <c r="K175" s="53">
        <v>5</v>
      </c>
      <c r="L175" s="53">
        <v>1</v>
      </c>
      <c r="M175" s="53">
        <v>4</v>
      </c>
      <c r="N175" s="53" t="s">
        <v>5</v>
      </c>
      <c r="O175" s="53">
        <v>1</v>
      </c>
      <c r="P175" s="53">
        <v>5</v>
      </c>
      <c r="Q175" s="53">
        <v>2</v>
      </c>
      <c r="R175" s="53">
        <v>1</v>
      </c>
      <c r="S175" s="53">
        <v>1</v>
      </c>
      <c r="T175" s="53">
        <v>1</v>
      </c>
      <c r="U175" s="53">
        <v>1</v>
      </c>
      <c r="V175" s="53">
        <v>1</v>
      </c>
      <c r="W175" s="53">
        <v>1</v>
      </c>
      <c r="X175" s="53" t="s">
        <v>5</v>
      </c>
      <c r="Y175" s="53">
        <v>1</v>
      </c>
      <c r="Z175" s="53" t="s">
        <v>5</v>
      </c>
      <c r="AA175" s="53">
        <v>4</v>
      </c>
      <c r="AB175" s="53">
        <v>5</v>
      </c>
      <c r="AC175" s="53">
        <v>5</v>
      </c>
      <c r="AD175" s="53" t="s">
        <v>5</v>
      </c>
      <c r="AE175" s="53">
        <v>3</v>
      </c>
      <c r="AF175" s="53">
        <v>3</v>
      </c>
      <c r="AG175" s="53" t="s">
        <v>5</v>
      </c>
      <c r="AH175" s="53" t="s">
        <v>5</v>
      </c>
      <c r="AI175" s="53" t="s">
        <v>5</v>
      </c>
      <c r="AJ175" s="53" t="s">
        <v>5</v>
      </c>
      <c r="AK175" s="53">
        <v>5</v>
      </c>
      <c r="AL175" s="53" t="s">
        <v>5</v>
      </c>
      <c r="AM175" s="53" t="s">
        <v>5</v>
      </c>
      <c r="AN175" s="53">
        <v>3</v>
      </c>
      <c r="AO175" s="53">
        <v>4</v>
      </c>
      <c r="AP175" s="53" t="s">
        <v>5</v>
      </c>
      <c r="AQ175" s="53">
        <v>4</v>
      </c>
      <c r="AR175" s="53" t="s">
        <v>5</v>
      </c>
      <c r="AS175" s="53">
        <v>2</v>
      </c>
      <c r="AT175" s="53" t="s">
        <v>5</v>
      </c>
      <c r="AU175" s="53">
        <v>2</v>
      </c>
      <c r="AV175" s="53" t="s">
        <v>5</v>
      </c>
      <c r="AW175" s="53" t="s">
        <v>5</v>
      </c>
      <c r="AX175" s="53">
        <v>1</v>
      </c>
      <c r="AY175" s="53" t="s">
        <v>5</v>
      </c>
      <c r="AZ175" s="53" t="s">
        <v>5</v>
      </c>
      <c r="BA175" s="53">
        <v>1</v>
      </c>
      <c r="BB175" s="53">
        <v>1</v>
      </c>
      <c r="BC175" s="53">
        <v>1</v>
      </c>
      <c r="BD175" s="53">
        <v>1</v>
      </c>
      <c r="BE175" s="53" t="s">
        <v>5</v>
      </c>
      <c r="BF175" s="53">
        <v>1</v>
      </c>
      <c r="BI175" s="53" t="s">
        <v>2033</v>
      </c>
      <c r="BJ175" s="53" t="s">
        <v>2165</v>
      </c>
      <c r="BK175" s="53" t="s">
        <v>2037</v>
      </c>
      <c r="BL175" s="53" t="s">
        <v>145</v>
      </c>
      <c r="BN175" s="53" t="s">
        <v>162</v>
      </c>
      <c r="BO175" s="53" t="s">
        <v>172</v>
      </c>
      <c r="BP175" s="53" t="s">
        <v>176</v>
      </c>
      <c r="BQ175" s="53" t="s">
        <v>183</v>
      </c>
      <c r="BR175" s="53" t="s">
        <v>2430</v>
      </c>
      <c r="BS175" s="53" t="s">
        <v>192</v>
      </c>
      <c r="BT175" s="53" t="s">
        <v>155</v>
      </c>
      <c r="BU175" s="53" t="s">
        <v>208</v>
      </c>
      <c r="BV175" s="53" t="s">
        <v>214</v>
      </c>
      <c r="BW175" s="53" t="s">
        <v>2031</v>
      </c>
    </row>
    <row r="176" spans="1:75" ht="12.75" x14ac:dyDescent="0.2">
      <c r="A176" s="55">
        <v>43479.492634791663</v>
      </c>
      <c r="B176" s="53">
        <v>4</v>
      </c>
      <c r="C176" s="53">
        <v>2</v>
      </c>
      <c r="D176" s="53">
        <v>2</v>
      </c>
      <c r="E176" s="53">
        <v>2</v>
      </c>
      <c r="F176" s="53">
        <v>4</v>
      </c>
      <c r="G176" s="53">
        <v>3</v>
      </c>
      <c r="H176" s="53">
        <v>2</v>
      </c>
      <c r="I176" s="53">
        <v>4</v>
      </c>
      <c r="J176" s="53">
        <v>4</v>
      </c>
      <c r="K176" s="53">
        <v>2</v>
      </c>
      <c r="L176" s="53">
        <v>2</v>
      </c>
      <c r="M176" s="53">
        <v>3</v>
      </c>
      <c r="N176" s="53">
        <v>5</v>
      </c>
      <c r="O176" s="53">
        <v>5</v>
      </c>
      <c r="P176" s="53">
        <v>4</v>
      </c>
      <c r="Q176" s="53">
        <v>5</v>
      </c>
      <c r="R176" s="53">
        <v>2</v>
      </c>
      <c r="S176" s="53">
        <v>4</v>
      </c>
      <c r="T176" s="53">
        <v>2</v>
      </c>
      <c r="U176" s="53">
        <v>3</v>
      </c>
      <c r="V176" s="53">
        <v>3</v>
      </c>
      <c r="W176" s="53">
        <v>5</v>
      </c>
      <c r="X176" s="53">
        <v>4</v>
      </c>
      <c r="Y176" s="53">
        <v>2</v>
      </c>
      <c r="Z176" s="53">
        <v>4</v>
      </c>
      <c r="AA176" s="53">
        <v>4</v>
      </c>
      <c r="AB176" s="53">
        <v>4</v>
      </c>
      <c r="AC176" s="53">
        <v>5</v>
      </c>
      <c r="AD176" s="53">
        <v>5</v>
      </c>
      <c r="AE176" s="53">
        <v>3</v>
      </c>
      <c r="AF176" s="53">
        <v>5</v>
      </c>
      <c r="AG176" s="53">
        <v>5</v>
      </c>
      <c r="AH176" s="53">
        <v>4</v>
      </c>
      <c r="AI176" s="53">
        <v>5</v>
      </c>
      <c r="AJ176" s="53">
        <v>4</v>
      </c>
      <c r="AK176" s="53">
        <v>4</v>
      </c>
      <c r="AL176" s="53">
        <v>3</v>
      </c>
      <c r="AM176" s="53">
        <v>2</v>
      </c>
      <c r="AN176" s="53">
        <v>3</v>
      </c>
      <c r="AO176" s="53">
        <v>4</v>
      </c>
      <c r="AP176" s="53">
        <v>4</v>
      </c>
      <c r="AQ176" s="53">
        <v>2</v>
      </c>
      <c r="AR176" s="53">
        <v>4</v>
      </c>
      <c r="AS176" s="53">
        <v>4</v>
      </c>
      <c r="AT176" s="53">
        <v>2</v>
      </c>
      <c r="AU176" s="53">
        <v>2</v>
      </c>
      <c r="AV176" s="53">
        <v>2</v>
      </c>
      <c r="AW176" s="53">
        <v>5</v>
      </c>
      <c r="AX176" s="53">
        <v>5</v>
      </c>
      <c r="AY176" s="53">
        <v>4</v>
      </c>
      <c r="AZ176" s="53">
        <v>5</v>
      </c>
      <c r="BA176" s="53">
        <v>2</v>
      </c>
      <c r="BB176" s="53">
        <v>4</v>
      </c>
      <c r="BC176" s="53">
        <v>2</v>
      </c>
      <c r="BD176" s="53">
        <v>3</v>
      </c>
      <c r="BE176" s="53">
        <v>3</v>
      </c>
      <c r="BF176" s="53">
        <v>5</v>
      </c>
      <c r="BG176" s="53" t="s">
        <v>80</v>
      </c>
      <c r="BH176" s="53" t="s">
        <v>2278</v>
      </c>
      <c r="BI176" s="53" t="s">
        <v>2069</v>
      </c>
      <c r="BJ176" s="53" t="s">
        <v>2110</v>
      </c>
      <c r="BK176" s="53" t="s">
        <v>2034</v>
      </c>
      <c r="BL176" s="53" t="s">
        <v>145</v>
      </c>
      <c r="BM176" s="53" t="s">
        <v>2431</v>
      </c>
      <c r="BN176" s="53" t="s">
        <v>163</v>
      </c>
      <c r="BO176" s="53" t="s">
        <v>170</v>
      </c>
      <c r="BP176" s="53" t="s">
        <v>176</v>
      </c>
      <c r="BQ176" s="53" t="s">
        <v>183</v>
      </c>
      <c r="BR176" s="53" t="s">
        <v>345</v>
      </c>
      <c r="BS176" s="53" t="s">
        <v>546</v>
      </c>
      <c r="BT176" s="53" t="s">
        <v>633</v>
      </c>
      <c r="BU176" s="53" t="s">
        <v>208</v>
      </c>
      <c r="BV176" s="53" t="s">
        <v>214</v>
      </c>
      <c r="BW176" s="53" t="s">
        <v>2031</v>
      </c>
    </row>
    <row r="177" spans="1:75" ht="12.75" x14ac:dyDescent="0.2">
      <c r="A177" s="55">
        <v>43479.492936087961</v>
      </c>
      <c r="B177" s="53">
        <v>4</v>
      </c>
      <c r="C177" s="53">
        <v>5</v>
      </c>
      <c r="D177" s="53">
        <v>5</v>
      </c>
      <c r="E177" s="53">
        <v>1</v>
      </c>
      <c r="F177" s="53">
        <v>1</v>
      </c>
      <c r="G177" s="53">
        <v>5</v>
      </c>
      <c r="H177" s="53">
        <v>4</v>
      </c>
      <c r="I177" s="53">
        <v>5</v>
      </c>
      <c r="J177" s="53">
        <v>2</v>
      </c>
      <c r="K177" s="53">
        <v>3</v>
      </c>
      <c r="L177" s="53">
        <v>4</v>
      </c>
      <c r="M177" s="53">
        <v>5</v>
      </c>
      <c r="N177" s="53">
        <v>4</v>
      </c>
      <c r="O177" s="53">
        <v>4</v>
      </c>
      <c r="P177" s="53">
        <v>5</v>
      </c>
      <c r="Q177" s="53">
        <v>3</v>
      </c>
      <c r="R177" s="53">
        <v>3</v>
      </c>
      <c r="S177" s="53">
        <v>1</v>
      </c>
      <c r="T177" s="53">
        <v>4</v>
      </c>
      <c r="U177" s="53">
        <v>1</v>
      </c>
      <c r="V177" s="53">
        <v>2</v>
      </c>
      <c r="W177" s="53">
        <v>5</v>
      </c>
      <c r="X177" s="53">
        <v>4</v>
      </c>
      <c r="Y177" s="53">
        <v>4</v>
      </c>
      <c r="Z177" s="53">
        <v>4</v>
      </c>
      <c r="AA177" s="53">
        <v>4</v>
      </c>
      <c r="AB177" s="53">
        <v>5</v>
      </c>
      <c r="AC177" s="53">
        <v>3</v>
      </c>
      <c r="AD177" s="53">
        <v>4</v>
      </c>
      <c r="AE177" s="53">
        <v>4</v>
      </c>
      <c r="AF177" s="53">
        <v>4</v>
      </c>
      <c r="AG177" s="53">
        <v>5</v>
      </c>
      <c r="AH177" s="53">
        <v>4</v>
      </c>
      <c r="AI177" s="53">
        <v>5</v>
      </c>
      <c r="AJ177" s="53">
        <v>5</v>
      </c>
      <c r="AK177" s="53">
        <v>3</v>
      </c>
      <c r="AL177" s="53">
        <v>5</v>
      </c>
      <c r="AM177" s="53">
        <v>5</v>
      </c>
      <c r="AN177" s="53">
        <v>2</v>
      </c>
      <c r="AO177" s="53">
        <v>2</v>
      </c>
      <c r="AP177" s="53">
        <v>5</v>
      </c>
      <c r="AQ177" s="53">
        <v>5</v>
      </c>
      <c r="AR177" s="53">
        <v>5</v>
      </c>
      <c r="AS177" s="53">
        <v>2</v>
      </c>
      <c r="AT177" s="53">
        <v>4</v>
      </c>
      <c r="AU177" s="53">
        <v>3</v>
      </c>
      <c r="AV177" s="53">
        <v>5</v>
      </c>
      <c r="AW177" s="53">
        <v>4</v>
      </c>
      <c r="AX177" s="53">
        <v>5</v>
      </c>
      <c r="AY177" s="53">
        <v>4</v>
      </c>
      <c r="AZ177" s="53">
        <v>3</v>
      </c>
      <c r="BA177" s="53">
        <v>3</v>
      </c>
      <c r="BB177" s="53">
        <v>4</v>
      </c>
      <c r="BC177" s="53">
        <v>4</v>
      </c>
      <c r="BD177" s="53">
        <v>3</v>
      </c>
      <c r="BE177" s="53">
        <v>2</v>
      </c>
      <c r="BF177" s="53">
        <v>5</v>
      </c>
      <c r="BG177" s="53" t="s">
        <v>2432</v>
      </c>
      <c r="BI177" s="53" t="s">
        <v>2069</v>
      </c>
      <c r="BJ177" s="53" t="s">
        <v>2165</v>
      </c>
      <c r="BK177" s="53" t="s">
        <v>2042</v>
      </c>
      <c r="BL177" s="53" t="s">
        <v>148</v>
      </c>
      <c r="BM177" s="53" t="s">
        <v>2433</v>
      </c>
      <c r="BN177" s="53" t="s">
        <v>162</v>
      </c>
      <c r="BO177" s="53" t="s">
        <v>172</v>
      </c>
      <c r="BP177" s="53" t="s">
        <v>176</v>
      </c>
      <c r="BQ177" s="53" t="s">
        <v>183</v>
      </c>
      <c r="BR177" s="53" t="s">
        <v>1316</v>
      </c>
      <c r="BS177" s="53" t="s">
        <v>192</v>
      </c>
      <c r="BT177" s="53" t="s">
        <v>155</v>
      </c>
      <c r="BU177" s="53" t="s">
        <v>208</v>
      </c>
      <c r="BV177" s="53" t="s">
        <v>214</v>
      </c>
      <c r="BW177" s="53" t="s">
        <v>2031</v>
      </c>
    </row>
    <row r="178" spans="1:75" ht="12.75" x14ac:dyDescent="0.2">
      <c r="A178" s="55">
        <v>43479.495232511574</v>
      </c>
      <c r="B178" s="53">
        <v>2</v>
      </c>
      <c r="C178" s="53">
        <v>5</v>
      </c>
      <c r="D178" s="53">
        <v>4</v>
      </c>
      <c r="E178" s="53">
        <v>5</v>
      </c>
      <c r="F178" s="53">
        <v>1</v>
      </c>
      <c r="G178" s="53">
        <v>5</v>
      </c>
      <c r="H178" s="53">
        <v>3</v>
      </c>
      <c r="I178" s="53">
        <v>2</v>
      </c>
      <c r="J178" s="53">
        <v>4</v>
      </c>
      <c r="K178" s="53">
        <v>1</v>
      </c>
      <c r="L178" s="53">
        <v>3</v>
      </c>
      <c r="M178" s="53">
        <v>2</v>
      </c>
      <c r="N178" s="53">
        <v>2</v>
      </c>
      <c r="O178" s="53">
        <v>3</v>
      </c>
      <c r="P178" s="53">
        <v>3</v>
      </c>
      <c r="Q178" s="53">
        <v>5</v>
      </c>
      <c r="R178" s="53">
        <v>2</v>
      </c>
      <c r="S178" s="53">
        <v>3</v>
      </c>
      <c r="T178" s="53">
        <v>1</v>
      </c>
      <c r="U178" s="53">
        <v>2</v>
      </c>
      <c r="V178" s="53">
        <v>1</v>
      </c>
      <c r="W178" s="53">
        <v>5</v>
      </c>
      <c r="X178" s="53">
        <v>5</v>
      </c>
      <c r="Y178" s="53" t="s">
        <v>5</v>
      </c>
      <c r="Z178" s="53">
        <v>5</v>
      </c>
      <c r="AA178" s="53">
        <v>5</v>
      </c>
      <c r="AB178" s="53">
        <v>5</v>
      </c>
      <c r="AC178" s="53">
        <v>5</v>
      </c>
      <c r="AD178" s="53">
        <v>5</v>
      </c>
      <c r="AE178" s="53">
        <v>5</v>
      </c>
      <c r="AF178" s="53">
        <v>5</v>
      </c>
      <c r="AG178" s="53">
        <v>5</v>
      </c>
      <c r="AH178" s="53">
        <v>5</v>
      </c>
      <c r="AI178" s="53">
        <v>5</v>
      </c>
      <c r="AJ178" s="53">
        <v>5</v>
      </c>
      <c r="AK178" s="53">
        <v>2</v>
      </c>
      <c r="AL178" s="53">
        <v>5</v>
      </c>
      <c r="AM178" s="53">
        <v>5</v>
      </c>
      <c r="AN178" s="53">
        <v>4</v>
      </c>
      <c r="AO178" s="53">
        <v>1</v>
      </c>
      <c r="AP178" s="53">
        <v>5</v>
      </c>
      <c r="AQ178" s="53">
        <v>4</v>
      </c>
      <c r="AR178" s="53">
        <v>3</v>
      </c>
      <c r="AS178" s="53">
        <v>4</v>
      </c>
      <c r="AT178" s="53">
        <v>1</v>
      </c>
      <c r="AU178" s="53">
        <v>2</v>
      </c>
      <c r="AV178" s="53">
        <v>3</v>
      </c>
      <c r="AW178" s="53">
        <v>3</v>
      </c>
      <c r="AX178" s="53">
        <v>3</v>
      </c>
      <c r="AY178" s="53">
        <v>3</v>
      </c>
      <c r="AZ178" s="53">
        <v>5</v>
      </c>
      <c r="BA178" s="53">
        <v>1</v>
      </c>
      <c r="BB178" s="53">
        <v>3</v>
      </c>
      <c r="BC178" s="53">
        <v>1</v>
      </c>
      <c r="BD178" s="53">
        <v>4</v>
      </c>
      <c r="BE178" s="53">
        <v>3</v>
      </c>
      <c r="BF178" s="53">
        <v>5</v>
      </c>
      <c r="BH178" s="53" t="s">
        <v>2051</v>
      </c>
      <c r="BI178" s="53" t="s">
        <v>2061</v>
      </c>
      <c r="BJ178" s="53" t="s">
        <v>2186</v>
      </c>
      <c r="BK178" s="53" t="s">
        <v>2034</v>
      </c>
      <c r="BL178" s="53" t="s">
        <v>147</v>
      </c>
      <c r="BN178" s="53" t="s">
        <v>163</v>
      </c>
      <c r="BO178" s="53" t="s">
        <v>170</v>
      </c>
      <c r="BP178" s="53" t="s">
        <v>176</v>
      </c>
      <c r="BQ178" s="53" t="s">
        <v>183</v>
      </c>
      <c r="BR178" s="53" t="s">
        <v>399</v>
      </c>
      <c r="BS178" s="53" t="s">
        <v>204</v>
      </c>
      <c r="BT178" s="53" t="s">
        <v>1125</v>
      </c>
      <c r="BU178" s="53" t="s">
        <v>208</v>
      </c>
      <c r="BV178" s="53" t="s">
        <v>214</v>
      </c>
      <c r="BW178" s="53" t="s">
        <v>2031</v>
      </c>
    </row>
    <row r="179" spans="1:75" ht="12.75" x14ac:dyDescent="0.2">
      <c r="A179" s="55">
        <v>43479.499413124999</v>
      </c>
      <c r="B179" s="53">
        <v>5</v>
      </c>
      <c r="C179" s="53">
        <v>4</v>
      </c>
      <c r="D179" s="53">
        <v>2</v>
      </c>
      <c r="E179" s="53">
        <v>1</v>
      </c>
      <c r="F179" s="53">
        <v>5</v>
      </c>
      <c r="G179" s="53">
        <v>5</v>
      </c>
      <c r="H179" s="53">
        <v>4</v>
      </c>
      <c r="I179" s="53">
        <v>5</v>
      </c>
      <c r="J179" s="53">
        <v>2</v>
      </c>
      <c r="K179" s="53">
        <v>3</v>
      </c>
      <c r="L179" s="53">
        <v>5</v>
      </c>
      <c r="M179" s="53">
        <v>3</v>
      </c>
      <c r="N179" s="53">
        <v>5</v>
      </c>
      <c r="O179" s="53">
        <v>2</v>
      </c>
      <c r="P179" s="53">
        <v>5</v>
      </c>
      <c r="Q179" s="53">
        <v>5</v>
      </c>
      <c r="R179" s="53">
        <v>2</v>
      </c>
      <c r="S179" s="53">
        <v>5</v>
      </c>
      <c r="T179" s="53">
        <v>2</v>
      </c>
      <c r="U179" s="53">
        <v>5</v>
      </c>
      <c r="V179" s="53">
        <v>5</v>
      </c>
      <c r="W179" s="53">
        <v>5</v>
      </c>
      <c r="X179" s="53">
        <v>5</v>
      </c>
      <c r="Y179" s="53">
        <v>4</v>
      </c>
      <c r="Z179" s="53">
        <v>5</v>
      </c>
      <c r="AA179" s="53">
        <v>5</v>
      </c>
      <c r="AB179" s="53">
        <v>5</v>
      </c>
      <c r="AC179" s="53">
        <v>5</v>
      </c>
      <c r="AD179" s="53">
        <v>5</v>
      </c>
      <c r="AE179" s="53">
        <v>5</v>
      </c>
      <c r="AF179" s="53">
        <v>4</v>
      </c>
      <c r="AG179" s="53">
        <v>5</v>
      </c>
      <c r="AH179" s="53">
        <v>5</v>
      </c>
      <c r="AI179" s="53">
        <v>5</v>
      </c>
      <c r="AJ179" s="53">
        <v>5</v>
      </c>
      <c r="AK179" s="53">
        <v>5</v>
      </c>
      <c r="AL179" s="53">
        <v>5</v>
      </c>
      <c r="AM179" s="53">
        <v>4</v>
      </c>
      <c r="AN179" s="53">
        <v>3</v>
      </c>
      <c r="AO179" s="53">
        <v>5</v>
      </c>
      <c r="AP179" s="53">
        <v>5</v>
      </c>
      <c r="AQ179" s="53">
        <v>5</v>
      </c>
      <c r="AR179" s="53">
        <v>5</v>
      </c>
      <c r="AS179" s="53">
        <v>3</v>
      </c>
      <c r="AT179" s="53">
        <v>5</v>
      </c>
      <c r="AU179" s="53">
        <v>5</v>
      </c>
      <c r="AV179" s="53">
        <v>5</v>
      </c>
      <c r="AW179" s="53">
        <v>5</v>
      </c>
      <c r="AX179" s="53">
        <v>2</v>
      </c>
      <c r="AY179" s="53">
        <v>5</v>
      </c>
      <c r="AZ179" s="53">
        <v>5</v>
      </c>
      <c r="BA179" s="53">
        <v>3</v>
      </c>
      <c r="BB179" s="53">
        <v>5</v>
      </c>
      <c r="BC179" s="53">
        <v>3</v>
      </c>
      <c r="BD179" s="53">
        <v>5</v>
      </c>
      <c r="BE179" s="53">
        <v>5</v>
      </c>
      <c r="BF179" s="53">
        <v>5</v>
      </c>
      <c r="BH179" s="53" t="s">
        <v>2027</v>
      </c>
      <c r="BI179" s="53" t="s">
        <v>2028</v>
      </c>
      <c r="BK179" s="53" t="s">
        <v>2034</v>
      </c>
      <c r="BL179" s="53" t="s">
        <v>147</v>
      </c>
      <c r="BM179" s="53" t="s">
        <v>2434</v>
      </c>
      <c r="BN179" s="53" t="s">
        <v>162</v>
      </c>
      <c r="BO179" s="53" t="s">
        <v>169</v>
      </c>
      <c r="BP179" s="53" t="s">
        <v>176</v>
      </c>
      <c r="BQ179" s="53" t="s">
        <v>183</v>
      </c>
      <c r="BR179" s="53" t="s">
        <v>345</v>
      </c>
      <c r="BS179" s="53" t="s">
        <v>203</v>
      </c>
      <c r="BT179" s="53" t="s">
        <v>2435</v>
      </c>
      <c r="BU179" s="53" t="s">
        <v>208</v>
      </c>
      <c r="BV179" s="53" t="s">
        <v>214</v>
      </c>
      <c r="BW179" s="53" t="s">
        <v>2031</v>
      </c>
    </row>
    <row r="180" spans="1:75" ht="12.75" x14ac:dyDescent="0.2">
      <c r="A180" s="55">
        <v>43479.503947546298</v>
      </c>
      <c r="B180" s="53">
        <v>2</v>
      </c>
      <c r="C180" s="53">
        <v>4</v>
      </c>
      <c r="D180" s="53">
        <v>5</v>
      </c>
      <c r="E180" s="53">
        <v>3</v>
      </c>
      <c r="F180" s="53">
        <v>2</v>
      </c>
      <c r="G180" s="53">
        <v>5</v>
      </c>
      <c r="H180" s="53">
        <v>2</v>
      </c>
      <c r="I180" s="53">
        <v>3</v>
      </c>
      <c r="J180" s="53">
        <v>1</v>
      </c>
      <c r="K180" s="53">
        <v>3</v>
      </c>
      <c r="L180" s="53">
        <v>1</v>
      </c>
      <c r="M180" s="53">
        <v>3</v>
      </c>
      <c r="N180" s="53">
        <v>3</v>
      </c>
      <c r="O180" s="53">
        <v>4</v>
      </c>
      <c r="P180" s="53">
        <v>4</v>
      </c>
      <c r="Q180" s="53">
        <v>5</v>
      </c>
      <c r="R180" s="53">
        <v>2</v>
      </c>
      <c r="S180" s="53">
        <v>1</v>
      </c>
      <c r="T180" s="53">
        <v>2</v>
      </c>
      <c r="U180" s="53">
        <v>2</v>
      </c>
      <c r="V180" s="53">
        <v>1</v>
      </c>
      <c r="W180" s="53">
        <v>4</v>
      </c>
      <c r="X180" s="53">
        <v>1</v>
      </c>
      <c r="Y180" s="53">
        <v>1</v>
      </c>
      <c r="Z180" s="53">
        <v>2</v>
      </c>
      <c r="AA180" s="53">
        <v>2</v>
      </c>
      <c r="AB180" s="53">
        <v>4</v>
      </c>
      <c r="AC180" s="53">
        <v>3</v>
      </c>
      <c r="AD180" s="53">
        <v>4</v>
      </c>
      <c r="AE180" s="53">
        <v>2</v>
      </c>
      <c r="AF180" s="53">
        <v>4</v>
      </c>
      <c r="AG180" s="53">
        <v>1</v>
      </c>
      <c r="AH180" s="53">
        <v>3</v>
      </c>
      <c r="AI180" s="53">
        <v>4</v>
      </c>
      <c r="AJ180" s="53">
        <v>3</v>
      </c>
      <c r="AK180" s="53">
        <v>2</v>
      </c>
      <c r="AL180" s="53">
        <v>5</v>
      </c>
      <c r="AM180" s="53">
        <v>4</v>
      </c>
      <c r="AN180" s="53">
        <v>3</v>
      </c>
      <c r="AO180" s="53">
        <v>2</v>
      </c>
      <c r="AP180" s="53">
        <v>5</v>
      </c>
      <c r="AQ180" s="53">
        <v>4</v>
      </c>
      <c r="AR180" s="53">
        <v>3</v>
      </c>
      <c r="AS180" s="53">
        <v>1</v>
      </c>
      <c r="AT180" s="53">
        <v>4</v>
      </c>
      <c r="AU180" s="53">
        <v>3</v>
      </c>
      <c r="AV180" s="53">
        <v>5</v>
      </c>
      <c r="AW180" s="53">
        <v>2</v>
      </c>
      <c r="AX180" s="53">
        <v>4</v>
      </c>
      <c r="AY180" s="53">
        <v>4</v>
      </c>
      <c r="AZ180" s="53">
        <v>4</v>
      </c>
      <c r="BA180" s="53">
        <v>2</v>
      </c>
      <c r="BB180" s="53">
        <v>2</v>
      </c>
      <c r="BC180" s="53">
        <v>2</v>
      </c>
      <c r="BD180" s="53">
        <v>2</v>
      </c>
      <c r="BE180" s="53">
        <v>1</v>
      </c>
      <c r="BF180" s="53">
        <v>5</v>
      </c>
      <c r="BH180" s="53" t="s">
        <v>2159</v>
      </c>
      <c r="BI180" s="53" t="s">
        <v>2033</v>
      </c>
      <c r="BJ180" s="53" t="s">
        <v>2040</v>
      </c>
      <c r="BK180" s="53" t="s">
        <v>2034</v>
      </c>
      <c r="BL180" s="53" t="s">
        <v>2052</v>
      </c>
      <c r="BM180" s="53" t="s">
        <v>2436</v>
      </c>
      <c r="BN180" s="53" t="s">
        <v>162</v>
      </c>
      <c r="BO180" s="53" t="s">
        <v>170</v>
      </c>
      <c r="BP180" s="53" t="s">
        <v>181</v>
      </c>
      <c r="BQ180" s="53" t="s">
        <v>183</v>
      </c>
      <c r="BR180" s="53" t="s">
        <v>2437</v>
      </c>
      <c r="BS180" s="53" t="s">
        <v>153</v>
      </c>
      <c r="BT180" s="53" t="s">
        <v>203</v>
      </c>
      <c r="BU180" s="53" t="s">
        <v>208</v>
      </c>
      <c r="BV180" s="53" t="s">
        <v>214</v>
      </c>
      <c r="BW180" s="53" t="s">
        <v>2031</v>
      </c>
    </row>
    <row r="181" spans="1:75" ht="12.75" x14ac:dyDescent="0.2">
      <c r="A181" s="55">
        <v>43479.505713182865</v>
      </c>
      <c r="B181" s="53">
        <v>4</v>
      </c>
      <c r="C181" s="53">
        <v>5</v>
      </c>
      <c r="D181" s="53">
        <v>4</v>
      </c>
      <c r="E181" s="53">
        <v>5</v>
      </c>
      <c r="F181" s="53">
        <v>5</v>
      </c>
      <c r="G181" s="53">
        <v>5</v>
      </c>
      <c r="H181" s="53">
        <v>3</v>
      </c>
      <c r="I181" s="53">
        <v>3</v>
      </c>
      <c r="J181" s="53">
        <v>1</v>
      </c>
      <c r="K181" s="53">
        <v>4</v>
      </c>
      <c r="L181" s="53">
        <v>4</v>
      </c>
      <c r="M181" s="53">
        <v>3</v>
      </c>
      <c r="N181" s="53">
        <v>5</v>
      </c>
      <c r="O181" s="53">
        <v>2</v>
      </c>
      <c r="P181" s="53">
        <v>4</v>
      </c>
      <c r="Q181" s="53">
        <v>5</v>
      </c>
      <c r="R181" s="53">
        <v>2</v>
      </c>
      <c r="S181" s="53">
        <v>4</v>
      </c>
      <c r="T181" s="53">
        <v>1</v>
      </c>
      <c r="U181" s="53">
        <v>3</v>
      </c>
      <c r="V181" s="53">
        <v>1</v>
      </c>
      <c r="W181" s="53">
        <v>5</v>
      </c>
      <c r="X181" s="53">
        <v>3</v>
      </c>
      <c r="Y181" s="53">
        <v>5</v>
      </c>
      <c r="Z181" s="53">
        <v>4</v>
      </c>
      <c r="AA181" s="53">
        <v>5</v>
      </c>
      <c r="AB181" s="53">
        <v>4</v>
      </c>
      <c r="AC181" s="53">
        <v>4</v>
      </c>
      <c r="AD181" s="53">
        <v>3</v>
      </c>
      <c r="AE181" s="53">
        <v>2</v>
      </c>
      <c r="AF181" s="53">
        <v>2</v>
      </c>
      <c r="AG181" s="53">
        <v>2</v>
      </c>
      <c r="AH181" s="53">
        <v>2</v>
      </c>
      <c r="AI181" s="53">
        <v>5</v>
      </c>
      <c r="AJ181" s="53">
        <v>2</v>
      </c>
      <c r="AK181" s="53">
        <v>5</v>
      </c>
      <c r="AL181" s="53">
        <v>5</v>
      </c>
      <c r="AM181" s="53">
        <v>3</v>
      </c>
      <c r="AN181" s="53">
        <v>5</v>
      </c>
      <c r="AO181" s="53">
        <v>5</v>
      </c>
      <c r="AP181" s="53">
        <v>5</v>
      </c>
      <c r="AQ181" s="53">
        <v>3</v>
      </c>
      <c r="AR181" s="53">
        <v>4</v>
      </c>
      <c r="AS181" s="53">
        <v>3</v>
      </c>
      <c r="AT181" s="53">
        <v>4</v>
      </c>
      <c r="AU181" s="53">
        <v>2</v>
      </c>
      <c r="AV181" s="53">
        <v>5</v>
      </c>
      <c r="AW181" s="53">
        <v>4</v>
      </c>
      <c r="AX181" s="53">
        <v>3</v>
      </c>
      <c r="AY181" s="53">
        <v>4</v>
      </c>
      <c r="AZ181" s="53">
        <v>5</v>
      </c>
      <c r="BA181" s="53">
        <v>2</v>
      </c>
      <c r="BB181" s="53">
        <v>4</v>
      </c>
      <c r="BC181" s="53">
        <v>2</v>
      </c>
      <c r="BD181" s="53">
        <v>5</v>
      </c>
      <c r="BE181" s="53">
        <v>3</v>
      </c>
      <c r="BF181" s="53">
        <v>5</v>
      </c>
      <c r="BG181" s="53" t="s">
        <v>2438</v>
      </c>
      <c r="BH181" s="53" t="s">
        <v>2209</v>
      </c>
      <c r="BI181" s="53" t="s">
        <v>2028</v>
      </c>
      <c r="BJ181" s="53" t="s">
        <v>2058</v>
      </c>
      <c r="BK181" s="53" t="s">
        <v>2049</v>
      </c>
      <c r="BL181" s="53" t="s">
        <v>145</v>
      </c>
      <c r="BM181" s="53" t="s">
        <v>2439</v>
      </c>
      <c r="BN181" s="53" t="s">
        <v>162</v>
      </c>
      <c r="BO181" s="53" t="s">
        <v>171</v>
      </c>
      <c r="BP181" s="53" t="s">
        <v>176</v>
      </c>
      <c r="BQ181" s="53" t="s">
        <v>183</v>
      </c>
      <c r="BR181" s="53" t="s">
        <v>2440</v>
      </c>
      <c r="BS181" s="53" t="s">
        <v>202</v>
      </c>
      <c r="BT181" s="53" t="s">
        <v>596</v>
      </c>
      <c r="BU181" s="53" t="s">
        <v>363</v>
      </c>
      <c r="BV181" s="53" t="s">
        <v>554</v>
      </c>
      <c r="BW181" s="53" t="s">
        <v>2031</v>
      </c>
    </row>
    <row r="182" spans="1:75" ht="12.75" x14ac:dyDescent="0.2">
      <c r="A182" s="55">
        <v>43479.508304328701</v>
      </c>
      <c r="B182" s="53">
        <v>3</v>
      </c>
      <c r="C182" s="53">
        <v>3</v>
      </c>
      <c r="D182" s="53">
        <v>3</v>
      </c>
      <c r="E182" s="53">
        <v>2</v>
      </c>
      <c r="F182" s="53">
        <v>5</v>
      </c>
      <c r="G182" s="53">
        <v>3</v>
      </c>
      <c r="H182" s="53">
        <v>5</v>
      </c>
      <c r="I182" s="53">
        <v>1</v>
      </c>
      <c r="J182" s="53">
        <v>1</v>
      </c>
      <c r="K182" s="53">
        <v>5</v>
      </c>
      <c r="L182" s="53">
        <v>3</v>
      </c>
      <c r="M182" s="53">
        <v>4</v>
      </c>
      <c r="N182" s="53">
        <v>2</v>
      </c>
      <c r="O182" s="53">
        <v>5</v>
      </c>
      <c r="P182" s="53">
        <v>3</v>
      </c>
      <c r="Q182" s="53">
        <v>3</v>
      </c>
      <c r="R182" s="53">
        <v>4</v>
      </c>
      <c r="S182" s="53">
        <v>1</v>
      </c>
      <c r="T182" s="53">
        <v>5</v>
      </c>
      <c r="U182" s="53">
        <v>3</v>
      </c>
      <c r="V182" s="53">
        <v>3</v>
      </c>
      <c r="W182" s="53">
        <v>3</v>
      </c>
      <c r="X182" s="53">
        <v>2</v>
      </c>
      <c r="Y182" s="53">
        <v>2</v>
      </c>
      <c r="Z182" s="53">
        <v>5</v>
      </c>
      <c r="AA182" s="53">
        <v>2</v>
      </c>
      <c r="AB182" s="53">
        <v>2</v>
      </c>
      <c r="AC182" s="53">
        <v>1</v>
      </c>
      <c r="AD182" s="53">
        <v>5</v>
      </c>
      <c r="AE182" s="53">
        <v>1</v>
      </c>
      <c r="AF182" s="53">
        <v>3</v>
      </c>
      <c r="AG182" s="53">
        <v>4</v>
      </c>
      <c r="AH182" s="53">
        <v>2</v>
      </c>
      <c r="AI182" s="53">
        <v>1</v>
      </c>
      <c r="AJ182" s="53">
        <v>2</v>
      </c>
      <c r="AK182" s="53">
        <v>3</v>
      </c>
      <c r="AL182" s="53">
        <v>4</v>
      </c>
      <c r="AM182" s="53">
        <v>4</v>
      </c>
      <c r="AN182" s="53">
        <v>1</v>
      </c>
      <c r="AO182" s="53">
        <v>4</v>
      </c>
      <c r="AP182" s="53">
        <v>3</v>
      </c>
      <c r="AQ182" s="53">
        <v>4</v>
      </c>
      <c r="AR182" s="53">
        <v>1</v>
      </c>
      <c r="AS182" s="53">
        <v>1</v>
      </c>
      <c r="AT182" s="53">
        <v>4</v>
      </c>
      <c r="AU182" s="53">
        <v>3</v>
      </c>
      <c r="AV182" s="53">
        <v>2</v>
      </c>
      <c r="AW182" s="53">
        <v>2</v>
      </c>
      <c r="AX182" s="53">
        <v>4</v>
      </c>
      <c r="AY182" s="53">
        <v>3</v>
      </c>
      <c r="AZ182" s="53">
        <v>3</v>
      </c>
      <c r="BA182" s="53">
        <v>5</v>
      </c>
      <c r="BB182" s="53">
        <v>1</v>
      </c>
      <c r="BC182" s="53">
        <v>4</v>
      </c>
      <c r="BD182" s="53">
        <v>3</v>
      </c>
      <c r="BE182" s="53">
        <v>2</v>
      </c>
      <c r="BF182" s="53">
        <v>2</v>
      </c>
      <c r="BG182" s="53" t="s">
        <v>2441</v>
      </c>
      <c r="BH182" s="53" t="s">
        <v>2079</v>
      </c>
      <c r="BI182" s="53" t="s">
        <v>2033</v>
      </c>
      <c r="BJ182" s="53" t="s">
        <v>2251</v>
      </c>
      <c r="BK182" s="53" t="s">
        <v>2037</v>
      </c>
      <c r="BL182" s="53" t="s">
        <v>148</v>
      </c>
      <c r="BM182" s="53" t="s">
        <v>2442</v>
      </c>
      <c r="BN182" s="53" t="s">
        <v>163</v>
      </c>
      <c r="BO182" s="53" t="s">
        <v>171</v>
      </c>
      <c r="BP182" s="53" t="s">
        <v>176</v>
      </c>
      <c r="BQ182" s="53" t="s">
        <v>183</v>
      </c>
      <c r="BR182" s="53" t="s">
        <v>379</v>
      </c>
      <c r="BS182" s="53" t="s">
        <v>204</v>
      </c>
      <c r="BT182" s="53" t="s">
        <v>941</v>
      </c>
      <c r="BU182" s="53" t="s">
        <v>208</v>
      </c>
      <c r="BV182" s="53" t="s">
        <v>214</v>
      </c>
      <c r="BW182" s="53" t="s">
        <v>2031</v>
      </c>
    </row>
    <row r="183" spans="1:75" ht="12.75" x14ac:dyDescent="0.2">
      <c r="A183" s="55">
        <v>43479.508436678239</v>
      </c>
      <c r="B183" s="53">
        <v>4</v>
      </c>
      <c r="C183" s="53">
        <v>2</v>
      </c>
      <c r="D183" s="53">
        <v>4</v>
      </c>
      <c r="E183" s="53">
        <v>2</v>
      </c>
      <c r="F183" s="53">
        <v>2</v>
      </c>
      <c r="G183" s="53">
        <v>5</v>
      </c>
      <c r="H183" s="53">
        <v>1</v>
      </c>
      <c r="I183" s="53">
        <v>4</v>
      </c>
      <c r="J183" s="53">
        <v>5</v>
      </c>
      <c r="K183" s="53">
        <v>5</v>
      </c>
      <c r="L183" s="53">
        <v>5</v>
      </c>
      <c r="M183" s="53">
        <v>4</v>
      </c>
      <c r="N183" s="53">
        <v>4</v>
      </c>
      <c r="O183" s="53">
        <v>5</v>
      </c>
      <c r="P183" s="53">
        <v>2</v>
      </c>
      <c r="Q183" s="53">
        <v>2</v>
      </c>
      <c r="R183" s="53">
        <v>2</v>
      </c>
      <c r="S183" s="53">
        <v>2</v>
      </c>
      <c r="T183" s="53">
        <v>3</v>
      </c>
      <c r="U183" s="53">
        <v>4</v>
      </c>
      <c r="V183" s="53">
        <v>1</v>
      </c>
      <c r="W183" s="53">
        <v>5</v>
      </c>
      <c r="X183" s="53">
        <v>4</v>
      </c>
      <c r="Y183" s="53">
        <v>1</v>
      </c>
      <c r="Z183" s="53">
        <v>5</v>
      </c>
      <c r="AA183" s="53">
        <v>4</v>
      </c>
      <c r="AB183" s="53">
        <v>1</v>
      </c>
      <c r="AC183" s="53">
        <v>2</v>
      </c>
      <c r="AD183" s="53">
        <v>3</v>
      </c>
      <c r="AE183" s="53">
        <v>4</v>
      </c>
      <c r="AF183" s="53">
        <v>2</v>
      </c>
      <c r="AG183" s="53">
        <v>1</v>
      </c>
      <c r="AH183" s="53">
        <v>5</v>
      </c>
      <c r="AI183" s="53">
        <v>4</v>
      </c>
      <c r="AJ183" s="53">
        <v>4</v>
      </c>
      <c r="AK183" s="53">
        <v>4</v>
      </c>
      <c r="AL183" s="53">
        <v>1</v>
      </c>
      <c r="AM183" s="53">
        <v>4</v>
      </c>
      <c r="AN183" s="53">
        <v>3</v>
      </c>
      <c r="AO183" s="53">
        <v>1</v>
      </c>
      <c r="AP183" s="53">
        <v>5</v>
      </c>
      <c r="AQ183" s="53">
        <v>1</v>
      </c>
      <c r="AR183" s="53">
        <v>4</v>
      </c>
      <c r="AS183" s="53">
        <v>5</v>
      </c>
      <c r="AT183" s="53">
        <v>5</v>
      </c>
      <c r="AU183" s="53">
        <v>5</v>
      </c>
      <c r="AV183" s="53">
        <v>1</v>
      </c>
      <c r="AW183" s="53">
        <v>4</v>
      </c>
      <c r="AX183" s="53">
        <v>5</v>
      </c>
      <c r="AY183" s="53">
        <v>1</v>
      </c>
      <c r="AZ183" s="53">
        <v>1</v>
      </c>
      <c r="BA183" s="53">
        <v>2</v>
      </c>
      <c r="BB183" s="53">
        <v>3</v>
      </c>
      <c r="BC183" s="53">
        <v>4</v>
      </c>
      <c r="BD183" s="53">
        <v>5</v>
      </c>
      <c r="BE183" s="53">
        <v>1</v>
      </c>
      <c r="BF183" s="53">
        <v>5</v>
      </c>
      <c r="BG183" s="53" t="s">
        <v>2443</v>
      </c>
      <c r="BI183" s="53" t="s">
        <v>2036</v>
      </c>
      <c r="BJ183" s="53" t="s">
        <v>2029</v>
      </c>
      <c r="BK183" s="53" t="s">
        <v>2034</v>
      </c>
      <c r="BL183" s="53" t="s">
        <v>145</v>
      </c>
      <c r="BM183" s="53" t="s">
        <v>2444</v>
      </c>
      <c r="BN183" s="53" t="s">
        <v>162</v>
      </c>
      <c r="BO183" s="53" t="s">
        <v>169</v>
      </c>
      <c r="BP183" s="53" t="s">
        <v>176</v>
      </c>
      <c r="BQ183" s="53" t="s">
        <v>183</v>
      </c>
      <c r="BR183" s="53" t="s">
        <v>2445</v>
      </c>
      <c r="BS183" s="53" t="s">
        <v>2446</v>
      </c>
      <c r="BT183" s="53" t="s">
        <v>317</v>
      </c>
      <c r="BU183" s="53" t="s">
        <v>1126</v>
      </c>
      <c r="BV183" s="53" t="s">
        <v>2447</v>
      </c>
      <c r="BW183" s="53" t="s">
        <v>2031</v>
      </c>
    </row>
    <row r="184" spans="1:75" ht="12.75" x14ac:dyDescent="0.2">
      <c r="A184" s="55">
        <v>43479.516560555552</v>
      </c>
      <c r="B184" s="53">
        <v>3</v>
      </c>
      <c r="C184" s="53">
        <v>5</v>
      </c>
      <c r="D184" s="53">
        <v>3</v>
      </c>
      <c r="E184" s="53">
        <v>4</v>
      </c>
      <c r="F184" s="53">
        <v>2</v>
      </c>
      <c r="G184" s="53">
        <v>5</v>
      </c>
      <c r="H184" s="53">
        <v>4</v>
      </c>
      <c r="I184" s="53">
        <v>4</v>
      </c>
      <c r="J184" s="53">
        <v>1</v>
      </c>
      <c r="K184" s="53">
        <v>3</v>
      </c>
      <c r="L184" s="53">
        <v>4</v>
      </c>
      <c r="M184" s="53">
        <v>4</v>
      </c>
      <c r="N184" s="53">
        <v>3</v>
      </c>
      <c r="O184" s="53">
        <v>2</v>
      </c>
      <c r="P184" s="53">
        <v>5</v>
      </c>
      <c r="Q184" s="53">
        <v>4</v>
      </c>
      <c r="R184" s="53">
        <v>2</v>
      </c>
      <c r="S184" s="53">
        <v>1</v>
      </c>
      <c r="T184" s="53">
        <v>4</v>
      </c>
      <c r="U184" s="53">
        <v>3</v>
      </c>
      <c r="V184" s="53" t="s">
        <v>5</v>
      </c>
      <c r="W184" s="53">
        <v>5</v>
      </c>
      <c r="X184" s="53">
        <v>4</v>
      </c>
      <c r="Y184" s="53">
        <v>4</v>
      </c>
      <c r="Z184" s="53">
        <v>5</v>
      </c>
      <c r="AA184" s="53">
        <v>5</v>
      </c>
      <c r="AB184" s="53">
        <v>4</v>
      </c>
      <c r="AC184" s="53">
        <v>4</v>
      </c>
      <c r="AD184" s="53">
        <v>5</v>
      </c>
      <c r="AE184" s="53">
        <v>4</v>
      </c>
      <c r="AF184" s="53">
        <v>4</v>
      </c>
      <c r="AG184" s="53">
        <v>5</v>
      </c>
      <c r="AH184" s="53">
        <v>5</v>
      </c>
      <c r="AI184" s="53">
        <v>4</v>
      </c>
      <c r="AJ184" s="53">
        <v>4</v>
      </c>
      <c r="AK184" s="53">
        <v>4</v>
      </c>
      <c r="AL184" s="53">
        <v>5</v>
      </c>
      <c r="AM184" s="53">
        <v>3</v>
      </c>
      <c r="AN184" s="53">
        <v>4</v>
      </c>
      <c r="AO184" s="53">
        <v>2</v>
      </c>
      <c r="AP184" s="53">
        <v>5</v>
      </c>
      <c r="AQ184" s="53">
        <v>4</v>
      </c>
      <c r="AR184" s="53">
        <v>4</v>
      </c>
      <c r="AS184" s="53">
        <v>1</v>
      </c>
      <c r="AT184" s="53">
        <v>2</v>
      </c>
      <c r="AU184" s="53">
        <v>3</v>
      </c>
      <c r="AV184" s="53">
        <v>3</v>
      </c>
      <c r="AW184" s="53">
        <v>3</v>
      </c>
      <c r="AX184" s="53">
        <v>1</v>
      </c>
      <c r="AY184" s="53">
        <v>5</v>
      </c>
      <c r="AZ184" s="53">
        <v>4</v>
      </c>
      <c r="BA184" s="53">
        <v>4</v>
      </c>
      <c r="BB184" s="53">
        <v>1</v>
      </c>
      <c r="BC184" s="53">
        <v>3</v>
      </c>
      <c r="BD184" s="53">
        <v>3</v>
      </c>
      <c r="BE184" s="53" t="s">
        <v>5</v>
      </c>
      <c r="BF184" s="53">
        <v>5</v>
      </c>
      <c r="BH184" s="53" t="s">
        <v>2041</v>
      </c>
      <c r="BI184" s="53" t="s">
        <v>2069</v>
      </c>
      <c r="BJ184" s="53" t="s">
        <v>2202</v>
      </c>
      <c r="BK184" s="53" t="s">
        <v>2034</v>
      </c>
      <c r="BL184" s="53" t="s">
        <v>147</v>
      </c>
      <c r="BM184" s="53" t="s">
        <v>2448</v>
      </c>
      <c r="BN184" s="53" t="s">
        <v>163</v>
      </c>
      <c r="BO184" s="53" t="s">
        <v>170</v>
      </c>
      <c r="BP184" s="53" t="s">
        <v>176</v>
      </c>
      <c r="BQ184" s="53" t="s">
        <v>183</v>
      </c>
      <c r="BR184" s="53" t="s">
        <v>191</v>
      </c>
      <c r="BS184" s="53" t="s">
        <v>192</v>
      </c>
      <c r="BT184" s="53" t="s">
        <v>2449</v>
      </c>
      <c r="BU184" s="53" t="s">
        <v>208</v>
      </c>
      <c r="BV184" s="53" t="s">
        <v>214</v>
      </c>
      <c r="BW184" s="53" t="s">
        <v>2031</v>
      </c>
    </row>
    <row r="185" spans="1:75" ht="12.75" x14ac:dyDescent="0.2">
      <c r="A185" s="55">
        <v>43479.525674861114</v>
      </c>
      <c r="B185" s="53">
        <v>3</v>
      </c>
      <c r="C185" s="53">
        <v>4</v>
      </c>
      <c r="D185" s="53">
        <v>3</v>
      </c>
      <c r="E185" s="53">
        <v>4</v>
      </c>
      <c r="F185" s="53">
        <v>1</v>
      </c>
      <c r="G185" s="53">
        <v>4</v>
      </c>
      <c r="H185" s="53">
        <v>4</v>
      </c>
      <c r="I185" s="53">
        <v>2</v>
      </c>
      <c r="J185" s="53">
        <v>1</v>
      </c>
      <c r="K185" s="53">
        <v>2</v>
      </c>
      <c r="L185" s="53">
        <v>2</v>
      </c>
      <c r="M185" s="53">
        <v>3</v>
      </c>
      <c r="N185" s="53">
        <v>1</v>
      </c>
      <c r="O185" s="53">
        <v>3</v>
      </c>
      <c r="P185" s="53">
        <v>4</v>
      </c>
      <c r="Q185" s="53">
        <v>3</v>
      </c>
      <c r="R185" s="53">
        <v>4</v>
      </c>
      <c r="S185" s="53">
        <v>1</v>
      </c>
      <c r="T185" s="53">
        <v>1</v>
      </c>
      <c r="U185" s="53">
        <v>2</v>
      </c>
      <c r="V185" s="53" t="s">
        <v>5</v>
      </c>
      <c r="W185" s="53">
        <v>4</v>
      </c>
      <c r="X185" s="53">
        <v>4</v>
      </c>
      <c r="Y185" s="53">
        <v>4</v>
      </c>
      <c r="Z185" s="53">
        <v>4</v>
      </c>
      <c r="AA185" s="53">
        <v>4</v>
      </c>
      <c r="AB185" s="53">
        <v>2</v>
      </c>
      <c r="AC185" s="53">
        <v>4</v>
      </c>
      <c r="AD185" s="53">
        <v>4</v>
      </c>
      <c r="AE185" s="53">
        <v>2</v>
      </c>
      <c r="AF185" s="53" t="s">
        <v>5</v>
      </c>
      <c r="AG185" s="53">
        <v>4</v>
      </c>
      <c r="AH185" s="53">
        <v>5</v>
      </c>
      <c r="AI185" s="53">
        <v>2</v>
      </c>
      <c r="AJ185" s="53">
        <v>2</v>
      </c>
      <c r="AK185" s="53">
        <v>4</v>
      </c>
      <c r="AL185" s="53">
        <v>4</v>
      </c>
      <c r="AM185" s="53">
        <v>4</v>
      </c>
      <c r="AN185" s="53">
        <v>4</v>
      </c>
      <c r="AO185" s="53">
        <v>2</v>
      </c>
      <c r="AP185" s="53">
        <v>5</v>
      </c>
      <c r="AQ185" s="53">
        <v>4</v>
      </c>
      <c r="AR185" s="53">
        <v>4</v>
      </c>
      <c r="AS185" s="53">
        <v>2</v>
      </c>
      <c r="AT185" s="53">
        <v>2</v>
      </c>
      <c r="AU185" s="53">
        <v>3</v>
      </c>
      <c r="AV185" s="53">
        <v>2</v>
      </c>
      <c r="AW185" s="53">
        <v>3</v>
      </c>
      <c r="AX185" s="53">
        <v>3</v>
      </c>
      <c r="AY185" s="53">
        <v>4</v>
      </c>
      <c r="AZ185" s="53">
        <v>3</v>
      </c>
      <c r="BA185" s="53">
        <v>4</v>
      </c>
      <c r="BB185" s="53">
        <v>2</v>
      </c>
      <c r="BC185" s="53">
        <v>1</v>
      </c>
      <c r="BD185" s="53">
        <v>2</v>
      </c>
      <c r="BE185" s="53" t="s">
        <v>5</v>
      </c>
      <c r="BF185" s="53">
        <v>5</v>
      </c>
      <c r="BG185" s="53" t="s">
        <v>2450</v>
      </c>
      <c r="BH185" s="53" t="s">
        <v>2145</v>
      </c>
      <c r="BI185" s="53" t="s">
        <v>2028</v>
      </c>
      <c r="BJ185" s="53" t="s">
        <v>2086</v>
      </c>
      <c r="BK185" s="53" t="s">
        <v>2049</v>
      </c>
      <c r="BL185" s="53" t="s">
        <v>397</v>
      </c>
      <c r="BM185" s="53" t="s">
        <v>2451</v>
      </c>
      <c r="BN185" s="53" t="s">
        <v>163</v>
      </c>
      <c r="BO185" s="53" t="s">
        <v>171</v>
      </c>
      <c r="BP185" s="53" t="s">
        <v>176</v>
      </c>
      <c r="BQ185" s="53" t="s">
        <v>183</v>
      </c>
      <c r="BS185" s="53" t="s">
        <v>202</v>
      </c>
      <c r="BT185" s="53" t="s">
        <v>203</v>
      </c>
      <c r="BU185" s="53" t="s">
        <v>208</v>
      </c>
      <c r="BV185" s="53" t="s">
        <v>214</v>
      </c>
      <c r="BW185" s="53" t="s">
        <v>2031</v>
      </c>
    </row>
    <row r="186" spans="1:75" ht="12.75" x14ac:dyDescent="0.2">
      <c r="A186" s="55">
        <v>43479.529869571757</v>
      </c>
      <c r="B186" s="53">
        <v>3</v>
      </c>
      <c r="C186" s="53">
        <v>1</v>
      </c>
      <c r="D186" s="53">
        <v>1</v>
      </c>
      <c r="E186" s="53">
        <v>1</v>
      </c>
      <c r="F186" s="53">
        <v>1</v>
      </c>
      <c r="G186" s="53">
        <v>4</v>
      </c>
      <c r="H186" s="53">
        <v>5</v>
      </c>
      <c r="I186" s="53">
        <v>2</v>
      </c>
      <c r="J186" s="53">
        <v>1</v>
      </c>
      <c r="K186" s="53">
        <v>3</v>
      </c>
      <c r="L186" s="53">
        <v>5</v>
      </c>
      <c r="M186" s="53">
        <v>2</v>
      </c>
      <c r="N186" s="53">
        <v>1</v>
      </c>
      <c r="O186" s="53">
        <v>5</v>
      </c>
      <c r="P186" s="53">
        <v>5</v>
      </c>
      <c r="Q186" s="53">
        <v>3</v>
      </c>
      <c r="R186" s="53">
        <v>5</v>
      </c>
      <c r="S186" s="53">
        <v>2</v>
      </c>
      <c r="T186" s="53">
        <v>4</v>
      </c>
      <c r="U186" s="53">
        <v>2</v>
      </c>
      <c r="V186" s="53">
        <v>1</v>
      </c>
      <c r="W186" s="53">
        <v>4</v>
      </c>
      <c r="X186" s="53">
        <v>4</v>
      </c>
      <c r="Y186" s="53">
        <v>4</v>
      </c>
      <c r="Z186" s="53">
        <v>5</v>
      </c>
      <c r="AA186" s="53">
        <v>4</v>
      </c>
      <c r="AB186" s="53">
        <v>4</v>
      </c>
      <c r="AC186" s="53">
        <v>4</v>
      </c>
      <c r="AD186" s="53">
        <v>3</v>
      </c>
      <c r="AE186" s="53">
        <v>5</v>
      </c>
      <c r="AF186" s="53">
        <v>3</v>
      </c>
      <c r="AG186" s="53">
        <v>5</v>
      </c>
      <c r="AH186" s="53">
        <v>4</v>
      </c>
      <c r="AI186" s="53">
        <v>3</v>
      </c>
      <c r="AJ186" s="53">
        <v>3</v>
      </c>
      <c r="AK186" s="53">
        <v>1</v>
      </c>
      <c r="AL186" s="53">
        <v>1</v>
      </c>
      <c r="AM186" s="53">
        <v>1</v>
      </c>
      <c r="AN186" s="53">
        <v>1</v>
      </c>
      <c r="AO186" s="53">
        <v>1</v>
      </c>
      <c r="AP186" s="53">
        <v>5</v>
      </c>
      <c r="AQ186" s="53">
        <v>5</v>
      </c>
      <c r="AR186" s="53">
        <v>4</v>
      </c>
      <c r="AS186" s="53">
        <v>1</v>
      </c>
      <c r="AT186" s="53">
        <v>3</v>
      </c>
      <c r="AU186" s="53">
        <v>5</v>
      </c>
      <c r="AV186" s="53">
        <v>3</v>
      </c>
      <c r="AW186" s="53">
        <v>1</v>
      </c>
      <c r="AX186" s="53">
        <v>5</v>
      </c>
      <c r="AY186" s="53">
        <v>5</v>
      </c>
      <c r="AZ186" s="53">
        <v>3</v>
      </c>
      <c r="BA186" s="53">
        <v>5</v>
      </c>
      <c r="BB186" s="53">
        <v>3</v>
      </c>
      <c r="BC186" s="53">
        <v>5</v>
      </c>
      <c r="BD186" s="53">
        <v>1</v>
      </c>
      <c r="BE186" s="53">
        <v>1</v>
      </c>
      <c r="BF186" s="53">
        <v>4</v>
      </c>
      <c r="BG186" s="53" t="s">
        <v>2452</v>
      </c>
      <c r="BH186" s="53" t="s">
        <v>2027</v>
      </c>
      <c r="BI186" s="53" t="s">
        <v>2033</v>
      </c>
      <c r="BJ186" s="53" t="s">
        <v>2202</v>
      </c>
      <c r="BK186" s="53" t="s">
        <v>2042</v>
      </c>
      <c r="BL186" s="53" t="s">
        <v>2052</v>
      </c>
      <c r="BM186" s="53" t="s">
        <v>2453</v>
      </c>
      <c r="BN186" s="53" t="s">
        <v>162</v>
      </c>
      <c r="BO186" s="53" t="s">
        <v>171</v>
      </c>
      <c r="BP186" s="53" t="s">
        <v>177</v>
      </c>
      <c r="BQ186" s="53" t="s">
        <v>184</v>
      </c>
      <c r="BR186" s="53" t="s">
        <v>2454</v>
      </c>
      <c r="BS186" s="53" t="s">
        <v>202</v>
      </c>
      <c r="BT186" s="53" t="s">
        <v>510</v>
      </c>
      <c r="BU186" s="53" t="s">
        <v>208</v>
      </c>
      <c r="BV186" s="53" t="s">
        <v>214</v>
      </c>
      <c r="BW186" s="53" t="s">
        <v>2031</v>
      </c>
    </row>
    <row r="187" spans="1:75" ht="12.75" x14ac:dyDescent="0.2">
      <c r="A187" s="55">
        <v>43479.530940763885</v>
      </c>
      <c r="B187" s="53">
        <v>3</v>
      </c>
      <c r="C187" s="53">
        <v>5</v>
      </c>
      <c r="D187" s="53">
        <v>3</v>
      </c>
      <c r="E187" s="53">
        <v>4</v>
      </c>
      <c r="F187" s="53">
        <v>2</v>
      </c>
      <c r="G187" s="53">
        <v>3</v>
      </c>
      <c r="H187" s="53">
        <v>1</v>
      </c>
      <c r="I187" s="53">
        <v>3</v>
      </c>
      <c r="J187" s="53">
        <v>1</v>
      </c>
      <c r="K187" s="53">
        <v>1</v>
      </c>
      <c r="L187" s="53">
        <v>3</v>
      </c>
      <c r="M187" s="53">
        <v>1</v>
      </c>
      <c r="N187" s="53">
        <v>3</v>
      </c>
      <c r="O187" s="53">
        <v>3</v>
      </c>
      <c r="P187" s="53">
        <v>3</v>
      </c>
      <c r="Q187" s="53">
        <v>4</v>
      </c>
      <c r="R187" s="53">
        <v>3</v>
      </c>
      <c r="S187" s="53">
        <v>2</v>
      </c>
      <c r="T187" s="53">
        <v>3</v>
      </c>
      <c r="U187" s="53">
        <v>2</v>
      </c>
      <c r="V187" s="53">
        <v>1</v>
      </c>
      <c r="W187" s="53">
        <v>2</v>
      </c>
      <c r="X187" s="53">
        <v>1</v>
      </c>
      <c r="Y187" s="53">
        <v>1</v>
      </c>
      <c r="Z187" s="53">
        <v>4</v>
      </c>
      <c r="AA187" s="53">
        <v>3</v>
      </c>
      <c r="AB187" s="53">
        <v>2</v>
      </c>
      <c r="AC187" s="53">
        <v>1</v>
      </c>
      <c r="AD187" s="53">
        <v>2</v>
      </c>
      <c r="AE187" s="53">
        <v>2</v>
      </c>
      <c r="AF187" s="53">
        <v>3</v>
      </c>
      <c r="AG187" s="53">
        <v>3</v>
      </c>
      <c r="AH187" s="53">
        <v>2</v>
      </c>
      <c r="AI187" s="53">
        <v>4</v>
      </c>
      <c r="AJ187" s="53">
        <v>4</v>
      </c>
      <c r="AK187" s="53">
        <v>3</v>
      </c>
      <c r="AL187" s="53">
        <v>5</v>
      </c>
      <c r="AM187" s="53">
        <v>3</v>
      </c>
      <c r="AN187" s="53">
        <v>4</v>
      </c>
      <c r="AO187" s="53">
        <v>3</v>
      </c>
      <c r="AP187" s="53">
        <v>5</v>
      </c>
      <c r="AQ187" s="53">
        <v>1</v>
      </c>
      <c r="AR187" s="53">
        <v>4</v>
      </c>
      <c r="AS187" s="53">
        <v>1</v>
      </c>
      <c r="AT187" s="53">
        <v>1</v>
      </c>
      <c r="AU187" s="53">
        <v>2</v>
      </c>
      <c r="AV187" s="53">
        <v>4</v>
      </c>
      <c r="AW187" s="53">
        <v>1</v>
      </c>
      <c r="AX187" s="53">
        <v>3</v>
      </c>
      <c r="AY187" s="53">
        <v>1</v>
      </c>
      <c r="AZ187" s="53">
        <v>2</v>
      </c>
      <c r="BA187" s="53">
        <v>3</v>
      </c>
      <c r="BB187" s="53">
        <v>4</v>
      </c>
      <c r="BC187" s="53">
        <v>2</v>
      </c>
      <c r="BD187" s="53">
        <v>4</v>
      </c>
      <c r="BE187" s="53">
        <v>1</v>
      </c>
      <c r="BF187" s="53">
        <v>3</v>
      </c>
      <c r="BH187" s="53" t="s">
        <v>2027</v>
      </c>
      <c r="BI187" s="53" t="s">
        <v>2036</v>
      </c>
      <c r="BJ187" s="53" t="s">
        <v>2151</v>
      </c>
      <c r="BK187" s="53" t="s">
        <v>2030</v>
      </c>
      <c r="BL187" s="53" t="s">
        <v>148</v>
      </c>
      <c r="BM187" s="53" t="s">
        <v>2455</v>
      </c>
      <c r="BN187" s="53" t="s">
        <v>163</v>
      </c>
      <c r="BO187" s="53" t="s">
        <v>172</v>
      </c>
      <c r="BP187" s="53" t="s">
        <v>176</v>
      </c>
      <c r="BQ187" s="53" t="s">
        <v>184</v>
      </c>
      <c r="BR187" s="53" t="s">
        <v>200</v>
      </c>
      <c r="BS187" s="53" t="s">
        <v>192</v>
      </c>
      <c r="BT187" s="53" t="s">
        <v>302</v>
      </c>
      <c r="BU187" s="53" t="s">
        <v>326</v>
      </c>
      <c r="BV187" s="53" t="s">
        <v>1152</v>
      </c>
      <c r="BW187" s="53" t="s">
        <v>2031</v>
      </c>
    </row>
    <row r="188" spans="1:75" ht="12.75" x14ac:dyDescent="0.2">
      <c r="A188" s="55">
        <v>43479.533764351851</v>
      </c>
      <c r="B188" s="53">
        <v>4</v>
      </c>
      <c r="C188" s="53">
        <v>5</v>
      </c>
      <c r="D188" s="53">
        <v>5</v>
      </c>
      <c r="E188" s="53">
        <v>3</v>
      </c>
      <c r="F188" s="53">
        <v>4</v>
      </c>
      <c r="G188" s="53">
        <v>5</v>
      </c>
      <c r="H188" s="53">
        <v>1</v>
      </c>
      <c r="I188" s="53">
        <v>2</v>
      </c>
      <c r="J188" s="53">
        <v>1</v>
      </c>
      <c r="K188" s="53">
        <v>2</v>
      </c>
      <c r="L188" s="53">
        <v>2</v>
      </c>
      <c r="M188" s="53">
        <v>1</v>
      </c>
      <c r="N188" s="53">
        <v>4</v>
      </c>
      <c r="O188" s="53">
        <v>2</v>
      </c>
      <c r="P188" s="53">
        <v>5</v>
      </c>
      <c r="Q188" s="53">
        <v>5</v>
      </c>
      <c r="R188" s="53">
        <v>2</v>
      </c>
      <c r="S188" s="53">
        <v>1</v>
      </c>
      <c r="T188" s="53">
        <v>1</v>
      </c>
      <c r="U188" s="53">
        <v>2</v>
      </c>
      <c r="V188" s="53">
        <v>2</v>
      </c>
      <c r="W188" s="53">
        <v>4</v>
      </c>
      <c r="X188" s="53">
        <v>5</v>
      </c>
      <c r="Y188" s="53">
        <v>2</v>
      </c>
      <c r="Z188" s="53">
        <v>3</v>
      </c>
      <c r="AA188" s="53">
        <v>4</v>
      </c>
      <c r="AB188" s="53">
        <v>4</v>
      </c>
      <c r="AC188" s="53">
        <v>2</v>
      </c>
      <c r="AD188" s="53">
        <v>4</v>
      </c>
      <c r="AE188" s="53">
        <v>2</v>
      </c>
      <c r="AF188" s="53">
        <v>4</v>
      </c>
      <c r="AG188" s="53">
        <v>3</v>
      </c>
      <c r="AH188" s="53">
        <v>3</v>
      </c>
      <c r="AI188" s="53">
        <v>5</v>
      </c>
      <c r="AJ188" s="53">
        <v>4</v>
      </c>
      <c r="AK188" s="53">
        <v>5</v>
      </c>
      <c r="AL188" s="53">
        <v>5</v>
      </c>
      <c r="AM188" s="53">
        <v>5</v>
      </c>
      <c r="AN188" s="53">
        <v>4</v>
      </c>
      <c r="AO188" s="53">
        <v>5</v>
      </c>
      <c r="AP188" s="53">
        <v>5</v>
      </c>
      <c r="AQ188" s="53">
        <v>1</v>
      </c>
      <c r="AR188" s="53">
        <v>3</v>
      </c>
      <c r="AS188" s="53">
        <v>2</v>
      </c>
      <c r="AT188" s="53">
        <v>3</v>
      </c>
      <c r="AU188" s="53">
        <v>3</v>
      </c>
      <c r="AV188" s="53">
        <v>2</v>
      </c>
      <c r="AW188" s="53">
        <v>4</v>
      </c>
      <c r="AX188" s="53">
        <v>2</v>
      </c>
      <c r="AY188" s="53">
        <v>5</v>
      </c>
      <c r="AZ188" s="53">
        <v>5</v>
      </c>
      <c r="BA188" s="53">
        <v>2</v>
      </c>
      <c r="BB188" s="53">
        <v>1</v>
      </c>
      <c r="BC188" s="53">
        <v>2</v>
      </c>
      <c r="BD188" s="53">
        <v>2</v>
      </c>
      <c r="BE188" s="53">
        <v>2</v>
      </c>
      <c r="BF188" s="53">
        <v>4</v>
      </c>
      <c r="BG188" s="53" t="s">
        <v>2456</v>
      </c>
      <c r="BI188" s="53" t="s">
        <v>2061</v>
      </c>
      <c r="BK188" s="53" t="s">
        <v>2049</v>
      </c>
      <c r="BL188" s="53" t="s">
        <v>145</v>
      </c>
      <c r="BM188" s="53" t="s">
        <v>2457</v>
      </c>
      <c r="BN188" s="53" t="s">
        <v>163</v>
      </c>
      <c r="BO188" s="53" t="s">
        <v>171</v>
      </c>
      <c r="BP188" s="53" t="s">
        <v>176</v>
      </c>
      <c r="BQ188" s="53" t="s">
        <v>183</v>
      </c>
      <c r="BR188" s="53" t="s">
        <v>1097</v>
      </c>
      <c r="BS188" s="53" t="s">
        <v>153</v>
      </c>
      <c r="BT188" s="53" t="s">
        <v>372</v>
      </c>
      <c r="BU188" s="53" t="s">
        <v>209</v>
      </c>
      <c r="BV188" s="53" t="s">
        <v>215</v>
      </c>
      <c r="BW188" s="53" t="s">
        <v>2031</v>
      </c>
    </row>
    <row r="189" spans="1:75" ht="12.75" x14ac:dyDescent="0.2">
      <c r="A189" s="55">
        <v>43479.537266018524</v>
      </c>
      <c r="B189" s="53">
        <v>4</v>
      </c>
      <c r="C189" s="53">
        <v>5</v>
      </c>
      <c r="D189" s="53">
        <v>5</v>
      </c>
      <c r="E189" s="53">
        <v>5</v>
      </c>
      <c r="F189" s="53">
        <v>2</v>
      </c>
      <c r="G189" s="53">
        <v>5</v>
      </c>
      <c r="H189" s="53">
        <v>5</v>
      </c>
      <c r="I189" s="53">
        <v>5</v>
      </c>
      <c r="J189" s="53">
        <v>1</v>
      </c>
      <c r="K189" s="53">
        <v>4</v>
      </c>
      <c r="L189" s="53">
        <v>3</v>
      </c>
      <c r="M189" s="53">
        <v>5</v>
      </c>
      <c r="N189" s="53">
        <v>1</v>
      </c>
      <c r="O189" s="53">
        <v>2</v>
      </c>
      <c r="P189" s="53">
        <v>5</v>
      </c>
      <c r="Q189" s="53">
        <v>5</v>
      </c>
      <c r="R189" s="53">
        <v>5</v>
      </c>
      <c r="S189" s="53">
        <v>2</v>
      </c>
      <c r="T189" s="53">
        <v>4</v>
      </c>
      <c r="U189" s="53">
        <v>4</v>
      </c>
      <c r="V189" s="53">
        <v>1</v>
      </c>
      <c r="W189" s="53">
        <v>5</v>
      </c>
      <c r="X189" s="53">
        <v>5</v>
      </c>
      <c r="Y189" s="53">
        <v>4</v>
      </c>
      <c r="Z189" s="53">
        <v>5</v>
      </c>
      <c r="AA189" s="53">
        <v>5</v>
      </c>
      <c r="AB189" s="53">
        <v>5</v>
      </c>
      <c r="AC189" s="53">
        <v>5</v>
      </c>
      <c r="AD189" s="53">
        <v>5</v>
      </c>
      <c r="AE189" s="53">
        <v>4</v>
      </c>
      <c r="AF189" s="53">
        <v>5</v>
      </c>
      <c r="AG189" s="53">
        <v>5</v>
      </c>
      <c r="AH189" s="53">
        <v>5</v>
      </c>
      <c r="AI189" s="53">
        <v>5</v>
      </c>
      <c r="AJ189" s="53">
        <v>5</v>
      </c>
      <c r="AK189" s="53">
        <v>5</v>
      </c>
      <c r="AL189" s="53">
        <v>5</v>
      </c>
      <c r="AM189" s="53">
        <v>5</v>
      </c>
      <c r="AN189" s="53">
        <v>4</v>
      </c>
      <c r="AO189" s="53">
        <v>3</v>
      </c>
      <c r="AP189" s="53">
        <v>5</v>
      </c>
      <c r="AQ189" s="53">
        <v>5</v>
      </c>
      <c r="AR189" s="53">
        <v>5</v>
      </c>
      <c r="AS189" s="53">
        <v>4</v>
      </c>
      <c r="AT189" s="53">
        <v>5</v>
      </c>
      <c r="AU189" s="53">
        <v>3</v>
      </c>
      <c r="AV189" s="53">
        <v>5</v>
      </c>
      <c r="AW189" s="53">
        <v>5</v>
      </c>
      <c r="AX189" s="53">
        <v>3</v>
      </c>
      <c r="AY189" s="53">
        <v>5</v>
      </c>
      <c r="AZ189" s="53">
        <v>5</v>
      </c>
      <c r="BA189" s="53">
        <v>5</v>
      </c>
      <c r="BB189" s="53">
        <v>3</v>
      </c>
      <c r="BC189" s="53">
        <v>3</v>
      </c>
      <c r="BD189" s="53">
        <v>4</v>
      </c>
      <c r="BE189" s="53">
        <v>3</v>
      </c>
      <c r="BF189" s="53">
        <v>5</v>
      </c>
      <c r="BG189" s="53" t="s">
        <v>2458</v>
      </c>
      <c r="BI189" s="53" t="s">
        <v>2061</v>
      </c>
      <c r="BJ189" s="53" t="s">
        <v>2066</v>
      </c>
      <c r="BK189" s="53" t="s">
        <v>2030</v>
      </c>
      <c r="BL189" s="53" t="s">
        <v>145</v>
      </c>
      <c r="BN189" s="53" t="s">
        <v>163</v>
      </c>
      <c r="BO189" s="53" t="s">
        <v>170</v>
      </c>
      <c r="BP189" s="53" t="s">
        <v>176</v>
      </c>
      <c r="BQ189" s="53" t="s">
        <v>183</v>
      </c>
      <c r="BR189" s="53" t="s">
        <v>533</v>
      </c>
      <c r="BS189" s="53" t="s">
        <v>202</v>
      </c>
      <c r="BT189" s="53" t="s">
        <v>402</v>
      </c>
      <c r="BU189" s="53" t="s">
        <v>208</v>
      </c>
      <c r="BV189" s="53" t="s">
        <v>214</v>
      </c>
      <c r="BW189" s="53" t="s">
        <v>2031</v>
      </c>
    </row>
    <row r="190" spans="1:75" ht="12.75" x14ac:dyDescent="0.2">
      <c r="A190" s="55">
        <v>43479.554115451392</v>
      </c>
      <c r="B190" s="53">
        <v>1</v>
      </c>
      <c r="C190" s="53" t="s">
        <v>5</v>
      </c>
      <c r="D190" s="53">
        <v>1</v>
      </c>
      <c r="E190" s="53">
        <v>1</v>
      </c>
      <c r="F190" s="53">
        <v>1</v>
      </c>
      <c r="G190" s="53">
        <v>4</v>
      </c>
      <c r="H190" s="53">
        <v>1</v>
      </c>
      <c r="I190" s="53">
        <v>1</v>
      </c>
      <c r="J190" s="53">
        <v>1</v>
      </c>
      <c r="K190" s="53">
        <v>1</v>
      </c>
      <c r="L190" s="53">
        <v>4</v>
      </c>
      <c r="M190" s="53" t="s">
        <v>5</v>
      </c>
      <c r="N190" s="53">
        <v>1</v>
      </c>
      <c r="O190" s="53">
        <v>4</v>
      </c>
      <c r="P190" s="53">
        <v>1</v>
      </c>
      <c r="Q190" s="53">
        <v>3</v>
      </c>
      <c r="R190" s="53">
        <v>2</v>
      </c>
      <c r="S190" s="53">
        <v>3</v>
      </c>
      <c r="T190" s="53">
        <v>1</v>
      </c>
      <c r="U190" s="53">
        <v>1</v>
      </c>
      <c r="V190" s="53">
        <v>1</v>
      </c>
      <c r="W190" s="53" t="s">
        <v>5</v>
      </c>
      <c r="X190" s="53">
        <v>5</v>
      </c>
      <c r="Y190" s="53">
        <v>5</v>
      </c>
      <c r="Z190" s="53">
        <v>5</v>
      </c>
      <c r="AA190" s="53">
        <v>5</v>
      </c>
      <c r="AB190" s="53">
        <v>5</v>
      </c>
      <c r="AC190" s="53" t="s">
        <v>5</v>
      </c>
      <c r="AD190" s="53" t="s">
        <v>5</v>
      </c>
      <c r="AE190" s="53">
        <v>5</v>
      </c>
      <c r="AF190" s="53" t="s">
        <v>5</v>
      </c>
      <c r="AG190" s="53">
        <v>5</v>
      </c>
      <c r="AH190" s="53">
        <v>5</v>
      </c>
      <c r="AI190" s="53">
        <v>5</v>
      </c>
      <c r="AJ190" s="53">
        <v>5</v>
      </c>
      <c r="AK190" s="53" t="s">
        <v>5</v>
      </c>
      <c r="AL190" s="53" t="s">
        <v>5</v>
      </c>
      <c r="AM190" s="53">
        <v>1</v>
      </c>
      <c r="AN190" s="53" t="s">
        <v>5</v>
      </c>
      <c r="AO190" s="53">
        <v>1</v>
      </c>
      <c r="AP190" s="53">
        <v>4</v>
      </c>
      <c r="AQ190" s="53" t="s">
        <v>5</v>
      </c>
      <c r="AR190" s="53" t="s">
        <v>5</v>
      </c>
      <c r="AS190" s="53" t="s">
        <v>5</v>
      </c>
      <c r="AT190" s="53" t="s">
        <v>5</v>
      </c>
      <c r="AU190" s="53">
        <v>3</v>
      </c>
      <c r="AV190" s="53" t="s">
        <v>5</v>
      </c>
      <c r="AW190" s="53">
        <v>1</v>
      </c>
      <c r="AX190" s="53">
        <v>4</v>
      </c>
      <c r="AY190" s="53">
        <v>1</v>
      </c>
      <c r="AZ190" s="53">
        <v>1</v>
      </c>
      <c r="BA190" s="53" t="s">
        <v>5</v>
      </c>
      <c r="BB190" s="53" t="s">
        <v>5</v>
      </c>
      <c r="BC190" s="53" t="s">
        <v>5</v>
      </c>
      <c r="BD190" s="53" t="s">
        <v>5</v>
      </c>
      <c r="BE190" s="53">
        <v>1</v>
      </c>
      <c r="BF190" s="53" t="s">
        <v>5</v>
      </c>
      <c r="BH190" s="53" t="s">
        <v>2119</v>
      </c>
      <c r="BI190" s="53" t="s">
        <v>2069</v>
      </c>
      <c r="BJ190" s="53" t="s">
        <v>2040</v>
      </c>
      <c r="BK190" s="53" t="s">
        <v>2034</v>
      </c>
      <c r="BL190" s="53" t="s">
        <v>148</v>
      </c>
      <c r="BM190" s="53" t="s">
        <v>2459</v>
      </c>
      <c r="BN190" s="53" t="s">
        <v>162</v>
      </c>
      <c r="BO190" s="53" t="s">
        <v>171</v>
      </c>
      <c r="BP190" s="53" t="s">
        <v>177</v>
      </c>
      <c r="BQ190" s="53" t="s">
        <v>2460</v>
      </c>
      <c r="BR190" s="53" t="s">
        <v>2461</v>
      </c>
      <c r="BS190" s="53" t="s">
        <v>2462</v>
      </c>
      <c r="BT190" s="53" t="s">
        <v>204</v>
      </c>
      <c r="BU190" s="53" t="s">
        <v>2463</v>
      </c>
      <c r="BV190" s="53" t="s">
        <v>217</v>
      </c>
      <c r="BW190" s="53" t="s">
        <v>2031</v>
      </c>
    </row>
    <row r="191" spans="1:75" ht="12.75" x14ac:dyDescent="0.2">
      <c r="A191" s="55">
        <v>43479.580552245374</v>
      </c>
      <c r="B191" s="53">
        <v>2</v>
      </c>
      <c r="C191" s="53">
        <v>5</v>
      </c>
      <c r="D191" s="53">
        <v>4</v>
      </c>
      <c r="E191" s="53">
        <v>2</v>
      </c>
      <c r="F191" s="53">
        <v>1</v>
      </c>
      <c r="G191" s="53">
        <v>5</v>
      </c>
      <c r="H191" s="53">
        <v>5</v>
      </c>
      <c r="I191" s="53">
        <v>5</v>
      </c>
      <c r="J191" s="53">
        <v>1</v>
      </c>
      <c r="K191" s="53">
        <v>1</v>
      </c>
      <c r="L191" s="53">
        <v>1</v>
      </c>
      <c r="M191" s="53">
        <v>4</v>
      </c>
      <c r="N191" s="53">
        <v>5</v>
      </c>
      <c r="O191" s="53">
        <v>1</v>
      </c>
      <c r="P191" s="53">
        <v>4</v>
      </c>
      <c r="Q191" s="53">
        <v>2</v>
      </c>
      <c r="R191" s="53">
        <v>2</v>
      </c>
      <c r="S191" s="53">
        <v>2</v>
      </c>
      <c r="T191" s="53">
        <v>1</v>
      </c>
      <c r="U191" s="53">
        <v>2</v>
      </c>
      <c r="V191" s="53" t="s">
        <v>5</v>
      </c>
      <c r="W191" s="53">
        <v>4</v>
      </c>
      <c r="X191" s="53">
        <v>5</v>
      </c>
      <c r="Y191" s="53">
        <v>1</v>
      </c>
      <c r="Z191" s="53">
        <v>5</v>
      </c>
      <c r="AA191" s="53">
        <v>4</v>
      </c>
      <c r="AB191" s="53">
        <v>4</v>
      </c>
      <c r="AC191" s="53">
        <v>2</v>
      </c>
      <c r="AD191" s="53">
        <v>5</v>
      </c>
      <c r="AE191" s="53">
        <v>4</v>
      </c>
      <c r="AF191" s="53">
        <v>3</v>
      </c>
      <c r="AG191" s="53">
        <v>3</v>
      </c>
      <c r="AH191" s="53">
        <v>2</v>
      </c>
      <c r="AI191" s="53">
        <v>4</v>
      </c>
      <c r="AJ191" s="53">
        <v>5</v>
      </c>
      <c r="AK191" s="53">
        <v>2</v>
      </c>
      <c r="AL191" s="53">
        <v>5</v>
      </c>
      <c r="AM191" s="53">
        <v>3</v>
      </c>
      <c r="AN191" s="53">
        <v>2</v>
      </c>
      <c r="AO191" s="53">
        <v>1</v>
      </c>
      <c r="AP191" s="53">
        <v>4</v>
      </c>
      <c r="AQ191" s="53">
        <v>5</v>
      </c>
      <c r="AR191" s="53">
        <v>4</v>
      </c>
      <c r="AS191" s="53">
        <v>2</v>
      </c>
      <c r="AT191" s="53">
        <v>1</v>
      </c>
      <c r="AU191" s="53">
        <v>1</v>
      </c>
      <c r="AV191" s="53">
        <v>4</v>
      </c>
      <c r="AW191" s="53">
        <v>4</v>
      </c>
      <c r="AX191" s="53">
        <v>1</v>
      </c>
      <c r="AY191" s="53">
        <v>4</v>
      </c>
      <c r="AZ191" s="53">
        <v>1</v>
      </c>
      <c r="BA191" s="53">
        <v>1</v>
      </c>
      <c r="BB191" s="53">
        <v>1</v>
      </c>
      <c r="BC191" s="53">
        <v>1</v>
      </c>
      <c r="BD191" s="53">
        <v>2</v>
      </c>
      <c r="BE191" s="53">
        <v>1</v>
      </c>
      <c r="BF191" s="53">
        <v>4</v>
      </c>
      <c r="BI191" s="53" t="s">
        <v>2069</v>
      </c>
      <c r="BK191" s="53" t="s">
        <v>2030</v>
      </c>
      <c r="BL191" s="53" t="s">
        <v>147</v>
      </c>
      <c r="BM191" s="53" t="s">
        <v>2464</v>
      </c>
      <c r="BN191" s="53" t="s">
        <v>163</v>
      </c>
      <c r="BO191" s="53" t="s">
        <v>171</v>
      </c>
      <c r="BP191" s="53" t="s">
        <v>177</v>
      </c>
      <c r="BQ191" s="53" t="s">
        <v>183</v>
      </c>
      <c r="BR191" s="53" t="s">
        <v>2465</v>
      </c>
      <c r="BS191" s="53" t="s">
        <v>202</v>
      </c>
      <c r="BT191" s="53" t="s">
        <v>498</v>
      </c>
      <c r="BU191" s="53" t="s">
        <v>208</v>
      </c>
      <c r="BV191" s="53" t="s">
        <v>214</v>
      </c>
      <c r="BW191" s="53" t="s">
        <v>2031</v>
      </c>
    </row>
    <row r="192" spans="1:75" ht="12.75" x14ac:dyDescent="0.2">
      <c r="A192" s="55">
        <v>43479.583296006946</v>
      </c>
      <c r="B192" s="53">
        <v>5</v>
      </c>
      <c r="C192" s="53">
        <v>5</v>
      </c>
      <c r="D192" s="53">
        <v>5</v>
      </c>
      <c r="E192" s="53">
        <v>5</v>
      </c>
      <c r="F192" s="53">
        <v>3</v>
      </c>
      <c r="G192" s="53">
        <v>5</v>
      </c>
      <c r="H192" s="53">
        <v>5</v>
      </c>
      <c r="I192" s="53">
        <v>4</v>
      </c>
      <c r="J192" s="53">
        <v>3</v>
      </c>
      <c r="K192" s="53">
        <v>5</v>
      </c>
      <c r="L192" s="53">
        <v>5</v>
      </c>
      <c r="M192" s="53">
        <v>5</v>
      </c>
      <c r="N192" s="53">
        <v>5</v>
      </c>
      <c r="O192" s="53">
        <v>3</v>
      </c>
      <c r="P192" s="53">
        <v>5</v>
      </c>
      <c r="Q192" s="53">
        <v>5</v>
      </c>
      <c r="R192" s="53">
        <v>3</v>
      </c>
      <c r="S192" s="53">
        <v>3</v>
      </c>
      <c r="T192" s="53">
        <v>5</v>
      </c>
      <c r="U192" s="53">
        <v>5</v>
      </c>
      <c r="V192" s="53">
        <v>3</v>
      </c>
      <c r="W192" s="53">
        <v>5</v>
      </c>
      <c r="X192" s="53">
        <v>5</v>
      </c>
      <c r="Y192" s="53">
        <v>5</v>
      </c>
      <c r="Z192" s="53">
        <v>5</v>
      </c>
      <c r="AA192" s="53">
        <v>5</v>
      </c>
      <c r="AB192" s="53">
        <v>5</v>
      </c>
      <c r="AC192" s="53">
        <v>5</v>
      </c>
      <c r="AD192" s="53">
        <v>5</v>
      </c>
      <c r="AE192" s="53">
        <v>5</v>
      </c>
      <c r="AF192" s="53">
        <v>4</v>
      </c>
      <c r="AG192" s="53">
        <v>5</v>
      </c>
      <c r="AH192" s="53">
        <v>5</v>
      </c>
      <c r="AI192" s="53">
        <v>5</v>
      </c>
      <c r="AJ192" s="53">
        <v>5</v>
      </c>
      <c r="AK192" s="53">
        <v>5</v>
      </c>
      <c r="AL192" s="53">
        <v>5</v>
      </c>
      <c r="AM192" s="53">
        <v>5</v>
      </c>
      <c r="AN192" s="53">
        <v>5</v>
      </c>
      <c r="AO192" s="53">
        <v>4</v>
      </c>
      <c r="AP192" s="53">
        <v>5</v>
      </c>
      <c r="AQ192" s="53">
        <v>5</v>
      </c>
      <c r="AR192" s="53">
        <v>4</v>
      </c>
      <c r="AS192" s="53">
        <v>3</v>
      </c>
      <c r="AT192" s="53">
        <v>5</v>
      </c>
      <c r="AU192" s="53">
        <v>5</v>
      </c>
      <c r="AV192" s="53">
        <v>5</v>
      </c>
      <c r="AW192" s="53">
        <v>4</v>
      </c>
      <c r="AX192" s="53">
        <v>4</v>
      </c>
      <c r="AY192" s="53">
        <v>5</v>
      </c>
      <c r="AZ192" s="53">
        <v>5</v>
      </c>
      <c r="BA192" s="53">
        <v>3</v>
      </c>
      <c r="BB192" s="53">
        <v>3</v>
      </c>
      <c r="BC192" s="53">
        <v>3</v>
      </c>
      <c r="BD192" s="53">
        <v>3</v>
      </c>
      <c r="BE192" s="53">
        <v>3</v>
      </c>
      <c r="BF192" s="53">
        <v>5</v>
      </c>
      <c r="BG192" s="53" t="s">
        <v>2466</v>
      </c>
      <c r="BH192" s="53" t="s">
        <v>2060</v>
      </c>
      <c r="BI192" s="53" t="s">
        <v>2036</v>
      </c>
      <c r="BJ192" s="53" t="s">
        <v>2233</v>
      </c>
      <c r="BK192" s="53" t="s">
        <v>2034</v>
      </c>
      <c r="BL192" s="53" t="s">
        <v>148</v>
      </c>
      <c r="BM192" s="53" t="s">
        <v>2467</v>
      </c>
      <c r="BN192" s="53" t="s">
        <v>163</v>
      </c>
      <c r="BO192" s="53" t="s">
        <v>169</v>
      </c>
      <c r="BP192" s="53" t="s">
        <v>176</v>
      </c>
      <c r="BQ192" s="53" t="s">
        <v>183</v>
      </c>
      <c r="BR192" s="53" t="s">
        <v>548</v>
      </c>
      <c r="BS192" s="53" t="s">
        <v>205</v>
      </c>
      <c r="BT192" s="53" t="s">
        <v>383</v>
      </c>
      <c r="BU192" s="53" t="s">
        <v>208</v>
      </c>
      <c r="BV192" s="53" t="s">
        <v>214</v>
      </c>
      <c r="BW192" s="53" t="s">
        <v>2031</v>
      </c>
    </row>
    <row r="193" spans="1:75" ht="12.75" x14ac:dyDescent="0.2">
      <c r="A193" s="55">
        <v>43479.59051631944</v>
      </c>
      <c r="B193" s="53">
        <v>3</v>
      </c>
      <c r="C193" s="53">
        <v>5</v>
      </c>
      <c r="D193" s="53">
        <v>5</v>
      </c>
      <c r="E193" s="53">
        <v>4</v>
      </c>
      <c r="F193" s="53">
        <v>2</v>
      </c>
      <c r="G193" s="53">
        <v>5</v>
      </c>
      <c r="H193" s="53">
        <v>5</v>
      </c>
      <c r="I193" s="53">
        <v>4</v>
      </c>
      <c r="J193" s="53">
        <v>4</v>
      </c>
      <c r="K193" s="53">
        <v>2</v>
      </c>
      <c r="L193" s="53">
        <v>4</v>
      </c>
      <c r="M193" s="53">
        <v>4</v>
      </c>
      <c r="N193" s="53">
        <v>5</v>
      </c>
      <c r="O193" s="53">
        <v>3</v>
      </c>
      <c r="P193" s="53">
        <v>5</v>
      </c>
      <c r="Q193" s="53">
        <v>3</v>
      </c>
      <c r="R193" s="53">
        <v>5</v>
      </c>
      <c r="S193" s="53">
        <v>1</v>
      </c>
      <c r="T193" s="53">
        <v>3</v>
      </c>
      <c r="U193" s="53">
        <v>2</v>
      </c>
      <c r="V193" s="53">
        <v>2</v>
      </c>
      <c r="W193" s="53">
        <v>3</v>
      </c>
      <c r="X193" s="53">
        <v>5</v>
      </c>
      <c r="Y193" s="53">
        <v>5</v>
      </c>
      <c r="Z193" s="53">
        <v>5</v>
      </c>
      <c r="AA193" s="53">
        <v>4</v>
      </c>
      <c r="AB193" s="53">
        <v>5</v>
      </c>
      <c r="AC193" s="53">
        <v>5</v>
      </c>
      <c r="AD193" s="53">
        <v>5</v>
      </c>
      <c r="AE193" s="53">
        <v>5</v>
      </c>
      <c r="AF193" s="53">
        <v>5</v>
      </c>
      <c r="AG193" s="53">
        <v>5</v>
      </c>
      <c r="AH193" s="53">
        <v>5</v>
      </c>
      <c r="AI193" s="53">
        <v>4</v>
      </c>
      <c r="AJ193" s="53">
        <v>5</v>
      </c>
      <c r="AK193" s="53">
        <v>4</v>
      </c>
      <c r="AL193" s="53">
        <v>5</v>
      </c>
      <c r="AM193" s="53">
        <v>5</v>
      </c>
      <c r="AN193" s="53">
        <v>5</v>
      </c>
      <c r="AO193" s="53">
        <v>3</v>
      </c>
      <c r="AP193" s="53">
        <v>5</v>
      </c>
      <c r="AQ193" s="53">
        <v>4</v>
      </c>
      <c r="AR193" s="53">
        <v>4</v>
      </c>
      <c r="AS193" s="53">
        <v>3</v>
      </c>
      <c r="AT193" s="53">
        <v>4</v>
      </c>
      <c r="AU193" s="53">
        <v>4</v>
      </c>
      <c r="AV193" s="53">
        <v>4</v>
      </c>
      <c r="AW193" s="53">
        <v>5</v>
      </c>
      <c r="AX193" s="53">
        <v>4</v>
      </c>
      <c r="AY193" s="53">
        <v>5</v>
      </c>
      <c r="AZ193" s="53">
        <v>5</v>
      </c>
      <c r="BA193" s="53">
        <v>5</v>
      </c>
      <c r="BB193" s="53">
        <v>3</v>
      </c>
      <c r="BC193" s="53">
        <v>4</v>
      </c>
      <c r="BD193" s="53">
        <v>2</v>
      </c>
      <c r="BE193" s="53">
        <v>2</v>
      </c>
      <c r="BF193" s="53">
        <v>5</v>
      </c>
      <c r="BH193" s="53" t="s">
        <v>2027</v>
      </c>
      <c r="BI193" s="53" t="s">
        <v>2061</v>
      </c>
      <c r="BJ193" s="53" t="s">
        <v>2468</v>
      </c>
      <c r="BK193" s="53" t="s">
        <v>2049</v>
      </c>
      <c r="BL193" s="53" t="s">
        <v>724</v>
      </c>
      <c r="BM193" s="53" t="s">
        <v>2469</v>
      </c>
      <c r="BN193" s="53" t="s">
        <v>162</v>
      </c>
      <c r="BO193" s="53" t="s">
        <v>171</v>
      </c>
      <c r="BP193" s="53" t="s">
        <v>177</v>
      </c>
      <c r="BQ193" s="53" t="s">
        <v>183</v>
      </c>
      <c r="BR193" s="53" t="s">
        <v>2470</v>
      </c>
      <c r="BS193" s="53" t="s">
        <v>203</v>
      </c>
      <c r="BT193" s="53" t="s">
        <v>372</v>
      </c>
      <c r="BU193" s="53" t="s">
        <v>208</v>
      </c>
      <c r="BV193" s="53" t="s">
        <v>214</v>
      </c>
      <c r="BW193" s="53" t="s">
        <v>2031</v>
      </c>
    </row>
    <row r="194" spans="1:75" ht="12.75" x14ac:dyDescent="0.2">
      <c r="A194" s="55">
        <v>43479.600742962968</v>
      </c>
      <c r="B194" s="53">
        <v>2</v>
      </c>
      <c r="C194" s="53">
        <v>5</v>
      </c>
      <c r="D194" s="53">
        <v>5</v>
      </c>
      <c r="E194" s="53">
        <v>4</v>
      </c>
      <c r="F194" s="53">
        <v>1</v>
      </c>
      <c r="G194" s="53">
        <v>5</v>
      </c>
      <c r="H194" s="53">
        <v>5</v>
      </c>
      <c r="I194" s="53">
        <v>4</v>
      </c>
      <c r="J194" s="53">
        <v>1</v>
      </c>
      <c r="K194" s="53" t="s">
        <v>5</v>
      </c>
      <c r="L194" s="53">
        <v>2</v>
      </c>
      <c r="M194" s="53">
        <v>3</v>
      </c>
      <c r="N194" s="53">
        <v>1</v>
      </c>
      <c r="O194" s="53">
        <v>2</v>
      </c>
      <c r="P194" s="53">
        <v>2</v>
      </c>
      <c r="Q194" s="53">
        <v>5</v>
      </c>
      <c r="R194" s="53">
        <v>2</v>
      </c>
      <c r="S194" s="53">
        <v>1</v>
      </c>
      <c r="T194" s="53">
        <v>2</v>
      </c>
      <c r="U194" s="53">
        <v>3</v>
      </c>
      <c r="V194" s="53" t="s">
        <v>5</v>
      </c>
      <c r="W194" s="53">
        <v>3</v>
      </c>
      <c r="X194" s="53">
        <v>5</v>
      </c>
      <c r="Y194" s="53" t="s">
        <v>5</v>
      </c>
      <c r="Z194" s="53">
        <v>5</v>
      </c>
      <c r="AA194" s="53">
        <v>4</v>
      </c>
      <c r="AB194" s="53">
        <v>5</v>
      </c>
      <c r="AC194" s="53">
        <v>5</v>
      </c>
      <c r="AD194" s="53">
        <v>5</v>
      </c>
      <c r="AE194" s="53">
        <v>5</v>
      </c>
      <c r="AF194" s="53">
        <v>3</v>
      </c>
      <c r="AG194" s="53">
        <v>2</v>
      </c>
      <c r="AH194" s="53">
        <v>3</v>
      </c>
      <c r="AI194" s="53">
        <v>5</v>
      </c>
      <c r="AJ194" s="53">
        <v>2</v>
      </c>
      <c r="AK194" s="53">
        <v>4</v>
      </c>
      <c r="AL194" s="53">
        <v>5</v>
      </c>
      <c r="AM194" s="53">
        <v>4</v>
      </c>
      <c r="AN194" s="53">
        <v>3</v>
      </c>
      <c r="AO194" s="53">
        <v>1</v>
      </c>
      <c r="AP194" s="53">
        <v>5</v>
      </c>
      <c r="AQ194" s="53">
        <v>5</v>
      </c>
      <c r="AR194" s="53">
        <v>4</v>
      </c>
      <c r="AS194" s="53">
        <v>1</v>
      </c>
      <c r="AT194" s="53" t="s">
        <v>5</v>
      </c>
      <c r="AU194" s="53">
        <v>3</v>
      </c>
      <c r="AV194" s="53">
        <v>3</v>
      </c>
      <c r="AW194" s="53">
        <v>1</v>
      </c>
      <c r="AX194" s="53">
        <v>2</v>
      </c>
      <c r="AY194" s="53">
        <v>3</v>
      </c>
      <c r="AZ194" s="53">
        <v>4</v>
      </c>
      <c r="BA194" s="53">
        <v>2</v>
      </c>
      <c r="BB194" s="53">
        <v>3</v>
      </c>
      <c r="BC194" s="53">
        <v>2</v>
      </c>
      <c r="BD194" s="53">
        <v>3</v>
      </c>
      <c r="BE194" s="53" t="s">
        <v>5</v>
      </c>
      <c r="BF194" s="53">
        <v>3</v>
      </c>
      <c r="BG194" s="53" t="s">
        <v>2471</v>
      </c>
      <c r="BH194" s="53" t="s">
        <v>2199</v>
      </c>
      <c r="BI194" s="53" t="s">
        <v>2036</v>
      </c>
      <c r="BJ194" s="53" t="s">
        <v>2472</v>
      </c>
      <c r="BK194" s="53" t="s">
        <v>2049</v>
      </c>
      <c r="BL194" s="53" t="s">
        <v>2404</v>
      </c>
      <c r="BM194" s="53" t="s">
        <v>2473</v>
      </c>
      <c r="BN194" s="53" t="s">
        <v>163</v>
      </c>
      <c r="BO194" s="53" t="s">
        <v>170</v>
      </c>
      <c r="BP194" s="53" t="s">
        <v>176</v>
      </c>
      <c r="BQ194" s="53" t="s">
        <v>183</v>
      </c>
      <c r="BR194" s="53" t="s">
        <v>345</v>
      </c>
      <c r="BS194" s="53" t="s">
        <v>203</v>
      </c>
      <c r="BT194" s="53" t="s">
        <v>532</v>
      </c>
      <c r="BU194" s="53" t="s">
        <v>208</v>
      </c>
      <c r="BV194" s="53" t="s">
        <v>214</v>
      </c>
      <c r="BW194" s="53" t="s">
        <v>2031</v>
      </c>
    </row>
    <row r="195" spans="1:75" ht="12.75" x14ac:dyDescent="0.2">
      <c r="A195" s="55">
        <v>43479.631985011569</v>
      </c>
      <c r="B195" s="53">
        <v>5</v>
      </c>
      <c r="C195" s="53">
        <v>5</v>
      </c>
      <c r="D195" s="53">
        <v>4</v>
      </c>
      <c r="E195" s="53">
        <v>4</v>
      </c>
      <c r="F195" s="53">
        <v>3</v>
      </c>
      <c r="G195" s="53">
        <v>5</v>
      </c>
      <c r="H195" s="53">
        <v>5</v>
      </c>
      <c r="I195" s="53">
        <v>4</v>
      </c>
      <c r="J195" s="53">
        <v>4</v>
      </c>
      <c r="K195" s="53">
        <v>5</v>
      </c>
      <c r="L195" s="53">
        <v>5</v>
      </c>
      <c r="M195" s="53">
        <v>4</v>
      </c>
      <c r="N195" s="53">
        <v>3</v>
      </c>
      <c r="O195" s="53">
        <v>4</v>
      </c>
      <c r="P195" s="53">
        <v>5</v>
      </c>
      <c r="Q195" s="53">
        <v>5</v>
      </c>
      <c r="R195" s="53">
        <v>5</v>
      </c>
      <c r="S195" s="53">
        <v>4</v>
      </c>
      <c r="T195" s="53">
        <v>4</v>
      </c>
      <c r="U195" s="53">
        <v>3</v>
      </c>
      <c r="V195" s="53">
        <v>4</v>
      </c>
      <c r="W195" s="53">
        <v>4</v>
      </c>
      <c r="X195" s="53">
        <v>4</v>
      </c>
      <c r="Y195" s="53">
        <v>5</v>
      </c>
      <c r="Z195" s="53">
        <v>5</v>
      </c>
      <c r="AA195" s="53">
        <v>4</v>
      </c>
      <c r="AB195" s="53">
        <v>5</v>
      </c>
      <c r="AC195" s="53">
        <v>3</v>
      </c>
      <c r="AD195" s="53">
        <v>4</v>
      </c>
      <c r="AE195" s="53">
        <v>4</v>
      </c>
      <c r="AF195" s="53">
        <v>3</v>
      </c>
      <c r="AG195" s="53">
        <v>4</v>
      </c>
      <c r="AH195" s="53">
        <v>5</v>
      </c>
      <c r="AI195" s="53">
        <v>5</v>
      </c>
      <c r="AJ195" s="53">
        <v>5</v>
      </c>
      <c r="AK195" s="53">
        <v>5</v>
      </c>
      <c r="AL195" s="53">
        <v>5</v>
      </c>
      <c r="AM195" s="53">
        <v>4</v>
      </c>
      <c r="AN195" s="53">
        <v>4</v>
      </c>
      <c r="AO195" s="53">
        <v>4</v>
      </c>
      <c r="AP195" s="53">
        <v>5</v>
      </c>
      <c r="AQ195" s="53">
        <v>4</v>
      </c>
      <c r="AR195" s="53">
        <v>5</v>
      </c>
      <c r="AS195" s="53">
        <v>4</v>
      </c>
      <c r="AT195" s="53">
        <v>4</v>
      </c>
      <c r="AU195" s="53">
        <v>5</v>
      </c>
      <c r="AV195" s="53">
        <v>5</v>
      </c>
      <c r="AW195" s="53">
        <v>3</v>
      </c>
      <c r="AX195" s="53">
        <v>5</v>
      </c>
      <c r="AY195" s="53">
        <v>5</v>
      </c>
      <c r="AZ195" s="53">
        <v>5</v>
      </c>
      <c r="BA195" s="53">
        <v>5</v>
      </c>
      <c r="BB195" s="53">
        <v>4</v>
      </c>
      <c r="BC195" s="53">
        <v>4</v>
      </c>
      <c r="BD195" s="53">
        <v>3</v>
      </c>
      <c r="BE195" s="53">
        <v>4</v>
      </c>
      <c r="BF195" s="53">
        <v>4</v>
      </c>
      <c r="BH195" s="53" t="s">
        <v>2370</v>
      </c>
      <c r="BI195" s="53" t="s">
        <v>2036</v>
      </c>
      <c r="BJ195" s="53" t="s">
        <v>2186</v>
      </c>
      <c r="BK195" s="53" t="s">
        <v>2034</v>
      </c>
      <c r="BL195" s="53" t="s">
        <v>323</v>
      </c>
      <c r="BN195" s="53" t="s">
        <v>163</v>
      </c>
      <c r="BO195" s="53" t="s">
        <v>171</v>
      </c>
      <c r="BP195" s="53" t="s">
        <v>2474</v>
      </c>
      <c r="BQ195" s="53" t="s">
        <v>183</v>
      </c>
      <c r="BR195" s="53" t="s">
        <v>2475</v>
      </c>
      <c r="BS195" s="53" t="s">
        <v>2276</v>
      </c>
      <c r="BT195" s="53" t="s">
        <v>155</v>
      </c>
      <c r="BU195" s="53" t="s">
        <v>208</v>
      </c>
      <c r="BV195" s="53" t="s">
        <v>214</v>
      </c>
      <c r="BW195" s="53" t="s">
        <v>2031</v>
      </c>
    </row>
    <row r="196" spans="1:75" ht="12.75" x14ac:dyDescent="0.2">
      <c r="A196" s="55">
        <v>43479.644132500005</v>
      </c>
      <c r="B196" s="53">
        <v>4</v>
      </c>
      <c r="C196" s="53">
        <v>1</v>
      </c>
      <c r="D196" s="53">
        <v>1</v>
      </c>
      <c r="E196" s="53">
        <v>1</v>
      </c>
      <c r="F196" s="53">
        <v>1</v>
      </c>
      <c r="G196" s="53">
        <v>3</v>
      </c>
      <c r="H196" s="53">
        <v>2</v>
      </c>
      <c r="I196" s="53">
        <v>1</v>
      </c>
      <c r="J196" s="53">
        <v>1</v>
      </c>
      <c r="K196" s="53">
        <v>5</v>
      </c>
      <c r="L196" s="53">
        <v>5</v>
      </c>
      <c r="M196" s="53">
        <v>3</v>
      </c>
      <c r="N196" s="53">
        <v>5</v>
      </c>
      <c r="O196" s="53">
        <v>3</v>
      </c>
      <c r="P196" s="53">
        <v>5</v>
      </c>
      <c r="Q196" s="53">
        <v>1</v>
      </c>
      <c r="R196" s="53">
        <v>1</v>
      </c>
      <c r="S196" s="53">
        <v>1</v>
      </c>
      <c r="T196" s="53">
        <v>1</v>
      </c>
      <c r="U196" s="53">
        <v>1</v>
      </c>
      <c r="V196" s="53">
        <v>1</v>
      </c>
      <c r="W196" s="53">
        <v>3</v>
      </c>
      <c r="X196" s="53">
        <v>1</v>
      </c>
      <c r="Y196" s="53">
        <v>1</v>
      </c>
      <c r="Z196" s="53">
        <v>4</v>
      </c>
      <c r="AA196" s="53">
        <v>2</v>
      </c>
      <c r="AB196" s="53">
        <v>5</v>
      </c>
      <c r="AC196" s="53">
        <v>1</v>
      </c>
      <c r="AD196" s="53">
        <v>2</v>
      </c>
      <c r="AE196" s="53">
        <v>1</v>
      </c>
      <c r="AF196" s="53">
        <v>2</v>
      </c>
      <c r="AG196" s="53" t="s">
        <v>5</v>
      </c>
      <c r="AH196" s="53">
        <v>1</v>
      </c>
      <c r="AI196" s="53">
        <v>2</v>
      </c>
      <c r="AJ196" s="53">
        <v>3</v>
      </c>
      <c r="AK196" s="53">
        <v>5</v>
      </c>
      <c r="AL196" s="53">
        <v>1</v>
      </c>
      <c r="AM196" s="53">
        <v>1</v>
      </c>
      <c r="AN196" s="53">
        <v>1</v>
      </c>
      <c r="AO196" s="53">
        <v>2</v>
      </c>
      <c r="AP196" s="53">
        <v>4</v>
      </c>
      <c r="AQ196" s="53">
        <v>2</v>
      </c>
      <c r="AR196" s="53" t="s">
        <v>5</v>
      </c>
      <c r="AS196" s="53">
        <v>1</v>
      </c>
      <c r="AT196" s="53">
        <v>5</v>
      </c>
      <c r="AU196" s="53">
        <v>5</v>
      </c>
      <c r="AV196" s="53">
        <v>4</v>
      </c>
      <c r="AW196" s="53">
        <v>5</v>
      </c>
      <c r="AX196" s="53">
        <v>3</v>
      </c>
      <c r="AY196" s="53">
        <v>2</v>
      </c>
      <c r="AZ196" s="53">
        <v>2</v>
      </c>
      <c r="BA196" s="53">
        <v>5</v>
      </c>
      <c r="BB196" s="53">
        <v>1</v>
      </c>
      <c r="BC196" s="53">
        <v>3</v>
      </c>
      <c r="BD196" s="53">
        <v>1</v>
      </c>
      <c r="BE196" s="53">
        <v>1</v>
      </c>
      <c r="BF196" s="53" t="s">
        <v>5</v>
      </c>
      <c r="BH196" s="53" t="s">
        <v>2085</v>
      </c>
      <c r="BI196" s="53" t="s">
        <v>2061</v>
      </c>
      <c r="BJ196" s="53" t="s">
        <v>2141</v>
      </c>
      <c r="BK196" s="53" t="s">
        <v>2034</v>
      </c>
      <c r="BL196" s="53" t="s">
        <v>147</v>
      </c>
      <c r="BM196" s="53" t="s">
        <v>2476</v>
      </c>
      <c r="BN196" s="53" t="s">
        <v>162</v>
      </c>
      <c r="BO196" s="53" t="s">
        <v>170</v>
      </c>
      <c r="BP196" s="53" t="s">
        <v>176</v>
      </c>
      <c r="BQ196" s="53" t="s">
        <v>183</v>
      </c>
      <c r="BR196" s="53" t="s">
        <v>2477</v>
      </c>
      <c r="BS196" s="53" t="s">
        <v>202</v>
      </c>
      <c r="BT196" s="53" t="s">
        <v>468</v>
      </c>
      <c r="BU196" s="53" t="s">
        <v>208</v>
      </c>
      <c r="BV196" s="53" t="s">
        <v>214</v>
      </c>
      <c r="BW196" s="53" t="s">
        <v>2031</v>
      </c>
    </row>
    <row r="197" spans="1:75" ht="12.75" x14ac:dyDescent="0.2">
      <c r="A197" s="55">
        <v>43479.696673275466</v>
      </c>
      <c r="B197" s="53">
        <v>4</v>
      </c>
      <c r="C197" s="53">
        <v>4</v>
      </c>
      <c r="D197" s="53">
        <v>4</v>
      </c>
      <c r="E197" s="53">
        <v>2</v>
      </c>
      <c r="F197" s="53">
        <v>1</v>
      </c>
      <c r="G197" s="53">
        <v>4</v>
      </c>
      <c r="H197" s="53">
        <v>2</v>
      </c>
      <c r="I197" s="53">
        <v>3</v>
      </c>
      <c r="J197" s="53">
        <v>4</v>
      </c>
      <c r="K197" s="53">
        <v>1</v>
      </c>
      <c r="L197" s="53">
        <v>3</v>
      </c>
      <c r="M197" s="53">
        <v>2</v>
      </c>
      <c r="N197" s="53">
        <v>4</v>
      </c>
      <c r="O197" s="53">
        <v>4</v>
      </c>
      <c r="P197" s="53">
        <v>4</v>
      </c>
      <c r="Q197" s="53">
        <v>4</v>
      </c>
      <c r="R197" s="53">
        <v>1</v>
      </c>
      <c r="S197" s="53">
        <v>3</v>
      </c>
      <c r="T197" s="53">
        <v>3</v>
      </c>
      <c r="U197" s="53">
        <v>3</v>
      </c>
      <c r="V197" s="53" t="s">
        <v>5</v>
      </c>
      <c r="W197" s="53">
        <v>5</v>
      </c>
      <c r="X197" s="53">
        <v>2</v>
      </c>
      <c r="Y197" s="53">
        <v>3</v>
      </c>
      <c r="Z197" s="53">
        <v>4</v>
      </c>
      <c r="AA197" s="53">
        <v>4</v>
      </c>
      <c r="AB197" s="53">
        <v>4</v>
      </c>
      <c r="AC197" s="53">
        <v>4</v>
      </c>
      <c r="AD197" s="53">
        <v>4</v>
      </c>
      <c r="AE197" s="53">
        <v>4</v>
      </c>
      <c r="AF197" s="53">
        <v>4</v>
      </c>
      <c r="AG197" s="53">
        <v>5</v>
      </c>
      <c r="AH197" s="53">
        <v>5</v>
      </c>
      <c r="AI197" s="53">
        <v>5</v>
      </c>
      <c r="AJ197" s="53">
        <v>5</v>
      </c>
      <c r="AK197" s="53">
        <v>4</v>
      </c>
      <c r="AL197" s="53">
        <v>5</v>
      </c>
      <c r="AM197" s="53">
        <v>4</v>
      </c>
      <c r="AN197" s="53">
        <v>2</v>
      </c>
      <c r="AO197" s="53">
        <v>2</v>
      </c>
      <c r="AP197" s="53">
        <v>4</v>
      </c>
      <c r="AQ197" s="53">
        <v>2</v>
      </c>
      <c r="AR197" s="53">
        <v>2</v>
      </c>
      <c r="AS197" s="53">
        <v>4</v>
      </c>
      <c r="AT197" s="53">
        <v>2</v>
      </c>
      <c r="AU197" s="53">
        <v>2</v>
      </c>
      <c r="AV197" s="53">
        <v>3</v>
      </c>
      <c r="AW197" s="53">
        <v>5</v>
      </c>
      <c r="AX197" s="53">
        <v>3</v>
      </c>
      <c r="AY197" s="53">
        <v>3</v>
      </c>
      <c r="AZ197" s="53">
        <v>3</v>
      </c>
      <c r="BA197" s="53">
        <v>2</v>
      </c>
      <c r="BB197" s="53">
        <v>2</v>
      </c>
      <c r="BC197" s="53">
        <v>4</v>
      </c>
      <c r="BD197" s="53">
        <v>3</v>
      </c>
      <c r="BE197" s="53" t="s">
        <v>5</v>
      </c>
      <c r="BF197" s="53">
        <v>5</v>
      </c>
      <c r="BH197" s="53" t="s">
        <v>2278</v>
      </c>
      <c r="BI197" s="53" t="s">
        <v>2069</v>
      </c>
      <c r="BJ197" s="53" t="s">
        <v>2086</v>
      </c>
      <c r="BK197" s="53" t="s">
        <v>2042</v>
      </c>
      <c r="BL197" s="53" t="s">
        <v>2052</v>
      </c>
      <c r="BM197" s="53" t="s">
        <v>2478</v>
      </c>
      <c r="BN197" s="53" t="s">
        <v>162</v>
      </c>
      <c r="BO197" s="53" t="s">
        <v>171</v>
      </c>
      <c r="BP197" s="53" t="s">
        <v>177</v>
      </c>
      <c r="BQ197" s="53" t="s">
        <v>183</v>
      </c>
      <c r="BS197" s="53" t="s">
        <v>203</v>
      </c>
      <c r="BT197" s="53" t="s">
        <v>377</v>
      </c>
      <c r="BU197" s="53" t="s">
        <v>208</v>
      </c>
      <c r="BV197" s="53" t="s">
        <v>214</v>
      </c>
      <c r="BW197" s="53" t="s">
        <v>2031</v>
      </c>
    </row>
    <row r="198" spans="1:75" ht="12.75" x14ac:dyDescent="0.2">
      <c r="A198" s="55">
        <v>43479.697529201389</v>
      </c>
      <c r="B198" s="53">
        <v>2</v>
      </c>
      <c r="C198" s="53" t="s">
        <v>5</v>
      </c>
      <c r="D198" s="53" t="s">
        <v>5</v>
      </c>
      <c r="E198" s="53">
        <v>3</v>
      </c>
      <c r="F198" s="53">
        <v>1</v>
      </c>
      <c r="G198" s="53" t="s">
        <v>5</v>
      </c>
      <c r="H198" s="53" t="s">
        <v>5</v>
      </c>
      <c r="I198" s="53" t="s">
        <v>5</v>
      </c>
      <c r="J198" s="53">
        <v>2</v>
      </c>
      <c r="K198" s="53" t="s">
        <v>5</v>
      </c>
      <c r="L198" s="53">
        <v>1</v>
      </c>
      <c r="M198" s="53">
        <v>2</v>
      </c>
      <c r="N198" s="53" t="s">
        <v>5</v>
      </c>
      <c r="O198" s="53">
        <v>1</v>
      </c>
      <c r="P198" s="53" t="s">
        <v>5</v>
      </c>
      <c r="Q198" s="53">
        <v>5</v>
      </c>
      <c r="R198" s="53">
        <v>5</v>
      </c>
      <c r="S198" s="53">
        <v>1</v>
      </c>
      <c r="T198" s="53">
        <v>1</v>
      </c>
      <c r="U198" s="53">
        <v>1</v>
      </c>
      <c r="V198" s="53">
        <v>1</v>
      </c>
      <c r="W198" s="53" t="s">
        <v>5</v>
      </c>
      <c r="X198" s="53">
        <v>5</v>
      </c>
      <c r="Y198" s="53">
        <v>1</v>
      </c>
      <c r="Z198" s="53">
        <v>5</v>
      </c>
      <c r="AA198" s="53">
        <v>5</v>
      </c>
      <c r="AB198" s="53">
        <v>3</v>
      </c>
      <c r="AC198" s="53">
        <v>5</v>
      </c>
      <c r="AD198" s="53">
        <v>5</v>
      </c>
      <c r="AE198" s="53">
        <v>5</v>
      </c>
      <c r="AF198" s="53">
        <v>5</v>
      </c>
      <c r="AG198" s="53">
        <v>5</v>
      </c>
      <c r="AH198" s="53">
        <v>5</v>
      </c>
      <c r="AI198" s="53">
        <v>5</v>
      </c>
      <c r="AJ198" s="53">
        <v>5</v>
      </c>
      <c r="AK198" s="53">
        <v>2</v>
      </c>
      <c r="AL198" s="53">
        <v>5</v>
      </c>
      <c r="AM198" s="53">
        <v>5</v>
      </c>
      <c r="AN198" s="53">
        <v>3</v>
      </c>
      <c r="AO198" s="53">
        <v>2</v>
      </c>
      <c r="AP198" s="53">
        <v>5</v>
      </c>
      <c r="AQ198" s="53">
        <v>5</v>
      </c>
      <c r="AR198" s="53">
        <v>5</v>
      </c>
      <c r="AS198" s="53">
        <v>2</v>
      </c>
      <c r="AT198" s="53">
        <v>5</v>
      </c>
      <c r="AU198" s="53">
        <v>1</v>
      </c>
      <c r="AV198" s="53">
        <v>5</v>
      </c>
      <c r="AW198" s="53">
        <v>5</v>
      </c>
      <c r="AX198" s="53">
        <v>5</v>
      </c>
      <c r="AY198" s="53">
        <v>3</v>
      </c>
      <c r="AZ198" s="53">
        <v>2</v>
      </c>
      <c r="BA198" s="53">
        <v>1</v>
      </c>
      <c r="BB198" s="53">
        <v>1</v>
      </c>
      <c r="BC198" s="53">
        <v>1</v>
      </c>
      <c r="BD198" s="53">
        <v>1</v>
      </c>
      <c r="BE198" s="53" t="s">
        <v>5</v>
      </c>
      <c r="BF198" s="53">
        <v>5</v>
      </c>
      <c r="BI198" s="53" t="s">
        <v>2033</v>
      </c>
      <c r="BJ198" s="53" t="s">
        <v>2066</v>
      </c>
      <c r="BK198" s="53" t="s">
        <v>2042</v>
      </c>
      <c r="BL198" s="53" t="s">
        <v>507</v>
      </c>
      <c r="BM198" s="53" t="s">
        <v>2479</v>
      </c>
      <c r="BN198" s="53" t="s">
        <v>163</v>
      </c>
      <c r="BO198" s="53" t="s">
        <v>170</v>
      </c>
      <c r="BP198" s="53" t="s">
        <v>176</v>
      </c>
      <c r="BQ198" s="53" t="s">
        <v>183</v>
      </c>
      <c r="BR198" s="53" t="s">
        <v>1234</v>
      </c>
      <c r="BS198" s="53" t="s">
        <v>153</v>
      </c>
      <c r="BT198" s="53" t="s">
        <v>593</v>
      </c>
      <c r="BU198" s="53" t="s">
        <v>208</v>
      </c>
      <c r="BV198" s="53" t="s">
        <v>214</v>
      </c>
      <c r="BW198" s="53" t="s">
        <v>2031</v>
      </c>
    </row>
    <row r="199" spans="1:75" ht="12.75" x14ac:dyDescent="0.2">
      <c r="A199" s="55">
        <v>43479.702625972219</v>
      </c>
      <c r="B199" s="53" t="s">
        <v>5</v>
      </c>
      <c r="C199" s="53">
        <v>1</v>
      </c>
      <c r="D199" s="53">
        <v>1</v>
      </c>
      <c r="E199" s="53">
        <v>2</v>
      </c>
      <c r="F199" s="53">
        <v>1</v>
      </c>
      <c r="G199" s="53">
        <v>5</v>
      </c>
      <c r="H199" s="53">
        <v>1</v>
      </c>
      <c r="I199" s="53">
        <v>3</v>
      </c>
      <c r="J199" s="53">
        <v>5</v>
      </c>
      <c r="K199" s="53">
        <v>5</v>
      </c>
      <c r="L199" s="53">
        <v>5</v>
      </c>
      <c r="M199" s="53">
        <v>1</v>
      </c>
      <c r="N199" s="53">
        <v>5</v>
      </c>
      <c r="O199" s="53">
        <v>3</v>
      </c>
      <c r="P199" s="53">
        <v>3</v>
      </c>
      <c r="Q199" s="53">
        <v>5</v>
      </c>
      <c r="R199" s="53">
        <v>5</v>
      </c>
      <c r="S199" s="53">
        <v>1</v>
      </c>
      <c r="T199" s="53">
        <v>1</v>
      </c>
      <c r="U199" s="53">
        <v>5</v>
      </c>
      <c r="V199" s="53" t="s">
        <v>5</v>
      </c>
      <c r="W199" s="53">
        <v>3</v>
      </c>
      <c r="X199" s="53">
        <v>2</v>
      </c>
      <c r="Y199" s="53">
        <v>5</v>
      </c>
      <c r="Z199" s="53">
        <v>1</v>
      </c>
      <c r="AA199" s="53">
        <v>1</v>
      </c>
      <c r="AB199" s="53">
        <v>3</v>
      </c>
      <c r="AC199" s="53">
        <v>5</v>
      </c>
      <c r="AD199" s="53">
        <v>1</v>
      </c>
      <c r="AE199" s="53">
        <v>1</v>
      </c>
      <c r="AF199" s="53">
        <v>1</v>
      </c>
      <c r="AG199" s="53">
        <v>3</v>
      </c>
      <c r="AH199" s="53">
        <v>1</v>
      </c>
      <c r="AI199" s="53">
        <v>3</v>
      </c>
      <c r="AJ199" s="53">
        <v>1</v>
      </c>
      <c r="AK199" s="53">
        <v>2</v>
      </c>
      <c r="AL199" s="53">
        <v>1</v>
      </c>
      <c r="AM199" s="53">
        <v>1</v>
      </c>
      <c r="AN199" s="53">
        <v>3</v>
      </c>
      <c r="AO199" s="53">
        <v>1</v>
      </c>
      <c r="AP199" s="53">
        <v>5</v>
      </c>
      <c r="AQ199" s="53">
        <v>1</v>
      </c>
      <c r="AR199" s="53">
        <v>3</v>
      </c>
      <c r="AS199" s="53">
        <v>5</v>
      </c>
      <c r="AT199" s="53">
        <v>5</v>
      </c>
      <c r="AU199" s="53">
        <v>5</v>
      </c>
      <c r="AV199" s="53">
        <v>1</v>
      </c>
      <c r="AW199" s="53">
        <v>5</v>
      </c>
      <c r="AX199" s="53">
        <v>3</v>
      </c>
      <c r="AY199" s="53">
        <v>2</v>
      </c>
      <c r="AZ199" s="53">
        <v>5</v>
      </c>
      <c r="BA199" s="53">
        <v>5</v>
      </c>
      <c r="BB199" s="53">
        <v>1</v>
      </c>
      <c r="BC199" s="53">
        <v>1</v>
      </c>
      <c r="BD199" s="53">
        <v>5</v>
      </c>
      <c r="BE199" s="53">
        <v>1</v>
      </c>
      <c r="BF199" s="53">
        <v>3</v>
      </c>
      <c r="BI199" s="53" t="s">
        <v>2036</v>
      </c>
      <c r="BJ199" s="53" t="s">
        <v>2169</v>
      </c>
      <c r="BK199" s="53" t="s">
        <v>2066</v>
      </c>
      <c r="BL199" s="53" t="s">
        <v>145</v>
      </c>
      <c r="BM199" s="53" t="s">
        <v>2480</v>
      </c>
      <c r="BN199" s="53" t="s">
        <v>162</v>
      </c>
      <c r="BO199" s="53" t="s">
        <v>171</v>
      </c>
      <c r="BP199" s="53" t="s">
        <v>2481</v>
      </c>
      <c r="BQ199" s="53" t="s">
        <v>184</v>
      </c>
      <c r="BR199" s="53" t="s">
        <v>2482</v>
      </c>
      <c r="BS199" s="53" t="s">
        <v>155</v>
      </c>
      <c r="BT199" s="53" t="s">
        <v>192</v>
      </c>
      <c r="BU199" s="53" t="s">
        <v>208</v>
      </c>
      <c r="BV199" s="53" t="s">
        <v>214</v>
      </c>
      <c r="BW199" s="53" t="s">
        <v>2031</v>
      </c>
    </row>
    <row r="200" spans="1:75" ht="12.75" x14ac:dyDescent="0.2">
      <c r="A200" s="55">
        <v>43479.742434375003</v>
      </c>
      <c r="B200" s="53">
        <v>4</v>
      </c>
      <c r="C200" s="53">
        <v>5</v>
      </c>
      <c r="D200" s="53">
        <v>5</v>
      </c>
      <c r="E200" s="53">
        <v>3</v>
      </c>
      <c r="F200" s="53">
        <v>4</v>
      </c>
      <c r="G200" s="53">
        <v>5</v>
      </c>
      <c r="H200" s="53">
        <v>5</v>
      </c>
      <c r="I200" s="53">
        <v>3</v>
      </c>
      <c r="J200" s="53">
        <v>3</v>
      </c>
      <c r="K200" s="53">
        <v>3</v>
      </c>
      <c r="L200" s="53">
        <v>3</v>
      </c>
      <c r="M200" s="53">
        <v>3</v>
      </c>
      <c r="N200" s="53">
        <v>5</v>
      </c>
      <c r="O200" s="53">
        <v>5</v>
      </c>
      <c r="P200" s="53">
        <v>5</v>
      </c>
      <c r="Q200" s="53">
        <v>5</v>
      </c>
      <c r="R200" s="53">
        <v>4</v>
      </c>
      <c r="S200" s="53">
        <v>2</v>
      </c>
      <c r="T200" s="53">
        <v>2</v>
      </c>
      <c r="U200" s="53">
        <v>3</v>
      </c>
      <c r="V200" s="53">
        <v>3</v>
      </c>
      <c r="W200" s="53">
        <v>4</v>
      </c>
      <c r="X200" s="53">
        <v>5</v>
      </c>
      <c r="Y200" s="53">
        <v>5</v>
      </c>
      <c r="Z200" s="53">
        <v>4</v>
      </c>
      <c r="AA200" s="53">
        <v>5</v>
      </c>
      <c r="AB200" s="53">
        <v>5</v>
      </c>
      <c r="AC200" s="53">
        <v>5</v>
      </c>
      <c r="AD200" s="53">
        <v>5</v>
      </c>
      <c r="AE200" s="53">
        <v>3</v>
      </c>
      <c r="AF200" s="53">
        <v>5</v>
      </c>
      <c r="AG200" s="53">
        <v>3</v>
      </c>
      <c r="AH200" s="53">
        <v>5</v>
      </c>
      <c r="AI200" s="53">
        <v>5</v>
      </c>
      <c r="AJ200" s="53">
        <v>3</v>
      </c>
      <c r="AK200" s="53">
        <v>4</v>
      </c>
      <c r="AL200" s="53">
        <v>5</v>
      </c>
      <c r="AM200" s="53">
        <v>5</v>
      </c>
      <c r="AN200" s="53">
        <v>3</v>
      </c>
      <c r="AO200" s="53">
        <v>4</v>
      </c>
      <c r="AP200" s="53">
        <v>5</v>
      </c>
      <c r="AQ200" s="53">
        <v>5</v>
      </c>
      <c r="AR200" s="53">
        <v>4</v>
      </c>
      <c r="AS200" s="53">
        <v>3</v>
      </c>
      <c r="AT200" s="53">
        <v>3</v>
      </c>
      <c r="AU200" s="53">
        <v>4</v>
      </c>
      <c r="AV200" s="53">
        <v>3</v>
      </c>
      <c r="AW200" s="53">
        <v>5</v>
      </c>
      <c r="AX200" s="53">
        <v>4</v>
      </c>
      <c r="AY200" s="53">
        <v>4</v>
      </c>
      <c r="AZ200" s="53">
        <v>4</v>
      </c>
      <c r="BA200" s="53">
        <v>4</v>
      </c>
      <c r="BB200" s="53">
        <v>3</v>
      </c>
      <c r="BC200" s="53">
        <v>3</v>
      </c>
      <c r="BD200" s="53">
        <v>3</v>
      </c>
      <c r="BE200" s="53">
        <v>3</v>
      </c>
      <c r="BF200" s="53">
        <v>4</v>
      </c>
      <c r="BH200" s="53" t="s">
        <v>2119</v>
      </c>
      <c r="BI200" s="53" t="s">
        <v>2033</v>
      </c>
      <c r="BJ200" s="53" t="s">
        <v>2202</v>
      </c>
      <c r="BK200" s="53" t="s">
        <v>2034</v>
      </c>
      <c r="BL200" s="53" t="s">
        <v>148</v>
      </c>
      <c r="BN200" s="53" t="s">
        <v>162</v>
      </c>
      <c r="BO200" s="53" t="s">
        <v>170</v>
      </c>
      <c r="BP200" s="53" t="s">
        <v>176</v>
      </c>
      <c r="BQ200" s="53" t="s">
        <v>183</v>
      </c>
      <c r="BR200" s="53" t="s">
        <v>2483</v>
      </c>
      <c r="BS200" s="53" t="s">
        <v>204</v>
      </c>
      <c r="BT200" s="53" t="s">
        <v>1039</v>
      </c>
      <c r="BU200" s="53" t="s">
        <v>208</v>
      </c>
      <c r="BV200" s="53" t="s">
        <v>214</v>
      </c>
      <c r="BW200" s="53" t="s">
        <v>2031</v>
      </c>
    </row>
    <row r="201" spans="1:75" ht="12.75" x14ac:dyDescent="0.2">
      <c r="A201" s="55">
        <v>43480.37508805556</v>
      </c>
      <c r="B201" s="53">
        <v>3</v>
      </c>
      <c r="C201" s="53">
        <v>5</v>
      </c>
      <c r="D201" s="53">
        <v>3</v>
      </c>
      <c r="E201" s="53">
        <v>4</v>
      </c>
      <c r="F201" s="53">
        <v>2</v>
      </c>
      <c r="G201" s="53">
        <v>4</v>
      </c>
      <c r="H201" s="53">
        <v>4</v>
      </c>
      <c r="I201" s="53">
        <v>2</v>
      </c>
      <c r="J201" s="53">
        <v>2</v>
      </c>
      <c r="K201" s="53">
        <v>3</v>
      </c>
      <c r="L201" s="53">
        <v>2</v>
      </c>
      <c r="M201" s="53">
        <v>3</v>
      </c>
      <c r="N201" s="53">
        <v>3</v>
      </c>
      <c r="O201" s="53">
        <v>3</v>
      </c>
      <c r="P201" s="53">
        <v>3</v>
      </c>
      <c r="Q201" s="53">
        <v>3</v>
      </c>
      <c r="R201" s="53">
        <v>2</v>
      </c>
      <c r="S201" s="53">
        <v>2</v>
      </c>
      <c r="T201" s="53">
        <v>2</v>
      </c>
      <c r="U201" s="53">
        <v>2</v>
      </c>
      <c r="V201" s="53">
        <v>2</v>
      </c>
      <c r="W201" s="53">
        <v>4</v>
      </c>
      <c r="X201" s="53">
        <v>4</v>
      </c>
      <c r="Y201" s="53">
        <v>3</v>
      </c>
      <c r="Z201" s="53">
        <v>4</v>
      </c>
      <c r="AA201" s="53">
        <v>5</v>
      </c>
      <c r="AB201" s="53">
        <v>3</v>
      </c>
      <c r="AC201" s="53">
        <v>4</v>
      </c>
      <c r="AD201" s="53">
        <v>3</v>
      </c>
      <c r="AE201" s="53">
        <v>3</v>
      </c>
      <c r="AF201" s="53">
        <v>4</v>
      </c>
      <c r="AG201" s="53">
        <v>4</v>
      </c>
      <c r="AH201" s="53">
        <v>4</v>
      </c>
      <c r="AI201" s="53">
        <v>4</v>
      </c>
      <c r="AJ201" s="53">
        <v>4</v>
      </c>
      <c r="AK201" s="53">
        <v>5</v>
      </c>
      <c r="AL201" s="53">
        <v>5</v>
      </c>
      <c r="AM201" s="53">
        <v>4</v>
      </c>
      <c r="AN201" s="53">
        <v>4</v>
      </c>
      <c r="AO201" s="53">
        <v>3</v>
      </c>
      <c r="AP201" s="53">
        <v>5</v>
      </c>
      <c r="AQ201" s="53">
        <v>4</v>
      </c>
      <c r="AR201" s="53">
        <v>3</v>
      </c>
      <c r="AS201" s="53">
        <v>3</v>
      </c>
      <c r="AT201" s="53">
        <v>3</v>
      </c>
      <c r="AU201" s="53">
        <v>2</v>
      </c>
      <c r="AV201" s="53">
        <v>4</v>
      </c>
      <c r="AW201" s="53">
        <v>4</v>
      </c>
      <c r="AX201" s="53">
        <v>3</v>
      </c>
      <c r="AY201" s="53">
        <v>3</v>
      </c>
      <c r="AZ201" s="53">
        <v>4</v>
      </c>
      <c r="BA201" s="53">
        <v>2</v>
      </c>
      <c r="BB201" s="53">
        <v>2</v>
      </c>
      <c r="BC201" s="53">
        <v>2</v>
      </c>
      <c r="BD201" s="53">
        <v>2</v>
      </c>
      <c r="BE201" s="53">
        <v>3</v>
      </c>
      <c r="BF201" s="53">
        <v>5</v>
      </c>
      <c r="BH201" s="53" t="s">
        <v>2079</v>
      </c>
      <c r="BI201" s="53" t="s">
        <v>2061</v>
      </c>
      <c r="BJ201" s="53" t="s">
        <v>2141</v>
      </c>
      <c r="BK201" s="53" t="s">
        <v>2037</v>
      </c>
      <c r="BL201" s="53" t="s">
        <v>374</v>
      </c>
      <c r="BM201" s="53" t="s">
        <v>2484</v>
      </c>
      <c r="BN201" s="53" t="s">
        <v>163</v>
      </c>
      <c r="BO201" s="53" t="s">
        <v>170</v>
      </c>
      <c r="BP201" s="53" t="s">
        <v>176</v>
      </c>
      <c r="BQ201" s="53" t="s">
        <v>183</v>
      </c>
      <c r="BR201" s="53" t="s">
        <v>390</v>
      </c>
      <c r="BS201" s="53" t="s">
        <v>202</v>
      </c>
      <c r="BT201" s="53" t="s">
        <v>498</v>
      </c>
      <c r="BU201" s="53" t="s">
        <v>208</v>
      </c>
      <c r="BV201" s="53" t="s">
        <v>214</v>
      </c>
      <c r="BW201" s="53" t="s">
        <v>2031</v>
      </c>
    </row>
    <row r="202" spans="1:75" ht="12.75" x14ac:dyDescent="0.2">
      <c r="A202" s="55">
        <v>43480.428753946762</v>
      </c>
      <c r="B202" s="53">
        <v>4</v>
      </c>
      <c r="C202" s="53">
        <v>5</v>
      </c>
      <c r="D202" s="53">
        <v>5</v>
      </c>
      <c r="E202" s="53">
        <v>4</v>
      </c>
      <c r="F202" s="53">
        <v>2</v>
      </c>
      <c r="G202" s="53">
        <v>3</v>
      </c>
      <c r="H202" s="53">
        <v>1</v>
      </c>
      <c r="I202" s="53">
        <v>2</v>
      </c>
      <c r="J202" s="53">
        <v>2</v>
      </c>
      <c r="K202" s="53">
        <v>3</v>
      </c>
      <c r="L202" s="53">
        <v>1</v>
      </c>
      <c r="M202" s="53">
        <v>5</v>
      </c>
      <c r="N202" s="53">
        <v>2</v>
      </c>
      <c r="O202" s="53">
        <v>2</v>
      </c>
      <c r="P202" s="53">
        <v>2</v>
      </c>
      <c r="Q202" s="53">
        <v>4</v>
      </c>
      <c r="R202" s="53">
        <v>3</v>
      </c>
      <c r="S202" s="53">
        <v>1</v>
      </c>
      <c r="T202" s="53">
        <v>2</v>
      </c>
      <c r="U202" s="53">
        <v>5</v>
      </c>
      <c r="V202" s="53" t="s">
        <v>5</v>
      </c>
      <c r="W202" s="53">
        <v>4</v>
      </c>
      <c r="X202" s="53">
        <v>5</v>
      </c>
      <c r="Y202" s="53">
        <v>4</v>
      </c>
      <c r="Z202" s="53">
        <v>5</v>
      </c>
      <c r="AA202" s="53">
        <v>2</v>
      </c>
      <c r="AB202" s="53">
        <v>5</v>
      </c>
      <c r="AC202" s="53">
        <v>1</v>
      </c>
      <c r="AD202" s="53">
        <v>4</v>
      </c>
      <c r="AE202" s="53">
        <v>5</v>
      </c>
      <c r="AF202" s="53">
        <v>5</v>
      </c>
      <c r="AG202" s="53">
        <v>5</v>
      </c>
      <c r="AH202" s="53">
        <v>5</v>
      </c>
      <c r="AI202" s="53">
        <v>4</v>
      </c>
      <c r="AJ202" s="53">
        <v>4</v>
      </c>
      <c r="AK202" s="53">
        <v>3</v>
      </c>
      <c r="AL202" s="53">
        <v>5</v>
      </c>
      <c r="AM202" s="53">
        <v>5</v>
      </c>
      <c r="AN202" s="53">
        <v>4</v>
      </c>
      <c r="AO202" s="53">
        <v>3</v>
      </c>
      <c r="AP202" s="53">
        <v>4</v>
      </c>
      <c r="AQ202" s="53">
        <v>2</v>
      </c>
      <c r="AR202" s="53">
        <v>1</v>
      </c>
      <c r="AS202" s="53">
        <v>2</v>
      </c>
      <c r="AT202" s="53">
        <v>2</v>
      </c>
      <c r="AU202" s="53">
        <v>3</v>
      </c>
      <c r="AV202" s="53">
        <v>5</v>
      </c>
      <c r="AW202" s="53" t="s">
        <v>5</v>
      </c>
      <c r="AX202" s="53">
        <v>1</v>
      </c>
      <c r="AY202" s="53">
        <v>3</v>
      </c>
      <c r="AZ202" s="53">
        <v>2</v>
      </c>
      <c r="BA202" s="53">
        <v>1</v>
      </c>
      <c r="BB202" s="53">
        <v>1</v>
      </c>
      <c r="BC202" s="53">
        <v>2</v>
      </c>
      <c r="BD202" s="53">
        <v>5</v>
      </c>
      <c r="BE202" s="53" t="s">
        <v>5</v>
      </c>
      <c r="BF202" s="53">
        <v>2</v>
      </c>
      <c r="BH202" s="53" t="s">
        <v>2079</v>
      </c>
      <c r="BI202" s="53" t="s">
        <v>2069</v>
      </c>
      <c r="BJ202" s="53" t="s">
        <v>2141</v>
      </c>
      <c r="BK202" s="53" t="s">
        <v>2037</v>
      </c>
      <c r="BL202" s="53" t="s">
        <v>147</v>
      </c>
      <c r="BN202" s="53" t="s">
        <v>163</v>
      </c>
      <c r="BO202" s="53" t="s">
        <v>170</v>
      </c>
      <c r="BP202" s="53" t="s">
        <v>180</v>
      </c>
      <c r="BQ202" s="53" t="s">
        <v>183</v>
      </c>
      <c r="BR202" s="53" t="s">
        <v>193</v>
      </c>
      <c r="BS202" s="53" t="s">
        <v>202</v>
      </c>
      <c r="BT202" s="53" t="s">
        <v>341</v>
      </c>
      <c r="BU202" s="53" t="s">
        <v>2485</v>
      </c>
      <c r="BV202" s="53" t="s">
        <v>216</v>
      </c>
      <c r="BW202" s="53" t="s">
        <v>2031</v>
      </c>
    </row>
    <row r="203" spans="1:75" ht="12.75" x14ac:dyDescent="0.2">
      <c r="A203" s="55">
        <v>43480.500552233796</v>
      </c>
      <c r="B203" s="53">
        <v>5</v>
      </c>
      <c r="C203" s="53">
        <v>5</v>
      </c>
      <c r="D203" s="53">
        <v>5</v>
      </c>
      <c r="E203" s="53">
        <v>2</v>
      </c>
      <c r="F203" s="53">
        <v>3</v>
      </c>
      <c r="G203" s="53">
        <v>5</v>
      </c>
      <c r="H203" s="53">
        <v>4</v>
      </c>
      <c r="I203" s="53">
        <v>5</v>
      </c>
      <c r="J203" s="53">
        <v>4</v>
      </c>
      <c r="K203" s="53">
        <v>5</v>
      </c>
      <c r="L203" s="53">
        <v>5</v>
      </c>
      <c r="M203" s="53">
        <v>3</v>
      </c>
      <c r="N203" s="53">
        <v>2</v>
      </c>
      <c r="O203" s="53">
        <v>5</v>
      </c>
      <c r="P203" s="53">
        <v>5</v>
      </c>
      <c r="Q203" s="53">
        <v>4</v>
      </c>
      <c r="R203" s="53">
        <v>5</v>
      </c>
      <c r="S203" s="53">
        <v>3</v>
      </c>
      <c r="T203" s="53">
        <v>3</v>
      </c>
      <c r="U203" s="53">
        <v>3</v>
      </c>
      <c r="V203" s="53">
        <v>4</v>
      </c>
      <c r="W203" s="53">
        <v>5</v>
      </c>
      <c r="X203" s="53">
        <v>4</v>
      </c>
      <c r="Y203" s="53">
        <v>5</v>
      </c>
      <c r="Z203" s="53">
        <v>3</v>
      </c>
      <c r="AA203" s="53">
        <v>5</v>
      </c>
      <c r="AB203" s="53">
        <v>4</v>
      </c>
      <c r="AC203" s="53">
        <v>5</v>
      </c>
      <c r="AD203" s="53">
        <v>3</v>
      </c>
      <c r="AE203" s="53">
        <v>4</v>
      </c>
      <c r="AF203" s="53">
        <v>3</v>
      </c>
      <c r="AG203" s="53">
        <v>3</v>
      </c>
      <c r="AH203" s="53">
        <v>3</v>
      </c>
      <c r="AI203" s="53">
        <v>5</v>
      </c>
      <c r="AJ203" s="53">
        <v>4</v>
      </c>
      <c r="AK203" s="53">
        <v>5</v>
      </c>
      <c r="AL203" s="53">
        <v>5</v>
      </c>
      <c r="AM203" s="53">
        <v>5</v>
      </c>
      <c r="AN203" s="53">
        <v>4</v>
      </c>
      <c r="AO203" s="53">
        <v>4</v>
      </c>
      <c r="AP203" s="53">
        <v>5</v>
      </c>
      <c r="AQ203" s="53">
        <v>5</v>
      </c>
      <c r="AR203" s="53">
        <v>5</v>
      </c>
      <c r="AS203" s="53">
        <v>3</v>
      </c>
      <c r="AT203" s="53">
        <v>5</v>
      </c>
      <c r="AU203" s="53">
        <v>5</v>
      </c>
      <c r="AV203" s="53">
        <v>4</v>
      </c>
      <c r="AW203" s="53">
        <v>4</v>
      </c>
      <c r="AX203" s="53">
        <v>5</v>
      </c>
      <c r="AY203" s="53">
        <v>5</v>
      </c>
      <c r="AZ203" s="53">
        <v>4</v>
      </c>
      <c r="BA203" s="53">
        <v>5</v>
      </c>
      <c r="BB203" s="53">
        <v>3</v>
      </c>
      <c r="BC203" s="53">
        <v>4</v>
      </c>
      <c r="BD203" s="53">
        <v>4</v>
      </c>
      <c r="BE203" s="53">
        <v>4</v>
      </c>
      <c r="BF203" s="53">
        <v>5</v>
      </c>
      <c r="BG203" s="53" t="s">
        <v>2486</v>
      </c>
      <c r="BH203" s="53" t="s">
        <v>2027</v>
      </c>
      <c r="BI203" s="53" t="s">
        <v>2061</v>
      </c>
      <c r="BJ203" s="53" t="s">
        <v>2034</v>
      </c>
      <c r="BK203" s="53" t="s">
        <v>2034</v>
      </c>
      <c r="BL203" s="53" t="s">
        <v>147</v>
      </c>
      <c r="BM203" s="53" t="s">
        <v>2487</v>
      </c>
      <c r="BN203" s="53" t="s">
        <v>162</v>
      </c>
      <c r="BO203" s="53" t="s">
        <v>171</v>
      </c>
      <c r="BP203" s="53" t="s">
        <v>176</v>
      </c>
      <c r="BQ203" s="53" t="s">
        <v>183</v>
      </c>
      <c r="BR203" s="53" t="s">
        <v>196</v>
      </c>
      <c r="BS203" s="53" t="s">
        <v>192</v>
      </c>
      <c r="BT203" s="53" t="s">
        <v>2488</v>
      </c>
      <c r="BU203" s="53" t="s">
        <v>208</v>
      </c>
      <c r="BV203" s="53" t="s">
        <v>214</v>
      </c>
      <c r="BW203" s="53" t="s">
        <v>2031</v>
      </c>
    </row>
    <row r="204" spans="1:75" ht="12.75" x14ac:dyDescent="0.2">
      <c r="A204" s="55">
        <v>43480.516087615746</v>
      </c>
      <c r="B204" s="53">
        <v>3</v>
      </c>
      <c r="C204" s="53">
        <v>4</v>
      </c>
      <c r="D204" s="53">
        <v>2</v>
      </c>
      <c r="E204" s="53">
        <v>5</v>
      </c>
      <c r="F204" s="53">
        <v>4</v>
      </c>
      <c r="G204" s="53">
        <v>4</v>
      </c>
      <c r="H204" s="53">
        <v>5</v>
      </c>
      <c r="I204" s="53">
        <v>5</v>
      </c>
      <c r="J204" s="53">
        <v>4</v>
      </c>
      <c r="K204" s="53">
        <v>4</v>
      </c>
      <c r="L204" s="53">
        <v>3</v>
      </c>
      <c r="M204" s="53">
        <v>5</v>
      </c>
      <c r="N204" s="53">
        <v>4</v>
      </c>
      <c r="O204" s="53">
        <v>2</v>
      </c>
      <c r="P204" s="53">
        <v>4</v>
      </c>
      <c r="Q204" s="53">
        <v>4</v>
      </c>
      <c r="R204" s="53">
        <v>3</v>
      </c>
      <c r="S204" s="53">
        <v>5</v>
      </c>
      <c r="T204" s="53">
        <v>4</v>
      </c>
      <c r="U204" s="53">
        <v>4</v>
      </c>
      <c r="V204" s="53">
        <v>5</v>
      </c>
      <c r="W204" s="53">
        <v>5</v>
      </c>
      <c r="X204" s="53">
        <v>4</v>
      </c>
      <c r="Y204" s="53">
        <v>4</v>
      </c>
      <c r="Z204" s="53">
        <v>4</v>
      </c>
      <c r="AA204" s="53">
        <v>4</v>
      </c>
      <c r="AB204" s="53">
        <v>4</v>
      </c>
      <c r="AC204" s="53">
        <v>4</v>
      </c>
      <c r="AD204" s="53">
        <v>4</v>
      </c>
      <c r="AE204" s="53">
        <v>4</v>
      </c>
      <c r="AF204" s="53">
        <v>4</v>
      </c>
      <c r="AG204" s="53">
        <v>4</v>
      </c>
      <c r="AH204" s="53">
        <v>4</v>
      </c>
      <c r="AI204" s="53">
        <v>5</v>
      </c>
      <c r="AJ204" s="53">
        <v>4</v>
      </c>
      <c r="AK204" s="53">
        <v>3</v>
      </c>
      <c r="AL204" s="53">
        <v>3</v>
      </c>
      <c r="AM204" s="53">
        <v>3</v>
      </c>
      <c r="AN204" s="53">
        <v>5</v>
      </c>
      <c r="AO204" s="53">
        <v>4</v>
      </c>
      <c r="AP204" s="53">
        <v>5</v>
      </c>
      <c r="AQ204" s="53">
        <v>5</v>
      </c>
      <c r="AR204" s="53">
        <v>5</v>
      </c>
      <c r="AS204" s="53">
        <v>4</v>
      </c>
      <c r="AT204" s="53">
        <v>4</v>
      </c>
      <c r="AU204" s="53">
        <v>4</v>
      </c>
      <c r="AV204" s="53">
        <v>5</v>
      </c>
      <c r="AW204" s="53">
        <v>5</v>
      </c>
      <c r="AX204" s="53">
        <v>3</v>
      </c>
      <c r="AY204" s="53">
        <v>4</v>
      </c>
      <c r="AZ204" s="53">
        <v>3</v>
      </c>
      <c r="BA204" s="53">
        <v>5</v>
      </c>
      <c r="BB204" s="53">
        <v>5</v>
      </c>
      <c r="BC204" s="53">
        <v>4</v>
      </c>
      <c r="BD204" s="53">
        <v>4</v>
      </c>
      <c r="BE204" s="53">
        <v>5</v>
      </c>
      <c r="BF204" s="53">
        <v>5</v>
      </c>
      <c r="BG204" s="53" t="s">
        <v>2489</v>
      </c>
      <c r="BH204" s="53" t="s">
        <v>2027</v>
      </c>
      <c r="BI204" s="53" t="s">
        <v>2069</v>
      </c>
      <c r="BJ204" s="53" t="s">
        <v>2472</v>
      </c>
      <c r="BK204" s="53" t="s">
        <v>2034</v>
      </c>
      <c r="BL204" s="53" t="s">
        <v>147</v>
      </c>
      <c r="BM204" s="53" t="s">
        <v>2490</v>
      </c>
      <c r="BN204" s="53" t="s">
        <v>162</v>
      </c>
      <c r="BO204" s="53" t="s">
        <v>171</v>
      </c>
      <c r="BP204" s="53" t="s">
        <v>176</v>
      </c>
      <c r="BQ204" s="53" t="s">
        <v>183</v>
      </c>
      <c r="BR204" s="53" t="s">
        <v>483</v>
      </c>
      <c r="BS204" s="53" t="s">
        <v>203</v>
      </c>
      <c r="BT204" s="53" t="s">
        <v>2491</v>
      </c>
      <c r="BU204" s="53" t="s">
        <v>208</v>
      </c>
      <c r="BV204" s="53" t="s">
        <v>214</v>
      </c>
      <c r="BW204" s="53" t="s">
        <v>2031</v>
      </c>
    </row>
  </sheetData>
  <pageMargins left="0.7" right="0.7" top="0.75" bottom="0.75" header="0.3" footer="0.3"/>
  <pageSetup paperSize="9" orientation="portrait" horizontalDpi="1200" verticalDpi="1200" r:id="rId1"/>
  <tableParts count="1">
    <tablePart r:id="rId2"/>
  </tablePart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CH227"/>
  <sheetViews>
    <sheetView topLeftCell="BT1" zoomScale="80" zoomScaleNormal="80" workbookViewId="0">
      <pane ySplit="1" topLeftCell="A95" activePane="bottomLeft" state="frozen"/>
      <selection pane="bottomLeft" activeCell="BX147" sqref="BX147"/>
    </sheetView>
  </sheetViews>
  <sheetFormatPr defaultColWidth="14.42578125" defaultRowHeight="15.75" customHeight="1" x14ac:dyDescent="0.2"/>
  <cols>
    <col min="1" max="1" width="21.5703125" style="35" customWidth="1"/>
    <col min="2" max="59" width="73.42578125" style="32" customWidth="1"/>
    <col min="60" max="60" width="53.7109375" style="32" customWidth="1"/>
    <col min="61" max="68" width="73.42578125" style="32" customWidth="1"/>
    <col min="69" max="69" width="66.28515625" style="32" customWidth="1"/>
    <col min="70" max="72" width="73.42578125" style="32" customWidth="1"/>
    <col min="73" max="73" width="67.5703125" style="32" customWidth="1"/>
    <col min="74" max="74" width="68" style="32" customWidth="1"/>
    <col min="75" max="75" width="23.28515625" style="32" customWidth="1"/>
    <col min="76" max="76" width="35.7109375" style="32" customWidth="1"/>
    <col min="77" max="78" width="21.5703125" style="32" customWidth="1"/>
    <col min="79" max="79" width="37.28515625" style="32" customWidth="1"/>
    <col min="80" max="80" width="53.140625" style="32" customWidth="1"/>
    <col min="81" max="81" width="26.140625" style="32" customWidth="1"/>
    <col min="82" max="82" width="44" style="32" customWidth="1"/>
    <col min="83" max="83" width="40.7109375" style="32" customWidth="1"/>
    <col min="84" max="84" width="36.85546875" style="32" customWidth="1"/>
    <col min="85" max="85" width="56" style="32" customWidth="1"/>
    <col min="86" max="86" width="37.85546875" style="32" customWidth="1"/>
    <col min="87" max="92" width="21.5703125" style="32" customWidth="1"/>
    <col min="93" max="16384" width="14.42578125" style="32"/>
  </cols>
  <sheetData>
    <row r="1" spans="1:86" s="45" customFormat="1" ht="12.75" x14ac:dyDescent="0.2">
      <c r="A1" s="51" t="s">
        <v>219</v>
      </c>
      <c r="B1" s="45" t="s">
        <v>220</v>
      </c>
      <c r="C1" s="45" t="s">
        <v>221</v>
      </c>
      <c r="D1" s="45" t="s">
        <v>222</v>
      </c>
      <c r="E1" s="45" t="s">
        <v>223</v>
      </c>
      <c r="F1" s="45" t="s">
        <v>224</v>
      </c>
      <c r="G1" s="45" t="s">
        <v>225</v>
      </c>
      <c r="H1" s="45" t="s">
        <v>226</v>
      </c>
      <c r="I1" s="45" t="s">
        <v>227</v>
      </c>
      <c r="J1" s="45" t="s">
        <v>228</v>
      </c>
      <c r="K1" s="45" t="s">
        <v>229</v>
      </c>
      <c r="L1" s="45" t="s">
        <v>230</v>
      </c>
      <c r="M1" s="45" t="s">
        <v>231</v>
      </c>
      <c r="N1" s="45" t="s">
        <v>232</v>
      </c>
      <c r="O1" s="45" t="s">
        <v>233</v>
      </c>
      <c r="P1" s="45" t="s">
        <v>234</v>
      </c>
      <c r="Q1" s="45" t="s">
        <v>235</v>
      </c>
      <c r="R1" s="45" t="s">
        <v>236</v>
      </c>
      <c r="S1" s="45" t="s">
        <v>237</v>
      </c>
      <c r="T1" s="45" t="s">
        <v>238</v>
      </c>
      <c r="U1" s="45" t="s">
        <v>3248</v>
      </c>
      <c r="V1" s="45" t="s">
        <v>239</v>
      </c>
      <c r="W1" s="45" t="s">
        <v>240</v>
      </c>
      <c r="X1" s="45" t="s">
        <v>241</v>
      </c>
      <c r="Y1" s="45" t="s">
        <v>242</v>
      </c>
      <c r="Z1" s="45" t="s">
        <v>243</v>
      </c>
      <c r="AA1" s="45" t="s">
        <v>244</v>
      </c>
      <c r="AB1" s="45" t="s">
        <v>245</v>
      </c>
      <c r="AC1" s="45" t="s">
        <v>246</v>
      </c>
      <c r="AD1" s="45" t="s">
        <v>247</v>
      </c>
      <c r="AE1" s="45" t="s">
        <v>248</v>
      </c>
      <c r="AF1" s="45" t="s">
        <v>249</v>
      </c>
      <c r="AG1" s="45" t="s">
        <v>250</v>
      </c>
      <c r="AH1" s="45" t="s">
        <v>251</v>
      </c>
      <c r="AI1" s="45" t="s">
        <v>252</v>
      </c>
      <c r="AJ1" s="45" t="s">
        <v>253</v>
      </c>
      <c r="AK1" s="45" t="s">
        <v>254</v>
      </c>
      <c r="AL1" s="45" t="s">
        <v>255</v>
      </c>
      <c r="AM1" s="45" t="s">
        <v>256</v>
      </c>
      <c r="AN1" s="45" t="s">
        <v>257</v>
      </c>
      <c r="AO1" s="45" t="s">
        <v>258</v>
      </c>
      <c r="AP1" s="45" t="s">
        <v>259</v>
      </c>
      <c r="AQ1" s="45" t="s">
        <v>260</v>
      </c>
      <c r="AR1" s="45" t="s">
        <v>261</v>
      </c>
      <c r="AS1" s="45" t="s">
        <v>262</v>
      </c>
      <c r="AT1" s="45" t="s">
        <v>263</v>
      </c>
      <c r="AU1" s="45" t="s">
        <v>264</v>
      </c>
      <c r="AV1" s="45" t="s">
        <v>265</v>
      </c>
      <c r="AW1" s="45" t="s">
        <v>266</v>
      </c>
      <c r="AX1" s="45" t="s">
        <v>267</v>
      </c>
      <c r="AY1" s="45" t="s">
        <v>268</v>
      </c>
      <c r="AZ1" s="45" t="s">
        <v>269</v>
      </c>
      <c r="BA1" s="45" t="s">
        <v>270</v>
      </c>
      <c r="BB1" s="45" t="s">
        <v>271</v>
      </c>
      <c r="BC1" s="45" t="s">
        <v>272</v>
      </c>
      <c r="BD1" s="45" t="s">
        <v>273</v>
      </c>
      <c r="BE1" s="45" t="s">
        <v>274</v>
      </c>
      <c r="BF1" s="45" t="s">
        <v>275</v>
      </c>
      <c r="BG1" s="45" t="s">
        <v>276</v>
      </c>
      <c r="BH1" s="45" t="s">
        <v>277</v>
      </c>
      <c r="BI1" s="45" t="s">
        <v>278</v>
      </c>
      <c r="BJ1" s="45" t="s">
        <v>279</v>
      </c>
      <c r="BK1" s="45" t="s">
        <v>280</v>
      </c>
      <c r="BL1" s="45" t="s">
        <v>281</v>
      </c>
      <c r="BM1" s="45" t="s">
        <v>282</v>
      </c>
      <c r="BN1" s="45" t="s">
        <v>283</v>
      </c>
      <c r="BO1" s="45" t="s">
        <v>284</v>
      </c>
      <c r="BP1" s="45" t="s">
        <v>285</v>
      </c>
      <c r="BQ1" s="45" t="s">
        <v>286</v>
      </c>
      <c r="BR1" s="45" t="s">
        <v>287</v>
      </c>
      <c r="BS1" s="45" t="s">
        <v>288</v>
      </c>
      <c r="BT1" s="45" t="s">
        <v>289</v>
      </c>
      <c r="BU1" s="45" t="s">
        <v>290</v>
      </c>
      <c r="BV1" s="45" t="s">
        <v>291</v>
      </c>
      <c r="BW1" s="45" t="s">
        <v>141</v>
      </c>
      <c r="BX1" s="45" t="s">
        <v>292</v>
      </c>
      <c r="BY1" s="45" t="s">
        <v>161</v>
      </c>
      <c r="BZ1" s="45" t="s">
        <v>166</v>
      </c>
      <c r="CA1" s="45" t="s">
        <v>174</v>
      </c>
      <c r="CB1" s="45" t="s">
        <v>182</v>
      </c>
      <c r="CC1" s="45" t="s">
        <v>293</v>
      </c>
      <c r="CD1" s="45" t="s">
        <v>201</v>
      </c>
      <c r="CE1" s="45" t="s">
        <v>206</v>
      </c>
      <c r="CF1" s="45" t="s">
        <v>207</v>
      </c>
      <c r="CG1" s="45" t="s">
        <v>213</v>
      </c>
      <c r="CH1" s="45" t="s">
        <v>294</v>
      </c>
    </row>
    <row r="2" spans="1:86" ht="12.75" x14ac:dyDescent="0.2">
      <c r="A2" s="36">
        <v>43081.739724039347</v>
      </c>
      <c r="B2" s="33">
        <v>3</v>
      </c>
      <c r="C2" s="33">
        <v>1</v>
      </c>
      <c r="D2" s="33">
        <v>1</v>
      </c>
      <c r="E2" s="33">
        <v>1</v>
      </c>
      <c r="F2" s="33">
        <v>1</v>
      </c>
      <c r="G2" s="33">
        <v>1</v>
      </c>
      <c r="H2" s="33">
        <v>1</v>
      </c>
      <c r="I2" s="33" t="s">
        <v>5</v>
      </c>
      <c r="J2" s="33">
        <v>1</v>
      </c>
      <c r="K2" s="33">
        <v>1</v>
      </c>
      <c r="L2" s="33">
        <v>4</v>
      </c>
      <c r="M2" s="33">
        <v>5</v>
      </c>
      <c r="N2" s="33">
        <v>1</v>
      </c>
      <c r="O2" s="33">
        <v>3</v>
      </c>
      <c r="P2" s="33">
        <v>4</v>
      </c>
      <c r="Q2" s="33">
        <v>4</v>
      </c>
      <c r="R2" s="33">
        <v>5</v>
      </c>
      <c r="S2" s="33">
        <v>1</v>
      </c>
      <c r="T2" s="33" t="s">
        <v>5</v>
      </c>
      <c r="U2" s="33">
        <v>1</v>
      </c>
      <c r="V2" s="33">
        <v>1</v>
      </c>
      <c r="W2" s="33">
        <v>4</v>
      </c>
      <c r="X2" s="33">
        <v>1</v>
      </c>
      <c r="Y2" s="33">
        <v>1</v>
      </c>
      <c r="Z2" s="33">
        <v>5</v>
      </c>
      <c r="AA2" s="33">
        <v>5</v>
      </c>
      <c r="AB2" s="33">
        <v>2</v>
      </c>
      <c r="AC2" s="33">
        <v>5</v>
      </c>
      <c r="AD2" s="33">
        <v>2</v>
      </c>
      <c r="AE2" s="33">
        <v>4</v>
      </c>
      <c r="AF2" s="33">
        <v>4</v>
      </c>
      <c r="AG2" s="33">
        <v>5</v>
      </c>
      <c r="AH2" s="33">
        <v>3</v>
      </c>
      <c r="AI2" s="33">
        <v>5</v>
      </c>
      <c r="AJ2" s="33">
        <v>4</v>
      </c>
      <c r="AK2" s="33" t="s">
        <v>5</v>
      </c>
      <c r="AL2" s="33" t="s">
        <v>5</v>
      </c>
      <c r="AM2" s="33">
        <v>1</v>
      </c>
      <c r="AN2" s="33">
        <v>4</v>
      </c>
      <c r="AO2" s="33">
        <v>2</v>
      </c>
      <c r="AP2" s="33" t="s">
        <v>5</v>
      </c>
      <c r="AQ2" s="33">
        <v>1</v>
      </c>
      <c r="AR2" s="33">
        <v>5</v>
      </c>
      <c r="AS2" s="33">
        <v>1</v>
      </c>
      <c r="AT2" s="33" t="s">
        <v>5</v>
      </c>
      <c r="AU2" s="33">
        <v>4</v>
      </c>
      <c r="AV2" s="33">
        <v>5</v>
      </c>
      <c r="AW2" s="33" t="s">
        <v>5</v>
      </c>
      <c r="AX2" s="33">
        <v>5</v>
      </c>
      <c r="AY2" s="33">
        <v>5</v>
      </c>
      <c r="AZ2" s="33">
        <v>4</v>
      </c>
      <c r="BA2" s="33">
        <v>5</v>
      </c>
      <c r="BB2" s="33">
        <v>1</v>
      </c>
      <c r="BC2" s="33">
        <v>5</v>
      </c>
      <c r="BD2" s="33" t="s">
        <v>5</v>
      </c>
      <c r="BE2" s="33">
        <v>1</v>
      </c>
      <c r="BF2" s="33">
        <v>5</v>
      </c>
      <c r="BG2" s="33" t="s">
        <v>295</v>
      </c>
      <c r="BH2" s="33" t="s">
        <v>296</v>
      </c>
      <c r="BI2" s="33">
        <v>4</v>
      </c>
      <c r="BJ2" s="33">
        <v>4</v>
      </c>
      <c r="BK2" s="33">
        <v>2</v>
      </c>
      <c r="BL2" s="33" t="s">
        <v>5</v>
      </c>
      <c r="BM2" s="33" t="s">
        <v>5</v>
      </c>
      <c r="BN2" s="33" t="s">
        <v>5</v>
      </c>
      <c r="BO2" s="33" t="s">
        <v>5</v>
      </c>
      <c r="BP2" s="33">
        <v>5</v>
      </c>
      <c r="BQ2" s="33">
        <v>4</v>
      </c>
      <c r="BR2" s="33">
        <v>3</v>
      </c>
      <c r="BS2" s="33">
        <v>4</v>
      </c>
      <c r="BT2" s="33">
        <v>1</v>
      </c>
      <c r="BU2" s="33">
        <v>5</v>
      </c>
      <c r="BV2" s="33">
        <v>5</v>
      </c>
      <c r="BW2" s="33" t="s">
        <v>297</v>
      </c>
      <c r="BY2" s="33" t="s">
        <v>163</v>
      </c>
      <c r="BZ2" s="33" t="s">
        <v>169</v>
      </c>
      <c r="CA2" s="33" t="s">
        <v>176</v>
      </c>
      <c r="CB2" s="33" t="s">
        <v>183</v>
      </c>
      <c r="CD2" s="33" t="s">
        <v>202</v>
      </c>
      <c r="CF2" s="33" t="s">
        <v>210</v>
      </c>
      <c r="CG2" s="33" t="s">
        <v>216</v>
      </c>
    </row>
    <row r="3" spans="1:86" ht="12.75" x14ac:dyDescent="0.2">
      <c r="A3" s="36">
        <v>43081.794947037037</v>
      </c>
      <c r="B3" s="33">
        <v>2</v>
      </c>
      <c r="C3" s="33">
        <v>3</v>
      </c>
      <c r="D3" s="33">
        <v>1</v>
      </c>
      <c r="E3" s="33">
        <v>2</v>
      </c>
      <c r="F3" s="33">
        <v>2</v>
      </c>
      <c r="G3" s="33">
        <v>4</v>
      </c>
      <c r="H3" s="33">
        <v>5</v>
      </c>
      <c r="I3" s="33">
        <v>4</v>
      </c>
      <c r="J3" s="33">
        <v>2</v>
      </c>
      <c r="K3" s="33">
        <v>2</v>
      </c>
      <c r="L3" s="33">
        <v>3</v>
      </c>
      <c r="M3" s="33">
        <v>5</v>
      </c>
      <c r="N3" s="33">
        <v>4</v>
      </c>
      <c r="O3" s="33">
        <v>4</v>
      </c>
      <c r="P3" s="33">
        <v>3</v>
      </c>
      <c r="Q3" s="33">
        <v>3</v>
      </c>
      <c r="R3" s="33">
        <v>2</v>
      </c>
      <c r="S3" s="33">
        <v>2</v>
      </c>
      <c r="T3" s="33">
        <v>2</v>
      </c>
      <c r="U3" s="33">
        <v>3</v>
      </c>
      <c r="V3" s="33">
        <v>3</v>
      </c>
      <c r="W3" s="33">
        <v>4</v>
      </c>
      <c r="X3" s="33">
        <v>5</v>
      </c>
      <c r="Y3" s="33">
        <v>3</v>
      </c>
      <c r="Z3" s="33">
        <v>5</v>
      </c>
      <c r="AA3" s="33">
        <v>5</v>
      </c>
      <c r="AB3" s="33">
        <v>4</v>
      </c>
      <c r="AC3" s="33">
        <v>3</v>
      </c>
      <c r="AD3" s="33">
        <v>3</v>
      </c>
      <c r="AE3" s="33">
        <v>4</v>
      </c>
      <c r="AF3" s="33">
        <v>3</v>
      </c>
      <c r="AG3" s="33">
        <v>4</v>
      </c>
      <c r="AH3" s="33">
        <v>5</v>
      </c>
      <c r="AI3" s="33">
        <v>4</v>
      </c>
      <c r="AJ3" s="33">
        <v>4</v>
      </c>
      <c r="AK3" s="33">
        <v>2</v>
      </c>
      <c r="AL3" s="33">
        <v>2</v>
      </c>
      <c r="AM3" s="33">
        <v>1</v>
      </c>
      <c r="AN3" s="33">
        <v>2</v>
      </c>
      <c r="AO3" s="33">
        <v>2</v>
      </c>
      <c r="AP3" s="33">
        <v>4</v>
      </c>
      <c r="AQ3" s="33">
        <v>5</v>
      </c>
      <c r="AR3" s="33">
        <v>5</v>
      </c>
      <c r="AS3" s="33">
        <v>1</v>
      </c>
      <c r="AT3" s="33">
        <v>4</v>
      </c>
      <c r="AU3" s="33">
        <v>4</v>
      </c>
      <c r="AV3" s="33">
        <v>5</v>
      </c>
      <c r="AW3" s="33">
        <v>4</v>
      </c>
      <c r="AX3" s="33">
        <v>4</v>
      </c>
      <c r="AY3" s="33">
        <v>3</v>
      </c>
      <c r="AZ3" s="33">
        <v>3</v>
      </c>
      <c r="BA3" s="33">
        <v>2</v>
      </c>
      <c r="BB3" s="33">
        <v>1</v>
      </c>
      <c r="BC3" s="33">
        <v>2</v>
      </c>
      <c r="BD3" s="33">
        <v>3</v>
      </c>
      <c r="BE3" s="33">
        <v>2</v>
      </c>
      <c r="BF3" s="33">
        <v>4</v>
      </c>
      <c r="BH3" s="33" t="s">
        <v>296</v>
      </c>
      <c r="BI3" s="33">
        <v>4</v>
      </c>
      <c r="BJ3" s="33">
        <v>5</v>
      </c>
      <c r="BK3" s="33">
        <v>5</v>
      </c>
      <c r="BL3" s="33">
        <v>4</v>
      </c>
      <c r="BM3" s="33">
        <v>4</v>
      </c>
      <c r="BN3" s="33">
        <v>5</v>
      </c>
      <c r="BO3" s="33">
        <v>3</v>
      </c>
      <c r="BP3" s="33">
        <v>4</v>
      </c>
      <c r="BQ3" s="33">
        <v>3</v>
      </c>
      <c r="BR3" s="33">
        <v>3</v>
      </c>
      <c r="BS3" s="33">
        <v>1</v>
      </c>
      <c r="BT3" s="33">
        <v>2</v>
      </c>
      <c r="BU3" s="33">
        <v>3</v>
      </c>
      <c r="BV3" s="33">
        <v>3</v>
      </c>
      <c r="BW3" s="33" t="s">
        <v>146</v>
      </c>
      <c r="BX3" s="33" t="s">
        <v>298</v>
      </c>
      <c r="BY3" s="33" t="s">
        <v>163</v>
      </c>
      <c r="BZ3" s="33" t="s">
        <v>171</v>
      </c>
      <c r="CA3" s="33" t="s">
        <v>176</v>
      </c>
      <c r="CB3" s="33" t="s">
        <v>183</v>
      </c>
      <c r="CC3" s="33" t="s">
        <v>299</v>
      </c>
      <c r="CD3" s="33" t="s">
        <v>203</v>
      </c>
      <c r="CE3" s="33" t="s">
        <v>300</v>
      </c>
      <c r="CF3" s="33" t="s">
        <v>158</v>
      </c>
      <c r="CG3" s="33" t="s">
        <v>216</v>
      </c>
      <c r="CH3" s="33"/>
    </row>
    <row r="4" spans="1:86" ht="12.75" x14ac:dyDescent="0.2">
      <c r="A4" s="36">
        <v>43081.81999444445</v>
      </c>
      <c r="B4" s="33">
        <v>2</v>
      </c>
      <c r="C4" s="33">
        <v>4</v>
      </c>
      <c r="D4" s="33">
        <v>3</v>
      </c>
      <c r="E4" s="33">
        <v>2</v>
      </c>
      <c r="F4" s="33">
        <v>2</v>
      </c>
      <c r="G4" s="33">
        <v>4</v>
      </c>
      <c r="H4" s="33">
        <v>1</v>
      </c>
      <c r="I4" s="33">
        <v>3</v>
      </c>
      <c r="J4" s="33">
        <v>1</v>
      </c>
      <c r="K4" s="33">
        <v>2</v>
      </c>
      <c r="L4" s="33">
        <v>3</v>
      </c>
      <c r="M4" s="33">
        <v>5</v>
      </c>
      <c r="N4" s="33">
        <v>1</v>
      </c>
      <c r="O4" s="33">
        <v>2</v>
      </c>
      <c r="P4" s="33">
        <v>5</v>
      </c>
      <c r="Q4" s="33">
        <v>3</v>
      </c>
      <c r="R4" s="33">
        <v>2</v>
      </c>
      <c r="S4" s="33">
        <v>1</v>
      </c>
      <c r="T4" s="33">
        <v>1</v>
      </c>
      <c r="U4" s="33">
        <v>1</v>
      </c>
      <c r="V4" s="33">
        <v>1</v>
      </c>
      <c r="W4" s="33">
        <v>5</v>
      </c>
      <c r="X4" s="33">
        <v>4</v>
      </c>
      <c r="Y4" s="33">
        <v>2</v>
      </c>
      <c r="Z4" s="33">
        <v>4</v>
      </c>
      <c r="AA4" s="33">
        <v>4</v>
      </c>
      <c r="AB4" s="33">
        <v>4</v>
      </c>
      <c r="AC4" s="33">
        <v>3</v>
      </c>
      <c r="AD4" s="33">
        <v>3</v>
      </c>
      <c r="AE4" s="33">
        <v>4</v>
      </c>
      <c r="AF4" s="33">
        <v>3</v>
      </c>
      <c r="AG4" s="33">
        <v>5</v>
      </c>
      <c r="AH4" s="33">
        <v>2</v>
      </c>
      <c r="AI4" s="33">
        <v>3</v>
      </c>
      <c r="AJ4" s="33">
        <v>2</v>
      </c>
      <c r="AK4" s="33">
        <v>2</v>
      </c>
      <c r="AL4" s="33">
        <v>4</v>
      </c>
      <c r="AM4" s="33">
        <v>4</v>
      </c>
      <c r="AN4" s="33">
        <v>4</v>
      </c>
      <c r="AO4" s="33">
        <v>2</v>
      </c>
      <c r="AP4" s="33">
        <v>5</v>
      </c>
      <c r="AQ4" s="33">
        <v>1</v>
      </c>
      <c r="AR4" s="33">
        <v>2</v>
      </c>
      <c r="AS4" s="33">
        <v>1</v>
      </c>
      <c r="AT4" s="33">
        <v>3</v>
      </c>
      <c r="AU4" s="33">
        <v>3</v>
      </c>
      <c r="AV4" s="33">
        <v>4</v>
      </c>
      <c r="AW4" s="33">
        <v>1</v>
      </c>
      <c r="AX4" s="33">
        <v>2</v>
      </c>
      <c r="AY4" s="33">
        <v>5</v>
      </c>
      <c r="AZ4" s="33">
        <v>3</v>
      </c>
      <c r="BA4" s="33">
        <v>2</v>
      </c>
      <c r="BB4" s="33">
        <v>1</v>
      </c>
      <c r="BC4" s="33">
        <v>1</v>
      </c>
      <c r="BD4" s="33">
        <v>1</v>
      </c>
      <c r="BE4" s="33">
        <v>1</v>
      </c>
      <c r="BF4" s="33">
        <v>5</v>
      </c>
      <c r="BI4" s="33">
        <v>2</v>
      </c>
      <c r="BJ4" s="33">
        <v>5</v>
      </c>
      <c r="BQ4" s="33">
        <v>5</v>
      </c>
      <c r="BR4" s="33">
        <v>1</v>
      </c>
      <c r="BS4" s="33" t="s">
        <v>5</v>
      </c>
      <c r="BT4" s="33">
        <v>3</v>
      </c>
      <c r="BU4" s="33">
        <v>2</v>
      </c>
      <c r="BV4" s="33">
        <v>4</v>
      </c>
      <c r="BW4" s="33" t="s">
        <v>145</v>
      </c>
      <c r="BY4" s="33" t="s">
        <v>163</v>
      </c>
      <c r="BZ4" s="33" t="s">
        <v>172</v>
      </c>
      <c r="CA4" s="33" t="s">
        <v>176</v>
      </c>
      <c r="CB4" s="33" t="s">
        <v>183</v>
      </c>
      <c r="CC4" s="33" t="s">
        <v>301</v>
      </c>
      <c r="CD4" s="33" t="s">
        <v>192</v>
      </c>
      <c r="CE4" s="33" t="s">
        <v>302</v>
      </c>
      <c r="CF4" s="33" t="s">
        <v>303</v>
      </c>
      <c r="CG4" s="33" t="s">
        <v>214</v>
      </c>
    </row>
    <row r="5" spans="1:86" ht="12.75" x14ac:dyDescent="0.2">
      <c r="A5" s="36">
        <v>43082.380148275464</v>
      </c>
      <c r="B5" s="33">
        <v>4</v>
      </c>
      <c r="C5" s="33">
        <v>5</v>
      </c>
      <c r="D5" s="33">
        <v>1</v>
      </c>
      <c r="E5" s="33">
        <v>1</v>
      </c>
      <c r="F5" s="33">
        <v>1</v>
      </c>
      <c r="G5" s="33">
        <v>5</v>
      </c>
      <c r="H5" s="33">
        <v>1</v>
      </c>
      <c r="I5" s="33">
        <v>1</v>
      </c>
      <c r="J5" s="33">
        <v>1</v>
      </c>
      <c r="K5" s="33">
        <v>1</v>
      </c>
      <c r="L5" s="33">
        <v>5</v>
      </c>
      <c r="M5" s="33">
        <v>4</v>
      </c>
      <c r="N5" s="33">
        <v>5</v>
      </c>
      <c r="O5" s="33">
        <v>4</v>
      </c>
      <c r="P5" s="33">
        <v>1</v>
      </c>
      <c r="Q5" s="33">
        <v>1</v>
      </c>
      <c r="R5" s="33">
        <v>3</v>
      </c>
      <c r="S5" s="33">
        <v>1</v>
      </c>
      <c r="T5" s="33">
        <v>4</v>
      </c>
      <c r="U5" s="33">
        <v>1</v>
      </c>
      <c r="V5" s="33">
        <v>1</v>
      </c>
      <c r="W5" s="33">
        <v>3</v>
      </c>
      <c r="X5" s="33">
        <v>4</v>
      </c>
      <c r="Y5" s="33">
        <v>5</v>
      </c>
      <c r="Z5" s="33">
        <v>1</v>
      </c>
      <c r="AA5" s="33">
        <v>5</v>
      </c>
      <c r="AB5" s="33">
        <v>3</v>
      </c>
      <c r="AC5" s="33">
        <v>4</v>
      </c>
      <c r="AD5" s="33">
        <v>5</v>
      </c>
      <c r="AE5" s="33">
        <v>2</v>
      </c>
      <c r="AF5" s="33">
        <v>4</v>
      </c>
      <c r="AG5" s="33">
        <v>3</v>
      </c>
      <c r="AH5" s="33">
        <v>2</v>
      </c>
      <c r="AI5" s="33">
        <v>4</v>
      </c>
      <c r="AJ5" s="33">
        <v>4</v>
      </c>
      <c r="AK5" s="33">
        <v>5</v>
      </c>
      <c r="AL5" s="33">
        <v>5</v>
      </c>
      <c r="AM5" s="33">
        <v>4</v>
      </c>
      <c r="AN5" s="33" t="s">
        <v>5</v>
      </c>
      <c r="AO5" s="33" t="s">
        <v>5</v>
      </c>
      <c r="AP5" s="33">
        <v>5</v>
      </c>
      <c r="AQ5" s="33">
        <v>1</v>
      </c>
      <c r="AR5" s="33" t="s">
        <v>5</v>
      </c>
      <c r="AS5" s="33">
        <v>1</v>
      </c>
      <c r="AT5" s="33">
        <v>1</v>
      </c>
      <c r="AU5" s="33">
        <v>5</v>
      </c>
      <c r="AV5" s="33">
        <v>5</v>
      </c>
      <c r="AW5" s="33">
        <v>4</v>
      </c>
      <c r="AX5" s="33">
        <v>4</v>
      </c>
      <c r="AY5" s="33">
        <v>1</v>
      </c>
      <c r="AZ5" s="33">
        <v>1</v>
      </c>
      <c r="BA5" s="33">
        <v>2</v>
      </c>
      <c r="BB5" s="33">
        <v>5</v>
      </c>
      <c r="BC5" s="33">
        <v>5</v>
      </c>
      <c r="BD5" s="33">
        <v>1</v>
      </c>
      <c r="BE5" s="33">
        <v>1</v>
      </c>
      <c r="BF5" s="33">
        <v>4</v>
      </c>
      <c r="BH5" s="33" t="s">
        <v>304</v>
      </c>
      <c r="BI5" s="33">
        <v>4</v>
      </c>
      <c r="BJ5" s="33">
        <v>3</v>
      </c>
      <c r="BK5" s="33">
        <v>4</v>
      </c>
      <c r="BL5" s="33">
        <v>5</v>
      </c>
      <c r="BM5" s="33">
        <v>1</v>
      </c>
      <c r="BN5" s="33">
        <v>5</v>
      </c>
      <c r="BO5" s="33">
        <v>3</v>
      </c>
      <c r="BP5" s="33">
        <v>4</v>
      </c>
      <c r="BQ5" s="33" t="s">
        <v>5</v>
      </c>
      <c r="BR5" s="33">
        <v>1</v>
      </c>
      <c r="BS5" s="33" t="s">
        <v>5</v>
      </c>
      <c r="BT5" s="33">
        <v>3</v>
      </c>
      <c r="BU5" s="33">
        <v>5</v>
      </c>
      <c r="BV5" s="33">
        <v>5</v>
      </c>
      <c r="BW5" s="33" t="s">
        <v>148</v>
      </c>
      <c r="BY5" s="33" t="s">
        <v>163</v>
      </c>
      <c r="BZ5" s="33" t="s">
        <v>169</v>
      </c>
      <c r="CA5" s="33" t="s">
        <v>176</v>
      </c>
      <c r="CB5" s="33" t="s">
        <v>183</v>
      </c>
      <c r="CC5" s="33" t="s">
        <v>305</v>
      </c>
      <c r="CD5" s="33" t="s">
        <v>153</v>
      </c>
      <c r="CE5" s="33" t="s">
        <v>306</v>
      </c>
      <c r="CF5" s="33" t="s">
        <v>307</v>
      </c>
      <c r="CG5" s="33" t="s">
        <v>215</v>
      </c>
    </row>
    <row r="6" spans="1:86" ht="12.75" x14ac:dyDescent="0.2">
      <c r="A6" s="36">
        <v>43082.45434762731</v>
      </c>
      <c r="B6" s="33">
        <v>3</v>
      </c>
      <c r="C6" s="33">
        <v>4</v>
      </c>
      <c r="D6" s="33">
        <v>2</v>
      </c>
      <c r="E6" s="33">
        <v>1</v>
      </c>
      <c r="F6" s="33">
        <v>2</v>
      </c>
      <c r="G6" s="33">
        <v>5</v>
      </c>
      <c r="H6" s="33">
        <v>3</v>
      </c>
      <c r="I6" s="33">
        <v>5</v>
      </c>
      <c r="J6" s="33">
        <v>4</v>
      </c>
      <c r="K6" s="33">
        <v>4</v>
      </c>
      <c r="L6" s="33">
        <v>2</v>
      </c>
      <c r="M6" s="33">
        <v>4</v>
      </c>
      <c r="N6" s="33">
        <v>2</v>
      </c>
      <c r="O6" s="33">
        <v>4</v>
      </c>
      <c r="P6" s="33">
        <v>4</v>
      </c>
      <c r="Q6" s="33">
        <v>4</v>
      </c>
      <c r="R6" s="33">
        <v>3</v>
      </c>
      <c r="S6" s="33">
        <v>2</v>
      </c>
      <c r="T6" s="33">
        <v>5</v>
      </c>
      <c r="U6" s="33">
        <v>4</v>
      </c>
      <c r="V6" s="33">
        <v>2</v>
      </c>
      <c r="W6" s="33">
        <v>3</v>
      </c>
      <c r="X6" s="33">
        <v>2</v>
      </c>
      <c r="Y6" s="33">
        <v>2</v>
      </c>
      <c r="Z6" s="33">
        <v>3</v>
      </c>
      <c r="AA6" s="33">
        <v>4</v>
      </c>
      <c r="AB6" s="33">
        <v>4</v>
      </c>
      <c r="AC6" s="33">
        <v>5</v>
      </c>
      <c r="AD6" s="33">
        <v>1</v>
      </c>
      <c r="AE6" s="33">
        <v>4</v>
      </c>
      <c r="AF6" s="33">
        <v>2</v>
      </c>
      <c r="AG6" s="33">
        <v>3</v>
      </c>
      <c r="AH6" s="33">
        <v>2</v>
      </c>
      <c r="AI6" s="33">
        <v>3</v>
      </c>
      <c r="AJ6" s="33">
        <v>3</v>
      </c>
      <c r="AK6" s="33">
        <v>4</v>
      </c>
      <c r="AL6" s="33">
        <v>4</v>
      </c>
      <c r="AM6" s="33">
        <v>1</v>
      </c>
      <c r="AN6" s="33">
        <v>1</v>
      </c>
      <c r="AO6" s="33">
        <v>2</v>
      </c>
      <c r="AP6" s="33">
        <v>5</v>
      </c>
      <c r="AQ6" s="33">
        <v>1</v>
      </c>
      <c r="AR6" s="33">
        <v>4</v>
      </c>
      <c r="AS6" s="33">
        <v>3</v>
      </c>
      <c r="AT6" s="33">
        <v>1</v>
      </c>
      <c r="AU6" s="33">
        <v>1</v>
      </c>
      <c r="AV6" s="33">
        <v>4</v>
      </c>
      <c r="AW6" s="33">
        <v>1</v>
      </c>
      <c r="AX6" s="33">
        <v>5</v>
      </c>
      <c r="AY6" s="33">
        <v>2</v>
      </c>
      <c r="AZ6" s="33">
        <v>4</v>
      </c>
      <c r="BA6" s="33">
        <v>1</v>
      </c>
      <c r="BB6" s="33">
        <v>2</v>
      </c>
      <c r="BC6" s="33">
        <v>5</v>
      </c>
      <c r="BD6" s="33">
        <v>1</v>
      </c>
      <c r="BE6" s="33">
        <v>1</v>
      </c>
      <c r="BF6" s="33">
        <v>1</v>
      </c>
      <c r="BG6" s="33" t="s">
        <v>308</v>
      </c>
      <c r="BH6" s="33" t="s">
        <v>309</v>
      </c>
      <c r="BI6" s="33">
        <v>1</v>
      </c>
      <c r="BJ6" s="33">
        <v>5</v>
      </c>
      <c r="BK6" s="33">
        <v>3</v>
      </c>
      <c r="BL6" s="33">
        <v>1</v>
      </c>
      <c r="BM6" s="33">
        <v>1</v>
      </c>
      <c r="BN6" s="33">
        <v>3</v>
      </c>
      <c r="BO6" s="33">
        <v>4</v>
      </c>
      <c r="BP6" s="33">
        <v>2</v>
      </c>
      <c r="BQ6" s="33">
        <v>4</v>
      </c>
      <c r="BR6" s="33">
        <v>2</v>
      </c>
      <c r="BS6" s="33">
        <v>4</v>
      </c>
      <c r="BT6" s="33">
        <v>4</v>
      </c>
      <c r="BU6" s="33">
        <v>5</v>
      </c>
      <c r="BV6" s="33">
        <v>5</v>
      </c>
      <c r="BW6" s="33" t="s">
        <v>297</v>
      </c>
      <c r="BX6" s="33" t="s">
        <v>310</v>
      </c>
      <c r="BY6" s="33" t="s">
        <v>163</v>
      </c>
      <c r="BZ6" s="33" t="s">
        <v>170</v>
      </c>
      <c r="CA6" s="33" t="s">
        <v>176</v>
      </c>
      <c r="CB6" s="33" t="s">
        <v>183</v>
      </c>
      <c r="CC6" s="33" t="s">
        <v>311</v>
      </c>
      <c r="CD6" s="33" t="s">
        <v>202</v>
      </c>
      <c r="CE6" s="33" t="s">
        <v>312</v>
      </c>
      <c r="CF6" s="33" t="s">
        <v>158</v>
      </c>
      <c r="CG6" s="33" t="s">
        <v>216</v>
      </c>
    </row>
    <row r="7" spans="1:86" ht="12.75" x14ac:dyDescent="0.2">
      <c r="A7" s="36">
        <v>43082.49281575231</v>
      </c>
      <c r="B7" s="33">
        <v>2</v>
      </c>
      <c r="C7" s="33">
        <v>3</v>
      </c>
      <c r="D7" s="33">
        <v>2</v>
      </c>
      <c r="E7" s="33">
        <v>2</v>
      </c>
      <c r="F7" s="33">
        <v>3</v>
      </c>
      <c r="G7" s="33">
        <v>5</v>
      </c>
      <c r="H7" s="33">
        <v>2</v>
      </c>
      <c r="I7" s="33">
        <v>1</v>
      </c>
      <c r="J7" s="33">
        <v>1</v>
      </c>
      <c r="K7" s="33">
        <v>2</v>
      </c>
      <c r="L7" s="33">
        <v>2</v>
      </c>
      <c r="M7" s="33">
        <v>5</v>
      </c>
      <c r="N7" s="33">
        <v>1</v>
      </c>
      <c r="O7" s="33">
        <v>3</v>
      </c>
      <c r="P7" s="33">
        <v>5</v>
      </c>
      <c r="Q7" s="33">
        <v>4</v>
      </c>
      <c r="R7" s="33">
        <v>3</v>
      </c>
      <c r="S7" s="33">
        <v>2</v>
      </c>
      <c r="T7" s="33">
        <v>2</v>
      </c>
      <c r="U7" s="33">
        <v>2</v>
      </c>
      <c r="V7" s="33">
        <v>1</v>
      </c>
      <c r="W7" s="33">
        <v>3</v>
      </c>
      <c r="X7" s="33">
        <v>5</v>
      </c>
      <c r="Y7" s="33">
        <v>3</v>
      </c>
      <c r="Z7" s="33">
        <v>4</v>
      </c>
      <c r="AA7" s="33">
        <v>4</v>
      </c>
      <c r="AB7" s="33">
        <v>5</v>
      </c>
      <c r="AC7" s="33">
        <v>4</v>
      </c>
      <c r="AD7" s="33">
        <v>4</v>
      </c>
      <c r="AE7" s="33">
        <v>4</v>
      </c>
      <c r="AF7" s="33">
        <v>2</v>
      </c>
      <c r="AG7" s="33">
        <v>5</v>
      </c>
      <c r="AH7" s="33">
        <v>4</v>
      </c>
      <c r="AI7" s="33">
        <v>3</v>
      </c>
      <c r="AJ7" s="33">
        <v>3</v>
      </c>
      <c r="AK7" s="33">
        <v>3</v>
      </c>
      <c r="AL7" s="33">
        <v>3</v>
      </c>
      <c r="AM7" s="33">
        <v>3</v>
      </c>
      <c r="AN7" s="33">
        <v>3</v>
      </c>
      <c r="AO7" s="33">
        <v>4</v>
      </c>
      <c r="AP7" s="33">
        <v>5</v>
      </c>
      <c r="AQ7" s="33">
        <v>3</v>
      </c>
      <c r="AR7" s="33">
        <v>2</v>
      </c>
      <c r="AS7" s="33">
        <v>1</v>
      </c>
      <c r="AT7" s="33">
        <v>4</v>
      </c>
      <c r="AU7" s="33">
        <v>2</v>
      </c>
      <c r="AV7" s="33">
        <v>5</v>
      </c>
      <c r="AW7" s="33">
        <v>1</v>
      </c>
      <c r="AX7" s="33">
        <v>2</v>
      </c>
      <c r="AY7" s="33">
        <v>5</v>
      </c>
      <c r="AZ7" s="33">
        <v>5</v>
      </c>
      <c r="BA7" s="33">
        <v>4</v>
      </c>
      <c r="BB7" s="33">
        <v>2</v>
      </c>
      <c r="BC7" s="33">
        <v>2</v>
      </c>
      <c r="BD7" s="33">
        <v>2</v>
      </c>
      <c r="BE7" s="33">
        <v>1</v>
      </c>
      <c r="BF7" s="33">
        <v>3</v>
      </c>
      <c r="BH7" s="33" t="s">
        <v>313</v>
      </c>
      <c r="BI7" s="33">
        <v>2</v>
      </c>
      <c r="BJ7" s="33">
        <v>5</v>
      </c>
      <c r="BK7" s="33">
        <v>5</v>
      </c>
      <c r="BL7" s="33">
        <v>5</v>
      </c>
      <c r="BM7" s="33">
        <v>5</v>
      </c>
      <c r="BN7" s="33">
        <v>5</v>
      </c>
      <c r="BO7" s="33">
        <v>3</v>
      </c>
      <c r="BP7" s="33">
        <v>4</v>
      </c>
      <c r="BQ7" s="33">
        <v>3</v>
      </c>
      <c r="BR7" s="33">
        <v>4</v>
      </c>
      <c r="BS7" s="33">
        <v>4</v>
      </c>
      <c r="BT7" s="33">
        <v>5</v>
      </c>
      <c r="BU7" s="33">
        <v>2</v>
      </c>
      <c r="BV7" s="33">
        <v>2</v>
      </c>
      <c r="BW7" s="33" t="s">
        <v>147</v>
      </c>
      <c r="BY7" s="33" t="s">
        <v>163</v>
      </c>
      <c r="BZ7" s="33" t="s">
        <v>170</v>
      </c>
      <c r="CA7" s="33" t="s">
        <v>176</v>
      </c>
      <c r="CB7" s="33" t="s">
        <v>183</v>
      </c>
      <c r="CC7" s="33" t="s">
        <v>314</v>
      </c>
      <c r="CD7" s="33" t="s">
        <v>202</v>
      </c>
      <c r="CE7" s="33" t="s">
        <v>153</v>
      </c>
      <c r="CF7" s="33" t="s">
        <v>208</v>
      </c>
      <c r="CG7" s="33" t="s">
        <v>214</v>
      </c>
    </row>
    <row r="8" spans="1:86" ht="12.75" x14ac:dyDescent="0.2">
      <c r="A8" s="36">
        <v>43082.492892939816</v>
      </c>
      <c r="B8" s="33">
        <v>5</v>
      </c>
      <c r="C8" s="33">
        <v>4</v>
      </c>
      <c r="D8" s="33">
        <v>3</v>
      </c>
      <c r="E8" s="33">
        <v>3</v>
      </c>
      <c r="F8" s="33">
        <v>3</v>
      </c>
      <c r="G8" s="33">
        <v>4</v>
      </c>
      <c r="H8" s="33">
        <v>5</v>
      </c>
      <c r="I8" s="33">
        <v>3</v>
      </c>
      <c r="J8" s="33">
        <v>3</v>
      </c>
      <c r="K8" s="33">
        <v>4</v>
      </c>
      <c r="L8" s="33">
        <v>4</v>
      </c>
      <c r="M8" s="33">
        <v>3</v>
      </c>
      <c r="N8" s="33">
        <v>3</v>
      </c>
      <c r="O8" s="33">
        <v>3</v>
      </c>
      <c r="P8" s="33">
        <v>5</v>
      </c>
      <c r="Q8" s="33">
        <v>3</v>
      </c>
      <c r="R8" s="33">
        <v>3</v>
      </c>
      <c r="S8" s="33">
        <v>3</v>
      </c>
      <c r="T8" s="33">
        <v>3</v>
      </c>
      <c r="U8" s="33">
        <v>5</v>
      </c>
      <c r="V8" s="33">
        <v>3</v>
      </c>
      <c r="W8" s="33">
        <v>3</v>
      </c>
      <c r="X8" s="33">
        <v>5</v>
      </c>
      <c r="Y8" s="33">
        <v>4</v>
      </c>
      <c r="Z8" s="33">
        <v>5</v>
      </c>
      <c r="AA8" s="33">
        <v>4</v>
      </c>
      <c r="AB8" s="33">
        <v>5</v>
      </c>
      <c r="AC8" s="33">
        <v>4</v>
      </c>
      <c r="AD8" s="33">
        <v>5</v>
      </c>
      <c r="AE8" s="33">
        <v>5</v>
      </c>
      <c r="AF8" s="33">
        <v>5</v>
      </c>
      <c r="AG8" s="33">
        <v>5</v>
      </c>
      <c r="AH8" s="33">
        <v>5</v>
      </c>
      <c r="AI8" s="33">
        <v>5</v>
      </c>
      <c r="AJ8" s="33">
        <v>3</v>
      </c>
      <c r="AK8" s="33">
        <v>4</v>
      </c>
      <c r="AL8" s="33">
        <v>4</v>
      </c>
      <c r="AM8" s="33">
        <v>4</v>
      </c>
      <c r="AN8" s="33">
        <v>4</v>
      </c>
      <c r="AO8" s="33">
        <v>3</v>
      </c>
      <c r="AP8" s="33">
        <v>4</v>
      </c>
      <c r="AQ8" s="33">
        <v>5</v>
      </c>
      <c r="AR8" s="33">
        <v>4</v>
      </c>
      <c r="AS8" s="33">
        <v>3</v>
      </c>
      <c r="AT8" s="33">
        <v>4</v>
      </c>
      <c r="AU8" s="33">
        <v>4</v>
      </c>
      <c r="AV8" s="33">
        <v>4</v>
      </c>
      <c r="AW8" s="33">
        <v>5</v>
      </c>
      <c r="AX8" s="33">
        <v>4</v>
      </c>
      <c r="AY8" s="33">
        <v>4</v>
      </c>
      <c r="AZ8" s="33">
        <v>4</v>
      </c>
      <c r="BA8" s="33">
        <v>3</v>
      </c>
      <c r="BB8" s="33">
        <v>3</v>
      </c>
      <c r="BC8" s="33">
        <v>4</v>
      </c>
      <c r="BD8" s="33">
        <v>5</v>
      </c>
      <c r="BE8" s="33">
        <v>4</v>
      </c>
      <c r="BF8" s="33">
        <v>4</v>
      </c>
      <c r="BI8" s="33" t="s">
        <v>5</v>
      </c>
      <c r="BJ8" s="33" t="s">
        <v>5</v>
      </c>
      <c r="BK8" s="33" t="s">
        <v>5</v>
      </c>
      <c r="BL8" s="33" t="s">
        <v>5</v>
      </c>
      <c r="BM8" s="33" t="s">
        <v>5</v>
      </c>
      <c r="BN8" s="33" t="s">
        <v>5</v>
      </c>
      <c r="BO8" s="33" t="s">
        <v>5</v>
      </c>
      <c r="BP8" s="33" t="s">
        <v>5</v>
      </c>
      <c r="BQ8" s="33" t="s">
        <v>5</v>
      </c>
      <c r="BR8" s="33" t="s">
        <v>5</v>
      </c>
      <c r="BS8" s="33" t="s">
        <v>5</v>
      </c>
      <c r="BT8" s="33" t="s">
        <v>5</v>
      </c>
      <c r="BU8" s="33" t="s">
        <v>5</v>
      </c>
      <c r="BV8" s="33" t="s">
        <v>5</v>
      </c>
      <c r="BW8" s="33" t="s">
        <v>147</v>
      </c>
      <c r="BX8" s="33" t="s">
        <v>315</v>
      </c>
      <c r="BY8" s="33" t="s">
        <v>163</v>
      </c>
      <c r="BZ8" s="33" t="s">
        <v>170</v>
      </c>
      <c r="CA8" s="33" t="s">
        <v>177</v>
      </c>
      <c r="CB8" s="33" t="s">
        <v>183</v>
      </c>
      <c r="CC8" s="33" t="s">
        <v>316</v>
      </c>
      <c r="CD8" s="33" t="s">
        <v>192</v>
      </c>
      <c r="CE8" s="33" t="s">
        <v>317</v>
      </c>
      <c r="CF8" s="33" t="s">
        <v>208</v>
      </c>
      <c r="CG8" s="33" t="s">
        <v>214</v>
      </c>
    </row>
    <row r="9" spans="1:86" ht="12.75" x14ac:dyDescent="0.2">
      <c r="A9" s="36">
        <v>43082.493010081016</v>
      </c>
      <c r="B9" s="33">
        <v>3</v>
      </c>
      <c r="C9" s="33">
        <v>5</v>
      </c>
      <c r="D9" s="33">
        <v>3</v>
      </c>
      <c r="E9" s="33">
        <v>1</v>
      </c>
      <c r="F9" s="33">
        <v>2</v>
      </c>
      <c r="G9" s="33">
        <v>5</v>
      </c>
      <c r="H9" s="33">
        <v>5</v>
      </c>
      <c r="I9" s="33">
        <v>1</v>
      </c>
      <c r="J9" s="33">
        <v>1</v>
      </c>
      <c r="K9" s="33">
        <v>1</v>
      </c>
      <c r="L9" s="33">
        <v>1</v>
      </c>
      <c r="M9" s="33">
        <v>5</v>
      </c>
      <c r="N9" s="33">
        <v>1</v>
      </c>
      <c r="O9" s="33">
        <v>2</v>
      </c>
      <c r="P9" s="33">
        <v>3</v>
      </c>
      <c r="Q9" s="33">
        <v>5</v>
      </c>
      <c r="R9" s="33">
        <v>1</v>
      </c>
      <c r="S9" s="33">
        <v>1</v>
      </c>
      <c r="T9" s="33">
        <v>1</v>
      </c>
      <c r="U9" s="33">
        <v>5</v>
      </c>
      <c r="V9" s="33">
        <v>3</v>
      </c>
      <c r="W9" s="33">
        <v>4</v>
      </c>
      <c r="X9" s="33">
        <v>5</v>
      </c>
      <c r="Y9" s="33">
        <v>1</v>
      </c>
      <c r="Z9" s="33">
        <v>5</v>
      </c>
      <c r="AA9" s="33">
        <v>5</v>
      </c>
      <c r="AB9" s="33">
        <v>5</v>
      </c>
      <c r="AC9" s="33">
        <v>1</v>
      </c>
      <c r="AD9" s="33">
        <v>5</v>
      </c>
      <c r="AE9" s="33">
        <v>5</v>
      </c>
      <c r="AF9" s="33">
        <v>5</v>
      </c>
      <c r="AG9" s="33">
        <v>5</v>
      </c>
      <c r="AH9" s="33">
        <v>5</v>
      </c>
      <c r="AI9" s="33">
        <v>5</v>
      </c>
      <c r="AJ9" s="33">
        <v>5</v>
      </c>
      <c r="AK9" s="33">
        <v>3</v>
      </c>
      <c r="AL9" s="33">
        <v>5</v>
      </c>
      <c r="AM9" s="33">
        <v>3</v>
      </c>
      <c r="AN9" s="33">
        <v>1</v>
      </c>
      <c r="AO9" s="33">
        <v>1</v>
      </c>
      <c r="AP9" s="33">
        <v>5</v>
      </c>
      <c r="AQ9" s="33">
        <v>5</v>
      </c>
      <c r="AR9" s="33">
        <v>2</v>
      </c>
      <c r="AS9" s="33">
        <v>1</v>
      </c>
      <c r="AT9" s="33">
        <v>3</v>
      </c>
      <c r="AU9" s="33">
        <v>1</v>
      </c>
      <c r="AV9" s="33">
        <v>5</v>
      </c>
      <c r="AW9" s="33">
        <v>5</v>
      </c>
      <c r="AX9" s="33">
        <v>4</v>
      </c>
      <c r="AY9" s="33">
        <v>3</v>
      </c>
      <c r="AZ9" s="33">
        <v>5</v>
      </c>
      <c r="BA9" s="33">
        <v>1</v>
      </c>
      <c r="BB9" s="33">
        <v>1</v>
      </c>
      <c r="BC9" s="33">
        <v>1</v>
      </c>
      <c r="BD9" s="33">
        <v>5</v>
      </c>
      <c r="BE9" s="33">
        <v>3</v>
      </c>
      <c r="BF9" s="33">
        <v>3</v>
      </c>
      <c r="BH9" s="33" t="s">
        <v>296</v>
      </c>
      <c r="BI9" s="33">
        <v>1</v>
      </c>
      <c r="BJ9" s="33">
        <v>5</v>
      </c>
      <c r="BK9" s="33">
        <v>3</v>
      </c>
      <c r="BL9" s="33">
        <v>5</v>
      </c>
      <c r="BM9" s="33">
        <v>5</v>
      </c>
      <c r="BN9" s="33">
        <v>5</v>
      </c>
      <c r="BO9" s="33">
        <v>5</v>
      </c>
      <c r="BP9" s="33">
        <v>5</v>
      </c>
      <c r="BQ9" s="33">
        <v>5</v>
      </c>
      <c r="BR9" s="33">
        <v>1</v>
      </c>
      <c r="BS9" s="33">
        <v>5</v>
      </c>
      <c r="BT9" s="33">
        <v>5</v>
      </c>
      <c r="BU9" s="33">
        <v>5</v>
      </c>
      <c r="BV9" s="33">
        <v>5</v>
      </c>
      <c r="BW9" s="33" t="s">
        <v>147</v>
      </c>
      <c r="BX9" s="33" t="s">
        <v>318</v>
      </c>
      <c r="BY9" s="33" t="s">
        <v>163</v>
      </c>
      <c r="BZ9" s="33" t="s">
        <v>170</v>
      </c>
      <c r="CA9" s="33" t="s">
        <v>176</v>
      </c>
      <c r="CB9" s="33" t="s">
        <v>183</v>
      </c>
      <c r="CC9" s="33" t="s">
        <v>319</v>
      </c>
      <c r="CD9" s="33" t="s">
        <v>202</v>
      </c>
      <c r="CE9" s="33" t="s">
        <v>320</v>
      </c>
      <c r="CF9" s="33" t="s">
        <v>208</v>
      </c>
      <c r="CG9" s="33" t="s">
        <v>214</v>
      </c>
    </row>
    <row r="10" spans="1:86" ht="12.75" x14ac:dyDescent="0.2">
      <c r="A10" s="36">
        <v>43082.495059351852</v>
      </c>
      <c r="B10" s="33">
        <v>2</v>
      </c>
      <c r="C10" s="33">
        <v>5</v>
      </c>
      <c r="D10" s="33">
        <v>2</v>
      </c>
      <c r="E10" s="33">
        <v>5</v>
      </c>
      <c r="F10" s="33">
        <v>1</v>
      </c>
      <c r="G10" s="33">
        <v>5</v>
      </c>
      <c r="H10" s="33">
        <v>5</v>
      </c>
      <c r="I10" s="33">
        <v>4</v>
      </c>
      <c r="J10" s="33">
        <v>2</v>
      </c>
      <c r="K10" s="33">
        <v>1</v>
      </c>
      <c r="L10" s="33">
        <v>1</v>
      </c>
      <c r="M10" s="33">
        <v>5</v>
      </c>
      <c r="N10" s="33">
        <v>5</v>
      </c>
      <c r="O10" s="33">
        <v>1</v>
      </c>
      <c r="P10" s="33">
        <v>4</v>
      </c>
      <c r="Q10" s="33">
        <v>1</v>
      </c>
      <c r="R10" s="33">
        <v>1</v>
      </c>
      <c r="S10" s="33">
        <v>1</v>
      </c>
      <c r="T10" s="33">
        <v>5</v>
      </c>
      <c r="U10" s="33">
        <v>3</v>
      </c>
      <c r="V10" s="33">
        <v>1</v>
      </c>
      <c r="W10" s="33">
        <v>3</v>
      </c>
      <c r="X10" s="33">
        <v>4</v>
      </c>
      <c r="Y10" s="33">
        <v>2</v>
      </c>
      <c r="Z10" s="33">
        <v>2</v>
      </c>
      <c r="AA10" s="33">
        <v>2</v>
      </c>
      <c r="AB10" s="33">
        <v>5</v>
      </c>
      <c r="AC10" s="33">
        <v>2</v>
      </c>
      <c r="AD10" s="33">
        <v>3</v>
      </c>
      <c r="AE10" s="33">
        <v>3</v>
      </c>
      <c r="AF10" s="33">
        <v>1</v>
      </c>
      <c r="AG10" s="33">
        <v>5</v>
      </c>
      <c r="AH10" s="33">
        <v>5</v>
      </c>
      <c r="AI10" s="33">
        <v>2</v>
      </c>
      <c r="AJ10" s="33">
        <v>3</v>
      </c>
      <c r="AK10" s="33">
        <v>2</v>
      </c>
      <c r="AL10" s="33">
        <v>5</v>
      </c>
      <c r="AM10" s="33">
        <v>2</v>
      </c>
      <c r="AN10" s="33">
        <v>4</v>
      </c>
      <c r="AO10" s="33">
        <v>1</v>
      </c>
      <c r="AP10" s="33">
        <v>4</v>
      </c>
      <c r="AQ10" s="33">
        <v>5</v>
      </c>
      <c r="AR10" s="33">
        <v>4</v>
      </c>
      <c r="AS10" s="33">
        <v>3</v>
      </c>
      <c r="AT10" s="33">
        <v>1</v>
      </c>
      <c r="AU10" s="33">
        <v>1</v>
      </c>
      <c r="AV10" s="33">
        <v>5</v>
      </c>
      <c r="AW10" s="33">
        <v>5</v>
      </c>
      <c r="AX10" s="33">
        <v>1</v>
      </c>
      <c r="AY10" s="33">
        <v>3</v>
      </c>
      <c r="AZ10" s="33">
        <v>1</v>
      </c>
      <c r="BA10" s="33">
        <v>1</v>
      </c>
      <c r="BB10" s="33">
        <v>1</v>
      </c>
      <c r="BC10" s="33">
        <v>5</v>
      </c>
      <c r="BD10" s="33">
        <v>5</v>
      </c>
      <c r="BE10" s="33">
        <v>1</v>
      </c>
      <c r="BF10" s="33">
        <v>4</v>
      </c>
      <c r="BI10" s="33" t="s">
        <v>5</v>
      </c>
      <c r="BJ10" s="33" t="s">
        <v>5</v>
      </c>
      <c r="BK10" s="33" t="s">
        <v>5</v>
      </c>
      <c r="BL10" s="33" t="s">
        <v>5</v>
      </c>
      <c r="BM10" s="33" t="s">
        <v>5</v>
      </c>
      <c r="BN10" s="33" t="s">
        <v>5</v>
      </c>
      <c r="BO10" s="33" t="s">
        <v>5</v>
      </c>
      <c r="BP10" s="33" t="s">
        <v>5</v>
      </c>
      <c r="BQ10" s="33">
        <v>1</v>
      </c>
      <c r="BR10" s="33">
        <v>1</v>
      </c>
      <c r="BS10" s="33">
        <v>4</v>
      </c>
      <c r="BT10" s="33">
        <v>1</v>
      </c>
      <c r="BU10" s="33">
        <v>1</v>
      </c>
      <c r="BV10" s="33">
        <v>1</v>
      </c>
      <c r="BW10" s="33" t="s">
        <v>145</v>
      </c>
      <c r="BY10" s="33" t="s">
        <v>163</v>
      </c>
      <c r="BZ10" s="33" t="s">
        <v>171</v>
      </c>
      <c r="CA10" s="33" t="s">
        <v>177</v>
      </c>
      <c r="CB10" s="33" t="s">
        <v>183</v>
      </c>
      <c r="CD10" s="33" t="s">
        <v>202</v>
      </c>
      <c r="CE10" s="33" t="s">
        <v>321</v>
      </c>
      <c r="CF10" s="33" t="s">
        <v>303</v>
      </c>
      <c r="CG10" s="33" t="s">
        <v>214</v>
      </c>
    </row>
    <row r="11" spans="1:86" ht="12.75" x14ac:dyDescent="0.2">
      <c r="A11" s="36">
        <v>43082.496374467592</v>
      </c>
      <c r="B11" s="33">
        <v>5</v>
      </c>
      <c r="C11" s="33">
        <v>5</v>
      </c>
      <c r="D11" s="33">
        <v>1</v>
      </c>
      <c r="E11" s="33" t="s">
        <v>5</v>
      </c>
      <c r="F11" s="33">
        <v>1</v>
      </c>
      <c r="G11" s="33" t="s">
        <v>5</v>
      </c>
      <c r="H11" s="33">
        <v>5</v>
      </c>
      <c r="I11" s="33">
        <v>5</v>
      </c>
      <c r="J11" s="33" t="s">
        <v>5</v>
      </c>
      <c r="K11" s="33">
        <v>4</v>
      </c>
      <c r="L11" s="33">
        <v>3</v>
      </c>
      <c r="M11" s="33">
        <v>3</v>
      </c>
      <c r="N11" s="33">
        <v>2</v>
      </c>
      <c r="O11" s="33">
        <v>5</v>
      </c>
      <c r="P11" s="33">
        <v>2</v>
      </c>
      <c r="Q11" s="33">
        <v>3</v>
      </c>
      <c r="R11" s="33">
        <v>3</v>
      </c>
      <c r="S11" s="33">
        <v>3</v>
      </c>
      <c r="T11" s="33">
        <v>1</v>
      </c>
      <c r="U11" s="33">
        <v>1</v>
      </c>
      <c r="V11" s="33" t="s">
        <v>5</v>
      </c>
      <c r="W11" s="33">
        <v>5</v>
      </c>
      <c r="X11" s="33">
        <v>3</v>
      </c>
      <c r="Y11" s="33">
        <v>1</v>
      </c>
      <c r="Z11" s="33">
        <v>1</v>
      </c>
      <c r="AA11" s="33" t="s">
        <v>5</v>
      </c>
      <c r="AB11" s="33">
        <v>3</v>
      </c>
      <c r="AC11" s="33">
        <v>2</v>
      </c>
      <c r="AD11" s="33">
        <v>5</v>
      </c>
      <c r="AE11" s="33">
        <v>3</v>
      </c>
      <c r="AF11" s="33">
        <v>5</v>
      </c>
      <c r="AG11" s="33">
        <v>5</v>
      </c>
      <c r="AH11" s="33">
        <v>3</v>
      </c>
      <c r="AI11" s="33">
        <v>5</v>
      </c>
      <c r="AJ11" s="33">
        <v>1</v>
      </c>
      <c r="AK11" s="33">
        <v>4</v>
      </c>
      <c r="AL11" s="33">
        <v>5</v>
      </c>
      <c r="AM11" s="33">
        <v>1</v>
      </c>
      <c r="AN11" s="33">
        <v>5</v>
      </c>
      <c r="AO11" s="33">
        <v>4</v>
      </c>
      <c r="AP11" s="33">
        <v>5</v>
      </c>
      <c r="AQ11" s="33">
        <v>5</v>
      </c>
      <c r="AR11" s="33">
        <v>5</v>
      </c>
      <c r="AS11" s="33">
        <v>5</v>
      </c>
      <c r="AT11" s="33">
        <v>5</v>
      </c>
      <c r="AU11" s="33">
        <v>4</v>
      </c>
      <c r="AV11" s="33">
        <v>4</v>
      </c>
      <c r="AW11" s="33">
        <v>1</v>
      </c>
      <c r="AX11" s="33">
        <v>5</v>
      </c>
      <c r="AY11" s="33">
        <v>1</v>
      </c>
      <c r="AZ11" s="33">
        <v>4</v>
      </c>
      <c r="BA11" s="33">
        <v>4</v>
      </c>
      <c r="BB11" s="33">
        <v>4</v>
      </c>
      <c r="BC11" s="33">
        <v>3</v>
      </c>
      <c r="BD11" s="33">
        <v>1</v>
      </c>
      <c r="BE11" s="33" t="s">
        <v>5</v>
      </c>
      <c r="BF11" s="33">
        <v>5</v>
      </c>
      <c r="BH11" s="33" t="s">
        <v>322</v>
      </c>
      <c r="BI11" s="33" t="s">
        <v>5</v>
      </c>
      <c r="BJ11" s="33" t="s">
        <v>5</v>
      </c>
      <c r="BQ11" s="33">
        <v>5</v>
      </c>
      <c r="BR11" s="33">
        <v>1</v>
      </c>
      <c r="BS11" s="33">
        <v>5</v>
      </c>
      <c r="BT11" s="33">
        <v>5</v>
      </c>
      <c r="BU11" s="33">
        <v>4</v>
      </c>
      <c r="BV11" s="33">
        <v>5</v>
      </c>
      <c r="BW11" s="33" t="s">
        <v>323</v>
      </c>
      <c r="BY11" s="33" t="s">
        <v>163</v>
      </c>
      <c r="BZ11" s="33" t="s">
        <v>168</v>
      </c>
      <c r="CA11" s="33" t="s">
        <v>176</v>
      </c>
      <c r="CB11" s="33" t="s">
        <v>183</v>
      </c>
      <c r="CC11" s="33" t="s">
        <v>324</v>
      </c>
      <c r="CD11" s="33" t="s">
        <v>153</v>
      </c>
      <c r="CE11" s="33" t="s">
        <v>325</v>
      </c>
      <c r="CF11" s="33" t="s">
        <v>326</v>
      </c>
      <c r="CG11" s="33" t="s">
        <v>327</v>
      </c>
    </row>
    <row r="12" spans="1:86" ht="12.75" x14ac:dyDescent="0.2">
      <c r="A12" s="36">
        <v>43082.497052719904</v>
      </c>
      <c r="B12" s="33">
        <v>2</v>
      </c>
      <c r="C12" s="33">
        <v>4</v>
      </c>
      <c r="D12" s="33">
        <v>1</v>
      </c>
      <c r="E12" s="33">
        <v>1</v>
      </c>
      <c r="F12" s="33">
        <v>1</v>
      </c>
      <c r="G12" s="33">
        <v>5</v>
      </c>
      <c r="H12" s="33">
        <v>1</v>
      </c>
      <c r="I12" s="33">
        <v>5</v>
      </c>
      <c r="J12" s="33">
        <v>5</v>
      </c>
      <c r="K12" s="33">
        <v>2</v>
      </c>
      <c r="L12" s="33">
        <v>2</v>
      </c>
      <c r="M12" s="33">
        <v>4</v>
      </c>
      <c r="N12" s="33">
        <v>5</v>
      </c>
      <c r="O12" s="33">
        <v>1</v>
      </c>
      <c r="P12" s="33">
        <v>3</v>
      </c>
      <c r="Q12" s="33">
        <v>3</v>
      </c>
      <c r="R12" s="33">
        <v>1</v>
      </c>
      <c r="S12" s="33">
        <v>2</v>
      </c>
      <c r="T12" s="33">
        <v>3</v>
      </c>
      <c r="U12" s="33">
        <v>2</v>
      </c>
      <c r="V12" s="33">
        <v>5</v>
      </c>
      <c r="W12" s="33" t="s">
        <v>5</v>
      </c>
      <c r="X12" s="33">
        <v>4</v>
      </c>
      <c r="Y12" s="33">
        <v>5</v>
      </c>
      <c r="Z12" s="33">
        <v>4</v>
      </c>
      <c r="AA12" s="33">
        <v>4</v>
      </c>
      <c r="AB12" s="33">
        <v>5</v>
      </c>
      <c r="AC12" s="33">
        <v>3</v>
      </c>
      <c r="AD12" s="33">
        <v>5</v>
      </c>
      <c r="AE12" s="33">
        <v>5</v>
      </c>
      <c r="AF12" s="33">
        <v>5</v>
      </c>
      <c r="AG12" s="33">
        <v>5</v>
      </c>
      <c r="AH12" s="33">
        <v>5</v>
      </c>
      <c r="AI12" s="33">
        <v>3</v>
      </c>
      <c r="AJ12" s="33">
        <v>3</v>
      </c>
      <c r="AK12" s="33">
        <v>1</v>
      </c>
      <c r="AL12" s="33">
        <v>3</v>
      </c>
      <c r="AM12" s="33">
        <v>1</v>
      </c>
      <c r="AN12" s="33">
        <v>1</v>
      </c>
      <c r="AO12" s="33">
        <v>2</v>
      </c>
      <c r="AP12" s="33">
        <v>5</v>
      </c>
      <c r="AQ12" s="33">
        <v>2</v>
      </c>
      <c r="AR12" s="33">
        <v>5</v>
      </c>
      <c r="AS12" s="33">
        <v>5</v>
      </c>
      <c r="AT12" s="33">
        <v>2</v>
      </c>
      <c r="AU12" s="33">
        <v>3</v>
      </c>
      <c r="AV12" s="33">
        <v>4</v>
      </c>
      <c r="AW12" s="33">
        <v>5</v>
      </c>
      <c r="AX12" s="33">
        <v>1</v>
      </c>
      <c r="AY12" s="33">
        <v>3</v>
      </c>
      <c r="AZ12" s="33">
        <v>3</v>
      </c>
      <c r="BA12" s="33">
        <v>1</v>
      </c>
      <c r="BB12" s="33">
        <v>1</v>
      </c>
      <c r="BC12" s="33">
        <v>4</v>
      </c>
      <c r="BD12" s="33">
        <v>2</v>
      </c>
      <c r="BE12" s="33">
        <v>5</v>
      </c>
      <c r="BF12" s="33">
        <v>5</v>
      </c>
      <c r="BH12" s="33" t="s">
        <v>322</v>
      </c>
      <c r="BI12" s="33">
        <v>1</v>
      </c>
      <c r="BJ12" s="33">
        <v>3</v>
      </c>
      <c r="BK12" s="33">
        <v>5</v>
      </c>
      <c r="BL12" s="33">
        <v>4</v>
      </c>
      <c r="BM12" s="33">
        <v>2</v>
      </c>
      <c r="BN12" s="33">
        <v>2</v>
      </c>
      <c r="BO12" s="33">
        <v>4</v>
      </c>
      <c r="BP12" s="33">
        <v>2</v>
      </c>
      <c r="BQ12" s="33">
        <v>1</v>
      </c>
      <c r="BR12" s="33" t="s">
        <v>5</v>
      </c>
      <c r="BS12" s="33">
        <v>2</v>
      </c>
      <c r="BT12" s="33">
        <v>5</v>
      </c>
      <c r="BU12" s="33">
        <v>4</v>
      </c>
      <c r="BV12" s="33">
        <v>2</v>
      </c>
      <c r="BW12" s="33" t="s">
        <v>145</v>
      </c>
      <c r="BY12" s="33" t="s">
        <v>162</v>
      </c>
      <c r="BZ12" s="33" t="s">
        <v>170</v>
      </c>
      <c r="CA12" s="33" t="s">
        <v>176</v>
      </c>
      <c r="CB12" s="33" t="s">
        <v>183</v>
      </c>
      <c r="CC12" s="33" t="s">
        <v>328</v>
      </c>
      <c r="CD12" s="33" t="s">
        <v>202</v>
      </c>
      <c r="CE12" s="33" t="s">
        <v>329</v>
      </c>
      <c r="CF12" s="33" t="s">
        <v>208</v>
      </c>
      <c r="CG12" s="33" t="s">
        <v>214</v>
      </c>
    </row>
    <row r="13" spans="1:86" ht="12.75" x14ac:dyDescent="0.2">
      <c r="A13" s="36">
        <v>43082.498085023151</v>
      </c>
      <c r="B13" s="33">
        <v>3</v>
      </c>
      <c r="C13" s="33">
        <v>4</v>
      </c>
      <c r="D13" s="33">
        <v>3</v>
      </c>
      <c r="E13" s="33">
        <v>2</v>
      </c>
      <c r="F13" s="33">
        <v>4</v>
      </c>
      <c r="G13" s="33">
        <v>4</v>
      </c>
      <c r="H13" s="33">
        <v>2</v>
      </c>
      <c r="I13" s="33">
        <v>3</v>
      </c>
      <c r="J13" s="33">
        <v>1</v>
      </c>
      <c r="K13" s="33">
        <v>4</v>
      </c>
      <c r="L13" s="33">
        <v>3</v>
      </c>
      <c r="M13" s="33">
        <v>2</v>
      </c>
      <c r="N13" s="33">
        <v>3</v>
      </c>
      <c r="O13" s="33">
        <v>3</v>
      </c>
      <c r="P13" s="33">
        <v>3</v>
      </c>
      <c r="Q13" s="33">
        <v>4</v>
      </c>
      <c r="R13" s="33">
        <v>3</v>
      </c>
      <c r="S13" s="33">
        <v>2</v>
      </c>
      <c r="T13" s="33">
        <v>2</v>
      </c>
      <c r="U13" s="33">
        <v>3</v>
      </c>
      <c r="V13" s="33">
        <v>2</v>
      </c>
      <c r="W13" s="33">
        <v>4</v>
      </c>
      <c r="X13" s="33">
        <v>5</v>
      </c>
      <c r="Y13" s="33">
        <v>4</v>
      </c>
      <c r="Z13" s="33">
        <v>4</v>
      </c>
      <c r="AA13" s="33">
        <v>4</v>
      </c>
      <c r="AB13" s="33">
        <v>4</v>
      </c>
      <c r="AC13" s="33">
        <v>4</v>
      </c>
      <c r="AD13" s="33">
        <v>5</v>
      </c>
      <c r="AE13" s="33">
        <v>1</v>
      </c>
      <c r="AF13" s="33">
        <v>3</v>
      </c>
      <c r="AG13" s="33">
        <v>4</v>
      </c>
      <c r="AH13" s="33">
        <v>4</v>
      </c>
      <c r="AI13" s="33">
        <v>5</v>
      </c>
      <c r="AJ13" s="33">
        <v>3</v>
      </c>
      <c r="AK13" s="33">
        <v>3</v>
      </c>
      <c r="AL13" s="33">
        <v>4</v>
      </c>
      <c r="AM13" s="33">
        <v>4</v>
      </c>
      <c r="AN13" s="33">
        <v>4</v>
      </c>
      <c r="AO13" s="33">
        <v>4</v>
      </c>
      <c r="AP13" s="33">
        <v>5</v>
      </c>
      <c r="AQ13" s="33">
        <v>3</v>
      </c>
      <c r="AR13" s="33">
        <v>3</v>
      </c>
      <c r="AS13" s="33">
        <v>2</v>
      </c>
      <c r="AT13" s="33">
        <v>4</v>
      </c>
      <c r="AU13" s="33">
        <v>4</v>
      </c>
      <c r="AV13" s="33">
        <v>4</v>
      </c>
      <c r="AW13" s="33">
        <v>4</v>
      </c>
      <c r="AX13" s="33">
        <v>4</v>
      </c>
      <c r="AY13" s="33">
        <v>3</v>
      </c>
      <c r="AZ13" s="33">
        <v>4</v>
      </c>
      <c r="BA13" s="33">
        <v>3</v>
      </c>
      <c r="BB13" s="33">
        <v>3</v>
      </c>
      <c r="BC13" s="33">
        <v>3</v>
      </c>
      <c r="BD13" s="33">
        <v>5</v>
      </c>
      <c r="BE13" s="33">
        <v>2</v>
      </c>
      <c r="BF13" s="33">
        <v>5</v>
      </c>
      <c r="BH13" s="33" t="s">
        <v>296</v>
      </c>
      <c r="BI13" s="33">
        <v>5</v>
      </c>
      <c r="BJ13" s="33">
        <v>5</v>
      </c>
      <c r="BK13" s="33">
        <v>5</v>
      </c>
      <c r="BL13" s="33">
        <v>4</v>
      </c>
      <c r="BM13" s="33">
        <v>4</v>
      </c>
      <c r="BN13" s="33">
        <v>5</v>
      </c>
      <c r="BO13" s="33">
        <v>4</v>
      </c>
      <c r="BP13" s="33">
        <v>4</v>
      </c>
      <c r="BQ13" s="33">
        <v>4</v>
      </c>
      <c r="BR13" s="33" t="s">
        <v>5</v>
      </c>
      <c r="BS13" s="33">
        <v>5</v>
      </c>
      <c r="BT13" s="33">
        <v>5</v>
      </c>
      <c r="BU13" s="33">
        <v>5</v>
      </c>
      <c r="BV13" s="33">
        <v>5</v>
      </c>
      <c r="BW13" s="33" t="s">
        <v>148</v>
      </c>
      <c r="BY13" s="33" t="s">
        <v>163</v>
      </c>
      <c r="BZ13" s="33" t="s">
        <v>172</v>
      </c>
      <c r="CA13" s="33" t="s">
        <v>176</v>
      </c>
      <c r="CB13" s="33" t="s">
        <v>183</v>
      </c>
      <c r="CC13" s="33" t="s">
        <v>330</v>
      </c>
      <c r="CD13" s="33" t="s">
        <v>153</v>
      </c>
      <c r="CE13" s="33" t="s">
        <v>331</v>
      </c>
      <c r="CF13" s="33" t="s">
        <v>307</v>
      </c>
      <c r="CG13" s="33" t="s">
        <v>215</v>
      </c>
    </row>
    <row r="14" spans="1:86" ht="12.75" x14ac:dyDescent="0.2">
      <c r="A14" s="36">
        <v>43082.499194525459</v>
      </c>
      <c r="B14" s="33">
        <v>2</v>
      </c>
      <c r="C14" s="33">
        <v>3</v>
      </c>
      <c r="D14" s="33">
        <v>3</v>
      </c>
      <c r="E14" s="33">
        <v>1</v>
      </c>
      <c r="F14" s="33">
        <v>2</v>
      </c>
      <c r="G14" s="33">
        <v>4</v>
      </c>
      <c r="H14" s="33">
        <v>3</v>
      </c>
      <c r="I14" s="33">
        <v>4</v>
      </c>
      <c r="J14" s="33">
        <v>4</v>
      </c>
      <c r="K14" s="33">
        <v>3</v>
      </c>
      <c r="L14" s="33">
        <v>4</v>
      </c>
      <c r="M14" s="33">
        <v>2</v>
      </c>
      <c r="N14" s="33">
        <v>3</v>
      </c>
      <c r="O14" s="33">
        <v>4</v>
      </c>
      <c r="P14" s="33">
        <v>1</v>
      </c>
      <c r="Q14" s="33">
        <v>3</v>
      </c>
      <c r="R14" s="33">
        <v>4</v>
      </c>
      <c r="S14" s="33">
        <v>3</v>
      </c>
      <c r="T14" s="33">
        <v>4</v>
      </c>
      <c r="U14" s="33">
        <v>3</v>
      </c>
      <c r="V14" s="33">
        <v>1</v>
      </c>
      <c r="W14" s="33">
        <v>5</v>
      </c>
      <c r="X14" s="33">
        <v>4</v>
      </c>
      <c r="Y14" s="33">
        <v>3</v>
      </c>
      <c r="Z14" s="33">
        <v>4</v>
      </c>
      <c r="AA14" s="33">
        <v>4</v>
      </c>
      <c r="AB14" s="33">
        <v>5</v>
      </c>
      <c r="AC14" s="33">
        <v>3</v>
      </c>
      <c r="AD14" s="33">
        <v>3</v>
      </c>
      <c r="AE14" s="33">
        <v>4</v>
      </c>
      <c r="AF14" s="33">
        <v>3</v>
      </c>
      <c r="AG14" s="33">
        <v>4</v>
      </c>
      <c r="AH14" s="33">
        <v>4</v>
      </c>
      <c r="AI14" s="33">
        <v>4</v>
      </c>
      <c r="AJ14" s="33">
        <v>5</v>
      </c>
      <c r="AK14" s="33">
        <v>3</v>
      </c>
      <c r="AL14" s="33">
        <v>3</v>
      </c>
      <c r="AM14" s="33">
        <v>3</v>
      </c>
      <c r="AN14" s="33">
        <v>1</v>
      </c>
      <c r="AO14" s="33">
        <v>2</v>
      </c>
      <c r="AP14" s="33">
        <v>4</v>
      </c>
      <c r="AQ14" s="33">
        <v>3</v>
      </c>
      <c r="AR14" s="33">
        <v>4</v>
      </c>
      <c r="AS14" s="33">
        <v>5</v>
      </c>
      <c r="AT14" s="33">
        <v>3</v>
      </c>
      <c r="AU14" s="33">
        <v>3</v>
      </c>
      <c r="AV14" s="33">
        <v>2</v>
      </c>
      <c r="AW14" s="33">
        <v>2</v>
      </c>
      <c r="AX14" s="33">
        <v>4</v>
      </c>
      <c r="AY14" s="33">
        <v>2</v>
      </c>
      <c r="AZ14" s="33">
        <v>4</v>
      </c>
      <c r="BA14" s="33">
        <v>5</v>
      </c>
      <c r="BB14" s="33">
        <v>3</v>
      </c>
      <c r="BC14" s="33">
        <v>4</v>
      </c>
      <c r="BD14" s="33">
        <v>4</v>
      </c>
      <c r="BE14" s="33">
        <v>2</v>
      </c>
      <c r="BF14" s="33">
        <v>5</v>
      </c>
      <c r="BH14" s="33" t="s">
        <v>332</v>
      </c>
      <c r="BI14" s="33">
        <v>5</v>
      </c>
      <c r="BJ14" s="33">
        <v>3</v>
      </c>
      <c r="BK14" s="33">
        <v>4</v>
      </c>
      <c r="BL14" s="33">
        <v>4</v>
      </c>
      <c r="BM14" s="33">
        <v>5</v>
      </c>
      <c r="BN14" s="33">
        <v>4</v>
      </c>
      <c r="BO14" s="33">
        <v>2</v>
      </c>
      <c r="BP14" s="33">
        <v>3</v>
      </c>
      <c r="BQ14" s="33">
        <v>3</v>
      </c>
      <c r="BR14" s="33">
        <v>1</v>
      </c>
      <c r="BS14" s="33">
        <v>4</v>
      </c>
      <c r="BT14" s="33">
        <v>3</v>
      </c>
      <c r="BU14" s="33">
        <v>4</v>
      </c>
      <c r="BV14" s="33">
        <v>3</v>
      </c>
      <c r="BW14" s="33" t="s">
        <v>148</v>
      </c>
      <c r="BX14" s="33" t="s">
        <v>333</v>
      </c>
      <c r="BY14" s="33" t="s">
        <v>162</v>
      </c>
      <c r="BZ14" s="33" t="s">
        <v>170</v>
      </c>
      <c r="CA14" s="33" t="s">
        <v>176</v>
      </c>
      <c r="CB14" s="33" t="s">
        <v>183</v>
      </c>
      <c r="CC14" s="33" t="s">
        <v>334</v>
      </c>
      <c r="CD14" s="33" t="s">
        <v>335</v>
      </c>
      <c r="CE14" s="33" t="s">
        <v>320</v>
      </c>
      <c r="CF14" s="33" t="s">
        <v>208</v>
      </c>
      <c r="CG14" s="33" t="s">
        <v>214</v>
      </c>
    </row>
    <row r="15" spans="1:86" ht="12.75" x14ac:dyDescent="0.2">
      <c r="A15" s="36">
        <v>43082.499418657404</v>
      </c>
      <c r="B15" s="33">
        <v>2</v>
      </c>
      <c r="C15" s="33" t="s">
        <v>5</v>
      </c>
      <c r="D15" s="33">
        <v>3</v>
      </c>
      <c r="E15" s="33" t="s">
        <v>5</v>
      </c>
      <c r="F15" s="33">
        <v>1</v>
      </c>
      <c r="G15" s="33">
        <v>4</v>
      </c>
      <c r="H15" s="33">
        <v>2</v>
      </c>
      <c r="I15" s="33">
        <v>3</v>
      </c>
      <c r="J15" s="33">
        <v>1</v>
      </c>
      <c r="K15" s="33">
        <v>1</v>
      </c>
      <c r="L15" s="33">
        <v>2</v>
      </c>
      <c r="M15" s="33">
        <v>3</v>
      </c>
      <c r="N15" s="33">
        <v>3</v>
      </c>
      <c r="O15" s="33">
        <v>2</v>
      </c>
      <c r="P15" s="33">
        <v>3</v>
      </c>
      <c r="Q15" s="33">
        <v>4</v>
      </c>
      <c r="R15" s="33">
        <v>2</v>
      </c>
      <c r="S15" s="33">
        <v>1</v>
      </c>
      <c r="T15" s="33">
        <v>2</v>
      </c>
      <c r="U15" s="33">
        <v>3</v>
      </c>
      <c r="V15" s="33">
        <v>1</v>
      </c>
      <c r="W15" s="33">
        <v>4</v>
      </c>
      <c r="X15" s="33">
        <v>4</v>
      </c>
      <c r="Y15" s="33">
        <v>3</v>
      </c>
      <c r="Z15" s="33">
        <v>4</v>
      </c>
      <c r="AA15" s="33">
        <v>3</v>
      </c>
      <c r="AB15" s="33">
        <v>4</v>
      </c>
      <c r="AC15" s="33">
        <v>4</v>
      </c>
      <c r="AD15" s="33">
        <v>2</v>
      </c>
      <c r="AE15" s="33">
        <v>4</v>
      </c>
      <c r="AF15" s="33">
        <v>5</v>
      </c>
      <c r="AG15" s="33">
        <v>4</v>
      </c>
      <c r="AH15" s="33">
        <v>3</v>
      </c>
      <c r="AI15" s="33">
        <v>3</v>
      </c>
      <c r="AJ15" s="33">
        <v>4</v>
      </c>
      <c r="AK15" s="33">
        <v>2</v>
      </c>
      <c r="AL15" s="33" t="s">
        <v>5</v>
      </c>
      <c r="AM15" s="33">
        <v>3</v>
      </c>
      <c r="AN15" s="33" t="s">
        <v>5</v>
      </c>
      <c r="AO15" s="33">
        <v>2</v>
      </c>
      <c r="AP15" s="33">
        <v>4</v>
      </c>
      <c r="AQ15" s="33">
        <v>2</v>
      </c>
      <c r="AR15" s="33">
        <v>4</v>
      </c>
      <c r="AS15" s="33">
        <v>1</v>
      </c>
      <c r="AT15" s="33">
        <v>1</v>
      </c>
      <c r="AU15" s="33">
        <v>1</v>
      </c>
      <c r="AV15" s="33">
        <v>4</v>
      </c>
      <c r="AW15" s="33">
        <v>3</v>
      </c>
      <c r="AX15" s="33">
        <v>2</v>
      </c>
      <c r="AY15" s="33">
        <v>5</v>
      </c>
      <c r="AZ15" s="33">
        <v>5</v>
      </c>
      <c r="BA15" s="33">
        <v>3</v>
      </c>
      <c r="BB15" s="33">
        <v>3</v>
      </c>
      <c r="BC15" s="33">
        <v>2</v>
      </c>
      <c r="BD15" s="33">
        <v>3</v>
      </c>
      <c r="BE15" s="33">
        <v>1</v>
      </c>
      <c r="BF15" s="33">
        <v>3</v>
      </c>
      <c r="BH15" s="33" t="s">
        <v>336</v>
      </c>
      <c r="BI15" s="33">
        <v>3</v>
      </c>
      <c r="BJ15" s="33">
        <v>3</v>
      </c>
      <c r="BK15" s="33">
        <v>2</v>
      </c>
      <c r="BL15" s="33">
        <v>4</v>
      </c>
      <c r="BM15" s="33">
        <v>4</v>
      </c>
      <c r="BN15" s="33">
        <v>5</v>
      </c>
      <c r="BO15" s="33" t="s">
        <v>5</v>
      </c>
      <c r="BP15" s="33" t="s">
        <v>5</v>
      </c>
      <c r="BQ15" s="33">
        <v>1</v>
      </c>
      <c r="BR15" s="33">
        <v>1</v>
      </c>
      <c r="BS15" s="33" t="s">
        <v>5</v>
      </c>
      <c r="BT15" s="33" t="s">
        <v>5</v>
      </c>
      <c r="BU15" s="33">
        <v>3</v>
      </c>
      <c r="BV15" s="33" t="s">
        <v>5</v>
      </c>
      <c r="BW15" s="33" t="s">
        <v>148</v>
      </c>
      <c r="BX15" s="33" t="s">
        <v>337</v>
      </c>
      <c r="BY15" s="33" t="s">
        <v>162</v>
      </c>
      <c r="BZ15" s="33" t="s">
        <v>171</v>
      </c>
      <c r="CA15" s="33" t="s">
        <v>176</v>
      </c>
      <c r="CB15" s="33" t="s">
        <v>183</v>
      </c>
      <c r="CC15" s="33" t="s">
        <v>338</v>
      </c>
      <c r="CD15" s="33" t="s">
        <v>204</v>
      </c>
      <c r="CE15" s="33" t="s">
        <v>339</v>
      </c>
      <c r="CF15" s="33" t="s">
        <v>208</v>
      </c>
      <c r="CG15" s="33" t="s">
        <v>214</v>
      </c>
    </row>
    <row r="16" spans="1:86" ht="12.75" x14ac:dyDescent="0.2">
      <c r="A16" s="36">
        <v>43082.49991366898</v>
      </c>
      <c r="B16" s="33" t="s">
        <v>5</v>
      </c>
      <c r="C16" s="33">
        <v>5</v>
      </c>
      <c r="D16" s="33">
        <v>4</v>
      </c>
      <c r="E16" s="33">
        <v>1</v>
      </c>
      <c r="F16" s="33">
        <v>1</v>
      </c>
      <c r="G16" s="33">
        <v>5</v>
      </c>
      <c r="H16" s="33">
        <v>3</v>
      </c>
      <c r="I16" s="33" t="s">
        <v>5</v>
      </c>
      <c r="J16" s="33">
        <v>2</v>
      </c>
      <c r="K16" s="33">
        <v>4</v>
      </c>
      <c r="L16" s="33">
        <v>2</v>
      </c>
      <c r="M16" s="33">
        <v>2</v>
      </c>
      <c r="N16" s="33" t="s">
        <v>5</v>
      </c>
      <c r="O16" s="33">
        <v>2</v>
      </c>
      <c r="P16" s="33">
        <v>4</v>
      </c>
      <c r="Q16" s="33">
        <v>3</v>
      </c>
      <c r="R16" s="33">
        <v>1</v>
      </c>
      <c r="S16" s="33">
        <v>3</v>
      </c>
      <c r="T16" s="33">
        <v>2</v>
      </c>
      <c r="U16" s="33">
        <v>3</v>
      </c>
      <c r="V16" s="33">
        <v>2</v>
      </c>
      <c r="W16" s="33">
        <v>2</v>
      </c>
      <c r="X16" s="33">
        <v>1</v>
      </c>
      <c r="Y16" s="33" t="s">
        <v>5</v>
      </c>
      <c r="Z16" s="33">
        <v>5</v>
      </c>
      <c r="AA16" s="33">
        <v>2</v>
      </c>
      <c r="AB16" s="33">
        <v>5</v>
      </c>
      <c r="AC16" s="33">
        <v>1</v>
      </c>
      <c r="AD16" s="33" t="s">
        <v>5</v>
      </c>
      <c r="AE16" s="33">
        <v>3</v>
      </c>
      <c r="AF16" s="33">
        <v>4</v>
      </c>
      <c r="AG16" s="33">
        <v>2</v>
      </c>
      <c r="AH16" s="33">
        <v>3</v>
      </c>
      <c r="AI16" s="33">
        <v>5</v>
      </c>
      <c r="AJ16" s="33">
        <v>3</v>
      </c>
      <c r="AK16" s="33" t="s">
        <v>5</v>
      </c>
      <c r="AL16" s="33">
        <v>5</v>
      </c>
      <c r="AM16" s="33">
        <v>5</v>
      </c>
      <c r="AN16" s="33" t="s">
        <v>5</v>
      </c>
      <c r="AO16" s="33">
        <v>1</v>
      </c>
      <c r="AP16" s="33">
        <v>4</v>
      </c>
      <c r="AQ16" s="33">
        <v>4</v>
      </c>
      <c r="AR16" s="33" t="s">
        <v>5</v>
      </c>
      <c r="AS16" s="33">
        <v>2</v>
      </c>
      <c r="AT16" s="33">
        <v>3</v>
      </c>
      <c r="AU16" s="33">
        <v>2</v>
      </c>
      <c r="AV16" s="33">
        <v>2</v>
      </c>
      <c r="AW16" s="33" t="s">
        <v>5</v>
      </c>
      <c r="AX16" s="33">
        <v>1</v>
      </c>
      <c r="AY16" s="33">
        <v>2</v>
      </c>
      <c r="AZ16" s="33">
        <v>4</v>
      </c>
      <c r="BA16" s="33">
        <v>1</v>
      </c>
      <c r="BB16" s="33">
        <v>3</v>
      </c>
      <c r="BC16" s="33">
        <v>2</v>
      </c>
      <c r="BD16" s="33">
        <v>2</v>
      </c>
      <c r="BE16" s="33">
        <v>2</v>
      </c>
      <c r="BF16" s="33">
        <v>2</v>
      </c>
      <c r="BI16" s="33">
        <v>4</v>
      </c>
      <c r="BJ16" s="33" t="s">
        <v>5</v>
      </c>
      <c r="BK16" s="33" t="s">
        <v>5</v>
      </c>
      <c r="BL16" s="33" t="s">
        <v>5</v>
      </c>
      <c r="BM16" s="33" t="s">
        <v>5</v>
      </c>
      <c r="BN16" s="33" t="s">
        <v>5</v>
      </c>
      <c r="BO16" s="33" t="s">
        <v>5</v>
      </c>
      <c r="BP16" s="33" t="s">
        <v>5</v>
      </c>
      <c r="BW16" s="33" t="s">
        <v>145</v>
      </c>
      <c r="BX16" s="33" t="s">
        <v>340</v>
      </c>
      <c r="BY16" s="33" t="s">
        <v>162</v>
      </c>
      <c r="BZ16" s="33" t="s">
        <v>171</v>
      </c>
      <c r="CA16" s="33" t="s">
        <v>179</v>
      </c>
      <c r="CB16" s="33" t="s">
        <v>184</v>
      </c>
      <c r="CC16" s="33" t="s">
        <v>301</v>
      </c>
      <c r="CD16" s="33" t="s">
        <v>192</v>
      </c>
      <c r="CE16" s="33" t="s">
        <v>341</v>
      </c>
      <c r="CF16" s="33" t="s">
        <v>208</v>
      </c>
      <c r="CG16" s="33" t="s">
        <v>214</v>
      </c>
    </row>
    <row r="17" spans="1:86" ht="12.75" x14ac:dyDescent="0.2">
      <c r="A17" s="36">
        <v>43082.502558796295</v>
      </c>
      <c r="B17" s="33">
        <v>5</v>
      </c>
      <c r="C17" s="33">
        <v>4</v>
      </c>
      <c r="D17" s="33">
        <v>3</v>
      </c>
      <c r="E17" s="33">
        <v>5</v>
      </c>
      <c r="F17" s="33">
        <v>3</v>
      </c>
      <c r="G17" s="33">
        <v>4</v>
      </c>
      <c r="H17" s="33">
        <v>5</v>
      </c>
      <c r="I17" s="33">
        <v>4</v>
      </c>
      <c r="J17" s="33">
        <v>2</v>
      </c>
      <c r="K17" s="33">
        <v>2</v>
      </c>
      <c r="L17" s="33">
        <v>1</v>
      </c>
      <c r="M17" s="33">
        <v>5</v>
      </c>
      <c r="N17" s="33">
        <v>4</v>
      </c>
      <c r="O17" s="33">
        <v>4</v>
      </c>
      <c r="P17" s="33">
        <v>4</v>
      </c>
      <c r="Q17" s="33">
        <v>5</v>
      </c>
      <c r="R17" s="33">
        <v>3</v>
      </c>
      <c r="S17" s="33">
        <v>1</v>
      </c>
      <c r="T17" s="33">
        <v>3</v>
      </c>
      <c r="U17" s="33">
        <v>3</v>
      </c>
      <c r="V17" s="33" t="s">
        <v>5</v>
      </c>
      <c r="W17" s="33">
        <v>4</v>
      </c>
      <c r="X17" s="33">
        <v>5</v>
      </c>
      <c r="Y17" s="33">
        <v>5</v>
      </c>
      <c r="Z17" s="33">
        <v>3</v>
      </c>
      <c r="AA17" s="33">
        <v>5</v>
      </c>
      <c r="AB17" s="33">
        <v>5</v>
      </c>
      <c r="AC17" s="33">
        <v>5</v>
      </c>
      <c r="AD17" s="33">
        <v>4</v>
      </c>
      <c r="AE17" s="33">
        <v>2</v>
      </c>
      <c r="AF17" s="33">
        <v>4</v>
      </c>
      <c r="AG17" s="33">
        <v>5</v>
      </c>
      <c r="AH17" s="33">
        <v>4</v>
      </c>
      <c r="AI17" s="33">
        <v>5</v>
      </c>
      <c r="AJ17" s="33">
        <v>3</v>
      </c>
      <c r="AK17" s="33">
        <v>4</v>
      </c>
      <c r="AL17" s="33">
        <v>4</v>
      </c>
      <c r="AM17" s="33">
        <v>2</v>
      </c>
      <c r="AN17" s="33">
        <v>5</v>
      </c>
      <c r="AO17" s="33">
        <v>3</v>
      </c>
      <c r="AP17" s="33">
        <v>3</v>
      </c>
      <c r="AQ17" s="33">
        <v>4</v>
      </c>
      <c r="AR17" s="33">
        <v>3</v>
      </c>
      <c r="AS17" s="33">
        <v>4</v>
      </c>
      <c r="AT17" s="33">
        <v>2</v>
      </c>
      <c r="AU17" s="33">
        <v>1</v>
      </c>
      <c r="AV17" s="33">
        <v>5</v>
      </c>
      <c r="AW17" s="33">
        <v>3</v>
      </c>
      <c r="AX17" s="33">
        <v>3</v>
      </c>
      <c r="AY17" s="33">
        <v>2</v>
      </c>
      <c r="AZ17" s="33">
        <v>5</v>
      </c>
      <c r="BA17" s="33">
        <v>2</v>
      </c>
      <c r="BB17" s="33">
        <v>1</v>
      </c>
      <c r="BC17" s="33">
        <v>1</v>
      </c>
      <c r="BD17" s="33">
        <v>3</v>
      </c>
      <c r="BE17" s="33" t="s">
        <v>5</v>
      </c>
      <c r="BF17" s="33">
        <v>5</v>
      </c>
      <c r="BG17" s="33" t="s">
        <v>342</v>
      </c>
      <c r="BH17" s="33" t="s">
        <v>343</v>
      </c>
      <c r="BI17" s="33">
        <v>3</v>
      </c>
      <c r="BJ17" s="33">
        <v>5</v>
      </c>
      <c r="BK17" s="33">
        <v>3</v>
      </c>
      <c r="BL17" s="33">
        <v>3</v>
      </c>
      <c r="BM17" s="33">
        <v>3</v>
      </c>
      <c r="BN17" s="33">
        <v>3</v>
      </c>
      <c r="BO17" s="33">
        <v>5</v>
      </c>
      <c r="BP17" s="33">
        <v>3</v>
      </c>
      <c r="BQ17" s="33">
        <v>4</v>
      </c>
      <c r="BR17" s="33">
        <v>1</v>
      </c>
      <c r="BS17" s="33">
        <v>1</v>
      </c>
      <c r="BT17" s="33">
        <v>1</v>
      </c>
      <c r="BU17" s="33">
        <v>1</v>
      </c>
      <c r="BV17" s="33">
        <v>4</v>
      </c>
      <c r="BW17" s="33" t="s">
        <v>297</v>
      </c>
      <c r="BX17" s="33" t="s">
        <v>344</v>
      </c>
      <c r="BY17" s="33" t="s">
        <v>162</v>
      </c>
      <c r="BZ17" s="33" t="s">
        <v>170</v>
      </c>
      <c r="CA17" s="33" t="s">
        <v>176</v>
      </c>
      <c r="CB17" s="33" t="s">
        <v>183</v>
      </c>
      <c r="CC17" s="33" t="s">
        <v>345</v>
      </c>
      <c r="CD17" s="33" t="s">
        <v>204</v>
      </c>
      <c r="CE17" s="33" t="s">
        <v>346</v>
      </c>
      <c r="CF17" s="33" t="s">
        <v>208</v>
      </c>
      <c r="CG17" s="33" t="s">
        <v>214</v>
      </c>
    </row>
    <row r="18" spans="1:86" ht="12.75" x14ac:dyDescent="0.2">
      <c r="A18" s="36">
        <v>43082.503594652779</v>
      </c>
      <c r="B18" s="33">
        <v>3</v>
      </c>
      <c r="C18" s="33">
        <v>1</v>
      </c>
      <c r="D18" s="33">
        <v>1</v>
      </c>
      <c r="E18" s="33">
        <v>1</v>
      </c>
      <c r="F18" s="33">
        <v>1</v>
      </c>
      <c r="G18" s="33">
        <v>4</v>
      </c>
      <c r="H18" s="33">
        <v>2</v>
      </c>
      <c r="I18" s="33">
        <v>1</v>
      </c>
      <c r="J18" s="33">
        <v>1</v>
      </c>
      <c r="K18" s="33">
        <v>4</v>
      </c>
      <c r="L18" s="33">
        <v>2</v>
      </c>
      <c r="M18" s="33">
        <v>2</v>
      </c>
      <c r="N18" s="33">
        <v>1</v>
      </c>
      <c r="O18" s="33">
        <v>4</v>
      </c>
      <c r="P18" s="33">
        <v>5</v>
      </c>
      <c r="Q18" s="33">
        <v>5</v>
      </c>
      <c r="R18" s="33">
        <v>4</v>
      </c>
      <c r="S18" s="33">
        <v>1</v>
      </c>
      <c r="T18" s="33">
        <v>1</v>
      </c>
      <c r="U18" s="33">
        <v>2</v>
      </c>
      <c r="V18" s="33">
        <v>1</v>
      </c>
      <c r="W18" s="33">
        <v>4</v>
      </c>
      <c r="X18" s="33">
        <v>4</v>
      </c>
      <c r="Y18" s="33">
        <v>2</v>
      </c>
      <c r="Z18" s="33">
        <v>4</v>
      </c>
      <c r="AA18" s="33">
        <v>5</v>
      </c>
      <c r="AB18" s="33">
        <v>2</v>
      </c>
      <c r="AC18" s="33">
        <v>1</v>
      </c>
      <c r="AD18" s="33">
        <v>5</v>
      </c>
      <c r="AE18" s="33">
        <v>1</v>
      </c>
      <c r="AF18" s="33">
        <v>3</v>
      </c>
      <c r="AG18" s="33">
        <v>1</v>
      </c>
      <c r="AH18" s="33">
        <v>1</v>
      </c>
      <c r="AI18" s="33">
        <v>3</v>
      </c>
      <c r="AJ18" s="33">
        <v>1</v>
      </c>
      <c r="AK18" s="33">
        <v>4</v>
      </c>
      <c r="AL18" s="33">
        <v>1</v>
      </c>
      <c r="AM18" s="33">
        <v>1</v>
      </c>
      <c r="AN18" s="33">
        <v>1</v>
      </c>
      <c r="AO18" s="33">
        <v>1</v>
      </c>
      <c r="AP18" s="33">
        <v>3</v>
      </c>
      <c r="AQ18" s="33">
        <v>1</v>
      </c>
      <c r="AR18" s="33">
        <v>1</v>
      </c>
      <c r="AS18" s="33">
        <v>1</v>
      </c>
      <c r="AT18" s="33">
        <v>3</v>
      </c>
      <c r="AU18" s="33">
        <v>1</v>
      </c>
      <c r="AV18" s="33">
        <v>3</v>
      </c>
      <c r="AW18" s="33">
        <v>1</v>
      </c>
      <c r="AX18" s="33">
        <v>5</v>
      </c>
      <c r="AY18" s="33">
        <v>5</v>
      </c>
      <c r="AZ18" s="33">
        <v>5</v>
      </c>
      <c r="BA18" s="33">
        <v>5</v>
      </c>
      <c r="BB18" s="33">
        <v>1</v>
      </c>
      <c r="BC18" s="33">
        <v>1</v>
      </c>
      <c r="BD18" s="33">
        <v>1</v>
      </c>
      <c r="BE18" s="33">
        <v>1</v>
      </c>
      <c r="BF18" s="33">
        <v>4</v>
      </c>
      <c r="BG18" s="33" t="s">
        <v>347</v>
      </c>
      <c r="BH18" s="33" t="s">
        <v>130</v>
      </c>
      <c r="BI18" s="33">
        <v>5</v>
      </c>
      <c r="BJ18" s="33">
        <v>5</v>
      </c>
      <c r="BK18" s="33">
        <v>1</v>
      </c>
      <c r="BL18" s="33">
        <v>4</v>
      </c>
      <c r="BM18" s="33">
        <v>2</v>
      </c>
      <c r="BN18" s="33">
        <v>4</v>
      </c>
      <c r="BO18" s="33">
        <v>2</v>
      </c>
      <c r="BP18" s="33">
        <v>3</v>
      </c>
      <c r="BQ18" s="33">
        <v>4</v>
      </c>
      <c r="BR18" s="33">
        <v>1</v>
      </c>
      <c r="BS18" s="33">
        <v>4</v>
      </c>
      <c r="BT18" s="33">
        <v>1</v>
      </c>
      <c r="BU18" s="33">
        <v>4</v>
      </c>
      <c r="BV18" s="33">
        <v>4</v>
      </c>
      <c r="BW18" s="33" t="s">
        <v>148</v>
      </c>
      <c r="BY18" s="33" t="s">
        <v>162</v>
      </c>
      <c r="BZ18" s="33" t="s">
        <v>171</v>
      </c>
      <c r="CA18" s="33" t="s">
        <v>176</v>
      </c>
      <c r="CB18" s="33" t="s">
        <v>183</v>
      </c>
      <c r="CC18" s="33" t="s">
        <v>348</v>
      </c>
      <c r="CD18" s="33" t="s">
        <v>155</v>
      </c>
      <c r="CE18" s="33" t="s">
        <v>349</v>
      </c>
      <c r="CF18" s="33" t="s">
        <v>350</v>
      </c>
      <c r="CG18" s="33" t="s">
        <v>351</v>
      </c>
    </row>
    <row r="19" spans="1:86" ht="12.75" x14ac:dyDescent="0.2">
      <c r="A19" s="36">
        <v>43082.508078888888</v>
      </c>
      <c r="B19" s="33">
        <v>4</v>
      </c>
      <c r="C19" s="33">
        <v>3</v>
      </c>
      <c r="D19" s="33">
        <v>3</v>
      </c>
      <c r="E19" s="33">
        <v>4</v>
      </c>
      <c r="F19" s="33">
        <v>4</v>
      </c>
      <c r="G19" s="33">
        <v>1</v>
      </c>
      <c r="H19" s="33">
        <v>3</v>
      </c>
      <c r="I19" s="33">
        <v>2</v>
      </c>
      <c r="J19" s="33">
        <v>4</v>
      </c>
      <c r="K19" s="33">
        <v>2</v>
      </c>
      <c r="L19" s="33">
        <v>3</v>
      </c>
      <c r="M19" s="33">
        <v>4</v>
      </c>
      <c r="N19" s="33">
        <v>4</v>
      </c>
      <c r="O19" s="33">
        <v>3</v>
      </c>
      <c r="P19" s="33">
        <v>3</v>
      </c>
      <c r="Q19" s="33">
        <v>2</v>
      </c>
      <c r="R19" s="33">
        <v>4</v>
      </c>
      <c r="S19" s="33">
        <v>4</v>
      </c>
      <c r="T19" s="33">
        <v>4</v>
      </c>
      <c r="U19" s="33">
        <v>4</v>
      </c>
      <c r="V19" s="33">
        <v>4</v>
      </c>
      <c r="W19" s="33">
        <v>1</v>
      </c>
      <c r="X19" s="33">
        <v>2</v>
      </c>
      <c r="Y19" s="33">
        <v>2</v>
      </c>
      <c r="Z19" s="33">
        <v>2</v>
      </c>
      <c r="AA19" s="33">
        <v>2</v>
      </c>
      <c r="AB19" s="33">
        <v>2</v>
      </c>
      <c r="AC19" s="33">
        <v>3</v>
      </c>
      <c r="AD19" s="33">
        <v>2</v>
      </c>
      <c r="AE19" s="33">
        <v>3</v>
      </c>
      <c r="AF19" s="33">
        <v>3</v>
      </c>
      <c r="AG19" s="33">
        <v>2</v>
      </c>
      <c r="AH19" s="33">
        <v>2</v>
      </c>
      <c r="AI19" s="33">
        <v>3</v>
      </c>
      <c r="AJ19" s="33">
        <v>2</v>
      </c>
      <c r="AK19" s="33">
        <v>4</v>
      </c>
      <c r="AL19" s="33">
        <v>2</v>
      </c>
      <c r="AM19" s="33">
        <v>3</v>
      </c>
      <c r="AN19" s="33">
        <v>3</v>
      </c>
      <c r="AO19" s="33">
        <v>4</v>
      </c>
      <c r="AP19" s="33">
        <v>1</v>
      </c>
      <c r="AQ19" s="33">
        <v>3</v>
      </c>
      <c r="AR19" s="33">
        <v>2</v>
      </c>
      <c r="AS19" s="33">
        <v>4</v>
      </c>
      <c r="AT19" s="33">
        <v>3</v>
      </c>
      <c r="AU19" s="33">
        <v>2</v>
      </c>
      <c r="AV19" s="33">
        <v>1</v>
      </c>
      <c r="AW19" s="33">
        <v>2</v>
      </c>
      <c r="AX19" s="33">
        <v>4</v>
      </c>
      <c r="AY19" s="33">
        <v>2</v>
      </c>
      <c r="AZ19" s="33">
        <v>2</v>
      </c>
      <c r="BA19" s="33">
        <v>4</v>
      </c>
      <c r="BB19" s="33">
        <v>4</v>
      </c>
      <c r="BC19" s="33">
        <v>4</v>
      </c>
      <c r="BD19" s="33">
        <v>4</v>
      </c>
      <c r="BE19" s="33">
        <v>4</v>
      </c>
      <c r="BF19" s="33">
        <v>1</v>
      </c>
      <c r="BK19" s="33">
        <v>1</v>
      </c>
      <c r="BM19" s="33">
        <v>1</v>
      </c>
      <c r="BQ19" s="33">
        <v>5</v>
      </c>
      <c r="BR19" s="33">
        <v>1</v>
      </c>
      <c r="BS19" s="33">
        <v>3</v>
      </c>
      <c r="BT19" s="33">
        <v>5</v>
      </c>
      <c r="BU19" s="33">
        <v>5</v>
      </c>
      <c r="BV19" s="33">
        <v>3</v>
      </c>
      <c r="BW19" s="33" t="s">
        <v>147</v>
      </c>
      <c r="BY19" s="33" t="s">
        <v>162</v>
      </c>
      <c r="BZ19" s="33" t="s">
        <v>171</v>
      </c>
      <c r="CA19" s="33" t="s">
        <v>176</v>
      </c>
      <c r="CB19" s="33" t="s">
        <v>183</v>
      </c>
      <c r="CC19" s="33" t="s">
        <v>352</v>
      </c>
      <c r="CD19" s="33" t="s">
        <v>203</v>
      </c>
      <c r="CE19" s="33" t="s">
        <v>353</v>
      </c>
      <c r="CF19" s="33" t="s">
        <v>208</v>
      </c>
      <c r="CG19" s="33" t="s">
        <v>214</v>
      </c>
    </row>
    <row r="20" spans="1:86" ht="12.75" x14ac:dyDescent="0.2">
      <c r="A20" s="36">
        <v>43082.509670127314</v>
      </c>
      <c r="B20" s="33">
        <v>4</v>
      </c>
      <c r="C20" s="33">
        <v>5</v>
      </c>
      <c r="D20" s="33">
        <v>5</v>
      </c>
      <c r="E20" s="33">
        <v>3</v>
      </c>
      <c r="F20" s="33">
        <v>1</v>
      </c>
      <c r="G20" s="33">
        <v>5</v>
      </c>
      <c r="H20" s="33">
        <v>4</v>
      </c>
      <c r="I20" s="33">
        <v>3</v>
      </c>
      <c r="J20" s="33">
        <v>1</v>
      </c>
      <c r="K20" s="33">
        <v>5</v>
      </c>
      <c r="L20" s="33">
        <v>1</v>
      </c>
      <c r="M20" s="33">
        <v>5</v>
      </c>
      <c r="N20" s="33">
        <v>1</v>
      </c>
      <c r="O20" s="33">
        <v>2</v>
      </c>
      <c r="P20" s="33">
        <v>3</v>
      </c>
      <c r="Q20" s="33">
        <v>4</v>
      </c>
      <c r="R20" s="33">
        <v>1</v>
      </c>
      <c r="S20" s="33">
        <v>3</v>
      </c>
      <c r="T20" s="33">
        <v>1</v>
      </c>
      <c r="U20" s="33">
        <v>4</v>
      </c>
      <c r="V20" s="33">
        <v>1</v>
      </c>
      <c r="W20" s="33">
        <v>3</v>
      </c>
      <c r="X20" s="33">
        <v>4</v>
      </c>
      <c r="Y20" s="33">
        <v>4</v>
      </c>
      <c r="Z20" s="33">
        <v>4</v>
      </c>
      <c r="AA20" s="33">
        <v>4</v>
      </c>
      <c r="AB20" s="33">
        <v>4</v>
      </c>
      <c r="AC20" s="33">
        <v>4</v>
      </c>
      <c r="AD20" s="33">
        <v>3</v>
      </c>
      <c r="AE20" s="33">
        <v>2</v>
      </c>
      <c r="AF20" s="33">
        <v>4</v>
      </c>
      <c r="AG20" s="33">
        <v>5</v>
      </c>
      <c r="AH20" s="33">
        <v>5</v>
      </c>
      <c r="AI20" s="33">
        <v>3</v>
      </c>
      <c r="AJ20" s="33">
        <v>2</v>
      </c>
      <c r="AK20" s="33">
        <v>2</v>
      </c>
      <c r="AL20" s="33">
        <v>5</v>
      </c>
      <c r="AM20" s="33">
        <v>3</v>
      </c>
      <c r="AN20" s="33">
        <v>2</v>
      </c>
      <c r="AO20" s="33">
        <v>1</v>
      </c>
      <c r="AP20" s="33">
        <v>5</v>
      </c>
      <c r="AQ20" s="33">
        <v>4</v>
      </c>
      <c r="AR20" s="33">
        <v>4</v>
      </c>
      <c r="AS20" s="33">
        <v>3</v>
      </c>
      <c r="AT20" s="33">
        <v>1</v>
      </c>
      <c r="AU20" s="33">
        <v>2</v>
      </c>
      <c r="AV20" s="33">
        <v>5</v>
      </c>
      <c r="AW20" s="33">
        <v>2</v>
      </c>
      <c r="AX20" s="33">
        <v>1</v>
      </c>
      <c r="AY20" s="33">
        <v>3</v>
      </c>
      <c r="AZ20" s="33">
        <v>5</v>
      </c>
      <c r="BA20" s="33">
        <v>1</v>
      </c>
      <c r="BB20" s="33">
        <v>3</v>
      </c>
      <c r="BC20" s="33">
        <v>1</v>
      </c>
      <c r="BD20" s="33">
        <v>2</v>
      </c>
      <c r="BE20" s="33">
        <v>2</v>
      </c>
      <c r="BF20" s="33">
        <v>1</v>
      </c>
      <c r="BH20" s="33" t="s">
        <v>354</v>
      </c>
      <c r="BI20" s="33" t="s">
        <v>5</v>
      </c>
      <c r="BJ20" s="33" t="s">
        <v>5</v>
      </c>
      <c r="BK20" s="33" t="s">
        <v>5</v>
      </c>
      <c r="BL20" s="33" t="s">
        <v>5</v>
      </c>
      <c r="BM20" s="33" t="s">
        <v>5</v>
      </c>
      <c r="BN20" s="33" t="s">
        <v>5</v>
      </c>
      <c r="BO20" s="33" t="s">
        <v>5</v>
      </c>
      <c r="BP20" s="33" t="s">
        <v>5</v>
      </c>
      <c r="BQ20" s="33" t="s">
        <v>5</v>
      </c>
      <c r="BR20" s="33" t="s">
        <v>5</v>
      </c>
      <c r="BS20" s="33" t="s">
        <v>5</v>
      </c>
      <c r="BT20" s="33">
        <v>1</v>
      </c>
      <c r="BU20" s="33" t="s">
        <v>5</v>
      </c>
      <c r="BV20" s="33">
        <v>1</v>
      </c>
      <c r="BW20" s="33" t="s">
        <v>145</v>
      </c>
      <c r="BZ20" s="33" t="s">
        <v>172</v>
      </c>
      <c r="CA20" s="33" t="s">
        <v>176</v>
      </c>
      <c r="CB20" s="33" t="s">
        <v>183</v>
      </c>
      <c r="CC20" s="33" t="s">
        <v>355</v>
      </c>
      <c r="CD20" s="33" t="s">
        <v>202</v>
      </c>
      <c r="CE20" s="33" t="s">
        <v>204</v>
      </c>
      <c r="CF20" s="33" t="s">
        <v>208</v>
      </c>
      <c r="CG20" s="33" t="s">
        <v>214</v>
      </c>
    </row>
    <row r="21" spans="1:86" ht="12.75" x14ac:dyDescent="0.2">
      <c r="A21" s="36">
        <v>43082.51025521991</v>
      </c>
      <c r="B21" s="33">
        <v>3</v>
      </c>
      <c r="C21" s="33">
        <v>5</v>
      </c>
      <c r="D21" s="33">
        <v>3</v>
      </c>
      <c r="E21" s="33">
        <v>1</v>
      </c>
      <c r="F21" s="33">
        <v>1</v>
      </c>
      <c r="G21" s="33">
        <v>5</v>
      </c>
      <c r="H21" s="33">
        <v>5</v>
      </c>
      <c r="I21" s="33">
        <v>4</v>
      </c>
      <c r="J21" s="33">
        <v>4</v>
      </c>
      <c r="K21" s="33">
        <v>2</v>
      </c>
      <c r="L21" s="33">
        <v>2</v>
      </c>
      <c r="M21" s="33">
        <v>5</v>
      </c>
      <c r="N21" s="33">
        <v>5</v>
      </c>
      <c r="O21" s="33">
        <v>2</v>
      </c>
      <c r="P21" s="33">
        <v>5</v>
      </c>
      <c r="Q21" s="33">
        <v>4</v>
      </c>
      <c r="R21" s="33">
        <v>2</v>
      </c>
      <c r="S21" s="33">
        <v>1</v>
      </c>
      <c r="T21" s="33">
        <v>1</v>
      </c>
      <c r="U21" s="33">
        <v>2</v>
      </c>
      <c r="V21" s="33">
        <v>1</v>
      </c>
      <c r="W21" s="33">
        <v>4</v>
      </c>
      <c r="X21" s="33">
        <v>3</v>
      </c>
      <c r="Y21" s="33">
        <v>3</v>
      </c>
      <c r="Z21" s="33">
        <v>4</v>
      </c>
      <c r="AA21" s="33">
        <v>2</v>
      </c>
      <c r="AB21" s="33">
        <v>4</v>
      </c>
      <c r="AC21" s="33">
        <v>2</v>
      </c>
      <c r="AD21" s="33">
        <v>3</v>
      </c>
      <c r="AE21" s="33">
        <v>4</v>
      </c>
      <c r="AF21" s="33">
        <v>3</v>
      </c>
      <c r="AG21" s="33">
        <v>3</v>
      </c>
      <c r="AH21" s="33">
        <v>4</v>
      </c>
      <c r="AI21" s="33">
        <v>4</v>
      </c>
      <c r="AJ21" s="33">
        <v>4</v>
      </c>
      <c r="AK21" s="33">
        <v>2</v>
      </c>
      <c r="AL21" s="33">
        <v>4</v>
      </c>
      <c r="AM21" s="33">
        <v>3</v>
      </c>
      <c r="AN21" s="33">
        <v>2</v>
      </c>
      <c r="AO21" s="33">
        <v>1</v>
      </c>
      <c r="AP21" s="33">
        <v>5</v>
      </c>
      <c r="AQ21" s="33">
        <v>5</v>
      </c>
      <c r="AR21" s="33">
        <v>4</v>
      </c>
      <c r="AS21" s="33">
        <v>4</v>
      </c>
      <c r="AT21" s="33">
        <v>2</v>
      </c>
      <c r="AU21" s="33">
        <v>2</v>
      </c>
      <c r="AV21" s="33">
        <v>5</v>
      </c>
      <c r="AW21" s="33">
        <v>5</v>
      </c>
      <c r="AX21" s="33">
        <v>1</v>
      </c>
      <c r="AY21" s="33">
        <v>4</v>
      </c>
      <c r="AZ21" s="33">
        <v>4</v>
      </c>
      <c r="BA21" s="33">
        <v>2</v>
      </c>
      <c r="BB21" s="33">
        <v>1</v>
      </c>
      <c r="BC21" s="33">
        <v>1</v>
      </c>
      <c r="BD21" s="33">
        <v>3</v>
      </c>
      <c r="BE21" s="33">
        <v>1</v>
      </c>
      <c r="BF21" s="33">
        <v>4</v>
      </c>
      <c r="BH21" s="33" t="s">
        <v>322</v>
      </c>
      <c r="BI21" s="33">
        <v>1</v>
      </c>
      <c r="BJ21" s="33">
        <v>1</v>
      </c>
      <c r="BK21" s="33" t="s">
        <v>5</v>
      </c>
      <c r="BL21" s="33" t="s">
        <v>5</v>
      </c>
      <c r="BM21" s="33" t="s">
        <v>5</v>
      </c>
      <c r="BN21" s="33" t="s">
        <v>5</v>
      </c>
      <c r="BO21" s="33" t="s">
        <v>5</v>
      </c>
      <c r="BP21" s="33" t="s">
        <v>5</v>
      </c>
      <c r="BQ21" s="33">
        <v>1</v>
      </c>
      <c r="BR21" s="33">
        <v>1</v>
      </c>
      <c r="BS21" s="33">
        <v>4</v>
      </c>
      <c r="BT21" s="33">
        <v>1</v>
      </c>
      <c r="BU21" s="33">
        <v>2</v>
      </c>
      <c r="BV21" s="33">
        <v>1</v>
      </c>
      <c r="BW21" s="33" t="s">
        <v>144</v>
      </c>
      <c r="BY21" s="33" t="s">
        <v>163</v>
      </c>
      <c r="BZ21" s="33" t="s">
        <v>169</v>
      </c>
      <c r="CA21" s="33" t="s">
        <v>176</v>
      </c>
      <c r="CB21" s="33" t="s">
        <v>183</v>
      </c>
      <c r="CD21" s="33" t="s">
        <v>204</v>
      </c>
      <c r="CF21" s="33" t="s">
        <v>208</v>
      </c>
      <c r="CG21" s="33" t="s">
        <v>214</v>
      </c>
    </row>
    <row r="22" spans="1:86" ht="12.75" x14ac:dyDescent="0.2">
      <c r="A22" s="36">
        <v>43082.513803831018</v>
      </c>
      <c r="B22" s="33">
        <v>2</v>
      </c>
      <c r="C22" s="33">
        <v>4</v>
      </c>
      <c r="D22" s="33">
        <v>2</v>
      </c>
      <c r="E22" s="33">
        <v>3</v>
      </c>
      <c r="F22" s="33">
        <v>4</v>
      </c>
      <c r="G22" s="33">
        <v>5</v>
      </c>
      <c r="H22" s="33">
        <v>2</v>
      </c>
      <c r="I22" s="33">
        <v>4</v>
      </c>
      <c r="J22" s="33">
        <v>2</v>
      </c>
      <c r="K22" s="33">
        <v>4</v>
      </c>
      <c r="L22" s="33">
        <v>2</v>
      </c>
      <c r="M22" s="33">
        <v>2</v>
      </c>
      <c r="N22" s="33">
        <v>3</v>
      </c>
      <c r="O22" s="33">
        <v>4</v>
      </c>
      <c r="P22" s="33">
        <v>4</v>
      </c>
      <c r="Q22" s="33">
        <v>4</v>
      </c>
      <c r="R22" s="33">
        <v>3</v>
      </c>
      <c r="S22" s="33">
        <v>2</v>
      </c>
      <c r="T22" s="33">
        <v>3</v>
      </c>
      <c r="U22" s="33">
        <v>2</v>
      </c>
      <c r="V22" s="33">
        <v>2</v>
      </c>
      <c r="W22" s="33">
        <v>3</v>
      </c>
      <c r="X22" s="33">
        <v>3</v>
      </c>
      <c r="Y22" s="33">
        <v>4</v>
      </c>
      <c r="Z22" s="33">
        <v>2</v>
      </c>
      <c r="AA22" s="33">
        <v>4</v>
      </c>
      <c r="AB22" s="33">
        <v>2</v>
      </c>
      <c r="AC22" s="33">
        <v>3</v>
      </c>
      <c r="AD22" s="33">
        <v>3</v>
      </c>
      <c r="AE22" s="33">
        <v>3</v>
      </c>
      <c r="AF22" s="33">
        <v>4</v>
      </c>
      <c r="AG22" s="33">
        <v>3</v>
      </c>
      <c r="AH22" s="33">
        <v>3</v>
      </c>
      <c r="AI22" s="33">
        <v>3</v>
      </c>
      <c r="AJ22" s="33">
        <v>2</v>
      </c>
      <c r="AK22" s="33">
        <v>4</v>
      </c>
      <c r="AL22" s="33">
        <v>4</v>
      </c>
      <c r="AM22" s="33">
        <v>3</v>
      </c>
      <c r="AN22" s="33">
        <v>5</v>
      </c>
      <c r="AO22" s="33">
        <v>4</v>
      </c>
      <c r="AP22" s="33">
        <v>5</v>
      </c>
      <c r="AQ22" s="33">
        <v>3</v>
      </c>
      <c r="AR22" s="33">
        <v>4</v>
      </c>
      <c r="AS22" s="33">
        <v>3</v>
      </c>
      <c r="AT22" s="33">
        <v>4</v>
      </c>
      <c r="AU22" s="33">
        <v>3</v>
      </c>
      <c r="AV22" s="33">
        <v>4</v>
      </c>
      <c r="AW22" s="33">
        <v>4</v>
      </c>
      <c r="AX22" s="33">
        <v>2</v>
      </c>
      <c r="AY22" s="33">
        <v>4</v>
      </c>
      <c r="AZ22" s="33">
        <v>3</v>
      </c>
      <c r="BA22" s="33">
        <v>2</v>
      </c>
      <c r="BB22" s="33">
        <v>2</v>
      </c>
      <c r="BC22" s="33">
        <v>3</v>
      </c>
      <c r="BD22" s="33">
        <v>4</v>
      </c>
      <c r="BE22" s="33">
        <v>1</v>
      </c>
      <c r="BF22" s="33">
        <v>4</v>
      </c>
      <c r="BH22" s="33" t="s">
        <v>356</v>
      </c>
      <c r="BI22" s="33">
        <v>2</v>
      </c>
      <c r="BJ22" s="33">
        <v>2</v>
      </c>
      <c r="BK22" s="33">
        <v>3</v>
      </c>
      <c r="BL22" s="33">
        <v>2</v>
      </c>
      <c r="BM22" s="33">
        <v>2</v>
      </c>
      <c r="BN22" s="33">
        <v>2</v>
      </c>
      <c r="BO22" s="33">
        <v>3</v>
      </c>
      <c r="BP22" s="33">
        <v>2</v>
      </c>
      <c r="BQ22" s="33">
        <v>2</v>
      </c>
      <c r="BR22" s="33">
        <v>1</v>
      </c>
      <c r="BS22" s="33">
        <v>2</v>
      </c>
      <c r="BT22" s="33">
        <v>3</v>
      </c>
      <c r="BU22" s="33">
        <v>2</v>
      </c>
      <c r="BV22" s="33">
        <v>3</v>
      </c>
      <c r="BW22" s="33" t="s">
        <v>146</v>
      </c>
      <c r="BX22" s="33" t="s">
        <v>357</v>
      </c>
      <c r="BY22" s="33" t="s">
        <v>163</v>
      </c>
      <c r="BZ22" s="33" t="s">
        <v>169</v>
      </c>
      <c r="CA22" s="33" t="s">
        <v>176</v>
      </c>
      <c r="CB22" s="33" t="s">
        <v>183</v>
      </c>
      <c r="CC22" s="33" t="s">
        <v>358</v>
      </c>
      <c r="CD22" s="33" t="s">
        <v>202</v>
      </c>
      <c r="CE22" s="33" t="s">
        <v>359</v>
      </c>
      <c r="CF22" s="33" t="s">
        <v>210</v>
      </c>
      <c r="CG22" s="33" t="s">
        <v>216</v>
      </c>
    </row>
    <row r="23" spans="1:86" ht="12.75" x14ac:dyDescent="0.2">
      <c r="A23" s="36">
        <v>43082.521766296297</v>
      </c>
      <c r="B23" s="33">
        <v>3</v>
      </c>
      <c r="C23" s="33">
        <v>1</v>
      </c>
      <c r="D23" s="33">
        <v>2</v>
      </c>
      <c r="E23" s="33">
        <v>2</v>
      </c>
      <c r="F23" s="33">
        <v>2</v>
      </c>
      <c r="G23" s="33">
        <v>3</v>
      </c>
      <c r="H23" s="33">
        <v>4</v>
      </c>
      <c r="I23" s="33">
        <v>3</v>
      </c>
      <c r="J23" s="33">
        <v>5</v>
      </c>
      <c r="K23" s="33">
        <v>3</v>
      </c>
      <c r="L23" s="33">
        <v>4</v>
      </c>
      <c r="M23" s="33">
        <v>2</v>
      </c>
      <c r="N23" s="33">
        <v>3</v>
      </c>
      <c r="O23" s="33">
        <v>3</v>
      </c>
      <c r="P23" s="33">
        <v>4</v>
      </c>
      <c r="Q23" s="33">
        <v>2</v>
      </c>
      <c r="R23" s="33">
        <v>3</v>
      </c>
      <c r="S23" s="33">
        <v>4</v>
      </c>
      <c r="T23" s="33">
        <v>2</v>
      </c>
      <c r="U23" s="33">
        <v>5</v>
      </c>
      <c r="V23" s="33">
        <v>5</v>
      </c>
      <c r="W23" s="33">
        <v>1</v>
      </c>
      <c r="X23" s="33">
        <v>2</v>
      </c>
      <c r="Y23" s="33">
        <v>3</v>
      </c>
      <c r="Z23" s="33">
        <v>2</v>
      </c>
      <c r="AA23" s="33">
        <v>3</v>
      </c>
      <c r="AB23" s="33">
        <v>1</v>
      </c>
      <c r="AC23" s="33">
        <v>4</v>
      </c>
      <c r="AD23" s="33">
        <v>4</v>
      </c>
      <c r="AE23" s="33">
        <v>4</v>
      </c>
      <c r="AF23" s="33">
        <v>4</v>
      </c>
      <c r="AG23" s="33">
        <v>4</v>
      </c>
      <c r="AH23" s="33">
        <v>2</v>
      </c>
      <c r="AI23" s="33">
        <v>1</v>
      </c>
      <c r="AJ23" s="33">
        <v>1</v>
      </c>
      <c r="AK23" s="33">
        <v>3</v>
      </c>
      <c r="AL23" s="33">
        <v>2</v>
      </c>
      <c r="AM23" s="33">
        <v>3</v>
      </c>
      <c r="AN23" s="33">
        <v>2</v>
      </c>
      <c r="AO23" s="33">
        <v>3</v>
      </c>
      <c r="AP23" s="33">
        <v>3</v>
      </c>
      <c r="AQ23" s="33">
        <v>4</v>
      </c>
      <c r="AR23" s="33">
        <v>3</v>
      </c>
      <c r="AS23" s="33">
        <v>4</v>
      </c>
      <c r="AT23" s="33">
        <v>3</v>
      </c>
      <c r="AU23" s="33">
        <v>3</v>
      </c>
      <c r="AV23" s="33">
        <v>2</v>
      </c>
      <c r="AW23" s="33">
        <v>3</v>
      </c>
      <c r="AX23" s="33">
        <v>4</v>
      </c>
      <c r="AY23" s="33">
        <v>3</v>
      </c>
      <c r="AZ23" s="33">
        <v>4</v>
      </c>
      <c r="BA23" s="33">
        <v>4</v>
      </c>
      <c r="BB23" s="33">
        <v>4</v>
      </c>
      <c r="BC23" s="33">
        <v>2</v>
      </c>
      <c r="BD23" s="33">
        <v>4</v>
      </c>
      <c r="BE23" s="33">
        <v>5</v>
      </c>
      <c r="BF23" s="33">
        <v>2</v>
      </c>
      <c r="BI23" s="33">
        <v>1</v>
      </c>
      <c r="BJ23" s="33" t="s">
        <v>5</v>
      </c>
      <c r="BK23" s="33" t="s">
        <v>5</v>
      </c>
      <c r="BL23" s="33">
        <v>3</v>
      </c>
      <c r="BM23" s="33" t="s">
        <v>5</v>
      </c>
      <c r="BN23" s="33">
        <v>3</v>
      </c>
      <c r="BO23" s="33" t="s">
        <v>5</v>
      </c>
      <c r="BP23" s="33">
        <v>2</v>
      </c>
      <c r="BQ23" s="33">
        <v>5</v>
      </c>
      <c r="BR23" s="33">
        <v>3</v>
      </c>
      <c r="BS23" s="33">
        <v>3</v>
      </c>
      <c r="BT23" s="33">
        <v>2</v>
      </c>
      <c r="BU23" s="33">
        <v>1</v>
      </c>
      <c r="BV23" s="33">
        <v>3</v>
      </c>
      <c r="BW23" s="33" t="s">
        <v>145</v>
      </c>
      <c r="BX23" s="33" t="s">
        <v>360</v>
      </c>
      <c r="BY23" s="33" t="s">
        <v>163</v>
      </c>
      <c r="BZ23" s="33" t="s">
        <v>171</v>
      </c>
      <c r="CA23" s="33" t="s">
        <v>176</v>
      </c>
      <c r="CB23" s="33" t="s">
        <v>183</v>
      </c>
      <c r="CC23" s="33" t="s">
        <v>361</v>
      </c>
      <c r="CD23" s="33" t="s">
        <v>204</v>
      </c>
      <c r="CE23" s="33" t="s">
        <v>362</v>
      </c>
      <c r="CF23" s="33" t="s">
        <v>363</v>
      </c>
      <c r="CG23" s="33" t="s">
        <v>214</v>
      </c>
    </row>
    <row r="24" spans="1:86" ht="12.75" x14ac:dyDescent="0.2">
      <c r="A24" s="36">
        <v>43082.521933946759</v>
      </c>
      <c r="B24" s="33">
        <v>4</v>
      </c>
      <c r="C24" s="33">
        <v>3</v>
      </c>
      <c r="D24" s="33">
        <v>2</v>
      </c>
      <c r="E24" s="33">
        <v>4</v>
      </c>
      <c r="F24" s="33">
        <v>1</v>
      </c>
      <c r="G24" s="33">
        <v>3</v>
      </c>
      <c r="H24" s="33">
        <v>1</v>
      </c>
      <c r="I24" s="33">
        <v>4</v>
      </c>
      <c r="J24" s="33">
        <v>2</v>
      </c>
      <c r="K24" s="33">
        <v>4</v>
      </c>
      <c r="L24" s="33">
        <v>4</v>
      </c>
      <c r="M24" s="33">
        <v>2</v>
      </c>
      <c r="N24" s="33">
        <v>2</v>
      </c>
      <c r="O24" s="33">
        <v>5</v>
      </c>
      <c r="P24" s="33">
        <v>4</v>
      </c>
      <c r="Q24" s="33">
        <v>4</v>
      </c>
      <c r="R24" s="33">
        <v>4</v>
      </c>
      <c r="S24" s="33">
        <v>2</v>
      </c>
      <c r="T24" s="33">
        <v>5</v>
      </c>
      <c r="U24" s="33">
        <v>3</v>
      </c>
      <c r="V24" s="33">
        <v>2</v>
      </c>
      <c r="W24" s="33">
        <v>5</v>
      </c>
      <c r="X24" s="33">
        <v>5</v>
      </c>
      <c r="Y24" s="33">
        <v>3</v>
      </c>
      <c r="Z24" s="33">
        <v>5</v>
      </c>
      <c r="AA24" s="33">
        <v>5</v>
      </c>
      <c r="AB24" s="33">
        <v>5</v>
      </c>
      <c r="AC24" s="33">
        <v>3</v>
      </c>
      <c r="AD24" s="33">
        <v>4</v>
      </c>
      <c r="AE24" s="33">
        <v>3</v>
      </c>
      <c r="AF24" s="33">
        <v>1</v>
      </c>
      <c r="AG24" s="33">
        <v>5</v>
      </c>
      <c r="AH24" s="33">
        <v>3</v>
      </c>
      <c r="AI24" s="33">
        <v>4</v>
      </c>
      <c r="AJ24" s="33">
        <v>4</v>
      </c>
      <c r="AK24" s="33">
        <v>4</v>
      </c>
      <c r="AL24" s="33">
        <v>4</v>
      </c>
      <c r="AM24" s="33">
        <v>1</v>
      </c>
      <c r="AN24" s="33">
        <v>3</v>
      </c>
      <c r="AO24" s="33">
        <v>1</v>
      </c>
      <c r="AP24" s="33">
        <v>3</v>
      </c>
      <c r="AQ24" s="33">
        <v>1</v>
      </c>
      <c r="AR24" s="33">
        <v>4</v>
      </c>
      <c r="AS24" s="33">
        <v>2</v>
      </c>
      <c r="AT24" s="33">
        <v>4</v>
      </c>
      <c r="AU24" s="33">
        <v>4</v>
      </c>
      <c r="AV24" s="33">
        <v>2</v>
      </c>
      <c r="AW24" s="33">
        <v>2</v>
      </c>
      <c r="AX24" s="33">
        <v>5</v>
      </c>
      <c r="AY24" s="33">
        <v>3</v>
      </c>
      <c r="AZ24" s="33">
        <v>4</v>
      </c>
      <c r="BA24" s="33">
        <v>4</v>
      </c>
      <c r="BB24" s="33">
        <v>1</v>
      </c>
      <c r="BC24" s="33">
        <v>5</v>
      </c>
      <c r="BD24" s="33">
        <v>3</v>
      </c>
      <c r="BE24" s="33">
        <v>2</v>
      </c>
      <c r="BF24" s="33">
        <v>5</v>
      </c>
      <c r="BG24" s="33" t="s">
        <v>364</v>
      </c>
      <c r="BH24" s="33" t="s">
        <v>365</v>
      </c>
      <c r="BI24" s="33">
        <v>1</v>
      </c>
      <c r="BJ24" s="33">
        <v>1</v>
      </c>
      <c r="BK24" s="33">
        <v>3</v>
      </c>
      <c r="BL24" s="33">
        <v>4</v>
      </c>
      <c r="BM24" s="33">
        <v>4</v>
      </c>
      <c r="BN24" s="33">
        <v>4</v>
      </c>
      <c r="BO24" s="33">
        <v>3</v>
      </c>
      <c r="BP24" s="33">
        <v>3</v>
      </c>
      <c r="BQ24" s="33">
        <v>3</v>
      </c>
      <c r="BR24" s="33">
        <v>1</v>
      </c>
      <c r="BS24" s="33">
        <v>3</v>
      </c>
      <c r="BT24" s="33">
        <v>2</v>
      </c>
      <c r="BU24" s="33">
        <v>4</v>
      </c>
      <c r="BV24" s="33">
        <v>4</v>
      </c>
      <c r="BW24" s="33" t="s">
        <v>146</v>
      </c>
      <c r="BX24" s="33" t="s">
        <v>366</v>
      </c>
      <c r="BY24" s="33" t="s">
        <v>162</v>
      </c>
      <c r="BZ24" s="33" t="s">
        <v>171</v>
      </c>
      <c r="CA24" s="33" t="s">
        <v>176</v>
      </c>
      <c r="CB24" s="33" t="s">
        <v>183</v>
      </c>
      <c r="CC24" s="33" t="s">
        <v>193</v>
      </c>
      <c r="CD24" s="33" t="s">
        <v>203</v>
      </c>
      <c r="CE24" s="33" t="s">
        <v>367</v>
      </c>
      <c r="CF24" s="33" t="s">
        <v>368</v>
      </c>
      <c r="CG24" s="33" t="s">
        <v>217</v>
      </c>
    </row>
    <row r="25" spans="1:86" ht="12.75" x14ac:dyDescent="0.2">
      <c r="A25" s="36">
        <v>43082.533836076385</v>
      </c>
      <c r="B25" s="33">
        <v>5</v>
      </c>
      <c r="C25" s="33">
        <v>5</v>
      </c>
      <c r="D25" s="33">
        <v>3</v>
      </c>
      <c r="E25" s="33">
        <v>5</v>
      </c>
      <c r="F25" s="33">
        <v>1</v>
      </c>
      <c r="G25" s="33">
        <v>5</v>
      </c>
      <c r="H25" s="33">
        <v>5</v>
      </c>
      <c r="I25" s="33">
        <v>1</v>
      </c>
      <c r="J25" s="33">
        <v>1</v>
      </c>
      <c r="K25" s="33">
        <v>1</v>
      </c>
      <c r="L25" s="33">
        <v>1</v>
      </c>
      <c r="M25" s="33">
        <v>1</v>
      </c>
      <c r="N25" s="33">
        <v>1</v>
      </c>
      <c r="O25" s="33">
        <v>3</v>
      </c>
      <c r="P25" s="33">
        <v>5</v>
      </c>
      <c r="Q25" s="33">
        <v>1</v>
      </c>
      <c r="R25" s="33">
        <v>1</v>
      </c>
      <c r="S25" s="33">
        <v>1</v>
      </c>
      <c r="T25" s="33">
        <v>1</v>
      </c>
      <c r="U25" s="33">
        <v>1</v>
      </c>
      <c r="V25" s="33">
        <v>1</v>
      </c>
      <c r="W25" s="33">
        <v>1</v>
      </c>
      <c r="X25" s="33">
        <v>5</v>
      </c>
      <c r="Y25" s="33">
        <v>3</v>
      </c>
      <c r="Z25" s="33">
        <v>3</v>
      </c>
      <c r="AA25" s="33">
        <v>5</v>
      </c>
      <c r="AB25" s="33">
        <v>3</v>
      </c>
      <c r="AC25" s="33">
        <v>3</v>
      </c>
      <c r="AD25" s="33">
        <v>3</v>
      </c>
      <c r="AE25" s="33">
        <v>3</v>
      </c>
      <c r="AF25" s="33">
        <v>1</v>
      </c>
      <c r="AG25" s="33">
        <v>5</v>
      </c>
      <c r="AH25" s="33">
        <v>3</v>
      </c>
      <c r="AI25" s="33">
        <v>3</v>
      </c>
      <c r="AJ25" s="33">
        <v>3</v>
      </c>
      <c r="AK25" s="33">
        <v>5</v>
      </c>
      <c r="AL25" s="33">
        <v>2</v>
      </c>
      <c r="AM25" s="33">
        <v>3</v>
      </c>
      <c r="AN25" s="33">
        <v>5</v>
      </c>
      <c r="AO25" s="33">
        <v>2</v>
      </c>
      <c r="AP25" s="33">
        <v>3</v>
      </c>
      <c r="AQ25" s="33">
        <v>5</v>
      </c>
      <c r="AR25" s="33">
        <v>1</v>
      </c>
      <c r="AS25" s="33">
        <v>1</v>
      </c>
      <c r="AT25" s="33">
        <v>1</v>
      </c>
      <c r="AU25" s="33">
        <v>1</v>
      </c>
      <c r="AV25" s="33">
        <v>1</v>
      </c>
      <c r="AW25" s="33">
        <v>1</v>
      </c>
      <c r="AX25" s="33">
        <v>3</v>
      </c>
      <c r="AY25" s="33">
        <v>5</v>
      </c>
      <c r="AZ25" s="33">
        <v>1</v>
      </c>
      <c r="BA25" s="33">
        <v>1</v>
      </c>
      <c r="BB25" s="33">
        <v>1</v>
      </c>
      <c r="BC25" s="33">
        <v>1</v>
      </c>
      <c r="BD25" s="33">
        <v>1</v>
      </c>
      <c r="BE25" s="33">
        <v>1</v>
      </c>
      <c r="BF25" s="33">
        <v>3</v>
      </c>
      <c r="BG25" s="33" t="s">
        <v>369</v>
      </c>
      <c r="BH25" s="33" t="s">
        <v>296</v>
      </c>
      <c r="BI25" s="33">
        <v>5</v>
      </c>
      <c r="BJ25" s="33">
        <v>1</v>
      </c>
      <c r="BK25" s="33">
        <v>3</v>
      </c>
      <c r="BL25" s="33">
        <v>5</v>
      </c>
      <c r="BM25" s="33">
        <v>1</v>
      </c>
      <c r="BN25" s="33">
        <v>5</v>
      </c>
      <c r="BO25" s="33">
        <v>1</v>
      </c>
      <c r="BP25" s="33">
        <v>1</v>
      </c>
      <c r="BQ25" s="33">
        <v>3</v>
      </c>
      <c r="BR25" s="33">
        <v>5</v>
      </c>
      <c r="BS25" s="33">
        <v>1</v>
      </c>
      <c r="BT25" s="33">
        <v>3</v>
      </c>
      <c r="BU25" s="33">
        <v>5</v>
      </c>
      <c r="BV25" s="33">
        <v>1</v>
      </c>
      <c r="BW25" s="33" t="s">
        <v>148</v>
      </c>
      <c r="BX25" s="33" t="s">
        <v>370</v>
      </c>
      <c r="BY25" s="33" t="s">
        <v>162</v>
      </c>
      <c r="BZ25" s="33" t="s">
        <v>170</v>
      </c>
      <c r="CA25" s="33" t="s">
        <v>176</v>
      </c>
      <c r="CB25" s="33" t="s">
        <v>183</v>
      </c>
      <c r="CC25" s="33" t="s">
        <v>371</v>
      </c>
      <c r="CD25" s="33" t="s">
        <v>153</v>
      </c>
      <c r="CE25" s="33" t="s">
        <v>372</v>
      </c>
      <c r="CF25" s="33" t="s">
        <v>208</v>
      </c>
      <c r="CG25" s="33" t="s">
        <v>214</v>
      </c>
    </row>
    <row r="26" spans="1:86" ht="12.75" x14ac:dyDescent="0.2">
      <c r="A26" s="36">
        <v>43082.538926724534</v>
      </c>
      <c r="B26" s="33">
        <v>2</v>
      </c>
      <c r="C26" s="33">
        <v>3</v>
      </c>
      <c r="D26" s="33">
        <v>3</v>
      </c>
      <c r="E26" s="33" t="s">
        <v>5</v>
      </c>
      <c r="F26" s="33" t="s">
        <v>5</v>
      </c>
      <c r="G26" s="33">
        <v>5</v>
      </c>
      <c r="H26" s="33">
        <v>1</v>
      </c>
      <c r="I26" s="33">
        <v>5</v>
      </c>
      <c r="J26" s="33">
        <v>2</v>
      </c>
      <c r="K26" s="33">
        <v>5</v>
      </c>
      <c r="L26" s="33">
        <v>2</v>
      </c>
      <c r="M26" s="33">
        <v>4</v>
      </c>
      <c r="N26" s="33">
        <v>2</v>
      </c>
      <c r="O26" s="33">
        <v>5</v>
      </c>
      <c r="P26" s="33">
        <v>5</v>
      </c>
      <c r="Q26" s="33">
        <v>3</v>
      </c>
      <c r="R26" s="33">
        <v>4</v>
      </c>
      <c r="S26" s="33">
        <v>1</v>
      </c>
      <c r="T26" s="33">
        <v>3</v>
      </c>
      <c r="U26" s="33">
        <v>2</v>
      </c>
      <c r="V26" s="33">
        <v>2</v>
      </c>
      <c r="W26" s="33" t="s">
        <v>5</v>
      </c>
      <c r="X26" s="33">
        <v>2</v>
      </c>
      <c r="Y26" s="33">
        <v>2</v>
      </c>
      <c r="Z26" s="33">
        <v>4</v>
      </c>
      <c r="AA26" s="33">
        <v>2</v>
      </c>
      <c r="AB26" s="33">
        <v>5</v>
      </c>
      <c r="AC26" s="33">
        <v>2</v>
      </c>
      <c r="AD26" s="33">
        <v>5</v>
      </c>
      <c r="AE26" s="33">
        <v>5</v>
      </c>
      <c r="AF26" s="33">
        <v>5</v>
      </c>
      <c r="AG26" s="33">
        <v>5</v>
      </c>
      <c r="AH26" s="33">
        <v>5</v>
      </c>
      <c r="AI26" s="33">
        <v>5</v>
      </c>
      <c r="AJ26" s="33">
        <v>5</v>
      </c>
      <c r="AK26" s="33">
        <v>2</v>
      </c>
      <c r="AL26" s="33">
        <v>5</v>
      </c>
      <c r="AM26" s="33">
        <v>3</v>
      </c>
      <c r="AN26" s="33">
        <v>5</v>
      </c>
      <c r="AO26" s="33">
        <v>5</v>
      </c>
      <c r="AP26" s="33">
        <v>5</v>
      </c>
      <c r="AQ26" s="33">
        <v>2</v>
      </c>
      <c r="AR26" s="33">
        <v>5</v>
      </c>
      <c r="AS26" s="33">
        <v>5</v>
      </c>
      <c r="AT26" s="33">
        <v>5</v>
      </c>
      <c r="AU26" s="33">
        <v>1</v>
      </c>
      <c r="AV26" s="33">
        <v>5</v>
      </c>
      <c r="AW26" s="33">
        <v>3</v>
      </c>
      <c r="AX26" s="33">
        <v>5</v>
      </c>
      <c r="AY26" s="33">
        <v>4</v>
      </c>
      <c r="AZ26" s="33">
        <v>5</v>
      </c>
      <c r="BA26" s="33">
        <v>4</v>
      </c>
      <c r="BB26" s="33">
        <v>1</v>
      </c>
      <c r="BC26" s="33">
        <v>2</v>
      </c>
      <c r="BD26" s="33">
        <v>1</v>
      </c>
      <c r="BE26" s="33">
        <v>1</v>
      </c>
      <c r="BF26" s="33">
        <v>5</v>
      </c>
      <c r="BH26" s="33" t="s">
        <v>373</v>
      </c>
      <c r="BI26" s="33">
        <v>4</v>
      </c>
      <c r="BJ26" s="33">
        <v>5</v>
      </c>
      <c r="BK26" s="33">
        <v>5</v>
      </c>
      <c r="BL26" s="33">
        <v>4</v>
      </c>
      <c r="BM26" s="33">
        <v>3</v>
      </c>
      <c r="BN26" s="33">
        <v>5</v>
      </c>
      <c r="BO26" s="33">
        <v>2</v>
      </c>
      <c r="BP26" s="33">
        <v>5</v>
      </c>
      <c r="BQ26" s="33">
        <v>1</v>
      </c>
      <c r="BR26" s="33">
        <v>1</v>
      </c>
      <c r="BS26" s="33" t="s">
        <v>5</v>
      </c>
      <c r="BT26" s="33">
        <v>5</v>
      </c>
      <c r="BU26" s="33">
        <v>1</v>
      </c>
      <c r="BV26" s="33" t="s">
        <v>5</v>
      </c>
      <c r="BW26" s="33" t="s">
        <v>374</v>
      </c>
      <c r="BX26" s="33" t="s">
        <v>375</v>
      </c>
      <c r="BY26" s="33" t="s">
        <v>162</v>
      </c>
      <c r="BZ26" s="33" t="s">
        <v>171</v>
      </c>
      <c r="CA26" s="33" t="s">
        <v>176</v>
      </c>
      <c r="CB26" s="33" t="s">
        <v>183</v>
      </c>
      <c r="CC26" s="33" t="s">
        <v>376</v>
      </c>
      <c r="CD26" s="33" t="s">
        <v>202</v>
      </c>
      <c r="CE26" s="33" t="s">
        <v>377</v>
      </c>
      <c r="CF26" s="33" t="s">
        <v>208</v>
      </c>
      <c r="CG26" s="33" t="s">
        <v>214</v>
      </c>
    </row>
    <row r="27" spans="1:86" ht="12.75" x14ac:dyDescent="0.2">
      <c r="A27" s="36">
        <v>43082.545599583333</v>
      </c>
      <c r="B27" s="33">
        <v>4</v>
      </c>
      <c r="C27" s="33">
        <v>5</v>
      </c>
      <c r="D27" s="33">
        <v>3</v>
      </c>
      <c r="E27" s="33">
        <v>3</v>
      </c>
      <c r="F27" s="33">
        <v>3</v>
      </c>
      <c r="G27" s="33">
        <v>5</v>
      </c>
      <c r="H27" s="33">
        <v>3</v>
      </c>
      <c r="I27" s="33">
        <v>2</v>
      </c>
      <c r="J27" s="33">
        <v>3</v>
      </c>
      <c r="K27" s="33">
        <v>4</v>
      </c>
      <c r="L27" s="33">
        <v>3</v>
      </c>
      <c r="M27" s="33">
        <v>4</v>
      </c>
      <c r="N27" s="33">
        <v>2</v>
      </c>
      <c r="O27" s="33">
        <v>3</v>
      </c>
      <c r="P27" s="33">
        <v>5</v>
      </c>
      <c r="Q27" s="33">
        <v>4</v>
      </c>
      <c r="R27" s="33">
        <v>4</v>
      </c>
      <c r="S27" s="33">
        <v>2</v>
      </c>
      <c r="T27" s="33">
        <v>4</v>
      </c>
      <c r="U27" s="33">
        <v>3</v>
      </c>
      <c r="V27" s="33">
        <v>4</v>
      </c>
      <c r="W27" s="33">
        <v>4</v>
      </c>
      <c r="X27" s="33">
        <v>4</v>
      </c>
      <c r="Y27" s="33">
        <v>3</v>
      </c>
      <c r="Z27" s="33">
        <v>4</v>
      </c>
      <c r="AA27" s="33">
        <v>4</v>
      </c>
      <c r="AB27" s="33">
        <v>4</v>
      </c>
      <c r="AC27" s="33">
        <v>4</v>
      </c>
      <c r="AD27" s="33">
        <v>2</v>
      </c>
      <c r="AE27" s="33">
        <v>4</v>
      </c>
      <c r="AF27" s="33">
        <v>4</v>
      </c>
      <c r="AG27" s="33">
        <v>5</v>
      </c>
      <c r="AH27" s="33">
        <v>3</v>
      </c>
      <c r="AI27" s="33">
        <v>4</v>
      </c>
      <c r="AJ27" s="33">
        <v>3</v>
      </c>
      <c r="AK27" s="33">
        <v>3</v>
      </c>
      <c r="AL27" s="33">
        <v>5</v>
      </c>
      <c r="AM27" s="33">
        <v>4</v>
      </c>
      <c r="AN27" s="33">
        <v>2</v>
      </c>
      <c r="AO27" s="33">
        <v>3</v>
      </c>
      <c r="AP27" s="33">
        <v>5</v>
      </c>
      <c r="AQ27" s="33">
        <v>5</v>
      </c>
      <c r="AR27" s="33">
        <v>3</v>
      </c>
      <c r="AS27" s="33">
        <v>2</v>
      </c>
      <c r="AT27" s="33">
        <v>3</v>
      </c>
      <c r="AU27" s="33">
        <v>3</v>
      </c>
      <c r="AV27" s="33">
        <v>4</v>
      </c>
      <c r="AW27" s="33">
        <v>4</v>
      </c>
      <c r="AX27" s="33">
        <v>2</v>
      </c>
      <c r="AY27" s="33">
        <v>3</v>
      </c>
      <c r="AZ27" s="33">
        <v>4</v>
      </c>
      <c r="BA27" s="33">
        <v>2</v>
      </c>
      <c r="BB27" s="33">
        <v>3</v>
      </c>
      <c r="BC27" s="33">
        <v>4</v>
      </c>
      <c r="BD27" s="33">
        <v>3</v>
      </c>
      <c r="BE27" s="33">
        <v>3</v>
      </c>
      <c r="BF27" s="33">
        <v>3</v>
      </c>
      <c r="BH27" s="33" t="s">
        <v>296</v>
      </c>
      <c r="BI27" s="33">
        <v>4</v>
      </c>
      <c r="BJ27" s="33">
        <v>4</v>
      </c>
      <c r="BK27" s="33">
        <v>5</v>
      </c>
      <c r="BL27" s="33">
        <v>4</v>
      </c>
      <c r="BM27" s="33">
        <v>3</v>
      </c>
      <c r="BN27" s="33">
        <v>4</v>
      </c>
      <c r="BO27" s="33">
        <v>5</v>
      </c>
      <c r="BP27" s="33">
        <v>3</v>
      </c>
      <c r="BQ27" s="33">
        <v>3</v>
      </c>
      <c r="BR27" s="33">
        <v>4</v>
      </c>
      <c r="BS27" s="33">
        <v>4</v>
      </c>
      <c r="BT27" s="33">
        <v>4</v>
      </c>
      <c r="BU27" s="33">
        <v>5</v>
      </c>
      <c r="BV27" s="33">
        <v>3</v>
      </c>
      <c r="BW27" s="33" t="s">
        <v>146</v>
      </c>
      <c r="BX27" s="33" t="s">
        <v>378</v>
      </c>
      <c r="BY27" s="33" t="s">
        <v>162</v>
      </c>
      <c r="BZ27" s="33" t="s">
        <v>170</v>
      </c>
      <c r="CA27" s="33" t="s">
        <v>176</v>
      </c>
      <c r="CB27" s="33" t="s">
        <v>183</v>
      </c>
      <c r="CC27" s="33" t="s">
        <v>379</v>
      </c>
      <c r="CD27" s="33" t="s">
        <v>202</v>
      </c>
      <c r="CE27" s="33" t="s">
        <v>380</v>
      </c>
      <c r="CF27" s="33" t="s">
        <v>208</v>
      </c>
      <c r="CG27" s="33" t="s">
        <v>214</v>
      </c>
    </row>
    <row r="28" spans="1:86" ht="12.75" x14ac:dyDescent="0.2">
      <c r="A28" s="36">
        <v>43082.54890829861</v>
      </c>
      <c r="B28" s="33">
        <v>4</v>
      </c>
      <c r="C28" s="33">
        <v>5</v>
      </c>
      <c r="D28" s="33">
        <v>4</v>
      </c>
      <c r="E28" s="33">
        <v>5</v>
      </c>
      <c r="F28" s="33">
        <v>2</v>
      </c>
      <c r="G28" s="33">
        <v>5</v>
      </c>
      <c r="H28" s="33">
        <v>4</v>
      </c>
      <c r="I28" s="33">
        <v>5</v>
      </c>
      <c r="J28" s="33">
        <v>1</v>
      </c>
      <c r="K28" s="33">
        <v>2</v>
      </c>
      <c r="L28" s="33">
        <v>3</v>
      </c>
      <c r="M28" s="33">
        <v>5</v>
      </c>
      <c r="N28" s="33">
        <v>3</v>
      </c>
      <c r="O28" s="33">
        <v>2</v>
      </c>
      <c r="P28" s="33">
        <v>5</v>
      </c>
      <c r="Q28" s="33">
        <v>4</v>
      </c>
      <c r="R28" s="33">
        <v>3</v>
      </c>
      <c r="S28" s="33">
        <v>2</v>
      </c>
      <c r="T28" s="33">
        <v>2</v>
      </c>
      <c r="U28" s="33">
        <v>3</v>
      </c>
      <c r="V28" s="33">
        <v>2</v>
      </c>
      <c r="W28" s="33">
        <v>5</v>
      </c>
      <c r="X28" s="33">
        <v>4</v>
      </c>
      <c r="Y28" s="33">
        <v>3</v>
      </c>
      <c r="Z28" s="33">
        <v>5</v>
      </c>
      <c r="AA28" s="33">
        <v>4</v>
      </c>
      <c r="AB28" s="33">
        <v>5</v>
      </c>
      <c r="AC28" s="33">
        <v>2</v>
      </c>
      <c r="AD28" s="33">
        <v>3</v>
      </c>
      <c r="AE28" s="33">
        <v>4</v>
      </c>
      <c r="AF28" s="33">
        <v>4</v>
      </c>
      <c r="AG28" s="33">
        <v>5</v>
      </c>
      <c r="AH28" s="33">
        <v>4</v>
      </c>
      <c r="AI28" s="33">
        <v>5</v>
      </c>
      <c r="AJ28" s="33">
        <v>4</v>
      </c>
      <c r="AK28" s="33">
        <v>4</v>
      </c>
      <c r="AL28" s="33">
        <v>4</v>
      </c>
      <c r="AM28" s="33">
        <v>4</v>
      </c>
      <c r="AN28" s="33">
        <v>4</v>
      </c>
      <c r="AO28" s="33">
        <v>2</v>
      </c>
      <c r="AP28" s="33">
        <v>5</v>
      </c>
      <c r="AQ28" s="33">
        <v>5</v>
      </c>
      <c r="AR28" s="33">
        <v>5</v>
      </c>
      <c r="AS28" s="33">
        <v>2</v>
      </c>
      <c r="AT28" s="33">
        <v>2</v>
      </c>
      <c r="AU28" s="33">
        <v>3</v>
      </c>
      <c r="AV28" s="33">
        <v>5</v>
      </c>
      <c r="AW28" s="33">
        <v>2</v>
      </c>
      <c r="AX28" s="33">
        <v>2</v>
      </c>
      <c r="AY28" s="33">
        <v>4</v>
      </c>
      <c r="AZ28" s="33">
        <v>4</v>
      </c>
      <c r="BA28" s="33">
        <v>4</v>
      </c>
      <c r="BB28" s="33">
        <v>2</v>
      </c>
      <c r="BC28" s="33">
        <v>2</v>
      </c>
      <c r="BD28" s="33">
        <v>2</v>
      </c>
      <c r="BE28" s="33">
        <v>2</v>
      </c>
      <c r="BF28" s="33">
        <v>5</v>
      </c>
      <c r="BH28" s="33" t="s">
        <v>381</v>
      </c>
      <c r="BI28" s="33">
        <v>2</v>
      </c>
      <c r="BJ28" s="33">
        <v>5</v>
      </c>
      <c r="BK28" s="33">
        <v>5</v>
      </c>
      <c r="BL28" s="33">
        <v>3</v>
      </c>
      <c r="BM28" s="33">
        <v>3</v>
      </c>
      <c r="BN28" s="33">
        <v>3</v>
      </c>
      <c r="BO28" s="33">
        <v>5</v>
      </c>
      <c r="BP28" s="33">
        <v>5</v>
      </c>
      <c r="BQ28" s="33">
        <v>4</v>
      </c>
      <c r="BR28" s="33">
        <v>5</v>
      </c>
      <c r="BS28" s="33">
        <v>5</v>
      </c>
      <c r="BT28" s="33">
        <v>2</v>
      </c>
      <c r="BU28" s="33">
        <v>3</v>
      </c>
      <c r="BV28" s="33">
        <v>3</v>
      </c>
      <c r="BW28" s="33" t="s">
        <v>147</v>
      </c>
      <c r="BY28" s="33" t="s">
        <v>162</v>
      </c>
      <c r="BZ28" s="33" t="s">
        <v>169</v>
      </c>
      <c r="CA28" s="33" t="s">
        <v>176</v>
      </c>
      <c r="CB28" s="33" t="s">
        <v>184</v>
      </c>
      <c r="CC28" s="33" t="s">
        <v>382</v>
      </c>
      <c r="CD28" s="33" t="s">
        <v>202</v>
      </c>
      <c r="CE28" s="33" t="s">
        <v>383</v>
      </c>
      <c r="CF28" s="33" t="s">
        <v>208</v>
      </c>
      <c r="CG28" s="33" t="s">
        <v>214</v>
      </c>
    </row>
    <row r="29" spans="1:86" ht="12.75" x14ac:dyDescent="0.2">
      <c r="A29" s="36">
        <v>43082.551204861113</v>
      </c>
      <c r="B29" s="33">
        <v>2</v>
      </c>
      <c r="C29" s="33">
        <v>3</v>
      </c>
      <c r="D29" s="33">
        <v>3</v>
      </c>
      <c r="E29" s="33">
        <v>2</v>
      </c>
      <c r="F29" s="33">
        <v>1</v>
      </c>
      <c r="G29" s="33">
        <v>5</v>
      </c>
      <c r="H29" s="33">
        <v>1</v>
      </c>
      <c r="I29" s="33">
        <v>5</v>
      </c>
      <c r="J29" s="33">
        <v>1</v>
      </c>
      <c r="K29" s="33">
        <v>3</v>
      </c>
      <c r="L29" s="33">
        <v>1</v>
      </c>
      <c r="M29" s="33">
        <v>1</v>
      </c>
      <c r="N29" s="33">
        <v>3</v>
      </c>
      <c r="O29" s="33">
        <v>1</v>
      </c>
      <c r="P29" s="33">
        <v>1</v>
      </c>
      <c r="Q29" s="33">
        <v>1</v>
      </c>
      <c r="R29" s="33">
        <v>3</v>
      </c>
      <c r="S29" s="33">
        <v>2</v>
      </c>
      <c r="T29" s="33">
        <v>2</v>
      </c>
      <c r="U29" s="33">
        <v>2</v>
      </c>
      <c r="V29" s="33">
        <v>1</v>
      </c>
      <c r="W29" s="33">
        <v>3</v>
      </c>
      <c r="X29" s="33" t="s">
        <v>5</v>
      </c>
      <c r="Y29" s="33">
        <v>3</v>
      </c>
      <c r="Z29" s="33">
        <v>1</v>
      </c>
      <c r="AA29" s="33">
        <v>3</v>
      </c>
      <c r="AB29" s="33">
        <v>2</v>
      </c>
      <c r="AC29" s="33">
        <v>4</v>
      </c>
      <c r="AD29" s="33">
        <v>3</v>
      </c>
      <c r="AE29" s="33">
        <v>2</v>
      </c>
      <c r="AF29" s="33">
        <v>1</v>
      </c>
      <c r="AG29" s="33">
        <v>1</v>
      </c>
      <c r="AH29" s="33">
        <v>1</v>
      </c>
      <c r="AI29" s="33">
        <v>4</v>
      </c>
      <c r="AJ29" s="33" t="s">
        <v>5</v>
      </c>
      <c r="AK29" s="33" t="s">
        <v>5</v>
      </c>
      <c r="AL29" s="33">
        <v>4</v>
      </c>
      <c r="AM29" s="33">
        <v>4</v>
      </c>
      <c r="AN29" s="33">
        <v>3</v>
      </c>
      <c r="AO29" s="33">
        <v>1</v>
      </c>
      <c r="AP29" s="33">
        <v>4</v>
      </c>
      <c r="AQ29" s="33">
        <v>2</v>
      </c>
      <c r="AR29" s="33">
        <v>4</v>
      </c>
      <c r="AS29" s="33">
        <v>1</v>
      </c>
      <c r="AT29" s="33">
        <v>3</v>
      </c>
      <c r="AU29" s="33">
        <v>2</v>
      </c>
      <c r="AV29" s="33">
        <v>1</v>
      </c>
      <c r="AW29" s="33">
        <v>3</v>
      </c>
      <c r="AX29" s="33">
        <v>2</v>
      </c>
      <c r="AY29" s="33">
        <v>2</v>
      </c>
      <c r="AZ29" s="33">
        <v>1</v>
      </c>
      <c r="BA29" s="33">
        <v>4</v>
      </c>
      <c r="BB29" s="33">
        <v>2</v>
      </c>
      <c r="BC29" s="33">
        <v>3</v>
      </c>
      <c r="BD29" s="33">
        <v>3</v>
      </c>
      <c r="BE29" s="33" t="s">
        <v>5</v>
      </c>
      <c r="BF29" s="33">
        <v>3</v>
      </c>
      <c r="BH29" s="33" t="s">
        <v>384</v>
      </c>
      <c r="BI29" s="33">
        <v>5</v>
      </c>
      <c r="BJ29" s="33">
        <v>4</v>
      </c>
      <c r="BK29" s="33">
        <v>3</v>
      </c>
      <c r="BL29" s="33">
        <v>5</v>
      </c>
      <c r="BM29" s="33">
        <v>2</v>
      </c>
      <c r="BN29" s="33">
        <v>5</v>
      </c>
      <c r="BO29" s="33">
        <v>3</v>
      </c>
      <c r="BP29" s="33">
        <v>2</v>
      </c>
      <c r="BQ29" s="33">
        <v>1</v>
      </c>
      <c r="BR29" s="33">
        <v>1</v>
      </c>
      <c r="BS29" s="33">
        <v>2</v>
      </c>
      <c r="BT29" s="33" t="s">
        <v>5</v>
      </c>
      <c r="BU29" s="33">
        <v>3</v>
      </c>
      <c r="BV29" s="33" t="s">
        <v>5</v>
      </c>
      <c r="BW29" s="33" t="s">
        <v>147</v>
      </c>
      <c r="BY29" s="33" t="s">
        <v>163</v>
      </c>
      <c r="CA29" s="33" t="s">
        <v>178</v>
      </c>
      <c r="CB29" s="33" t="s">
        <v>183</v>
      </c>
      <c r="CC29" s="33" t="s">
        <v>385</v>
      </c>
      <c r="CD29" s="33" t="s">
        <v>192</v>
      </c>
      <c r="CE29" s="33" t="s">
        <v>329</v>
      </c>
      <c r="CF29" s="33" t="s">
        <v>208</v>
      </c>
      <c r="CG29" s="33" t="s">
        <v>214</v>
      </c>
    </row>
    <row r="30" spans="1:86" ht="12.75" x14ac:dyDescent="0.2">
      <c r="A30" s="36">
        <v>43082.555673344905</v>
      </c>
      <c r="B30" s="33">
        <v>1</v>
      </c>
      <c r="C30" s="33">
        <v>4</v>
      </c>
      <c r="D30" s="33">
        <v>3</v>
      </c>
      <c r="E30" s="33">
        <v>3</v>
      </c>
      <c r="F30" s="33">
        <v>2</v>
      </c>
      <c r="G30" s="33">
        <v>5</v>
      </c>
      <c r="H30" s="33">
        <v>3</v>
      </c>
      <c r="I30" s="33">
        <v>1</v>
      </c>
      <c r="J30" s="33">
        <v>1</v>
      </c>
      <c r="K30" s="33">
        <v>1</v>
      </c>
      <c r="L30" s="33">
        <v>2</v>
      </c>
      <c r="M30" s="33">
        <v>1</v>
      </c>
      <c r="N30" s="33">
        <v>2</v>
      </c>
      <c r="O30" s="33">
        <v>1</v>
      </c>
      <c r="P30" s="33">
        <v>2</v>
      </c>
      <c r="Q30" s="33">
        <v>1</v>
      </c>
      <c r="R30" s="33">
        <v>1</v>
      </c>
      <c r="S30" s="33">
        <v>5</v>
      </c>
      <c r="T30" s="33">
        <v>5</v>
      </c>
      <c r="U30" s="33">
        <v>1</v>
      </c>
      <c r="V30" s="33">
        <v>1</v>
      </c>
      <c r="W30" s="33">
        <v>3</v>
      </c>
      <c r="X30" s="33">
        <v>4</v>
      </c>
      <c r="Y30" s="33">
        <v>2</v>
      </c>
      <c r="Z30" s="33">
        <v>5</v>
      </c>
      <c r="AA30" s="33">
        <v>4</v>
      </c>
      <c r="AB30" s="33">
        <v>4</v>
      </c>
      <c r="AC30" s="33">
        <v>2</v>
      </c>
      <c r="AD30" s="33">
        <v>3</v>
      </c>
      <c r="AE30" s="33">
        <v>4</v>
      </c>
      <c r="AF30" s="33">
        <v>2</v>
      </c>
      <c r="AG30" s="33">
        <v>4</v>
      </c>
      <c r="AH30" s="33">
        <v>4</v>
      </c>
      <c r="AI30" s="33">
        <v>3</v>
      </c>
      <c r="AJ30" s="33">
        <v>4</v>
      </c>
      <c r="AK30" s="33">
        <v>3</v>
      </c>
      <c r="AL30" s="33">
        <v>4</v>
      </c>
      <c r="AM30" s="33">
        <v>3</v>
      </c>
      <c r="AN30" s="33">
        <v>2</v>
      </c>
      <c r="AO30" s="33">
        <v>2</v>
      </c>
      <c r="AP30" s="33">
        <v>5</v>
      </c>
      <c r="AQ30" s="33">
        <v>2</v>
      </c>
      <c r="AR30" s="33">
        <v>2</v>
      </c>
      <c r="AS30" s="33">
        <v>1</v>
      </c>
      <c r="AT30" s="33">
        <v>2</v>
      </c>
      <c r="AU30" s="33">
        <v>2</v>
      </c>
      <c r="AV30" s="33">
        <v>2</v>
      </c>
      <c r="AW30" s="33">
        <v>3</v>
      </c>
      <c r="AX30" s="33">
        <v>1</v>
      </c>
      <c r="AY30" s="33">
        <v>1</v>
      </c>
      <c r="AZ30" s="33">
        <v>2</v>
      </c>
      <c r="BA30" s="33">
        <v>1</v>
      </c>
      <c r="BB30" s="33">
        <v>5</v>
      </c>
      <c r="BC30" s="33">
        <v>4</v>
      </c>
      <c r="BD30" s="33">
        <v>1</v>
      </c>
      <c r="BE30" s="33">
        <v>1</v>
      </c>
      <c r="BF30" s="33">
        <v>3</v>
      </c>
      <c r="BI30" s="33">
        <v>3</v>
      </c>
      <c r="BJ30" s="33">
        <v>1</v>
      </c>
      <c r="BK30" s="33">
        <v>2</v>
      </c>
      <c r="BL30" s="33">
        <v>2</v>
      </c>
      <c r="BM30" s="33">
        <v>2</v>
      </c>
      <c r="BN30" s="33">
        <v>4</v>
      </c>
      <c r="BO30" s="33">
        <v>3</v>
      </c>
      <c r="BP30" s="33">
        <v>2</v>
      </c>
      <c r="BQ30" s="33">
        <v>2</v>
      </c>
      <c r="BR30" s="33">
        <v>3</v>
      </c>
      <c r="BS30" s="33">
        <v>2</v>
      </c>
      <c r="BT30" s="33">
        <v>3</v>
      </c>
      <c r="BU30" s="33">
        <v>3</v>
      </c>
      <c r="BV30" s="33">
        <v>4</v>
      </c>
      <c r="BW30" s="33" t="s">
        <v>148</v>
      </c>
      <c r="BY30" s="33" t="s">
        <v>163</v>
      </c>
      <c r="BZ30" s="33" t="s">
        <v>171</v>
      </c>
      <c r="CA30" s="33" t="s">
        <v>176</v>
      </c>
      <c r="CB30" s="33" t="s">
        <v>184</v>
      </c>
      <c r="CD30" s="33" t="s">
        <v>192</v>
      </c>
      <c r="CE30" s="33" t="s">
        <v>386</v>
      </c>
      <c r="CF30" s="33" t="s">
        <v>208</v>
      </c>
      <c r="CG30" s="33" t="s">
        <v>214</v>
      </c>
    </row>
    <row r="31" spans="1:86" ht="12.75" x14ac:dyDescent="0.2">
      <c r="A31" s="36">
        <v>43082.556731666671</v>
      </c>
      <c r="B31" s="33">
        <v>4</v>
      </c>
      <c r="C31" s="33">
        <v>4</v>
      </c>
      <c r="D31" s="33">
        <v>2</v>
      </c>
      <c r="E31" s="33">
        <v>3</v>
      </c>
      <c r="F31" s="33">
        <v>5</v>
      </c>
      <c r="G31" s="33">
        <v>3</v>
      </c>
      <c r="H31" s="33">
        <v>3</v>
      </c>
      <c r="I31" s="33">
        <v>1</v>
      </c>
      <c r="J31" s="33">
        <v>3</v>
      </c>
      <c r="K31" s="33">
        <v>5</v>
      </c>
      <c r="L31" s="33">
        <v>5</v>
      </c>
      <c r="M31" s="33">
        <v>3</v>
      </c>
      <c r="N31" s="33">
        <v>3</v>
      </c>
      <c r="O31" s="33">
        <v>2</v>
      </c>
      <c r="P31" s="33">
        <v>4</v>
      </c>
      <c r="Q31" s="33">
        <v>4</v>
      </c>
      <c r="R31" s="33">
        <v>2</v>
      </c>
      <c r="S31" s="33">
        <v>4</v>
      </c>
      <c r="T31" s="33">
        <v>2</v>
      </c>
      <c r="U31" s="33">
        <v>5</v>
      </c>
      <c r="V31" s="33">
        <v>4</v>
      </c>
      <c r="W31" s="33">
        <v>1</v>
      </c>
      <c r="X31" s="33">
        <v>2</v>
      </c>
      <c r="Y31" s="33">
        <v>5</v>
      </c>
      <c r="Z31" s="33">
        <v>2</v>
      </c>
      <c r="AA31" s="33">
        <v>2</v>
      </c>
      <c r="AB31" s="33">
        <v>2</v>
      </c>
      <c r="AC31" s="33">
        <v>5</v>
      </c>
      <c r="AD31" s="33">
        <v>2</v>
      </c>
      <c r="AE31" s="33">
        <v>2</v>
      </c>
      <c r="AF31" s="33">
        <v>4</v>
      </c>
      <c r="AG31" s="33">
        <v>1</v>
      </c>
      <c r="AH31" s="33">
        <v>1</v>
      </c>
      <c r="AI31" s="33">
        <v>1</v>
      </c>
      <c r="AJ31" s="33">
        <v>2</v>
      </c>
      <c r="AK31" s="33">
        <v>4</v>
      </c>
      <c r="AL31" s="33">
        <v>3</v>
      </c>
      <c r="AM31" s="33">
        <v>2</v>
      </c>
      <c r="AN31" s="33">
        <v>2</v>
      </c>
      <c r="AO31" s="33">
        <v>5</v>
      </c>
      <c r="AP31" s="33">
        <v>2</v>
      </c>
      <c r="AQ31" s="33">
        <v>2</v>
      </c>
      <c r="AR31" s="33">
        <v>1</v>
      </c>
      <c r="AS31" s="33">
        <v>1</v>
      </c>
      <c r="AT31" s="33">
        <v>2</v>
      </c>
      <c r="AU31" s="33">
        <v>4</v>
      </c>
      <c r="AV31" s="33">
        <v>2</v>
      </c>
      <c r="AW31" s="33">
        <v>1</v>
      </c>
      <c r="AX31" s="33">
        <v>2</v>
      </c>
      <c r="AY31" s="33">
        <v>4</v>
      </c>
      <c r="AZ31" s="33">
        <v>4</v>
      </c>
      <c r="BA31" s="33">
        <v>2</v>
      </c>
      <c r="BB31" s="33">
        <v>4</v>
      </c>
      <c r="BC31" s="33">
        <v>2</v>
      </c>
      <c r="BD31" s="33">
        <v>5</v>
      </c>
      <c r="BE31" s="33">
        <v>4</v>
      </c>
      <c r="BF31" s="33">
        <v>1</v>
      </c>
      <c r="BG31" s="33" t="s">
        <v>387</v>
      </c>
      <c r="BH31" s="33" t="s">
        <v>388</v>
      </c>
      <c r="BI31" s="33">
        <v>2</v>
      </c>
      <c r="BJ31" s="33">
        <v>2</v>
      </c>
      <c r="BK31" s="33">
        <v>4</v>
      </c>
      <c r="BL31" s="33">
        <v>4</v>
      </c>
      <c r="BM31" s="33">
        <v>4</v>
      </c>
      <c r="BN31" s="33">
        <v>1</v>
      </c>
      <c r="BO31" s="33">
        <v>2</v>
      </c>
      <c r="BP31" s="33">
        <v>3</v>
      </c>
      <c r="BQ31" s="33">
        <v>4</v>
      </c>
      <c r="BR31" s="33" t="s">
        <v>5</v>
      </c>
      <c r="BS31" s="33">
        <v>4</v>
      </c>
      <c r="BT31" s="33">
        <v>5</v>
      </c>
      <c r="BU31" s="33">
        <v>4</v>
      </c>
      <c r="BV31" s="33">
        <v>4</v>
      </c>
      <c r="BW31" s="33" t="s">
        <v>146</v>
      </c>
      <c r="BX31" s="33" t="s">
        <v>389</v>
      </c>
      <c r="BY31" s="33" t="s">
        <v>163</v>
      </c>
      <c r="BZ31" s="33" t="s">
        <v>171</v>
      </c>
      <c r="CA31" s="33" t="s">
        <v>176</v>
      </c>
      <c r="CB31" s="33" t="s">
        <v>183</v>
      </c>
      <c r="CC31" s="33" t="s">
        <v>390</v>
      </c>
      <c r="CD31" s="33" t="s">
        <v>202</v>
      </c>
      <c r="CE31" s="33" t="s">
        <v>391</v>
      </c>
      <c r="CF31" s="33" t="s">
        <v>208</v>
      </c>
      <c r="CG31" s="33" t="s">
        <v>214</v>
      </c>
      <c r="CH31" s="33"/>
    </row>
    <row r="32" spans="1:86" ht="12.75" x14ac:dyDescent="0.2">
      <c r="A32" s="36">
        <v>43082.56510501157</v>
      </c>
      <c r="B32" s="33">
        <v>5</v>
      </c>
      <c r="C32" s="33">
        <v>4</v>
      </c>
      <c r="D32" s="33">
        <v>4</v>
      </c>
      <c r="E32" s="33">
        <v>3</v>
      </c>
      <c r="F32" s="33">
        <v>1</v>
      </c>
      <c r="G32" s="33">
        <v>4</v>
      </c>
      <c r="H32" s="33">
        <v>4</v>
      </c>
      <c r="I32" s="33">
        <v>5</v>
      </c>
      <c r="J32" s="33">
        <v>4</v>
      </c>
      <c r="K32" s="33">
        <v>3</v>
      </c>
      <c r="L32" s="33">
        <v>5</v>
      </c>
      <c r="M32" s="33">
        <v>5</v>
      </c>
      <c r="N32" s="33">
        <v>5</v>
      </c>
      <c r="O32" s="33">
        <v>4</v>
      </c>
      <c r="P32" s="33">
        <v>5</v>
      </c>
      <c r="Q32" s="33">
        <v>5</v>
      </c>
      <c r="R32" s="33">
        <v>3</v>
      </c>
      <c r="S32" s="33">
        <v>4</v>
      </c>
      <c r="T32" s="33">
        <v>5</v>
      </c>
      <c r="U32" s="33">
        <v>4</v>
      </c>
      <c r="V32" s="33">
        <v>3</v>
      </c>
      <c r="W32" s="33">
        <v>4</v>
      </c>
      <c r="X32" s="33">
        <v>4</v>
      </c>
      <c r="Y32" s="33">
        <v>4</v>
      </c>
      <c r="Z32" s="33">
        <v>4</v>
      </c>
      <c r="AA32" s="33">
        <v>5</v>
      </c>
      <c r="AB32" s="33">
        <v>5</v>
      </c>
      <c r="AC32" s="33">
        <v>5</v>
      </c>
      <c r="AD32" s="33">
        <v>5</v>
      </c>
      <c r="AE32" s="33">
        <v>4</v>
      </c>
      <c r="AF32" s="33">
        <v>3</v>
      </c>
      <c r="AG32" s="33">
        <v>5</v>
      </c>
      <c r="AH32" s="33">
        <v>4</v>
      </c>
      <c r="AI32" s="33">
        <v>5</v>
      </c>
      <c r="AJ32" s="33">
        <v>3</v>
      </c>
      <c r="AK32" s="33">
        <v>5</v>
      </c>
      <c r="AL32" s="33">
        <v>3</v>
      </c>
      <c r="AM32" s="33">
        <v>4</v>
      </c>
      <c r="AN32" s="33">
        <v>3</v>
      </c>
      <c r="AO32" s="33">
        <v>1</v>
      </c>
      <c r="AP32" s="33">
        <v>3</v>
      </c>
      <c r="AQ32" s="33">
        <v>3</v>
      </c>
      <c r="AR32" s="33">
        <v>3</v>
      </c>
      <c r="AS32" s="33">
        <v>4</v>
      </c>
      <c r="AT32" s="33">
        <v>2</v>
      </c>
      <c r="AU32" s="33">
        <v>4</v>
      </c>
      <c r="AV32" s="33">
        <v>5</v>
      </c>
      <c r="AW32" s="33">
        <v>5</v>
      </c>
      <c r="AX32" s="33">
        <v>4</v>
      </c>
      <c r="AY32" s="33">
        <v>5</v>
      </c>
      <c r="AZ32" s="33">
        <v>5</v>
      </c>
      <c r="BA32" s="33">
        <v>2</v>
      </c>
      <c r="BB32" s="33">
        <v>2</v>
      </c>
      <c r="BC32" s="33">
        <v>5</v>
      </c>
      <c r="BD32" s="33">
        <v>5</v>
      </c>
      <c r="BE32" s="33">
        <v>3</v>
      </c>
      <c r="BF32" s="33">
        <v>3</v>
      </c>
      <c r="BG32" s="33" t="s">
        <v>392</v>
      </c>
      <c r="BH32" s="33" t="s">
        <v>393</v>
      </c>
      <c r="BI32" s="33">
        <v>3</v>
      </c>
      <c r="BJ32" s="33">
        <v>4</v>
      </c>
      <c r="BK32" s="33">
        <v>5</v>
      </c>
      <c r="BL32" s="33">
        <v>4</v>
      </c>
      <c r="BM32" s="33">
        <v>4</v>
      </c>
      <c r="BN32" s="33">
        <v>3</v>
      </c>
      <c r="BO32" s="33">
        <v>3</v>
      </c>
      <c r="BP32" s="33">
        <v>5</v>
      </c>
      <c r="BQ32" s="33">
        <v>4</v>
      </c>
      <c r="BR32" s="33" t="s">
        <v>5</v>
      </c>
      <c r="BS32" s="33">
        <v>5</v>
      </c>
      <c r="BT32" s="33">
        <v>2</v>
      </c>
      <c r="BU32" s="33">
        <v>4</v>
      </c>
      <c r="BV32" s="33">
        <v>3</v>
      </c>
      <c r="BW32" s="33" t="s">
        <v>147</v>
      </c>
      <c r="BY32" s="33" t="s">
        <v>163</v>
      </c>
      <c r="BZ32" s="33" t="s">
        <v>172</v>
      </c>
      <c r="CA32" s="33" t="s">
        <v>176</v>
      </c>
      <c r="CB32" s="33" t="s">
        <v>183</v>
      </c>
      <c r="CD32" s="33" t="s">
        <v>203</v>
      </c>
      <c r="CE32" s="33" t="s">
        <v>394</v>
      </c>
      <c r="CF32" s="33" t="s">
        <v>208</v>
      </c>
      <c r="CG32" s="33" t="s">
        <v>214</v>
      </c>
    </row>
    <row r="33" spans="1:86" ht="12.75" x14ac:dyDescent="0.2">
      <c r="A33" s="36">
        <v>43082.571601157411</v>
      </c>
      <c r="B33" s="33">
        <v>4</v>
      </c>
      <c r="C33" s="33">
        <v>5</v>
      </c>
      <c r="D33" s="33">
        <v>4</v>
      </c>
      <c r="E33" s="33">
        <v>3</v>
      </c>
      <c r="F33" s="33">
        <v>3</v>
      </c>
      <c r="G33" s="33">
        <v>5</v>
      </c>
      <c r="H33" s="33">
        <v>1</v>
      </c>
      <c r="I33" s="33">
        <v>3</v>
      </c>
      <c r="J33" s="33">
        <v>3</v>
      </c>
      <c r="K33" s="33">
        <v>4</v>
      </c>
      <c r="L33" s="33">
        <v>4</v>
      </c>
      <c r="M33" s="33">
        <v>4</v>
      </c>
      <c r="N33" s="33">
        <v>4</v>
      </c>
      <c r="O33" s="33">
        <v>5</v>
      </c>
      <c r="P33" s="33">
        <v>5</v>
      </c>
      <c r="Q33" s="33">
        <v>5</v>
      </c>
      <c r="R33" s="33">
        <v>5</v>
      </c>
      <c r="S33" s="33">
        <v>3</v>
      </c>
      <c r="T33" s="33">
        <v>2</v>
      </c>
      <c r="U33" s="33">
        <v>3</v>
      </c>
      <c r="V33" s="33">
        <v>2</v>
      </c>
      <c r="W33" s="33">
        <v>5</v>
      </c>
      <c r="X33" s="33">
        <v>2</v>
      </c>
      <c r="Y33" s="33">
        <v>5</v>
      </c>
      <c r="Z33" s="33">
        <v>4</v>
      </c>
      <c r="AA33" s="33">
        <v>5</v>
      </c>
      <c r="AB33" s="33">
        <v>3</v>
      </c>
      <c r="AC33" s="33">
        <v>4</v>
      </c>
      <c r="AD33" s="33">
        <v>5</v>
      </c>
      <c r="AE33" s="33">
        <v>3</v>
      </c>
      <c r="AF33" s="33">
        <v>5</v>
      </c>
      <c r="AG33" s="33">
        <v>3</v>
      </c>
      <c r="AH33" s="33">
        <v>3</v>
      </c>
      <c r="AI33" s="33">
        <v>4</v>
      </c>
      <c r="AJ33" s="33">
        <v>3</v>
      </c>
      <c r="AK33" s="33">
        <v>5</v>
      </c>
      <c r="AL33" s="33">
        <v>5</v>
      </c>
      <c r="AM33" s="33">
        <v>5</v>
      </c>
      <c r="AN33" s="33">
        <v>3</v>
      </c>
      <c r="AO33" s="33">
        <v>4</v>
      </c>
      <c r="AP33" s="33">
        <v>5</v>
      </c>
      <c r="AQ33" s="33">
        <v>3</v>
      </c>
      <c r="AR33" s="33">
        <v>3</v>
      </c>
      <c r="AS33" s="33">
        <v>2</v>
      </c>
      <c r="AT33" s="33">
        <v>4</v>
      </c>
      <c r="AU33" s="33">
        <v>4</v>
      </c>
      <c r="AV33" s="33">
        <v>5</v>
      </c>
      <c r="AW33" s="33">
        <v>5</v>
      </c>
      <c r="AX33" s="33">
        <v>4</v>
      </c>
      <c r="AY33" s="33">
        <v>5</v>
      </c>
      <c r="AZ33" s="33">
        <v>5</v>
      </c>
      <c r="BA33" s="33">
        <v>4</v>
      </c>
      <c r="BB33" s="33">
        <v>2</v>
      </c>
      <c r="BC33" s="33">
        <v>2</v>
      </c>
      <c r="BD33" s="33">
        <v>4</v>
      </c>
      <c r="BE33" s="33">
        <v>3</v>
      </c>
      <c r="BF33" s="33">
        <v>5</v>
      </c>
      <c r="BH33" s="33" t="s">
        <v>296</v>
      </c>
      <c r="BI33" s="33">
        <v>4</v>
      </c>
      <c r="BJ33" s="33">
        <v>4</v>
      </c>
      <c r="BK33" s="33">
        <v>4</v>
      </c>
      <c r="BL33" s="33">
        <v>4</v>
      </c>
      <c r="BM33" s="33">
        <v>4</v>
      </c>
      <c r="BN33" s="33">
        <v>4</v>
      </c>
      <c r="BO33" s="33">
        <v>4</v>
      </c>
      <c r="BP33" s="33">
        <v>4</v>
      </c>
      <c r="BQ33" s="33">
        <v>4</v>
      </c>
      <c r="BR33" s="33">
        <v>3</v>
      </c>
      <c r="BS33" s="33">
        <v>5</v>
      </c>
      <c r="BT33" s="33">
        <v>5</v>
      </c>
      <c r="BU33" s="33">
        <v>3</v>
      </c>
      <c r="BV33" s="33">
        <v>4</v>
      </c>
      <c r="BW33" s="33" t="s">
        <v>297</v>
      </c>
      <c r="BY33" s="33" t="s">
        <v>162</v>
      </c>
      <c r="BZ33" s="33" t="s">
        <v>171</v>
      </c>
      <c r="CA33" s="33" t="s">
        <v>177</v>
      </c>
      <c r="CB33" s="33" t="s">
        <v>183</v>
      </c>
      <c r="CC33" s="33" t="s">
        <v>301</v>
      </c>
      <c r="CD33" s="33" t="s">
        <v>203</v>
      </c>
      <c r="CE33" s="33" t="s">
        <v>395</v>
      </c>
      <c r="CF33" s="33" t="s">
        <v>208</v>
      </c>
      <c r="CG33" s="33" t="s">
        <v>214</v>
      </c>
    </row>
    <row r="34" spans="1:86" ht="12.75" x14ac:dyDescent="0.2">
      <c r="A34" s="36">
        <v>43082.574915266203</v>
      </c>
      <c r="B34" s="33">
        <v>3</v>
      </c>
      <c r="C34" s="33">
        <v>5</v>
      </c>
      <c r="D34" s="33">
        <v>3</v>
      </c>
      <c r="E34" s="33">
        <v>1</v>
      </c>
      <c r="F34" s="33">
        <v>2</v>
      </c>
      <c r="G34" s="33">
        <v>5</v>
      </c>
      <c r="H34" s="33">
        <v>1</v>
      </c>
      <c r="I34" s="33">
        <v>5</v>
      </c>
      <c r="J34" s="33">
        <v>1</v>
      </c>
      <c r="K34" s="33">
        <v>2</v>
      </c>
      <c r="L34" s="33">
        <v>4</v>
      </c>
      <c r="M34" s="33">
        <v>4</v>
      </c>
      <c r="N34" s="33">
        <v>5</v>
      </c>
      <c r="O34" s="33">
        <v>2</v>
      </c>
      <c r="P34" s="33">
        <v>5</v>
      </c>
      <c r="Q34" s="33">
        <v>5</v>
      </c>
      <c r="R34" s="33">
        <v>1</v>
      </c>
      <c r="S34" s="33">
        <v>3</v>
      </c>
      <c r="T34" s="33">
        <v>1</v>
      </c>
      <c r="U34" s="33">
        <v>1</v>
      </c>
      <c r="V34" s="33">
        <v>1</v>
      </c>
      <c r="W34" s="33">
        <v>2</v>
      </c>
      <c r="X34" s="33">
        <v>5</v>
      </c>
      <c r="Y34" s="33">
        <v>5</v>
      </c>
      <c r="Z34" s="33">
        <v>5</v>
      </c>
      <c r="AA34" s="33">
        <v>5</v>
      </c>
      <c r="AB34" s="33">
        <v>5</v>
      </c>
      <c r="AC34" s="33">
        <v>5</v>
      </c>
      <c r="AD34" s="33">
        <v>5</v>
      </c>
      <c r="AE34" s="33">
        <v>5</v>
      </c>
      <c r="AF34" s="33">
        <v>5</v>
      </c>
      <c r="AG34" s="33">
        <v>5</v>
      </c>
      <c r="AH34" s="33">
        <v>5</v>
      </c>
      <c r="AI34" s="33">
        <v>5</v>
      </c>
      <c r="AJ34" s="33">
        <v>5</v>
      </c>
      <c r="AK34" s="33">
        <v>4</v>
      </c>
      <c r="AL34" s="33">
        <v>4</v>
      </c>
      <c r="AM34" s="33">
        <v>3</v>
      </c>
      <c r="AN34" s="33">
        <v>1</v>
      </c>
      <c r="AO34" s="33">
        <v>2</v>
      </c>
      <c r="AP34" s="33">
        <v>5</v>
      </c>
      <c r="AQ34" s="33">
        <v>1</v>
      </c>
      <c r="AR34" s="33">
        <v>5</v>
      </c>
      <c r="AS34" s="33">
        <v>1</v>
      </c>
      <c r="AT34" s="33">
        <v>3</v>
      </c>
      <c r="AU34" s="33">
        <v>4</v>
      </c>
      <c r="AV34" s="33">
        <v>5</v>
      </c>
      <c r="AW34" s="33">
        <v>5</v>
      </c>
      <c r="AX34" s="33">
        <v>2</v>
      </c>
      <c r="AY34" s="33">
        <v>5</v>
      </c>
      <c r="AZ34" s="33">
        <v>5</v>
      </c>
      <c r="BA34" s="33">
        <v>2</v>
      </c>
      <c r="BB34" s="33">
        <v>3</v>
      </c>
      <c r="BC34" s="33">
        <v>1</v>
      </c>
      <c r="BD34" s="33">
        <v>1</v>
      </c>
      <c r="BE34" s="33">
        <v>1</v>
      </c>
      <c r="BF34" s="33">
        <v>2</v>
      </c>
      <c r="BH34" s="33" t="s">
        <v>396</v>
      </c>
      <c r="BI34" s="33">
        <v>3</v>
      </c>
      <c r="BJ34" s="33">
        <v>3</v>
      </c>
      <c r="BK34" s="33">
        <v>4</v>
      </c>
      <c r="BL34" s="33">
        <v>4</v>
      </c>
      <c r="BM34" s="33">
        <v>4</v>
      </c>
      <c r="BN34" s="33">
        <v>4</v>
      </c>
      <c r="BO34" s="33">
        <v>3</v>
      </c>
      <c r="BP34" s="33">
        <v>3</v>
      </c>
      <c r="BQ34" s="33">
        <v>2</v>
      </c>
      <c r="BR34" s="33">
        <v>2</v>
      </c>
      <c r="BS34" s="33">
        <v>2</v>
      </c>
      <c r="BT34" s="33">
        <v>2</v>
      </c>
      <c r="BU34" s="33">
        <v>2</v>
      </c>
      <c r="BV34" s="33">
        <v>4</v>
      </c>
      <c r="BW34" s="33" t="s">
        <v>397</v>
      </c>
      <c r="BX34" s="33" t="s">
        <v>398</v>
      </c>
      <c r="BY34" s="33" t="s">
        <v>162</v>
      </c>
      <c r="BZ34" s="33" t="s">
        <v>169</v>
      </c>
      <c r="CA34" s="33" t="s">
        <v>176</v>
      </c>
      <c r="CB34" s="33" t="s">
        <v>183</v>
      </c>
      <c r="CC34" s="33" t="s">
        <v>399</v>
      </c>
      <c r="CD34" s="33" t="s">
        <v>204</v>
      </c>
      <c r="CE34" s="33" t="s">
        <v>400</v>
      </c>
      <c r="CF34" s="33" t="s">
        <v>208</v>
      </c>
      <c r="CG34" s="33" t="s">
        <v>214</v>
      </c>
    </row>
    <row r="35" spans="1:86" ht="12.75" x14ac:dyDescent="0.2">
      <c r="A35" s="36">
        <v>43082.577937638889</v>
      </c>
      <c r="B35" s="33">
        <v>2</v>
      </c>
      <c r="C35" s="33">
        <v>4</v>
      </c>
      <c r="D35" s="33">
        <v>4</v>
      </c>
      <c r="E35" s="33">
        <v>1</v>
      </c>
      <c r="F35" s="33">
        <v>1</v>
      </c>
      <c r="G35" s="33">
        <v>5</v>
      </c>
      <c r="H35" s="33">
        <v>4</v>
      </c>
      <c r="I35" s="33">
        <v>3</v>
      </c>
      <c r="J35" s="33">
        <v>1</v>
      </c>
      <c r="K35" s="33">
        <v>1</v>
      </c>
      <c r="L35" s="33">
        <v>1</v>
      </c>
      <c r="M35" s="33">
        <v>3</v>
      </c>
      <c r="N35" s="33">
        <v>1</v>
      </c>
      <c r="O35" s="33">
        <v>3</v>
      </c>
      <c r="P35" s="33">
        <v>3</v>
      </c>
      <c r="Q35" s="33">
        <v>3</v>
      </c>
      <c r="R35" s="33">
        <v>3</v>
      </c>
      <c r="S35" s="33">
        <v>1</v>
      </c>
      <c r="T35" s="33">
        <v>1</v>
      </c>
      <c r="U35" s="33">
        <v>3</v>
      </c>
      <c r="V35" s="33">
        <v>1</v>
      </c>
      <c r="W35" s="33">
        <v>4</v>
      </c>
      <c r="X35" s="33">
        <v>4</v>
      </c>
      <c r="Y35" s="33">
        <v>4</v>
      </c>
      <c r="Z35" s="33">
        <v>4</v>
      </c>
      <c r="AA35" s="33">
        <v>4</v>
      </c>
      <c r="AB35" s="33">
        <v>4</v>
      </c>
      <c r="AC35" s="33">
        <v>4</v>
      </c>
      <c r="AD35" s="33">
        <v>4</v>
      </c>
      <c r="AE35" s="33">
        <v>4</v>
      </c>
      <c r="AF35" s="33">
        <v>4</v>
      </c>
      <c r="AG35" s="33">
        <v>5</v>
      </c>
      <c r="AH35" s="33">
        <v>5</v>
      </c>
      <c r="AI35" s="33">
        <v>4</v>
      </c>
      <c r="AJ35" s="33">
        <v>5</v>
      </c>
      <c r="AK35" s="33">
        <v>3</v>
      </c>
      <c r="AL35" s="33">
        <v>5</v>
      </c>
      <c r="AM35" s="33">
        <v>5</v>
      </c>
      <c r="AN35" s="33">
        <v>1</v>
      </c>
      <c r="AO35" s="33">
        <v>3</v>
      </c>
      <c r="AP35" s="33">
        <v>5</v>
      </c>
      <c r="AQ35" s="33">
        <v>4</v>
      </c>
      <c r="AR35" s="33">
        <v>5</v>
      </c>
      <c r="AS35" s="33">
        <v>3</v>
      </c>
      <c r="AT35" s="33">
        <v>5</v>
      </c>
      <c r="AU35" s="33">
        <v>1</v>
      </c>
      <c r="AV35" s="33">
        <v>4</v>
      </c>
      <c r="AW35" s="33">
        <v>1</v>
      </c>
      <c r="AX35" s="33">
        <v>5</v>
      </c>
      <c r="AY35" s="33">
        <v>5</v>
      </c>
      <c r="AZ35" s="33">
        <v>4</v>
      </c>
      <c r="BA35" s="33">
        <v>4</v>
      </c>
      <c r="BB35" s="33">
        <v>1</v>
      </c>
      <c r="BC35" s="33">
        <v>1</v>
      </c>
      <c r="BD35" s="33">
        <v>4</v>
      </c>
      <c r="BE35" s="33">
        <v>4</v>
      </c>
      <c r="BF35" s="33">
        <v>5</v>
      </c>
      <c r="BH35" s="33" t="s">
        <v>322</v>
      </c>
      <c r="BI35" s="33">
        <v>5</v>
      </c>
      <c r="BQ35" s="33">
        <v>3</v>
      </c>
      <c r="BR35" s="33">
        <v>1</v>
      </c>
      <c r="BS35" s="33">
        <v>1</v>
      </c>
      <c r="BT35" s="33">
        <v>1</v>
      </c>
      <c r="BU35" s="33">
        <v>1</v>
      </c>
      <c r="BV35" s="33">
        <v>5</v>
      </c>
      <c r="BW35" s="33" t="s">
        <v>144</v>
      </c>
      <c r="BY35" s="33" t="s">
        <v>162</v>
      </c>
      <c r="BZ35" s="33" t="s">
        <v>168</v>
      </c>
      <c r="CA35" s="33" t="s">
        <v>176</v>
      </c>
      <c r="CB35" s="33" t="s">
        <v>183</v>
      </c>
      <c r="CC35" s="33" t="s">
        <v>401</v>
      </c>
      <c r="CD35" s="33" t="s">
        <v>204</v>
      </c>
      <c r="CE35" s="33" t="s">
        <v>402</v>
      </c>
      <c r="CF35" s="33" t="s">
        <v>208</v>
      </c>
      <c r="CG35" s="33" t="s">
        <v>214</v>
      </c>
    </row>
    <row r="36" spans="1:86" ht="12.75" x14ac:dyDescent="0.2">
      <c r="A36" s="36">
        <v>43082.578162187499</v>
      </c>
      <c r="B36" s="33">
        <v>2</v>
      </c>
      <c r="C36" s="33">
        <v>5</v>
      </c>
      <c r="D36" s="33">
        <v>4</v>
      </c>
      <c r="E36" s="33">
        <v>5</v>
      </c>
      <c r="F36" s="33">
        <v>1</v>
      </c>
      <c r="G36" s="33">
        <v>5</v>
      </c>
      <c r="H36" s="33">
        <v>5</v>
      </c>
      <c r="I36" s="33">
        <v>4</v>
      </c>
      <c r="J36" s="33">
        <v>1</v>
      </c>
      <c r="K36" s="33">
        <v>2</v>
      </c>
      <c r="L36" s="33">
        <v>1</v>
      </c>
      <c r="M36" s="33">
        <v>1</v>
      </c>
      <c r="N36" s="33">
        <v>1</v>
      </c>
      <c r="O36" s="33">
        <v>2</v>
      </c>
      <c r="P36" s="33">
        <v>2</v>
      </c>
      <c r="Q36" s="33">
        <v>1</v>
      </c>
      <c r="R36" s="33">
        <v>2</v>
      </c>
      <c r="S36" s="33">
        <v>1</v>
      </c>
      <c r="T36" s="33">
        <v>2</v>
      </c>
      <c r="U36" s="33">
        <v>1</v>
      </c>
      <c r="V36" s="33">
        <v>1</v>
      </c>
      <c r="W36" s="33">
        <v>4</v>
      </c>
      <c r="X36" s="33">
        <v>4</v>
      </c>
      <c r="Y36" s="33">
        <v>4</v>
      </c>
      <c r="Z36" s="33">
        <v>4</v>
      </c>
      <c r="AA36" s="33">
        <v>5</v>
      </c>
      <c r="AB36" s="33">
        <v>5</v>
      </c>
      <c r="AC36" s="33">
        <v>4</v>
      </c>
      <c r="AD36" s="33">
        <v>5</v>
      </c>
      <c r="AE36" s="33">
        <v>5</v>
      </c>
      <c r="AF36" s="33">
        <v>5</v>
      </c>
      <c r="AG36" s="33">
        <v>4</v>
      </c>
      <c r="AH36" s="33">
        <v>5</v>
      </c>
      <c r="AI36" s="33">
        <v>5</v>
      </c>
      <c r="AJ36" s="33">
        <v>5</v>
      </c>
      <c r="AK36" s="33">
        <v>2</v>
      </c>
      <c r="AL36" s="33">
        <v>5</v>
      </c>
      <c r="AM36" s="33">
        <v>4</v>
      </c>
      <c r="AN36" s="33">
        <v>5</v>
      </c>
      <c r="AO36" s="33">
        <v>2</v>
      </c>
      <c r="AP36" s="33">
        <v>5</v>
      </c>
      <c r="AQ36" s="33">
        <v>5</v>
      </c>
      <c r="AR36" s="33">
        <v>4</v>
      </c>
      <c r="AS36" s="33">
        <v>3</v>
      </c>
      <c r="AT36" s="33">
        <v>4</v>
      </c>
      <c r="AU36" s="33">
        <v>2</v>
      </c>
      <c r="AV36" s="33">
        <v>3</v>
      </c>
      <c r="AW36" s="33">
        <v>1</v>
      </c>
      <c r="AX36" s="33">
        <v>3</v>
      </c>
      <c r="AY36" s="33">
        <v>1</v>
      </c>
      <c r="AZ36" s="33">
        <v>1</v>
      </c>
      <c r="BA36" s="33">
        <v>3</v>
      </c>
      <c r="BB36" s="33">
        <v>1</v>
      </c>
      <c r="BC36" s="33">
        <v>4</v>
      </c>
      <c r="BD36" s="33">
        <v>1</v>
      </c>
      <c r="BE36" s="33">
        <v>1</v>
      </c>
      <c r="BF36" s="33">
        <v>4</v>
      </c>
      <c r="BH36" s="33" t="s">
        <v>296</v>
      </c>
      <c r="BI36" s="33">
        <v>2</v>
      </c>
      <c r="BJ36" s="33">
        <v>4</v>
      </c>
      <c r="BK36" s="33">
        <v>4</v>
      </c>
      <c r="BL36" s="33">
        <v>3</v>
      </c>
      <c r="BM36" s="33">
        <v>3</v>
      </c>
      <c r="BN36" s="33">
        <v>3</v>
      </c>
      <c r="BO36" s="33">
        <v>3</v>
      </c>
      <c r="BP36" s="33">
        <v>4</v>
      </c>
      <c r="BQ36" s="33">
        <v>2</v>
      </c>
      <c r="BR36" s="33">
        <v>1</v>
      </c>
      <c r="BS36" s="33">
        <v>3</v>
      </c>
      <c r="BT36" s="33">
        <v>1</v>
      </c>
      <c r="BU36" s="33">
        <v>2</v>
      </c>
      <c r="BV36" s="33">
        <v>2</v>
      </c>
      <c r="BW36" s="33" t="s">
        <v>145</v>
      </c>
      <c r="BX36" s="33" t="s">
        <v>403</v>
      </c>
      <c r="BY36" s="33" t="s">
        <v>163</v>
      </c>
      <c r="BZ36" s="33" t="s">
        <v>170</v>
      </c>
      <c r="CA36" s="33" t="s">
        <v>176</v>
      </c>
      <c r="CB36" s="33" t="s">
        <v>183</v>
      </c>
      <c r="CC36" s="33" t="s">
        <v>404</v>
      </c>
      <c r="CD36" s="33" t="s">
        <v>202</v>
      </c>
      <c r="CE36" s="33" t="s">
        <v>405</v>
      </c>
      <c r="CF36" s="33" t="s">
        <v>208</v>
      </c>
      <c r="CG36" s="33" t="s">
        <v>214</v>
      </c>
    </row>
    <row r="37" spans="1:86" ht="12.75" x14ac:dyDescent="0.2">
      <c r="A37" s="36">
        <v>43082.583378842595</v>
      </c>
      <c r="B37" s="33">
        <v>1</v>
      </c>
      <c r="C37" s="33">
        <v>1</v>
      </c>
      <c r="D37" s="33">
        <v>1</v>
      </c>
      <c r="E37" s="33">
        <v>1</v>
      </c>
      <c r="F37" s="33">
        <v>4</v>
      </c>
      <c r="G37" s="33">
        <v>1</v>
      </c>
      <c r="H37" s="33">
        <v>2</v>
      </c>
      <c r="I37" s="33">
        <v>1</v>
      </c>
      <c r="J37" s="33">
        <v>3</v>
      </c>
      <c r="K37" s="33">
        <v>1</v>
      </c>
      <c r="L37" s="33">
        <v>4</v>
      </c>
      <c r="M37" s="33">
        <v>2</v>
      </c>
      <c r="N37" s="33">
        <v>3</v>
      </c>
      <c r="O37" s="33">
        <v>2</v>
      </c>
      <c r="P37" s="33">
        <v>1</v>
      </c>
      <c r="Q37" s="33">
        <v>2</v>
      </c>
      <c r="R37" s="33">
        <v>2</v>
      </c>
      <c r="S37" s="33">
        <v>3</v>
      </c>
      <c r="T37" s="33">
        <v>3</v>
      </c>
      <c r="U37" s="33">
        <v>4</v>
      </c>
      <c r="V37" s="33">
        <v>4</v>
      </c>
      <c r="W37" s="33">
        <v>2</v>
      </c>
      <c r="X37" s="33">
        <v>3</v>
      </c>
      <c r="Y37" s="33">
        <v>2</v>
      </c>
      <c r="Z37" s="33">
        <v>2</v>
      </c>
      <c r="AA37" s="33">
        <v>1</v>
      </c>
      <c r="AB37" s="33">
        <v>2</v>
      </c>
      <c r="AC37" s="33">
        <v>2</v>
      </c>
      <c r="AD37" s="33">
        <v>2</v>
      </c>
      <c r="AE37" s="33">
        <v>2</v>
      </c>
      <c r="AF37" s="33">
        <v>2</v>
      </c>
      <c r="AG37" s="33">
        <v>1</v>
      </c>
      <c r="AH37" s="33">
        <v>1</v>
      </c>
      <c r="AI37" s="33">
        <v>1</v>
      </c>
      <c r="AJ37" s="33">
        <v>2</v>
      </c>
      <c r="AK37" s="33">
        <v>1</v>
      </c>
      <c r="AL37" s="33">
        <v>1</v>
      </c>
      <c r="AM37" s="33">
        <v>1</v>
      </c>
      <c r="AN37" s="33">
        <v>1</v>
      </c>
      <c r="AO37" s="33">
        <v>3</v>
      </c>
      <c r="AP37" s="33">
        <v>1</v>
      </c>
      <c r="AQ37" s="33">
        <v>2</v>
      </c>
      <c r="AR37" s="33">
        <v>1</v>
      </c>
      <c r="AS37" s="33">
        <v>3</v>
      </c>
      <c r="AT37" s="33">
        <v>2</v>
      </c>
      <c r="AU37" s="33">
        <v>3</v>
      </c>
      <c r="AV37" s="33">
        <v>1</v>
      </c>
      <c r="AW37" s="33">
        <v>2</v>
      </c>
      <c r="AX37" s="33">
        <v>2</v>
      </c>
      <c r="AY37" s="33">
        <v>1</v>
      </c>
      <c r="AZ37" s="33">
        <v>3</v>
      </c>
      <c r="BA37" s="33">
        <v>2</v>
      </c>
      <c r="BB37" s="33">
        <v>3</v>
      </c>
      <c r="BC37" s="33">
        <v>3</v>
      </c>
      <c r="BD37" s="33">
        <v>3</v>
      </c>
      <c r="BE37" s="33">
        <v>3</v>
      </c>
      <c r="BF37" s="33">
        <v>2</v>
      </c>
      <c r="BH37" s="33" t="s">
        <v>126</v>
      </c>
      <c r="BI37" s="33">
        <v>4</v>
      </c>
      <c r="BJ37" s="33">
        <v>4</v>
      </c>
      <c r="BK37" s="33">
        <v>2</v>
      </c>
      <c r="BL37" s="33">
        <v>2</v>
      </c>
      <c r="BM37" s="33">
        <v>5</v>
      </c>
      <c r="BN37" s="33">
        <v>2</v>
      </c>
      <c r="BO37" s="33">
        <v>4</v>
      </c>
      <c r="BP37" s="33">
        <v>1</v>
      </c>
      <c r="BQ37" s="33">
        <v>4</v>
      </c>
      <c r="BR37" s="33">
        <v>1</v>
      </c>
      <c r="BS37" s="33">
        <v>1</v>
      </c>
      <c r="BT37" s="33">
        <v>4</v>
      </c>
      <c r="BU37" s="33">
        <v>4</v>
      </c>
      <c r="BV37" s="33">
        <v>4</v>
      </c>
      <c r="BW37" s="33" t="s">
        <v>148</v>
      </c>
      <c r="BX37" s="33" t="s">
        <v>406</v>
      </c>
      <c r="BY37" s="33" t="s">
        <v>162</v>
      </c>
      <c r="BZ37" s="33" t="s">
        <v>172</v>
      </c>
      <c r="CA37" s="33" t="s">
        <v>177</v>
      </c>
      <c r="CB37" s="33" t="s">
        <v>183</v>
      </c>
      <c r="CC37" s="33" t="s">
        <v>407</v>
      </c>
      <c r="CD37" s="33" t="s">
        <v>408</v>
      </c>
      <c r="CF37" s="33" t="s">
        <v>208</v>
      </c>
      <c r="CG37" s="33" t="s">
        <v>214</v>
      </c>
    </row>
    <row r="38" spans="1:86" ht="12.75" x14ac:dyDescent="0.2">
      <c r="A38" s="36">
        <v>43082.584230601853</v>
      </c>
      <c r="B38" s="33">
        <v>4</v>
      </c>
      <c r="C38" s="33">
        <v>5</v>
      </c>
      <c r="D38" s="33">
        <v>4</v>
      </c>
      <c r="E38" s="33">
        <v>3</v>
      </c>
      <c r="F38" s="33">
        <v>4</v>
      </c>
      <c r="G38" s="33">
        <v>5</v>
      </c>
      <c r="H38" s="33">
        <v>5</v>
      </c>
      <c r="I38" s="33">
        <v>4</v>
      </c>
      <c r="J38" s="33">
        <v>3</v>
      </c>
      <c r="K38" s="33">
        <v>4</v>
      </c>
      <c r="L38" s="33">
        <v>4</v>
      </c>
      <c r="M38" s="33">
        <v>4</v>
      </c>
      <c r="N38" s="33">
        <v>4</v>
      </c>
      <c r="O38" s="33">
        <v>2</v>
      </c>
      <c r="P38" s="33">
        <v>4</v>
      </c>
      <c r="Q38" s="33">
        <v>4</v>
      </c>
      <c r="R38" s="33">
        <v>1</v>
      </c>
      <c r="S38" s="33">
        <v>2</v>
      </c>
      <c r="T38" s="33">
        <v>5</v>
      </c>
      <c r="U38" s="33">
        <v>1</v>
      </c>
      <c r="V38" s="33">
        <v>3</v>
      </c>
      <c r="W38" s="33">
        <v>4</v>
      </c>
      <c r="X38" s="33">
        <v>3</v>
      </c>
      <c r="Y38" s="33">
        <v>4</v>
      </c>
      <c r="Z38" s="33">
        <v>4</v>
      </c>
      <c r="AA38" s="33">
        <v>4</v>
      </c>
      <c r="AB38" s="33">
        <v>3</v>
      </c>
      <c r="AC38" s="33">
        <v>3</v>
      </c>
      <c r="AD38" s="33">
        <v>2</v>
      </c>
      <c r="AE38" s="33">
        <v>3</v>
      </c>
      <c r="AF38" s="33">
        <v>3</v>
      </c>
      <c r="AG38" s="33">
        <v>3</v>
      </c>
      <c r="AH38" s="33">
        <v>4</v>
      </c>
      <c r="AI38" s="33">
        <v>3</v>
      </c>
      <c r="AJ38" s="33">
        <v>4</v>
      </c>
      <c r="AK38" s="33">
        <v>4</v>
      </c>
      <c r="AL38" s="33">
        <v>5</v>
      </c>
      <c r="AM38" s="33">
        <v>4</v>
      </c>
      <c r="AN38" s="33">
        <v>4</v>
      </c>
      <c r="AO38" s="33">
        <v>4</v>
      </c>
      <c r="AP38" s="33">
        <v>5</v>
      </c>
      <c r="AQ38" s="33">
        <v>4</v>
      </c>
      <c r="AR38" s="33">
        <v>4</v>
      </c>
      <c r="AS38" s="33">
        <v>3</v>
      </c>
      <c r="AT38" s="33">
        <v>4</v>
      </c>
      <c r="AU38" s="33">
        <v>3</v>
      </c>
      <c r="AV38" s="33">
        <v>4</v>
      </c>
      <c r="AW38" s="33">
        <v>4</v>
      </c>
      <c r="AX38" s="33">
        <v>2</v>
      </c>
      <c r="AY38" s="33">
        <v>4</v>
      </c>
      <c r="AZ38" s="33">
        <v>4</v>
      </c>
      <c r="BA38" s="33">
        <v>2</v>
      </c>
      <c r="BB38" s="33">
        <v>2</v>
      </c>
      <c r="BC38" s="33">
        <v>5</v>
      </c>
      <c r="BD38" s="33">
        <v>1</v>
      </c>
      <c r="BE38" s="33">
        <v>1</v>
      </c>
      <c r="BF38" s="33">
        <v>4</v>
      </c>
      <c r="BG38" s="33" t="s">
        <v>409</v>
      </c>
      <c r="BH38" s="33" t="s">
        <v>322</v>
      </c>
      <c r="BI38" s="33">
        <v>5</v>
      </c>
      <c r="BJ38" s="33">
        <v>1</v>
      </c>
      <c r="BK38" s="33">
        <v>4</v>
      </c>
      <c r="BL38" s="33">
        <v>4</v>
      </c>
      <c r="BM38" s="33">
        <v>3</v>
      </c>
      <c r="BN38" s="33">
        <v>5</v>
      </c>
      <c r="BO38" s="33">
        <v>3</v>
      </c>
      <c r="BP38" s="33">
        <v>4</v>
      </c>
      <c r="BQ38" s="33">
        <v>3</v>
      </c>
      <c r="BR38" s="33">
        <v>1</v>
      </c>
      <c r="BS38" s="33">
        <v>3</v>
      </c>
      <c r="BT38" s="33">
        <v>4</v>
      </c>
      <c r="BU38" s="33">
        <v>3</v>
      </c>
      <c r="BV38" s="33">
        <v>2</v>
      </c>
      <c r="BW38" s="33" t="s">
        <v>147</v>
      </c>
      <c r="BY38" s="33" t="s">
        <v>162</v>
      </c>
      <c r="BZ38" s="33" t="s">
        <v>171</v>
      </c>
      <c r="CA38" s="33" t="s">
        <v>176</v>
      </c>
      <c r="CB38" s="33" t="s">
        <v>183</v>
      </c>
      <c r="CC38" s="33" t="s">
        <v>345</v>
      </c>
      <c r="CD38" s="33" t="s">
        <v>153</v>
      </c>
      <c r="CE38" s="33" t="s">
        <v>410</v>
      </c>
      <c r="CF38" s="33" t="s">
        <v>208</v>
      </c>
      <c r="CG38" s="33" t="s">
        <v>214</v>
      </c>
    </row>
    <row r="39" spans="1:86" ht="12.75" x14ac:dyDescent="0.2">
      <c r="A39" s="36">
        <v>43082.588577060189</v>
      </c>
      <c r="B39" s="33">
        <v>3</v>
      </c>
      <c r="C39" s="33">
        <v>5</v>
      </c>
      <c r="D39" s="33">
        <v>3</v>
      </c>
      <c r="E39" s="33">
        <v>1</v>
      </c>
      <c r="F39" s="33">
        <v>2</v>
      </c>
      <c r="G39" s="33">
        <v>4</v>
      </c>
      <c r="H39" s="33">
        <v>5</v>
      </c>
      <c r="I39" s="33">
        <v>2</v>
      </c>
      <c r="J39" s="33">
        <v>1</v>
      </c>
      <c r="K39" s="33">
        <v>1</v>
      </c>
      <c r="L39" s="33">
        <v>1</v>
      </c>
      <c r="M39" s="33">
        <v>4</v>
      </c>
      <c r="N39" s="33">
        <v>2</v>
      </c>
      <c r="O39" s="33">
        <v>2</v>
      </c>
      <c r="P39" s="33">
        <v>2</v>
      </c>
      <c r="Q39" s="33">
        <v>2</v>
      </c>
      <c r="R39" s="33">
        <v>2</v>
      </c>
      <c r="S39" s="33">
        <v>1</v>
      </c>
      <c r="T39" s="33">
        <v>1</v>
      </c>
      <c r="U39" s="33">
        <v>2</v>
      </c>
      <c r="V39" s="33">
        <v>1</v>
      </c>
      <c r="W39" s="33">
        <v>2</v>
      </c>
      <c r="X39" s="33">
        <v>5</v>
      </c>
      <c r="Y39" s="33">
        <v>4</v>
      </c>
      <c r="Z39" s="33">
        <v>5</v>
      </c>
      <c r="AA39" s="33">
        <v>5</v>
      </c>
      <c r="AB39" s="33">
        <v>4</v>
      </c>
      <c r="AC39" s="33">
        <v>4</v>
      </c>
      <c r="AD39" s="33">
        <v>4</v>
      </c>
      <c r="AE39" s="33">
        <v>5</v>
      </c>
      <c r="AF39" s="33">
        <v>5</v>
      </c>
      <c r="AG39" s="33">
        <v>5</v>
      </c>
      <c r="AH39" s="33">
        <v>4</v>
      </c>
      <c r="AI39" s="33">
        <v>5</v>
      </c>
      <c r="AJ39" s="33">
        <v>5</v>
      </c>
      <c r="AK39" s="33">
        <v>4</v>
      </c>
      <c r="AL39" s="33">
        <v>5</v>
      </c>
      <c r="AM39" s="33">
        <v>5</v>
      </c>
      <c r="AN39" s="33">
        <v>1</v>
      </c>
      <c r="AO39" s="33">
        <v>2</v>
      </c>
      <c r="AP39" s="33">
        <v>5</v>
      </c>
      <c r="AQ39" s="33">
        <v>5</v>
      </c>
      <c r="AR39" s="33">
        <v>4</v>
      </c>
      <c r="AS39" s="33">
        <v>1</v>
      </c>
      <c r="AT39" s="33">
        <v>2</v>
      </c>
      <c r="AU39" s="33">
        <v>2</v>
      </c>
      <c r="AV39" s="33">
        <v>5</v>
      </c>
      <c r="AW39" s="33">
        <v>3</v>
      </c>
      <c r="AX39" s="33">
        <v>1</v>
      </c>
      <c r="AY39" s="33">
        <v>3</v>
      </c>
      <c r="AZ39" s="33">
        <v>2</v>
      </c>
      <c r="BA39" s="33">
        <v>3</v>
      </c>
      <c r="BB39" s="33">
        <v>1</v>
      </c>
      <c r="BC39" s="33">
        <v>2</v>
      </c>
      <c r="BD39" s="33">
        <v>3</v>
      </c>
      <c r="BE39" s="33">
        <v>1</v>
      </c>
      <c r="BF39" s="33">
        <v>2</v>
      </c>
      <c r="BI39" s="33">
        <v>3</v>
      </c>
      <c r="BJ39" s="33">
        <v>3</v>
      </c>
      <c r="BK39" s="33">
        <v>4</v>
      </c>
      <c r="BL39" s="33">
        <v>4</v>
      </c>
      <c r="BM39" s="33">
        <v>1</v>
      </c>
      <c r="BN39" s="33">
        <v>4</v>
      </c>
      <c r="BO39" s="33">
        <v>1</v>
      </c>
      <c r="BP39" s="33">
        <v>2</v>
      </c>
      <c r="BQ39" s="33">
        <v>2</v>
      </c>
      <c r="BR39" s="33">
        <v>5</v>
      </c>
      <c r="BS39" s="33">
        <v>3</v>
      </c>
      <c r="BT39" s="33">
        <v>1</v>
      </c>
      <c r="BU39" s="33">
        <v>3</v>
      </c>
      <c r="BV39" s="33">
        <v>2</v>
      </c>
      <c r="BW39" s="33" t="s">
        <v>374</v>
      </c>
      <c r="BX39" s="33" t="s">
        <v>411</v>
      </c>
      <c r="BY39" s="33" t="s">
        <v>163</v>
      </c>
      <c r="BZ39" s="33" t="s">
        <v>170</v>
      </c>
      <c r="CA39" s="33" t="s">
        <v>176</v>
      </c>
      <c r="CB39" s="33" t="s">
        <v>183</v>
      </c>
      <c r="CC39" s="33" t="s">
        <v>412</v>
      </c>
      <c r="CD39" s="33" t="s">
        <v>204</v>
      </c>
      <c r="CE39" s="33" t="s">
        <v>413</v>
      </c>
      <c r="CF39" s="33" t="s">
        <v>208</v>
      </c>
      <c r="CG39" s="33" t="s">
        <v>214</v>
      </c>
    </row>
    <row r="40" spans="1:86" ht="12.75" x14ac:dyDescent="0.2">
      <c r="A40" s="36">
        <v>43082.596772175923</v>
      </c>
      <c r="B40" s="33">
        <v>3</v>
      </c>
      <c r="C40" s="33">
        <v>5</v>
      </c>
      <c r="D40" s="33">
        <v>5</v>
      </c>
      <c r="E40" s="33">
        <v>5</v>
      </c>
      <c r="F40" s="33">
        <v>2</v>
      </c>
      <c r="G40" s="33">
        <v>5</v>
      </c>
      <c r="H40" s="33">
        <v>5</v>
      </c>
      <c r="I40" s="33">
        <v>5</v>
      </c>
      <c r="J40" s="33">
        <v>1</v>
      </c>
      <c r="K40" s="33">
        <v>3</v>
      </c>
      <c r="L40" s="33">
        <v>3</v>
      </c>
      <c r="M40" s="33">
        <v>5</v>
      </c>
      <c r="N40" s="33">
        <v>4</v>
      </c>
      <c r="O40" s="33">
        <v>4</v>
      </c>
      <c r="P40" s="33">
        <v>5</v>
      </c>
      <c r="Q40" s="33">
        <v>5</v>
      </c>
      <c r="R40" s="33">
        <v>4</v>
      </c>
      <c r="S40" s="33">
        <v>2</v>
      </c>
      <c r="T40" s="33">
        <v>3</v>
      </c>
      <c r="U40" s="33">
        <v>5</v>
      </c>
      <c r="V40" s="33">
        <v>4</v>
      </c>
      <c r="W40" s="33">
        <v>3</v>
      </c>
      <c r="X40" s="33">
        <v>5</v>
      </c>
      <c r="Y40" s="33">
        <v>5</v>
      </c>
      <c r="Z40" s="33">
        <v>5</v>
      </c>
      <c r="AA40" s="33">
        <v>3</v>
      </c>
      <c r="AB40" s="33">
        <v>5</v>
      </c>
      <c r="AC40" s="33">
        <v>5</v>
      </c>
      <c r="AD40" s="33">
        <v>3</v>
      </c>
      <c r="AE40" s="33">
        <v>5</v>
      </c>
      <c r="AF40" s="33">
        <v>3</v>
      </c>
      <c r="AG40" s="33">
        <v>5</v>
      </c>
      <c r="AH40" s="33">
        <v>4</v>
      </c>
      <c r="AI40" s="33">
        <v>5</v>
      </c>
      <c r="AJ40" s="33">
        <v>3</v>
      </c>
      <c r="AK40" s="33">
        <v>3</v>
      </c>
      <c r="AL40" s="33">
        <v>5</v>
      </c>
      <c r="AM40" s="33">
        <v>5</v>
      </c>
      <c r="AN40" s="33">
        <v>5</v>
      </c>
      <c r="AO40" s="33">
        <v>2</v>
      </c>
      <c r="AP40" s="33">
        <v>5</v>
      </c>
      <c r="AQ40" s="33">
        <v>5</v>
      </c>
      <c r="AR40" s="33">
        <v>5</v>
      </c>
      <c r="AS40" s="33">
        <v>2</v>
      </c>
      <c r="AT40" s="33">
        <v>3</v>
      </c>
      <c r="AU40" s="33">
        <v>3</v>
      </c>
      <c r="AV40" s="33">
        <v>5</v>
      </c>
      <c r="AW40" s="33">
        <v>3</v>
      </c>
      <c r="AX40" s="33">
        <v>4</v>
      </c>
      <c r="AY40" s="33">
        <v>5</v>
      </c>
      <c r="AZ40" s="33">
        <v>5</v>
      </c>
      <c r="BA40" s="33">
        <v>5</v>
      </c>
      <c r="BB40" s="33">
        <v>3</v>
      </c>
      <c r="BC40" s="33">
        <v>3</v>
      </c>
      <c r="BD40" s="33">
        <v>5</v>
      </c>
      <c r="BE40" s="33">
        <v>5</v>
      </c>
      <c r="BF40" s="33">
        <v>4</v>
      </c>
      <c r="BG40" s="33" t="s">
        <v>414</v>
      </c>
      <c r="BH40" s="33" t="s">
        <v>130</v>
      </c>
      <c r="BI40" s="33">
        <v>3</v>
      </c>
      <c r="BJ40" s="33">
        <v>4</v>
      </c>
      <c r="BK40" s="33">
        <v>4</v>
      </c>
      <c r="BL40" s="33">
        <v>3</v>
      </c>
      <c r="BM40" s="33">
        <v>3</v>
      </c>
      <c r="BN40" s="33">
        <v>4</v>
      </c>
      <c r="BO40" s="33">
        <v>3</v>
      </c>
      <c r="BP40" s="33">
        <v>4</v>
      </c>
      <c r="BQ40" s="33">
        <v>3</v>
      </c>
      <c r="BR40" s="33">
        <v>5</v>
      </c>
      <c r="BS40" s="33">
        <v>5</v>
      </c>
      <c r="BT40" s="33">
        <v>2</v>
      </c>
      <c r="BU40" s="33">
        <v>2</v>
      </c>
      <c r="BV40" s="33">
        <v>3</v>
      </c>
      <c r="BW40" s="33" t="s">
        <v>146</v>
      </c>
      <c r="BX40" s="33" t="s">
        <v>415</v>
      </c>
      <c r="BY40" s="33" t="s">
        <v>162</v>
      </c>
      <c r="BZ40" s="33" t="s">
        <v>172</v>
      </c>
      <c r="CA40" s="33" t="s">
        <v>176</v>
      </c>
      <c r="CB40" s="33" t="s">
        <v>183</v>
      </c>
      <c r="CC40" s="33" t="s">
        <v>416</v>
      </c>
      <c r="CD40" s="33" t="s">
        <v>203</v>
      </c>
      <c r="CE40" s="33" t="s">
        <v>346</v>
      </c>
      <c r="CF40" s="33" t="s">
        <v>208</v>
      </c>
      <c r="CG40" s="33" t="s">
        <v>214</v>
      </c>
    </row>
    <row r="41" spans="1:86" ht="12.75" x14ac:dyDescent="0.2">
      <c r="A41" s="36">
        <v>43082.598168055556</v>
      </c>
      <c r="B41" s="33">
        <v>3</v>
      </c>
      <c r="C41" s="33">
        <v>4</v>
      </c>
      <c r="D41" s="33">
        <v>3</v>
      </c>
      <c r="E41" s="33">
        <v>4</v>
      </c>
      <c r="F41" s="33">
        <v>2</v>
      </c>
      <c r="G41" s="33">
        <v>4</v>
      </c>
      <c r="H41" s="33">
        <v>3</v>
      </c>
      <c r="I41" s="33">
        <v>3</v>
      </c>
      <c r="J41" s="33">
        <v>2</v>
      </c>
      <c r="K41" s="33">
        <v>3</v>
      </c>
      <c r="L41" s="33">
        <v>4</v>
      </c>
      <c r="M41" s="33">
        <v>4</v>
      </c>
      <c r="N41" s="33">
        <v>2</v>
      </c>
      <c r="O41" s="33">
        <v>4</v>
      </c>
      <c r="P41" s="33">
        <v>5</v>
      </c>
      <c r="Q41" s="33">
        <v>5</v>
      </c>
      <c r="R41" s="33">
        <v>4</v>
      </c>
      <c r="S41" s="33">
        <v>3</v>
      </c>
      <c r="T41" s="33">
        <v>3</v>
      </c>
      <c r="U41" s="33">
        <v>2</v>
      </c>
      <c r="V41" s="33">
        <v>2</v>
      </c>
      <c r="W41" s="33">
        <v>5</v>
      </c>
      <c r="X41" s="33">
        <v>4</v>
      </c>
      <c r="Y41" s="33">
        <v>2</v>
      </c>
      <c r="Z41" s="33">
        <v>3</v>
      </c>
      <c r="AA41" s="33">
        <v>4</v>
      </c>
      <c r="AB41" s="33">
        <v>5</v>
      </c>
      <c r="AC41" s="33">
        <v>3</v>
      </c>
      <c r="AD41" s="33">
        <v>2</v>
      </c>
      <c r="AE41" s="33">
        <v>5</v>
      </c>
      <c r="AF41" s="33">
        <v>3</v>
      </c>
      <c r="AG41" s="33">
        <v>4</v>
      </c>
      <c r="AH41" s="33">
        <v>4</v>
      </c>
      <c r="AI41" s="33">
        <v>5</v>
      </c>
      <c r="AJ41" s="33">
        <v>3</v>
      </c>
      <c r="AK41" s="33">
        <v>3</v>
      </c>
      <c r="AL41" s="33">
        <v>4</v>
      </c>
      <c r="AM41" s="33">
        <v>2</v>
      </c>
      <c r="AN41" s="33">
        <v>3</v>
      </c>
      <c r="AO41" s="33">
        <v>2</v>
      </c>
      <c r="AP41" s="33">
        <v>3</v>
      </c>
      <c r="AQ41" s="33">
        <v>4</v>
      </c>
      <c r="AR41" s="33">
        <v>3</v>
      </c>
      <c r="AS41" s="33">
        <v>1</v>
      </c>
      <c r="AT41" s="33">
        <v>3</v>
      </c>
      <c r="AU41" s="33">
        <v>3</v>
      </c>
      <c r="AV41" s="33">
        <v>3</v>
      </c>
      <c r="AW41" s="33">
        <v>2</v>
      </c>
      <c r="AX41" s="33">
        <v>4</v>
      </c>
      <c r="AY41" s="33">
        <v>5</v>
      </c>
      <c r="AZ41" s="33">
        <v>5</v>
      </c>
      <c r="BA41" s="33">
        <v>4</v>
      </c>
      <c r="BB41" s="33">
        <v>3</v>
      </c>
      <c r="BC41" s="33">
        <v>4</v>
      </c>
      <c r="BD41" s="33">
        <v>2</v>
      </c>
      <c r="BE41" s="33">
        <v>2</v>
      </c>
      <c r="BF41" s="33">
        <v>5</v>
      </c>
      <c r="BG41" s="33" t="s">
        <v>417</v>
      </c>
      <c r="BH41" s="33" t="s">
        <v>418</v>
      </c>
      <c r="BI41" s="33">
        <v>2</v>
      </c>
      <c r="BJ41" s="33">
        <v>2</v>
      </c>
      <c r="BK41" s="33">
        <v>5</v>
      </c>
      <c r="BL41" s="33">
        <v>3</v>
      </c>
      <c r="BM41" s="33">
        <v>2</v>
      </c>
      <c r="BN41" s="33">
        <v>4</v>
      </c>
      <c r="BO41" s="33">
        <v>4</v>
      </c>
      <c r="BP41" s="33">
        <v>4</v>
      </c>
      <c r="BQ41" s="33">
        <v>4</v>
      </c>
      <c r="BR41" s="33">
        <v>1</v>
      </c>
      <c r="BS41" s="33">
        <v>5</v>
      </c>
      <c r="BT41" s="33">
        <v>2</v>
      </c>
      <c r="BU41" s="33">
        <v>4</v>
      </c>
      <c r="BV41" s="33">
        <v>4</v>
      </c>
      <c r="BW41" s="33" t="s">
        <v>148</v>
      </c>
      <c r="BX41" s="33" t="s">
        <v>419</v>
      </c>
      <c r="BY41" s="33" t="s">
        <v>163</v>
      </c>
      <c r="BZ41" s="33" t="s">
        <v>170</v>
      </c>
      <c r="CA41" s="33" t="s">
        <v>176</v>
      </c>
      <c r="CB41" s="33" t="s">
        <v>183</v>
      </c>
      <c r="CC41" s="33" t="s">
        <v>420</v>
      </c>
      <c r="CD41" s="33" t="s">
        <v>203</v>
      </c>
      <c r="CF41" s="33" t="s">
        <v>208</v>
      </c>
      <c r="CG41" s="33" t="s">
        <v>214</v>
      </c>
    </row>
    <row r="42" spans="1:86" ht="12.75" x14ac:dyDescent="0.2">
      <c r="A42" s="36">
        <v>43082.610470254629</v>
      </c>
      <c r="B42" s="33">
        <v>1</v>
      </c>
      <c r="C42" s="33">
        <v>4</v>
      </c>
      <c r="D42" s="33">
        <v>1</v>
      </c>
      <c r="E42" s="33">
        <v>1</v>
      </c>
      <c r="F42" s="33">
        <v>1</v>
      </c>
      <c r="G42" s="33">
        <v>2</v>
      </c>
      <c r="H42" s="33">
        <v>2</v>
      </c>
      <c r="I42" s="33">
        <v>1</v>
      </c>
      <c r="J42" s="33">
        <v>2</v>
      </c>
      <c r="K42" s="33">
        <v>2</v>
      </c>
      <c r="L42" s="33">
        <v>4</v>
      </c>
      <c r="M42" s="33">
        <v>1</v>
      </c>
      <c r="N42" s="33">
        <v>3</v>
      </c>
      <c r="O42" s="33">
        <v>5</v>
      </c>
      <c r="P42" s="33">
        <v>4</v>
      </c>
      <c r="Q42" s="33">
        <v>5</v>
      </c>
      <c r="R42" s="33">
        <v>5</v>
      </c>
      <c r="S42" s="33">
        <v>5</v>
      </c>
      <c r="T42" s="33">
        <v>1</v>
      </c>
      <c r="U42" s="33">
        <v>4</v>
      </c>
      <c r="V42" s="33">
        <v>2</v>
      </c>
      <c r="W42" s="33">
        <v>2</v>
      </c>
      <c r="X42" s="33">
        <v>3</v>
      </c>
      <c r="Y42" s="33">
        <v>2</v>
      </c>
      <c r="Z42" s="33">
        <v>1</v>
      </c>
      <c r="AA42" s="33">
        <v>5</v>
      </c>
      <c r="AB42" s="33">
        <v>2</v>
      </c>
      <c r="AC42" s="33">
        <v>5</v>
      </c>
      <c r="AD42" s="33">
        <v>1</v>
      </c>
      <c r="AE42" s="33">
        <v>2</v>
      </c>
      <c r="AF42" s="33">
        <v>1</v>
      </c>
      <c r="AG42" s="33">
        <v>2</v>
      </c>
      <c r="AH42" s="33">
        <v>1</v>
      </c>
      <c r="AI42" s="33">
        <v>4</v>
      </c>
      <c r="AJ42" s="33">
        <v>2</v>
      </c>
      <c r="AK42" s="33">
        <v>1</v>
      </c>
      <c r="AL42" s="33">
        <v>3</v>
      </c>
      <c r="AM42" s="33">
        <v>1</v>
      </c>
      <c r="AN42" s="33">
        <v>1</v>
      </c>
      <c r="AO42" s="33">
        <v>1</v>
      </c>
      <c r="AP42" s="33">
        <v>2</v>
      </c>
      <c r="AQ42" s="33">
        <v>1</v>
      </c>
      <c r="AR42" s="33">
        <v>1</v>
      </c>
      <c r="AS42" s="33">
        <v>2</v>
      </c>
      <c r="AT42" s="33">
        <v>2</v>
      </c>
      <c r="AU42" s="33">
        <v>4</v>
      </c>
      <c r="AV42" s="33">
        <v>1</v>
      </c>
      <c r="AW42" s="33">
        <v>2</v>
      </c>
      <c r="AX42" s="33">
        <v>5</v>
      </c>
      <c r="AY42" s="33">
        <v>3</v>
      </c>
      <c r="AZ42" s="33">
        <v>5</v>
      </c>
      <c r="BA42" s="33">
        <v>5</v>
      </c>
      <c r="BB42" s="33">
        <v>5</v>
      </c>
      <c r="BC42" s="33">
        <v>1</v>
      </c>
      <c r="BD42" s="33">
        <v>4</v>
      </c>
      <c r="BE42" s="33">
        <v>2</v>
      </c>
      <c r="BF42" s="33">
        <v>2</v>
      </c>
      <c r="BG42" s="33" t="s">
        <v>421</v>
      </c>
      <c r="BI42" s="33">
        <v>1</v>
      </c>
      <c r="BJ42" s="33">
        <v>1</v>
      </c>
      <c r="BK42" s="33">
        <v>1</v>
      </c>
      <c r="BL42" s="33">
        <v>1</v>
      </c>
      <c r="BM42" s="33">
        <v>1</v>
      </c>
      <c r="BN42" s="33">
        <v>1</v>
      </c>
      <c r="BO42" s="33">
        <v>1</v>
      </c>
      <c r="BP42" s="33">
        <v>1</v>
      </c>
      <c r="BQ42" s="33">
        <v>1</v>
      </c>
      <c r="BR42" s="33">
        <v>1</v>
      </c>
      <c r="BS42" s="33">
        <v>2</v>
      </c>
      <c r="BT42" s="33">
        <v>2</v>
      </c>
      <c r="BU42" s="33">
        <v>1</v>
      </c>
      <c r="BV42" s="33">
        <v>2</v>
      </c>
      <c r="BW42" s="33" t="s">
        <v>147</v>
      </c>
      <c r="BY42" s="33" t="s">
        <v>162</v>
      </c>
      <c r="BZ42" s="33" t="s">
        <v>171</v>
      </c>
      <c r="CA42" s="33" t="s">
        <v>177</v>
      </c>
      <c r="CB42" s="33" t="s">
        <v>422</v>
      </c>
      <c r="CC42" s="33" t="s">
        <v>423</v>
      </c>
      <c r="CD42" s="33" t="s">
        <v>203</v>
      </c>
      <c r="CE42" s="33" t="s">
        <v>346</v>
      </c>
      <c r="CF42" s="33" t="s">
        <v>208</v>
      </c>
      <c r="CG42" s="33" t="s">
        <v>214</v>
      </c>
    </row>
    <row r="43" spans="1:86" ht="12.75" x14ac:dyDescent="0.2">
      <c r="A43" s="36">
        <v>43082.615850486109</v>
      </c>
      <c r="B43" s="33">
        <v>4</v>
      </c>
      <c r="C43" s="33">
        <v>5</v>
      </c>
      <c r="D43" s="33">
        <v>4</v>
      </c>
      <c r="E43" s="33">
        <v>3</v>
      </c>
      <c r="F43" s="33">
        <v>1</v>
      </c>
      <c r="G43" s="33">
        <v>5</v>
      </c>
      <c r="H43" s="33">
        <v>4</v>
      </c>
      <c r="I43" s="33">
        <v>3</v>
      </c>
      <c r="J43" s="33">
        <v>2</v>
      </c>
      <c r="K43" s="33">
        <v>4</v>
      </c>
      <c r="L43" s="33">
        <v>2</v>
      </c>
      <c r="M43" s="33">
        <v>4</v>
      </c>
      <c r="N43" s="33">
        <v>3</v>
      </c>
      <c r="O43" s="33">
        <v>2</v>
      </c>
      <c r="P43" s="33">
        <v>3</v>
      </c>
      <c r="Q43" s="33">
        <v>4</v>
      </c>
      <c r="R43" s="33">
        <v>3</v>
      </c>
      <c r="S43" s="33">
        <v>3</v>
      </c>
      <c r="T43" s="33">
        <v>2</v>
      </c>
      <c r="U43" s="33">
        <v>4</v>
      </c>
      <c r="V43" s="33">
        <v>3</v>
      </c>
      <c r="W43" s="33">
        <v>4</v>
      </c>
      <c r="X43" s="33">
        <v>4</v>
      </c>
      <c r="Y43" s="33">
        <v>4</v>
      </c>
      <c r="Z43" s="33">
        <v>2</v>
      </c>
      <c r="AA43" s="33">
        <v>4</v>
      </c>
      <c r="AB43" s="33">
        <v>5</v>
      </c>
      <c r="AC43" s="33">
        <v>4</v>
      </c>
      <c r="AD43" s="33">
        <v>4</v>
      </c>
      <c r="AE43" s="33">
        <v>2</v>
      </c>
      <c r="AF43" s="33">
        <v>5</v>
      </c>
      <c r="AG43" s="33">
        <v>5</v>
      </c>
      <c r="AH43" s="33">
        <v>4</v>
      </c>
      <c r="AI43" s="33">
        <v>5</v>
      </c>
      <c r="AJ43" s="33">
        <v>3</v>
      </c>
      <c r="AK43" s="33">
        <v>3</v>
      </c>
      <c r="AL43" s="33">
        <v>5</v>
      </c>
      <c r="AM43" s="33">
        <v>4</v>
      </c>
      <c r="AN43" s="33">
        <v>2</v>
      </c>
      <c r="AO43" s="33">
        <v>1</v>
      </c>
      <c r="AP43" s="33">
        <v>5</v>
      </c>
      <c r="AQ43" s="33">
        <v>4</v>
      </c>
      <c r="AR43" s="33">
        <v>3</v>
      </c>
      <c r="AS43" s="33">
        <v>3</v>
      </c>
      <c r="AT43" s="33">
        <v>3</v>
      </c>
      <c r="AU43" s="33">
        <v>2</v>
      </c>
      <c r="AV43" s="33">
        <v>5</v>
      </c>
      <c r="AW43" s="33">
        <v>3</v>
      </c>
      <c r="AX43" s="33">
        <v>1</v>
      </c>
      <c r="AY43" s="33">
        <v>3</v>
      </c>
      <c r="AZ43" s="33">
        <v>4</v>
      </c>
      <c r="BA43" s="33">
        <v>3</v>
      </c>
      <c r="BB43" s="33">
        <v>2</v>
      </c>
      <c r="BC43" s="33">
        <v>1</v>
      </c>
      <c r="BD43" s="33">
        <v>3</v>
      </c>
      <c r="BE43" s="33">
        <v>2</v>
      </c>
      <c r="BF43" s="33">
        <v>3</v>
      </c>
      <c r="BI43" s="33">
        <v>1</v>
      </c>
      <c r="BJ43" s="33">
        <v>1</v>
      </c>
      <c r="BK43" s="33">
        <v>1</v>
      </c>
      <c r="BL43" s="33">
        <v>3</v>
      </c>
      <c r="BM43" s="33">
        <v>3</v>
      </c>
      <c r="BN43" s="33">
        <v>1</v>
      </c>
      <c r="BO43" s="33">
        <v>2</v>
      </c>
      <c r="BP43" s="33">
        <v>2</v>
      </c>
      <c r="BQ43" s="33">
        <v>2</v>
      </c>
      <c r="BR43" s="33">
        <v>2</v>
      </c>
      <c r="BS43" s="33">
        <v>3</v>
      </c>
      <c r="BT43" s="33">
        <v>1</v>
      </c>
      <c r="BU43" s="33">
        <v>3</v>
      </c>
      <c r="BV43" s="33">
        <v>2</v>
      </c>
      <c r="BW43" s="33" t="s">
        <v>147</v>
      </c>
      <c r="BY43" s="33" t="s">
        <v>163</v>
      </c>
      <c r="BZ43" s="33" t="s">
        <v>170</v>
      </c>
      <c r="CA43" s="33" t="s">
        <v>176</v>
      </c>
      <c r="CB43" s="33" t="s">
        <v>183</v>
      </c>
      <c r="CD43" s="33" t="s">
        <v>153</v>
      </c>
      <c r="CE43" s="33" t="s">
        <v>424</v>
      </c>
      <c r="CF43" s="33" t="s">
        <v>208</v>
      </c>
      <c r="CG43" s="33" t="s">
        <v>214</v>
      </c>
    </row>
    <row r="44" spans="1:86" ht="12.75" x14ac:dyDescent="0.2">
      <c r="A44" s="36">
        <v>43082.639053865743</v>
      </c>
      <c r="B44" s="33">
        <v>3</v>
      </c>
      <c r="C44" s="33">
        <v>4</v>
      </c>
      <c r="D44" s="33">
        <v>1</v>
      </c>
      <c r="E44" s="33">
        <v>2</v>
      </c>
      <c r="F44" s="33">
        <v>1</v>
      </c>
      <c r="G44" s="33">
        <v>3</v>
      </c>
      <c r="H44" s="33">
        <v>1</v>
      </c>
      <c r="I44" s="33">
        <v>4</v>
      </c>
      <c r="J44" s="33">
        <v>2</v>
      </c>
      <c r="K44" s="33">
        <v>2</v>
      </c>
      <c r="L44" s="33">
        <v>3</v>
      </c>
      <c r="M44" s="33">
        <v>5</v>
      </c>
      <c r="N44" s="33">
        <v>2</v>
      </c>
      <c r="O44" s="33">
        <v>3</v>
      </c>
      <c r="P44" s="33">
        <v>4</v>
      </c>
      <c r="Q44" s="33">
        <v>3</v>
      </c>
      <c r="R44" s="33">
        <v>3</v>
      </c>
      <c r="S44" s="33">
        <v>3</v>
      </c>
      <c r="T44" s="33">
        <v>2</v>
      </c>
      <c r="U44" s="33">
        <v>2</v>
      </c>
      <c r="V44" s="33">
        <v>2</v>
      </c>
      <c r="W44" s="33">
        <v>4</v>
      </c>
      <c r="X44" s="33">
        <v>4</v>
      </c>
      <c r="Y44" s="33">
        <v>4</v>
      </c>
      <c r="Z44" s="33">
        <v>3</v>
      </c>
      <c r="AA44" s="33">
        <v>4</v>
      </c>
      <c r="AB44" s="33">
        <v>2</v>
      </c>
      <c r="AC44" s="33">
        <v>5</v>
      </c>
      <c r="AD44" s="33">
        <v>5</v>
      </c>
      <c r="AE44" s="33">
        <v>4</v>
      </c>
      <c r="AF44" s="33">
        <v>4</v>
      </c>
      <c r="AG44" s="33">
        <v>5</v>
      </c>
      <c r="AH44" s="33">
        <v>3</v>
      </c>
      <c r="AI44" s="33">
        <v>2</v>
      </c>
      <c r="AJ44" s="33">
        <v>3</v>
      </c>
      <c r="AK44" s="33">
        <v>3</v>
      </c>
      <c r="AL44" s="33">
        <v>2</v>
      </c>
      <c r="AM44" s="33">
        <v>1</v>
      </c>
      <c r="AN44" s="33">
        <v>2</v>
      </c>
      <c r="AO44" s="33">
        <v>1</v>
      </c>
      <c r="AP44" s="33">
        <v>5</v>
      </c>
      <c r="AQ44" s="33">
        <v>1</v>
      </c>
      <c r="AR44" s="33">
        <v>4</v>
      </c>
      <c r="AS44" s="33">
        <v>2</v>
      </c>
      <c r="AT44" s="33">
        <v>4</v>
      </c>
      <c r="AU44" s="33">
        <v>3</v>
      </c>
      <c r="AV44" s="33">
        <v>5</v>
      </c>
      <c r="AW44" s="33">
        <v>3</v>
      </c>
      <c r="AX44" s="33">
        <v>2</v>
      </c>
      <c r="AY44" s="33">
        <v>5</v>
      </c>
      <c r="AZ44" s="33">
        <v>2</v>
      </c>
      <c r="BA44" s="33">
        <v>5</v>
      </c>
      <c r="BB44" s="33">
        <v>3</v>
      </c>
      <c r="BC44" s="33">
        <v>5</v>
      </c>
      <c r="BD44" s="33">
        <v>1</v>
      </c>
      <c r="BE44" s="33">
        <v>2</v>
      </c>
      <c r="BF44" s="33">
        <v>5</v>
      </c>
      <c r="BI44" s="33">
        <v>3</v>
      </c>
      <c r="BJ44" s="33">
        <v>3</v>
      </c>
      <c r="BK44" s="33">
        <v>3</v>
      </c>
      <c r="BL44" s="33">
        <v>3</v>
      </c>
      <c r="BM44" s="33">
        <v>3</v>
      </c>
      <c r="BN44" s="33">
        <v>3</v>
      </c>
      <c r="BO44" s="33">
        <v>3</v>
      </c>
      <c r="BP44" s="33">
        <v>3</v>
      </c>
      <c r="BQ44" s="33">
        <v>3</v>
      </c>
      <c r="BR44" s="33">
        <v>3</v>
      </c>
      <c r="BS44" s="33">
        <v>3</v>
      </c>
      <c r="BT44" s="33">
        <v>3</v>
      </c>
      <c r="BU44" s="33">
        <v>3</v>
      </c>
      <c r="BV44" s="33">
        <v>3</v>
      </c>
      <c r="BW44" s="33" t="s">
        <v>148</v>
      </c>
      <c r="BY44" s="33" t="s">
        <v>163</v>
      </c>
      <c r="BZ44" s="33" t="s">
        <v>170</v>
      </c>
      <c r="CA44" s="33" t="s">
        <v>176</v>
      </c>
      <c r="CB44" s="33" t="s">
        <v>183</v>
      </c>
      <c r="CC44" s="33" t="s">
        <v>425</v>
      </c>
      <c r="CD44" s="33" t="s">
        <v>155</v>
      </c>
      <c r="CE44" s="33" t="s">
        <v>202</v>
      </c>
      <c r="CF44" s="33" t="s">
        <v>426</v>
      </c>
      <c r="CG44" s="33" t="s">
        <v>426</v>
      </c>
      <c r="CH44" s="33"/>
    </row>
    <row r="45" spans="1:86" ht="12.75" x14ac:dyDescent="0.2">
      <c r="A45" s="36">
        <v>43082.642502662042</v>
      </c>
      <c r="B45" s="33">
        <v>3</v>
      </c>
      <c r="C45" s="33">
        <v>5</v>
      </c>
      <c r="D45" s="33">
        <v>4</v>
      </c>
      <c r="E45" s="33">
        <v>2</v>
      </c>
      <c r="F45" s="33">
        <v>4</v>
      </c>
      <c r="G45" s="33">
        <v>5</v>
      </c>
      <c r="H45" s="33">
        <v>4</v>
      </c>
      <c r="I45" s="33">
        <v>4</v>
      </c>
      <c r="J45" s="33">
        <v>2</v>
      </c>
      <c r="K45" s="33">
        <v>2</v>
      </c>
      <c r="L45" s="33">
        <v>3</v>
      </c>
      <c r="M45" s="33">
        <v>2</v>
      </c>
      <c r="N45" s="33">
        <v>2</v>
      </c>
      <c r="O45" s="33">
        <v>4</v>
      </c>
      <c r="P45" s="33">
        <v>4</v>
      </c>
      <c r="Q45" s="33">
        <v>5</v>
      </c>
      <c r="R45" s="33">
        <v>3</v>
      </c>
      <c r="S45" s="33">
        <v>2</v>
      </c>
      <c r="T45" s="33">
        <v>2</v>
      </c>
      <c r="U45" s="33">
        <v>2</v>
      </c>
      <c r="V45" s="33">
        <v>1</v>
      </c>
      <c r="W45" s="33">
        <v>3</v>
      </c>
      <c r="X45" s="33">
        <v>2</v>
      </c>
      <c r="Y45" s="33">
        <v>2</v>
      </c>
      <c r="Z45" s="33">
        <v>4</v>
      </c>
      <c r="AA45" s="33">
        <v>4</v>
      </c>
      <c r="AB45" s="33">
        <v>2</v>
      </c>
      <c r="AC45" s="33">
        <v>4</v>
      </c>
      <c r="AD45" s="33">
        <v>2</v>
      </c>
      <c r="AE45" s="33">
        <v>1</v>
      </c>
      <c r="AF45" s="33">
        <v>4</v>
      </c>
      <c r="AG45" s="33">
        <v>2</v>
      </c>
      <c r="AH45" s="33">
        <v>1</v>
      </c>
      <c r="AI45" s="33">
        <v>2</v>
      </c>
      <c r="AJ45" s="33">
        <v>2</v>
      </c>
      <c r="AK45" s="33">
        <v>4</v>
      </c>
      <c r="AL45" s="33">
        <v>4</v>
      </c>
      <c r="AM45" s="33">
        <v>3</v>
      </c>
      <c r="AN45" s="33">
        <v>3</v>
      </c>
      <c r="AO45" s="33">
        <v>4</v>
      </c>
      <c r="AP45" s="33">
        <v>4</v>
      </c>
      <c r="AQ45" s="33">
        <v>2</v>
      </c>
      <c r="AR45" s="33">
        <v>4</v>
      </c>
      <c r="AS45" s="33">
        <v>3</v>
      </c>
      <c r="AT45" s="33">
        <v>2</v>
      </c>
      <c r="AU45" s="33">
        <v>3</v>
      </c>
      <c r="AV45" s="33">
        <v>3</v>
      </c>
      <c r="AW45" s="33">
        <v>2</v>
      </c>
      <c r="AX45" s="33">
        <v>3</v>
      </c>
      <c r="AY45" s="33">
        <v>4</v>
      </c>
      <c r="AZ45" s="33">
        <v>4</v>
      </c>
      <c r="BA45" s="33">
        <v>4</v>
      </c>
      <c r="BB45" s="33">
        <v>2</v>
      </c>
      <c r="BC45" s="33">
        <v>3</v>
      </c>
      <c r="BD45" s="33">
        <v>1</v>
      </c>
      <c r="BE45" s="33">
        <v>1</v>
      </c>
      <c r="BF45" s="33">
        <v>3</v>
      </c>
      <c r="BG45" s="33" t="s">
        <v>427</v>
      </c>
      <c r="BH45" s="33" t="s">
        <v>343</v>
      </c>
      <c r="BI45" s="33">
        <v>4</v>
      </c>
      <c r="BJ45" s="33">
        <v>5</v>
      </c>
      <c r="BK45" s="33">
        <v>4</v>
      </c>
      <c r="BL45" s="33">
        <v>4</v>
      </c>
      <c r="BM45" s="33">
        <v>3</v>
      </c>
      <c r="BN45" s="33">
        <v>3</v>
      </c>
      <c r="BO45" s="33">
        <v>4</v>
      </c>
      <c r="BP45" s="33">
        <v>4</v>
      </c>
      <c r="BQ45" s="33">
        <v>3</v>
      </c>
      <c r="BR45" s="33">
        <v>1</v>
      </c>
      <c r="BS45" s="33">
        <v>2</v>
      </c>
      <c r="BT45" s="33">
        <v>4</v>
      </c>
      <c r="BU45" s="33">
        <v>3</v>
      </c>
      <c r="BV45" s="33">
        <v>2</v>
      </c>
      <c r="BW45" s="33" t="s">
        <v>146</v>
      </c>
      <c r="BX45" s="33" t="s">
        <v>428</v>
      </c>
      <c r="BY45" s="33" t="s">
        <v>163</v>
      </c>
      <c r="BZ45" s="33" t="s">
        <v>169</v>
      </c>
      <c r="CA45" s="33" t="s">
        <v>176</v>
      </c>
      <c r="CB45" s="33" t="s">
        <v>183</v>
      </c>
      <c r="CC45" s="33" t="s">
        <v>345</v>
      </c>
      <c r="CD45" s="33" t="s">
        <v>153</v>
      </c>
      <c r="CE45" s="33" t="s">
        <v>203</v>
      </c>
      <c r="CF45" s="33" t="s">
        <v>208</v>
      </c>
      <c r="CG45" s="33" t="s">
        <v>214</v>
      </c>
    </row>
    <row r="46" spans="1:86" ht="12.75" x14ac:dyDescent="0.2">
      <c r="A46" s="36">
        <v>43082.643067777783</v>
      </c>
      <c r="B46" s="33">
        <v>2</v>
      </c>
      <c r="C46" s="33">
        <v>4</v>
      </c>
      <c r="D46" s="33">
        <v>2</v>
      </c>
      <c r="E46" s="33">
        <v>1</v>
      </c>
      <c r="F46" s="33">
        <v>1</v>
      </c>
      <c r="G46" s="33" t="s">
        <v>5</v>
      </c>
      <c r="H46" s="33">
        <v>1</v>
      </c>
      <c r="I46" s="33">
        <v>1</v>
      </c>
      <c r="J46" s="33">
        <v>1</v>
      </c>
      <c r="K46" s="33">
        <v>1</v>
      </c>
      <c r="L46" s="33">
        <v>1</v>
      </c>
      <c r="M46" s="33">
        <v>3</v>
      </c>
      <c r="N46" s="33">
        <v>1</v>
      </c>
      <c r="O46" s="33">
        <v>1</v>
      </c>
      <c r="P46" s="33">
        <v>1</v>
      </c>
      <c r="Q46" s="33">
        <v>4</v>
      </c>
      <c r="R46" s="33">
        <v>2</v>
      </c>
      <c r="S46" s="33">
        <v>1</v>
      </c>
      <c r="T46" s="33">
        <v>1</v>
      </c>
      <c r="U46" s="33">
        <v>1</v>
      </c>
      <c r="V46" s="33">
        <v>1</v>
      </c>
      <c r="W46" s="33">
        <v>1</v>
      </c>
      <c r="X46" s="33">
        <v>4</v>
      </c>
      <c r="Y46" s="33">
        <v>1</v>
      </c>
      <c r="Z46" s="33">
        <v>1</v>
      </c>
      <c r="AA46" s="33">
        <v>2</v>
      </c>
      <c r="AB46" s="33">
        <v>1</v>
      </c>
      <c r="AC46" s="33">
        <v>1</v>
      </c>
      <c r="AD46" s="33">
        <v>4</v>
      </c>
      <c r="AE46" s="33">
        <v>1</v>
      </c>
      <c r="AF46" s="33">
        <v>4</v>
      </c>
      <c r="AG46" s="33">
        <v>1</v>
      </c>
      <c r="AH46" s="33">
        <v>1</v>
      </c>
      <c r="AI46" s="33">
        <v>2</v>
      </c>
      <c r="AJ46" s="33">
        <v>5</v>
      </c>
      <c r="AK46" s="33">
        <v>1</v>
      </c>
      <c r="AL46" s="33">
        <v>5</v>
      </c>
      <c r="AM46" s="33">
        <v>2</v>
      </c>
      <c r="AN46" s="33">
        <v>1</v>
      </c>
      <c r="AO46" s="33">
        <v>1</v>
      </c>
      <c r="AP46" s="33">
        <v>5</v>
      </c>
      <c r="AQ46" s="33">
        <v>1</v>
      </c>
      <c r="AR46" s="33">
        <v>1</v>
      </c>
      <c r="AS46" s="33">
        <v>1</v>
      </c>
      <c r="AT46" s="33">
        <v>2</v>
      </c>
      <c r="AU46" s="33">
        <v>1</v>
      </c>
      <c r="AV46" s="33">
        <v>4</v>
      </c>
      <c r="AW46" s="33">
        <v>1</v>
      </c>
      <c r="AX46" s="33">
        <v>2</v>
      </c>
      <c r="AY46" s="33">
        <v>1</v>
      </c>
      <c r="AZ46" s="33">
        <v>2</v>
      </c>
      <c r="BA46" s="33">
        <v>1</v>
      </c>
      <c r="BB46" s="33">
        <v>1</v>
      </c>
      <c r="BC46" s="33">
        <v>1</v>
      </c>
      <c r="BD46" s="33">
        <v>1</v>
      </c>
      <c r="BE46" s="33">
        <v>1</v>
      </c>
      <c r="BF46" s="33">
        <v>3</v>
      </c>
      <c r="BH46" s="33" t="s">
        <v>130</v>
      </c>
      <c r="BI46" s="33">
        <v>1</v>
      </c>
      <c r="BJ46" s="33">
        <v>1</v>
      </c>
      <c r="BK46" s="33">
        <v>1</v>
      </c>
      <c r="BL46" s="33">
        <v>1</v>
      </c>
      <c r="BM46" s="33">
        <v>1</v>
      </c>
      <c r="BN46" s="33">
        <v>2</v>
      </c>
      <c r="BO46" s="33">
        <v>2</v>
      </c>
      <c r="BP46" s="33">
        <v>3</v>
      </c>
      <c r="BQ46" s="33">
        <v>4</v>
      </c>
      <c r="BR46" s="33">
        <v>1</v>
      </c>
      <c r="BS46" s="33">
        <v>1</v>
      </c>
      <c r="BT46" s="33">
        <v>1</v>
      </c>
      <c r="BU46" s="33">
        <v>4</v>
      </c>
      <c r="BV46" s="33">
        <v>2</v>
      </c>
      <c r="BW46" s="33" t="s">
        <v>146</v>
      </c>
      <c r="BX46" s="33" t="s">
        <v>429</v>
      </c>
      <c r="BY46" s="33" t="s">
        <v>162</v>
      </c>
      <c r="BZ46" s="33" t="s">
        <v>169</v>
      </c>
      <c r="CA46" s="33" t="s">
        <v>176</v>
      </c>
      <c r="CB46" s="33" t="s">
        <v>183</v>
      </c>
      <c r="CC46" s="33" t="s">
        <v>430</v>
      </c>
      <c r="CD46" s="33" t="s">
        <v>204</v>
      </c>
      <c r="CE46" s="33" t="s">
        <v>346</v>
      </c>
      <c r="CF46" s="33" t="s">
        <v>208</v>
      </c>
      <c r="CG46" s="33" t="s">
        <v>214</v>
      </c>
    </row>
    <row r="47" spans="1:86" ht="12.75" x14ac:dyDescent="0.2">
      <c r="A47" s="36">
        <v>43082.656544074074</v>
      </c>
      <c r="B47" s="33">
        <v>3</v>
      </c>
      <c r="C47" s="33">
        <v>5</v>
      </c>
      <c r="D47" s="33">
        <v>4</v>
      </c>
      <c r="E47" s="33">
        <v>4</v>
      </c>
      <c r="F47" s="33">
        <v>1</v>
      </c>
      <c r="G47" s="33">
        <v>5</v>
      </c>
      <c r="H47" s="33">
        <v>4</v>
      </c>
      <c r="I47" s="33">
        <v>3</v>
      </c>
      <c r="J47" s="33">
        <v>1</v>
      </c>
      <c r="K47" s="33">
        <v>2</v>
      </c>
      <c r="L47" s="33">
        <v>2</v>
      </c>
      <c r="M47" s="33">
        <v>3</v>
      </c>
      <c r="N47" s="33">
        <v>3</v>
      </c>
      <c r="O47" s="33">
        <v>2</v>
      </c>
      <c r="P47" s="33">
        <v>3</v>
      </c>
      <c r="Q47" s="33">
        <v>3</v>
      </c>
      <c r="R47" s="33">
        <v>2</v>
      </c>
      <c r="S47" s="33">
        <v>2</v>
      </c>
      <c r="T47" s="33">
        <v>2</v>
      </c>
      <c r="U47" s="33">
        <v>3</v>
      </c>
      <c r="V47" s="33">
        <v>1</v>
      </c>
      <c r="W47" s="33">
        <v>2</v>
      </c>
      <c r="X47" s="33">
        <v>4</v>
      </c>
      <c r="Y47" s="33">
        <v>2</v>
      </c>
      <c r="Z47" s="33">
        <v>3</v>
      </c>
      <c r="AA47" s="33">
        <v>3</v>
      </c>
      <c r="AB47" s="33">
        <v>3</v>
      </c>
      <c r="AC47" s="33">
        <v>2</v>
      </c>
      <c r="AD47" s="33">
        <v>3</v>
      </c>
      <c r="AE47" s="33">
        <v>1</v>
      </c>
      <c r="AF47" s="33">
        <v>3</v>
      </c>
      <c r="AG47" s="33">
        <v>2</v>
      </c>
      <c r="AH47" s="33">
        <v>4</v>
      </c>
      <c r="AI47" s="33">
        <v>4</v>
      </c>
      <c r="AJ47" s="33">
        <v>3</v>
      </c>
      <c r="AK47" s="33">
        <v>4</v>
      </c>
      <c r="AL47" s="33">
        <v>4</v>
      </c>
      <c r="AM47" s="33">
        <v>4</v>
      </c>
      <c r="AN47" s="33">
        <v>4</v>
      </c>
      <c r="AO47" s="33">
        <v>2</v>
      </c>
      <c r="AP47" s="33">
        <v>5</v>
      </c>
      <c r="AQ47" s="33">
        <v>5</v>
      </c>
      <c r="AR47" s="33">
        <v>3</v>
      </c>
      <c r="AS47" s="33">
        <v>1</v>
      </c>
      <c r="AT47" s="33">
        <v>3</v>
      </c>
      <c r="AU47" s="33">
        <v>2</v>
      </c>
      <c r="AV47" s="33">
        <v>3</v>
      </c>
      <c r="AW47" s="33">
        <v>4</v>
      </c>
      <c r="AX47" s="33">
        <v>2</v>
      </c>
      <c r="AY47" s="33">
        <v>3</v>
      </c>
      <c r="AZ47" s="33">
        <v>4</v>
      </c>
      <c r="BA47" s="33">
        <v>2</v>
      </c>
      <c r="BB47" s="33">
        <v>3</v>
      </c>
      <c r="BC47" s="33">
        <v>3</v>
      </c>
      <c r="BD47" s="33">
        <v>4</v>
      </c>
      <c r="BE47" s="33">
        <v>2</v>
      </c>
      <c r="BF47" s="33">
        <v>3</v>
      </c>
      <c r="BG47" s="33" t="s">
        <v>431</v>
      </c>
      <c r="BH47" s="33" t="s">
        <v>432</v>
      </c>
      <c r="BI47" s="33">
        <v>2</v>
      </c>
      <c r="BJ47" s="33">
        <v>4</v>
      </c>
      <c r="BK47" s="33">
        <v>5</v>
      </c>
      <c r="BL47" s="33">
        <v>4</v>
      </c>
      <c r="BM47" s="33">
        <v>4</v>
      </c>
      <c r="BN47" s="33">
        <v>4</v>
      </c>
      <c r="BO47" s="33">
        <v>5</v>
      </c>
      <c r="BP47" s="33">
        <v>4</v>
      </c>
      <c r="BQ47" s="33">
        <v>4</v>
      </c>
      <c r="BR47" s="33" t="s">
        <v>5</v>
      </c>
      <c r="BS47" s="33">
        <v>4</v>
      </c>
      <c r="BT47" s="33">
        <v>2</v>
      </c>
      <c r="BU47" s="33">
        <v>3</v>
      </c>
      <c r="BV47" s="33">
        <v>2</v>
      </c>
      <c r="BW47" s="33" t="s">
        <v>146</v>
      </c>
      <c r="BX47" s="33" t="s">
        <v>433</v>
      </c>
      <c r="BY47" s="33" t="s">
        <v>162</v>
      </c>
      <c r="BZ47" s="33" t="s">
        <v>170</v>
      </c>
      <c r="CA47" s="33" t="s">
        <v>176</v>
      </c>
      <c r="CB47" s="33" t="s">
        <v>183</v>
      </c>
      <c r="CC47" s="33" t="s">
        <v>434</v>
      </c>
      <c r="CD47" s="33" t="s">
        <v>204</v>
      </c>
      <c r="CE47" s="33" t="s">
        <v>203</v>
      </c>
      <c r="CF47" s="33" t="s">
        <v>208</v>
      </c>
      <c r="CG47" s="33" t="s">
        <v>214</v>
      </c>
    </row>
    <row r="48" spans="1:86" ht="12.75" x14ac:dyDescent="0.2">
      <c r="A48" s="36">
        <v>43082.664978414352</v>
      </c>
      <c r="B48" s="33">
        <v>1</v>
      </c>
      <c r="C48" s="33">
        <v>1</v>
      </c>
      <c r="D48" s="33">
        <v>2</v>
      </c>
      <c r="E48" s="33">
        <v>1</v>
      </c>
      <c r="F48" s="33">
        <v>1</v>
      </c>
      <c r="G48" s="33">
        <v>5</v>
      </c>
      <c r="H48" s="33">
        <v>4</v>
      </c>
      <c r="I48" s="33">
        <v>3</v>
      </c>
      <c r="J48" s="33">
        <v>1</v>
      </c>
      <c r="K48" s="33">
        <v>5</v>
      </c>
      <c r="L48" s="33">
        <v>4</v>
      </c>
      <c r="M48" s="33">
        <v>2</v>
      </c>
      <c r="N48" s="33">
        <v>1</v>
      </c>
      <c r="O48" s="33">
        <v>4</v>
      </c>
      <c r="P48" s="33">
        <v>3</v>
      </c>
      <c r="Q48" s="33">
        <v>1</v>
      </c>
      <c r="R48" s="33">
        <v>1</v>
      </c>
      <c r="S48" s="33">
        <v>1</v>
      </c>
      <c r="T48" s="33">
        <v>1</v>
      </c>
      <c r="U48" s="33">
        <v>1</v>
      </c>
      <c r="V48" s="33">
        <v>1</v>
      </c>
      <c r="W48" s="33">
        <v>1</v>
      </c>
      <c r="X48" s="33">
        <v>1</v>
      </c>
      <c r="Y48" s="33">
        <v>1</v>
      </c>
      <c r="Z48" s="33">
        <v>4</v>
      </c>
      <c r="AA48" s="33">
        <v>2</v>
      </c>
      <c r="AB48" s="33">
        <v>4</v>
      </c>
      <c r="AC48" s="33">
        <v>1</v>
      </c>
      <c r="AD48" s="33">
        <v>4</v>
      </c>
      <c r="AE48" s="33">
        <v>3</v>
      </c>
      <c r="AF48" s="33">
        <v>3</v>
      </c>
      <c r="AG48" s="33">
        <v>4</v>
      </c>
      <c r="AH48" s="33">
        <v>5</v>
      </c>
      <c r="AI48" s="33">
        <v>1</v>
      </c>
      <c r="AJ48" s="33">
        <v>2</v>
      </c>
      <c r="AK48" s="33">
        <v>1</v>
      </c>
      <c r="AL48" s="33">
        <v>2</v>
      </c>
      <c r="AM48" s="33">
        <v>1</v>
      </c>
      <c r="AN48" s="33">
        <v>1</v>
      </c>
      <c r="AO48" s="33">
        <v>1</v>
      </c>
      <c r="AP48" s="33">
        <v>5</v>
      </c>
      <c r="AQ48" s="33">
        <v>4</v>
      </c>
      <c r="AR48" s="33">
        <v>4</v>
      </c>
      <c r="AS48" s="33">
        <v>1</v>
      </c>
      <c r="AT48" s="33">
        <v>4</v>
      </c>
      <c r="AU48" s="33">
        <v>4</v>
      </c>
      <c r="AV48" s="33">
        <v>1</v>
      </c>
      <c r="AW48" s="33">
        <v>1</v>
      </c>
      <c r="AX48" s="33">
        <v>4</v>
      </c>
      <c r="AY48" s="33">
        <v>2</v>
      </c>
      <c r="AZ48" s="33">
        <v>1</v>
      </c>
      <c r="BA48" s="33">
        <v>3</v>
      </c>
      <c r="BB48" s="33">
        <v>1</v>
      </c>
      <c r="BC48" s="33">
        <v>2</v>
      </c>
      <c r="BD48" s="33">
        <v>1</v>
      </c>
      <c r="BE48" s="33">
        <v>1</v>
      </c>
      <c r="BF48" s="33">
        <v>1</v>
      </c>
      <c r="BH48" s="33" t="s">
        <v>435</v>
      </c>
      <c r="BK48" s="33">
        <v>5</v>
      </c>
      <c r="BN48" s="33">
        <v>4</v>
      </c>
      <c r="BS48" s="33">
        <v>4</v>
      </c>
      <c r="BW48" s="33" t="s">
        <v>146</v>
      </c>
      <c r="BX48" s="33" t="s">
        <v>436</v>
      </c>
      <c r="BY48" s="33" t="s">
        <v>163</v>
      </c>
      <c r="BZ48" s="33" t="s">
        <v>170</v>
      </c>
      <c r="CA48" s="33" t="s">
        <v>176</v>
      </c>
      <c r="CB48" s="33" t="s">
        <v>183</v>
      </c>
      <c r="CC48" s="33" t="s">
        <v>437</v>
      </c>
      <c r="CD48" s="33" t="s">
        <v>153</v>
      </c>
      <c r="CE48" s="33" t="s">
        <v>325</v>
      </c>
      <c r="CF48" s="33" t="s">
        <v>208</v>
      </c>
      <c r="CG48" s="33" t="s">
        <v>214</v>
      </c>
    </row>
    <row r="49" spans="1:86" ht="12.75" x14ac:dyDescent="0.2">
      <c r="A49" s="36">
        <v>43082.713476412042</v>
      </c>
      <c r="B49" s="33">
        <v>5</v>
      </c>
      <c r="C49" s="33">
        <v>1</v>
      </c>
      <c r="D49" s="33">
        <v>1</v>
      </c>
      <c r="E49" s="33">
        <v>4</v>
      </c>
      <c r="F49" s="33">
        <v>1</v>
      </c>
      <c r="G49" s="33">
        <v>1</v>
      </c>
      <c r="H49" s="33">
        <v>1</v>
      </c>
      <c r="I49" s="33">
        <v>3</v>
      </c>
      <c r="J49" s="33">
        <v>5</v>
      </c>
      <c r="K49" s="33">
        <v>1</v>
      </c>
      <c r="L49" s="33">
        <v>1</v>
      </c>
      <c r="M49" s="33">
        <v>1</v>
      </c>
      <c r="N49" s="33">
        <v>1</v>
      </c>
      <c r="O49" s="33">
        <v>4</v>
      </c>
      <c r="P49" s="33">
        <v>4</v>
      </c>
      <c r="Q49" s="33">
        <v>1</v>
      </c>
      <c r="R49" s="33">
        <v>3</v>
      </c>
      <c r="S49" s="33">
        <v>3</v>
      </c>
      <c r="T49" s="33">
        <v>1</v>
      </c>
      <c r="U49" s="33">
        <v>1</v>
      </c>
      <c r="V49" s="33">
        <v>1</v>
      </c>
      <c r="W49" s="33">
        <v>1</v>
      </c>
      <c r="X49" s="33">
        <v>5</v>
      </c>
      <c r="Y49" s="33">
        <v>1</v>
      </c>
      <c r="Z49" s="33">
        <v>4</v>
      </c>
      <c r="AA49" s="33">
        <v>3</v>
      </c>
      <c r="AB49" s="33">
        <v>5</v>
      </c>
      <c r="AC49" s="33">
        <v>1</v>
      </c>
      <c r="AD49" s="33">
        <v>4</v>
      </c>
      <c r="AE49" s="33">
        <v>4</v>
      </c>
      <c r="AF49" s="33">
        <v>1</v>
      </c>
      <c r="AG49" s="33">
        <v>5</v>
      </c>
      <c r="AH49" s="33">
        <v>3</v>
      </c>
      <c r="AI49" s="33">
        <v>5</v>
      </c>
      <c r="AJ49" s="33">
        <v>4</v>
      </c>
      <c r="AK49" s="33">
        <v>5</v>
      </c>
      <c r="AL49" s="33">
        <v>1</v>
      </c>
      <c r="AM49" s="33">
        <v>1</v>
      </c>
      <c r="AN49" s="33">
        <v>4</v>
      </c>
      <c r="AO49" s="33">
        <v>1</v>
      </c>
      <c r="AP49" s="33">
        <v>1</v>
      </c>
      <c r="AQ49" s="33">
        <v>1</v>
      </c>
      <c r="AR49" s="33">
        <v>3</v>
      </c>
      <c r="AS49" s="33">
        <v>5</v>
      </c>
      <c r="AT49" s="33">
        <v>1</v>
      </c>
      <c r="AU49" s="33">
        <v>1</v>
      </c>
      <c r="AV49" s="33">
        <v>1</v>
      </c>
      <c r="AW49" s="33">
        <v>3</v>
      </c>
      <c r="AX49" s="33">
        <v>5</v>
      </c>
      <c r="AY49" s="33">
        <v>3</v>
      </c>
      <c r="AZ49" s="33">
        <v>3</v>
      </c>
      <c r="BA49" s="33">
        <v>3</v>
      </c>
      <c r="BB49" s="33">
        <v>3</v>
      </c>
      <c r="BC49" s="33">
        <v>1</v>
      </c>
      <c r="BD49" s="33">
        <v>1</v>
      </c>
      <c r="BE49" s="33">
        <v>1</v>
      </c>
      <c r="BF49" s="33">
        <v>1</v>
      </c>
      <c r="BG49" s="33" t="s">
        <v>438</v>
      </c>
      <c r="BQ49" s="33">
        <v>4</v>
      </c>
      <c r="BR49" s="33">
        <v>1</v>
      </c>
      <c r="BS49" s="33" t="s">
        <v>5</v>
      </c>
      <c r="BT49" s="33">
        <v>1</v>
      </c>
      <c r="BU49" s="33">
        <v>2</v>
      </c>
      <c r="BV49" s="33">
        <v>2</v>
      </c>
      <c r="BW49" s="33" t="s">
        <v>145</v>
      </c>
      <c r="BY49" s="33" t="s">
        <v>163</v>
      </c>
      <c r="BZ49" s="33" t="s">
        <v>170</v>
      </c>
      <c r="CA49" s="33" t="s">
        <v>176</v>
      </c>
      <c r="CB49" s="33" t="s">
        <v>183</v>
      </c>
      <c r="CC49" s="33" t="s">
        <v>439</v>
      </c>
      <c r="CD49" s="33" t="s">
        <v>440</v>
      </c>
      <c r="CE49" s="33" t="s">
        <v>383</v>
      </c>
      <c r="CF49" s="33" t="s">
        <v>209</v>
      </c>
      <c r="CG49" s="33" t="s">
        <v>215</v>
      </c>
    </row>
    <row r="50" spans="1:86" ht="12.75" x14ac:dyDescent="0.2">
      <c r="A50" s="36">
        <v>43082.748825127317</v>
      </c>
      <c r="B50" s="33">
        <v>5</v>
      </c>
      <c r="C50" s="33">
        <v>5</v>
      </c>
      <c r="D50" s="33">
        <v>4</v>
      </c>
      <c r="E50" s="33">
        <v>1</v>
      </c>
      <c r="F50" s="33">
        <v>4</v>
      </c>
      <c r="G50" s="33">
        <v>4</v>
      </c>
      <c r="H50" s="33">
        <v>1</v>
      </c>
      <c r="I50" s="33">
        <v>4</v>
      </c>
      <c r="J50" s="33">
        <v>1</v>
      </c>
      <c r="K50" s="33">
        <v>5</v>
      </c>
      <c r="L50" s="33">
        <v>4</v>
      </c>
      <c r="M50" s="33">
        <v>1</v>
      </c>
      <c r="N50" s="33">
        <v>2</v>
      </c>
      <c r="O50" s="33">
        <v>5</v>
      </c>
      <c r="P50" s="33">
        <v>3</v>
      </c>
      <c r="Q50" s="33">
        <v>2</v>
      </c>
      <c r="R50" s="33">
        <v>3</v>
      </c>
      <c r="S50" s="33">
        <v>1</v>
      </c>
      <c r="T50" s="33">
        <v>1</v>
      </c>
      <c r="U50" s="33">
        <v>5</v>
      </c>
      <c r="V50" s="33">
        <v>3</v>
      </c>
      <c r="W50" s="33">
        <v>1</v>
      </c>
      <c r="X50" s="33">
        <v>5</v>
      </c>
      <c r="Y50" s="33">
        <v>5</v>
      </c>
      <c r="Z50" s="33">
        <v>5</v>
      </c>
      <c r="AA50" s="33">
        <v>5</v>
      </c>
      <c r="AB50" s="33">
        <v>3</v>
      </c>
      <c r="AC50" s="33">
        <v>5</v>
      </c>
      <c r="AD50" s="33">
        <v>5</v>
      </c>
      <c r="AE50" s="33">
        <v>3</v>
      </c>
      <c r="AF50" s="33">
        <v>3</v>
      </c>
      <c r="AG50" s="33">
        <v>5</v>
      </c>
      <c r="AH50" s="33">
        <v>5</v>
      </c>
      <c r="AI50" s="33">
        <v>5</v>
      </c>
      <c r="AJ50" s="33">
        <v>5</v>
      </c>
      <c r="AK50" s="33">
        <v>4</v>
      </c>
      <c r="AL50" s="33">
        <v>5</v>
      </c>
      <c r="AM50" s="33">
        <v>4</v>
      </c>
      <c r="AN50" s="33">
        <v>1</v>
      </c>
      <c r="AO50" s="33">
        <v>2</v>
      </c>
      <c r="AP50" s="33">
        <v>5</v>
      </c>
      <c r="AQ50" s="33">
        <v>5</v>
      </c>
      <c r="AR50" s="33">
        <v>4</v>
      </c>
      <c r="AS50" s="33">
        <v>1</v>
      </c>
      <c r="AT50" s="33">
        <v>5</v>
      </c>
      <c r="AU50" s="33">
        <v>5</v>
      </c>
      <c r="AV50" s="33">
        <v>1</v>
      </c>
      <c r="AW50" s="33">
        <v>1</v>
      </c>
      <c r="AX50" s="33">
        <v>5</v>
      </c>
      <c r="AY50" s="33">
        <v>4</v>
      </c>
      <c r="AZ50" s="33">
        <v>3</v>
      </c>
      <c r="BA50" s="33">
        <v>3</v>
      </c>
      <c r="BB50" s="33">
        <v>1</v>
      </c>
      <c r="BC50" s="33">
        <v>1</v>
      </c>
      <c r="BD50" s="33">
        <v>5</v>
      </c>
      <c r="BE50" s="33">
        <v>2</v>
      </c>
      <c r="BF50" s="33">
        <v>1</v>
      </c>
      <c r="BG50" s="33" t="s">
        <v>441</v>
      </c>
      <c r="BQ50" s="33" t="s">
        <v>5</v>
      </c>
      <c r="BR50" s="33" t="s">
        <v>5</v>
      </c>
      <c r="BS50" s="33">
        <v>5</v>
      </c>
      <c r="BT50" s="33" t="s">
        <v>5</v>
      </c>
      <c r="BU50" s="33">
        <v>3</v>
      </c>
      <c r="BV50" s="33">
        <v>5</v>
      </c>
      <c r="BW50" s="33" t="s">
        <v>145</v>
      </c>
      <c r="BX50" s="33" t="s">
        <v>442</v>
      </c>
      <c r="BY50" s="33" t="s">
        <v>162</v>
      </c>
      <c r="BZ50" s="33" t="s">
        <v>171</v>
      </c>
      <c r="CA50" s="33" t="s">
        <v>176</v>
      </c>
      <c r="CB50" s="33" t="s">
        <v>184</v>
      </c>
      <c r="CC50" s="33" t="s">
        <v>191</v>
      </c>
      <c r="CD50" s="33" t="s">
        <v>192</v>
      </c>
      <c r="CE50" s="33" t="s">
        <v>321</v>
      </c>
      <c r="CF50" s="33" t="s">
        <v>209</v>
      </c>
      <c r="CG50" s="33" t="s">
        <v>215</v>
      </c>
    </row>
    <row r="51" spans="1:86" ht="12.75" x14ac:dyDescent="0.2">
      <c r="A51" s="36">
        <v>43082.757378773153</v>
      </c>
      <c r="B51" s="33">
        <v>1</v>
      </c>
      <c r="C51" s="33">
        <v>5</v>
      </c>
      <c r="D51" s="33">
        <v>1</v>
      </c>
      <c r="E51" s="33">
        <v>3</v>
      </c>
      <c r="F51" s="33">
        <v>3</v>
      </c>
      <c r="G51" s="33">
        <v>1</v>
      </c>
      <c r="H51" s="33">
        <v>3</v>
      </c>
      <c r="I51" s="33">
        <v>2</v>
      </c>
      <c r="J51" s="33">
        <v>5</v>
      </c>
      <c r="K51" s="33">
        <v>3</v>
      </c>
      <c r="L51" s="33">
        <v>5</v>
      </c>
      <c r="M51" s="33">
        <v>3</v>
      </c>
      <c r="N51" s="33">
        <v>3</v>
      </c>
      <c r="O51" s="33">
        <v>5</v>
      </c>
      <c r="P51" s="33">
        <v>5</v>
      </c>
      <c r="Q51" s="33" t="s">
        <v>5</v>
      </c>
      <c r="R51" s="33">
        <v>5</v>
      </c>
      <c r="S51" s="33">
        <v>3</v>
      </c>
      <c r="T51" s="33">
        <v>5</v>
      </c>
      <c r="U51" s="33">
        <v>1</v>
      </c>
      <c r="V51" s="33" t="s">
        <v>5</v>
      </c>
      <c r="W51" s="33">
        <v>3</v>
      </c>
      <c r="X51" s="33">
        <v>3</v>
      </c>
      <c r="Y51" s="33">
        <v>3</v>
      </c>
      <c r="Z51" s="33">
        <v>3</v>
      </c>
      <c r="AA51" s="33">
        <v>3</v>
      </c>
      <c r="AB51" s="33">
        <v>3</v>
      </c>
      <c r="AC51" s="33">
        <v>3</v>
      </c>
      <c r="AD51" s="33">
        <v>3</v>
      </c>
      <c r="AE51" s="33">
        <v>3</v>
      </c>
      <c r="AF51" s="33">
        <v>3</v>
      </c>
      <c r="AG51" s="33">
        <v>3</v>
      </c>
      <c r="AH51" s="33">
        <v>3</v>
      </c>
      <c r="AI51" s="33">
        <v>3</v>
      </c>
      <c r="AJ51" s="33">
        <v>3</v>
      </c>
      <c r="AK51" s="33">
        <v>1</v>
      </c>
      <c r="AL51" s="33">
        <v>5</v>
      </c>
      <c r="AM51" s="33">
        <v>1</v>
      </c>
      <c r="AN51" s="33">
        <v>5</v>
      </c>
      <c r="AO51" s="33">
        <v>5</v>
      </c>
      <c r="AP51" s="33">
        <v>3</v>
      </c>
      <c r="AQ51" s="33">
        <v>3</v>
      </c>
      <c r="AR51" s="33">
        <v>3</v>
      </c>
      <c r="AS51" s="33">
        <v>5</v>
      </c>
      <c r="AT51" s="33">
        <v>3</v>
      </c>
      <c r="AU51" s="33">
        <v>5</v>
      </c>
      <c r="AV51" s="33">
        <v>3</v>
      </c>
      <c r="AW51" s="33">
        <v>3</v>
      </c>
      <c r="AX51" s="33">
        <v>3</v>
      </c>
      <c r="AY51" s="33">
        <v>3</v>
      </c>
      <c r="AZ51" s="33" t="s">
        <v>5</v>
      </c>
      <c r="BA51" s="33">
        <v>5</v>
      </c>
      <c r="BB51" s="33">
        <v>3</v>
      </c>
      <c r="BC51" s="33">
        <v>5</v>
      </c>
      <c r="BD51" s="33" t="s">
        <v>5</v>
      </c>
      <c r="BE51" s="33" t="s">
        <v>5</v>
      </c>
      <c r="BF51" s="33">
        <v>5</v>
      </c>
      <c r="BG51" s="33" t="s">
        <v>443</v>
      </c>
      <c r="BW51" s="33" t="s">
        <v>145</v>
      </c>
      <c r="BY51" s="33" t="s">
        <v>162</v>
      </c>
      <c r="BZ51" s="33" t="s">
        <v>171</v>
      </c>
      <c r="CA51" s="33" t="s">
        <v>176</v>
      </c>
      <c r="CB51" s="33" t="s">
        <v>183</v>
      </c>
      <c r="CC51" s="33" t="s">
        <v>194</v>
      </c>
      <c r="CD51" s="33" t="s">
        <v>155</v>
      </c>
      <c r="CE51" s="33" t="s">
        <v>444</v>
      </c>
      <c r="CF51" s="33" t="s">
        <v>445</v>
      </c>
      <c r="CG51" s="33" t="s">
        <v>214</v>
      </c>
    </row>
    <row r="52" spans="1:86" ht="12.75" x14ac:dyDescent="0.2">
      <c r="A52" s="36">
        <v>43082.922197245367</v>
      </c>
      <c r="B52" s="33">
        <v>4</v>
      </c>
      <c r="C52" s="33">
        <v>5</v>
      </c>
      <c r="D52" s="33">
        <v>5</v>
      </c>
      <c r="E52" s="33">
        <v>2</v>
      </c>
      <c r="F52" s="33">
        <v>2</v>
      </c>
      <c r="G52" s="33">
        <v>5</v>
      </c>
      <c r="H52" s="33">
        <v>5</v>
      </c>
      <c r="I52" s="33">
        <v>5</v>
      </c>
      <c r="J52" s="33">
        <v>2</v>
      </c>
      <c r="K52" s="33">
        <v>5</v>
      </c>
      <c r="L52" s="33">
        <v>5</v>
      </c>
      <c r="M52" s="33">
        <v>4</v>
      </c>
      <c r="N52" s="33">
        <v>2</v>
      </c>
      <c r="O52" s="33">
        <v>5</v>
      </c>
      <c r="P52" s="33">
        <v>3</v>
      </c>
      <c r="Q52" s="33">
        <v>3</v>
      </c>
      <c r="R52" s="33">
        <v>4</v>
      </c>
      <c r="S52" s="33">
        <v>3</v>
      </c>
      <c r="T52" s="33">
        <v>5</v>
      </c>
      <c r="U52" s="33">
        <v>3</v>
      </c>
      <c r="V52" s="33">
        <v>1</v>
      </c>
      <c r="W52" s="33">
        <v>5</v>
      </c>
      <c r="X52" s="33">
        <v>2</v>
      </c>
      <c r="Y52" s="33">
        <v>3</v>
      </c>
      <c r="Z52" s="33">
        <v>4</v>
      </c>
      <c r="AA52" s="33">
        <v>4</v>
      </c>
      <c r="AB52" s="33">
        <v>5</v>
      </c>
      <c r="AC52" s="33">
        <v>3</v>
      </c>
      <c r="AD52" s="33">
        <v>5</v>
      </c>
      <c r="AE52" s="33">
        <v>4</v>
      </c>
      <c r="AF52" s="33">
        <v>4</v>
      </c>
      <c r="AG52" s="33">
        <v>3</v>
      </c>
      <c r="AH52" s="33">
        <v>4</v>
      </c>
      <c r="AI52" s="33">
        <v>3</v>
      </c>
      <c r="AJ52" s="33">
        <v>3</v>
      </c>
      <c r="AK52" s="33">
        <v>2</v>
      </c>
      <c r="AL52" s="33">
        <v>3</v>
      </c>
      <c r="AM52" s="33">
        <v>3</v>
      </c>
      <c r="AN52" s="33">
        <v>2</v>
      </c>
      <c r="AO52" s="33">
        <v>1</v>
      </c>
      <c r="AP52" s="33">
        <v>5</v>
      </c>
      <c r="AQ52" s="33">
        <v>5</v>
      </c>
      <c r="AR52" s="33">
        <v>5</v>
      </c>
      <c r="AS52" s="33">
        <v>2</v>
      </c>
      <c r="AT52" s="33">
        <v>5</v>
      </c>
      <c r="AU52" s="33">
        <v>5</v>
      </c>
      <c r="AV52" s="33">
        <v>4</v>
      </c>
      <c r="AW52" s="33">
        <v>2</v>
      </c>
      <c r="AX52" s="33">
        <v>4</v>
      </c>
      <c r="AY52" s="33">
        <v>3</v>
      </c>
      <c r="AZ52" s="33">
        <v>2</v>
      </c>
      <c r="BA52" s="33">
        <v>4</v>
      </c>
      <c r="BB52" s="33">
        <v>2</v>
      </c>
      <c r="BC52" s="33">
        <v>3</v>
      </c>
      <c r="BD52" s="33">
        <v>2</v>
      </c>
      <c r="BE52" s="33">
        <v>1</v>
      </c>
      <c r="BF52" s="33">
        <v>5</v>
      </c>
      <c r="BG52" s="33" t="s">
        <v>446</v>
      </c>
      <c r="BH52" s="33" t="s">
        <v>381</v>
      </c>
      <c r="BI52" s="33">
        <v>4</v>
      </c>
      <c r="BJ52" s="33">
        <v>4</v>
      </c>
      <c r="BK52" s="33">
        <v>5</v>
      </c>
      <c r="BL52" s="33">
        <v>4</v>
      </c>
      <c r="BM52" s="33">
        <v>4</v>
      </c>
      <c r="BN52" s="33">
        <v>5</v>
      </c>
      <c r="BO52" s="33">
        <v>4</v>
      </c>
      <c r="BP52" s="33">
        <v>3</v>
      </c>
      <c r="BQ52" s="33">
        <v>5</v>
      </c>
      <c r="BR52" s="33">
        <v>4</v>
      </c>
      <c r="BS52" s="33">
        <v>5</v>
      </c>
      <c r="BT52" s="33">
        <v>3</v>
      </c>
      <c r="BU52" s="33">
        <v>4</v>
      </c>
      <c r="BV52" s="33">
        <v>4</v>
      </c>
      <c r="BW52" s="33" t="s">
        <v>146</v>
      </c>
      <c r="BX52" s="33" t="s">
        <v>447</v>
      </c>
      <c r="BY52" s="33" t="s">
        <v>163</v>
      </c>
      <c r="BZ52" s="33" t="s">
        <v>172</v>
      </c>
      <c r="CA52" s="33" t="s">
        <v>176</v>
      </c>
      <c r="CB52" s="33" t="s">
        <v>183</v>
      </c>
      <c r="CC52" s="33" t="s">
        <v>448</v>
      </c>
      <c r="CD52" s="33" t="s">
        <v>202</v>
      </c>
      <c r="CE52" s="33" t="s">
        <v>444</v>
      </c>
      <c r="CF52" s="33" t="s">
        <v>208</v>
      </c>
      <c r="CG52" s="33" t="s">
        <v>214</v>
      </c>
    </row>
    <row r="53" spans="1:86" ht="12.75" x14ac:dyDescent="0.2">
      <c r="A53" s="36">
        <v>43083.051673877315</v>
      </c>
      <c r="B53" s="33">
        <v>2</v>
      </c>
      <c r="C53" s="33">
        <v>4</v>
      </c>
      <c r="D53" s="33">
        <v>3</v>
      </c>
      <c r="E53" s="33">
        <v>4</v>
      </c>
      <c r="F53" s="33">
        <v>3</v>
      </c>
      <c r="G53" s="33">
        <v>4</v>
      </c>
      <c r="H53" s="33">
        <v>4</v>
      </c>
      <c r="I53" s="33">
        <v>3</v>
      </c>
      <c r="J53" s="33">
        <v>2</v>
      </c>
      <c r="K53" s="33">
        <v>3</v>
      </c>
      <c r="L53" s="33">
        <v>3</v>
      </c>
      <c r="M53" s="33">
        <v>5</v>
      </c>
      <c r="N53" s="33">
        <v>2</v>
      </c>
      <c r="O53" s="33">
        <v>2</v>
      </c>
      <c r="P53" s="33">
        <v>4</v>
      </c>
      <c r="Q53" s="33">
        <v>3</v>
      </c>
      <c r="R53" s="33">
        <v>4</v>
      </c>
      <c r="S53" s="33">
        <v>5</v>
      </c>
      <c r="T53" s="33">
        <v>2</v>
      </c>
      <c r="U53" s="33">
        <v>4</v>
      </c>
      <c r="V53" s="33" t="s">
        <v>5</v>
      </c>
      <c r="W53" s="33">
        <v>3</v>
      </c>
      <c r="X53" s="33">
        <v>3</v>
      </c>
      <c r="Y53" s="33">
        <v>3</v>
      </c>
      <c r="Z53" s="33">
        <v>4</v>
      </c>
      <c r="AA53" s="33">
        <v>4</v>
      </c>
      <c r="AB53" s="33">
        <v>3</v>
      </c>
      <c r="AC53" s="33">
        <v>4</v>
      </c>
      <c r="AD53" s="33">
        <v>2</v>
      </c>
      <c r="AE53" s="33">
        <v>1</v>
      </c>
      <c r="AF53" s="33">
        <v>3</v>
      </c>
      <c r="AG53" s="33">
        <v>5</v>
      </c>
      <c r="AH53" s="33">
        <v>4</v>
      </c>
      <c r="AI53" s="33">
        <v>5</v>
      </c>
      <c r="AJ53" s="33">
        <v>3</v>
      </c>
      <c r="AK53" s="33">
        <v>2</v>
      </c>
      <c r="AL53" s="33">
        <v>4</v>
      </c>
      <c r="AM53" s="33">
        <v>3</v>
      </c>
      <c r="AN53" s="33">
        <v>5</v>
      </c>
      <c r="AO53" s="33">
        <v>3</v>
      </c>
      <c r="AP53" s="33">
        <v>4</v>
      </c>
      <c r="AQ53" s="33">
        <v>4</v>
      </c>
      <c r="AR53" s="33">
        <v>3</v>
      </c>
      <c r="AS53" s="33">
        <v>3</v>
      </c>
      <c r="AT53" s="33">
        <v>3</v>
      </c>
      <c r="AU53" s="33">
        <v>2</v>
      </c>
      <c r="AV53" s="33">
        <v>5</v>
      </c>
      <c r="AW53" s="33">
        <v>3</v>
      </c>
      <c r="AX53" s="33">
        <v>3</v>
      </c>
      <c r="AY53" s="33">
        <v>4</v>
      </c>
      <c r="AZ53" s="33">
        <v>3</v>
      </c>
      <c r="BA53" s="33">
        <v>3</v>
      </c>
      <c r="BB53" s="33">
        <v>5</v>
      </c>
      <c r="BC53" s="33">
        <v>2</v>
      </c>
      <c r="BD53" s="33">
        <v>4</v>
      </c>
      <c r="BE53" s="33" t="s">
        <v>5</v>
      </c>
      <c r="BF53" s="33">
        <v>3</v>
      </c>
      <c r="BH53" s="33" t="s">
        <v>449</v>
      </c>
      <c r="BI53" s="33" t="s">
        <v>5</v>
      </c>
      <c r="BJ53" s="33" t="s">
        <v>5</v>
      </c>
      <c r="BK53" s="33">
        <v>2</v>
      </c>
      <c r="BL53" s="33">
        <v>5</v>
      </c>
      <c r="BM53" s="33">
        <v>5</v>
      </c>
      <c r="BN53" s="33">
        <v>5</v>
      </c>
      <c r="BO53" s="33">
        <v>4</v>
      </c>
      <c r="BP53" s="33">
        <v>3</v>
      </c>
      <c r="BQ53" s="33">
        <v>4</v>
      </c>
      <c r="BR53" s="33">
        <v>1</v>
      </c>
      <c r="BS53" s="33">
        <v>4</v>
      </c>
      <c r="BT53" s="33">
        <v>3</v>
      </c>
      <c r="BU53" s="33">
        <v>3</v>
      </c>
      <c r="BV53" s="33">
        <v>4</v>
      </c>
      <c r="BW53" s="33" t="s">
        <v>146</v>
      </c>
      <c r="BX53" s="33" t="s">
        <v>450</v>
      </c>
      <c r="BY53" s="33" t="s">
        <v>163</v>
      </c>
      <c r="BZ53" s="33" t="s">
        <v>170</v>
      </c>
      <c r="CA53" s="33" t="s">
        <v>178</v>
      </c>
      <c r="CB53" s="33" t="s">
        <v>183</v>
      </c>
      <c r="CC53" s="33" t="s">
        <v>451</v>
      </c>
      <c r="CD53" s="33" t="s">
        <v>452</v>
      </c>
      <c r="CE53" s="33" t="s">
        <v>453</v>
      </c>
      <c r="CF53" s="33" t="s">
        <v>208</v>
      </c>
      <c r="CG53" s="33" t="s">
        <v>214</v>
      </c>
    </row>
    <row r="54" spans="1:86" ht="12.75" x14ac:dyDescent="0.2">
      <c r="A54" s="36">
        <v>43083.068741527779</v>
      </c>
      <c r="B54" s="33">
        <v>3</v>
      </c>
      <c r="C54" s="33">
        <v>2</v>
      </c>
      <c r="D54" s="33">
        <v>1</v>
      </c>
      <c r="E54" s="33">
        <v>3</v>
      </c>
      <c r="F54" s="33">
        <v>2</v>
      </c>
      <c r="G54" s="33" t="s">
        <v>5</v>
      </c>
      <c r="H54" s="33">
        <v>5</v>
      </c>
      <c r="I54" s="33">
        <v>2</v>
      </c>
      <c r="J54" s="33" t="s">
        <v>5</v>
      </c>
      <c r="K54" s="33">
        <v>2</v>
      </c>
      <c r="L54" s="33">
        <v>2</v>
      </c>
      <c r="M54" s="33">
        <v>2</v>
      </c>
      <c r="N54" s="33">
        <v>5</v>
      </c>
      <c r="O54" s="33">
        <v>4</v>
      </c>
      <c r="P54" s="33" t="s">
        <v>5</v>
      </c>
      <c r="Q54" s="33" t="s">
        <v>5</v>
      </c>
      <c r="R54" s="33" t="s">
        <v>5</v>
      </c>
      <c r="S54" s="33">
        <v>3</v>
      </c>
      <c r="T54" s="33">
        <v>4</v>
      </c>
      <c r="U54" s="33">
        <v>2</v>
      </c>
      <c r="V54" s="33">
        <v>1</v>
      </c>
      <c r="W54" s="33" t="s">
        <v>5</v>
      </c>
      <c r="X54" s="33">
        <v>1</v>
      </c>
      <c r="Y54" s="33">
        <v>5</v>
      </c>
      <c r="Z54" s="33">
        <v>1</v>
      </c>
      <c r="AA54" s="33">
        <v>3</v>
      </c>
      <c r="AB54" s="33">
        <v>3</v>
      </c>
      <c r="AC54" s="33">
        <v>4</v>
      </c>
      <c r="AD54" s="33">
        <v>1</v>
      </c>
      <c r="AE54" s="33">
        <v>4</v>
      </c>
      <c r="AF54" s="33">
        <v>1</v>
      </c>
      <c r="AG54" s="33">
        <v>5</v>
      </c>
      <c r="AH54" s="33">
        <v>5</v>
      </c>
      <c r="AI54" s="33">
        <v>5</v>
      </c>
      <c r="AJ54" s="33">
        <v>5</v>
      </c>
      <c r="AK54" s="33">
        <v>1</v>
      </c>
      <c r="AL54" s="33">
        <v>3</v>
      </c>
      <c r="AM54" s="33">
        <v>1</v>
      </c>
      <c r="AN54" s="33">
        <v>3</v>
      </c>
      <c r="AO54" s="33">
        <v>1</v>
      </c>
      <c r="AP54" s="33">
        <v>5</v>
      </c>
      <c r="AQ54" s="33">
        <v>5</v>
      </c>
      <c r="AR54" s="33">
        <v>3</v>
      </c>
      <c r="AS54" s="33">
        <v>5</v>
      </c>
      <c r="AT54" s="33">
        <v>1</v>
      </c>
      <c r="AU54" s="33">
        <v>1</v>
      </c>
      <c r="AV54" s="33">
        <v>1</v>
      </c>
      <c r="AW54" s="33">
        <v>3</v>
      </c>
      <c r="AX54" s="33">
        <v>4</v>
      </c>
      <c r="AY54" s="33">
        <v>5</v>
      </c>
      <c r="AZ54" s="33">
        <v>5</v>
      </c>
      <c r="BA54" s="33">
        <v>4</v>
      </c>
      <c r="BB54" s="33">
        <v>3</v>
      </c>
      <c r="BC54" s="33">
        <v>5</v>
      </c>
      <c r="BD54" s="33">
        <v>2</v>
      </c>
      <c r="BE54" s="33">
        <v>1</v>
      </c>
      <c r="BF54" s="33">
        <v>5</v>
      </c>
      <c r="BH54" s="33" t="s">
        <v>454</v>
      </c>
      <c r="BI54" s="33">
        <v>5</v>
      </c>
      <c r="BJ54" s="33">
        <v>5</v>
      </c>
      <c r="BK54" s="33">
        <v>5</v>
      </c>
      <c r="BL54" s="33">
        <v>5</v>
      </c>
      <c r="BM54" s="33">
        <v>5</v>
      </c>
      <c r="BN54" s="33">
        <v>5</v>
      </c>
      <c r="BO54" s="33">
        <v>5</v>
      </c>
      <c r="BP54" s="33">
        <v>5</v>
      </c>
      <c r="BQ54" s="33">
        <v>4</v>
      </c>
      <c r="BR54" s="33">
        <v>1</v>
      </c>
      <c r="BS54" s="33">
        <v>4</v>
      </c>
      <c r="BT54" s="33">
        <v>1</v>
      </c>
      <c r="BU54" s="33">
        <v>5</v>
      </c>
      <c r="BV54" s="33">
        <v>1</v>
      </c>
      <c r="BW54" s="33" t="s">
        <v>146</v>
      </c>
      <c r="BY54" s="33" t="s">
        <v>163</v>
      </c>
      <c r="BZ54" s="33" t="s">
        <v>169</v>
      </c>
      <c r="CB54" s="33" t="s">
        <v>183</v>
      </c>
      <c r="CC54" s="33" t="s">
        <v>455</v>
      </c>
      <c r="CD54" s="33" t="s">
        <v>203</v>
      </c>
      <c r="CE54" s="33" t="s">
        <v>456</v>
      </c>
      <c r="CF54" s="33" t="s">
        <v>208</v>
      </c>
      <c r="CG54" s="33" t="s">
        <v>214</v>
      </c>
    </row>
    <row r="55" spans="1:86" ht="12.75" x14ac:dyDescent="0.2">
      <c r="A55" s="36">
        <v>43083.111025416671</v>
      </c>
      <c r="B55" s="33">
        <v>1</v>
      </c>
      <c r="C55" s="33">
        <v>3</v>
      </c>
      <c r="D55" s="33">
        <v>1</v>
      </c>
      <c r="E55" s="33">
        <v>2</v>
      </c>
      <c r="F55" s="33">
        <v>2</v>
      </c>
      <c r="G55" s="33">
        <v>4</v>
      </c>
      <c r="H55" s="33">
        <v>1</v>
      </c>
      <c r="I55" s="33">
        <v>1</v>
      </c>
      <c r="J55" s="33">
        <v>1</v>
      </c>
      <c r="K55" s="33">
        <v>5</v>
      </c>
      <c r="L55" s="33">
        <v>1</v>
      </c>
      <c r="M55" s="33">
        <v>3</v>
      </c>
      <c r="N55" s="33">
        <v>2</v>
      </c>
      <c r="O55" s="33">
        <v>4</v>
      </c>
      <c r="P55" s="33">
        <v>5</v>
      </c>
      <c r="Q55" s="33">
        <v>4</v>
      </c>
      <c r="R55" s="33">
        <v>3</v>
      </c>
      <c r="S55" s="33">
        <v>2</v>
      </c>
      <c r="T55" s="33">
        <v>1</v>
      </c>
      <c r="U55" s="33">
        <v>2</v>
      </c>
      <c r="V55" s="33">
        <v>1</v>
      </c>
      <c r="W55" s="33">
        <v>4</v>
      </c>
      <c r="X55" s="33">
        <v>4</v>
      </c>
      <c r="Y55" s="33">
        <v>3</v>
      </c>
      <c r="Z55" s="33">
        <v>5</v>
      </c>
      <c r="AA55" s="33">
        <v>4</v>
      </c>
      <c r="AB55" s="33">
        <v>4</v>
      </c>
      <c r="AC55" s="33">
        <v>3</v>
      </c>
      <c r="AD55" s="33">
        <v>3</v>
      </c>
      <c r="AE55" s="33">
        <v>3</v>
      </c>
      <c r="AF55" s="33">
        <v>3</v>
      </c>
      <c r="AG55" s="33">
        <v>3</v>
      </c>
      <c r="AH55" s="33">
        <v>3</v>
      </c>
      <c r="AI55" s="33">
        <v>3</v>
      </c>
      <c r="AJ55" s="33">
        <v>3</v>
      </c>
      <c r="AK55" s="33">
        <v>2</v>
      </c>
      <c r="AL55" s="33">
        <v>3</v>
      </c>
      <c r="AM55" s="33">
        <v>3</v>
      </c>
      <c r="AN55" s="33">
        <v>3</v>
      </c>
      <c r="AO55" s="33">
        <v>2</v>
      </c>
      <c r="AP55" s="33">
        <v>5</v>
      </c>
      <c r="AQ55" s="33">
        <v>2</v>
      </c>
      <c r="AR55" s="33">
        <v>2</v>
      </c>
      <c r="AS55" s="33">
        <v>3</v>
      </c>
      <c r="AT55" s="33">
        <v>5</v>
      </c>
      <c r="AU55" s="33">
        <v>3</v>
      </c>
      <c r="AV55" s="33">
        <v>3</v>
      </c>
      <c r="AW55" s="33">
        <v>3</v>
      </c>
      <c r="AX55" s="33">
        <v>5</v>
      </c>
      <c r="AY55" s="33">
        <v>5</v>
      </c>
      <c r="AZ55" s="33">
        <v>4</v>
      </c>
      <c r="BA55" s="33">
        <v>4</v>
      </c>
      <c r="BB55" s="33">
        <v>3</v>
      </c>
      <c r="BC55" s="33">
        <v>2</v>
      </c>
      <c r="BD55" s="33">
        <v>2</v>
      </c>
      <c r="BE55" s="33">
        <v>2</v>
      </c>
      <c r="BF55" s="33">
        <v>5</v>
      </c>
      <c r="BH55" s="33" t="s">
        <v>296</v>
      </c>
      <c r="BI55" s="33">
        <v>5</v>
      </c>
      <c r="BJ55" s="33">
        <v>3</v>
      </c>
      <c r="BK55" s="33">
        <v>1</v>
      </c>
      <c r="BL55" s="33">
        <v>4</v>
      </c>
      <c r="BM55" s="33">
        <v>4</v>
      </c>
      <c r="BN55" s="33">
        <v>5</v>
      </c>
      <c r="BO55" s="33">
        <v>4</v>
      </c>
      <c r="BP55" s="33">
        <v>3</v>
      </c>
      <c r="BQ55" s="33">
        <v>1</v>
      </c>
      <c r="BR55" s="33">
        <v>1</v>
      </c>
      <c r="BS55" s="33" t="s">
        <v>5</v>
      </c>
      <c r="BT55" s="33">
        <v>3</v>
      </c>
      <c r="BU55" s="33">
        <v>5</v>
      </c>
      <c r="BV55" s="33">
        <v>4</v>
      </c>
      <c r="BW55" s="33" t="s">
        <v>144</v>
      </c>
      <c r="BX55" s="33" t="s">
        <v>457</v>
      </c>
      <c r="BY55" s="33" t="s">
        <v>162</v>
      </c>
      <c r="BZ55" s="33" t="s">
        <v>172</v>
      </c>
      <c r="CA55" s="33" t="s">
        <v>178</v>
      </c>
      <c r="CB55" s="33" t="s">
        <v>183</v>
      </c>
      <c r="CC55" s="33" t="s">
        <v>458</v>
      </c>
      <c r="CD55" s="33" t="s">
        <v>203</v>
      </c>
      <c r="CE55" s="33" t="s">
        <v>459</v>
      </c>
      <c r="CF55" s="33" t="s">
        <v>209</v>
      </c>
      <c r="CG55" s="33" t="s">
        <v>214</v>
      </c>
    </row>
    <row r="56" spans="1:86" ht="12.75" x14ac:dyDescent="0.2">
      <c r="A56" s="36">
        <v>43083.342664560187</v>
      </c>
      <c r="B56" s="33">
        <v>5</v>
      </c>
      <c r="C56" s="33">
        <v>5</v>
      </c>
      <c r="D56" s="33">
        <v>5</v>
      </c>
      <c r="E56" s="33">
        <v>5</v>
      </c>
      <c r="F56" s="33">
        <v>4</v>
      </c>
      <c r="G56" s="33">
        <v>3</v>
      </c>
      <c r="H56" s="33">
        <v>4</v>
      </c>
      <c r="I56" s="33">
        <v>5</v>
      </c>
      <c r="J56" s="33">
        <v>2</v>
      </c>
      <c r="K56" s="33">
        <v>2</v>
      </c>
      <c r="L56" s="33">
        <v>4</v>
      </c>
      <c r="M56" s="33">
        <v>5</v>
      </c>
      <c r="N56" s="33">
        <v>5</v>
      </c>
      <c r="O56" s="33">
        <v>5</v>
      </c>
      <c r="P56" s="33">
        <v>3</v>
      </c>
      <c r="Q56" s="33">
        <v>5</v>
      </c>
      <c r="R56" s="33">
        <v>5</v>
      </c>
      <c r="S56" s="33">
        <v>4</v>
      </c>
      <c r="T56" s="33">
        <v>2</v>
      </c>
      <c r="U56" s="33">
        <v>3</v>
      </c>
      <c r="V56" s="33">
        <v>3</v>
      </c>
      <c r="W56" s="33">
        <v>4</v>
      </c>
      <c r="X56" s="33">
        <v>5</v>
      </c>
      <c r="Y56" s="33">
        <v>5</v>
      </c>
      <c r="Z56" s="33">
        <v>5</v>
      </c>
      <c r="AA56" s="33">
        <v>5</v>
      </c>
      <c r="AB56" s="33">
        <v>5</v>
      </c>
      <c r="AC56" s="33">
        <v>5</v>
      </c>
      <c r="AD56" s="33">
        <v>5</v>
      </c>
      <c r="AE56" s="33">
        <v>5</v>
      </c>
      <c r="AF56" s="33">
        <v>5</v>
      </c>
      <c r="AG56" s="33">
        <v>5</v>
      </c>
      <c r="AH56" s="33">
        <v>5</v>
      </c>
      <c r="AI56" s="33">
        <v>5</v>
      </c>
      <c r="AJ56" s="33">
        <v>5</v>
      </c>
      <c r="AK56" s="33">
        <v>5</v>
      </c>
      <c r="AL56" s="33">
        <v>5</v>
      </c>
      <c r="AM56" s="33">
        <v>4</v>
      </c>
      <c r="AN56" s="33">
        <v>5</v>
      </c>
      <c r="AO56" s="33">
        <v>4</v>
      </c>
      <c r="AP56" s="33">
        <v>4</v>
      </c>
      <c r="AQ56" s="33">
        <v>4</v>
      </c>
      <c r="AR56" s="33">
        <v>5</v>
      </c>
      <c r="AS56" s="33">
        <v>2</v>
      </c>
      <c r="AT56" s="33">
        <v>4</v>
      </c>
      <c r="AU56" s="33">
        <v>4</v>
      </c>
      <c r="AV56" s="33">
        <v>5</v>
      </c>
      <c r="AW56" s="33">
        <v>5</v>
      </c>
      <c r="AX56" s="33">
        <v>5</v>
      </c>
      <c r="AY56" s="33">
        <v>3</v>
      </c>
      <c r="AZ56" s="33">
        <v>5</v>
      </c>
      <c r="BA56" s="33">
        <v>5</v>
      </c>
      <c r="BB56" s="33">
        <v>4</v>
      </c>
      <c r="BC56" s="33">
        <v>1</v>
      </c>
      <c r="BD56" s="33">
        <v>4</v>
      </c>
      <c r="BE56" s="33">
        <v>4</v>
      </c>
      <c r="BF56" s="33">
        <v>3</v>
      </c>
      <c r="BH56" s="33" t="s">
        <v>296</v>
      </c>
      <c r="BI56" s="33">
        <v>5</v>
      </c>
      <c r="BJ56" s="33">
        <v>5</v>
      </c>
      <c r="BK56" s="33">
        <v>5</v>
      </c>
      <c r="BL56" s="33">
        <v>5</v>
      </c>
      <c r="BM56" s="33">
        <v>5</v>
      </c>
      <c r="BN56" s="33">
        <v>5</v>
      </c>
      <c r="BO56" s="33">
        <v>5</v>
      </c>
      <c r="BP56" s="33">
        <v>4</v>
      </c>
      <c r="BQ56" s="33">
        <v>1</v>
      </c>
      <c r="BR56" s="33">
        <v>5</v>
      </c>
      <c r="BS56" s="33">
        <v>3</v>
      </c>
      <c r="BT56" s="33">
        <v>3</v>
      </c>
      <c r="BU56" s="33">
        <v>5</v>
      </c>
      <c r="BV56" s="33">
        <v>5</v>
      </c>
      <c r="BW56" s="33" t="s">
        <v>146</v>
      </c>
      <c r="BY56" s="33" t="s">
        <v>162</v>
      </c>
      <c r="BZ56" s="33" t="s">
        <v>171</v>
      </c>
      <c r="CA56" s="33" t="s">
        <v>176</v>
      </c>
      <c r="CB56" s="33" t="s">
        <v>183</v>
      </c>
      <c r="CC56" s="33" t="s">
        <v>460</v>
      </c>
      <c r="CD56" s="33" t="s">
        <v>202</v>
      </c>
      <c r="CE56" s="33" t="s">
        <v>461</v>
      </c>
      <c r="CF56" s="33" t="s">
        <v>208</v>
      </c>
      <c r="CG56" s="33" t="s">
        <v>214</v>
      </c>
    </row>
    <row r="57" spans="1:86" ht="12.75" x14ac:dyDescent="0.2">
      <c r="A57" s="36">
        <v>43083.38114607639</v>
      </c>
      <c r="B57" s="33">
        <v>4</v>
      </c>
      <c r="C57" s="33">
        <v>5</v>
      </c>
      <c r="D57" s="33">
        <v>3</v>
      </c>
      <c r="E57" s="33">
        <v>5</v>
      </c>
      <c r="F57" s="33">
        <v>2</v>
      </c>
      <c r="G57" s="33">
        <v>5</v>
      </c>
      <c r="H57" s="33">
        <v>4</v>
      </c>
      <c r="I57" s="33">
        <v>3</v>
      </c>
      <c r="J57" s="33">
        <v>2</v>
      </c>
      <c r="K57" s="33">
        <v>4</v>
      </c>
      <c r="L57" s="33">
        <v>4</v>
      </c>
      <c r="M57" s="33">
        <v>4</v>
      </c>
      <c r="N57" s="33">
        <v>2</v>
      </c>
      <c r="O57" s="33">
        <v>4</v>
      </c>
      <c r="P57" s="33">
        <v>4</v>
      </c>
      <c r="Q57" s="33">
        <v>4</v>
      </c>
      <c r="R57" s="33">
        <v>3</v>
      </c>
      <c r="S57" s="33">
        <v>3</v>
      </c>
      <c r="T57" s="33">
        <v>4</v>
      </c>
      <c r="U57" s="33">
        <v>5</v>
      </c>
      <c r="V57" s="33">
        <v>4</v>
      </c>
      <c r="W57" s="33">
        <v>4</v>
      </c>
      <c r="X57" s="33">
        <v>4</v>
      </c>
      <c r="Y57" s="33">
        <v>5</v>
      </c>
      <c r="Z57" s="33">
        <v>4</v>
      </c>
      <c r="AA57" s="33">
        <v>5</v>
      </c>
      <c r="AB57" s="33">
        <v>5</v>
      </c>
      <c r="AC57" s="33">
        <v>5</v>
      </c>
      <c r="AD57" s="33">
        <v>5</v>
      </c>
      <c r="AE57" s="33">
        <v>2</v>
      </c>
      <c r="AF57" s="33">
        <v>5</v>
      </c>
      <c r="AG57" s="33">
        <v>5</v>
      </c>
      <c r="AH57" s="33">
        <v>4</v>
      </c>
      <c r="AI57" s="33">
        <v>5</v>
      </c>
      <c r="AJ57" s="33">
        <v>4</v>
      </c>
      <c r="AK57" s="33">
        <v>3</v>
      </c>
      <c r="AL57" s="33">
        <v>5</v>
      </c>
      <c r="AM57" s="33">
        <v>3</v>
      </c>
      <c r="AN57" s="33">
        <v>4</v>
      </c>
      <c r="AO57" s="33">
        <v>3</v>
      </c>
      <c r="AP57" s="33">
        <v>4</v>
      </c>
      <c r="AQ57" s="33">
        <v>5</v>
      </c>
      <c r="AR57" s="33">
        <v>5</v>
      </c>
      <c r="AS57" s="33">
        <v>2</v>
      </c>
      <c r="AT57" s="33">
        <v>4</v>
      </c>
      <c r="AU57" s="33">
        <v>3</v>
      </c>
      <c r="AV57" s="33">
        <v>3</v>
      </c>
      <c r="AW57" s="33">
        <v>3</v>
      </c>
      <c r="AX57" s="33">
        <v>3</v>
      </c>
      <c r="AY57" s="33">
        <v>4</v>
      </c>
      <c r="AZ57" s="33">
        <v>5</v>
      </c>
      <c r="BA57" s="33">
        <v>3</v>
      </c>
      <c r="BB57" s="33">
        <v>3</v>
      </c>
      <c r="BC57" s="33">
        <v>3</v>
      </c>
      <c r="BD57" s="33">
        <v>5</v>
      </c>
      <c r="BE57" s="33">
        <v>5</v>
      </c>
      <c r="BF57" s="33">
        <v>5</v>
      </c>
      <c r="BH57" s="33" t="s">
        <v>462</v>
      </c>
      <c r="BI57" s="33">
        <v>5</v>
      </c>
      <c r="BJ57" s="33">
        <v>3</v>
      </c>
      <c r="BK57" s="33">
        <v>4</v>
      </c>
      <c r="BL57" s="33">
        <v>5</v>
      </c>
      <c r="BM57" s="33">
        <v>3</v>
      </c>
      <c r="BN57" s="33">
        <v>4</v>
      </c>
      <c r="BO57" s="33">
        <v>4</v>
      </c>
      <c r="BP57" s="33">
        <v>3</v>
      </c>
      <c r="BQ57" s="33">
        <v>4</v>
      </c>
      <c r="BR57" s="33">
        <v>1</v>
      </c>
      <c r="BS57" s="33">
        <v>5</v>
      </c>
      <c r="BT57" s="33">
        <v>3</v>
      </c>
      <c r="BU57" s="33">
        <v>5</v>
      </c>
      <c r="BV57" s="33">
        <v>4</v>
      </c>
      <c r="BW57" s="33" t="s">
        <v>147</v>
      </c>
      <c r="BX57" s="33" t="s">
        <v>463</v>
      </c>
      <c r="BY57" s="33" t="s">
        <v>162</v>
      </c>
      <c r="BZ57" s="33" t="s">
        <v>170</v>
      </c>
      <c r="CA57" s="33" t="s">
        <v>177</v>
      </c>
      <c r="CB57" s="33" t="s">
        <v>183</v>
      </c>
      <c r="CC57" s="33" t="s">
        <v>464</v>
      </c>
      <c r="CD57" s="33" t="s">
        <v>153</v>
      </c>
      <c r="CE57" s="33" t="s">
        <v>400</v>
      </c>
      <c r="CF57" s="33" t="s">
        <v>208</v>
      </c>
      <c r="CG57" s="33" t="s">
        <v>214</v>
      </c>
    </row>
    <row r="58" spans="1:86" ht="12.75" x14ac:dyDescent="0.2">
      <c r="A58" s="36">
        <v>43083.381425324071</v>
      </c>
      <c r="B58" s="33" t="s">
        <v>5</v>
      </c>
      <c r="C58" s="33">
        <v>5</v>
      </c>
      <c r="D58" s="33">
        <v>2</v>
      </c>
      <c r="E58" s="33" t="s">
        <v>5</v>
      </c>
      <c r="F58" s="33" t="s">
        <v>5</v>
      </c>
      <c r="G58" s="33">
        <v>5</v>
      </c>
      <c r="H58" s="33">
        <v>4</v>
      </c>
      <c r="I58" s="33">
        <v>3</v>
      </c>
      <c r="J58" s="33" t="s">
        <v>5</v>
      </c>
      <c r="K58" s="33">
        <v>5</v>
      </c>
      <c r="L58" s="33">
        <v>4</v>
      </c>
      <c r="M58" s="33">
        <v>4</v>
      </c>
      <c r="N58" s="33" t="s">
        <v>5</v>
      </c>
      <c r="O58" s="33">
        <v>4</v>
      </c>
      <c r="P58" s="33">
        <v>3</v>
      </c>
      <c r="Q58" s="33">
        <v>5</v>
      </c>
      <c r="R58" s="33">
        <v>2</v>
      </c>
      <c r="S58" s="33">
        <v>5</v>
      </c>
      <c r="T58" s="33">
        <v>4</v>
      </c>
      <c r="U58" s="33" t="s">
        <v>5</v>
      </c>
      <c r="V58" s="33" t="s">
        <v>5</v>
      </c>
      <c r="W58" s="33">
        <v>5</v>
      </c>
      <c r="X58" s="33">
        <v>5</v>
      </c>
      <c r="Y58" s="33">
        <v>4</v>
      </c>
      <c r="Z58" s="33">
        <v>2</v>
      </c>
      <c r="AA58" s="33">
        <v>4</v>
      </c>
      <c r="AB58" s="33">
        <v>4</v>
      </c>
      <c r="AC58" s="33">
        <v>4</v>
      </c>
      <c r="AD58" s="33">
        <v>5</v>
      </c>
      <c r="AE58" s="33">
        <v>4</v>
      </c>
      <c r="AF58" s="33">
        <v>2</v>
      </c>
      <c r="AG58" s="33">
        <v>5</v>
      </c>
      <c r="AH58" s="33">
        <v>4</v>
      </c>
      <c r="AI58" s="33">
        <v>5</v>
      </c>
      <c r="AJ58" s="33">
        <v>3</v>
      </c>
      <c r="AK58" s="33">
        <v>3</v>
      </c>
      <c r="AL58" s="33">
        <v>5</v>
      </c>
      <c r="AM58" s="33">
        <v>2</v>
      </c>
      <c r="AN58" s="33">
        <v>3</v>
      </c>
      <c r="AO58" s="33">
        <v>2</v>
      </c>
      <c r="AP58" s="33">
        <v>5</v>
      </c>
      <c r="AQ58" s="33">
        <v>5</v>
      </c>
      <c r="AR58" s="33">
        <v>5</v>
      </c>
      <c r="AS58" s="33">
        <v>4</v>
      </c>
      <c r="AT58" s="33">
        <v>5</v>
      </c>
      <c r="AU58" s="33">
        <v>4</v>
      </c>
      <c r="AV58" s="33">
        <v>5</v>
      </c>
      <c r="AW58" s="33">
        <v>2</v>
      </c>
      <c r="AX58" s="33">
        <v>3</v>
      </c>
      <c r="AY58" s="33">
        <v>5</v>
      </c>
      <c r="AZ58" s="33">
        <v>4</v>
      </c>
      <c r="BA58" s="33">
        <v>3</v>
      </c>
      <c r="BB58" s="33">
        <v>4</v>
      </c>
      <c r="BC58" s="33">
        <v>3</v>
      </c>
      <c r="BD58" s="33">
        <v>3</v>
      </c>
      <c r="BE58" s="33">
        <v>3</v>
      </c>
      <c r="BF58" s="33">
        <v>5</v>
      </c>
      <c r="BH58" s="33" t="s">
        <v>465</v>
      </c>
      <c r="BI58" s="33">
        <v>4</v>
      </c>
      <c r="BJ58" s="33">
        <v>4</v>
      </c>
      <c r="BK58" s="33">
        <v>5</v>
      </c>
      <c r="BL58" s="33">
        <v>3</v>
      </c>
      <c r="BM58" s="33">
        <v>4</v>
      </c>
      <c r="BN58" s="33">
        <v>4</v>
      </c>
      <c r="BO58" s="33">
        <v>5</v>
      </c>
      <c r="BP58" s="33">
        <v>4</v>
      </c>
      <c r="BQ58" s="33">
        <v>5</v>
      </c>
      <c r="BR58" s="33">
        <v>1</v>
      </c>
      <c r="BS58" s="33">
        <v>5</v>
      </c>
      <c r="BT58" s="33">
        <v>4</v>
      </c>
      <c r="BU58" s="33">
        <v>5</v>
      </c>
      <c r="BV58" s="33">
        <v>4</v>
      </c>
      <c r="BW58" s="33" t="s">
        <v>146</v>
      </c>
      <c r="BX58" s="33" t="s">
        <v>466</v>
      </c>
      <c r="BY58" s="33" t="s">
        <v>163</v>
      </c>
      <c r="BZ58" s="33" t="s">
        <v>169</v>
      </c>
      <c r="CA58" s="33" t="s">
        <v>177</v>
      </c>
      <c r="CB58" s="33" t="s">
        <v>183</v>
      </c>
      <c r="CC58" s="33" t="s">
        <v>467</v>
      </c>
      <c r="CD58" s="33" t="s">
        <v>204</v>
      </c>
      <c r="CE58" s="33" t="s">
        <v>468</v>
      </c>
      <c r="CF58" s="33" t="s">
        <v>208</v>
      </c>
      <c r="CG58" s="33" t="s">
        <v>214</v>
      </c>
    </row>
    <row r="59" spans="1:86" ht="12.75" x14ac:dyDescent="0.2">
      <c r="A59" s="36">
        <v>43083.387031736114</v>
      </c>
      <c r="B59" s="33">
        <v>2</v>
      </c>
      <c r="C59" s="33">
        <v>5</v>
      </c>
      <c r="D59" s="33">
        <v>4</v>
      </c>
      <c r="E59" s="33">
        <v>1</v>
      </c>
      <c r="F59" s="33">
        <v>1</v>
      </c>
      <c r="G59" s="33">
        <v>5</v>
      </c>
      <c r="H59" s="33">
        <v>4</v>
      </c>
      <c r="I59" s="33">
        <v>5</v>
      </c>
      <c r="J59" s="33">
        <v>1</v>
      </c>
      <c r="K59" s="33">
        <v>1</v>
      </c>
      <c r="L59" s="33">
        <v>1</v>
      </c>
      <c r="M59" s="33">
        <v>3</v>
      </c>
      <c r="N59" s="33">
        <v>1</v>
      </c>
      <c r="O59" s="33">
        <v>1</v>
      </c>
      <c r="P59" s="33">
        <v>5</v>
      </c>
      <c r="Q59" s="33">
        <v>4</v>
      </c>
      <c r="R59" s="33">
        <v>3</v>
      </c>
      <c r="S59" s="33">
        <v>1</v>
      </c>
      <c r="T59" s="33">
        <v>1</v>
      </c>
      <c r="U59" s="33">
        <v>2</v>
      </c>
      <c r="V59" s="33">
        <v>2</v>
      </c>
      <c r="W59" s="33">
        <v>3</v>
      </c>
      <c r="X59" s="33">
        <v>1</v>
      </c>
      <c r="Y59" s="33">
        <v>2</v>
      </c>
      <c r="Z59" s="33">
        <v>4</v>
      </c>
      <c r="AA59" s="33">
        <v>3</v>
      </c>
      <c r="AB59" s="33">
        <v>4</v>
      </c>
      <c r="AC59" s="33">
        <v>3</v>
      </c>
      <c r="AD59" s="33">
        <v>4</v>
      </c>
      <c r="AE59" s="33">
        <v>2</v>
      </c>
      <c r="AF59" s="33">
        <v>3</v>
      </c>
      <c r="AG59" s="33">
        <v>2</v>
      </c>
      <c r="AH59" s="33">
        <v>2</v>
      </c>
      <c r="AI59" s="33">
        <v>4</v>
      </c>
      <c r="AJ59" s="33">
        <v>3</v>
      </c>
      <c r="AK59" s="33">
        <v>4</v>
      </c>
      <c r="AL59" s="33">
        <v>5</v>
      </c>
      <c r="AM59" s="33">
        <v>5</v>
      </c>
      <c r="AN59" s="33">
        <v>1</v>
      </c>
      <c r="AO59" s="33">
        <v>1</v>
      </c>
      <c r="AP59" s="33">
        <v>5</v>
      </c>
      <c r="AQ59" s="33">
        <v>5</v>
      </c>
      <c r="AR59" s="33">
        <v>5</v>
      </c>
      <c r="AS59" s="33">
        <v>1</v>
      </c>
      <c r="AT59" s="33">
        <v>4</v>
      </c>
      <c r="AU59" s="33">
        <v>1</v>
      </c>
      <c r="AV59" s="33">
        <v>3</v>
      </c>
      <c r="AW59" s="33">
        <v>2</v>
      </c>
      <c r="AX59" s="33">
        <v>3</v>
      </c>
      <c r="AY59" s="33">
        <v>5</v>
      </c>
      <c r="AZ59" s="33">
        <v>5</v>
      </c>
      <c r="BA59" s="33">
        <v>3</v>
      </c>
      <c r="BB59" s="33">
        <v>2</v>
      </c>
      <c r="BC59" s="33">
        <v>2</v>
      </c>
      <c r="BD59" s="33">
        <v>4</v>
      </c>
      <c r="BE59" s="33">
        <v>2</v>
      </c>
      <c r="BF59" s="33">
        <v>3</v>
      </c>
      <c r="BH59" s="33" t="s">
        <v>129</v>
      </c>
      <c r="BI59" s="33">
        <v>3</v>
      </c>
      <c r="BJ59" s="33">
        <v>4</v>
      </c>
      <c r="BK59" s="33">
        <v>4</v>
      </c>
      <c r="BL59" s="33">
        <v>4</v>
      </c>
      <c r="BM59" s="33">
        <v>4</v>
      </c>
      <c r="BN59" s="33">
        <v>4</v>
      </c>
      <c r="BO59" s="33">
        <v>4</v>
      </c>
      <c r="BP59" s="33">
        <v>4</v>
      </c>
      <c r="BQ59" s="33">
        <v>4</v>
      </c>
      <c r="BS59" s="33">
        <v>4</v>
      </c>
      <c r="BT59" s="33">
        <v>3</v>
      </c>
      <c r="BU59" s="33">
        <v>5</v>
      </c>
      <c r="BV59" s="33">
        <v>4</v>
      </c>
      <c r="BW59" s="33" t="s">
        <v>147</v>
      </c>
      <c r="BX59" s="33" t="s">
        <v>469</v>
      </c>
      <c r="BY59" s="33" t="s">
        <v>163</v>
      </c>
      <c r="BZ59" s="33" t="s">
        <v>170</v>
      </c>
      <c r="CA59" s="33" t="s">
        <v>176</v>
      </c>
      <c r="CB59" s="33" t="s">
        <v>183</v>
      </c>
      <c r="CC59" s="33" t="s">
        <v>470</v>
      </c>
      <c r="CD59" s="33" t="s">
        <v>204</v>
      </c>
      <c r="CE59" s="33" t="s">
        <v>471</v>
      </c>
      <c r="CF59" s="33" t="s">
        <v>208</v>
      </c>
      <c r="CG59" s="33" t="s">
        <v>214</v>
      </c>
      <c r="CH59" s="33"/>
    </row>
    <row r="60" spans="1:86" ht="12.75" x14ac:dyDescent="0.2">
      <c r="A60" s="36">
        <v>43083.399053240741</v>
      </c>
      <c r="B60" s="33">
        <v>3</v>
      </c>
      <c r="C60" s="33">
        <v>5</v>
      </c>
      <c r="D60" s="33">
        <v>5</v>
      </c>
      <c r="E60" s="33">
        <v>4</v>
      </c>
      <c r="F60" s="33">
        <v>3</v>
      </c>
      <c r="G60" s="33">
        <v>5</v>
      </c>
      <c r="H60" s="33">
        <v>3</v>
      </c>
      <c r="I60" s="33">
        <v>3</v>
      </c>
      <c r="J60" s="33">
        <v>1</v>
      </c>
      <c r="K60" s="33">
        <v>3</v>
      </c>
      <c r="L60" s="33">
        <v>4</v>
      </c>
      <c r="M60" s="33">
        <v>4</v>
      </c>
      <c r="N60" s="33">
        <v>2</v>
      </c>
      <c r="O60" s="33">
        <v>4</v>
      </c>
      <c r="P60" s="33">
        <v>5</v>
      </c>
      <c r="Q60" s="33">
        <v>4</v>
      </c>
      <c r="R60" s="33">
        <v>4</v>
      </c>
      <c r="S60" s="33">
        <v>1</v>
      </c>
      <c r="T60" s="33">
        <v>2</v>
      </c>
      <c r="U60" s="33">
        <v>3</v>
      </c>
      <c r="V60" s="33" t="s">
        <v>5</v>
      </c>
      <c r="W60" s="33">
        <v>5</v>
      </c>
      <c r="X60" s="33">
        <v>1</v>
      </c>
      <c r="Y60" s="33" t="s">
        <v>5</v>
      </c>
      <c r="Z60" s="33">
        <v>5</v>
      </c>
      <c r="AA60" s="33">
        <v>1</v>
      </c>
      <c r="AB60" s="33">
        <v>4</v>
      </c>
      <c r="AC60" s="33">
        <v>1</v>
      </c>
      <c r="AD60" s="33">
        <v>2</v>
      </c>
      <c r="AE60" s="33">
        <v>1</v>
      </c>
      <c r="AF60" s="33">
        <v>3</v>
      </c>
      <c r="AG60" s="33" t="s">
        <v>5</v>
      </c>
      <c r="AH60" s="33">
        <v>1</v>
      </c>
      <c r="AI60" s="33">
        <v>4</v>
      </c>
      <c r="AJ60" s="33">
        <v>4</v>
      </c>
      <c r="AK60" s="33">
        <v>4</v>
      </c>
      <c r="AL60" s="33">
        <v>5</v>
      </c>
      <c r="AM60" s="33">
        <v>5</v>
      </c>
      <c r="AN60" s="33">
        <v>4</v>
      </c>
      <c r="AO60" s="33">
        <v>4</v>
      </c>
      <c r="AP60" s="33">
        <v>5</v>
      </c>
      <c r="AQ60" s="33">
        <v>2</v>
      </c>
      <c r="AR60" s="33">
        <v>4</v>
      </c>
      <c r="AS60" s="33" t="s">
        <v>5</v>
      </c>
      <c r="AT60" s="33">
        <v>4</v>
      </c>
      <c r="AU60" s="33">
        <v>3</v>
      </c>
      <c r="AV60" s="33">
        <v>4</v>
      </c>
      <c r="AW60" s="33">
        <v>4</v>
      </c>
      <c r="AX60" s="33">
        <v>5</v>
      </c>
      <c r="AY60" s="33">
        <v>5</v>
      </c>
      <c r="AZ60" s="33">
        <v>4</v>
      </c>
      <c r="BA60" s="33">
        <v>4</v>
      </c>
      <c r="BB60" s="33">
        <v>3</v>
      </c>
      <c r="BC60" s="33" t="s">
        <v>5</v>
      </c>
      <c r="BD60" s="33">
        <v>4</v>
      </c>
      <c r="BE60" s="33" t="s">
        <v>5</v>
      </c>
      <c r="BF60" s="33">
        <v>5</v>
      </c>
      <c r="BH60" s="33" t="s">
        <v>472</v>
      </c>
      <c r="BI60" s="33" t="s">
        <v>5</v>
      </c>
      <c r="BJ60" s="33" t="s">
        <v>5</v>
      </c>
      <c r="BK60" s="33">
        <v>4</v>
      </c>
      <c r="BL60" s="33">
        <v>3</v>
      </c>
      <c r="BM60" s="33">
        <v>3</v>
      </c>
      <c r="BN60" s="33">
        <v>5</v>
      </c>
      <c r="BO60" s="33" t="s">
        <v>5</v>
      </c>
      <c r="BP60" s="33" t="s">
        <v>5</v>
      </c>
      <c r="BQ60" s="33">
        <v>3</v>
      </c>
      <c r="BR60" s="33" t="s">
        <v>5</v>
      </c>
      <c r="BS60" s="33">
        <v>4</v>
      </c>
      <c r="BT60" s="33">
        <v>1</v>
      </c>
      <c r="BU60" s="33" t="s">
        <v>5</v>
      </c>
      <c r="BV60" s="33">
        <v>4</v>
      </c>
      <c r="BW60" s="33" t="s">
        <v>147</v>
      </c>
      <c r="BX60" s="33" t="s">
        <v>473</v>
      </c>
      <c r="BZ60" s="33" t="s">
        <v>172</v>
      </c>
      <c r="CA60" s="33" t="s">
        <v>177</v>
      </c>
      <c r="CB60" s="33" t="s">
        <v>183</v>
      </c>
      <c r="CC60" s="33" t="s">
        <v>154</v>
      </c>
      <c r="CD60" s="33" t="s">
        <v>204</v>
      </c>
      <c r="CE60" s="33" t="s">
        <v>359</v>
      </c>
      <c r="CF60" s="33" t="s">
        <v>208</v>
      </c>
      <c r="CG60" s="33" t="s">
        <v>214</v>
      </c>
    </row>
    <row r="61" spans="1:86" ht="12.75" x14ac:dyDescent="0.2">
      <c r="A61" s="36">
        <v>43083.404366562499</v>
      </c>
      <c r="B61" s="33">
        <v>4</v>
      </c>
      <c r="C61" s="33">
        <v>5</v>
      </c>
      <c r="D61" s="33">
        <v>5</v>
      </c>
      <c r="E61" s="33">
        <v>2</v>
      </c>
      <c r="F61" s="33">
        <v>4</v>
      </c>
      <c r="G61" s="33">
        <v>5</v>
      </c>
      <c r="H61" s="33">
        <v>4</v>
      </c>
      <c r="I61" s="33">
        <v>5</v>
      </c>
      <c r="J61" s="33">
        <v>4</v>
      </c>
      <c r="K61" s="33">
        <v>4</v>
      </c>
      <c r="L61" s="33">
        <v>4</v>
      </c>
      <c r="M61" s="33">
        <v>4</v>
      </c>
      <c r="N61" s="33">
        <v>2</v>
      </c>
      <c r="O61" s="33">
        <v>4</v>
      </c>
      <c r="P61" s="33">
        <v>5</v>
      </c>
      <c r="Q61" s="33">
        <v>5</v>
      </c>
      <c r="R61" s="33">
        <v>5</v>
      </c>
      <c r="S61" s="33">
        <v>2</v>
      </c>
      <c r="T61" s="33">
        <v>2</v>
      </c>
      <c r="U61" s="33">
        <v>5</v>
      </c>
      <c r="V61" s="33">
        <v>4</v>
      </c>
      <c r="W61" s="33">
        <v>4</v>
      </c>
      <c r="X61" s="33">
        <v>5</v>
      </c>
      <c r="Y61" s="33">
        <v>5</v>
      </c>
      <c r="Z61" s="33">
        <v>5</v>
      </c>
      <c r="AA61" s="33">
        <v>5</v>
      </c>
      <c r="AB61" s="33">
        <v>4</v>
      </c>
      <c r="AC61" s="33">
        <v>5</v>
      </c>
      <c r="AD61" s="33">
        <v>5</v>
      </c>
      <c r="AE61" s="33">
        <v>5</v>
      </c>
      <c r="AF61" s="33">
        <v>4</v>
      </c>
      <c r="AG61" s="33">
        <v>4</v>
      </c>
      <c r="AH61" s="33">
        <v>5</v>
      </c>
      <c r="AI61" s="33">
        <v>4</v>
      </c>
      <c r="AJ61" s="33">
        <v>5</v>
      </c>
      <c r="AK61" s="33">
        <v>4</v>
      </c>
      <c r="AL61" s="33">
        <v>5</v>
      </c>
      <c r="AM61" s="33">
        <v>5</v>
      </c>
      <c r="AN61" s="33">
        <v>2</v>
      </c>
      <c r="AO61" s="33">
        <v>2</v>
      </c>
      <c r="AP61" s="33">
        <v>5</v>
      </c>
      <c r="AQ61" s="33">
        <v>4</v>
      </c>
      <c r="AR61" s="33">
        <v>5</v>
      </c>
      <c r="AS61" s="33">
        <v>4</v>
      </c>
      <c r="AT61" s="33">
        <v>4</v>
      </c>
      <c r="AU61" s="33">
        <v>4</v>
      </c>
      <c r="AV61" s="33">
        <v>4</v>
      </c>
      <c r="AW61" s="33">
        <v>2</v>
      </c>
      <c r="AX61" s="33">
        <v>4</v>
      </c>
      <c r="AY61" s="33">
        <v>5</v>
      </c>
      <c r="AZ61" s="33">
        <v>5</v>
      </c>
      <c r="BA61" s="33">
        <v>5</v>
      </c>
      <c r="BB61" s="33">
        <v>2</v>
      </c>
      <c r="BC61" s="33">
        <v>2</v>
      </c>
      <c r="BD61" s="33">
        <v>5</v>
      </c>
      <c r="BE61" s="33">
        <v>4</v>
      </c>
      <c r="BF61" s="33">
        <v>4</v>
      </c>
      <c r="BG61" s="33" t="s">
        <v>474</v>
      </c>
      <c r="BH61" s="33" t="s">
        <v>322</v>
      </c>
      <c r="BI61" s="33">
        <v>2</v>
      </c>
      <c r="BJ61" s="33">
        <v>5</v>
      </c>
      <c r="BK61" s="33">
        <v>4</v>
      </c>
      <c r="BL61" s="33">
        <v>5</v>
      </c>
      <c r="BM61" s="33">
        <v>5</v>
      </c>
      <c r="BN61" s="33">
        <v>4</v>
      </c>
      <c r="BO61" s="33">
        <v>2</v>
      </c>
      <c r="BP61" s="33">
        <v>4</v>
      </c>
      <c r="BQ61" s="33">
        <v>5</v>
      </c>
      <c r="BR61" s="33">
        <v>2</v>
      </c>
      <c r="BS61" s="33">
        <v>5</v>
      </c>
      <c r="BT61" s="33">
        <v>5</v>
      </c>
      <c r="BU61" s="33">
        <v>5</v>
      </c>
      <c r="BV61" s="33">
        <v>5</v>
      </c>
      <c r="BW61" s="33" t="s">
        <v>147</v>
      </c>
      <c r="BX61" s="33" t="s">
        <v>475</v>
      </c>
      <c r="BY61" s="33" t="s">
        <v>163</v>
      </c>
      <c r="BZ61" s="33" t="s">
        <v>169</v>
      </c>
      <c r="CA61" s="33" t="s">
        <v>176</v>
      </c>
      <c r="CB61" s="33" t="s">
        <v>183</v>
      </c>
      <c r="CC61" s="33" t="s">
        <v>476</v>
      </c>
      <c r="CD61" s="33" t="s">
        <v>153</v>
      </c>
      <c r="CE61" s="33" t="s">
        <v>477</v>
      </c>
      <c r="CF61" s="33" t="s">
        <v>208</v>
      </c>
      <c r="CG61" s="33" t="s">
        <v>214</v>
      </c>
    </row>
    <row r="62" spans="1:86" ht="12.75" x14ac:dyDescent="0.2">
      <c r="A62" s="36">
        <v>43083.419080219908</v>
      </c>
      <c r="B62" s="33">
        <v>4</v>
      </c>
      <c r="C62" s="33">
        <v>4</v>
      </c>
      <c r="D62" s="33">
        <v>4</v>
      </c>
      <c r="E62" s="33">
        <v>3</v>
      </c>
      <c r="F62" s="33">
        <v>4</v>
      </c>
      <c r="G62" s="33">
        <v>5</v>
      </c>
      <c r="H62" s="33">
        <v>2</v>
      </c>
      <c r="I62" s="33">
        <v>2</v>
      </c>
      <c r="J62" s="33">
        <v>2</v>
      </c>
      <c r="K62" s="33">
        <v>2</v>
      </c>
      <c r="L62" s="33">
        <v>1</v>
      </c>
      <c r="M62" s="33">
        <v>4</v>
      </c>
      <c r="N62" s="33">
        <v>1</v>
      </c>
      <c r="O62" s="33">
        <v>2</v>
      </c>
      <c r="P62" s="33">
        <v>2</v>
      </c>
      <c r="Q62" s="33">
        <v>3</v>
      </c>
      <c r="R62" s="33">
        <v>4</v>
      </c>
      <c r="S62" s="33">
        <v>2</v>
      </c>
      <c r="T62" s="33">
        <v>5</v>
      </c>
      <c r="U62" s="33">
        <v>3</v>
      </c>
      <c r="V62" s="33">
        <v>1</v>
      </c>
      <c r="W62" s="33">
        <v>5</v>
      </c>
      <c r="X62" s="33">
        <v>5</v>
      </c>
      <c r="Y62" s="33">
        <v>3</v>
      </c>
      <c r="Z62" s="33">
        <v>5</v>
      </c>
      <c r="AA62" s="33">
        <v>3</v>
      </c>
      <c r="AB62" s="33">
        <v>5</v>
      </c>
      <c r="AC62" s="33">
        <v>5</v>
      </c>
      <c r="AD62" s="33">
        <v>4</v>
      </c>
      <c r="AE62" s="33">
        <v>4</v>
      </c>
      <c r="AF62" s="33">
        <v>3</v>
      </c>
      <c r="AG62" s="33">
        <v>5</v>
      </c>
      <c r="AH62" s="33">
        <v>5</v>
      </c>
      <c r="AI62" s="33">
        <v>5</v>
      </c>
      <c r="AJ62" s="33">
        <v>5</v>
      </c>
      <c r="AK62" s="33">
        <v>3</v>
      </c>
      <c r="AL62" s="33">
        <v>5</v>
      </c>
      <c r="AM62" s="33">
        <v>3</v>
      </c>
      <c r="AN62" s="33">
        <v>5</v>
      </c>
      <c r="AO62" s="33">
        <v>2</v>
      </c>
      <c r="AP62" s="33">
        <v>5</v>
      </c>
      <c r="AQ62" s="33">
        <v>5</v>
      </c>
      <c r="AR62" s="33">
        <v>4</v>
      </c>
      <c r="AS62" s="33">
        <v>3</v>
      </c>
      <c r="AT62" s="33">
        <v>2</v>
      </c>
      <c r="AU62" s="33">
        <v>3</v>
      </c>
      <c r="AV62" s="33">
        <v>4</v>
      </c>
      <c r="AW62" s="33">
        <v>1</v>
      </c>
      <c r="AX62" s="33">
        <v>3</v>
      </c>
      <c r="AY62" s="33">
        <v>5</v>
      </c>
      <c r="AZ62" s="33">
        <v>4</v>
      </c>
      <c r="BA62" s="33">
        <v>3</v>
      </c>
      <c r="BB62" s="33">
        <v>4</v>
      </c>
      <c r="BC62" s="33">
        <v>4</v>
      </c>
      <c r="BD62" s="33">
        <v>3</v>
      </c>
      <c r="BE62" s="33">
        <v>3</v>
      </c>
      <c r="BF62" s="33">
        <v>4</v>
      </c>
      <c r="BH62" s="33" t="s">
        <v>343</v>
      </c>
      <c r="BI62" s="33">
        <v>2</v>
      </c>
      <c r="BJ62" s="33">
        <v>2</v>
      </c>
      <c r="BK62" s="33">
        <v>4</v>
      </c>
      <c r="BL62" s="33">
        <v>3</v>
      </c>
      <c r="BM62" s="33">
        <v>2</v>
      </c>
      <c r="BN62" s="33">
        <v>4</v>
      </c>
      <c r="BO62" s="33">
        <v>3</v>
      </c>
      <c r="BP62" s="33">
        <v>4</v>
      </c>
      <c r="BQ62" s="33">
        <v>3</v>
      </c>
      <c r="BR62" s="33">
        <v>1</v>
      </c>
      <c r="BS62" s="33">
        <v>3</v>
      </c>
      <c r="BT62" s="33">
        <v>5</v>
      </c>
      <c r="BU62" s="33">
        <v>4</v>
      </c>
      <c r="BV62" s="33">
        <v>2</v>
      </c>
      <c r="BW62" s="33" t="s">
        <v>297</v>
      </c>
      <c r="BX62" s="33" t="s">
        <v>478</v>
      </c>
      <c r="BY62" s="33" t="s">
        <v>162</v>
      </c>
      <c r="BZ62" s="33" t="s">
        <v>170</v>
      </c>
      <c r="CA62" s="33" t="s">
        <v>176</v>
      </c>
      <c r="CC62" s="33" t="s">
        <v>479</v>
      </c>
      <c r="CD62" s="33" t="s">
        <v>204</v>
      </c>
      <c r="CE62" s="33" t="s">
        <v>480</v>
      </c>
      <c r="CF62" s="33" t="s">
        <v>208</v>
      </c>
      <c r="CG62" s="33" t="s">
        <v>214</v>
      </c>
    </row>
    <row r="63" spans="1:86" ht="12.75" x14ac:dyDescent="0.2">
      <c r="A63" s="36">
        <v>43083.439261539352</v>
      </c>
      <c r="B63" s="33">
        <v>2</v>
      </c>
      <c r="C63" s="33">
        <v>4</v>
      </c>
      <c r="D63" s="33">
        <v>3</v>
      </c>
      <c r="E63" s="33">
        <v>4</v>
      </c>
      <c r="F63" s="33">
        <v>2</v>
      </c>
      <c r="G63" s="33">
        <v>5</v>
      </c>
      <c r="H63" s="33">
        <v>3</v>
      </c>
      <c r="I63" s="33">
        <v>3</v>
      </c>
      <c r="J63" s="33">
        <v>4</v>
      </c>
      <c r="K63" s="33">
        <v>4</v>
      </c>
      <c r="L63" s="33">
        <v>3</v>
      </c>
      <c r="M63" s="33">
        <v>4</v>
      </c>
      <c r="N63" s="33">
        <v>4</v>
      </c>
      <c r="O63" s="33">
        <v>5</v>
      </c>
      <c r="P63" s="33">
        <v>4</v>
      </c>
      <c r="Q63" s="33">
        <v>4</v>
      </c>
      <c r="R63" s="33">
        <v>4</v>
      </c>
      <c r="S63" s="33">
        <v>3</v>
      </c>
      <c r="T63" s="33">
        <v>3</v>
      </c>
      <c r="U63" s="33">
        <v>2</v>
      </c>
      <c r="V63" s="33">
        <v>2</v>
      </c>
      <c r="W63" s="33">
        <v>3</v>
      </c>
      <c r="X63" s="33">
        <v>4</v>
      </c>
      <c r="Y63" s="33">
        <v>3</v>
      </c>
      <c r="Z63" s="33">
        <v>4</v>
      </c>
      <c r="AA63" s="33">
        <v>3</v>
      </c>
      <c r="AB63" s="33">
        <v>4</v>
      </c>
      <c r="AC63" s="33">
        <v>3</v>
      </c>
      <c r="AD63" s="33">
        <v>4</v>
      </c>
      <c r="AE63" s="33">
        <v>3</v>
      </c>
      <c r="AF63" s="33">
        <v>4</v>
      </c>
      <c r="AG63" s="33">
        <v>3</v>
      </c>
      <c r="AH63" s="33">
        <v>3</v>
      </c>
      <c r="AI63" s="33">
        <v>4</v>
      </c>
      <c r="AJ63" s="33">
        <v>3</v>
      </c>
      <c r="AK63" s="33">
        <v>3</v>
      </c>
      <c r="AL63" s="33">
        <v>4</v>
      </c>
      <c r="AM63" s="33">
        <v>4</v>
      </c>
      <c r="AN63" s="33">
        <v>4</v>
      </c>
      <c r="AO63" s="33">
        <v>2</v>
      </c>
      <c r="AP63" s="33">
        <v>5</v>
      </c>
      <c r="AQ63" s="33">
        <v>4</v>
      </c>
      <c r="AR63" s="33">
        <v>2</v>
      </c>
      <c r="AS63" s="33">
        <v>3</v>
      </c>
      <c r="AT63" s="33">
        <v>3</v>
      </c>
      <c r="AU63" s="33">
        <v>3</v>
      </c>
      <c r="AV63" s="33">
        <v>5</v>
      </c>
      <c r="AW63" s="33">
        <v>4</v>
      </c>
      <c r="AX63" s="33">
        <v>4</v>
      </c>
      <c r="AY63" s="33">
        <v>4</v>
      </c>
      <c r="AZ63" s="33">
        <v>4</v>
      </c>
      <c r="BA63" s="33">
        <v>3</v>
      </c>
      <c r="BB63" s="33">
        <v>3</v>
      </c>
      <c r="BC63" s="33">
        <v>2</v>
      </c>
      <c r="BD63" s="33">
        <v>3</v>
      </c>
      <c r="BE63" s="33">
        <v>2</v>
      </c>
      <c r="BF63" s="33">
        <v>4</v>
      </c>
      <c r="BH63" s="33" t="s">
        <v>481</v>
      </c>
      <c r="BI63" s="33">
        <v>1</v>
      </c>
      <c r="BJ63" s="33">
        <v>3</v>
      </c>
      <c r="BK63" s="33">
        <v>3</v>
      </c>
      <c r="BL63" s="33">
        <v>3</v>
      </c>
      <c r="BM63" s="33">
        <v>3</v>
      </c>
      <c r="BN63" s="33">
        <v>2</v>
      </c>
      <c r="BO63" s="33">
        <v>2</v>
      </c>
      <c r="BP63" s="33">
        <v>3</v>
      </c>
      <c r="BQ63" s="33">
        <v>1</v>
      </c>
      <c r="BR63" s="33">
        <v>1</v>
      </c>
      <c r="BS63" s="33">
        <v>4</v>
      </c>
      <c r="BT63" s="33">
        <v>2</v>
      </c>
      <c r="BU63" s="33">
        <v>3</v>
      </c>
      <c r="BV63" s="33">
        <v>2</v>
      </c>
      <c r="BW63" s="33" t="s">
        <v>148</v>
      </c>
      <c r="BX63" s="33" t="s">
        <v>482</v>
      </c>
      <c r="BY63" s="33" t="s">
        <v>163</v>
      </c>
      <c r="BZ63" s="33" t="s">
        <v>172</v>
      </c>
      <c r="CA63" s="33" t="s">
        <v>176</v>
      </c>
      <c r="CB63" s="33" t="s">
        <v>184</v>
      </c>
      <c r="CC63" s="33" t="s">
        <v>483</v>
      </c>
      <c r="CD63" s="33" t="s">
        <v>153</v>
      </c>
      <c r="CE63" s="33" t="s">
        <v>484</v>
      </c>
      <c r="CF63" s="33" t="s">
        <v>208</v>
      </c>
      <c r="CG63" s="33" t="s">
        <v>214</v>
      </c>
    </row>
    <row r="64" spans="1:86" ht="12.75" x14ac:dyDescent="0.2">
      <c r="A64" s="36">
        <v>43083.442269398147</v>
      </c>
      <c r="B64" s="33">
        <v>2</v>
      </c>
      <c r="C64" s="33">
        <v>5</v>
      </c>
      <c r="D64" s="33">
        <v>4</v>
      </c>
      <c r="E64" s="33">
        <v>5</v>
      </c>
      <c r="F64" s="33">
        <v>2</v>
      </c>
      <c r="G64" s="33">
        <v>5</v>
      </c>
      <c r="H64" s="33">
        <v>5</v>
      </c>
      <c r="I64" s="33">
        <v>3</v>
      </c>
      <c r="J64" s="33">
        <v>2</v>
      </c>
      <c r="K64" s="33">
        <v>4</v>
      </c>
      <c r="L64" s="33">
        <v>2</v>
      </c>
      <c r="M64" s="33">
        <v>5</v>
      </c>
      <c r="N64" s="33">
        <v>5</v>
      </c>
      <c r="O64" s="33">
        <v>4</v>
      </c>
      <c r="P64" s="33">
        <v>3</v>
      </c>
      <c r="Q64" s="33">
        <v>5</v>
      </c>
      <c r="R64" s="33">
        <v>2</v>
      </c>
      <c r="S64" s="33">
        <v>2</v>
      </c>
      <c r="T64" s="33">
        <v>1</v>
      </c>
      <c r="U64" s="33">
        <v>3</v>
      </c>
      <c r="V64" s="33">
        <v>2</v>
      </c>
      <c r="W64" s="33">
        <v>4</v>
      </c>
      <c r="X64" s="33">
        <v>4</v>
      </c>
      <c r="Y64" s="33">
        <v>2</v>
      </c>
      <c r="Z64" s="33">
        <v>4</v>
      </c>
      <c r="AA64" s="33">
        <v>4</v>
      </c>
      <c r="AB64" s="33">
        <v>4</v>
      </c>
      <c r="AC64" s="33">
        <v>4</v>
      </c>
      <c r="AD64" s="33">
        <v>5</v>
      </c>
      <c r="AE64" s="33">
        <v>4</v>
      </c>
      <c r="AF64" s="33">
        <v>4</v>
      </c>
      <c r="AG64" s="33">
        <v>4</v>
      </c>
      <c r="AH64" s="33">
        <v>5</v>
      </c>
      <c r="AI64" s="33">
        <v>5</v>
      </c>
      <c r="AJ64" s="33">
        <v>4</v>
      </c>
      <c r="AK64" s="33">
        <v>3</v>
      </c>
      <c r="AL64" s="33">
        <v>5</v>
      </c>
      <c r="AM64" s="33">
        <v>5</v>
      </c>
      <c r="AN64" s="33">
        <v>4</v>
      </c>
      <c r="AO64" s="33">
        <v>2</v>
      </c>
      <c r="AP64" s="33">
        <v>5</v>
      </c>
      <c r="AQ64" s="33">
        <v>5</v>
      </c>
      <c r="AR64" s="33">
        <v>3</v>
      </c>
      <c r="AS64" s="33">
        <v>1</v>
      </c>
      <c r="AT64" s="33">
        <v>4</v>
      </c>
      <c r="AU64" s="33">
        <v>1</v>
      </c>
      <c r="AV64" s="33">
        <v>5</v>
      </c>
      <c r="AW64" s="33">
        <v>4</v>
      </c>
      <c r="AX64" s="33">
        <v>2</v>
      </c>
      <c r="AY64" s="33">
        <v>3</v>
      </c>
      <c r="AZ64" s="33">
        <v>5</v>
      </c>
      <c r="BA64" s="33">
        <v>2</v>
      </c>
      <c r="BB64" s="33">
        <v>1</v>
      </c>
      <c r="BC64" s="33">
        <v>1</v>
      </c>
      <c r="BD64" s="33">
        <v>3</v>
      </c>
      <c r="BE64" s="33">
        <v>1</v>
      </c>
      <c r="BF64" s="33">
        <v>4</v>
      </c>
      <c r="BH64" s="33" t="s">
        <v>485</v>
      </c>
      <c r="BI64" s="33">
        <v>3</v>
      </c>
      <c r="BJ64" s="33">
        <v>5</v>
      </c>
      <c r="BK64" s="33">
        <v>5</v>
      </c>
      <c r="BL64" s="33">
        <v>3</v>
      </c>
      <c r="BM64" s="33">
        <v>3</v>
      </c>
      <c r="BN64" s="33">
        <v>4</v>
      </c>
      <c r="BO64" s="33">
        <v>3</v>
      </c>
      <c r="BP64" s="33">
        <v>4</v>
      </c>
      <c r="BQ64" s="33">
        <v>4</v>
      </c>
      <c r="BR64" s="33">
        <v>1</v>
      </c>
      <c r="BS64" s="33">
        <v>5</v>
      </c>
      <c r="BT64" s="33">
        <v>4</v>
      </c>
      <c r="BU64" s="33">
        <v>3</v>
      </c>
      <c r="BV64" s="33">
        <v>4</v>
      </c>
      <c r="BW64" s="33" t="s">
        <v>397</v>
      </c>
      <c r="BY64" s="33" t="s">
        <v>163</v>
      </c>
      <c r="BZ64" s="33" t="s">
        <v>171</v>
      </c>
      <c r="CA64" s="33" t="s">
        <v>176</v>
      </c>
      <c r="CB64" s="33" t="s">
        <v>183</v>
      </c>
      <c r="CC64" s="33" t="s">
        <v>486</v>
      </c>
      <c r="CD64" s="33" t="s">
        <v>202</v>
      </c>
      <c r="CE64" s="33" t="s">
        <v>346</v>
      </c>
      <c r="CF64" s="33" t="s">
        <v>208</v>
      </c>
      <c r="CG64" s="33" t="s">
        <v>214</v>
      </c>
    </row>
    <row r="65" spans="1:86" ht="12.75" x14ac:dyDescent="0.2">
      <c r="A65" s="36">
        <v>43083.448701053239</v>
      </c>
      <c r="B65" s="33">
        <v>5</v>
      </c>
      <c r="C65" s="33">
        <v>5</v>
      </c>
      <c r="D65" s="33">
        <v>5</v>
      </c>
      <c r="E65" s="33">
        <v>5</v>
      </c>
      <c r="F65" s="33">
        <v>5</v>
      </c>
      <c r="G65" s="33">
        <v>5</v>
      </c>
      <c r="H65" s="33">
        <v>5</v>
      </c>
      <c r="I65" s="33">
        <v>3</v>
      </c>
      <c r="J65" s="33">
        <v>1</v>
      </c>
      <c r="K65" s="33">
        <v>5</v>
      </c>
      <c r="L65" s="33">
        <v>2</v>
      </c>
      <c r="M65" s="33">
        <v>4</v>
      </c>
      <c r="N65" s="33">
        <v>5</v>
      </c>
      <c r="O65" s="33">
        <v>5</v>
      </c>
      <c r="P65" s="33">
        <v>5</v>
      </c>
      <c r="Q65" s="33">
        <v>4</v>
      </c>
      <c r="R65" s="33">
        <v>3</v>
      </c>
      <c r="S65" s="33">
        <v>2</v>
      </c>
      <c r="T65" s="33">
        <v>1</v>
      </c>
      <c r="U65" s="33">
        <v>5</v>
      </c>
      <c r="V65" s="33">
        <v>5</v>
      </c>
      <c r="W65" s="33">
        <v>5</v>
      </c>
      <c r="X65" s="33">
        <v>4</v>
      </c>
      <c r="Y65" s="33">
        <v>2</v>
      </c>
      <c r="Z65" s="33">
        <v>4</v>
      </c>
      <c r="AA65" s="33">
        <v>2</v>
      </c>
      <c r="AB65" s="33">
        <v>4</v>
      </c>
      <c r="AC65" s="33">
        <v>3</v>
      </c>
      <c r="AD65" s="33">
        <v>5</v>
      </c>
      <c r="AE65" s="33">
        <v>3</v>
      </c>
      <c r="AF65" s="33">
        <v>4</v>
      </c>
      <c r="AG65" s="33">
        <v>3</v>
      </c>
      <c r="AH65" s="33">
        <v>5</v>
      </c>
      <c r="AI65" s="33">
        <v>5</v>
      </c>
      <c r="AJ65" s="33">
        <v>5</v>
      </c>
      <c r="AK65" s="33">
        <v>4</v>
      </c>
      <c r="AL65" s="33">
        <v>5</v>
      </c>
      <c r="AM65" s="33">
        <v>5</v>
      </c>
      <c r="AN65" s="33">
        <v>5</v>
      </c>
      <c r="AO65" s="33">
        <v>4</v>
      </c>
      <c r="AP65" s="33">
        <v>5</v>
      </c>
      <c r="AQ65" s="33">
        <v>5</v>
      </c>
      <c r="AR65" s="33">
        <v>3</v>
      </c>
      <c r="AS65" s="33">
        <v>1</v>
      </c>
      <c r="AT65" s="33">
        <v>5</v>
      </c>
      <c r="AU65" s="33">
        <v>3</v>
      </c>
      <c r="AV65" s="33">
        <v>5</v>
      </c>
      <c r="AW65" s="33">
        <v>3</v>
      </c>
      <c r="AX65" s="33">
        <v>5</v>
      </c>
      <c r="AY65" s="33">
        <v>5</v>
      </c>
      <c r="AZ65" s="33">
        <v>4</v>
      </c>
      <c r="BA65" s="33">
        <v>3</v>
      </c>
      <c r="BB65" s="33">
        <v>2</v>
      </c>
      <c r="BC65" s="33">
        <v>1</v>
      </c>
      <c r="BD65" s="33">
        <v>4</v>
      </c>
      <c r="BE65" s="33">
        <v>3</v>
      </c>
      <c r="BF65" s="33">
        <v>5</v>
      </c>
      <c r="BG65" s="33" t="s">
        <v>487</v>
      </c>
      <c r="BH65" s="33" t="s">
        <v>488</v>
      </c>
      <c r="BI65" s="33">
        <v>2</v>
      </c>
      <c r="BJ65" s="33">
        <v>5</v>
      </c>
      <c r="BK65" s="33">
        <v>5</v>
      </c>
      <c r="BL65" s="33">
        <v>4</v>
      </c>
      <c r="BM65" s="33">
        <v>4</v>
      </c>
      <c r="BN65" s="33">
        <v>5</v>
      </c>
      <c r="BO65" s="33">
        <v>5</v>
      </c>
      <c r="BP65" s="33">
        <v>5</v>
      </c>
      <c r="BQ65" s="33">
        <v>5</v>
      </c>
      <c r="BR65" s="33">
        <v>1</v>
      </c>
      <c r="BS65" s="33">
        <v>4</v>
      </c>
      <c r="BU65" s="33">
        <v>2</v>
      </c>
      <c r="BV65" s="33">
        <v>4</v>
      </c>
      <c r="BW65" s="33" t="s">
        <v>297</v>
      </c>
      <c r="BX65" s="33" t="s">
        <v>489</v>
      </c>
      <c r="BY65" s="33" t="s">
        <v>162</v>
      </c>
      <c r="BZ65" s="33" t="s">
        <v>172</v>
      </c>
      <c r="CA65" s="33" t="s">
        <v>177</v>
      </c>
      <c r="CB65" s="33" t="s">
        <v>183</v>
      </c>
      <c r="CC65" s="33" t="s">
        <v>194</v>
      </c>
      <c r="CD65" s="33" t="s">
        <v>155</v>
      </c>
      <c r="CE65" s="33" t="s">
        <v>341</v>
      </c>
      <c r="CF65" s="33" t="s">
        <v>208</v>
      </c>
      <c r="CG65" s="33" t="s">
        <v>214</v>
      </c>
      <c r="CH65" s="33"/>
    </row>
    <row r="66" spans="1:86" ht="12.75" x14ac:dyDescent="0.2">
      <c r="A66" s="36">
        <v>43083.514924641204</v>
      </c>
      <c r="B66" s="33">
        <v>3</v>
      </c>
      <c r="C66" s="33">
        <v>5</v>
      </c>
      <c r="D66" s="33">
        <v>4</v>
      </c>
      <c r="E66" s="33">
        <v>2</v>
      </c>
      <c r="F66" s="33">
        <v>1</v>
      </c>
      <c r="G66" s="33">
        <v>5</v>
      </c>
      <c r="H66" s="33">
        <v>5</v>
      </c>
      <c r="I66" s="33">
        <v>4</v>
      </c>
      <c r="J66" s="33">
        <v>1</v>
      </c>
      <c r="K66" s="33">
        <v>2</v>
      </c>
      <c r="L66" s="33">
        <v>3</v>
      </c>
      <c r="M66" s="33">
        <v>4</v>
      </c>
      <c r="N66" s="33">
        <v>1</v>
      </c>
      <c r="O66" s="33">
        <v>2</v>
      </c>
      <c r="P66" s="33">
        <v>4</v>
      </c>
      <c r="Q66" s="33">
        <v>4</v>
      </c>
      <c r="R66" s="33">
        <v>2</v>
      </c>
      <c r="S66" s="33">
        <v>2</v>
      </c>
      <c r="T66" s="33">
        <v>2</v>
      </c>
      <c r="U66" s="33">
        <v>1</v>
      </c>
      <c r="V66" s="33">
        <v>3</v>
      </c>
      <c r="W66" s="33">
        <v>4</v>
      </c>
      <c r="X66" s="33">
        <v>3</v>
      </c>
      <c r="Y66" s="33">
        <v>2</v>
      </c>
      <c r="Z66" s="33">
        <v>3</v>
      </c>
      <c r="AA66" s="33">
        <v>3</v>
      </c>
      <c r="AB66" s="33">
        <v>3</v>
      </c>
      <c r="AC66" s="33">
        <v>4</v>
      </c>
      <c r="AD66" s="33">
        <v>4</v>
      </c>
      <c r="AE66" s="33">
        <v>4</v>
      </c>
      <c r="AF66" s="33">
        <v>3</v>
      </c>
      <c r="AG66" s="33">
        <v>4</v>
      </c>
      <c r="AH66" s="33">
        <v>4</v>
      </c>
      <c r="AI66" s="33">
        <v>4</v>
      </c>
      <c r="AJ66" s="33">
        <v>2</v>
      </c>
      <c r="AK66" s="33">
        <v>4</v>
      </c>
      <c r="AL66" s="33">
        <v>4</v>
      </c>
      <c r="AM66" s="33">
        <v>4</v>
      </c>
      <c r="AN66" s="33">
        <v>3</v>
      </c>
      <c r="AO66" s="33">
        <v>3</v>
      </c>
      <c r="AP66" s="33">
        <v>4</v>
      </c>
      <c r="AQ66" s="33">
        <v>3</v>
      </c>
      <c r="AR66" s="33">
        <v>5</v>
      </c>
      <c r="AS66" s="33">
        <v>5</v>
      </c>
      <c r="AT66" s="33">
        <v>4</v>
      </c>
      <c r="AU66" s="33">
        <v>3</v>
      </c>
      <c r="AV66" s="33">
        <v>5</v>
      </c>
      <c r="AW66" s="33">
        <v>3</v>
      </c>
      <c r="AX66" s="33">
        <v>4</v>
      </c>
      <c r="AY66" s="33">
        <v>5</v>
      </c>
      <c r="AZ66" s="33">
        <v>3</v>
      </c>
      <c r="BA66" s="33">
        <v>3</v>
      </c>
      <c r="BB66" s="33">
        <v>3</v>
      </c>
      <c r="BC66" s="33">
        <v>3</v>
      </c>
      <c r="BD66" s="33">
        <v>4</v>
      </c>
      <c r="BE66" s="33" t="s">
        <v>5</v>
      </c>
      <c r="BF66" s="33">
        <v>5</v>
      </c>
      <c r="BH66" s="33" t="s">
        <v>322</v>
      </c>
      <c r="BI66" s="33">
        <v>5</v>
      </c>
      <c r="BJ66" s="33">
        <v>5</v>
      </c>
      <c r="BK66" s="33">
        <v>4</v>
      </c>
      <c r="BL66" s="33">
        <v>4</v>
      </c>
      <c r="BM66" s="33">
        <v>4</v>
      </c>
      <c r="BN66" s="33">
        <v>5</v>
      </c>
      <c r="BO66" s="33">
        <v>4</v>
      </c>
      <c r="BP66" s="33">
        <v>5</v>
      </c>
      <c r="BQ66" s="33">
        <v>5</v>
      </c>
      <c r="BR66" s="33">
        <v>3</v>
      </c>
      <c r="BS66" s="33">
        <v>5</v>
      </c>
      <c r="BT66" s="33">
        <v>4</v>
      </c>
      <c r="BU66" s="33">
        <v>4</v>
      </c>
      <c r="BV66" s="33">
        <v>4</v>
      </c>
      <c r="BW66" s="33" t="s">
        <v>148</v>
      </c>
      <c r="BY66" s="33" t="s">
        <v>163</v>
      </c>
      <c r="BZ66" s="33" t="s">
        <v>170</v>
      </c>
      <c r="CA66" s="33" t="s">
        <v>176</v>
      </c>
      <c r="CB66" s="33" t="s">
        <v>183</v>
      </c>
      <c r="CD66" s="33" t="s">
        <v>490</v>
      </c>
      <c r="CE66" s="33" t="s">
        <v>405</v>
      </c>
      <c r="CF66" s="33" t="s">
        <v>208</v>
      </c>
      <c r="CG66" s="33" t="s">
        <v>214</v>
      </c>
    </row>
    <row r="67" spans="1:86" ht="12.75" x14ac:dyDescent="0.2">
      <c r="A67" s="36">
        <v>43083.527212719906</v>
      </c>
      <c r="B67" s="33">
        <v>2</v>
      </c>
      <c r="C67" s="33">
        <v>5</v>
      </c>
      <c r="D67" s="33">
        <v>4</v>
      </c>
      <c r="E67" s="33">
        <v>4</v>
      </c>
      <c r="F67" s="33">
        <v>1</v>
      </c>
      <c r="G67" s="33">
        <v>5</v>
      </c>
      <c r="H67" s="33">
        <v>2</v>
      </c>
      <c r="I67" s="33">
        <v>4</v>
      </c>
      <c r="J67" s="33">
        <v>1</v>
      </c>
      <c r="K67" s="33">
        <v>2</v>
      </c>
      <c r="L67" s="33">
        <v>2</v>
      </c>
      <c r="M67" s="33">
        <v>2</v>
      </c>
      <c r="N67" s="33">
        <v>3</v>
      </c>
      <c r="O67" s="33">
        <v>2</v>
      </c>
      <c r="P67" s="33">
        <v>5</v>
      </c>
      <c r="Q67" s="33">
        <v>4</v>
      </c>
      <c r="R67" s="33">
        <v>3</v>
      </c>
      <c r="S67" s="33">
        <v>2</v>
      </c>
      <c r="T67" s="33">
        <v>3</v>
      </c>
      <c r="U67" s="33">
        <v>3</v>
      </c>
      <c r="V67" s="33" t="s">
        <v>5</v>
      </c>
      <c r="W67" s="33">
        <v>4</v>
      </c>
      <c r="X67" s="33" t="s">
        <v>5</v>
      </c>
      <c r="Y67" s="33" t="s">
        <v>5</v>
      </c>
      <c r="Z67" s="33">
        <v>4</v>
      </c>
      <c r="AA67" s="33" t="s">
        <v>5</v>
      </c>
      <c r="AB67" s="33" t="s">
        <v>5</v>
      </c>
      <c r="AC67" s="33">
        <v>2</v>
      </c>
      <c r="AD67" s="33" t="s">
        <v>5</v>
      </c>
      <c r="AE67" s="33" t="s">
        <v>5</v>
      </c>
      <c r="AF67" s="33" t="s">
        <v>5</v>
      </c>
      <c r="AG67" s="33" t="s">
        <v>5</v>
      </c>
      <c r="AH67" s="33" t="s">
        <v>5</v>
      </c>
      <c r="AI67" s="33" t="s">
        <v>5</v>
      </c>
      <c r="AJ67" s="33" t="s">
        <v>5</v>
      </c>
      <c r="AK67" s="33">
        <v>3</v>
      </c>
      <c r="AL67" s="33">
        <v>5</v>
      </c>
      <c r="AM67" s="33">
        <v>5</v>
      </c>
      <c r="AN67" s="33">
        <v>3</v>
      </c>
      <c r="AO67" s="33">
        <v>2</v>
      </c>
      <c r="AP67" s="33">
        <v>5</v>
      </c>
      <c r="AQ67" s="33">
        <v>2</v>
      </c>
      <c r="AR67" s="33">
        <v>4</v>
      </c>
      <c r="AS67" s="33">
        <v>3</v>
      </c>
      <c r="AT67" s="33" t="s">
        <v>5</v>
      </c>
      <c r="AU67" s="33">
        <v>3</v>
      </c>
      <c r="AV67" s="33">
        <v>3</v>
      </c>
      <c r="AW67" s="33" t="s">
        <v>5</v>
      </c>
      <c r="AX67" s="33">
        <v>4</v>
      </c>
      <c r="AY67" s="33">
        <v>5</v>
      </c>
      <c r="AZ67" s="33">
        <v>5</v>
      </c>
      <c r="BA67" s="33">
        <v>4</v>
      </c>
      <c r="BB67" s="33">
        <v>2</v>
      </c>
      <c r="BC67" s="33">
        <v>2</v>
      </c>
      <c r="BD67" s="33">
        <v>4</v>
      </c>
      <c r="BE67" s="33" t="s">
        <v>5</v>
      </c>
      <c r="BF67" s="33">
        <v>5</v>
      </c>
      <c r="BI67" s="33" t="s">
        <v>5</v>
      </c>
      <c r="BJ67" s="33" t="s">
        <v>5</v>
      </c>
      <c r="BK67" s="33" t="s">
        <v>5</v>
      </c>
      <c r="BL67" s="33" t="s">
        <v>5</v>
      </c>
      <c r="BM67" s="33" t="s">
        <v>5</v>
      </c>
      <c r="BN67" s="33" t="s">
        <v>5</v>
      </c>
      <c r="BO67" s="33" t="s">
        <v>5</v>
      </c>
      <c r="BP67" s="33" t="s">
        <v>5</v>
      </c>
      <c r="BQ67" s="33">
        <v>4</v>
      </c>
      <c r="BR67" s="33">
        <v>3</v>
      </c>
      <c r="BS67" s="33">
        <v>3</v>
      </c>
      <c r="BT67" s="33">
        <v>2</v>
      </c>
      <c r="BU67" s="33">
        <v>4</v>
      </c>
      <c r="BV67" s="33" t="s">
        <v>5</v>
      </c>
      <c r="BW67" s="33" t="s">
        <v>147</v>
      </c>
      <c r="BX67" s="33" t="s">
        <v>491</v>
      </c>
      <c r="BY67" s="33" t="s">
        <v>163</v>
      </c>
      <c r="BZ67" s="33" t="s">
        <v>170</v>
      </c>
      <c r="CA67" s="33" t="s">
        <v>176</v>
      </c>
      <c r="CB67" s="33" t="s">
        <v>183</v>
      </c>
      <c r="CC67" s="33" t="s">
        <v>345</v>
      </c>
      <c r="CD67" s="33" t="s">
        <v>204</v>
      </c>
      <c r="CE67" s="33" t="s">
        <v>203</v>
      </c>
      <c r="CF67" s="33" t="s">
        <v>208</v>
      </c>
      <c r="CG67" s="33" t="s">
        <v>214</v>
      </c>
    </row>
    <row r="68" spans="1:86" ht="12.75" x14ac:dyDescent="0.2">
      <c r="A68" s="36">
        <v>43083.533965428243</v>
      </c>
      <c r="B68" s="33">
        <v>4</v>
      </c>
      <c r="C68" s="33">
        <v>4</v>
      </c>
      <c r="D68" s="33">
        <v>2</v>
      </c>
      <c r="E68" s="33">
        <v>1</v>
      </c>
      <c r="F68" s="33">
        <v>4</v>
      </c>
      <c r="G68" s="33">
        <v>2</v>
      </c>
      <c r="H68" s="33">
        <v>2</v>
      </c>
      <c r="I68" s="33">
        <v>3</v>
      </c>
      <c r="J68" s="33">
        <v>5</v>
      </c>
      <c r="K68" s="33">
        <v>3</v>
      </c>
      <c r="L68" s="33">
        <v>3</v>
      </c>
      <c r="M68" s="33">
        <v>2</v>
      </c>
      <c r="N68" s="33">
        <v>3</v>
      </c>
      <c r="O68" s="33">
        <v>1</v>
      </c>
      <c r="P68" s="33">
        <v>3</v>
      </c>
      <c r="Q68" s="33">
        <v>2</v>
      </c>
      <c r="R68" s="33">
        <v>4</v>
      </c>
      <c r="S68" s="33">
        <v>4</v>
      </c>
      <c r="T68" s="33">
        <v>1</v>
      </c>
      <c r="U68" s="33">
        <v>2</v>
      </c>
      <c r="V68" s="33">
        <v>1</v>
      </c>
      <c r="W68" s="33">
        <v>2</v>
      </c>
      <c r="X68" s="33">
        <v>1</v>
      </c>
      <c r="Y68" s="33">
        <v>2</v>
      </c>
      <c r="Z68" s="33">
        <v>3</v>
      </c>
      <c r="AA68" s="33">
        <v>2</v>
      </c>
      <c r="AB68" s="33">
        <v>3</v>
      </c>
      <c r="AC68" s="33">
        <v>1</v>
      </c>
      <c r="AD68" s="33">
        <v>5</v>
      </c>
      <c r="AE68" s="33">
        <v>1</v>
      </c>
      <c r="AF68" s="33">
        <v>1</v>
      </c>
      <c r="AG68" s="33">
        <v>4</v>
      </c>
      <c r="AH68" s="33">
        <v>5</v>
      </c>
      <c r="AI68" s="33">
        <v>3</v>
      </c>
      <c r="AJ68" s="33">
        <v>1</v>
      </c>
      <c r="AK68" s="33">
        <v>4</v>
      </c>
      <c r="AL68" s="33">
        <v>3</v>
      </c>
      <c r="AM68" s="33">
        <v>1</v>
      </c>
      <c r="AN68" s="33">
        <v>1</v>
      </c>
      <c r="AO68" s="33">
        <v>3</v>
      </c>
      <c r="AP68" s="33">
        <v>2</v>
      </c>
      <c r="AQ68" s="33">
        <v>2</v>
      </c>
      <c r="AR68" s="33">
        <v>4</v>
      </c>
      <c r="AS68" s="33">
        <v>5</v>
      </c>
      <c r="AT68" s="33">
        <v>4</v>
      </c>
      <c r="AU68" s="33">
        <v>3</v>
      </c>
      <c r="AV68" s="33">
        <v>1</v>
      </c>
      <c r="AW68" s="33">
        <v>3</v>
      </c>
      <c r="AX68" s="33">
        <v>1</v>
      </c>
      <c r="AY68" s="33">
        <v>3</v>
      </c>
      <c r="AZ68" s="33">
        <v>2</v>
      </c>
      <c r="BA68" s="33">
        <v>5</v>
      </c>
      <c r="BB68" s="33">
        <v>5</v>
      </c>
      <c r="BC68" s="33">
        <v>1</v>
      </c>
      <c r="BD68" s="33">
        <v>2</v>
      </c>
      <c r="BE68" s="33" t="s">
        <v>5</v>
      </c>
      <c r="BF68" s="33">
        <v>2</v>
      </c>
      <c r="BH68" s="33" t="s">
        <v>492</v>
      </c>
      <c r="BI68" s="33">
        <v>4</v>
      </c>
      <c r="BJ68" s="33">
        <v>2</v>
      </c>
      <c r="BK68" s="33">
        <v>4</v>
      </c>
      <c r="BL68" s="33">
        <v>3</v>
      </c>
      <c r="BM68" s="33">
        <v>2</v>
      </c>
      <c r="BN68" s="33">
        <v>2</v>
      </c>
      <c r="BO68" s="33">
        <v>1</v>
      </c>
      <c r="BP68" s="33">
        <v>3</v>
      </c>
      <c r="BQ68" s="33">
        <v>3</v>
      </c>
      <c r="BR68" s="33">
        <v>1</v>
      </c>
      <c r="BS68" s="33">
        <v>1</v>
      </c>
      <c r="BT68" s="33">
        <v>2</v>
      </c>
      <c r="BU68" s="33">
        <v>2</v>
      </c>
      <c r="BV68" s="33">
        <v>3</v>
      </c>
      <c r="BW68" s="33" t="s">
        <v>145</v>
      </c>
      <c r="BX68" s="33" t="s">
        <v>493</v>
      </c>
      <c r="BY68" s="33" t="s">
        <v>163</v>
      </c>
      <c r="BZ68" s="33" t="s">
        <v>172</v>
      </c>
      <c r="CA68" s="33" t="s">
        <v>176</v>
      </c>
      <c r="CB68" s="33" t="s">
        <v>183</v>
      </c>
      <c r="CC68" s="33" t="s">
        <v>494</v>
      </c>
      <c r="CD68" s="33" t="s">
        <v>202</v>
      </c>
      <c r="CE68" s="33" t="s">
        <v>495</v>
      </c>
      <c r="CF68" s="33" t="s">
        <v>208</v>
      </c>
      <c r="CG68" s="33" t="s">
        <v>214</v>
      </c>
    </row>
    <row r="69" spans="1:86" ht="12.75" x14ac:dyDescent="0.2">
      <c r="A69" s="36">
        <v>43083.567024629629</v>
      </c>
      <c r="B69" s="33">
        <v>5</v>
      </c>
      <c r="C69" s="33">
        <v>5</v>
      </c>
      <c r="D69" s="33">
        <v>5</v>
      </c>
      <c r="E69" s="33">
        <v>5</v>
      </c>
      <c r="F69" s="33">
        <v>1</v>
      </c>
      <c r="G69" s="33">
        <v>5</v>
      </c>
      <c r="H69" s="33">
        <v>4</v>
      </c>
      <c r="I69" s="33">
        <v>2</v>
      </c>
      <c r="J69" s="33">
        <v>3</v>
      </c>
      <c r="K69" s="33">
        <v>1</v>
      </c>
      <c r="L69" s="33">
        <v>1</v>
      </c>
      <c r="M69" s="33">
        <v>5</v>
      </c>
      <c r="N69" s="33">
        <v>2</v>
      </c>
      <c r="O69" s="33">
        <v>2</v>
      </c>
      <c r="P69" s="33">
        <v>2</v>
      </c>
      <c r="Q69" s="33">
        <v>3</v>
      </c>
      <c r="R69" s="33">
        <v>2</v>
      </c>
      <c r="S69" s="33">
        <v>3</v>
      </c>
      <c r="T69" s="33">
        <v>1</v>
      </c>
      <c r="U69" s="33">
        <v>1</v>
      </c>
      <c r="V69" s="33">
        <v>1</v>
      </c>
      <c r="W69" s="33">
        <v>4</v>
      </c>
      <c r="X69" s="33">
        <v>1</v>
      </c>
      <c r="Y69" s="33">
        <v>1</v>
      </c>
      <c r="Z69" s="33">
        <v>4</v>
      </c>
      <c r="AA69" s="33">
        <v>4</v>
      </c>
      <c r="AB69" s="33">
        <v>4</v>
      </c>
      <c r="AC69" s="33">
        <v>1</v>
      </c>
      <c r="AD69" s="33">
        <v>4</v>
      </c>
      <c r="AE69" s="33">
        <v>4</v>
      </c>
      <c r="AF69" s="33">
        <v>3</v>
      </c>
      <c r="AG69" s="33">
        <v>5</v>
      </c>
      <c r="AH69" s="33">
        <v>4</v>
      </c>
      <c r="AI69" s="33">
        <v>4</v>
      </c>
      <c r="AJ69" s="33">
        <v>4</v>
      </c>
      <c r="AK69" s="33">
        <v>5</v>
      </c>
      <c r="AL69" s="33">
        <v>5</v>
      </c>
      <c r="AM69" s="33">
        <v>5</v>
      </c>
      <c r="AN69" s="33">
        <v>3</v>
      </c>
      <c r="AO69" s="33">
        <v>1</v>
      </c>
      <c r="AP69" s="33">
        <v>5</v>
      </c>
      <c r="AQ69" s="33">
        <v>5</v>
      </c>
      <c r="AR69" s="33">
        <v>3</v>
      </c>
      <c r="AS69" s="33">
        <v>4</v>
      </c>
      <c r="AT69" s="33">
        <v>3</v>
      </c>
      <c r="AU69" s="33">
        <v>1</v>
      </c>
      <c r="AV69" s="33">
        <v>5</v>
      </c>
      <c r="AW69" s="33">
        <v>2</v>
      </c>
      <c r="AX69" s="33">
        <v>1</v>
      </c>
      <c r="AY69" s="33">
        <v>2</v>
      </c>
      <c r="AZ69" s="33">
        <v>4</v>
      </c>
      <c r="BA69" s="33">
        <v>1</v>
      </c>
      <c r="BB69" s="33">
        <v>4</v>
      </c>
      <c r="BC69" s="33">
        <v>1</v>
      </c>
      <c r="BD69" s="33">
        <v>1</v>
      </c>
      <c r="BE69" s="33">
        <v>1</v>
      </c>
      <c r="BF69" s="33">
        <v>4</v>
      </c>
      <c r="BG69" s="33" t="s">
        <v>496</v>
      </c>
      <c r="BH69" s="33" t="s">
        <v>388</v>
      </c>
      <c r="BI69" s="33">
        <v>1</v>
      </c>
      <c r="BJ69" s="33">
        <v>4</v>
      </c>
      <c r="BK69" s="33">
        <v>1</v>
      </c>
      <c r="BL69" s="33">
        <v>3</v>
      </c>
      <c r="BM69" s="33">
        <v>3</v>
      </c>
      <c r="BN69" s="33">
        <v>4</v>
      </c>
      <c r="BO69" s="33">
        <v>1</v>
      </c>
      <c r="BP69" s="33">
        <v>4</v>
      </c>
      <c r="BQ69" s="33">
        <v>3</v>
      </c>
      <c r="BR69" s="33">
        <v>1</v>
      </c>
      <c r="BS69" s="33">
        <v>4</v>
      </c>
      <c r="BT69" s="33">
        <v>2</v>
      </c>
      <c r="BU69" s="33">
        <v>1</v>
      </c>
      <c r="BV69" s="33" t="s">
        <v>5</v>
      </c>
      <c r="BW69" s="33" t="s">
        <v>147</v>
      </c>
      <c r="BY69" s="33" t="s">
        <v>162</v>
      </c>
      <c r="BZ69" s="33" t="s">
        <v>170</v>
      </c>
      <c r="CA69" s="33" t="s">
        <v>176</v>
      </c>
      <c r="CB69" s="33" t="s">
        <v>183</v>
      </c>
      <c r="CC69" s="33" t="s">
        <v>497</v>
      </c>
      <c r="CD69" s="33" t="s">
        <v>202</v>
      </c>
      <c r="CE69" s="33" t="s">
        <v>498</v>
      </c>
      <c r="CF69" s="33" t="s">
        <v>208</v>
      </c>
      <c r="CG69" s="33" t="s">
        <v>214</v>
      </c>
    </row>
    <row r="70" spans="1:86" ht="12.75" x14ac:dyDescent="0.2">
      <c r="A70" s="36">
        <v>43083.588180879626</v>
      </c>
      <c r="B70" s="33">
        <v>2</v>
      </c>
      <c r="C70" s="33">
        <v>5</v>
      </c>
      <c r="D70" s="33">
        <v>5</v>
      </c>
      <c r="E70" s="33">
        <v>2</v>
      </c>
      <c r="F70" s="33">
        <v>2</v>
      </c>
      <c r="G70" s="33">
        <v>2</v>
      </c>
      <c r="H70" s="33">
        <v>5</v>
      </c>
      <c r="I70" s="33">
        <v>4</v>
      </c>
      <c r="J70" s="33">
        <v>4</v>
      </c>
      <c r="K70" s="33">
        <v>3</v>
      </c>
      <c r="L70" s="33">
        <v>4</v>
      </c>
      <c r="M70" s="33">
        <v>4</v>
      </c>
      <c r="N70" s="33">
        <v>5</v>
      </c>
      <c r="O70" s="33">
        <v>4</v>
      </c>
      <c r="P70" s="33">
        <v>3</v>
      </c>
      <c r="Q70" s="33">
        <v>2</v>
      </c>
      <c r="R70" s="33">
        <v>4</v>
      </c>
      <c r="S70" s="33">
        <v>2</v>
      </c>
      <c r="T70" s="33">
        <v>5</v>
      </c>
      <c r="U70" s="33">
        <v>4</v>
      </c>
      <c r="V70" s="33">
        <v>2</v>
      </c>
      <c r="W70" s="33">
        <v>4</v>
      </c>
      <c r="X70" s="33">
        <v>4</v>
      </c>
      <c r="Y70" s="33">
        <v>2</v>
      </c>
      <c r="Z70" s="33">
        <v>5</v>
      </c>
      <c r="AA70" s="33">
        <v>4</v>
      </c>
      <c r="AB70" s="33">
        <v>4</v>
      </c>
      <c r="AC70" s="33">
        <v>2</v>
      </c>
      <c r="AD70" s="33">
        <v>5</v>
      </c>
      <c r="AE70" s="33">
        <v>4</v>
      </c>
      <c r="AF70" s="33">
        <v>4</v>
      </c>
      <c r="AG70" s="33">
        <v>4</v>
      </c>
      <c r="AH70" s="33">
        <v>4</v>
      </c>
      <c r="AI70" s="33">
        <v>4</v>
      </c>
      <c r="AJ70" s="33">
        <v>5</v>
      </c>
      <c r="AK70" s="33">
        <v>4</v>
      </c>
      <c r="AL70" s="33">
        <v>4</v>
      </c>
      <c r="AM70" s="33">
        <v>4</v>
      </c>
      <c r="AN70" s="33">
        <v>3</v>
      </c>
      <c r="AO70" s="33">
        <v>3</v>
      </c>
      <c r="AP70" s="33">
        <v>4</v>
      </c>
      <c r="AQ70" s="33">
        <v>5</v>
      </c>
      <c r="AR70" s="33">
        <v>3</v>
      </c>
      <c r="AS70" s="33">
        <v>5</v>
      </c>
      <c r="AT70" s="33">
        <v>4</v>
      </c>
      <c r="AU70" s="33">
        <v>4</v>
      </c>
      <c r="AV70" s="33">
        <v>4</v>
      </c>
      <c r="AW70" s="33">
        <v>5</v>
      </c>
      <c r="AX70" s="33">
        <v>5</v>
      </c>
      <c r="AY70" s="33">
        <v>3</v>
      </c>
      <c r="AZ70" s="33">
        <v>3</v>
      </c>
      <c r="BA70" s="33">
        <v>4</v>
      </c>
      <c r="BB70" s="33">
        <v>2</v>
      </c>
      <c r="BC70" s="33">
        <v>5</v>
      </c>
      <c r="BD70" s="33">
        <v>5</v>
      </c>
      <c r="BE70" s="33">
        <v>3</v>
      </c>
      <c r="BF70" s="33">
        <v>4</v>
      </c>
      <c r="BH70" s="33" t="s">
        <v>488</v>
      </c>
      <c r="BI70" s="33">
        <v>3</v>
      </c>
      <c r="BJ70" s="33">
        <v>4</v>
      </c>
      <c r="BK70" s="33">
        <v>5</v>
      </c>
      <c r="BL70" s="33">
        <v>3</v>
      </c>
      <c r="BM70" s="33">
        <v>2</v>
      </c>
      <c r="BN70" s="33">
        <v>5</v>
      </c>
      <c r="BO70" s="33">
        <v>4</v>
      </c>
      <c r="BP70" s="33">
        <v>4</v>
      </c>
      <c r="BQ70" s="33">
        <v>2</v>
      </c>
      <c r="BR70" s="33" t="s">
        <v>5</v>
      </c>
      <c r="BS70" s="33">
        <v>5</v>
      </c>
      <c r="BT70" s="33">
        <v>4</v>
      </c>
      <c r="BU70" s="33">
        <v>3</v>
      </c>
      <c r="BV70" s="33">
        <v>4</v>
      </c>
      <c r="BW70" s="33" t="s">
        <v>148</v>
      </c>
      <c r="BX70" s="33" t="s">
        <v>499</v>
      </c>
      <c r="BY70" s="33" t="s">
        <v>163</v>
      </c>
      <c r="BZ70" s="33" t="s">
        <v>169</v>
      </c>
      <c r="CA70" s="33" t="s">
        <v>179</v>
      </c>
      <c r="CB70" s="33" t="s">
        <v>183</v>
      </c>
      <c r="CC70" s="33" t="s">
        <v>500</v>
      </c>
      <c r="CD70" s="33" t="s">
        <v>153</v>
      </c>
      <c r="CE70" s="33" t="s">
        <v>320</v>
      </c>
      <c r="CF70" s="33" t="s">
        <v>208</v>
      </c>
      <c r="CG70" s="33" t="s">
        <v>214</v>
      </c>
    </row>
    <row r="71" spans="1:86" ht="12.75" x14ac:dyDescent="0.2">
      <c r="A71" s="36">
        <v>43083.592596250004</v>
      </c>
      <c r="B71" s="33">
        <v>1</v>
      </c>
      <c r="C71" s="33">
        <v>2</v>
      </c>
      <c r="D71" s="33">
        <v>2</v>
      </c>
      <c r="E71" s="33">
        <v>1</v>
      </c>
      <c r="F71" s="33">
        <v>1</v>
      </c>
      <c r="G71" s="33">
        <v>1</v>
      </c>
      <c r="H71" s="33">
        <v>5</v>
      </c>
      <c r="I71" s="33">
        <v>5</v>
      </c>
      <c r="J71" s="33">
        <v>4</v>
      </c>
      <c r="K71" s="33">
        <v>4</v>
      </c>
      <c r="L71" s="33">
        <v>5</v>
      </c>
      <c r="M71" s="33">
        <v>1</v>
      </c>
      <c r="N71" s="33">
        <v>2</v>
      </c>
      <c r="O71" s="33">
        <v>5</v>
      </c>
      <c r="P71" s="33">
        <v>5</v>
      </c>
      <c r="Q71" s="33">
        <v>5</v>
      </c>
      <c r="R71" s="33">
        <v>5</v>
      </c>
      <c r="S71" s="33">
        <v>1</v>
      </c>
      <c r="T71" s="33">
        <v>5</v>
      </c>
      <c r="U71" s="33">
        <v>5</v>
      </c>
      <c r="V71" s="33">
        <v>2</v>
      </c>
      <c r="W71" s="33">
        <v>5</v>
      </c>
      <c r="X71" s="33">
        <v>5</v>
      </c>
      <c r="Y71" s="33">
        <v>4</v>
      </c>
      <c r="Z71" s="33">
        <v>5</v>
      </c>
      <c r="AA71" s="33">
        <v>3</v>
      </c>
      <c r="AB71" s="33">
        <v>5</v>
      </c>
      <c r="AC71" s="33">
        <v>3</v>
      </c>
      <c r="AD71" s="33">
        <v>2</v>
      </c>
      <c r="AE71" s="33">
        <v>4</v>
      </c>
      <c r="AF71" s="33">
        <v>3</v>
      </c>
      <c r="AG71" s="33">
        <v>5</v>
      </c>
      <c r="AH71" s="33">
        <v>2</v>
      </c>
      <c r="AI71" s="33">
        <v>5</v>
      </c>
      <c r="AJ71" s="33">
        <v>2</v>
      </c>
      <c r="AK71" s="33">
        <v>3</v>
      </c>
      <c r="AL71" s="33">
        <v>3</v>
      </c>
      <c r="AM71" s="33">
        <v>1</v>
      </c>
      <c r="AN71" s="33">
        <v>1</v>
      </c>
      <c r="AO71" s="33">
        <v>1</v>
      </c>
      <c r="AP71" s="33">
        <v>1</v>
      </c>
      <c r="AQ71" s="33">
        <v>5</v>
      </c>
      <c r="AR71" s="33">
        <v>5</v>
      </c>
      <c r="AS71" s="33">
        <v>4</v>
      </c>
      <c r="AT71" s="33">
        <v>5</v>
      </c>
      <c r="AU71" s="33">
        <v>4</v>
      </c>
      <c r="AV71" s="33">
        <v>3</v>
      </c>
      <c r="AW71" s="33">
        <v>3</v>
      </c>
      <c r="AX71" s="33">
        <v>5</v>
      </c>
      <c r="AY71" s="33">
        <v>5</v>
      </c>
      <c r="AZ71" s="33">
        <v>5</v>
      </c>
      <c r="BA71" s="33">
        <v>5</v>
      </c>
      <c r="BB71" s="33">
        <v>4</v>
      </c>
      <c r="BC71" s="33">
        <v>5</v>
      </c>
      <c r="BD71" s="33">
        <v>5</v>
      </c>
      <c r="BE71" s="33">
        <v>3</v>
      </c>
      <c r="BF71" s="33">
        <v>3</v>
      </c>
      <c r="BH71" s="33" t="s">
        <v>501</v>
      </c>
      <c r="BI71" s="33" t="s">
        <v>5</v>
      </c>
      <c r="BJ71" s="33" t="s">
        <v>5</v>
      </c>
      <c r="BK71" s="33" t="s">
        <v>5</v>
      </c>
      <c r="BL71" s="33" t="s">
        <v>5</v>
      </c>
      <c r="BM71" s="33" t="s">
        <v>5</v>
      </c>
      <c r="BN71" s="33" t="s">
        <v>5</v>
      </c>
      <c r="BO71" s="33" t="s">
        <v>5</v>
      </c>
      <c r="BP71" s="33" t="s">
        <v>5</v>
      </c>
      <c r="BQ71" s="33">
        <v>4</v>
      </c>
      <c r="BR71" s="33">
        <v>3</v>
      </c>
      <c r="BS71" s="33">
        <v>4</v>
      </c>
      <c r="BT71" s="33">
        <v>1</v>
      </c>
      <c r="BU71" s="33">
        <v>3</v>
      </c>
      <c r="BV71" s="33">
        <v>4</v>
      </c>
      <c r="BW71" s="33" t="s">
        <v>146</v>
      </c>
      <c r="BY71" s="33" t="s">
        <v>163</v>
      </c>
      <c r="BZ71" s="33" t="s">
        <v>171</v>
      </c>
      <c r="CA71" s="33" t="s">
        <v>176</v>
      </c>
      <c r="CB71" s="33" t="s">
        <v>183</v>
      </c>
      <c r="CC71" s="33" t="s">
        <v>301</v>
      </c>
      <c r="CD71" s="33" t="s">
        <v>192</v>
      </c>
      <c r="CE71" s="33" t="s">
        <v>155</v>
      </c>
      <c r="CF71" s="33" t="s">
        <v>208</v>
      </c>
      <c r="CG71" s="33" t="s">
        <v>214</v>
      </c>
      <c r="CH71" s="33"/>
    </row>
    <row r="72" spans="1:86" ht="12.75" x14ac:dyDescent="0.2">
      <c r="A72" s="36">
        <v>43083.59736550926</v>
      </c>
      <c r="B72" s="33">
        <v>1</v>
      </c>
      <c r="C72" s="33">
        <v>1</v>
      </c>
      <c r="D72" s="33">
        <v>1</v>
      </c>
      <c r="E72" s="33">
        <v>1</v>
      </c>
      <c r="F72" s="33">
        <v>2</v>
      </c>
      <c r="G72" s="33">
        <v>5</v>
      </c>
      <c r="H72" s="33">
        <v>3</v>
      </c>
      <c r="I72" s="33">
        <v>1</v>
      </c>
      <c r="J72" s="33">
        <v>1</v>
      </c>
      <c r="K72" s="33">
        <v>1</v>
      </c>
      <c r="L72" s="33">
        <v>5</v>
      </c>
      <c r="M72" s="33">
        <v>3</v>
      </c>
      <c r="N72" s="33">
        <v>2</v>
      </c>
      <c r="O72" s="33">
        <v>3</v>
      </c>
      <c r="P72" s="33">
        <v>4</v>
      </c>
      <c r="Q72" s="33">
        <v>3</v>
      </c>
      <c r="R72" s="33">
        <v>2</v>
      </c>
      <c r="S72" s="33">
        <v>1</v>
      </c>
      <c r="T72" s="33">
        <v>4</v>
      </c>
      <c r="U72" s="33">
        <v>1</v>
      </c>
      <c r="V72" s="33">
        <v>1</v>
      </c>
      <c r="W72" s="33">
        <v>3</v>
      </c>
      <c r="X72" s="33">
        <v>1</v>
      </c>
      <c r="Y72" s="33">
        <v>4</v>
      </c>
      <c r="Z72" s="33">
        <v>4</v>
      </c>
      <c r="AA72" s="33">
        <v>1</v>
      </c>
      <c r="AB72" s="33">
        <v>3</v>
      </c>
      <c r="AC72" s="33">
        <v>1</v>
      </c>
      <c r="AD72" s="33">
        <v>2</v>
      </c>
      <c r="AE72" s="33">
        <v>1</v>
      </c>
      <c r="AF72" s="33">
        <v>4</v>
      </c>
      <c r="AG72" s="33">
        <v>1</v>
      </c>
      <c r="AH72" s="33">
        <v>5</v>
      </c>
      <c r="AI72" s="33">
        <v>1</v>
      </c>
      <c r="AJ72" s="33">
        <v>4</v>
      </c>
      <c r="AK72" s="33">
        <v>2</v>
      </c>
      <c r="AL72" s="33">
        <v>4</v>
      </c>
      <c r="AM72" s="33">
        <v>4</v>
      </c>
      <c r="AN72" s="33">
        <v>4</v>
      </c>
      <c r="AO72" s="33">
        <v>2</v>
      </c>
      <c r="AP72" s="33">
        <v>5</v>
      </c>
      <c r="AQ72" s="33">
        <v>3</v>
      </c>
      <c r="AR72" s="33">
        <v>4</v>
      </c>
      <c r="AS72" s="33">
        <v>2</v>
      </c>
      <c r="AT72" s="33">
        <v>4</v>
      </c>
      <c r="AU72" s="33">
        <v>5</v>
      </c>
      <c r="AV72" s="33">
        <v>4</v>
      </c>
      <c r="AW72" s="33">
        <v>3</v>
      </c>
      <c r="AX72" s="33">
        <v>3</v>
      </c>
      <c r="AY72" s="33">
        <v>5</v>
      </c>
      <c r="AZ72" s="33">
        <v>4</v>
      </c>
      <c r="BA72" s="33">
        <v>3</v>
      </c>
      <c r="BB72" s="33">
        <v>2</v>
      </c>
      <c r="BC72" s="33">
        <v>2</v>
      </c>
      <c r="BD72" s="33">
        <v>5</v>
      </c>
      <c r="BE72" s="33">
        <v>1</v>
      </c>
      <c r="BF72" s="33">
        <v>5</v>
      </c>
      <c r="BH72" s="33" t="s">
        <v>296</v>
      </c>
      <c r="BI72" s="33">
        <v>4</v>
      </c>
      <c r="BJ72" s="33">
        <v>5</v>
      </c>
      <c r="BK72" s="33">
        <v>5</v>
      </c>
      <c r="BL72" s="33">
        <v>4</v>
      </c>
      <c r="BM72" s="33">
        <v>4</v>
      </c>
      <c r="BN72" s="33">
        <v>4</v>
      </c>
      <c r="BO72" s="33">
        <v>4</v>
      </c>
      <c r="BP72" s="33">
        <v>5</v>
      </c>
      <c r="BQ72" s="33">
        <v>1</v>
      </c>
      <c r="BR72" s="33">
        <v>5</v>
      </c>
      <c r="BS72" s="33">
        <v>1</v>
      </c>
      <c r="BU72" s="33">
        <v>1</v>
      </c>
      <c r="BV72" s="33">
        <v>1</v>
      </c>
      <c r="BW72" s="33" t="s">
        <v>147</v>
      </c>
      <c r="BY72" s="33" t="s">
        <v>163</v>
      </c>
      <c r="BZ72" s="33" t="s">
        <v>173</v>
      </c>
      <c r="CA72" s="33" t="s">
        <v>176</v>
      </c>
      <c r="CB72" s="33" t="s">
        <v>185</v>
      </c>
      <c r="CC72" s="33" t="s">
        <v>502</v>
      </c>
      <c r="CD72" s="33" t="s">
        <v>202</v>
      </c>
      <c r="CE72" s="33" t="s">
        <v>503</v>
      </c>
      <c r="CF72" s="33" t="s">
        <v>326</v>
      </c>
      <c r="CG72" s="33" t="s">
        <v>504</v>
      </c>
      <c r="CH72" s="33"/>
    </row>
    <row r="73" spans="1:86" ht="12.75" x14ac:dyDescent="0.2">
      <c r="A73" s="36">
        <v>43083.641842928242</v>
      </c>
      <c r="B73" s="33">
        <v>3</v>
      </c>
      <c r="C73" s="33">
        <v>4</v>
      </c>
      <c r="D73" s="33">
        <v>4</v>
      </c>
      <c r="E73" s="33">
        <v>2</v>
      </c>
      <c r="F73" s="33">
        <v>1</v>
      </c>
      <c r="G73" s="33">
        <v>5</v>
      </c>
      <c r="H73" s="33">
        <v>2</v>
      </c>
      <c r="I73" s="33">
        <v>3</v>
      </c>
      <c r="J73" s="33">
        <v>3</v>
      </c>
      <c r="K73" s="33">
        <v>3</v>
      </c>
      <c r="L73" s="33">
        <v>2</v>
      </c>
      <c r="M73" s="33">
        <v>3</v>
      </c>
      <c r="N73" s="33">
        <v>2</v>
      </c>
      <c r="O73" s="33">
        <v>4</v>
      </c>
      <c r="P73" s="33">
        <v>5</v>
      </c>
      <c r="Q73" s="33">
        <v>5</v>
      </c>
      <c r="R73" s="33">
        <v>3</v>
      </c>
      <c r="S73" s="33">
        <v>3</v>
      </c>
      <c r="T73" s="33">
        <v>5</v>
      </c>
      <c r="U73" s="33">
        <v>1</v>
      </c>
      <c r="V73" s="33">
        <v>1</v>
      </c>
      <c r="W73" s="33">
        <v>2</v>
      </c>
      <c r="X73" s="33">
        <v>1</v>
      </c>
      <c r="Y73" s="33">
        <v>1</v>
      </c>
      <c r="Z73" s="33">
        <v>3</v>
      </c>
      <c r="AA73" s="33">
        <v>4</v>
      </c>
      <c r="AB73" s="33">
        <v>1</v>
      </c>
      <c r="AC73" s="33">
        <v>2</v>
      </c>
      <c r="AD73" s="33">
        <v>1</v>
      </c>
      <c r="AE73" s="33">
        <v>3</v>
      </c>
      <c r="AF73" s="33">
        <v>1</v>
      </c>
      <c r="AG73" s="33">
        <v>3</v>
      </c>
      <c r="AH73" s="33">
        <v>3</v>
      </c>
      <c r="AI73" s="33">
        <v>1</v>
      </c>
      <c r="AJ73" s="33">
        <v>1</v>
      </c>
      <c r="AK73" s="33">
        <v>3</v>
      </c>
      <c r="AL73" s="33">
        <v>4</v>
      </c>
      <c r="AM73" s="33">
        <v>3</v>
      </c>
      <c r="AN73" s="33">
        <v>3</v>
      </c>
      <c r="AO73" s="33">
        <v>3</v>
      </c>
      <c r="AP73" s="33">
        <v>5</v>
      </c>
      <c r="AQ73" s="33">
        <v>1</v>
      </c>
      <c r="AR73" s="33">
        <v>3</v>
      </c>
      <c r="AS73" s="33">
        <v>3</v>
      </c>
      <c r="AT73" s="33" t="s">
        <v>5</v>
      </c>
      <c r="AU73" s="33">
        <v>2</v>
      </c>
      <c r="AV73" s="33">
        <v>4</v>
      </c>
      <c r="AW73" s="33">
        <v>1</v>
      </c>
      <c r="AX73" s="33">
        <v>3</v>
      </c>
      <c r="AY73" s="33">
        <v>3</v>
      </c>
      <c r="AZ73" s="33">
        <v>3</v>
      </c>
      <c r="BA73" s="33">
        <v>1</v>
      </c>
      <c r="BB73" s="33">
        <v>3</v>
      </c>
      <c r="BC73" s="33">
        <v>5</v>
      </c>
      <c r="BD73" s="33">
        <v>1</v>
      </c>
      <c r="BE73" s="33">
        <v>1</v>
      </c>
      <c r="BF73" s="33">
        <v>1</v>
      </c>
      <c r="BG73" s="33" t="s">
        <v>505</v>
      </c>
      <c r="BH73" s="33" t="s">
        <v>506</v>
      </c>
      <c r="BI73" s="33">
        <v>4</v>
      </c>
      <c r="BJ73" s="33">
        <v>1</v>
      </c>
      <c r="BK73" s="33">
        <v>5</v>
      </c>
      <c r="BL73" s="33">
        <v>5</v>
      </c>
      <c r="BM73" s="33">
        <v>5</v>
      </c>
      <c r="BN73" s="33">
        <v>4</v>
      </c>
      <c r="BO73" s="33">
        <v>1</v>
      </c>
      <c r="BP73" s="33">
        <v>3</v>
      </c>
      <c r="BQ73" s="33">
        <v>2</v>
      </c>
      <c r="BR73" s="33">
        <v>1</v>
      </c>
      <c r="BS73" s="33">
        <v>2</v>
      </c>
      <c r="BT73" s="33">
        <v>4</v>
      </c>
      <c r="BU73" s="33">
        <v>3</v>
      </c>
      <c r="BV73" s="33">
        <v>4</v>
      </c>
      <c r="BW73" s="33" t="s">
        <v>507</v>
      </c>
      <c r="BX73" s="33" t="s">
        <v>508</v>
      </c>
      <c r="BY73" s="33" t="s">
        <v>162</v>
      </c>
      <c r="BZ73" s="33" t="s">
        <v>169</v>
      </c>
      <c r="CA73" s="33" t="s">
        <v>176</v>
      </c>
      <c r="CB73" s="33" t="s">
        <v>183</v>
      </c>
      <c r="CC73" s="33" t="s">
        <v>509</v>
      </c>
      <c r="CD73" s="33" t="s">
        <v>204</v>
      </c>
      <c r="CE73" s="33" t="s">
        <v>510</v>
      </c>
      <c r="CF73" s="33" t="s">
        <v>208</v>
      </c>
      <c r="CG73" s="33" t="s">
        <v>214</v>
      </c>
    </row>
    <row r="74" spans="1:86" ht="12.75" x14ac:dyDescent="0.2">
      <c r="A74" s="36">
        <v>43083.664597129631</v>
      </c>
      <c r="B74" s="33">
        <v>3</v>
      </c>
      <c r="C74" s="33">
        <v>2</v>
      </c>
      <c r="D74" s="33">
        <v>2</v>
      </c>
      <c r="E74" s="33">
        <v>4</v>
      </c>
      <c r="F74" s="33">
        <v>4</v>
      </c>
      <c r="G74" s="33">
        <v>4</v>
      </c>
      <c r="H74" s="33">
        <v>3</v>
      </c>
      <c r="I74" s="33">
        <v>5</v>
      </c>
      <c r="J74" s="33">
        <v>3</v>
      </c>
      <c r="K74" s="33">
        <v>4</v>
      </c>
      <c r="L74" s="33">
        <v>5</v>
      </c>
      <c r="M74" s="33">
        <v>2</v>
      </c>
      <c r="N74" s="33">
        <v>3</v>
      </c>
      <c r="O74" s="33">
        <v>5</v>
      </c>
      <c r="P74" s="33">
        <v>5</v>
      </c>
      <c r="Q74" s="33">
        <v>5</v>
      </c>
      <c r="R74" s="33">
        <v>5</v>
      </c>
      <c r="S74" s="33">
        <v>5</v>
      </c>
      <c r="T74" s="33">
        <v>5</v>
      </c>
      <c r="U74" s="33">
        <v>2</v>
      </c>
      <c r="V74" s="33">
        <v>2</v>
      </c>
      <c r="W74" s="33">
        <v>2</v>
      </c>
      <c r="X74" s="33">
        <v>4</v>
      </c>
      <c r="Y74" s="33">
        <v>5</v>
      </c>
      <c r="Z74" s="33">
        <v>4</v>
      </c>
      <c r="AA74" s="33">
        <v>4</v>
      </c>
      <c r="AB74" s="33">
        <v>4</v>
      </c>
      <c r="AC74" s="33">
        <v>4</v>
      </c>
      <c r="AD74" s="33">
        <v>4</v>
      </c>
      <c r="AE74" s="33">
        <v>3</v>
      </c>
      <c r="AF74" s="33">
        <v>3</v>
      </c>
      <c r="AG74" s="33">
        <v>4</v>
      </c>
      <c r="AH74" s="33">
        <v>4</v>
      </c>
      <c r="AI74" s="33">
        <v>5</v>
      </c>
      <c r="AJ74" s="33">
        <v>3</v>
      </c>
      <c r="AK74" s="33">
        <v>2</v>
      </c>
      <c r="AL74" s="33">
        <v>1</v>
      </c>
      <c r="AM74" s="33">
        <v>1</v>
      </c>
      <c r="AN74" s="33">
        <v>3</v>
      </c>
      <c r="AO74" s="33">
        <v>4</v>
      </c>
      <c r="AP74" s="33">
        <v>3</v>
      </c>
      <c r="AQ74" s="33">
        <v>4</v>
      </c>
      <c r="AR74" s="33">
        <v>5</v>
      </c>
      <c r="AS74" s="33">
        <v>3</v>
      </c>
      <c r="AT74" s="33">
        <v>4</v>
      </c>
      <c r="AU74" s="33">
        <v>5</v>
      </c>
      <c r="AV74" s="33">
        <v>2</v>
      </c>
      <c r="AW74" s="33">
        <v>3</v>
      </c>
      <c r="AX74" s="33">
        <v>5</v>
      </c>
      <c r="AY74" s="33">
        <v>5</v>
      </c>
      <c r="AZ74" s="33">
        <v>5</v>
      </c>
      <c r="BA74" s="33">
        <v>5</v>
      </c>
      <c r="BB74" s="33">
        <v>5</v>
      </c>
      <c r="BC74" s="33">
        <v>4</v>
      </c>
      <c r="BD74" s="33">
        <v>2</v>
      </c>
      <c r="BE74" s="33">
        <v>2</v>
      </c>
      <c r="BF74" s="33">
        <v>3</v>
      </c>
      <c r="BG74" s="33" t="s">
        <v>511</v>
      </c>
      <c r="BH74" s="33" t="s">
        <v>373</v>
      </c>
      <c r="BI74" s="33">
        <v>3</v>
      </c>
      <c r="BJ74" s="33">
        <v>3</v>
      </c>
      <c r="BK74" s="33">
        <v>4</v>
      </c>
      <c r="BL74" s="33">
        <v>3</v>
      </c>
      <c r="BM74" s="33">
        <v>3</v>
      </c>
      <c r="BN74" s="33">
        <v>3</v>
      </c>
      <c r="BO74" s="33">
        <v>3</v>
      </c>
      <c r="BP74" s="33">
        <v>3</v>
      </c>
      <c r="BQ74" s="33">
        <v>5</v>
      </c>
      <c r="BR74" s="33">
        <v>1</v>
      </c>
      <c r="BS74" s="33">
        <v>5</v>
      </c>
      <c r="BT74" s="33">
        <v>5</v>
      </c>
      <c r="BU74" s="33">
        <v>3</v>
      </c>
      <c r="BV74" s="33">
        <v>5</v>
      </c>
      <c r="BW74" s="33" t="s">
        <v>146</v>
      </c>
      <c r="BY74" s="33" t="s">
        <v>162</v>
      </c>
      <c r="BZ74" s="33" t="s">
        <v>170</v>
      </c>
      <c r="CA74" s="33" t="s">
        <v>177</v>
      </c>
      <c r="CB74" s="33" t="s">
        <v>183</v>
      </c>
      <c r="CD74" s="33" t="s">
        <v>203</v>
      </c>
      <c r="CE74" s="33" t="s">
        <v>306</v>
      </c>
      <c r="CF74" s="33" t="s">
        <v>208</v>
      </c>
      <c r="CG74" s="33" t="s">
        <v>214</v>
      </c>
    </row>
    <row r="75" spans="1:86" ht="12.75" x14ac:dyDescent="0.2">
      <c r="A75" s="36">
        <v>43083.700275358795</v>
      </c>
      <c r="B75" s="33">
        <v>5</v>
      </c>
      <c r="C75" s="33">
        <v>2</v>
      </c>
      <c r="D75" s="33">
        <v>2</v>
      </c>
      <c r="E75" s="33">
        <v>2</v>
      </c>
      <c r="F75" s="33">
        <v>2</v>
      </c>
      <c r="G75" s="33">
        <v>4</v>
      </c>
      <c r="H75" s="33">
        <v>4</v>
      </c>
      <c r="I75" s="33">
        <v>4</v>
      </c>
      <c r="J75" s="33">
        <v>1</v>
      </c>
      <c r="K75" s="33">
        <v>3</v>
      </c>
      <c r="L75" s="33">
        <v>5</v>
      </c>
      <c r="M75" s="33">
        <v>3</v>
      </c>
      <c r="N75" s="33">
        <v>3</v>
      </c>
      <c r="O75" s="33">
        <v>4</v>
      </c>
      <c r="P75" s="33">
        <v>5</v>
      </c>
      <c r="Q75" s="33">
        <v>5</v>
      </c>
      <c r="R75" s="33">
        <v>5</v>
      </c>
      <c r="S75" s="33">
        <v>3</v>
      </c>
      <c r="T75" s="33">
        <v>5</v>
      </c>
      <c r="U75" s="33">
        <v>4</v>
      </c>
      <c r="V75" s="33" t="s">
        <v>5</v>
      </c>
      <c r="W75" s="33">
        <v>4</v>
      </c>
      <c r="X75" s="33">
        <v>4</v>
      </c>
      <c r="Y75" s="33">
        <v>3</v>
      </c>
      <c r="Z75" s="33">
        <v>3</v>
      </c>
      <c r="AA75" s="33">
        <v>3</v>
      </c>
      <c r="AB75" s="33">
        <v>3</v>
      </c>
      <c r="AC75" s="33">
        <v>4</v>
      </c>
      <c r="AD75" s="33">
        <v>2</v>
      </c>
      <c r="AE75" s="33">
        <v>3</v>
      </c>
      <c r="AF75" s="33">
        <v>3</v>
      </c>
      <c r="AG75" s="33">
        <v>3</v>
      </c>
      <c r="AH75" s="33">
        <v>4</v>
      </c>
      <c r="AI75" s="33">
        <v>4</v>
      </c>
      <c r="AJ75" s="33">
        <v>4</v>
      </c>
      <c r="AK75" s="33">
        <v>5</v>
      </c>
      <c r="AL75" s="33">
        <v>4</v>
      </c>
      <c r="AM75" s="33">
        <v>2</v>
      </c>
      <c r="AN75" s="33">
        <v>4</v>
      </c>
      <c r="AO75" s="33">
        <v>4</v>
      </c>
      <c r="AP75" s="33">
        <v>4</v>
      </c>
      <c r="AQ75" s="33">
        <v>5</v>
      </c>
      <c r="AR75" s="33">
        <v>5</v>
      </c>
      <c r="AS75" s="33">
        <v>3</v>
      </c>
      <c r="AT75" s="33">
        <v>4</v>
      </c>
      <c r="AU75" s="33">
        <v>5</v>
      </c>
      <c r="AV75" s="33">
        <v>4</v>
      </c>
      <c r="AW75" s="33">
        <v>2</v>
      </c>
      <c r="AX75" s="33">
        <v>4</v>
      </c>
      <c r="AY75" s="33">
        <v>5</v>
      </c>
      <c r="AZ75" s="33">
        <v>5</v>
      </c>
      <c r="BA75" s="33">
        <v>5</v>
      </c>
      <c r="BB75" s="33">
        <v>5</v>
      </c>
      <c r="BC75" s="33">
        <v>5</v>
      </c>
      <c r="BD75" s="33">
        <v>5</v>
      </c>
      <c r="BE75" s="33" t="s">
        <v>5</v>
      </c>
      <c r="BF75" s="33">
        <v>5</v>
      </c>
      <c r="BG75" s="33" t="s">
        <v>512</v>
      </c>
      <c r="BH75" s="33" t="s">
        <v>126</v>
      </c>
      <c r="BI75" s="33">
        <v>1</v>
      </c>
      <c r="BJ75" s="33">
        <v>5</v>
      </c>
      <c r="BK75" s="33">
        <v>3</v>
      </c>
      <c r="BL75" s="33">
        <v>1</v>
      </c>
      <c r="BM75" s="33">
        <v>4</v>
      </c>
      <c r="BN75" s="33">
        <v>5</v>
      </c>
      <c r="BO75" s="33">
        <v>3</v>
      </c>
      <c r="BP75" s="33">
        <v>4</v>
      </c>
      <c r="BQ75" s="33">
        <v>2</v>
      </c>
      <c r="BR75" s="33">
        <v>1</v>
      </c>
      <c r="BS75" s="33">
        <v>2</v>
      </c>
      <c r="BT75" s="33">
        <v>5</v>
      </c>
      <c r="BU75" s="33">
        <v>1</v>
      </c>
      <c r="BV75" s="33">
        <v>5</v>
      </c>
      <c r="BW75" s="33" t="s">
        <v>147</v>
      </c>
      <c r="BY75" s="33" t="s">
        <v>163</v>
      </c>
      <c r="BZ75" s="33" t="s">
        <v>171</v>
      </c>
      <c r="CA75" s="33" t="s">
        <v>176</v>
      </c>
      <c r="CB75" s="33" t="s">
        <v>183</v>
      </c>
      <c r="CC75" s="33" t="s">
        <v>513</v>
      </c>
      <c r="CD75" s="33" t="s">
        <v>204</v>
      </c>
      <c r="CE75" s="33" t="s">
        <v>203</v>
      </c>
      <c r="CF75" s="33" t="s">
        <v>208</v>
      </c>
      <c r="CG75" s="33" t="s">
        <v>214</v>
      </c>
    </row>
    <row r="76" spans="1:86" ht="12.75" x14ac:dyDescent="0.2">
      <c r="A76" s="36">
        <v>43083.762694953708</v>
      </c>
      <c r="B76" s="33">
        <v>1</v>
      </c>
      <c r="C76" s="33">
        <v>1</v>
      </c>
      <c r="D76" s="33">
        <v>1</v>
      </c>
      <c r="E76" s="33">
        <v>1</v>
      </c>
      <c r="F76" s="33">
        <v>3</v>
      </c>
      <c r="G76" s="33">
        <v>3</v>
      </c>
      <c r="H76" s="33">
        <v>1</v>
      </c>
      <c r="I76" s="33">
        <v>2</v>
      </c>
      <c r="J76" s="33">
        <v>2</v>
      </c>
      <c r="K76" s="33">
        <v>3</v>
      </c>
      <c r="L76" s="33">
        <v>2</v>
      </c>
      <c r="M76" s="33">
        <v>3</v>
      </c>
      <c r="N76" s="33">
        <v>2</v>
      </c>
      <c r="O76" s="33">
        <v>4</v>
      </c>
      <c r="P76" s="33">
        <v>1</v>
      </c>
      <c r="Q76" s="33">
        <v>4</v>
      </c>
      <c r="R76" s="33">
        <v>2</v>
      </c>
      <c r="S76" s="33">
        <v>4</v>
      </c>
      <c r="T76" s="33">
        <v>1</v>
      </c>
      <c r="U76" s="33">
        <v>3</v>
      </c>
      <c r="V76" s="33">
        <v>1</v>
      </c>
      <c r="W76" s="33">
        <v>2</v>
      </c>
      <c r="X76" s="33">
        <v>3</v>
      </c>
      <c r="Y76" s="33">
        <v>3</v>
      </c>
      <c r="Z76" s="33">
        <v>2</v>
      </c>
      <c r="AA76" s="33">
        <v>3</v>
      </c>
      <c r="AB76" s="33">
        <v>3</v>
      </c>
      <c r="AC76" s="33">
        <v>3</v>
      </c>
      <c r="AD76" s="33">
        <v>3</v>
      </c>
      <c r="AE76" s="33">
        <v>3</v>
      </c>
      <c r="AF76" s="33">
        <v>1</v>
      </c>
      <c r="AG76" s="33">
        <v>3</v>
      </c>
      <c r="AH76" s="33">
        <v>3</v>
      </c>
      <c r="AI76" s="33">
        <v>1</v>
      </c>
      <c r="AJ76" s="33">
        <v>1</v>
      </c>
      <c r="AK76" s="33">
        <v>2</v>
      </c>
      <c r="AL76" s="33">
        <v>1</v>
      </c>
      <c r="AM76" s="33">
        <v>1</v>
      </c>
      <c r="AN76" s="33">
        <v>1</v>
      </c>
      <c r="AO76" s="33">
        <v>2</v>
      </c>
      <c r="AP76" s="33">
        <v>1</v>
      </c>
      <c r="AQ76" s="33">
        <v>1</v>
      </c>
      <c r="AR76" s="33">
        <v>1</v>
      </c>
      <c r="AS76" s="33">
        <v>1</v>
      </c>
      <c r="AT76" s="33">
        <v>2</v>
      </c>
      <c r="AU76" s="33">
        <v>2</v>
      </c>
      <c r="AV76" s="33">
        <v>3</v>
      </c>
      <c r="AW76" s="33">
        <v>4</v>
      </c>
      <c r="AX76" s="33">
        <v>4</v>
      </c>
      <c r="AY76" s="33">
        <v>1</v>
      </c>
      <c r="AZ76" s="33">
        <v>3</v>
      </c>
      <c r="BA76" s="33">
        <v>3</v>
      </c>
      <c r="BB76" s="33">
        <v>4</v>
      </c>
      <c r="BC76" s="33">
        <v>1</v>
      </c>
      <c r="BD76" s="33">
        <v>1</v>
      </c>
      <c r="BE76" s="33">
        <v>1</v>
      </c>
      <c r="BF76" s="33">
        <v>3</v>
      </c>
      <c r="BW76" s="33" t="s">
        <v>145</v>
      </c>
      <c r="BY76" s="33" t="s">
        <v>163</v>
      </c>
      <c r="BZ76" s="33" t="s">
        <v>170</v>
      </c>
      <c r="CA76" s="33" t="s">
        <v>176</v>
      </c>
      <c r="CB76" s="33" t="s">
        <v>183</v>
      </c>
      <c r="CD76" s="33" t="s">
        <v>203</v>
      </c>
      <c r="CE76" s="33" t="s">
        <v>192</v>
      </c>
      <c r="CF76" s="33" t="s">
        <v>208</v>
      </c>
      <c r="CG76" s="33" t="s">
        <v>214</v>
      </c>
    </row>
    <row r="77" spans="1:86" ht="12.75" x14ac:dyDescent="0.2">
      <c r="A77" s="36">
        <v>43083.85791017361</v>
      </c>
      <c r="B77" s="33">
        <v>1</v>
      </c>
      <c r="C77" s="33">
        <v>4</v>
      </c>
      <c r="D77" s="33">
        <v>4</v>
      </c>
      <c r="E77" s="33">
        <v>1</v>
      </c>
      <c r="F77" s="33">
        <v>1</v>
      </c>
      <c r="G77" s="33">
        <v>5</v>
      </c>
      <c r="H77" s="33">
        <v>1</v>
      </c>
      <c r="I77" s="33">
        <v>5</v>
      </c>
      <c r="J77" s="33">
        <v>1</v>
      </c>
      <c r="K77" s="33">
        <v>2</v>
      </c>
      <c r="L77" s="33">
        <v>1</v>
      </c>
      <c r="M77" s="33">
        <v>2</v>
      </c>
      <c r="N77" s="33">
        <v>1</v>
      </c>
      <c r="O77" s="33">
        <v>1</v>
      </c>
      <c r="P77" s="33">
        <v>3</v>
      </c>
      <c r="Q77" s="33">
        <v>3</v>
      </c>
      <c r="R77" s="33">
        <v>1</v>
      </c>
      <c r="S77" s="33">
        <v>3</v>
      </c>
      <c r="T77" s="33">
        <v>5</v>
      </c>
      <c r="U77" s="33">
        <v>1</v>
      </c>
      <c r="V77" s="33">
        <v>1</v>
      </c>
      <c r="W77" s="33">
        <v>1</v>
      </c>
      <c r="X77" s="33">
        <v>5</v>
      </c>
      <c r="Y77" s="33">
        <v>1</v>
      </c>
      <c r="Z77" s="33">
        <v>2</v>
      </c>
      <c r="AA77" s="33">
        <v>1</v>
      </c>
      <c r="AB77" s="33">
        <v>4</v>
      </c>
      <c r="AC77" s="33">
        <v>1</v>
      </c>
      <c r="AD77" s="33">
        <v>4</v>
      </c>
      <c r="AE77" s="33">
        <v>5</v>
      </c>
      <c r="AF77" s="33">
        <v>2</v>
      </c>
      <c r="AG77" s="33">
        <v>4</v>
      </c>
      <c r="AH77" s="33">
        <v>1</v>
      </c>
      <c r="AI77" s="33">
        <v>3</v>
      </c>
      <c r="AJ77" s="33">
        <v>1</v>
      </c>
      <c r="AK77" s="33">
        <v>1</v>
      </c>
      <c r="AL77" s="33">
        <v>5</v>
      </c>
      <c r="AM77" s="33">
        <v>5</v>
      </c>
      <c r="AN77" s="33">
        <v>1</v>
      </c>
      <c r="AO77" s="33">
        <v>1</v>
      </c>
      <c r="AP77" s="33">
        <v>5</v>
      </c>
      <c r="AQ77" s="33">
        <v>2</v>
      </c>
      <c r="AR77" s="33">
        <v>5</v>
      </c>
      <c r="AS77" s="33">
        <v>1</v>
      </c>
      <c r="AT77" s="33">
        <v>2</v>
      </c>
      <c r="AU77" s="33">
        <v>1</v>
      </c>
      <c r="AV77" s="33">
        <v>3</v>
      </c>
      <c r="AW77" s="33">
        <v>1</v>
      </c>
      <c r="AX77" s="33">
        <v>2</v>
      </c>
      <c r="AY77" s="33">
        <v>3</v>
      </c>
      <c r="AZ77" s="33">
        <v>3</v>
      </c>
      <c r="BA77" s="33">
        <v>1</v>
      </c>
      <c r="BB77" s="33">
        <v>1</v>
      </c>
      <c r="BC77" s="33">
        <v>5</v>
      </c>
      <c r="BD77" s="33">
        <v>1</v>
      </c>
      <c r="BE77" s="33">
        <v>1</v>
      </c>
      <c r="BF77" s="33">
        <v>1</v>
      </c>
      <c r="BH77" s="33" t="s">
        <v>130</v>
      </c>
      <c r="BI77" s="33">
        <v>1</v>
      </c>
      <c r="BJ77" s="33">
        <v>5</v>
      </c>
      <c r="BK77" s="33">
        <v>3</v>
      </c>
      <c r="BL77" s="33">
        <v>1</v>
      </c>
      <c r="BM77" s="33">
        <v>1</v>
      </c>
      <c r="BN77" s="33">
        <v>3</v>
      </c>
      <c r="BO77" s="33">
        <v>4</v>
      </c>
      <c r="BP77" s="33">
        <v>4</v>
      </c>
      <c r="BQ77" s="33">
        <v>3</v>
      </c>
      <c r="BR77" s="33">
        <v>1</v>
      </c>
      <c r="BS77" s="33">
        <v>1</v>
      </c>
      <c r="BT77" s="33">
        <v>1</v>
      </c>
      <c r="BU77" s="33">
        <v>3</v>
      </c>
      <c r="BV77" s="33">
        <v>2</v>
      </c>
      <c r="BW77" s="33" t="s">
        <v>514</v>
      </c>
      <c r="BY77" s="33" t="s">
        <v>163</v>
      </c>
      <c r="BZ77" s="33" t="s">
        <v>170</v>
      </c>
      <c r="CA77" s="33" t="s">
        <v>176</v>
      </c>
      <c r="CB77" s="33" t="s">
        <v>183</v>
      </c>
      <c r="CC77" s="33" t="s">
        <v>515</v>
      </c>
      <c r="CD77" s="33" t="s">
        <v>202</v>
      </c>
      <c r="CE77" s="33" t="s">
        <v>320</v>
      </c>
      <c r="CF77" s="33" t="s">
        <v>208</v>
      </c>
      <c r="CG77" s="33" t="s">
        <v>214</v>
      </c>
    </row>
    <row r="78" spans="1:86" ht="12.75" x14ac:dyDescent="0.2">
      <c r="A78" s="36">
        <v>43084.435530115741</v>
      </c>
      <c r="B78" s="33">
        <v>3</v>
      </c>
      <c r="C78" s="33">
        <v>5</v>
      </c>
      <c r="D78" s="33">
        <v>4</v>
      </c>
      <c r="E78" s="33">
        <v>2</v>
      </c>
      <c r="F78" s="33">
        <v>2</v>
      </c>
      <c r="G78" s="33">
        <v>5</v>
      </c>
      <c r="H78" s="33">
        <v>5</v>
      </c>
      <c r="I78" s="33">
        <v>4</v>
      </c>
      <c r="J78" s="33">
        <v>2</v>
      </c>
      <c r="K78" s="33">
        <v>2</v>
      </c>
      <c r="L78" s="33">
        <v>2</v>
      </c>
      <c r="M78" s="33">
        <v>3</v>
      </c>
      <c r="N78" s="33">
        <v>2</v>
      </c>
      <c r="O78" s="33">
        <v>2</v>
      </c>
      <c r="P78" s="33">
        <v>3</v>
      </c>
      <c r="Q78" s="33">
        <v>3</v>
      </c>
      <c r="R78" s="33">
        <v>2</v>
      </c>
      <c r="S78" s="33">
        <v>1</v>
      </c>
      <c r="T78" s="33">
        <v>2</v>
      </c>
      <c r="U78" s="33">
        <v>5</v>
      </c>
      <c r="V78" s="33">
        <v>2</v>
      </c>
      <c r="W78" s="33">
        <v>4</v>
      </c>
      <c r="X78" s="33">
        <v>4</v>
      </c>
      <c r="Y78" s="33">
        <v>4</v>
      </c>
      <c r="Z78" s="33">
        <v>4</v>
      </c>
      <c r="AA78" s="33">
        <v>4</v>
      </c>
      <c r="AB78" s="33">
        <v>4</v>
      </c>
      <c r="AC78" s="33">
        <v>4</v>
      </c>
      <c r="AD78" s="33">
        <v>4</v>
      </c>
      <c r="AE78" s="33">
        <v>4</v>
      </c>
      <c r="AF78" s="33">
        <v>4</v>
      </c>
      <c r="AG78" s="33">
        <v>5</v>
      </c>
      <c r="AH78" s="33">
        <v>4</v>
      </c>
      <c r="AI78" s="33">
        <v>4</v>
      </c>
      <c r="AJ78" s="33">
        <v>3</v>
      </c>
      <c r="AK78" s="33">
        <v>3</v>
      </c>
      <c r="AL78" s="33">
        <v>5</v>
      </c>
      <c r="AM78" s="33">
        <v>5</v>
      </c>
      <c r="AN78" s="33">
        <v>2</v>
      </c>
      <c r="AO78" s="33">
        <v>2</v>
      </c>
      <c r="AP78" s="33">
        <v>5</v>
      </c>
      <c r="AQ78" s="33">
        <v>5</v>
      </c>
      <c r="AR78" s="33">
        <v>4</v>
      </c>
      <c r="AS78" s="33">
        <v>1</v>
      </c>
      <c r="AT78" s="33">
        <v>1</v>
      </c>
      <c r="AU78" s="33">
        <v>2</v>
      </c>
      <c r="AV78" s="33">
        <v>4</v>
      </c>
      <c r="AW78" s="33">
        <v>3</v>
      </c>
      <c r="AX78" s="33">
        <v>2</v>
      </c>
      <c r="AY78" s="33">
        <v>4</v>
      </c>
      <c r="AZ78" s="33">
        <v>4</v>
      </c>
      <c r="BA78" s="33">
        <v>1</v>
      </c>
      <c r="BB78" s="33">
        <v>1</v>
      </c>
      <c r="BC78" s="33">
        <v>4</v>
      </c>
      <c r="BD78" s="33">
        <v>5</v>
      </c>
      <c r="BE78" s="33">
        <v>4</v>
      </c>
      <c r="BF78" s="33">
        <v>3</v>
      </c>
      <c r="BG78" s="33" t="s">
        <v>516</v>
      </c>
      <c r="BH78" s="33" t="s">
        <v>373</v>
      </c>
      <c r="BI78" s="33">
        <v>5</v>
      </c>
      <c r="BJ78" s="33">
        <v>5</v>
      </c>
      <c r="BK78" s="33">
        <v>3</v>
      </c>
      <c r="BL78" s="33">
        <v>5</v>
      </c>
      <c r="BM78" s="33">
        <v>3</v>
      </c>
      <c r="BN78" s="33">
        <v>4</v>
      </c>
      <c r="BO78" s="33">
        <v>4</v>
      </c>
      <c r="BP78" s="33">
        <v>4</v>
      </c>
      <c r="BQ78" s="33">
        <v>4</v>
      </c>
      <c r="BR78" s="33">
        <v>3</v>
      </c>
      <c r="BS78" s="33">
        <v>3</v>
      </c>
      <c r="BT78" s="33">
        <v>4</v>
      </c>
      <c r="BU78" s="33">
        <v>3</v>
      </c>
      <c r="BV78" s="33">
        <v>4</v>
      </c>
      <c r="BW78" s="33" t="s">
        <v>147</v>
      </c>
      <c r="BX78" s="33" t="s">
        <v>517</v>
      </c>
      <c r="BY78" s="33" t="s">
        <v>162</v>
      </c>
      <c r="BZ78" s="33" t="s">
        <v>170</v>
      </c>
      <c r="CA78" s="33" t="s">
        <v>176</v>
      </c>
      <c r="CB78" s="33" t="s">
        <v>184</v>
      </c>
      <c r="CD78" s="33" t="s">
        <v>204</v>
      </c>
      <c r="CE78" s="33" t="s">
        <v>203</v>
      </c>
      <c r="CF78" s="33" t="s">
        <v>209</v>
      </c>
      <c r="CG78" s="33" t="s">
        <v>214</v>
      </c>
    </row>
    <row r="79" spans="1:86" ht="12.75" x14ac:dyDescent="0.2">
      <c r="A79" s="36">
        <v>43084.452778125</v>
      </c>
      <c r="B79" s="33">
        <v>4</v>
      </c>
      <c r="C79" s="33">
        <v>5</v>
      </c>
      <c r="D79" s="33">
        <v>4</v>
      </c>
      <c r="E79" s="33">
        <v>2</v>
      </c>
      <c r="F79" s="33">
        <v>3</v>
      </c>
      <c r="G79" s="33">
        <v>5</v>
      </c>
      <c r="H79" s="33">
        <v>3</v>
      </c>
      <c r="I79" s="33">
        <v>5</v>
      </c>
      <c r="J79" s="33">
        <v>2</v>
      </c>
      <c r="K79" s="33">
        <v>1</v>
      </c>
      <c r="L79" s="33">
        <v>2</v>
      </c>
      <c r="M79" s="33">
        <v>5</v>
      </c>
      <c r="N79" s="33">
        <v>4</v>
      </c>
      <c r="O79" s="33">
        <v>5</v>
      </c>
      <c r="P79" s="33">
        <v>2</v>
      </c>
      <c r="Q79" s="33">
        <v>2</v>
      </c>
      <c r="R79" s="33">
        <v>4</v>
      </c>
      <c r="S79" s="33">
        <v>1</v>
      </c>
      <c r="T79" s="33">
        <v>2</v>
      </c>
      <c r="U79" s="33">
        <v>2</v>
      </c>
      <c r="V79" s="33">
        <v>1</v>
      </c>
      <c r="W79" s="33">
        <v>5</v>
      </c>
      <c r="X79" s="33">
        <v>3</v>
      </c>
      <c r="Y79" s="33">
        <v>4</v>
      </c>
      <c r="Z79" s="33">
        <v>3</v>
      </c>
      <c r="AA79" s="33">
        <v>4</v>
      </c>
      <c r="AB79" s="33">
        <v>5</v>
      </c>
      <c r="AC79" s="33">
        <v>2</v>
      </c>
      <c r="AD79" s="33">
        <v>2</v>
      </c>
      <c r="AE79" s="33">
        <v>2</v>
      </c>
      <c r="AF79" s="33">
        <v>2</v>
      </c>
      <c r="AG79" s="33">
        <v>5</v>
      </c>
      <c r="AH79" s="33">
        <v>5</v>
      </c>
      <c r="AI79" s="33">
        <v>4</v>
      </c>
      <c r="AJ79" s="33">
        <v>4</v>
      </c>
      <c r="AK79" s="33">
        <v>4</v>
      </c>
      <c r="AL79" s="33">
        <v>5</v>
      </c>
      <c r="AM79" s="33">
        <v>4</v>
      </c>
      <c r="AN79" s="33">
        <v>3</v>
      </c>
      <c r="AO79" s="33">
        <v>3</v>
      </c>
      <c r="AP79" s="33">
        <v>5</v>
      </c>
      <c r="AQ79" s="33">
        <v>3</v>
      </c>
      <c r="AR79" s="33">
        <v>5</v>
      </c>
      <c r="AS79" s="33">
        <v>2</v>
      </c>
      <c r="AT79" s="33">
        <v>1</v>
      </c>
      <c r="AU79" s="33">
        <v>2</v>
      </c>
      <c r="AV79" s="33">
        <v>5</v>
      </c>
      <c r="AW79" s="33">
        <v>5</v>
      </c>
      <c r="AX79" s="33">
        <v>5</v>
      </c>
      <c r="AY79" s="33">
        <v>4</v>
      </c>
      <c r="AZ79" s="33">
        <v>3</v>
      </c>
      <c r="BA79" s="33">
        <v>5</v>
      </c>
      <c r="BB79" s="33">
        <v>1</v>
      </c>
      <c r="BC79" s="33">
        <v>2</v>
      </c>
      <c r="BD79" s="33">
        <v>2</v>
      </c>
      <c r="BE79" s="33">
        <v>2</v>
      </c>
      <c r="BF79" s="33">
        <v>5</v>
      </c>
      <c r="BG79" s="33" t="s">
        <v>518</v>
      </c>
      <c r="BH79" s="33" t="s">
        <v>343</v>
      </c>
      <c r="BI79" s="33">
        <v>5</v>
      </c>
      <c r="BJ79" s="33">
        <v>5</v>
      </c>
      <c r="BK79" s="33">
        <v>4</v>
      </c>
      <c r="BL79" s="33">
        <v>4</v>
      </c>
      <c r="BM79" s="33">
        <v>2</v>
      </c>
      <c r="BN79" s="33">
        <v>3</v>
      </c>
      <c r="BO79" s="33">
        <v>4</v>
      </c>
      <c r="BP79" s="33">
        <v>5</v>
      </c>
      <c r="BQ79" s="33">
        <v>4</v>
      </c>
      <c r="BR79" s="33">
        <v>1</v>
      </c>
      <c r="BS79" s="33">
        <v>5</v>
      </c>
      <c r="BT79" s="33">
        <v>3</v>
      </c>
      <c r="BU79" s="33">
        <v>2</v>
      </c>
      <c r="BV79" s="33">
        <v>2</v>
      </c>
      <c r="BW79" s="33" t="s">
        <v>146</v>
      </c>
      <c r="BY79" s="33" t="s">
        <v>163</v>
      </c>
      <c r="BZ79" s="33" t="s">
        <v>170</v>
      </c>
      <c r="CA79" s="33" t="s">
        <v>176</v>
      </c>
      <c r="CB79" s="33" t="s">
        <v>183</v>
      </c>
      <c r="CC79" s="33" t="s">
        <v>519</v>
      </c>
      <c r="CD79" s="33" t="s">
        <v>203</v>
      </c>
      <c r="CE79" s="33" t="s">
        <v>520</v>
      </c>
      <c r="CF79" s="33" t="s">
        <v>208</v>
      </c>
      <c r="CG79" s="33" t="s">
        <v>214</v>
      </c>
      <c r="CH79" s="33"/>
    </row>
    <row r="80" spans="1:86" ht="12.75" x14ac:dyDescent="0.2">
      <c r="A80" s="36">
        <v>43084.453844270829</v>
      </c>
      <c r="B80" s="33">
        <v>1</v>
      </c>
      <c r="C80" s="33">
        <v>1</v>
      </c>
      <c r="D80" s="33">
        <v>1</v>
      </c>
      <c r="E80" s="33">
        <v>1</v>
      </c>
      <c r="F80" s="33">
        <v>1</v>
      </c>
      <c r="G80" s="33">
        <v>3</v>
      </c>
      <c r="H80" s="33">
        <v>2</v>
      </c>
      <c r="I80" s="33">
        <v>2</v>
      </c>
      <c r="J80" s="33">
        <v>3</v>
      </c>
      <c r="K80" s="33">
        <v>3</v>
      </c>
      <c r="L80" s="33">
        <v>2</v>
      </c>
      <c r="M80" s="33">
        <v>1</v>
      </c>
      <c r="N80" s="33">
        <v>5</v>
      </c>
      <c r="O80" s="33">
        <v>3</v>
      </c>
      <c r="P80" s="33">
        <v>1</v>
      </c>
      <c r="Q80" s="33">
        <v>3</v>
      </c>
      <c r="R80" s="33">
        <v>1</v>
      </c>
      <c r="S80" s="33">
        <v>1</v>
      </c>
      <c r="T80" s="33">
        <v>2</v>
      </c>
      <c r="U80" s="33">
        <v>4</v>
      </c>
      <c r="V80" s="33">
        <v>3</v>
      </c>
      <c r="W80" s="33">
        <v>3</v>
      </c>
      <c r="X80" s="33">
        <v>2</v>
      </c>
      <c r="Y80" s="33">
        <v>2</v>
      </c>
      <c r="Z80" s="33">
        <v>3</v>
      </c>
      <c r="AA80" s="33">
        <v>4</v>
      </c>
      <c r="AB80" s="33">
        <v>3</v>
      </c>
      <c r="AC80" s="33">
        <v>2</v>
      </c>
      <c r="AD80" s="33">
        <v>3</v>
      </c>
      <c r="AE80" s="33">
        <v>1</v>
      </c>
      <c r="AF80" s="33">
        <v>1</v>
      </c>
      <c r="AG80" s="33">
        <v>3</v>
      </c>
      <c r="AH80" s="33">
        <v>2</v>
      </c>
      <c r="AI80" s="33">
        <v>4</v>
      </c>
      <c r="AJ80" s="33">
        <v>2</v>
      </c>
      <c r="AK80" s="33">
        <v>1</v>
      </c>
      <c r="AL80" s="33">
        <v>1</v>
      </c>
      <c r="AM80" s="33">
        <v>2</v>
      </c>
      <c r="AN80" s="33">
        <v>1</v>
      </c>
      <c r="AO80" s="33">
        <v>2</v>
      </c>
      <c r="AP80" s="33">
        <v>2</v>
      </c>
      <c r="AQ80" s="33">
        <v>2</v>
      </c>
      <c r="AR80" s="33">
        <v>3</v>
      </c>
      <c r="AS80" s="33">
        <v>3</v>
      </c>
      <c r="AT80" s="33">
        <v>2</v>
      </c>
      <c r="AU80" s="33">
        <v>2</v>
      </c>
      <c r="AV80" s="33">
        <v>1</v>
      </c>
      <c r="AW80" s="33">
        <v>5</v>
      </c>
      <c r="AX80" s="33">
        <v>5</v>
      </c>
      <c r="AY80" s="33">
        <v>1</v>
      </c>
      <c r="AZ80" s="33">
        <v>2</v>
      </c>
      <c r="BA80" s="33">
        <v>5</v>
      </c>
      <c r="BB80" s="33">
        <v>2</v>
      </c>
      <c r="BC80" s="33">
        <v>2</v>
      </c>
      <c r="BD80" s="33">
        <v>4</v>
      </c>
      <c r="BE80" s="33">
        <v>1</v>
      </c>
      <c r="BF80" s="33">
        <v>2</v>
      </c>
      <c r="BG80" s="33" t="s">
        <v>521</v>
      </c>
      <c r="BH80" s="33" t="s">
        <v>465</v>
      </c>
      <c r="BI80" s="33">
        <v>5</v>
      </c>
      <c r="BJ80" s="33">
        <v>1</v>
      </c>
      <c r="BK80" s="33">
        <v>2</v>
      </c>
      <c r="BL80" s="33">
        <v>4</v>
      </c>
      <c r="BM80" s="33">
        <v>4</v>
      </c>
      <c r="BN80" s="33">
        <v>3</v>
      </c>
      <c r="BO80" s="33">
        <v>1</v>
      </c>
      <c r="BP80" s="33">
        <v>2</v>
      </c>
      <c r="BQ80" s="33">
        <v>1</v>
      </c>
      <c r="BR80" s="33">
        <v>1</v>
      </c>
      <c r="BS80" s="33">
        <v>1</v>
      </c>
      <c r="BT80" s="33">
        <v>4</v>
      </c>
      <c r="BU80" s="33">
        <v>2</v>
      </c>
      <c r="BV80" s="33">
        <v>2</v>
      </c>
      <c r="BW80" s="33" t="s">
        <v>147</v>
      </c>
      <c r="BX80" s="33" t="s">
        <v>522</v>
      </c>
      <c r="BY80" s="33" t="s">
        <v>163</v>
      </c>
      <c r="BZ80" s="33" t="s">
        <v>169</v>
      </c>
      <c r="CA80" s="33" t="s">
        <v>176</v>
      </c>
      <c r="CB80" s="33" t="s">
        <v>183</v>
      </c>
      <c r="CC80" s="33" t="s">
        <v>523</v>
      </c>
      <c r="CD80" s="33" t="s">
        <v>153</v>
      </c>
      <c r="CE80" s="33" t="s">
        <v>400</v>
      </c>
      <c r="CF80" s="33" t="s">
        <v>208</v>
      </c>
      <c r="CG80" s="33" t="s">
        <v>214</v>
      </c>
    </row>
    <row r="81" spans="1:86" ht="12.75" x14ac:dyDescent="0.2">
      <c r="A81" s="36">
        <v>43084.47033621528</v>
      </c>
      <c r="B81" s="33" t="s">
        <v>5</v>
      </c>
      <c r="C81" s="33">
        <v>5</v>
      </c>
      <c r="D81" s="33">
        <v>5</v>
      </c>
      <c r="E81" s="33" t="s">
        <v>5</v>
      </c>
      <c r="F81" s="33">
        <v>1</v>
      </c>
      <c r="G81" s="33">
        <v>5</v>
      </c>
      <c r="H81" s="33">
        <v>5</v>
      </c>
      <c r="I81" s="33">
        <v>5</v>
      </c>
      <c r="J81" s="33">
        <v>2</v>
      </c>
      <c r="K81" s="33" t="s">
        <v>5</v>
      </c>
      <c r="L81" s="33" t="s">
        <v>5</v>
      </c>
      <c r="M81" s="33">
        <v>2</v>
      </c>
      <c r="N81" s="33">
        <v>5</v>
      </c>
      <c r="O81" s="33">
        <v>3</v>
      </c>
      <c r="P81" s="33">
        <v>3</v>
      </c>
      <c r="Q81" s="33">
        <v>5</v>
      </c>
      <c r="R81" s="33">
        <v>4</v>
      </c>
      <c r="S81" s="33">
        <v>5</v>
      </c>
      <c r="T81" s="33">
        <v>1</v>
      </c>
      <c r="U81" s="33">
        <v>2</v>
      </c>
      <c r="V81" s="33" t="s">
        <v>5</v>
      </c>
      <c r="W81" s="33">
        <v>5</v>
      </c>
      <c r="X81" s="33">
        <v>5</v>
      </c>
      <c r="Y81" s="33">
        <v>5</v>
      </c>
      <c r="Z81" s="33">
        <v>5</v>
      </c>
      <c r="AA81" s="33">
        <v>5</v>
      </c>
      <c r="AB81" s="33">
        <v>5</v>
      </c>
      <c r="AC81" s="33">
        <v>5</v>
      </c>
      <c r="AD81" s="33">
        <v>5</v>
      </c>
      <c r="AE81" s="33">
        <v>5</v>
      </c>
      <c r="AF81" s="33">
        <v>5</v>
      </c>
      <c r="AG81" s="33">
        <v>5</v>
      </c>
      <c r="AH81" s="33">
        <v>5</v>
      </c>
      <c r="AI81" s="33">
        <v>5</v>
      </c>
      <c r="AJ81" s="33">
        <v>5</v>
      </c>
      <c r="AK81" s="33">
        <v>5</v>
      </c>
      <c r="AL81" s="33">
        <v>5</v>
      </c>
      <c r="AM81" s="33" t="s">
        <v>5</v>
      </c>
      <c r="AN81" s="33">
        <v>1</v>
      </c>
      <c r="AO81" s="33">
        <v>1</v>
      </c>
      <c r="AP81" s="33">
        <v>4</v>
      </c>
      <c r="AQ81" s="33">
        <v>5</v>
      </c>
      <c r="AR81" s="33">
        <v>5</v>
      </c>
      <c r="AS81" s="33">
        <v>4</v>
      </c>
      <c r="AT81" s="33" t="s">
        <v>5</v>
      </c>
      <c r="AU81" s="33" t="s">
        <v>5</v>
      </c>
      <c r="AV81" s="33">
        <v>4</v>
      </c>
      <c r="AW81" s="33">
        <v>5</v>
      </c>
      <c r="AX81" s="33">
        <v>4</v>
      </c>
      <c r="AY81" s="33">
        <v>4</v>
      </c>
      <c r="AZ81" s="33">
        <v>5</v>
      </c>
      <c r="BA81" s="33">
        <v>5</v>
      </c>
      <c r="BB81" s="33">
        <v>5</v>
      </c>
      <c r="BC81" s="33" t="s">
        <v>5</v>
      </c>
      <c r="BD81" s="33" t="s">
        <v>5</v>
      </c>
      <c r="BE81" s="33" t="s">
        <v>5</v>
      </c>
      <c r="BF81" s="33">
        <v>5</v>
      </c>
      <c r="BG81" s="33" t="s">
        <v>524</v>
      </c>
      <c r="BH81" s="33" t="s">
        <v>525</v>
      </c>
      <c r="BI81" s="33">
        <v>5</v>
      </c>
      <c r="BJ81" s="33">
        <v>1</v>
      </c>
      <c r="BK81" s="33">
        <v>4</v>
      </c>
      <c r="BL81" s="33">
        <v>5</v>
      </c>
      <c r="BM81" s="33">
        <v>5</v>
      </c>
      <c r="BN81" s="33">
        <v>5</v>
      </c>
      <c r="BO81" s="33">
        <v>1</v>
      </c>
      <c r="BP81" s="33">
        <v>5</v>
      </c>
      <c r="BQ81" s="33">
        <v>5</v>
      </c>
      <c r="BR81" s="33">
        <v>1</v>
      </c>
      <c r="BS81" s="33">
        <v>1</v>
      </c>
      <c r="BT81" s="33">
        <v>1</v>
      </c>
      <c r="BU81" s="33">
        <v>4</v>
      </c>
      <c r="BV81" s="33">
        <v>5</v>
      </c>
      <c r="BW81" s="33" t="s">
        <v>147</v>
      </c>
      <c r="BX81" s="33" t="s">
        <v>526</v>
      </c>
      <c r="BY81" s="33" t="s">
        <v>162</v>
      </c>
      <c r="BZ81" s="33" t="s">
        <v>169</v>
      </c>
      <c r="CA81" s="33" t="s">
        <v>176</v>
      </c>
      <c r="CB81" s="33" t="s">
        <v>183</v>
      </c>
      <c r="CC81" s="33" t="s">
        <v>527</v>
      </c>
      <c r="CD81" s="33" t="s">
        <v>203</v>
      </c>
      <c r="CE81" s="33" t="s">
        <v>528</v>
      </c>
      <c r="CF81" s="33" t="s">
        <v>208</v>
      </c>
      <c r="CG81" s="33" t="s">
        <v>214</v>
      </c>
    </row>
    <row r="82" spans="1:86" ht="12.75" x14ac:dyDescent="0.2">
      <c r="A82" s="36">
        <v>43084.545678807874</v>
      </c>
      <c r="B82" s="33">
        <v>3</v>
      </c>
      <c r="C82" s="33">
        <v>5</v>
      </c>
      <c r="D82" s="33">
        <v>5</v>
      </c>
      <c r="E82" s="33">
        <v>2</v>
      </c>
      <c r="F82" s="33">
        <v>1</v>
      </c>
      <c r="G82" s="33">
        <v>5</v>
      </c>
      <c r="H82" s="33">
        <v>5</v>
      </c>
      <c r="I82" s="33">
        <v>4</v>
      </c>
      <c r="J82" s="33">
        <v>5</v>
      </c>
      <c r="K82" s="33">
        <v>3</v>
      </c>
      <c r="L82" s="33">
        <v>3</v>
      </c>
      <c r="M82" s="33">
        <v>4</v>
      </c>
      <c r="N82" s="33">
        <v>2</v>
      </c>
      <c r="O82" s="33">
        <v>3</v>
      </c>
      <c r="P82" s="33">
        <v>5</v>
      </c>
      <c r="Q82" s="33">
        <v>4</v>
      </c>
      <c r="R82" s="33">
        <v>4</v>
      </c>
      <c r="S82" s="33">
        <v>4</v>
      </c>
      <c r="T82" s="33">
        <v>2</v>
      </c>
      <c r="U82" s="33">
        <v>3</v>
      </c>
      <c r="V82" s="33">
        <v>1</v>
      </c>
      <c r="W82" s="33">
        <v>5</v>
      </c>
      <c r="X82" s="33">
        <v>3</v>
      </c>
      <c r="Y82" s="33">
        <v>1</v>
      </c>
      <c r="Z82" s="33">
        <v>4</v>
      </c>
      <c r="AA82" s="33">
        <v>5</v>
      </c>
      <c r="AB82" s="33">
        <v>3</v>
      </c>
      <c r="AC82" s="33">
        <v>1</v>
      </c>
      <c r="AD82" s="33">
        <v>5</v>
      </c>
      <c r="AE82" s="33">
        <v>3</v>
      </c>
      <c r="AF82" s="33">
        <v>3</v>
      </c>
      <c r="AG82" s="33">
        <v>2</v>
      </c>
      <c r="AH82" s="33">
        <v>4</v>
      </c>
      <c r="AI82" s="33">
        <v>5</v>
      </c>
      <c r="AJ82" s="33">
        <v>2</v>
      </c>
      <c r="AK82" s="33">
        <v>5</v>
      </c>
      <c r="AL82" s="33">
        <v>5</v>
      </c>
      <c r="AM82" s="33">
        <v>5</v>
      </c>
      <c r="AN82" s="33">
        <v>3</v>
      </c>
      <c r="AO82" s="33">
        <v>3</v>
      </c>
      <c r="AP82" s="33">
        <v>5</v>
      </c>
      <c r="AQ82" s="33">
        <v>5</v>
      </c>
      <c r="AR82" s="33">
        <v>5</v>
      </c>
      <c r="AS82" s="33">
        <v>4</v>
      </c>
      <c r="AT82" s="33">
        <v>4</v>
      </c>
      <c r="AU82" s="33">
        <v>3</v>
      </c>
      <c r="AV82" s="33">
        <v>5</v>
      </c>
      <c r="AW82" s="33">
        <v>5</v>
      </c>
      <c r="AX82" s="33">
        <v>4</v>
      </c>
      <c r="AY82" s="33">
        <v>5</v>
      </c>
      <c r="AZ82" s="33">
        <v>5</v>
      </c>
      <c r="BA82" s="33">
        <v>4</v>
      </c>
      <c r="BB82" s="33">
        <v>4</v>
      </c>
      <c r="BC82" s="33">
        <v>3</v>
      </c>
      <c r="BD82" s="33">
        <v>4</v>
      </c>
      <c r="BE82" s="33">
        <v>3</v>
      </c>
      <c r="BF82" s="33">
        <v>5</v>
      </c>
      <c r="BH82" s="33" t="s">
        <v>529</v>
      </c>
      <c r="BI82" s="33" t="s">
        <v>5</v>
      </c>
      <c r="BJ82" s="33" t="s">
        <v>5</v>
      </c>
      <c r="BK82" s="33" t="s">
        <v>5</v>
      </c>
      <c r="BL82" s="33">
        <v>3</v>
      </c>
      <c r="BM82" s="33">
        <v>3</v>
      </c>
      <c r="BN82" s="33" t="s">
        <v>5</v>
      </c>
      <c r="BO82" s="33" t="s">
        <v>5</v>
      </c>
      <c r="BP82" s="33">
        <v>3</v>
      </c>
      <c r="BQ82" s="33">
        <v>5</v>
      </c>
      <c r="BR82" s="33">
        <v>1</v>
      </c>
      <c r="BS82" s="33">
        <v>5</v>
      </c>
      <c r="BT82" s="33">
        <v>2</v>
      </c>
      <c r="BU82" s="33">
        <v>2</v>
      </c>
      <c r="BV82" s="33">
        <v>5</v>
      </c>
      <c r="BW82" s="33" t="s">
        <v>148</v>
      </c>
      <c r="BX82" s="33" t="s">
        <v>530</v>
      </c>
      <c r="BY82" s="33" t="s">
        <v>163</v>
      </c>
      <c r="BZ82" s="33" t="s">
        <v>170</v>
      </c>
      <c r="CA82" s="33" t="s">
        <v>176</v>
      </c>
      <c r="CB82" s="33" t="s">
        <v>183</v>
      </c>
      <c r="CC82" s="33" t="s">
        <v>531</v>
      </c>
      <c r="CD82" s="33" t="s">
        <v>203</v>
      </c>
      <c r="CE82" s="33" t="s">
        <v>532</v>
      </c>
      <c r="CF82" s="33" t="s">
        <v>208</v>
      </c>
      <c r="CG82" s="33" t="s">
        <v>214</v>
      </c>
      <c r="CH82" s="33"/>
    </row>
    <row r="83" spans="1:86" ht="12.75" x14ac:dyDescent="0.2">
      <c r="A83" s="36">
        <v>43084.613975590277</v>
      </c>
      <c r="B83" s="33">
        <v>2</v>
      </c>
      <c r="C83" s="33">
        <v>5</v>
      </c>
      <c r="D83" s="33">
        <v>5</v>
      </c>
      <c r="E83" s="33">
        <v>4</v>
      </c>
      <c r="F83" s="33">
        <v>4</v>
      </c>
      <c r="G83" s="33">
        <v>5</v>
      </c>
      <c r="H83" s="33">
        <v>3</v>
      </c>
      <c r="I83" s="33">
        <v>5</v>
      </c>
      <c r="J83" s="33">
        <v>2</v>
      </c>
      <c r="K83" s="33">
        <v>5</v>
      </c>
      <c r="L83" s="33">
        <v>3</v>
      </c>
      <c r="M83" s="33">
        <v>4</v>
      </c>
      <c r="N83" s="33">
        <v>1</v>
      </c>
      <c r="O83" s="33">
        <v>5</v>
      </c>
      <c r="P83" s="33">
        <v>4</v>
      </c>
      <c r="Q83" s="33">
        <v>5</v>
      </c>
      <c r="R83" s="33">
        <v>4</v>
      </c>
      <c r="S83" s="33">
        <v>2</v>
      </c>
      <c r="T83" s="33">
        <v>4</v>
      </c>
      <c r="U83" s="33">
        <v>1</v>
      </c>
      <c r="V83" s="33">
        <v>3</v>
      </c>
      <c r="W83" s="33">
        <v>5</v>
      </c>
      <c r="X83" s="33">
        <v>5</v>
      </c>
      <c r="Y83" s="33">
        <v>4</v>
      </c>
      <c r="Z83" s="33">
        <v>4</v>
      </c>
      <c r="AA83" s="33">
        <v>4</v>
      </c>
      <c r="AB83" s="33">
        <v>4</v>
      </c>
      <c r="AC83" s="33">
        <v>4</v>
      </c>
      <c r="AD83" s="33">
        <v>4</v>
      </c>
      <c r="AE83" s="33">
        <v>3</v>
      </c>
      <c r="AF83" s="33">
        <v>3</v>
      </c>
      <c r="AG83" s="33">
        <v>4</v>
      </c>
      <c r="AH83" s="33">
        <v>4</v>
      </c>
      <c r="AI83" s="33">
        <v>4</v>
      </c>
      <c r="AJ83" s="33">
        <v>4</v>
      </c>
      <c r="AK83" s="33">
        <v>3</v>
      </c>
      <c r="AL83" s="33">
        <v>5</v>
      </c>
      <c r="AM83" s="33">
        <v>5</v>
      </c>
      <c r="AN83" s="33">
        <v>5</v>
      </c>
      <c r="AO83" s="33">
        <v>5</v>
      </c>
      <c r="AP83" s="33">
        <v>5</v>
      </c>
      <c r="AQ83" s="33">
        <v>3</v>
      </c>
      <c r="AR83" s="33">
        <v>5</v>
      </c>
      <c r="AS83" s="33">
        <v>3</v>
      </c>
      <c r="AT83" s="33">
        <v>5</v>
      </c>
      <c r="AU83" s="33">
        <v>4</v>
      </c>
      <c r="AV83" s="33">
        <v>5</v>
      </c>
      <c r="AW83" s="33">
        <v>3</v>
      </c>
      <c r="AX83" s="33">
        <v>5</v>
      </c>
      <c r="AY83" s="33">
        <v>4</v>
      </c>
      <c r="AZ83" s="33">
        <v>5</v>
      </c>
      <c r="BA83" s="33">
        <v>5</v>
      </c>
      <c r="BB83" s="33">
        <v>4</v>
      </c>
      <c r="BC83" s="33">
        <v>4</v>
      </c>
      <c r="BD83" s="33">
        <v>3</v>
      </c>
      <c r="BE83" s="33">
        <v>3</v>
      </c>
      <c r="BF83" s="33">
        <v>5</v>
      </c>
      <c r="BH83" s="33" t="s">
        <v>435</v>
      </c>
      <c r="BI83" s="33">
        <v>3</v>
      </c>
      <c r="BK83" s="33">
        <v>3</v>
      </c>
      <c r="BL83" s="33">
        <v>4</v>
      </c>
      <c r="BM83" s="33">
        <v>4</v>
      </c>
      <c r="BN83" s="33">
        <v>4</v>
      </c>
      <c r="BO83" s="33">
        <v>5</v>
      </c>
      <c r="BP83" s="33">
        <v>4</v>
      </c>
      <c r="BQ83" s="33">
        <v>3</v>
      </c>
      <c r="BR83" s="33" t="s">
        <v>5</v>
      </c>
      <c r="BS83" s="33">
        <v>3</v>
      </c>
      <c r="BT83" s="33">
        <v>3</v>
      </c>
      <c r="BU83" s="33">
        <v>4</v>
      </c>
      <c r="BV83" s="33">
        <v>4</v>
      </c>
      <c r="BW83" s="33" t="s">
        <v>146</v>
      </c>
      <c r="BY83" s="33" t="s">
        <v>162</v>
      </c>
      <c r="BZ83" s="33" t="s">
        <v>170</v>
      </c>
      <c r="CA83" s="33" t="s">
        <v>181</v>
      </c>
      <c r="CB83" s="33" t="s">
        <v>183</v>
      </c>
      <c r="CC83" s="33" t="s">
        <v>533</v>
      </c>
      <c r="CD83" s="33" t="s">
        <v>202</v>
      </c>
      <c r="CE83" s="33" t="s">
        <v>534</v>
      </c>
      <c r="CF83" s="33" t="s">
        <v>535</v>
      </c>
      <c r="CG83" s="33" t="s">
        <v>215</v>
      </c>
    </row>
    <row r="84" spans="1:86" ht="12.75" x14ac:dyDescent="0.2">
      <c r="A84" s="36">
        <v>43087.390419606483</v>
      </c>
      <c r="B84" s="33">
        <v>3</v>
      </c>
      <c r="C84" s="33">
        <v>5</v>
      </c>
      <c r="D84" s="33">
        <v>4</v>
      </c>
      <c r="E84" s="33">
        <v>5</v>
      </c>
      <c r="F84" s="33">
        <v>3</v>
      </c>
      <c r="G84" s="33">
        <v>5</v>
      </c>
      <c r="H84" s="33">
        <v>5</v>
      </c>
      <c r="I84" s="33">
        <v>5</v>
      </c>
      <c r="J84" s="33">
        <v>1</v>
      </c>
      <c r="K84" s="33">
        <v>3</v>
      </c>
      <c r="L84" s="33">
        <v>2</v>
      </c>
      <c r="M84" s="33">
        <v>4</v>
      </c>
      <c r="N84" s="33">
        <v>5</v>
      </c>
      <c r="O84" s="33">
        <v>5</v>
      </c>
      <c r="P84" s="33">
        <v>3</v>
      </c>
      <c r="Q84" s="33">
        <v>5</v>
      </c>
      <c r="R84" s="33">
        <v>5</v>
      </c>
      <c r="S84" s="33">
        <v>2</v>
      </c>
      <c r="T84" s="33">
        <v>2</v>
      </c>
      <c r="U84" s="33">
        <v>4</v>
      </c>
      <c r="V84" s="33">
        <v>2</v>
      </c>
      <c r="W84" s="33">
        <v>5</v>
      </c>
      <c r="X84" s="33">
        <v>5</v>
      </c>
      <c r="Y84" s="33">
        <v>5</v>
      </c>
      <c r="Z84" s="33">
        <v>5</v>
      </c>
      <c r="AA84" s="33">
        <v>3</v>
      </c>
      <c r="AB84" s="33">
        <v>4</v>
      </c>
      <c r="AC84" s="33">
        <v>2</v>
      </c>
      <c r="AD84" s="33">
        <v>3</v>
      </c>
      <c r="AE84" s="33">
        <v>3</v>
      </c>
      <c r="AF84" s="33">
        <v>2</v>
      </c>
      <c r="AG84" s="33">
        <v>5</v>
      </c>
      <c r="AH84" s="33">
        <v>3</v>
      </c>
      <c r="AI84" s="33">
        <v>4</v>
      </c>
      <c r="AJ84" s="33">
        <v>3</v>
      </c>
      <c r="AK84" s="33">
        <v>3</v>
      </c>
      <c r="AL84" s="33">
        <v>5</v>
      </c>
      <c r="AM84" s="33">
        <v>5</v>
      </c>
      <c r="AN84" s="33">
        <v>5</v>
      </c>
      <c r="AO84" s="33">
        <v>3</v>
      </c>
      <c r="AP84" s="33">
        <v>5</v>
      </c>
      <c r="AQ84" s="33">
        <v>5</v>
      </c>
      <c r="AR84" s="33">
        <v>5</v>
      </c>
      <c r="AS84" s="33">
        <v>1</v>
      </c>
      <c r="AT84" s="33">
        <v>2</v>
      </c>
      <c r="AU84" s="33">
        <v>4</v>
      </c>
      <c r="AV84" s="33">
        <v>5</v>
      </c>
      <c r="AW84" s="33">
        <v>4</v>
      </c>
      <c r="AX84" s="33">
        <v>5</v>
      </c>
      <c r="AY84" s="33">
        <v>4</v>
      </c>
      <c r="AZ84" s="33">
        <v>5</v>
      </c>
      <c r="BA84" s="33">
        <v>5</v>
      </c>
      <c r="BB84" s="33">
        <v>2</v>
      </c>
      <c r="BC84" s="33">
        <v>1</v>
      </c>
      <c r="BD84" s="33">
        <v>5</v>
      </c>
      <c r="BE84" s="33">
        <v>3</v>
      </c>
      <c r="BF84" s="33">
        <v>5</v>
      </c>
      <c r="BG84" s="33" t="s">
        <v>536</v>
      </c>
      <c r="BH84" s="33" t="s">
        <v>373</v>
      </c>
      <c r="BI84" s="33">
        <v>3</v>
      </c>
      <c r="BJ84" s="33">
        <v>4</v>
      </c>
      <c r="BK84" s="33">
        <v>5</v>
      </c>
      <c r="BL84" s="33">
        <v>4</v>
      </c>
      <c r="BM84" s="33">
        <v>4</v>
      </c>
      <c r="BN84" s="33">
        <v>4</v>
      </c>
      <c r="BO84" s="33">
        <v>5</v>
      </c>
      <c r="BP84" s="33">
        <v>5</v>
      </c>
      <c r="BQ84" s="33">
        <v>3</v>
      </c>
      <c r="BR84" s="33">
        <v>1</v>
      </c>
      <c r="BS84" s="33">
        <v>5</v>
      </c>
      <c r="BT84" s="33">
        <v>1</v>
      </c>
      <c r="BU84" s="33">
        <v>5</v>
      </c>
      <c r="BV84" s="33">
        <v>5</v>
      </c>
      <c r="BW84" s="33" t="s">
        <v>148</v>
      </c>
      <c r="BX84" s="33" t="s">
        <v>537</v>
      </c>
      <c r="BY84" s="33" t="s">
        <v>162</v>
      </c>
      <c r="BZ84" s="33" t="s">
        <v>170</v>
      </c>
      <c r="CA84" s="33" t="s">
        <v>176</v>
      </c>
      <c r="CB84" s="33" t="s">
        <v>184</v>
      </c>
      <c r="CC84" s="33" t="s">
        <v>538</v>
      </c>
      <c r="CD84" s="33" t="s">
        <v>203</v>
      </c>
      <c r="CE84" s="33" t="s">
        <v>453</v>
      </c>
      <c r="CF84" s="33" t="s">
        <v>208</v>
      </c>
      <c r="CG84" s="33" t="s">
        <v>214</v>
      </c>
    </row>
    <row r="85" spans="1:86" ht="12.75" x14ac:dyDescent="0.2">
      <c r="A85" s="36">
        <v>43087.488631585649</v>
      </c>
      <c r="B85" s="33">
        <v>2</v>
      </c>
      <c r="C85" s="33">
        <v>5</v>
      </c>
      <c r="D85" s="33">
        <v>5</v>
      </c>
      <c r="E85" s="33">
        <v>4</v>
      </c>
      <c r="F85" s="33">
        <v>2</v>
      </c>
      <c r="G85" s="33">
        <v>5</v>
      </c>
      <c r="H85" s="33">
        <v>5</v>
      </c>
      <c r="I85" s="33">
        <v>5</v>
      </c>
      <c r="J85" s="33">
        <v>2</v>
      </c>
      <c r="K85" s="33">
        <v>4</v>
      </c>
      <c r="L85" s="33">
        <v>3</v>
      </c>
      <c r="M85" s="33">
        <v>4</v>
      </c>
      <c r="N85" s="33">
        <v>1</v>
      </c>
      <c r="O85" s="33">
        <v>4</v>
      </c>
      <c r="P85" s="33">
        <v>5</v>
      </c>
      <c r="Q85" s="33">
        <v>5</v>
      </c>
      <c r="R85" s="33">
        <v>4</v>
      </c>
      <c r="S85" s="33">
        <v>2</v>
      </c>
      <c r="T85" s="33">
        <v>3</v>
      </c>
      <c r="U85" s="33">
        <v>5</v>
      </c>
      <c r="V85" s="33">
        <v>2</v>
      </c>
      <c r="W85" s="33">
        <v>5</v>
      </c>
      <c r="X85" s="33">
        <v>5</v>
      </c>
      <c r="Y85" s="33">
        <v>2</v>
      </c>
      <c r="Z85" s="33">
        <v>4</v>
      </c>
      <c r="AA85" s="33">
        <v>2</v>
      </c>
      <c r="AB85" s="33">
        <v>4</v>
      </c>
      <c r="AC85" s="33">
        <v>4</v>
      </c>
      <c r="AD85" s="33">
        <v>4</v>
      </c>
      <c r="AE85" s="33">
        <v>5</v>
      </c>
      <c r="AF85" s="33">
        <v>5</v>
      </c>
      <c r="AG85" s="33">
        <v>5</v>
      </c>
      <c r="AH85" s="33">
        <v>4</v>
      </c>
      <c r="AI85" s="33">
        <v>4</v>
      </c>
      <c r="AJ85" s="33">
        <v>4</v>
      </c>
      <c r="AK85" s="33">
        <v>2</v>
      </c>
      <c r="AL85" s="33">
        <v>5</v>
      </c>
      <c r="AM85" s="33">
        <v>5</v>
      </c>
      <c r="AN85" s="33">
        <v>5</v>
      </c>
      <c r="AO85" s="33">
        <v>4</v>
      </c>
      <c r="AP85" s="33">
        <v>5</v>
      </c>
      <c r="AQ85" s="33">
        <v>5</v>
      </c>
      <c r="AR85" s="33">
        <v>5</v>
      </c>
      <c r="AS85" s="33">
        <v>3</v>
      </c>
      <c r="AT85" s="33">
        <v>5</v>
      </c>
      <c r="AU85" s="33">
        <v>3</v>
      </c>
      <c r="AV85" s="33">
        <v>5</v>
      </c>
      <c r="AW85" s="33">
        <v>2</v>
      </c>
      <c r="AX85" s="33">
        <v>5</v>
      </c>
      <c r="AY85" s="33">
        <v>5</v>
      </c>
      <c r="AZ85" s="33">
        <v>5</v>
      </c>
      <c r="BA85" s="33">
        <v>3</v>
      </c>
      <c r="BB85" s="33">
        <v>3</v>
      </c>
      <c r="BC85" s="33">
        <v>5</v>
      </c>
      <c r="BD85" s="33">
        <v>5</v>
      </c>
      <c r="BE85" s="33">
        <v>2</v>
      </c>
      <c r="BF85" s="33">
        <v>5</v>
      </c>
      <c r="BG85" s="33" t="s">
        <v>539</v>
      </c>
      <c r="BH85" s="33" t="s">
        <v>540</v>
      </c>
      <c r="BI85" s="33">
        <v>1</v>
      </c>
      <c r="BJ85" s="33">
        <v>3</v>
      </c>
      <c r="BK85" s="33">
        <v>3</v>
      </c>
      <c r="BL85" s="33">
        <v>4</v>
      </c>
      <c r="BM85" s="33">
        <v>2</v>
      </c>
      <c r="BN85" s="33">
        <v>2</v>
      </c>
      <c r="BO85" s="33">
        <v>5</v>
      </c>
      <c r="BP85" s="33">
        <v>4</v>
      </c>
      <c r="BQ85" s="33">
        <v>4</v>
      </c>
      <c r="BR85" s="33">
        <v>4</v>
      </c>
      <c r="BS85" s="33">
        <v>4</v>
      </c>
      <c r="BT85" s="33">
        <v>5</v>
      </c>
      <c r="BU85" s="33">
        <v>5</v>
      </c>
      <c r="BV85" s="33">
        <v>4</v>
      </c>
      <c r="BW85" s="33" t="s">
        <v>146</v>
      </c>
      <c r="BX85" s="33" t="s">
        <v>541</v>
      </c>
      <c r="BZ85" s="33" t="s">
        <v>172</v>
      </c>
      <c r="CA85" s="33" t="s">
        <v>176</v>
      </c>
      <c r="CB85" s="33" t="s">
        <v>542</v>
      </c>
      <c r="CD85" s="33" t="s">
        <v>202</v>
      </c>
      <c r="CE85" s="33" t="s">
        <v>498</v>
      </c>
      <c r="CF85" s="33" t="s">
        <v>208</v>
      </c>
      <c r="CG85" s="33" t="s">
        <v>214</v>
      </c>
    </row>
    <row r="86" spans="1:86" ht="12.75" x14ac:dyDescent="0.2">
      <c r="A86" s="36">
        <v>43087.602111863423</v>
      </c>
      <c r="B86" s="33">
        <v>1</v>
      </c>
      <c r="C86" s="33">
        <v>3</v>
      </c>
      <c r="D86" s="33">
        <v>2</v>
      </c>
      <c r="E86" s="33">
        <v>1</v>
      </c>
      <c r="F86" s="33">
        <v>1</v>
      </c>
      <c r="G86" s="33">
        <v>4</v>
      </c>
      <c r="H86" s="33">
        <v>4</v>
      </c>
      <c r="I86" s="33">
        <v>3</v>
      </c>
      <c r="J86" s="33">
        <v>2</v>
      </c>
      <c r="K86" s="33">
        <v>1</v>
      </c>
      <c r="L86" s="33">
        <v>1</v>
      </c>
      <c r="M86" s="33">
        <v>4</v>
      </c>
      <c r="N86" s="33">
        <v>3</v>
      </c>
      <c r="O86" s="33">
        <v>3</v>
      </c>
      <c r="P86" s="33">
        <v>2</v>
      </c>
      <c r="Q86" s="33">
        <v>3</v>
      </c>
      <c r="R86" s="33">
        <v>1</v>
      </c>
      <c r="S86" s="33">
        <v>1</v>
      </c>
      <c r="T86" s="33">
        <v>1</v>
      </c>
      <c r="U86" s="33">
        <v>1</v>
      </c>
      <c r="V86" s="33">
        <v>1</v>
      </c>
      <c r="W86" s="33">
        <v>4</v>
      </c>
      <c r="X86" s="33">
        <v>3</v>
      </c>
      <c r="Y86" s="33">
        <v>3</v>
      </c>
      <c r="Z86" s="33">
        <v>4</v>
      </c>
      <c r="AA86" s="33">
        <v>4</v>
      </c>
      <c r="AB86" s="33">
        <v>4</v>
      </c>
      <c r="AC86" s="33">
        <v>3</v>
      </c>
      <c r="AD86" s="33">
        <v>4</v>
      </c>
      <c r="AE86" s="33">
        <v>4</v>
      </c>
      <c r="AF86" s="33">
        <v>3</v>
      </c>
      <c r="AG86" s="33">
        <v>4</v>
      </c>
      <c r="AH86" s="33">
        <v>4</v>
      </c>
      <c r="AI86" s="33">
        <v>3</v>
      </c>
      <c r="AJ86" s="33">
        <v>4</v>
      </c>
      <c r="AK86" s="33">
        <v>1</v>
      </c>
      <c r="AL86" s="33">
        <v>4</v>
      </c>
      <c r="AM86" s="33">
        <v>2</v>
      </c>
      <c r="AN86" s="33">
        <v>1</v>
      </c>
      <c r="AO86" s="33">
        <v>1</v>
      </c>
      <c r="AP86" s="33">
        <v>4</v>
      </c>
      <c r="AQ86" s="33">
        <v>4</v>
      </c>
      <c r="AR86" s="33">
        <v>4</v>
      </c>
      <c r="AS86" s="33">
        <v>2</v>
      </c>
      <c r="AT86" s="33">
        <v>1</v>
      </c>
      <c r="AU86" s="33">
        <v>1</v>
      </c>
      <c r="AV86" s="33">
        <v>4</v>
      </c>
      <c r="AW86" s="33">
        <v>4</v>
      </c>
      <c r="AX86" s="33">
        <v>3</v>
      </c>
      <c r="AY86" s="33">
        <v>2</v>
      </c>
      <c r="AZ86" s="33">
        <v>3</v>
      </c>
      <c r="BA86" s="33">
        <v>1</v>
      </c>
      <c r="BB86" s="33">
        <v>1</v>
      </c>
      <c r="BC86" s="33">
        <v>2</v>
      </c>
      <c r="BD86" s="33">
        <v>1</v>
      </c>
      <c r="BE86" s="33">
        <v>1</v>
      </c>
      <c r="BF86" s="33">
        <v>4</v>
      </c>
      <c r="BH86" s="33" t="s">
        <v>296</v>
      </c>
      <c r="BI86" s="33">
        <v>3</v>
      </c>
      <c r="BJ86" s="33">
        <v>5</v>
      </c>
      <c r="BK86" s="33">
        <v>3</v>
      </c>
      <c r="BL86" s="33">
        <v>3</v>
      </c>
      <c r="BM86" s="33">
        <v>4</v>
      </c>
      <c r="BN86" s="33">
        <v>3</v>
      </c>
      <c r="BO86" s="33">
        <v>5</v>
      </c>
      <c r="BP86" s="33">
        <v>4</v>
      </c>
      <c r="BQ86" s="33">
        <v>3</v>
      </c>
      <c r="BR86" s="33">
        <v>1</v>
      </c>
      <c r="BS86" s="33">
        <v>3</v>
      </c>
      <c r="BT86" s="33">
        <v>1</v>
      </c>
      <c r="BU86" s="33">
        <v>1</v>
      </c>
      <c r="BV86" s="33">
        <v>1</v>
      </c>
      <c r="BW86" s="33" t="s">
        <v>146</v>
      </c>
      <c r="BX86" s="33" t="s">
        <v>543</v>
      </c>
      <c r="BY86" s="33" t="s">
        <v>162</v>
      </c>
      <c r="BZ86" s="33" t="s">
        <v>170</v>
      </c>
      <c r="CA86" s="33" t="s">
        <v>176</v>
      </c>
      <c r="CB86" s="33" t="s">
        <v>184</v>
      </c>
      <c r="CC86" s="33" t="s">
        <v>544</v>
      </c>
      <c r="CD86" s="33" t="s">
        <v>202</v>
      </c>
      <c r="CE86" s="33" t="s">
        <v>545</v>
      </c>
      <c r="CF86" s="33" t="s">
        <v>208</v>
      </c>
      <c r="CG86" s="33" t="s">
        <v>214</v>
      </c>
    </row>
    <row r="87" spans="1:86" ht="12.75" x14ac:dyDescent="0.2">
      <c r="A87" s="36">
        <v>43087.655080868055</v>
      </c>
      <c r="B87" s="33">
        <v>1</v>
      </c>
      <c r="C87" s="33">
        <v>4</v>
      </c>
      <c r="D87" s="33">
        <v>1</v>
      </c>
      <c r="E87" s="33">
        <v>1</v>
      </c>
      <c r="F87" s="33">
        <v>1</v>
      </c>
      <c r="G87" s="33">
        <v>2</v>
      </c>
      <c r="H87" s="33">
        <v>2</v>
      </c>
      <c r="I87" s="33">
        <v>1</v>
      </c>
      <c r="J87" s="33">
        <v>1</v>
      </c>
      <c r="K87" s="33">
        <v>1</v>
      </c>
      <c r="L87" s="33">
        <v>3</v>
      </c>
      <c r="M87" s="33">
        <v>1</v>
      </c>
      <c r="N87" s="33">
        <v>1</v>
      </c>
      <c r="O87" s="33">
        <v>4</v>
      </c>
      <c r="P87" s="33">
        <v>4</v>
      </c>
      <c r="Q87" s="33">
        <v>3</v>
      </c>
      <c r="R87" s="33">
        <v>1</v>
      </c>
      <c r="S87" s="33">
        <v>2</v>
      </c>
      <c r="T87" s="33">
        <v>5</v>
      </c>
      <c r="U87" s="33">
        <v>1</v>
      </c>
      <c r="V87" s="33">
        <v>1</v>
      </c>
      <c r="W87" s="33">
        <v>3</v>
      </c>
      <c r="X87" s="33">
        <v>5</v>
      </c>
      <c r="Y87" s="33">
        <v>5</v>
      </c>
      <c r="Z87" s="33">
        <v>5</v>
      </c>
      <c r="AA87" s="33">
        <v>5</v>
      </c>
      <c r="AB87" s="33">
        <v>5</v>
      </c>
      <c r="AC87" s="33">
        <v>5</v>
      </c>
      <c r="AD87" s="33">
        <v>5</v>
      </c>
      <c r="AE87" s="33">
        <v>5</v>
      </c>
      <c r="AF87" s="33">
        <v>5</v>
      </c>
      <c r="AG87" s="33">
        <v>5</v>
      </c>
      <c r="AH87" s="33">
        <v>5</v>
      </c>
      <c r="AI87" s="33">
        <v>5</v>
      </c>
      <c r="AJ87" s="33">
        <v>4</v>
      </c>
      <c r="AK87" s="33">
        <v>1</v>
      </c>
      <c r="AL87" s="33">
        <v>1</v>
      </c>
      <c r="AM87" s="33">
        <v>1</v>
      </c>
      <c r="AN87" s="33">
        <v>1</v>
      </c>
      <c r="AO87" s="33">
        <v>1</v>
      </c>
      <c r="AP87" s="33">
        <v>3</v>
      </c>
      <c r="AQ87" s="33">
        <v>2</v>
      </c>
      <c r="AR87" s="33">
        <v>1</v>
      </c>
      <c r="AS87" s="33">
        <v>1</v>
      </c>
      <c r="AT87" s="33">
        <v>1</v>
      </c>
      <c r="AU87" s="33">
        <v>3</v>
      </c>
      <c r="AV87" s="33">
        <v>1</v>
      </c>
      <c r="AW87" s="33">
        <v>1</v>
      </c>
      <c r="AX87" s="33">
        <v>4</v>
      </c>
      <c r="AY87" s="33">
        <v>3</v>
      </c>
      <c r="AZ87" s="33">
        <v>3</v>
      </c>
      <c r="BA87" s="33">
        <v>2</v>
      </c>
      <c r="BB87" s="33">
        <v>2</v>
      </c>
      <c r="BC87" s="33">
        <v>5</v>
      </c>
      <c r="BD87" s="33">
        <v>1</v>
      </c>
      <c r="BE87" s="33">
        <v>1</v>
      </c>
      <c r="BF87" s="33">
        <v>3</v>
      </c>
      <c r="BG87" s="33" t="s">
        <v>546</v>
      </c>
      <c r="BH87" s="33" t="s">
        <v>296</v>
      </c>
      <c r="BI87" s="33">
        <v>5</v>
      </c>
      <c r="BJ87" s="33">
        <v>5</v>
      </c>
      <c r="BK87" s="33">
        <v>1</v>
      </c>
      <c r="BL87" s="33">
        <v>3</v>
      </c>
      <c r="BM87" s="33">
        <v>3</v>
      </c>
      <c r="BN87" s="33">
        <v>4</v>
      </c>
      <c r="BO87" s="33">
        <v>4</v>
      </c>
      <c r="BP87" s="33">
        <v>5</v>
      </c>
      <c r="BQ87" s="33">
        <v>2</v>
      </c>
      <c r="BR87" s="33" t="s">
        <v>5</v>
      </c>
      <c r="BS87" s="33">
        <v>1</v>
      </c>
      <c r="BT87" s="33">
        <v>3</v>
      </c>
      <c r="BU87" s="33">
        <v>4</v>
      </c>
      <c r="BV87" s="33">
        <v>3</v>
      </c>
      <c r="BW87" s="33" t="s">
        <v>146</v>
      </c>
      <c r="BX87" s="33" t="s">
        <v>547</v>
      </c>
      <c r="BY87" s="33" t="s">
        <v>162</v>
      </c>
      <c r="BZ87" s="33" t="s">
        <v>170</v>
      </c>
      <c r="CA87" s="33" t="s">
        <v>177</v>
      </c>
      <c r="CB87" s="33" t="s">
        <v>183</v>
      </c>
      <c r="CC87" s="33" t="s">
        <v>548</v>
      </c>
      <c r="CD87" s="33" t="s">
        <v>153</v>
      </c>
      <c r="CE87" s="33" t="s">
        <v>203</v>
      </c>
      <c r="CF87" s="33" t="s">
        <v>208</v>
      </c>
      <c r="CG87" s="33" t="s">
        <v>214</v>
      </c>
    </row>
    <row r="88" spans="1:86" ht="12.75" x14ac:dyDescent="0.2">
      <c r="A88" s="36">
        <v>43087.698270925925</v>
      </c>
      <c r="B88" s="33">
        <v>3</v>
      </c>
      <c r="C88" s="33">
        <v>5</v>
      </c>
      <c r="D88" s="33">
        <v>2</v>
      </c>
      <c r="E88" s="33">
        <v>1</v>
      </c>
      <c r="F88" s="33">
        <v>3</v>
      </c>
      <c r="G88" s="33">
        <v>3</v>
      </c>
      <c r="H88" s="33">
        <v>3</v>
      </c>
      <c r="I88" s="33">
        <v>3</v>
      </c>
      <c r="J88" s="33">
        <v>1</v>
      </c>
      <c r="K88" s="33">
        <v>4</v>
      </c>
      <c r="L88" s="33">
        <v>3</v>
      </c>
      <c r="M88" s="33">
        <v>4</v>
      </c>
      <c r="N88" s="33">
        <v>3</v>
      </c>
      <c r="O88" s="33">
        <v>3</v>
      </c>
      <c r="P88" s="33">
        <v>5</v>
      </c>
      <c r="Q88" s="33">
        <v>5</v>
      </c>
      <c r="R88" s="33">
        <v>3</v>
      </c>
      <c r="S88" s="33">
        <v>5</v>
      </c>
      <c r="T88" s="33">
        <v>4</v>
      </c>
      <c r="U88" s="33">
        <v>3</v>
      </c>
      <c r="V88" s="33" t="s">
        <v>5</v>
      </c>
      <c r="W88" s="33">
        <v>5</v>
      </c>
      <c r="X88" s="33">
        <v>3</v>
      </c>
      <c r="Y88" s="33">
        <v>2</v>
      </c>
      <c r="Z88" s="33">
        <v>3</v>
      </c>
      <c r="AA88" s="33">
        <v>4</v>
      </c>
      <c r="AB88" s="33">
        <v>3</v>
      </c>
      <c r="AC88" s="33">
        <v>3</v>
      </c>
      <c r="AD88" s="33">
        <v>4</v>
      </c>
      <c r="AE88" s="33">
        <v>3</v>
      </c>
      <c r="AF88" s="33">
        <v>3</v>
      </c>
      <c r="AG88" s="33">
        <v>4</v>
      </c>
      <c r="AH88" s="33">
        <v>3</v>
      </c>
      <c r="AI88" s="33">
        <v>4</v>
      </c>
      <c r="AJ88" s="33">
        <v>3</v>
      </c>
      <c r="AK88" s="33">
        <v>4</v>
      </c>
      <c r="AL88" s="33">
        <v>3</v>
      </c>
      <c r="AM88" s="33">
        <v>3</v>
      </c>
      <c r="AN88" s="33">
        <v>2</v>
      </c>
      <c r="AO88" s="33">
        <v>4</v>
      </c>
      <c r="AP88" s="33">
        <v>4</v>
      </c>
      <c r="AQ88" s="33">
        <v>4</v>
      </c>
      <c r="AR88" s="33">
        <v>4</v>
      </c>
      <c r="AS88" s="33">
        <v>1</v>
      </c>
      <c r="AT88" s="33">
        <v>4</v>
      </c>
      <c r="AU88" s="33">
        <v>4</v>
      </c>
      <c r="AV88" s="33">
        <v>5</v>
      </c>
      <c r="AW88" s="33">
        <v>3</v>
      </c>
      <c r="AX88" s="33">
        <v>3</v>
      </c>
      <c r="AY88" s="33">
        <v>5</v>
      </c>
      <c r="AZ88" s="33">
        <v>5</v>
      </c>
      <c r="BA88" s="33">
        <v>3</v>
      </c>
      <c r="BB88" s="33">
        <v>5</v>
      </c>
      <c r="BC88" s="33">
        <v>4</v>
      </c>
      <c r="BD88" s="33">
        <v>3</v>
      </c>
      <c r="BE88" s="33">
        <v>3</v>
      </c>
      <c r="BF88" s="33">
        <v>4</v>
      </c>
      <c r="BH88" s="33" t="s">
        <v>549</v>
      </c>
      <c r="BI88" s="33">
        <v>5</v>
      </c>
      <c r="BJ88" s="33">
        <v>2</v>
      </c>
      <c r="BK88" s="33">
        <v>3</v>
      </c>
      <c r="BL88" s="33">
        <v>3</v>
      </c>
      <c r="BM88" s="33">
        <v>3</v>
      </c>
      <c r="BN88" s="33">
        <v>4</v>
      </c>
      <c r="BO88" s="33">
        <v>3</v>
      </c>
      <c r="BP88" s="33">
        <v>3</v>
      </c>
      <c r="BQ88" s="33">
        <v>4</v>
      </c>
      <c r="BR88" s="33">
        <v>3</v>
      </c>
      <c r="BS88" s="33">
        <v>4</v>
      </c>
      <c r="BT88" s="33">
        <v>3</v>
      </c>
      <c r="BU88" s="33">
        <v>3</v>
      </c>
      <c r="BV88" s="33">
        <v>4</v>
      </c>
      <c r="BW88" s="33" t="s">
        <v>147</v>
      </c>
      <c r="BY88" s="33" t="s">
        <v>162</v>
      </c>
      <c r="BZ88" s="33" t="s">
        <v>169</v>
      </c>
      <c r="CA88" s="33" t="s">
        <v>177</v>
      </c>
      <c r="CB88" s="33" t="s">
        <v>183</v>
      </c>
      <c r="CD88" s="33" t="s">
        <v>203</v>
      </c>
      <c r="CE88" s="33" t="s">
        <v>203</v>
      </c>
      <c r="CF88" s="33" t="s">
        <v>550</v>
      </c>
      <c r="CG88" s="33" t="s">
        <v>214</v>
      </c>
    </row>
    <row r="89" spans="1:86" ht="12.75" x14ac:dyDescent="0.2">
      <c r="A89" s="36">
        <v>43088.377697175922</v>
      </c>
      <c r="B89" s="33">
        <v>3</v>
      </c>
      <c r="C89" s="33">
        <v>4</v>
      </c>
      <c r="D89" s="33">
        <v>4</v>
      </c>
      <c r="E89" s="33">
        <v>2</v>
      </c>
      <c r="F89" s="33">
        <v>2</v>
      </c>
      <c r="G89" s="33">
        <v>4</v>
      </c>
      <c r="H89" s="33">
        <v>2</v>
      </c>
      <c r="I89" s="33">
        <v>3</v>
      </c>
      <c r="J89" s="33">
        <v>4</v>
      </c>
      <c r="K89" s="33">
        <v>4</v>
      </c>
      <c r="L89" s="33">
        <v>4</v>
      </c>
      <c r="M89" s="33">
        <v>2</v>
      </c>
      <c r="N89" s="33">
        <v>4</v>
      </c>
      <c r="O89" s="33">
        <v>4</v>
      </c>
      <c r="P89" s="33">
        <v>4</v>
      </c>
      <c r="Q89" s="33">
        <v>4</v>
      </c>
      <c r="R89" s="33">
        <v>5</v>
      </c>
      <c r="S89" s="33">
        <v>4</v>
      </c>
      <c r="T89" s="33">
        <v>3</v>
      </c>
      <c r="U89" s="33">
        <v>2</v>
      </c>
      <c r="V89" s="33">
        <v>5</v>
      </c>
      <c r="W89" s="33">
        <v>3</v>
      </c>
      <c r="X89" s="33">
        <v>4</v>
      </c>
      <c r="Y89" s="33">
        <v>3</v>
      </c>
      <c r="Z89" s="33">
        <v>4</v>
      </c>
      <c r="AA89" s="33">
        <v>2</v>
      </c>
      <c r="AB89" s="33">
        <v>4</v>
      </c>
      <c r="AC89" s="33">
        <v>2</v>
      </c>
      <c r="AD89" s="33">
        <v>2</v>
      </c>
      <c r="AE89" s="33">
        <v>3</v>
      </c>
      <c r="AF89" s="33">
        <v>4</v>
      </c>
      <c r="AG89" s="33">
        <v>2</v>
      </c>
      <c r="AH89" s="33">
        <v>4</v>
      </c>
      <c r="AI89" s="33">
        <v>3</v>
      </c>
      <c r="AJ89" s="33">
        <v>4</v>
      </c>
      <c r="AK89" s="33">
        <v>3</v>
      </c>
      <c r="AL89" s="33">
        <v>4</v>
      </c>
      <c r="AM89" s="33">
        <v>4</v>
      </c>
      <c r="AN89" s="33">
        <v>3</v>
      </c>
      <c r="AO89" s="33">
        <v>4</v>
      </c>
      <c r="AP89" s="33">
        <v>4</v>
      </c>
      <c r="AQ89" s="33">
        <v>2</v>
      </c>
      <c r="AR89" s="33">
        <v>3</v>
      </c>
      <c r="AS89" s="33">
        <v>3</v>
      </c>
      <c r="AT89" s="33">
        <v>3</v>
      </c>
      <c r="AU89" s="33">
        <v>2</v>
      </c>
      <c r="AV89" s="33">
        <v>3</v>
      </c>
      <c r="AW89" s="33">
        <v>3</v>
      </c>
      <c r="AX89" s="33">
        <v>3</v>
      </c>
      <c r="AY89" s="33">
        <v>2</v>
      </c>
      <c r="AZ89" s="33">
        <v>4</v>
      </c>
      <c r="BA89" s="33">
        <v>4</v>
      </c>
      <c r="BB89" s="33">
        <v>4</v>
      </c>
      <c r="BC89" s="33">
        <v>3</v>
      </c>
      <c r="BD89" s="33">
        <v>1</v>
      </c>
      <c r="BE89" s="33">
        <v>4</v>
      </c>
      <c r="BF89" s="33">
        <v>3</v>
      </c>
      <c r="BH89" s="33" t="s">
        <v>129</v>
      </c>
      <c r="BI89" s="33">
        <v>1</v>
      </c>
      <c r="BJ89" s="33">
        <v>4</v>
      </c>
      <c r="BK89" s="33">
        <v>4</v>
      </c>
      <c r="BL89" s="33">
        <v>4</v>
      </c>
      <c r="BM89" s="33">
        <v>3</v>
      </c>
      <c r="BN89" s="33">
        <v>4</v>
      </c>
      <c r="BO89" s="33">
        <v>3</v>
      </c>
      <c r="BP89" s="33">
        <v>3</v>
      </c>
      <c r="BQ89" s="33">
        <v>2</v>
      </c>
      <c r="BR89" s="33">
        <v>2</v>
      </c>
      <c r="BS89" s="33">
        <v>3</v>
      </c>
      <c r="BT89" s="33">
        <v>4</v>
      </c>
      <c r="BU89" s="33">
        <v>4</v>
      </c>
      <c r="BV89" s="33">
        <v>4</v>
      </c>
      <c r="BW89" s="33" t="s">
        <v>148</v>
      </c>
      <c r="BX89" s="33" t="s">
        <v>551</v>
      </c>
      <c r="BY89" s="33" t="s">
        <v>162</v>
      </c>
      <c r="BZ89" s="33" t="s">
        <v>171</v>
      </c>
      <c r="CA89" s="33" t="s">
        <v>180</v>
      </c>
      <c r="CB89" s="33" t="s">
        <v>183</v>
      </c>
      <c r="CC89" s="33" t="s">
        <v>552</v>
      </c>
      <c r="CD89" s="33" t="s">
        <v>153</v>
      </c>
      <c r="CE89" s="33" t="s">
        <v>553</v>
      </c>
      <c r="CF89" s="33" t="s">
        <v>307</v>
      </c>
      <c r="CG89" s="33" t="s">
        <v>554</v>
      </c>
    </row>
    <row r="90" spans="1:86" ht="12.75" x14ac:dyDescent="0.2">
      <c r="A90" s="36">
        <v>43088.479565196758</v>
      </c>
      <c r="B90" s="33">
        <v>5</v>
      </c>
      <c r="C90" s="33">
        <v>5</v>
      </c>
      <c r="D90" s="33">
        <v>4</v>
      </c>
      <c r="E90" s="33">
        <v>3</v>
      </c>
      <c r="F90" s="33">
        <v>2</v>
      </c>
      <c r="G90" s="33">
        <v>5</v>
      </c>
      <c r="H90" s="33">
        <v>5</v>
      </c>
      <c r="I90" s="33">
        <v>5</v>
      </c>
      <c r="J90" s="33">
        <v>2</v>
      </c>
      <c r="K90" s="33">
        <v>4</v>
      </c>
      <c r="L90" s="33">
        <v>5</v>
      </c>
      <c r="M90" s="33">
        <v>3</v>
      </c>
      <c r="N90" s="33">
        <v>5</v>
      </c>
      <c r="O90" s="33">
        <v>3</v>
      </c>
      <c r="P90" s="33">
        <v>4</v>
      </c>
      <c r="Q90" s="33">
        <v>5</v>
      </c>
      <c r="R90" s="33">
        <v>5</v>
      </c>
      <c r="S90" s="33">
        <v>3</v>
      </c>
      <c r="T90" s="33">
        <v>3</v>
      </c>
      <c r="U90" s="33">
        <v>5</v>
      </c>
      <c r="V90" s="33">
        <v>3</v>
      </c>
      <c r="W90" s="33">
        <v>5</v>
      </c>
      <c r="X90" s="33">
        <v>4</v>
      </c>
      <c r="Y90" s="33">
        <v>4</v>
      </c>
      <c r="Z90" s="33">
        <v>5</v>
      </c>
      <c r="AA90" s="33">
        <v>5</v>
      </c>
      <c r="AB90" s="33">
        <v>5</v>
      </c>
      <c r="AC90" s="33">
        <v>5</v>
      </c>
      <c r="AD90" s="33">
        <v>5</v>
      </c>
      <c r="AE90" s="33">
        <v>3</v>
      </c>
      <c r="AF90" s="33">
        <v>3</v>
      </c>
      <c r="AG90" s="33">
        <v>5</v>
      </c>
      <c r="AH90" s="33">
        <v>5</v>
      </c>
      <c r="AI90" s="33">
        <v>5</v>
      </c>
      <c r="AJ90" s="33">
        <v>3</v>
      </c>
      <c r="AK90" s="33">
        <v>5</v>
      </c>
      <c r="AL90" s="33">
        <v>5</v>
      </c>
      <c r="AM90" s="33">
        <v>5</v>
      </c>
      <c r="AN90" s="33">
        <v>4</v>
      </c>
      <c r="AO90" s="33">
        <v>2</v>
      </c>
      <c r="AP90" s="33">
        <v>5</v>
      </c>
      <c r="AQ90" s="33">
        <v>5</v>
      </c>
      <c r="AR90" s="33">
        <v>5</v>
      </c>
      <c r="AS90" s="33">
        <v>3</v>
      </c>
      <c r="AT90" s="33">
        <v>5</v>
      </c>
      <c r="AU90" s="33">
        <v>5</v>
      </c>
      <c r="AV90" s="33">
        <v>4</v>
      </c>
      <c r="AW90" s="33">
        <v>5</v>
      </c>
      <c r="AX90" s="33">
        <v>4</v>
      </c>
      <c r="AY90" s="33">
        <v>5</v>
      </c>
      <c r="AZ90" s="33">
        <v>5</v>
      </c>
      <c r="BA90" s="33">
        <v>5</v>
      </c>
      <c r="BB90" s="33">
        <v>3</v>
      </c>
      <c r="BC90" s="33">
        <v>4</v>
      </c>
      <c r="BD90" s="33">
        <v>5</v>
      </c>
      <c r="BE90" s="33">
        <v>4</v>
      </c>
      <c r="BF90" s="33">
        <v>5</v>
      </c>
      <c r="BG90" s="33" t="s">
        <v>555</v>
      </c>
      <c r="BH90" s="33" t="s">
        <v>313</v>
      </c>
      <c r="BI90" s="33">
        <v>2</v>
      </c>
      <c r="BJ90" s="33">
        <v>5</v>
      </c>
      <c r="BK90" s="33">
        <v>3</v>
      </c>
      <c r="BL90" s="33">
        <v>4</v>
      </c>
      <c r="BM90" s="33">
        <v>4</v>
      </c>
      <c r="BN90" s="33">
        <v>5</v>
      </c>
      <c r="BO90" s="33">
        <v>3</v>
      </c>
      <c r="BP90" s="33">
        <v>4</v>
      </c>
      <c r="BQ90" s="33">
        <v>3</v>
      </c>
      <c r="BR90" s="33" t="s">
        <v>5</v>
      </c>
      <c r="BS90" s="33">
        <v>5</v>
      </c>
      <c r="BT90" s="33" t="s">
        <v>5</v>
      </c>
      <c r="BU90" s="33">
        <v>4</v>
      </c>
      <c r="BV90" s="33">
        <v>5</v>
      </c>
      <c r="BW90" s="33" t="s">
        <v>148</v>
      </c>
      <c r="BX90" s="33" t="s">
        <v>556</v>
      </c>
      <c r="BY90" s="33" t="s">
        <v>162</v>
      </c>
      <c r="BZ90" s="33" t="s">
        <v>169</v>
      </c>
      <c r="CA90" s="33" t="s">
        <v>179</v>
      </c>
      <c r="CB90" s="33" t="s">
        <v>557</v>
      </c>
      <c r="CC90" s="33" t="s">
        <v>558</v>
      </c>
      <c r="CD90" s="33" t="s">
        <v>153</v>
      </c>
      <c r="CE90" s="33" t="s">
        <v>559</v>
      </c>
      <c r="CF90" s="33" t="s">
        <v>303</v>
      </c>
      <c r="CG90" s="33" t="s">
        <v>560</v>
      </c>
    </row>
    <row r="91" spans="1:86" ht="12.75" x14ac:dyDescent="0.2">
      <c r="A91" s="36">
        <v>43088.488013043985</v>
      </c>
      <c r="B91" s="33">
        <v>3</v>
      </c>
      <c r="C91" s="33">
        <v>5</v>
      </c>
      <c r="D91" s="33">
        <v>1</v>
      </c>
      <c r="E91" s="33">
        <v>1</v>
      </c>
      <c r="F91" s="33">
        <v>5</v>
      </c>
      <c r="G91" s="33">
        <v>4</v>
      </c>
      <c r="H91" s="33">
        <v>2</v>
      </c>
      <c r="I91" s="33">
        <v>1</v>
      </c>
      <c r="J91" s="33">
        <v>1</v>
      </c>
      <c r="K91" s="33">
        <v>1</v>
      </c>
      <c r="L91" s="33">
        <v>1</v>
      </c>
      <c r="M91" s="33">
        <v>5</v>
      </c>
      <c r="N91" s="33">
        <v>2</v>
      </c>
      <c r="O91" s="33">
        <v>3</v>
      </c>
      <c r="P91" s="33">
        <v>1</v>
      </c>
      <c r="Q91" s="33">
        <v>4</v>
      </c>
      <c r="R91" s="33">
        <v>1</v>
      </c>
      <c r="S91" s="33">
        <v>2</v>
      </c>
      <c r="T91" s="33">
        <v>1</v>
      </c>
      <c r="U91" s="33">
        <v>4</v>
      </c>
      <c r="V91" s="33" t="s">
        <v>5</v>
      </c>
      <c r="W91" s="33">
        <v>3</v>
      </c>
      <c r="X91" s="33" t="s">
        <v>5</v>
      </c>
      <c r="Y91" s="33">
        <v>3</v>
      </c>
      <c r="Z91" s="33" t="s">
        <v>5</v>
      </c>
      <c r="AA91" s="33" t="s">
        <v>5</v>
      </c>
      <c r="AB91" s="33" t="s">
        <v>5</v>
      </c>
      <c r="AC91" s="33">
        <v>3</v>
      </c>
      <c r="AD91" s="33" t="s">
        <v>5</v>
      </c>
      <c r="AE91" s="33">
        <v>3</v>
      </c>
      <c r="AF91" s="33" t="s">
        <v>5</v>
      </c>
      <c r="AG91" s="33">
        <v>3</v>
      </c>
      <c r="AH91" s="33">
        <v>5</v>
      </c>
      <c r="AI91" s="33">
        <v>3</v>
      </c>
      <c r="AJ91" s="33">
        <v>4</v>
      </c>
      <c r="AK91" s="33">
        <v>3</v>
      </c>
      <c r="AL91" s="33">
        <v>5</v>
      </c>
      <c r="AM91" s="33">
        <v>1</v>
      </c>
      <c r="AN91" s="33">
        <v>5</v>
      </c>
      <c r="AO91" s="33">
        <v>5</v>
      </c>
      <c r="AP91" s="33">
        <v>4</v>
      </c>
      <c r="AQ91" s="33">
        <v>1</v>
      </c>
      <c r="AR91" s="33">
        <v>1</v>
      </c>
      <c r="AS91" s="33">
        <v>1</v>
      </c>
      <c r="AT91" s="33">
        <v>3</v>
      </c>
      <c r="AU91" s="33">
        <v>1</v>
      </c>
      <c r="AV91" s="33">
        <v>5</v>
      </c>
      <c r="AW91" s="33">
        <v>1</v>
      </c>
      <c r="AX91" s="33">
        <v>1</v>
      </c>
      <c r="AY91" s="33">
        <v>2</v>
      </c>
      <c r="AZ91" s="33">
        <v>4</v>
      </c>
      <c r="BA91" s="33">
        <v>1</v>
      </c>
      <c r="BB91" s="33">
        <v>3</v>
      </c>
      <c r="BC91" s="33">
        <v>3</v>
      </c>
      <c r="BD91" s="33">
        <v>4</v>
      </c>
      <c r="BE91" s="33" t="s">
        <v>5</v>
      </c>
      <c r="BF91" s="33">
        <v>3</v>
      </c>
      <c r="BI91" s="33" t="s">
        <v>5</v>
      </c>
      <c r="BJ91" s="33" t="s">
        <v>5</v>
      </c>
      <c r="BK91" s="33" t="s">
        <v>5</v>
      </c>
      <c r="BL91" s="33" t="s">
        <v>5</v>
      </c>
      <c r="BM91" s="33" t="s">
        <v>5</v>
      </c>
      <c r="BN91" s="33" t="s">
        <v>5</v>
      </c>
      <c r="BO91" s="33" t="s">
        <v>5</v>
      </c>
      <c r="BP91" s="33" t="s">
        <v>5</v>
      </c>
      <c r="BQ91" s="33">
        <v>2</v>
      </c>
      <c r="BR91" s="33" t="s">
        <v>5</v>
      </c>
      <c r="BS91" s="33" t="s">
        <v>5</v>
      </c>
      <c r="BT91" s="33">
        <v>4</v>
      </c>
      <c r="BU91" s="33">
        <v>2</v>
      </c>
      <c r="BV91" s="33">
        <v>2</v>
      </c>
      <c r="BW91" s="33" t="s">
        <v>148</v>
      </c>
      <c r="BX91" s="33" t="s">
        <v>561</v>
      </c>
      <c r="BY91" s="33" t="s">
        <v>163</v>
      </c>
      <c r="BZ91" s="33" t="s">
        <v>171</v>
      </c>
      <c r="CA91" s="33" t="s">
        <v>176</v>
      </c>
      <c r="CB91" s="33" t="s">
        <v>183</v>
      </c>
      <c r="CC91" s="33" t="s">
        <v>562</v>
      </c>
      <c r="CD91" s="33" t="s">
        <v>563</v>
      </c>
      <c r="CE91" s="33" t="s">
        <v>564</v>
      </c>
      <c r="CF91" s="33" t="s">
        <v>565</v>
      </c>
      <c r="CG91" s="33" t="s">
        <v>216</v>
      </c>
    </row>
    <row r="92" spans="1:86" ht="12.75" x14ac:dyDescent="0.2">
      <c r="A92" s="36">
        <v>43088.632918113421</v>
      </c>
      <c r="B92" s="33">
        <v>3</v>
      </c>
      <c r="C92" s="33">
        <v>3</v>
      </c>
      <c r="D92" s="33">
        <v>2</v>
      </c>
      <c r="E92" s="33">
        <v>5</v>
      </c>
      <c r="F92" s="33">
        <v>4</v>
      </c>
      <c r="G92" s="33">
        <v>3</v>
      </c>
      <c r="H92" s="33">
        <v>1</v>
      </c>
      <c r="I92" s="33">
        <v>5</v>
      </c>
      <c r="J92" s="33">
        <v>3</v>
      </c>
      <c r="K92" s="33">
        <v>3</v>
      </c>
      <c r="L92" s="33">
        <v>5</v>
      </c>
      <c r="M92" s="33">
        <v>3</v>
      </c>
      <c r="N92" s="33">
        <v>4</v>
      </c>
      <c r="O92" s="33">
        <v>5</v>
      </c>
      <c r="P92" s="33">
        <v>5</v>
      </c>
      <c r="Q92" s="33">
        <v>5</v>
      </c>
      <c r="R92" s="33">
        <v>5</v>
      </c>
      <c r="S92" s="33">
        <v>4</v>
      </c>
      <c r="T92" s="33">
        <v>4</v>
      </c>
      <c r="U92" s="33">
        <v>5</v>
      </c>
      <c r="V92" s="33" t="s">
        <v>5</v>
      </c>
      <c r="W92" s="33">
        <v>5</v>
      </c>
      <c r="X92" s="33">
        <v>3</v>
      </c>
      <c r="Y92" s="33">
        <v>3</v>
      </c>
      <c r="Z92" s="33">
        <v>4</v>
      </c>
      <c r="AA92" s="33">
        <v>3</v>
      </c>
      <c r="AB92" s="33">
        <v>4</v>
      </c>
      <c r="AC92" s="33">
        <v>3</v>
      </c>
      <c r="AD92" s="33">
        <v>1</v>
      </c>
      <c r="AE92" s="33">
        <v>1</v>
      </c>
      <c r="AF92" s="33">
        <v>3</v>
      </c>
      <c r="AG92" s="33">
        <v>1</v>
      </c>
      <c r="AH92" s="33">
        <v>4</v>
      </c>
      <c r="AI92" s="33">
        <v>4</v>
      </c>
      <c r="AJ92" s="33">
        <v>3</v>
      </c>
      <c r="AK92" s="33">
        <v>3</v>
      </c>
      <c r="AL92" s="33">
        <v>3</v>
      </c>
      <c r="AM92" s="33">
        <v>2</v>
      </c>
      <c r="AN92" s="33">
        <v>5</v>
      </c>
      <c r="AO92" s="33">
        <v>5</v>
      </c>
      <c r="AP92" s="33">
        <v>2</v>
      </c>
      <c r="AQ92" s="33">
        <v>2</v>
      </c>
      <c r="AR92" s="33">
        <v>5</v>
      </c>
      <c r="AS92" s="33">
        <v>3</v>
      </c>
      <c r="AT92" s="33">
        <v>3</v>
      </c>
      <c r="AU92" s="33">
        <v>5</v>
      </c>
      <c r="AV92" s="33">
        <v>3</v>
      </c>
      <c r="AW92" s="33">
        <v>3</v>
      </c>
      <c r="AX92" s="33">
        <v>5</v>
      </c>
      <c r="AY92" s="33">
        <v>5</v>
      </c>
      <c r="AZ92" s="33">
        <v>5</v>
      </c>
      <c r="BA92" s="33">
        <v>5</v>
      </c>
      <c r="BB92" s="33">
        <v>4</v>
      </c>
      <c r="BC92" s="33">
        <v>5</v>
      </c>
      <c r="BD92" s="33">
        <v>5</v>
      </c>
      <c r="BE92" s="33" t="s">
        <v>5</v>
      </c>
      <c r="BF92" s="33">
        <v>5</v>
      </c>
      <c r="BG92" s="33" t="s">
        <v>566</v>
      </c>
      <c r="BH92" s="33" t="s">
        <v>296</v>
      </c>
      <c r="BI92" s="33">
        <v>4</v>
      </c>
      <c r="BJ92" s="33">
        <v>4</v>
      </c>
      <c r="BK92" s="33">
        <v>5</v>
      </c>
      <c r="BL92" s="33">
        <v>3</v>
      </c>
      <c r="BM92" s="33">
        <v>3</v>
      </c>
      <c r="BN92" s="33">
        <v>5</v>
      </c>
      <c r="BO92" s="33">
        <v>4</v>
      </c>
      <c r="BP92" s="33">
        <v>4</v>
      </c>
      <c r="BQ92" s="33">
        <v>3</v>
      </c>
      <c r="BR92" s="33">
        <v>2</v>
      </c>
      <c r="BS92" s="33">
        <v>3</v>
      </c>
      <c r="BT92" s="33">
        <v>5</v>
      </c>
      <c r="BU92" s="33">
        <v>4</v>
      </c>
      <c r="BV92" s="33">
        <v>4</v>
      </c>
      <c r="BW92" s="33" t="s">
        <v>146</v>
      </c>
      <c r="BX92" s="33" t="s">
        <v>567</v>
      </c>
      <c r="BY92" s="33" t="s">
        <v>162</v>
      </c>
      <c r="BZ92" s="33" t="s">
        <v>172</v>
      </c>
      <c r="CA92" s="33" t="s">
        <v>176</v>
      </c>
      <c r="CB92" s="33" t="s">
        <v>183</v>
      </c>
      <c r="CC92" s="33" t="s">
        <v>568</v>
      </c>
      <c r="CD92" s="33" t="s">
        <v>192</v>
      </c>
      <c r="CE92" s="33" t="s">
        <v>569</v>
      </c>
      <c r="CF92" s="33" t="s">
        <v>208</v>
      </c>
      <c r="CG92" s="33" t="s">
        <v>214</v>
      </c>
    </row>
    <row r="93" spans="1:86" ht="12.75" x14ac:dyDescent="0.2">
      <c r="A93" s="36">
        <v>43088.658947800926</v>
      </c>
      <c r="B93" s="33">
        <v>2</v>
      </c>
      <c r="C93" s="33">
        <v>4</v>
      </c>
      <c r="D93" s="33">
        <v>1</v>
      </c>
      <c r="E93" s="33">
        <v>4</v>
      </c>
      <c r="F93" s="33">
        <v>3</v>
      </c>
      <c r="G93" s="33">
        <v>5</v>
      </c>
      <c r="H93" s="33">
        <v>4</v>
      </c>
      <c r="I93" s="33">
        <v>5</v>
      </c>
      <c r="J93" s="33">
        <v>2</v>
      </c>
      <c r="K93" s="33">
        <v>3</v>
      </c>
      <c r="L93" s="33">
        <v>3</v>
      </c>
      <c r="M93" s="33">
        <v>2</v>
      </c>
      <c r="N93" s="33">
        <v>2</v>
      </c>
      <c r="O93" s="33">
        <v>5</v>
      </c>
      <c r="P93" s="33">
        <v>4</v>
      </c>
      <c r="Q93" s="33">
        <v>5</v>
      </c>
      <c r="R93" s="33">
        <v>4</v>
      </c>
      <c r="S93" s="33">
        <v>3</v>
      </c>
      <c r="T93" s="33">
        <v>4</v>
      </c>
      <c r="U93" s="33">
        <v>1</v>
      </c>
      <c r="V93" s="33">
        <v>1</v>
      </c>
      <c r="W93" s="33">
        <v>4</v>
      </c>
      <c r="X93" s="33">
        <v>5</v>
      </c>
      <c r="Y93" s="33">
        <v>5</v>
      </c>
      <c r="Z93" s="33">
        <v>4</v>
      </c>
      <c r="AA93" s="33">
        <v>5</v>
      </c>
      <c r="AB93" s="33">
        <v>4</v>
      </c>
      <c r="AC93" s="33">
        <v>5</v>
      </c>
      <c r="AD93" s="33">
        <v>5</v>
      </c>
      <c r="AE93" s="33">
        <v>4</v>
      </c>
      <c r="AF93" s="33">
        <v>3</v>
      </c>
      <c r="AG93" s="33">
        <v>4</v>
      </c>
      <c r="AH93" s="33">
        <v>5</v>
      </c>
      <c r="AI93" s="33">
        <v>4</v>
      </c>
      <c r="AJ93" s="33">
        <v>4</v>
      </c>
      <c r="AK93" s="33">
        <v>3</v>
      </c>
      <c r="AL93" s="33">
        <v>5</v>
      </c>
      <c r="AM93" s="33">
        <v>4</v>
      </c>
      <c r="AN93" s="33">
        <v>5</v>
      </c>
      <c r="AO93" s="33">
        <v>4</v>
      </c>
      <c r="AP93" s="33">
        <v>5</v>
      </c>
      <c r="AQ93" s="33">
        <v>5</v>
      </c>
      <c r="AR93" s="33">
        <v>4</v>
      </c>
      <c r="AS93" s="33">
        <v>2</v>
      </c>
      <c r="AT93" s="33">
        <v>4</v>
      </c>
      <c r="AU93" s="33">
        <v>4</v>
      </c>
      <c r="AV93" s="33">
        <v>3</v>
      </c>
      <c r="AW93" s="33">
        <v>3</v>
      </c>
      <c r="AX93" s="33">
        <v>5</v>
      </c>
      <c r="AY93" s="33">
        <v>4</v>
      </c>
      <c r="AZ93" s="33">
        <v>5</v>
      </c>
      <c r="BA93" s="33">
        <v>4</v>
      </c>
      <c r="BB93" s="33">
        <v>3</v>
      </c>
      <c r="BC93" s="33">
        <v>4</v>
      </c>
      <c r="BD93" s="33">
        <v>4</v>
      </c>
      <c r="BE93" s="33">
        <v>2</v>
      </c>
      <c r="BF93" s="33">
        <v>5</v>
      </c>
      <c r="BH93" s="33" t="s">
        <v>296</v>
      </c>
      <c r="BI93" s="33">
        <v>5</v>
      </c>
      <c r="BJ93" s="33">
        <v>5</v>
      </c>
      <c r="BK93" s="33">
        <v>5</v>
      </c>
      <c r="BL93" s="33">
        <v>5</v>
      </c>
      <c r="BM93" s="33">
        <v>5</v>
      </c>
      <c r="BN93" s="33">
        <v>5</v>
      </c>
      <c r="BO93" s="33">
        <v>5</v>
      </c>
      <c r="BP93" s="33">
        <v>5</v>
      </c>
      <c r="BQ93" s="33">
        <v>5</v>
      </c>
      <c r="BR93" s="33">
        <v>5</v>
      </c>
      <c r="BS93" s="33">
        <v>5</v>
      </c>
      <c r="BT93" s="33">
        <v>4</v>
      </c>
      <c r="BU93" s="33">
        <v>5</v>
      </c>
      <c r="BV93" s="33">
        <v>4</v>
      </c>
      <c r="BW93" s="33" t="s">
        <v>146</v>
      </c>
      <c r="BX93" s="33" t="s">
        <v>570</v>
      </c>
      <c r="BY93" s="33" t="s">
        <v>163</v>
      </c>
      <c r="BZ93" s="33" t="s">
        <v>169</v>
      </c>
      <c r="CA93" s="33" t="s">
        <v>176</v>
      </c>
      <c r="CB93" s="33" t="s">
        <v>183</v>
      </c>
      <c r="CC93" s="33" t="s">
        <v>571</v>
      </c>
      <c r="CD93" s="33" t="s">
        <v>153</v>
      </c>
      <c r="CE93" s="33" t="s">
        <v>400</v>
      </c>
      <c r="CF93" s="33" t="s">
        <v>208</v>
      </c>
      <c r="CG93" s="33" t="s">
        <v>214</v>
      </c>
    </row>
    <row r="94" spans="1:86" ht="12.75" x14ac:dyDescent="0.2">
      <c r="A94" s="36">
        <v>43089.400550648148</v>
      </c>
      <c r="B94" s="33">
        <v>3</v>
      </c>
      <c r="C94" s="33">
        <v>4</v>
      </c>
      <c r="D94" s="33">
        <v>4</v>
      </c>
      <c r="E94" s="33">
        <v>3</v>
      </c>
      <c r="F94" s="33">
        <v>2</v>
      </c>
      <c r="G94" s="33">
        <v>4</v>
      </c>
      <c r="H94" s="33">
        <v>3</v>
      </c>
      <c r="I94" s="33">
        <v>5</v>
      </c>
      <c r="J94" s="33">
        <v>5</v>
      </c>
      <c r="K94" s="33">
        <v>3</v>
      </c>
      <c r="L94" s="33">
        <v>5</v>
      </c>
      <c r="M94" s="33">
        <v>5</v>
      </c>
      <c r="N94" s="33">
        <v>4</v>
      </c>
      <c r="O94" s="33">
        <v>4</v>
      </c>
      <c r="P94" s="33">
        <v>5</v>
      </c>
      <c r="Q94" s="33">
        <v>5</v>
      </c>
      <c r="R94" s="33">
        <v>3</v>
      </c>
      <c r="S94" s="33">
        <v>5</v>
      </c>
      <c r="T94" s="33">
        <v>4</v>
      </c>
      <c r="U94" s="33">
        <v>5</v>
      </c>
      <c r="V94" s="33">
        <v>4</v>
      </c>
      <c r="W94" s="33">
        <v>4</v>
      </c>
      <c r="X94" s="33">
        <v>1</v>
      </c>
      <c r="Y94" s="33">
        <v>1</v>
      </c>
      <c r="Z94" s="33">
        <v>2</v>
      </c>
      <c r="AA94" s="33">
        <v>4</v>
      </c>
      <c r="AB94" s="33">
        <v>4</v>
      </c>
      <c r="AC94" s="33">
        <v>1</v>
      </c>
      <c r="AD94" s="33">
        <v>3</v>
      </c>
      <c r="AE94" s="33" t="s">
        <v>5</v>
      </c>
      <c r="AF94" s="33">
        <v>3</v>
      </c>
      <c r="AG94" s="33">
        <v>1</v>
      </c>
      <c r="AH94" s="33">
        <v>1</v>
      </c>
      <c r="AI94" s="33">
        <v>2</v>
      </c>
      <c r="AJ94" s="33">
        <v>1</v>
      </c>
      <c r="AK94" s="33">
        <v>3</v>
      </c>
      <c r="AL94" s="33">
        <v>4</v>
      </c>
      <c r="AM94" s="33">
        <v>3</v>
      </c>
      <c r="AN94" s="33">
        <v>1</v>
      </c>
      <c r="AO94" s="33">
        <v>1</v>
      </c>
      <c r="AP94" s="33">
        <v>5</v>
      </c>
      <c r="AQ94" s="33">
        <v>2</v>
      </c>
      <c r="AR94" s="33">
        <v>1</v>
      </c>
      <c r="AS94" s="33">
        <v>5</v>
      </c>
      <c r="AT94" s="33">
        <v>1</v>
      </c>
      <c r="AU94" s="33">
        <v>5</v>
      </c>
      <c r="AV94" s="33">
        <v>4</v>
      </c>
      <c r="AW94" s="33">
        <v>1</v>
      </c>
      <c r="AX94" s="33">
        <v>3</v>
      </c>
      <c r="AY94" s="33">
        <v>4</v>
      </c>
      <c r="AZ94" s="33">
        <v>5</v>
      </c>
      <c r="BA94" s="33">
        <v>1</v>
      </c>
      <c r="BB94" s="33">
        <v>4</v>
      </c>
      <c r="BC94" s="33">
        <v>1</v>
      </c>
      <c r="BD94" s="33">
        <v>3</v>
      </c>
      <c r="BE94" s="33">
        <v>2</v>
      </c>
      <c r="BF94" s="33">
        <v>3</v>
      </c>
      <c r="BG94" s="33" t="s">
        <v>572</v>
      </c>
      <c r="BH94" s="33" t="s">
        <v>127</v>
      </c>
      <c r="BI94" s="33">
        <v>3</v>
      </c>
      <c r="BJ94" s="33">
        <v>3</v>
      </c>
      <c r="BK94" s="33">
        <v>5</v>
      </c>
      <c r="BL94" s="33">
        <v>3</v>
      </c>
      <c r="BM94" s="33">
        <v>3</v>
      </c>
      <c r="BN94" s="33">
        <v>3</v>
      </c>
      <c r="BO94" s="33">
        <v>3</v>
      </c>
      <c r="BP94" s="33">
        <v>3</v>
      </c>
      <c r="BQ94" s="33">
        <v>1</v>
      </c>
      <c r="BR94" s="33">
        <v>1</v>
      </c>
      <c r="BS94" s="33">
        <v>5</v>
      </c>
      <c r="BT94" s="33">
        <v>1</v>
      </c>
      <c r="BV94" s="33">
        <v>2</v>
      </c>
      <c r="BW94" s="33" t="s">
        <v>148</v>
      </c>
      <c r="BY94" s="33" t="s">
        <v>163</v>
      </c>
      <c r="BZ94" s="33" t="s">
        <v>170</v>
      </c>
      <c r="CA94" s="33" t="s">
        <v>176</v>
      </c>
      <c r="CB94" s="33" t="s">
        <v>183</v>
      </c>
      <c r="CC94" s="33" t="s">
        <v>345</v>
      </c>
      <c r="CD94" s="33" t="s">
        <v>203</v>
      </c>
      <c r="CE94" s="33" t="s">
        <v>405</v>
      </c>
      <c r="CF94" s="33" t="s">
        <v>208</v>
      </c>
      <c r="CG94" s="33" t="s">
        <v>214</v>
      </c>
    </row>
    <row r="95" spans="1:86" ht="12.75" x14ac:dyDescent="0.2">
      <c r="A95" s="36">
        <v>43089.449570497687</v>
      </c>
      <c r="B95" s="33">
        <v>2</v>
      </c>
      <c r="C95" s="33">
        <v>4</v>
      </c>
      <c r="D95" s="33">
        <v>3</v>
      </c>
      <c r="E95" s="33">
        <v>1</v>
      </c>
      <c r="F95" s="33">
        <v>1</v>
      </c>
      <c r="G95" s="33">
        <v>5</v>
      </c>
      <c r="H95" s="33">
        <v>1</v>
      </c>
      <c r="I95" s="33">
        <v>5</v>
      </c>
      <c r="J95" s="33">
        <v>1</v>
      </c>
      <c r="K95" s="33">
        <v>4</v>
      </c>
      <c r="L95" s="33">
        <v>3</v>
      </c>
      <c r="M95" s="33">
        <v>4</v>
      </c>
      <c r="N95" s="33">
        <v>1</v>
      </c>
      <c r="O95" s="33">
        <v>2</v>
      </c>
      <c r="P95" s="33">
        <v>5</v>
      </c>
      <c r="Q95" s="33">
        <v>4</v>
      </c>
      <c r="R95" s="33">
        <v>3</v>
      </c>
      <c r="S95" s="33">
        <v>3</v>
      </c>
      <c r="T95" s="33">
        <v>3</v>
      </c>
      <c r="U95" s="33">
        <v>1</v>
      </c>
      <c r="V95" s="33" t="s">
        <v>5</v>
      </c>
      <c r="W95" s="33">
        <v>1</v>
      </c>
      <c r="X95" s="33">
        <v>5</v>
      </c>
      <c r="Y95" s="33">
        <v>5</v>
      </c>
      <c r="Z95" s="33">
        <v>4</v>
      </c>
      <c r="AA95" s="33">
        <v>3</v>
      </c>
      <c r="AB95" s="33">
        <v>4</v>
      </c>
      <c r="AC95" s="33">
        <v>3</v>
      </c>
      <c r="AD95" s="33">
        <v>3</v>
      </c>
      <c r="AE95" s="33">
        <v>3</v>
      </c>
      <c r="AF95" s="33">
        <v>4</v>
      </c>
      <c r="AG95" s="33">
        <v>4</v>
      </c>
      <c r="AH95" s="33">
        <v>4</v>
      </c>
      <c r="AI95" s="33">
        <v>5</v>
      </c>
      <c r="AJ95" s="33">
        <v>4</v>
      </c>
      <c r="AK95" s="33">
        <v>3</v>
      </c>
      <c r="AL95" s="33">
        <v>5</v>
      </c>
      <c r="AM95" s="33">
        <v>4</v>
      </c>
      <c r="AN95" s="33">
        <v>1</v>
      </c>
      <c r="AO95" s="33">
        <v>2</v>
      </c>
      <c r="AP95" s="33">
        <v>5</v>
      </c>
      <c r="AQ95" s="33">
        <v>1</v>
      </c>
      <c r="AR95" s="33">
        <v>5</v>
      </c>
      <c r="AS95" s="33">
        <v>1</v>
      </c>
      <c r="AT95" s="33">
        <v>4</v>
      </c>
      <c r="AU95" s="33">
        <v>3</v>
      </c>
      <c r="AV95" s="33">
        <v>5</v>
      </c>
      <c r="AW95" s="33">
        <v>1</v>
      </c>
      <c r="AX95" s="33">
        <v>2</v>
      </c>
      <c r="AY95" s="33">
        <v>5</v>
      </c>
      <c r="AZ95" s="33">
        <v>4</v>
      </c>
      <c r="BA95" s="33">
        <v>2</v>
      </c>
      <c r="BB95" s="33">
        <v>4</v>
      </c>
      <c r="BC95" s="33">
        <v>3</v>
      </c>
      <c r="BD95" s="33">
        <v>1</v>
      </c>
      <c r="BE95" s="33" t="s">
        <v>5</v>
      </c>
      <c r="BF95" s="33">
        <v>1</v>
      </c>
      <c r="BI95" s="33">
        <v>3</v>
      </c>
      <c r="BJ95" s="33">
        <v>4</v>
      </c>
      <c r="BK95" s="33">
        <v>1</v>
      </c>
      <c r="BL95" s="33">
        <v>1</v>
      </c>
      <c r="BM95" s="33">
        <v>1</v>
      </c>
      <c r="BN95" s="33">
        <v>3</v>
      </c>
      <c r="BO95" s="33">
        <v>1</v>
      </c>
      <c r="BP95" s="33">
        <v>1</v>
      </c>
      <c r="BQ95" s="33">
        <v>4</v>
      </c>
      <c r="BR95" s="33">
        <v>2</v>
      </c>
      <c r="BS95" s="33">
        <v>2</v>
      </c>
      <c r="BT95" s="33">
        <v>1</v>
      </c>
      <c r="BU95" s="33">
        <v>3</v>
      </c>
      <c r="BV95" s="33">
        <v>1</v>
      </c>
      <c r="BW95" s="33" t="s">
        <v>147</v>
      </c>
      <c r="BY95" s="33" t="s">
        <v>163</v>
      </c>
      <c r="BZ95" s="33" t="s">
        <v>171</v>
      </c>
      <c r="CA95" s="33" t="s">
        <v>176</v>
      </c>
      <c r="CB95" s="33" t="s">
        <v>183</v>
      </c>
      <c r="CC95" s="33" t="s">
        <v>515</v>
      </c>
      <c r="CD95" s="33" t="s">
        <v>202</v>
      </c>
      <c r="CE95" s="33" t="s">
        <v>573</v>
      </c>
      <c r="CF95" s="33" t="s">
        <v>208</v>
      </c>
      <c r="CG95" s="33" t="s">
        <v>214</v>
      </c>
    </row>
    <row r="96" spans="1:86" ht="12.75" x14ac:dyDescent="0.2">
      <c r="A96" s="36">
        <v>43089.611187175928</v>
      </c>
      <c r="B96" s="33">
        <v>3</v>
      </c>
      <c r="C96" s="33" t="s">
        <v>5</v>
      </c>
      <c r="D96" s="33" t="s">
        <v>5</v>
      </c>
      <c r="E96" s="33" t="s">
        <v>5</v>
      </c>
      <c r="F96" s="33" t="s">
        <v>5</v>
      </c>
      <c r="G96" s="33">
        <v>5</v>
      </c>
      <c r="H96" s="33">
        <v>5</v>
      </c>
      <c r="I96" s="33">
        <v>3</v>
      </c>
      <c r="J96" s="33">
        <v>3</v>
      </c>
      <c r="K96" s="33">
        <v>5</v>
      </c>
      <c r="L96" s="33">
        <v>4</v>
      </c>
      <c r="M96" s="33">
        <v>4</v>
      </c>
      <c r="N96" s="33">
        <v>5</v>
      </c>
      <c r="O96" s="33">
        <v>4</v>
      </c>
      <c r="P96" s="33">
        <v>4</v>
      </c>
      <c r="Q96" s="33">
        <v>4</v>
      </c>
      <c r="R96" s="33">
        <v>3</v>
      </c>
      <c r="S96" s="33">
        <v>3</v>
      </c>
      <c r="T96" s="33" t="s">
        <v>5</v>
      </c>
      <c r="U96" s="33">
        <v>4</v>
      </c>
      <c r="V96" s="33">
        <v>4</v>
      </c>
      <c r="W96" s="33">
        <v>5</v>
      </c>
      <c r="X96" s="33">
        <v>4</v>
      </c>
      <c r="Y96" s="33">
        <v>4</v>
      </c>
      <c r="Z96" s="33">
        <v>2</v>
      </c>
      <c r="AA96" s="33">
        <v>2</v>
      </c>
      <c r="AB96" s="33">
        <v>4</v>
      </c>
      <c r="AC96" s="33">
        <v>4</v>
      </c>
      <c r="AD96" s="33">
        <v>5</v>
      </c>
      <c r="AE96" s="33">
        <v>2</v>
      </c>
      <c r="AF96" s="33">
        <v>2</v>
      </c>
      <c r="AG96" s="33">
        <v>5</v>
      </c>
      <c r="AH96" s="33">
        <v>4</v>
      </c>
      <c r="AI96" s="33">
        <v>4</v>
      </c>
      <c r="AJ96" s="33">
        <v>4</v>
      </c>
      <c r="AK96" s="33">
        <v>4</v>
      </c>
      <c r="AL96" s="33" t="s">
        <v>5</v>
      </c>
      <c r="AM96" s="33" t="s">
        <v>5</v>
      </c>
      <c r="AN96" s="33" t="s">
        <v>5</v>
      </c>
      <c r="AO96" s="33" t="s">
        <v>5</v>
      </c>
      <c r="AP96" s="33" t="s">
        <v>5</v>
      </c>
      <c r="AQ96" s="33">
        <v>5</v>
      </c>
      <c r="AR96" s="33">
        <v>3</v>
      </c>
      <c r="AS96" s="33">
        <v>4</v>
      </c>
      <c r="AT96" s="33">
        <v>5</v>
      </c>
      <c r="AU96" s="33">
        <v>5</v>
      </c>
      <c r="AV96" s="33">
        <v>3</v>
      </c>
      <c r="AW96" s="33">
        <v>5</v>
      </c>
      <c r="AX96" s="33">
        <v>4</v>
      </c>
      <c r="AY96" s="33">
        <v>5</v>
      </c>
      <c r="AZ96" s="33">
        <v>4</v>
      </c>
      <c r="BA96" s="33">
        <v>4</v>
      </c>
      <c r="BB96" s="33">
        <v>3</v>
      </c>
      <c r="BC96" s="33" t="s">
        <v>5</v>
      </c>
      <c r="BD96" s="33">
        <v>4</v>
      </c>
      <c r="BE96" s="33">
        <v>4</v>
      </c>
      <c r="BF96" s="33">
        <v>3</v>
      </c>
      <c r="BH96" s="33" t="s">
        <v>574</v>
      </c>
      <c r="BI96" s="33" t="s">
        <v>5</v>
      </c>
      <c r="BJ96" s="33">
        <v>5</v>
      </c>
      <c r="BK96" s="33">
        <v>5</v>
      </c>
      <c r="BL96" s="33">
        <v>4</v>
      </c>
      <c r="BM96" s="33">
        <v>5</v>
      </c>
      <c r="BN96" s="33">
        <v>5</v>
      </c>
      <c r="BO96" s="33">
        <v>4</v>
      </c>
      <c r="BP96" s="33">
        <v>5</v>
      </c>
      <c r="BQ96" s="33">
        <v>3</v>
      </c>
      <c r="BR96" s="33">
        <v>1</v>
      </c>
      <c r="BS96" s="33">
        <v>5</v>
      </c>
      <c r="BT96" s="33">
        <v>2</v>
      </c>
      <c r="BU96" s="33">
        <v>4</v>
      </c>
      <c r="BV96" s="33">
        <v>1</v>
      </c>
      <c r="BW96" s="33" t="s">
        <v>147</v>
      </c>
      <c r="BY96" s="33" t="s">
        <v>162</v>
      </c>
      <c r="BZ96" s="33" t="s">
        <v>170</v>
      </c>
      <c r="CA96" s="33" t="s">
        <v>176</v>
      </c>
      <c r="CB96" s="33" t="s">
        <v>183</v>
      </c>
      <c r="CC96" s="33" t="s">
        <v>575</v>
      </c>
      <c r="CD96" s="33" t="s">
        <v>204</v>
      </c>
      <c r="CE96" s="33" t="s">
        <v>484</v>
      </c>
      <c r="CF96" s="33" t="s">
        <v>208</v>
      </c>
      <c r="CG96" s="33" t="s">
        <v>214</v>
      </c>
    </row>
    <row r="97" spans="1:86" ht="12.75" x14ac:dyDescent="0.2">
      <c r="A97" s="36">
        <v>43089.702026145838</v>
      </c>
      <c r="B97" s="33">
        <v>5</v>
      </c>
      <c r="C97" s="33">
        <v>3</v>
      </c>
      <c r="D97" s="33">
        <v>3</v>
      </c>
      <c r="E97" s="33" t="s">
        <v>5</v>
      </c>
      <c r="F97" s="33" t="s">
        <v>5</v>
      </c>
      <c r="G97" s="33">
        <v>5</v>
      </c>
      <c r="H97" s="33">
        <v>5</v>
      </c>
      <c r="I97" s="33">
        <v>5</v>
      </c>
      <c r="J97" s="33">
        <v>5</v>
      </c>
      <c r="K97" s="33" t="s">
        <v>5</v>
      </c>
      <c r="L97" s="33" t="s">
        <v>5</v>
      </c>
      <c r="M97" s="33" t="s">
        <v>5</v>
      </c>
      <c r="N97" s="33" t="s">
        <v>5</v>
      </c>
      <c r="O97" s="33">
        <v>3</v>
      </c>
      <c r="P97" s="33">
        <v>3</v>
      </c>
      <c r="Q97" s="33" t="s">
        <v>5</v>
      </c>
      <c r="R97" s="33">
        <v>4</v>
      </c>
      <c r="S97" s="33">
        <v>4</v>
      </c>
      <c r="T97" s="33" t="s">
        <v>5</v>
      </c>
      <c r="U97" s="33" t="s">
        <v>5</v>
      </c>
      <c r="V97" s="33" t="s">
        <v>5</v>
      </c>
      <c r="W97" s="33">
        <v>5</v>
      </c>
      <c r="X97" s="33">
        <v>5</v>
      </c>
      <c r="Y97" s="33" t="s">
        <v>5</v>
      </c>
      <c r="Z97" s="33">
        <v>5</v>
      </c>
      <c r="AA97" s="33">
        <v>5</v>
      </c>
      <c r="AB97" s="33">
        <v>5</v>
      </c>
      <c r="AC97" s="33">
        <v>3</v>
      </c>
      <c r="AD97" s="33" t="s">
        <v>5</v>
      </c>
      <c r="AE97" s="33">
        <v>5</v>
      </c>
      <c r="AF97" s="33" t="s">
        <v>5</v>
      </c>
      <c r="AG97" s="33" t="s">
        <v>5</v>
      </c>
      <c r="AH97" s="33" t="s">
        <v>5</v>
      </c>
      <c r="AI97" s="33">
        <v>5</v>
      </c>
      <c r="AJ97" s="33" t="s">
        <v>5</v>
      </c>
      <c r="AK97" s="33">
        <v>5</v>
      </c>
      <c r="AL97" s="33" t="s">
        <v>5</v>
      </c>
      <c r="AM97" s="33" t="s">
        <v>5</v>
      </c>
      <c r="AN97" s="33" t="s">
        <v>5</v>
      </c>
      <c r="AO97" s="33" t="s">
        <v>5</v>
      </c>
      <c r="AP97" s="33" t="s">
        <v>5</v>
      </c>
      <c r="AQ97" s="33">
        <v>5</v>
      </c>
      <c r="AR97" s="33">
        <v>5</v>
      </c>
      <c r="AS97" s="33">
        <v>5</v>
      </c>
      <c r="AT97" s="33" t="s">
        <v>5</v>
      </c>
      <c r="AU97" s="33" t="s">
        <v>5</v>
      </c>
      <c r="AV97" s="33" t="s">
        <v>5</v>
      </c>
      <c r="AW97" s="33" t="s">
        <v>5</v>
      </c>
      <c r="AX97" s="33">
        <v>5</v>
      </c>
      <c r="AY97" s="33">
        <v>5</v>
      </c>
      <c r="AZ97" s="33" t="s">
        <v>5</v>
      </c>
      <c r="BA97" s="33" t="s">
        <v>5</v>
      </c>
      <c r="BB97" s="33" t="s">
        <v>5</v>
      </c>
      <c r="BC97" s="33" t="s">
        <v>5</v>
      </c>
      <c r="BD97" s="33" t="s">
        <v>5</v>
      </c>
      <c r="BE97" s="33" t="s">
        <v>5</v>
      </c>
      <c r="BF97" s="33">
        <v>5</v>
      </c>
      <c r="BI97" s="33" t="s">
        <v>5</v>
      </c>
      <c r="BJ97" s="33" t="s">
        <v>5</v>
      </c>
      <c r="BK97" s="33" t="s">
        <v>5</v>
      </c>
      <c r="BL97" s="33" t="s">
        <v>5</v>
      </c>
      <c r="BM97" s="33" t="s">
        <v>5</v>
      </c>
      <c r="BN97" s="33" t="s">
        <v>5</v>
      </c>
      <c r="BO97" s="33" t="s">
        <v>5</v>
      </c>
      <c r="BP97" s="33" t="s">
        <v>5</v>
      </c>
      <c r="BQ97" s="33" t="s">
        <v>5</v>
      </c>
      <c r="BR97" s="33" t="s">
        <v>5</v>
      </c>
      <c r="BS97" s="33">
        <v>5</v>
      </c>
      <c r="BT97" s="33" t="s">
        <v>5</v>
      </c>
      <c r="BU97" s="33" t="s">
        <v>5</v>
      </c>
      <c r="BV97" s="33" t="s">
        <v>5</v>
      </c>
      <c r="BW97" s="33" t="s">
        <v>576</v>
      </c>
      <c r="BX97" s="33" t="s">
        <v>577</v>
      </c>
      <c r="BY97" s="33" t="s">
        <v>162</v>
      </c>
      <c r="BZ97" s="33" t="s">
        <v>169</v>
      </c>
      <c r="CA97" s="33" t="s">
        <v>176</v>
      </c>
      <c r="CB97" s="33" t="s">
        <v>183</v>
      </c>
      <c r="CC97" s="33" t="s">
        <v>578</v>
      </c>
      <c r="CD97" s="33" t="s">
        <v>579</v>
      </c>
      <c r="CF97" s="33" t="s">
        <v>208</v>
      </c>
      <c r="CG97" s="33" t="s">
        <v>214</v>
      </c>
    </row>
    <row r="98" spans="1:86" ht="12.75" x14ac:dyDescent="0.2">
      <c r="A98" s="36">
        <v>43089.816891249997</v>
      </c>
      <c r="B98" s="33">
        <v>4</v>
      </c>
      <c r="C98" s="33">
        <v>4</v>
      </c>
      <c r="D98" s="33">
        <v>1</v>
      </c>
      <c r="E98" s="33">
        <v>1</v>
      </c>
      <c r="F98" s="33">
        <v>3</v>
      </c>
      <c r="G98" s="33">
        <v>5</v>
      </c>
      <c r="H98" s="33">
        <v>1</v>
      </c>
      <c r="I98" s="33">
        <v>5</v>
      </c>
      <c r="J98" s="33">
        <v>3</v>
      </c>
      <c r="K98" s="33">
        <v>4</v>
      </c>
      <c r="L98" s="33">
        <v>3</v>
      </c>
      <c r="M98" s="33">
        <v>5</v>
      </c>
      <c r="N98" s="33">
        <v>5</v>
      </c>
      <c r="O98" s="33">
        <v>5</v>
      </c>
      <c r="P98" s="33">
        <v>5</v>
      </c>
      <c r="Q98" s="33">
        <v>5</v>
      </c>
      <c r="R98" s="33">
        <v>1</v>
      </c>
      <c r="S98" s="33">
        <v>5</v>
      </c>
      <c r="T98" s="33">
        <v>2</v>
      </c>
      <c r="U98" s="33">
        <v>5</v>
      </c>
      <c r="V98" s="33">
        <v>4</v>
      </c>
      <c r="W98" s="33">
        <v>5</v>
      </c>
      <c r="X98" s="33">
        <v>5</v>
      </c>
      <c r="Y98" s="33">
        <v>2</v>
      </c>
      <c r="Z98" s="33">
        <v>5</v>
      </c>
      <c r="AA98" s="33">
        <v>5</v>
      </c>
      <c r="AB98" s="33">
        <v>5</v>
      </c>
      <c r="AC98" s="33">
        <v>5</v>
      </c>
      <c r="AD98" s="33">
        <v>5</v>
      </c>
      <c r="AE98" s="33">
        <v>5</v>
      </c>
      <c r="AF98" s="33">
        <v>5</v>
      </c>
      <c r="AG98" s="33">
        <v>5</v>
      </c>
      <c r="AH98" s="33">
        <v>5</v>
      </c>
      <c r="AI98" s="33">
        <v>5</v>
      </c>
      <c r="AJ98" s="33">
        <v>5</v>
      </c>
      <c r="AK98" s="33">
        <v>2</v>
      </c>
      <c r="AL98" s="33">
        <v>4</v>
      </c>
      <c r="AM98" s="33">
        <v>1</v>
      </c>
      <c r="AN98" s="33">
        <v>1</v>
      </c>
      <c r="AO98" s="33">
        <v>2</v>
      </c>
      <c r="AP98" s="33">
        <v>4</v>
      </c>
      <c r="AQ98" s="33">
        <v>1</v>
      </c>
      <c r="AR98" s="33">
        <v>3</v>
      </c>
      <c r="AS98" s="33">
        <v>3</v>
      </c>
      <c r="AT98" s="33">
        <v>4</v>
      </c>
      <c r="AU98" s="33">
        <v>2</v>
      </c>
      <c r="AV98" s="33">
        <v>5</v>
      </c>
      <c r="AW98" s="33">
        <v>4</v>
      </c>
      <c r="AX98" s="33">
        <v>4</v>
      </c>
      <c r="AY98" s="33">
        <v>5</v>
      </c>
      <c r="AZ98" s="33">
        <v>4</v>
      </c>
      <c r="BA98" s="33">
        <v>1</v>
      </c>
      <c r="BB98" s="33">
        <v>4</v>
      </c>
      <c r="BC98" s="33">
        <v>2</v>
      </c>
      <c r="BD98" s="33">
        <v>2</v>
      </c>
      <c r="BE98" s="33">
        <v>3</v>
      </c>
      <c r="BF98" s="33">
        <v>5</v>
      </c>
      <c r="BG98" s="33" t="s">
        <v>580</v>
      </c>
      <c r="BH98" s="33" t="s">
        <v>296</v>
      </c>
      <c r="BI98" s="33">
        <v>1</v>
      </c>
      <c r="BJ98" s="33">
        <v>1</v>
      </c>
      <c r="BK98" s="33">
        <v>4</v>
      </c>
      <c r="BL98" s="33">
        <v>4</v>
      </c>
      <c r="BM98" s="33">
        <v>4</v>
      </c>
      <c r="BN98" s="33">
        <v>4</v>
      </c>
      <c r="BO98" s="33">
        <v>2</v>
      </c>
      <c r="BP98" s="33">
        <v>2</v>
      </c>
      <c r="BQ98" s="33">
        <v>5</v>
      </c>
      <c r="BR98" s="33">
        <v>5</v>
      </c>
      <c r="BS98" s="33">
        <v>5</v>
      </c>
      <c r="BT98" s="33">
        <v>4</v>
      </c>
      <c r="BU98" s="33">
        <v>4</v>
      </c>
      <c r="BV98" s="33">
        <v>4</v>
      </c>
      <c r="BW98" s="33" t="s">
        <v>146</v>
      </c>
      <c r="BX98" s="33" t="s">
        <v>581</v>
      </c>
      <c r="BY98" s="33" t="s">
        <v>162</v>
      </c>
      <c r="BZ98" s="33" t="s">
        <v>170</v>
      </c>
      <c r="CA98" s="33" t="s">
        <v>176</v>
      </c>
      <c r="CB98" s="33" t="s">
        <v>184</v>
      </c>
      <c r="CC98" s="33" t="s">
        <v>582</v>
      </c>
      <c r="CD98" s="33" t="s">
        <v>583</v>
      </c>
      <c r="CE98" s="33" t="s">
        <v>584</v>
      </c>
      <c r="CF98" s="33" t="s">
        <v>158</v>
      </c>
      <c r="CG98" s="33" t="s">
        <v>216</v>
      </c>
    </row>
    <row r="99" spans="1:86" ht="12.75" x14ac:dyDescent="0.2">
      <c r="A99" s="36">
        <v>43090.362771238426</v>
      </c>
      <c r="B99" s="33" t="s">
        <v>5</v>
      </c>
      <c r="C99" s="33">
        <v>5</v>
      </c>
      <c r="D99" s="33">
        <v>5</v>
      </c>
      <c r="E99" s="33">
        <v>5</v>
      </c>
      <c r="F99" s="33" t="s">
        <v>5</v>
      </c>
      <c r="G99" s="33">
        <v>5</v>
      </c>
      <c r="H99" s="33">
        <v>1</v>
      </c>
      <c r="I99" s="33">
        <v>1</v>
      </c>
      <c r="J99" s="33">
        <v>3</v>
      </c>
      <c r="K99" s="33">
        <v>5</v>
      </c>
      <c r="L99" s="33" t="s">
        <v>5</v>
      </c>
      <c r="M99" s="33">
        <v>1</v>
      </c>
      <c r="N99" s="33" t="s">
        <v>5</v>
      </c>
      <c r="O99" s="33">
        <v>2</v>
      </c>
      <c r="P99" s="33">
        <v>1</v>
      </c>
      <c r="Q99" s="33">
        <v>1</v>
      </c>
      <c r="R99" s="33">
        <v>1</v>
      </c>
      <c r="S99" s="33">
        <v>4</v>
      </c>
      <c r="T99" s="33">
        <v>2</v>
      </c>
      <c r="U99" s="33">
        <v>5</v>
      </c>
      <c r="V99" s="33" t="s">
        <v>5</v>
      </c>
      <c r="W99" s="33">
        <v>5</v>
      </c>
      <c r="X99" s="33">
        <v>3</v>
      </c>
      <c r="Y99" s="33">
        <v>3</v>
      </c>
      <c r="Z99" s="33">
        <v>3</v>
      </c>
      <c r="AA99" s="33">
        <v>4</v>
      </c>
      <c r="AB99" s="33">
        <v>5</v>
      </c>
      <c r="AC99" s="33">
        <v>3</v>
      </c>
      <c r="AD99" s="33">
        <v>5</v>
      </c>
      <c r="AE99" s="33">
        <v>4</v>
      </c>
      <c r="AF99" s="33">
        <v>4</v>
      </c>
      <c r="AG99" s="33">
        <v>5</v>
      </c>
      <c r="AH99" s="33">
        <v>3</v>
      </c>
      <c r="AI99" s="33">
        <v>5</v>
      </c>
      <c r="AJ99" s="33">
        <v>4</v>
      </c>
      <c r="AK99" s="33" t="s">
        <v>5</v>
      </c>
      <c r="AL99" s="33">
        <v>5</v>
      </c>
      <c r="AM99" s="33">
        <v>5</v>
      </c>
      <c r="AN99" s="33">
        <v>5</v>
      </c>
      <c r="AO99" s="33" t="s">
        <v>5</v>
      </c>
      <c r="AP99" s="33">
        <v>5</v>
      </c>
      <c r="AQ99" s="33">
        <v>4</v>
      </c>
      <c r="AR99" s="33">
        <v>3</v>
      </c>
      <c r="AS99" s="33">
        <v>4</v>
      </c>
      <c r="AT99" s="33">
        <v>5</v>
      </c>
      <c r="AU99" s="33" t="s">
        <v>5</v>
      </c>
      <c r="AV99" s="33">
        <v>1</v>
      </c>
      <c r="AW99" s="33" t="s">
        <v>5</v>
      </c>
      <c r="AX99" s="33">
        <v>1</v>
      </c>
      <c r="AY99" s="33">
        <v>3</v>
      </c>
      <c r="AZ99" s="33">
        <v>4</v>
      </c>
      <c r="BA99" s="33">
        <v>1</v>
      </c>
      <c r="BB99" s="33">
        <v>5</v>
      </c>
      <c r="BC99" s="33">
        <v>2</v>
      </c>
      <c r="BD99" s="33">
        <v>4</v>
      </c>
      <c r="BE99" s="33" t="s">
        <v>5</v>
      </c>
      <c r="BF99" s="33">
        <v>4</v>
      </c>
      <c r="BH99" s="33" t="s">
        <v>130</v>
      </c>
      <c r="BI99" s="33">
        <v>3</v>
      </c>
      <c r="BJ99" s="33">
        <v>3</v>
      </c>
      <c r="BK99" s="33">
        <v>3</v>
      </c>
      <c r="BL99" s="33">
        <v>3</v>
      </c>
      <c r="BM99" s="33">
        <v>3</v>
      </c>
      <c r="BN99" s="33">
        <v>3</v>
      </c>
      <c r="BO99" s="33">
        <v>3</v>
      </c>
      <c r="BP99" s="33">
        <v>3</v>
      </c>
      <c r="BQ99" s="33" t="s">
        <v>5</v>
      </c>
      <c r="BR99" s="33">
        <v>3</v>
      </c>
      <c r="BS99" s="33">
        <v>3</v>
      </c>
      <c r="BT99" s="33" t="s">
        <v>5</v>
      </c>
      <c r="BU99" s="33">
        <v>3</v>
      </c>
      <c r="BV99" s="33">
        <v>3</v>
      </c>
      <c r="BW99" s="33" t="s">
        <v>147</v>
      </c>
      <c r="BY99" s="33" t="s">
        <v>162</v>
      </c>
      <c r="BZ99" s="33" t="s">
        <v>170</v>
      </c>
      <c r="CA99" s="33" t="s">
        <v>176</v>
      </c>
      <c r="CB99" s="33" t="s">
        <v>184</v>
      </c>
      <c r="CC99" s="33" t="s">
        <v>585</v>
      </c>
      <c r="CD99" s="33" t="s">
        <v>192</v>
      </c>
      <c r="CE99" s="33" t="s">
        <v>317</v>
      </c>
      <c r="CF99" s="33" t="s">
        <v>208</v>
      </c>
      <c r="CG99" s="33" t="s">
        <v>214</v>
      </c>
    </row>
    <row r="100" spans="1:86" ht="12.75" x14ac:dyDescent="0.2">
      <c r="A100" s="36">
        <v>43090.430629479168</v>
      </c>
      <c r="B100" s="33">
        <v>3</v>
      </c>
      <c r="C100" s="33">
        <v>5</v>
      </c>
      <c r="D100" s="33">
        <v>2</v>
      </c>
      <c r="E100" s="33">
        <v>1</v>
      </c>
      <c r="F100" s="33">
        <v>2</v>
      </c>
      <c r="G100" s="33">
        <v>5</v>
      </c>
      <c r="H100" s="33">
        <v>4</v>
      </c>
      <c r="I100" s="33">
        <v>3</v>
      </c>
      <c r="J100" s="33">
        <v>1</v>
      </c>
      <c r="K100" s="33">
        <v>3</v>
      </c>
      <c r="L100" s="33">
        <v>3</v>
      </c>
      <c r="M100" s="33">
        <v>4</v>
      </c>
      <c r="N100" s="33">
        <v>1</v>
      </c>
      <c r="O100" s="33">
        <v>2</v>
      </c>
      <c r="P100" s="33">
        <v>5</v>
      </c>
      <c r="Q100" s="33">
        <v>5</v>
      </c>
      <c r="R100" s="33">
        <v>3</v>
      </c>
      <c r="S100" s="33">
        <v>2</v>
      </c>
      <c r="T100" s="33">
        <v>2</v>
      </c>
      <c r="U100" s="33">
        <v>3</v>
      </c>
      <c r="V100" s="33">
        <v>1</v>
      </c>
      <c r="W100" s="33">
        <v>4</v>
      </c>
      <c r="X100" s="33">
        <v>5</v>
      </c>
      <c r="Y100" s="33">
        <v>3</v>
      </c>
      <c r="Z100" s="33">
        <v>4</v>
      </c>
      <c r="AA100" s="33">
        <v>3</v>
      </c>
      <c r="AB100" s="33">
        <v>4</v>
      </c>
      <c r="AC100" s="33">
        <v>3</v>
      </c>
      <c r="AD100" s="33">
        <v>5</v>
      </c>
      <c r="AE100" s="33">
        <v>5</v>
      </c>
      <c r="AF100" s="33">
        <v>4</v>
      </c>
      <c r="AG100" s="33">
        <v>5</v>
      </c>
      <c r="AH100" s="33">
        <v>3</v>
      </c>
      <c r="AI100" s="33">
        <v>5</v>
      </c>
      <c r="AJ100" s="33">
        <v>4</v>
      </c>
      <c r="AK100" s="33">
        <v>5</v>
      </c>
      <c r="AL100" s="33">
        <v>5</v>
      </c>
      <c r="AM100" s="33">
        <v>2</v>
      </c>
      <c r="AN100" s="33">
        <v>1</v>
      </c>
      <c r="AO100" s="33">
        <v>1</v>
      </c>
      <c r="AP100" s="33">
        <v>5</v>
      </c>
      <c r="AQ100" s="33">
        <v>5</v>
      </c>
      <c r="AR100" s="33">
        <v>2</v>
      </c>
      <c r="AS100" s="33">
        <v>1</v>
      </c>
      <c r="AT100" s="33">
        <v>4</v>
      </c>
      <c r="AU100" s="33">
        <v>4</v>
      </c>
      <c r="AV100" s="33">
        <v>5</v>
      </c>
      <c r="AW100" s="33">
        <v>2</v>
      </c>
      <c r="AX100" s="33">
        <v>1</v>
      </c>
      <c r="AY100" s="33">
        <v>5</v>
      </c>
      <c r="AZ100" s="33">
        <v>5</v>
      </c>
      <c r="BA100" s="33">
        <v>2</v>
      </c>
      <c r="BB100" s="33">
        <v>2</v>
      </c>
      <c r="BC100" s="33">
        <v>2</v>
      </c>
      <c r="BD100" s="33">
        <v>4</v>
      </c>
      <c r="BE100" s="33">
        <v>2</v>
      </c>
      <c r="BF100" s="33">
        <v>3</v>
      </c>
      <c r="BG100" s="33" t="s">
        <v>586</v>
      </c>
      <c r="BH100" s="33" t="s">
        <v>587</v>
      </c>
      <c r="BI100" s="33">
        <v>1</v>
      </c>
      <c r="BJ100" s="33">
        <v>3</v>
      </c>
      <c r="BK100" s="33">
        <v>4</v>
      </c>
      <c r="BL100" s="33">
        <v>2</v>
      </c>
      <c r="BM100" s="33">
        <v>5</v>
      </c>
      <c r="BN100" s="33">
        <v>4</v>
      </c>
      <c r="BO100" s="33">
        <v>4</v>
      </c>
      <c r="BP100" s="33">
        <v>3</v>
      </c>
      <c r="BQ100" s="33">
        <v>2</v>
      </c>
      <c r="BR100" s="33">
        <v>1</v>
      </c>
      <c r="BS100" s="33">
        <v>2</v>
      </c>
      <c r="BT100" s="33">
        <v>3</v>
      </c>
      <c r="BU100" s="33">
        <v>3</v>
      </c>
      <c r="BV100" s="33">
        <v>2</v>
      </c>
      <c r="BW100" s="33" t="s">
        <v>297</v>
      </c>
      <c r="BX100" s="33" t="s">
        <v>588</v>
      </c>
      <c r="BY100" s="33" t="s">
        <v>163</v>
      </c>
      <c r="BZ100" s="33" t="s">
        <v>169</v>
      </c>
      <c r="CA100" s="33" t="s">
        <v>177</v>
      </c>
      <c r="CB100" s="33" t="s">
        <v>589</v>
      </c>
      <c r="CC100" s="33" t="s">
        <v>548</v>
      </c>
      <c r="CD100" s="33" t="s">
        <v>204</v>
      </c>
      <c r="CE100" s="33" t="s">
        <v>394</v>
      </c>
      <c r="CF100" s="33" t="s">
        <v>208</v>
      </c>
      <c r="CG100" s="33" t="s">
        <v>214</v>
      </c>
    </row>
    <row r="101" spans="1:86" ht="12.75" x14ac:dyDescent="0.2">
      <c r="A101" s="36">
        <v>43090.558832789349</v>
      </c>
      <c r="B101" s="33">
        <v>3</v>
      </c>
      <c r="C101" s="33">
        <v>3</v>
      </c>
      <c r="D101" s="33">
        <v>3</v>
      </c>
      <c r="E101" s="33">
        <v>3</v>
      </c>
      <c r="F101" s="33">
        <v>2</v>
      </c>
      <c r="G101" s="33">
        <v>5</v>
      </c>
      <c r="H101" s="33">
        <v>2</v>
      </c>
      <c r="I101" s="33">
        <v>3</v>
      </c>
      <c r="J101" s="33">
        <v>1</v>
      </c>
      <c r="K101" s="33">
        <v>4</v>
      </c>
      <c r="L101" s="33">
        <v>3</v>
      </c>
      <c r="M101" s="33">
        <v>4</v>
      </c>
      <c r="N101" s="33">
        <v>4</v>
      </c>
      <c r="O101" s="33">
        <v>4</v>
      </c>
      <c r="P101" s="33">
        <v>4</v>
      </c>
      <c r="Q101" s="33">
        <v>3</v>
      </c>
      <c r="R101" s="33">
        <v>3</v>
      </c>
      <c r="S101" s="33">
        <v>2</v>
      </c>
      <c r="T101" s="33">
        <v>1</v>
      </c>
      <c r="U101" s="33">
        <v>3</v>
      </c>
      <c r="V101" s="33">
        <v>3</v>
      </c>
      <c r="W101" s="33">
        <v>3</v>
      </c>
      <c r="X101" s="33">
        <v>4</v>
      </c>
      <c r="Y101" s="33">
        <v>3</v>
      </c>
      <c r="Z101" s="33">
        <v>4</v>
      </c>
      <c r="AA101" s="33">
        <v>4</v>
      </c>
      <c r="AB101" s="33">
        <v>4</v>
      </c>
      <c r="AC101" s="33">
        <v>4</v>
      </c>
      <c r="AD101" s="33">
        <v>4</v>
      </c>
      <c r="AE101" s="33">
        <v>3</v>
      </c>
      <c r="AF101" s="33">
        <v>4</v>
      </c>
      <c r="AG101" s="33">
        <v>4</v>
      </c>
      <c r="AH101" s="33">
        <v>5</v>
      </c>
      <c r="AI101" s="33">
        <v>4</v>
      </c>
      <c r="AJ101" s="33">
        <v>3</v>
      </c>
      <c r="AK101" s="33">
        <v>4</v>
      </c>
      <c r="AL101" s="33">
        <v>5</v>
      </c>
      <c r="AM101" s="33">
        <v>5</v>
      </c>
      <c r="AN101" s="33">
        <v>4</v>
      </c>
      <c r="AO101" s="33">
        <v>2</v>
      </c>
      <c r="AP101" s="33">
        <v>5</v>
      </c>
      <c r="AQ101" s="33">
        <v>4</v>
      </c>
      <c r="AR101" s="33">
        <v>4</v>
      </c>
      <c r="AS101" s="33">
        <v>1</v>
      </c>
      <c r="AT101" s="33">
        <v>5</v>
      </c>
      <c r="AU101" s="33">
        <v>4</v>
      </c>
      <c r="AV101" s="33">
        <v>5</v>
      </c>
      <c r="AW101" s="33">
        <v>5</v>
      </c>
      <c r="AX101" s="33">
        <v>4</v>
      </c>
      <c r="AY101" s="33">
        <v>4</v>
      </c>
      <c r="AZ101" s="33">
        <v>4</v>
      </c>
      <c r="BA101" s="33">
        <v>4</v>
      </c>
      <c r="BB101" s="33">
        <v>2</v>
      </c>
      <c r="BC101" s="33">
        <v>2</v>
      </c>
      <c r="BD101" s="33">
        <v>5</v>
      </c>
      <c r="BE101" s="33">
        <v>5</v>
      </c>
      <c r="BF101" s="33">
        <v>4</v>
      </c>
      <c r="BG101" s="33" t="s">
        <v>590</v>
      </c>
      <c r="BI101" s="33" t="s">
        <v>5</v>
      </c>
      <c r="BJ101" s="33" t="s">
        <v>5</v>
      </c>
      <c r="BK101" s="33" t="s">
        <v>5</v>
      </c>
      <c r="BL101" s="33" t="s">
        <v>5</v>
      </c>
      <c r="BM101" s="33" t="s">
        <v>5</v>
      </c>
      <c r="BN101" s="33" t="s">
        <v>5</v>
      </c>
      <c r="BO101" s="33" t="s">
        <v>5</v>
      </c>
      <c r="BP101" s="33" t="s">
        <v>5</v>
      </c>
      <c r="BQ101" s="33">
        <v>3</v>
      </c>
      <c r="BR101" s="33" t="s">
        <v>5</v>
      </c>
      <c r="BS101" s="33">
        <v>3</v>
      </c>
      <c r="BT101" s="33" t="s">
        <v>5</v>
      </c>
      <c r="BU101" s="33" t="s">
        <v>5</v>
      </c>
      <c r="BV101" s="33">
        <v>3</v>
      </c>
      <c r="BW101" s="33" t="s">
        <v>145</v>
      </c>
      <c r="BY101" s="33" t="s">
        <v>162</v>
      </c>
      <c r="BZ101" s="33" t="s">
        <v>171</v>
      </c>
      <c r="CA101" s="33" t="s">
        <v>177</v>
      </c>
      <c r="CB101" s="33" t="s">
        <v>183</v>
      </c>
      <c r="CD101" s="33" t="s">
        <v>203</v>
      </c>
      <c r="CE101" s="33" t="s">
        <v>520</v>
      </c>
      <c r="CF101" s="33" t="s">
        <v>208</v>
      </c>
      <c r="CG101" s="33" t="s">
        <v>214</v>
      </c>
    </row>
    <row r="102" spans="1:86" ht="12.75" x14ac:dyDescent="0.2">
      <c r="A102" s="36">
        <v>43090.689438796297</v>
      </c>
      <c r="B102" s="33">
        <v>3</v>
      </c>
      <c r="C102" s="33">
        <v>4</v>
      </c>
      <c r="D102" s="33">
        <v>4</v>
      </c>
      <c r="E102" s="33">
        <v>4</v>
      </c>
      <c r="F102" s="33">
        <v>2</v>
      </c>
      <c r="G102" s="33">
        <v>5</v>
      </c>
      <c r="H102" s="33">
        <v>4</v>
      </c>
      <c r="I102" s="33">
        <v>4</v>
      </c>
      <c r="J102" s="33">
        <v>3</v>
      </c>
      <c r="K102" s="33">
        <v>5</v>
      </c>
      <c r="L102" s="33">
        <v>3</v>
      </c>
      <c r="M102" s="33">
        <v>4</v>
      </c>
      <c r="N102" s="33">
        <v>4</v>
      </c>
      <c r="O102" s="33">
        <v>3</v>
      </c>
      <c r="P102" s="33">
        <v>4</v>
      </c>
      <c r="Q102" s="33">
        <v>4</v>
      </c>
      <c r="R102" s="33">
        <v>4</v>
      </c>
      <c r="S102" s="33">
        <v>4</v>
      </c>
      <c r="T102" s="33">
        <v>4</v>
      </c>
      <c r="U102" s="33">
        <v>4</v>
      </c>
      <c r="V102" s="33">
        <v>3</v>
      </c>
      <c r="W102" s="33">
        <v>4</v>
      </c>
      <c r="X102" s="33">
        <v>4</v>
      </c>
      <c r="Y102" s="33">
        <v>4</v>
      </c>
      <c r="Z102" s="33">
        <v>4</v>
      </c>
      <c r="AA102" s="33">
        <v>4</v>
      </c>
      <c r="AB102" s="33">
        <v>4</v>
      </c>
      <c r="AC102" s="33">
        <v>4</v>
      </c>
      <c r="AD102" s="33">
        <v>3</v>
      </c>
      <c r="AE102" s="33">
        <v>4</v>
      </c>
      <c r="AF102" s="33">
        <v>4</v>
      </c>
      <c r="AG102" s="33">
        <v>4</v>
      </c>
      <c r="AH102" s="33">
        <v>4</v>
      </c>
      <c r="AI102" s="33">
        <v>5</v>
      </c>
      <c r="AJ102" s="33">
        <v>4</v>
      </c>
      <c r="AK102" s="33">
        <v>3</v>
      </c>
      <c r="AL102" s="33">
        <v>4</v>
      </c>
      <c r="AM102" s="33">
        <v>3</v>
      </c>
      <c r="AN102" s="33">
        <v>4</v>
      </c>
      <c r="AO102" s="33">
        <v>3</v>
      </c>
      <c r="AP102" s="33">
        <v>5</v>
      </c>
      <c r="AQ102" s="33">
        <v>4</v>
      </c>
      <c r="AR102" s="33">
        <v>5</v>
      </c>
      <c r="AS102" s="33">
        <v>3</v>
      </c>
      <c r="AT102" s="33">
        <v>4</v>
      </c>
      <c r="AU102" s="33">
        <v>3</v>
      </c>
      <c r="AV102" s="33">
        <v>4</v>
      </c>
      <c r="AW102" s="33">
        <v>4</v>
      </c>
      <c r="AX102" s="33">
        <v>3</v>
      </c>
      <c r="AY102" s="33">
        <v>4</v>
      </c>
      <c r="AZ102" s="33">
        <v>4</v>
      </c>
      <c r="BA102" s="33">
        <v>4</v>
      </c>
      <c r="BB102" s="33">
        <v>4</v>
      </c>
      <c r="BC102" s="33">
        <v>4</v>
      </c>
      <c r="BD102" s="33">
        <v>5</v>
      </c>
      <c r="BE102" s="33">
        <v>4</v>
      </c>
      <c r="BF102" s="33">
        <v>4</v>
      </c>
      <c r="BG102" s="33" t="s">
        <v>591</v>
      </c>
      <c r="BH102" s="33" t="s">
        <v>592</v>
      </c>
      <c r="BI102" s="33">
        <v>3</v>
      </c>
      <c r="BJ102" s="33">
        <v>4</v>
      </c>
      <c r="BK102" s="33">
        <v>5</v>
      </c>
      <c r="BL102" s="33">
        <v>4</v>
      </c>
      <c r="BM102" s="33">
        <v>4</v>
      </c>
      <c r="BN102" s="33">
        <v>5</v>
      </c>
      <c r="BO102" s="33">
        <v>4</v>
      </c>
      <c r="BP102" s="33">
        <v>4</v>
      </c>
      <c r="BQ102" s="33">
        <v>4</v>
      </c>
      <c r="BR102" s="33">
        <v>3</v>
      </c>
      <c r="BS102" s="33">
        <v>4</v>
      </c>
      <c r="BT102" s="33">
        <v>3</v>
      </c>
      <c r="BU102" s="33">
        <v>4</v>
      </c>
      <c r="BV102" s="33">
        <v>4</v>
      </c>
      <c r="BW102" s="33" t="s">
        <v>147</v>
      </c>
      <c r="BY102" s="33" t="s">
        <v>162</v>
      </c>
      <c r="BZ102" s="33" t="s">
        <v>171</v>
      </c>
      <c r="CA102" s="33" t="s">
        <v>176</v>
      </c>
      <c r="CB102" s="33" t="s">
        <v>183</v>
      </c>
      <c r="CC102" s="33" t="s">
        <v>483</v>
      </c>
      <c r="CD102" s="33" t="s">
        <v>153</v>
      </c>
      <c r="CE102" s="33" t="s">
        <v>593</v>
      </c>
      <c r="CF102" s="33" t="s">
        <v>208</v>
      </c>
      <c r="CG102" s="33" t="s">
        <v>214</v>
      </c>
    </row>
    <row r="103" spans="1:86" ht="12.75" x14ac:dyDescent="0.2">
      <c r="A103" s="36">
        <v>43091.405384432874</v>
      </c>
      <c r="B103" s="33">
        <v>4</v>
      </c>
      <c r="C103" s="33" t="s">
        <v>5</v>
      </c>
      <c r="D103" s="33">
        <v>4</v>
      </c>
      <c r="E103" s="33">
        <v>1</v>
      </c>
      <c r="F103" s="33">
        <v>1</v>
      </c>
      <c r="G103" s="33" t="s">
        <v>5</v>
      </c>
      <c r="H103" s="33">
        <v>3</v>
      </c>
      <c r="I103" s="33">
        <v>4</v>
      </c>
      <c r="J103" s="33">
        <v>1</v>
      </c>
      <c r="K103" s="33">
        <v>2</v>
      </c>
      <c r="L103" s="33">
        <v>2</v>
      </c>
      <c r="M103" s="33">
        <v>3</v>
      </c>
      <c r="N103" s="33">
        <v>4</v>
      </c>
      <c r="O103" s="33">
        <v>2</v>
      </c>
      <c r="P103" s="33">
        <v>3</v>
      </c>
      <c r="Q103" s="33">
        <v>4</v>
      </c>
      <c r="R103" s="33">
        <v>3</v>
      </c>
      <c r="S103" s="33">
        <v>1</v>
      </c>
      <c r="T103" s="33">
        <v>1</v>
      </c>
      <c r="U103" s="33">
        <v>4</v>
      </c>
      <c r="V103" s="33">
        <v>2</v>
      </c>
      <c r="W103" s="33" t="s">
        <v>5</v>
      </c>
      <c r="X103" s="33">
        <v>4</v>
      </c>
      <c r="Y103" s="33">
        <v>3</v>
      </c>
      <c r="Z103" s="33">
        <v>3</v>
      </c>
      <c r="AA103" s="33">
        <v>3</v>
      </c>
      <c r="AB103" s="33">
        <v>5</v>
      </c>
      <c r="AC103" s="33">
        <v>3</v>
      </c>
      <c r="AD103" s="33">
        <v>5</v>
      </c>
      <c r="AE103" s="33">
        <v>4</v>
      </c>
      <c r="AF103" s="33">
        <v>3</v>
      </c>
      <c r="AG103" s="33">
        <v>4</v>
      </c>
      <c r="AH103" s="33">
        <v>5</v>
      </c>
      <c r="AI103" s="33">
        <v>5</v>
      </c>
      <c r="AJ103" s="33">
        <v>4</v>
      </c>
      <c r="AK103" s="33">
        <v>3</v>
      </c>
      <c r="AL103" s="33">
        <v>5</v>
      </c>
      <c r="AM103" s="33">
        <v>3</v>
      </c>
      <c r="AN103" s="33">
        <v>1</v>
      </c>
      <c r="AO103" s="33">
        <v>1</v>
      </c>
      <c r="AP103" s="33">
        <v>5</v>
      </c>
      <c r="AQ103" s="33">
        <v>5</v>
      </c>
      <c r="AR103" s="33">
        <v>2</v>
      </c>
      <c r="AS103" s="33">
        <v>1</v>
      </c>
      <c r="AT103" s="33">
        <v>1</v>
      </c>
      <c r="AU103" s="33">
        <v>1</v>
      </c>
      <c r="AV103" s="33">
        <v>2</v>
      </c>
      <c r="AW103" s="33">
        <v>3</v>
      </c>
      <c r="AX103" s="33">
        <v>2</v>
      </c>
      <c r="AY103" s="33">
        <v>3</v>
      </c>
      <c r="AZ103" s="33">
        <v>2</v>
      </c>
      <c r="BA103" s="33">
        <v>3</v>
      </c>
      <c r="BB103" s="33">
        <v>1</v>
      </c>
      <c r="BC103" s="33">
        <v>1</v>
      </c>
      <c r="BD103" s="33">
        <v>3</v>
      </c>
      <c r="BE103" s="33">
        <v>2</v>
      </c>
      <c r="BF103" s="33">
        <v>5</v>
      </c>
      <c r="BH103" s="33" t="s">
        <v>492</v>
      </c>
      <c r="BI103" s="33">
        <v>2</v>
      </c>
      <c r="BJ103" s="33">
        <v>3</v>
      </c>
      <c r="BK103" s="33">
        <v>5</v>
      </c>
      <c r="BL103" s="33">
        <v>3</v>
      </c>
      <c r="BM103" s="33">
        <v>4</v>
      </c>
      <c r="BN103" s="33">
        <v>3</v>
      </c>
      <c r="BO103" s="33">
        <v>3</v>
      </c>
      <c r="BP103" s="33">
        <v>2</v>
      </c>
      <c r="BQ103" s="33">
        <v>3</v>
      </c>
      <c r="BR103" s="33">
        <v>1</v>
      </c>
      <c r="BS103" s="33">
        <v>5</v>
      </c>
      <c r="BT103" s="33">
        <v>1</v>
      </c>
      <c r="BU103" s="33">
        <v>3</v>
      </c>
      <c r="BV103" s="33">
        <v>3</v>
      </c>
      <c r="BW103" s="33" t="s">
        <v>146</v>
      </c>
      <c r="BX103" s="33" t="s">
        <v>594</v>
      </c>
      <c r="BY103" s="33" t="s">
        <v>163</v>
      </c>
      <c r="BZ103" s="33" t="s">
        <v>171</v>
      </c>
      <c r="CA103" s="33" t="s">
        <v>176</v>
      </c>
      <c r="CB103" s="33" t="s">
        <v>183</v>
      </c>
      <c r="CC103" s="33" t="s">
        <v>595</v>
      </c>
      <c r="CD103" s="33" t="s">
        <v>202</v>
      </c>
      <c r="CE103" s="33" t="s">
        <v>596</v>
      </c>
      <c r="CF103" s="33" t="s">
        <v>208</v>
      </c>
      <c r="CG103" s="33" t="s">
        <v>214</v>
      </c>
    </row>
    <row r="104" spans="1:86" ht="12.75" x14ac:dyDescent="0.2">
      <c r="A104" s="36">
        <v>43102.392292256947</v>
      </c>
      <c r="B104" s="33">
        <v>4</v>
      </c>
      <c r="C104" s="33">
        <v>3</v>
      </c>
      <c r="D104" s="33">
        <v>1</v>
      </c>
      <c r="E104" s="33">
        <v>2</v>
      </c>
      <c r="F104" s="33">
        <v>1</v>
      </c>
      <c r="G104" s="33">
        <v>5</v>
      </c>
      <c r="H104" s="33">
        <v>5</v>
      </c>
      <c r="I104" s="33">
        <v>5</v>
      </c>
      <c r="J104" s="33">
        <v>5</v>
      </c>
      <c r="K104" s="33">
        <v>2</v>
      </c>
      <c r="L104" s="33">
        <v>3</v>
      </c>
      <c r="M104" s="33">
        <v>3</v>
      </c>
      <c r="N104" s="33">
        <v>3</v>
      </c>
      <c r="O104" s="33">
        <v>5</v>
      </c>
      <c r="P104" s="33">
        <v>4</v>
      </c>
      <c r="Q104" s="33">
        <v>4</v>
      </c>
      <c r="R104" s="33">
        <v>2</v>
      </c>
      <c r="S104" s="33">
        <v>5</v>
      </c>
      <c r="T104" s="33">
        <v>2</v>
      </c>
      <c r="U104" s="33">
        <v>1</v>
      </c>
      <c r="V104" s="33">
        <v>1</v>
      </c>
      <c r="W104" s="33">
        <v>5</v>
      </c>
      <c r="X104" s="33">
        <v>4</v>
      </c>
      <c r="Y104" s="33">
        <v>3</v>
      </c>
      <c r="Z104" s="33">
        <v>5</v>
      </c>
      <c r="AA104" s="33">
        <v>5</v>
      </c>
      <c r="AB104" s="33">
        <v>5</v>
      </c>
      <c r="AC104" s="33">
        <v>4</v>
      </c>
      <c r="AD104" s="33">
        <v>3</v>
      </c>
      <c r="AE104" s="33">
        <v>5</v>
      </c>
      <c r="AF104" s="33">
        <v>2</v>
      </c>
      <c r="AG104" s="33">
        <v>5</v>
      </c>
      <c r="AH104" s="33">
        <v>5</v>
      </c>
      <c r="AI104" s="33">
        <v>4</v>
      </c>
      <c r="AJ104" s="33">
        <v>4</v>
      </c>
      <c r="AK104" s="33">
        <v>2</v>
      </c>
      <c r="AL104" s="33">
        <v>2</v>
      </c>
      <c r="AM104" s="33">
        <v>2</v>
      </c>
      <c r="AN104" s="33">
        <v>2</v>
      </c>
      <c r="AO104" s="33">
        <v>2</v>
      </c>
      <c r="AP104" s="33">
        <v>5</v>
      </c>
      <c r="AQ104" s="33">
        <v>4</v>
      </c>
      <c r="AR104" s="33">
        <v>5</v>
      </c>
      <c r="AS104" s="33">
        <v>5</v>
      </c>
      <c r="AT104" s="33">
        <v>5</v>
      </c>
      <c r="AU104" s="33">
        <v>1</v>
      </c>
      <c r="AV104" s="33">
        <v>5</v>
      </c>
      <c r="AW104" s="33">
        <v>4</v>
      </c>
      <c r="AX104" s="33">
        <v>2</v>
      </c>
      <c r="AY104" s="33">
        <v>5</v>
      </c>
      <c r="AZ104" s="33">
        <v>4</v>
      </c>
      <c r="BA104" s="33">
        <v>1</v>
      </c>
      <c r="BB104" s="33">
        <v>5</v>
      </c>
      <c r="BC104" s="33">
        <v>2</v>
      </c>
      <c r="BD104" s="33">
        <v>2</v>
      </c>
      <c r="BE104" s="33">
        <v>2</v>
      </c>
      <c r="BF104" s="33">
        <v>2</v>
      </c>
      <c r="BI104" s="33" t="s">
        <v>5</v>
      </c>
      <c r="BJ104" s="33" t="s">
        <v>5</v>
      </c>
      <c r="BK104" s="33">
        <v>1</v>
      </c>
      <c r="BL104" s="33" t="s">
        <v>5</v>
      </c>
      <c r="BM104" s="33" t="s">
        <v>5</v>
      </c>
      <c r="BN104" s="33">
        <v>1</v>
      </c>
      <c r="BO104" s="33" t="s">
        <v>5</v>
      </c>
      <c r="BP104" s="33" t="s">
        <v>5</v>
      </c>
      <c r="BQ104" s="33">
        <v>4</v>
      </c>
      <c r="BR104" s="33" t="s">
        <v>5</v>
      </c>
      <c r="BS104" s="33">
        <v>4</v>
      </c>
      <c r="BT104" s="33">
        <v>4</v>
      </c>
      <c r="BU104" s="33">
        <v>5</v>
      </c>
      <c r="BV104" s="33" t="s">
        <v>5</v>
      </c>
      <c r="BW104" s="33" t="s">
        <v>147</v>
      </c>
      <c r="BY104" s="33" t="s">
        <v>162</v>
      </c>
      <c r="BZ104" s="33" t="s">
        <v>169</v>
      </c>
      <c r="CA104" s="33" t="s">
        <v>176</v>
      </c>
      <c r="CB104" s="33" t="s">
        <v>183</v>
      </c>
      <c r="CC104" s="33" t="s">
        <v>597</v>
      </c>
      <c r="CD104" s="33" t="s">
        <v>153</v>
      </c>
      <c r="CE104" s="33" t="s">
        <v>400</v>
      </c>
      <c r="CF104" s="33" t="s">
        <v>208</v>
      </c>
      <c r="CG104" s="33" t="s">
        <v>214</v>
      </c>
    </row>
    <row r="105" spans="1:86" ht="12.75" x14ac:dyDescent="0.2">
      <c r="A105" s="36">
        <v>43102.610149618056</v>
      </c>
      <c r="B105" s="33">
        <v>2</v>
      </c>
      <c r="C105" s="33">
        <v>2</v>
      </c>
      <c r="D105" s="33">
        <v>1</v>
      </c>
      <c r="E105" s="33">
        <v>2</v>
      </c>
      <c r="F105" s="33">
        <v>4</v>
      </c>
      <c r="G105" s="33">
        <v>3</v>
      </c>
      <c r="H105" s="33">
        <v>3</v>
      </c>
      <c r="I105" s="33">
        <v>5</v>
      </c>
      <c r="J105" s="33">
        <v>1</v>
      </c>
      <c r="K105" s="33">
        <v>4</v>
      </c>
      <c r="L105" s="33">
        <v>2</v>
      </c>
      <c r="M105" s="33">
        <v>2</v>
      </c>
      <c r="N105" s="33">
        <v>1</v>
      </c>
      <c r="O105" s="33">
        <v>4</v>
      </c>
      <c r="P105" s="33">
        <v>3</v>
      </c>
      <c r="Q105" s="33">
        <v>2</v>
      </c>
      <c r="R105" s="33">
        <v>5</v>
      </c>
      <c r="S105" s="33">
        <v>3</v>
      </c>
      <c r="T105" s="33">
        <v>1</v>
      </c>
      <c r="U105" s="33">
        <v>4</v>
      </c>
      <c r="V105" s="33">
        <v>1</v>
      </c>
      <c r="W105" s="33">
        <v>3</v>
      </c>
      <c r="X105" s="33">
        <v>2</v>
      </c>
      <c r="Y105" s="33">
        <v>5</v>
      </c>
      <c r="Z105" s="33">
        <v>3</v>
      </c>
      <c r="AA105" s="33">
        <v>4</v>
      </c>
      <c r="AB105" s="33">
        <v>3</v>
      </c>
      <c r="AC105" s="33">
        <v>5</v>
      </c>
      <c r="AD105" s="33">
        <v>1</v>
      </c>
      <c r="AE105" s="33">
        <v>1</v>
      </c>
      <c r="AF105" s="33">
        <v>1</v>
      </c>
      <c r="AG105" s="33">
        <v>1</v>
      </c>
      <c r="AH105" s="33">
        <v>1</v>
      </c>
      <c r="AI105" s="33">
        <v>4</v>
      </c>
      <c r="AJ105" s="33">
        <v>1</v>
      </c>
      <c r="AK105" s="33">
        <v>4</v>
      </c>
      <c r="AL105" s="33">
        <v>2</v>
      </c>
      <c r="AM105" s="33">
        <v>3</v>
      </c>
      <c r="AN105" s="33">
        <v>3</v>
      </c>
      <c r="AO105" s="33">
        <v>4</v>
      </c>
      <c r="AP105" s="33">
        <v>1</v>
      </c>
      <c r="AQ105" s="33">
        <v>3</v>
      </c>
      <c r="AR105" s="33">
        <v>5</v>
      </c>
      <c r="AS105" s="33">
        <v>3</v>
      </c>
      <c r="AT105" s="33">
        <v>3</v>
      </c>
      <c r="AU105" s="33">
        <v>2</v>
      </c>
      <c r="AV105" s="33">
        <v>2</v>
      </c>
      <c r="AW105" s="33">
        <v>1</v>
      </c>
      <c r="AX105" s="33">
        <v>4</v>
      </c>
      <c r="AY105" s="33">
        <v>2</v>
      </c>
      <c r="AZ105" s="33">
        <v>2</v>
      </c>
      <c r="BA105" s="33">
        <v>5</v>
      </c>
      <c r="BB105" s="33">
        <v>4</v>
      </c>
      <c r="BC105" s="33">
        <v>1</v>
      </c>
      <c r="BD105" s="33">
        <v>5</v>
      </c>
      <c r="BE105" s="33">
        <v>1</v>
      </c>
      <c r="BF105" s="33">
        <v>4</v>
      </c>
      <c r="BI105" s="33">
        <v>1</v>
      </c>
      <c r="BJ105" s="33">
        <v>1</v>
      </c>
      <c r="BK105" s="33">
        <v>1</v>
      </c>
      <c r="BL105" s="33">
        <v>1</v>
      </c>
      <c r="BM105" s="33">
        <v>1</v>
      </c>
      <c r="BN105" s="33">
        <v>1</v>
      </c>
      <c r="BO105" s="33">
        <v>1</v>
      </c>
      <c r="BP105" s="33">
        <v>1</v>
      </c>
      <c r="BQ105" s="33">
        <v>4</v>
      </c>
      <c r="BR105" s="33">
        <v>1</v>
      </c>
      <c r="BS105" s="33">
        <v>4</v>
      </c>
      <c r="BT105" s="33">
        <v>3</v>
      </c>
      <c r="BU105" s="33">
        <v>1</v>
      </c>
      <c r="BV105" s="33">
        <v>2</v>
      </c>
      <c r="BW105" s="33" t="s">
        <v>147</v>
      </c>
      <c r="BX105" s="33" t="s">
        <v>598</v>
      </c>
      <c r="BY105" s="33" t="s">
        <v>163</v>
      </c>
      <c r="BZ105" s="33" t="s">
        <v>172</v>
      </c>
      <c r="CA105" s="33" t="s">
        <v>176</v>
      </c>
      <c r="CB105" s="33" t="s">
        <v>183</v>
      </c>
      <c r="CC105" s="33" t="s">
        <v>345</v>
      </c>
      <c r="CD105" s="33" t="s">
        <v>192</v>
      </c>
      <c r="CE105" s="33" t="s">
        <v>394</v>
      </c>
      <c r="CF105" s="33" t="s">
        <v>208</v>
      </c>
      <c r="CG105" s="33" t="s">
        <v>214</v>
      </c>
    </row>
    <row r="106" spans="1:86" ht="12.75" x14ac:dyDescent="0.2">
      <c r="A106" s="36">
        <v>43102.677725821763</v>
      </c>
      <c r="B106" s="33">
        <v>5</v>
      </c>
      <c r="C106" s="33">
        <v>5</v>
      </c>
      <c r="D106" s="33">
        <v>5</v>
      </c>
      <c r="E106" s="33">
        <v>5</v>
      </c>
      <c r="F106" s="33">
        <v>1</v>
      </c>
      <c r="G106" s="33">
        <v>5</v>
      </c>
      <c r="H106" s="33">
        <v>5</v>
      </c>
      <c r="I106" s="33">
        <v>5</v>
      </c>
      <c r="J106" s="33">
        <v>1</v>
      </c>
      <c r="K106" s="33">
        <v>5</v>
      </c>
      <c r="L106" s="33">
        <v>2</v>
      </c>
      <c r="M106" s="33">
        <v>3</v>
      </c>
      <c r="N106" s="33">
        <v>1</v>
      </c>
      <c r="O106" s="33">
        <v>2</v>
      </c>
      <c r="P106" s="33">
        <v>5</v>
      </c>
      <c r="Q106" s="33">
        <v>2</v>
      </c>
      <c r="R106" s="33">
        <v>1</v>
      </c>
      <c r="S106" s="33">
        <v>2</v>
      </c>
      <c r="T106" s="33">
        <v>1</v>
      </c>
      <c r="U106" s="33">
        <v>1</v>
      </c>
      <c r="V106" s="33">
        <v>1</v>
      </c>
      <c r="W106" s="33">
        <v>5</v>
      </c>
      <c r="X106" s="33">
        <v>1</v>
      </c>
      <c r="Y106" s="33">
        <v>4</v>
      </c>
      <c r="Z106" s="33">
        <v>2</v>
      </c>
      <c r="AA106" s="33">
        <v>4</v>
      </c>
      <c r="AB106" s="33">
        <v>3</v>
      </c>
      <c r="AC106" s="33">
        <v>4</v>
      </c>
      <c r="AD106" s="33">
        <v>1</v>
      </c>
      <c r="AE106" s="33">
        <v>1</v>
      </c>
      <c r="AF106" s="33">
        <v>3</v>
      </c>
      <c r="AG106" s="33">
        <v>2</v>
      </c>
      <c r="AH106" s="33">
        <v>1</v>
      </c>
      <c r="AI106" s="33">
        <v>4</v>
      </c>
      <c r="AJ106" s="33">
        <v>1</v>
      </c>
      <c r="AK106" s="33">
        <v>5</v>
      </c>
      <c r="AL106" s="33">
        <v>5</v>
      </c>
      <c r="AM106" s="33">
        <v>5</v>
      </c>
      <c r="AN106" s="33">
        <v>5</v>
      </c>
      <c r="AO106" s="33">
        <v>3</v>
      </c>
      <c r="AP106" s="33">
        <v>5</v>
      </c>
      <c r="AQ106" s="33">
        <v>5</v>
      </c>
      <c r="AR106" s="33">
        <v>5</v>
      </c>
      <c r="AS106" s="33">
        <v>1</v>
      </c>
      <c r="AT106" s="33">
        <v>5</v>
      </c>
      <c r="AU106" s="33">
        <v>3</v>
      </c>
      <c r="AV106" s="33">
        <v>5</v>
      </c>
      <c r="AW106" s="33">
        <v>3</v>
      </c>
      <c r="AX106" s="33">
        <v>2</v>
      </c>
      <c r="AY106" s="33">
        <v>5</v>
      </c>
      <c r="AZ106" s="33">
        <v>2</v>
      </c>
      <c r="BA106" s="33">
        <v>1</v>
      </c>
      <c r="BB106" s="33">
        <v>3</v>
      </c>
      <c r="BC106" s="33">
        <v>1</v>
      </c>
      <c r="BD106" s="33">
        <v>3</v>
      </c>
      <c r="BE106" s="33">
        <v>1</v>
      </c>
      <c r="BF106" s="33">
        <v>5</v>
      </c>
      <c r="BH106" s="33" t="s">
        <v>599</v>
      </c>
      <c r="BI106" s="33" t="s">
        <v>5</v>
      </c>
      <c r="BJ106" s="33" t="s">
        <v>5</v>
      </c>
      <c r="BK106" s="33" t="s">
        <v>5</v>
      </c>
      <c r="BL106" s="33" t="s">
        <v>5</v>
      </c>
      <c r="BM106" s="33" t="s">
        <v>5</v>
      </c>
      <c r="BN106" s="33" t="s">
        <v>5</v>
      </c>
      <c r="BO106" s="33" t="s">
        <v>5</v>
      </c>
      <c r="BP106" s="33" t="s">
        <v>5</v>
      </c>
      <c r="BQ106" s="33">
        <v>1</v>
      </c>
      <c r="BR106" s="33" t="s">
        <v>5</v>
      </c>
      <c r="BS106" s="33">
        <v>5</v>
      </c>
      <c r="BT106" s="33">
        <v>3</v>
      </c>
      <c r="BU106" s="33">
        <v>5</v>
      </c>
      <c r="BV106" s="33">
        <v>4</v>
      </c>
      <c r="BW106" s="33" t="s">
        <v>146</v>
      </c>
      <c r="BX106" s="33" t="s">
        <v>600</v>
      </c>
      <c r="BY106" s="33" t="s">
        <v>162</v>
      </c>
      <c r="BZ106" s="33" t="s">
        <v>170</v>
      </c>
      <c r="CA106" s="33" t="s">
        <v>176</v>
      </c>
      <c r="CB106" s="33" t="s">
        <v>183</v>
      </c>
      <c r="CC106" s="33" t="s">
        <v>601</v>
      </c>
      <c r="CD106" s="33" t="s">
        <v>202</v>
      </c>
      <c r="CE106" s="33" t="s">
        <v>321</v>
      </c>
      <c r="CF106" s="33" t="s">
        <v>208</v>
      </c>
      <c r="CG106" s="33" t="s">
        <v>214</v>
      </c>
      <c r="CH106" s="33"/>
    </row>
    <row r="107" spans="1:86" ht="12.75" x14ac:dyDescent="0.2">
      <c r="A107" s="36">
        <v>43103.503718726854</v>
      </c>
      <c r="B107" s="33">
        <v>2</v>
      </c>
      <c r="C107" s="33">
        <v>5</v>
      </c>
      <c r="D107" s="33">
        <v>3</v>
      </c>
      <c r="E107" s="33">
        <v>4</v>
      </c>
      <c r="F107" s="33">
        <v>2</v>
      </c>
      <c r="G107" s="33">
        <v>1</v>
      </c>
      <c r="H107" s="33">
        <v>4</v>
      </c>
      <c r="I107" s="33">
        <v>5</v>
      </c>
      <c r="J107" s="33">
        <v>2</v>
      </c>
      <c r="K107" s="33">
        <v>1</v>
      </c>
      <c r="L107" s="33">
        <v>3</v>
      </c>
      <c r="M107" s="33">
        <v>5</v>
      </c>
      <c r="N107" s="33">
        <v>3</v>
      </c>
      <c r="O107" s="33">
        <v>2</v>
      </c>
      <c r="P107" s="33">
        <v>2</v>
      </c>
      <c r="Q107" s="33">
        <v>4</v>
      </c>
      <c r="R107" s="33">
        <v>1</v>
      </c>
      <c r="S107" s="33">
        <v>2</v>
      </c>
      <c r="T107" s="33">
        <v>1</v>
      </c>
      <c r="U107" s="33">
        <v>2</v>
      </c>
      <c r="V107" s="33" t="s">
        <v>5</v>
      </c>
      <c r="W107" s="33">
        <v>5</v>
      </c>
      <c r="X107" s="33">
        <v>2</v>
      </c>
      <c r="Y107" s="33">
        <v>3</v>
      </c>
      <c r="Z107" s="33">
        <v>5</v>
      </c>
      <c r="AA107" s="33">
        <v>4</v>
      </c>
      <c r="AB107" s="33">
        <v>4</v>
      </c>
      <c r="AC107" s="33">
        <v>4</v>
      </c>
      <c r="AD107" s="33">
        <v>2</v>
      </c>
      <c r="AE107" s="33">
        <v>2</v>
      </c>
      <c r="AF107" s="33">
        <v>3</v>
      </c>
      <c r="AG107" s="33">
        <v>5</v>
      </c>
      <c r="AH107" s="33">
        <v>4</v>
      </c>
      <c r="AI107" s="33">
        <v>5</v>
      </c>
      <c r="AJ107" s="33">
        <v>3</v>
      </c>
      <c r="AK107" s="33">
        <v>2</v>
      </c>
      <c r="AL107" s="33">
        <v>5</v>
      </c>
      <c r="AM107" s="33">
        <v>1</v>
      </c>
      <c r="AN107" s="33">
        <v>3</v>
      </c>
      <c r="AO107" s="33">
        <v>2</v>
      </c>
      <c r="AP107" s="33">
        <v>1</v>
      </c>
      <c r="AQ107" s="33">
        <v>4</v>
      </c>
      <c r="AR107" s="33">
        <v>4</v>
      </c>
      <c r="AS107" s="33">
        <v>3</v>
      </c>
      <c r="AT107" s="33">
        <v>1</v>
      </c>
      <c r="AU107" s="33">
        <v>2</v>
      </c>
      <c r="AV107" s="33">
        <v>5</v>
      </c>
      <c r="AW107" s="33">
        <v>3</v>
      </c>
      <c r="AX107" s="33">
        <v>1</v>
      </c>
      <c r="AY107" s="33">
        <v>2</v>
      </c>
      <c r="AZ107" s="33">
        <v>4</v>
      </c>
      <c r="BA107" s="33">
        <v>2</v>
      </c>
      <c r="BB107" s="33">
        <v>1</v>
      </c>
      <c r="BC107" s="33">
        <v>1</v>
      </c>
      <c r="BD107" s="33">
        <v>1</v>
      </c>
      <c r="BE107" s="33">
        <v>1</v>
      </c>
      <c r="BF107" s="33">
        <v>5</v>
      </c>
      <c r="BG107" s="33" t="s">
        <v>602</v>
      </c>
      <c r="BH107" s="33" t="s">
        <v>603</v>
      </c>
      <c r="BI107" s="33">
        <v>2</v>
      </c>
      <c r="BJ107" s="33">
        <v>2</v>
      </c>
      <c r="BK107" s="33">
        <v>3</v>
      </c>
      <c r="BL107" s="33">
        <v>5</v>
      </c>
      <c r="BM107" s="33">
        <v>5</v>
      </c>
      <c r="BN107" s="33">
        <v>2</v>
      </c>
      <c r="BO107" s="33">
        <v>1</v>
      </c>
      <c r="BP107" s="33">
        <v>1</v>
      </c>
      <c r="BQ107" s="33">
        <v>1</v>
      </c>
      <c r="BR107" s="33">
        <v>1</v>
      </c>
      <c r="BS107" s="33">
        <v>1</v>
      </c>
      <c r="BT107" s="33">
        <v>4</v>
      </c>
      <c r="BU107" s="33">
        <v>4</v>
      </c>
      <c r="BV107" s="33">
        <v>2</v>
      </c>
      <c r="BW107" s="33" t="s">
        <v>145</v>
      </c>
      <c r="BY107" s="33" t="s">
        <v>163</v>
      </c>
      <c r="BZ107" s="33" t="s">
        <v>169</v>
      </c>
      <c r="CA107" s="33" t="s">
        <v>178</v>
      </c>
      <c r="CB107" s="33" t="s">
        <v>183</v>
      </c>
      <c r="CC107" s="33" t="s">
        <v>604</v>
      </c>
      <c r="CD107" s="33" t="s">
        <v>203</v>
      </c>
      <c r="CE107" s="33" t="s">
        <v>605</v>
      </c>
      <c r="CF107" s="33" t="s">
        <v>307</v>
      </c>
      <c r="CG107" s="33" t="s">
        <v>215</v>
      </c>
    </row>
    <row r="108" spans="1:86" ht="12.75" x14ac:dyDescent="0.2">
      <c r="A108" s="36">
        <v>43105.500751782412</v>
      </c>
      <c r="B108" s="33">
        <v>3</v>
      </c>
      <c r="C108" s="33">
        <v>5</v>
      </c>
      <c r="D108" s="33">
        <v>5</v>
      </c>
      <c r="E108" s="33">
        <v>5</v>
      </c>
      <c r="F108" s="33">
        <v>2</v>
      </c>
      <c r="G108" s="33">
        <v>5</v>
      </c>
      <c r="H108" s="33">
        <v>4</v>
      </c>
      <c r="I108" s="33">
        <v>3</v>
      </c>
      <c r="J108" s="33">
        <v>1</v>
      </c>
      <c r="K108" s="33">
        <v>3</v>
      </c>
      <c r="L108" s="33">
        <v>2</v>
      </c>
      <c r="M108" s="33">
        <v>2</v>
      </c>
      <c r="N108" s="33">
        <v>3</v>
      </c>
      <c r="O108" s="33">
        <v>3</v>
      </c>
      <c r="P108" s="33">
        <v>4</v>
      </c>
      <c r="Q108" s="33">
        <v>3</v>
      </c>
      <c r="R108" s="33">
        <v>3</v>
      </c>
      <c r="S108" s="33">
        <v>1</v>
      </c>
      <c r="T108" s="33">
        <v>1</v>
      </c>
      <c r="U108" s="33">
        <v>3</v>
      </c>
      <c r="V108" s="33">
        <v>2</v>
      </c>
      <c r="W108" s="33">
        <v>4</v>
      </c>
      <c r="X108" s="33">
        <v>5</v>
      </c>
      <c r="Y108" s="33">
        <v>4</v>
      </c>
      <c r="Z108" s="33">
        <v>3</v>
      </c>
      <c r="AA108" s="33">
        <v>5</v>
      </c>
      <c r="AB108" s="33">
        <v>4</v>
      </c>
      <c r="AC108" s="33">
        <v>3</v>
      </c>
      <c r="AD108" s="33">
        <v>1</v>
      </c>
      <c r="AE108" s="33">
        <v>4</v>
      </c>
      <c r="AF108" s="33">
        <v>2</v>
      </c>
      <c r="AG108" s="33">
        <v>4</v>
      </c>
      <c r="AH108" s="33">
        <v>3</v>
      </c>
      <c r="AI108" s="33">
        <v>5</v>
      </c>
      <c r="AJ108" s="33">
        <v>4</v>
      </c>
      <c r="AK108" s="33">
        <v>3</v>
      </c>
      <c r="AL108" s="33">
        <v>5</v>
      </c>
      <c r="AM108" s="33">
        <v>3</v>
      </c>
      <c r="AN108" s="33">
        <v>5</v>
      </c>
      <c r="AO108" s="33">
        <v>1</v>
      </c>
      <c r="AP108" s="33">
        <v>5</v>
      </c>
      <c r="AQ108" s="33">
        <v>3</v>
      </c>
      <c r="AR108" s="33">
        <v>2</v>
      </c>
      <c r="AS108" s="33">
        <v>1</v>
      </c>
      <c r="AT108" s="33">
        <v>2</v>
      </c>
      <c r="AU108" s="33">
        <v>2</v>
      </c>
      <c r="AV108" s="33">
        <v>2</v>
      </c>
      <c r="AW108" s="33">
        <v>4</v>
      </c>
      <c r="AX108" s="33">
        <v>3</v>
      </c>
      <c r="AY108" s="33">
        <v>4</v>
      </c>
      <c r="AZ108" s="33">
        <v>4</v>
      </c>
      <c r="BA108" s="33">
        <v>4</v>
      </c>
      <c r="BB108" s="33">
        <v>1</v>
      </c>
      <c r="BC108" s="33">
        <v>1</v>
      </c>
      <c r="BD108" s="33">
        <v>3</v>
      </c>
      <c r="BE108" s="33">
        <v>2</v>
      </c>
      <c r="BF108" s="33">
        <v>4</v>
      </c>
      <c r="BG108" s="33" t="s">
        <v>606</v>
      </c>
      <c r="BH108" s="33" t="s">
        <v>607</v>
      </c>
      <c r="BI108" s="33">
        <v>2</v>
      </c>
      <c r="BJ108" s="33">
        <v>5</v>
      </c>
      <c r="BK108" s="33">
        <v>5</v>
      </c>
      <c r="BL108" s="33">
        <v>5</v>
      </c>
      <c r="BM108" s="33">
        <v>4</v>
      </c>
      <c r="BN108" s="33">
        <v>5</v>
      </c>
      <c r="BO108" s="33">
        <v>4</v>
      </c>
      <c r="BP108" s="33">
        <v>3</v>
      </c>
      <c r="BQ108" s="33">
        <v>3</v>
      </c>
      <c r="BR108" s="33">
        <v>4</v>
      </c>
      <c r="BS108" s="33">
        <v>4</v>
      </c>
      <c r="BT108" s="33">
        <v>3</v>
      </c>
      <c r="BU108" s="33">
        <v>5</v>
      </c>
      <c r="BV108" s="33">
        <v>4</v>
      </c>
      <c r="BW108" s="33" t="s">
        <v>147</v>
      </c>
      <c r="BX108" s="33" t="s">
        <v>608</v>
      </c>
      <c r="BY108" s="33" t="s">
        <v>162</v>
      </c>
      <c r="BZ108" s="33" t="s">
        <v>170</v>
      </c>
      <c r="CA108" s="33" t="s">
        <v>176</v>
      </c>
      <c r="CB108" s="33" t="s">
        <v>183</v>
      </c>
      <c r="CC108" s="33" t="s">
        <v>483</v>
      </c>
      <c r="CD108" s="33" t="s">
        <v>204</v>
      </c>
      <c r="CE108" s="33" t="s">
        <v>346</v>
      </c>
      <c r="CF108" s="33" t="s">
        <v>208</v>
      </c>
      <c r="CG108" s="33" t="s">
        <v>214</v>
      </c>
    </row>
    <row r="109" spans="1:86" ht="12.75" x14ac:dyDescent="0.2">
      <c r="A109" s="36">
        <v>43105.507459236112</v>
      </c>
      <c r="B109" s="33">
        <v>3</v>
      </c>
      <c r="C109" s="33">
        <v>5</v>
      </c>
      <c r="D109" s="33">
        <v>4</v>
      </c>
      <c r="E109" s="33">
        <v>4</v>
      </c>
      <c r="F109" s="33">
        <v>2</v>
      </c>
      <c r="G109" s="33">
        <v>4</v>
      </c>
      <c r="H109" s="33">
        <v>1</v>
      </c>
      <c r="I109" s="33">
        <v>3</v>
      </c>
      <c r="J109" s="33">
        <v>1</v>
      </c>
      <c r="K109" s="33">
        <v>3</v>
      </c>
      <c r="L109" s="33">
        <v>4</v>
      </c>
      <c r="M109" s="33">
        <v>2</v>
      </c>
      <c r="N109" s="33">
        <v>3</v>
      </c>
      <c r="O109" s="33">
        <v>4</v>
      </c>
      <c r="P109" s="33">
        <v>2</v>
      </c>
      <c r="Q109" s="33">
        <v>5</v>
      </c>
      <c r="R109" s="33">
        <v>4</v>
      </c>
      <c r="S109" s="33">
        <v>2</v>
      </c>
      <c r="T109" s="33">
        <v>3</v>
      </c>
      <c r="U109" s="33">
        <v>2</v>
      </c>
      <c r="V109" s="33">
        <v>1</v>
      </c>
      <c r="W109" s="33">
        <v>4</v>
      </c>
      <c r="X109" s="33">
        <v>3</v>
      </c>
      <c r="Y109" s="33">
        <v>3</v>
      </c>
      <c r="Z109" s="33">
        <v>5</v>
      </c>
      <c r="AA109" s="33">
        <v>4</v>
      </c>
      <c r="AB109" s="33">
        <v>5</v>
      </c>
      <c r="AC109" s="33">
        <v>4</v>
      </c>
      <c r="AD109" s="33">
        <v>4</v>
      </c>
      <c r="AE109" s="33">
        <v>3</v>
      </c>
      <c r="AF109" s="33">
        <v>4</v>
      </c>
      <c r="AG109" s="33">
        <v>5</v>
      </c>
      <c r="AH109" s="33">
        <v>2</v>
      </c>
      <c r="AI109" s="33">
        <v>4</v>
      </c>
      <c r="AJ109" s="33">
        <v>4</v>
      </c>
      <c r="AK109" s="33">
        <v>3</v>
      </c>
      <c r="AL109" s="33">
        <v>4</v>
      </c>
      <c r="AM109" s="33">
        <v>3</v>
      </c>
      <c r="AN109" s="33">
        <v>5</v>
      </c>
      <c r="AO109" s="33">
        <v>2</v>
      </c>
      <c r="AP109" s="33">
        <v>4</v>
      </c>
      <c r="AQ109" s="33">
        <v>2</v>
      </c>
      <c r="AR109" s="33">
        <v>4</v>
      </c>
      <c r="AS109" s="33">
        <v>2</v>
      </c>
      <c r="AT109" s="33">
        <v>2</v>
      </c>
      <c r="AU109" s="33">
        <v>3</v>
      </c>
      <c r="AV109" s="33">
        <v>3</v>
      </c>
      <c r="AW109" s="33">
        <v>2</v>
      </c>
      <c r="AX109" s="33">
        <v>4</v>
      </c>
      <c r="AY109" s="33">
        <v>3</v>
      </c>
      <c r="AZ109" s="33">
        <v>4</v>
      </c>
      <c r="BA109" s="33">
        <v>3</v>
      </c>
      <c r="BB109" s="33">
        <v>3</v>
      </c>
      <c r="BC109" s="33">
        <v>3</v>
      </c>
      <c r="BD109" s="33">
        <v>2</v>
      </c>
      <c r="BE109" s="33">
        <v>2</v>
      </c>
      <c r="BF109" s="33">
        <v>3</v>
      </c>
      <c r="BH109" s="33" t="s">
        <v>373</v>
      </c>
      <c r="BI109" s="33">
        <v>4</v>
      </c>
      <c r="BJ109" s="33">
        <v>1</v>
      </c>
      <c r="BK109" s="33">
        <v>2</v>
      </c>
      <c r="BL109" s="33">
        <v>4</v>
      </c>
      <c r="BM109" s="33">
        <v>4</v>
      </c>
      <c r="BN109" s="33">
        <v>4</v>
      </c>
      <c r="BO109" s="33">
        <v>2</v>
      </c>
      <c r="BP109" s="33">
        <v>2</v>
      </c>
      <c r="BQ109" s="33">
        <v>2</v>
      </c>
      <c r="BR109" s="33">
        <v>1</v>
      </c>
      <c r="BS109" s="33">
        <v>3</v>
      </c>
      <c r="BT109" s="33">
        <v>4</v>
      </c>
      <c r="BU109" s="33">
        <v>4</v>
      </c>
      <c r="BV109" s="33">
        <v>3</v>
      </c>
      <c r="BW109" s="33" t="s">
        <v>147</v>
      </c>
      <c r="BY109" s="33" t="s">
        <v>162</v>
      </c>
      <c r="BZ109" s="33" t="s">
        <v>169</v>
      </c>
      <c r="CA109" s="33" t="s">
        <v>180</v>
      </c>
      <c r="CB109" s="33" t="s">
        <v>183</v>
      </c>
      <c r="CC109" s="33" t="s">
        <v>609</v>
      </c>
      <c r="CD109" s="33" t="s">
        <v>203</v>
      </c>
      <c r="CE109" s="33" t="s">
        <v>610</v>
      </c>
      <c r="CF109" s="33" t="s">
        <v>208</v>
      </c>
      <c r="CG109" s="33" t="s">
        <v>214</v>
      </c>
    </row>
    <row r="110" spans="1:86" ht="12.75" x14ac:dyDescent="0.2">
      <c r="A110" s="36">
        <v>43105.652687696755</v>
      </c>
      <c r="B110" s="33">
        <v>3</v>
      </c>
      <c r="C110" s="33">
        <v>4</v>
      </c>
      <c r="D110" s="33">
        <v>4</v>
      </c>
      <c r="E110" s="33">
        <v>4</v>
      </c>
      <c r="F110" s="33">
        <v>1</v>
      </c>
      <c r="G110" s="33">
        <v>4</v>
      </c>
      <c r="H110" s="33">
        <v>4</v>
      </c>
      <c r="I110" s="33">
        <v>4</v>
      </c>
      <c r="J110" s="33">
        <v>1</v>
      </c>
      <c r="K110" s="33">
        <v>3</v>
      </c>
      <c r="L110" s="33">
        <v>3</v>
      </c>
      <c r="M110" s="33">
        <v>3</v>
      </c>
      <c r="N110" s="33">
        <v>4</v>
      </c>
      <c r="O110" s="33">
        <v>3</v>
      </c>
      <c r="P110" s="33">
        <v>4</v>
      </c>
      <c r="Q110" s="33">
        <v>4</v>
      </c>
      <c r="R110" s="33">
        <v>4</v>
      </c>
      <c r="S110" s="33">
        <v>5</v>
      </c>
      <c r="T110" s="33">
        <v>3</v>
      </c>
      <c r="U110" s="33">
        <v>3</v>
      </c>
      <c r="V110" s="33">
        <v>3</v>
      </c>
      <c r="W110" s="33">
        <v>4</v>
      </c>
      <c r="X110" s="33">
        <v>4</v>
      </c>
      <c r="Y110" s="33">
        <v>2</v>
      </c>
      <c r="Z110" s="33">
        <v>4</v>
      </c>
      <c r="AA110" s="33">
        <v>2</v>
      </c>
      <c r="AB110" s="33">
        <v>4</v>
      </c>
      <c r="AC110" s="33">
        <v>2</v>
      </c>
      <c r="AD110" s="33">
        <v>4</v>
      </c>
      <c r="AE110" s="33">
        <v>2</v>
      </c>
      <c r="AF110" s="33">
        <v>4</v>
      </c>
      <c r="AG110" s="33">
        <v>1</v>
      </c>
      <c r="AH110" s="33">
        <v>2</v>
      </c>
      <c r="AI110" s="33">
        <v>4</v>
      </c>
      <c r="AJ110" s="33">
        <v>1</v>
      </c>
      <c r="AK110" s="33">
        <v>4</v>
      </c>
      <c r="AL110" s="33">
        <v>5</v>
      </c>
      <c r="AM110" s="33">
        <v>4</v>
      </c>
      <c r="AN110" s="33">
        <v>4</v>
      </c>
      <c r="AO110" s="33">
        <v>2</v>
      </c>
      <c r="AP110" s="33">
        <v>4</v>
      </c>
      <c r="AQ110" s="33">
        <v>5</v>
      </c>
      <c r="AR110" s="33">
        <v>4</v>
      </c>
      <c r="AS110" s="33">
        <v>2</v>
      </c>
      <c r="AT110" s="33">
        <v>4</v>
      </c>
      <c r="AU110" s="33">
        <v>4</v>
      </c>
      <c r="AV110" s="33">
        <v>4</v>
      </c>
      <c r="AW110" s="33">
        <v>5</v>
      </c>
      <c r="AX110" s="33">
        <v>4</v>
      </c>
      <c r="AY110" s="33">
        <v>5</v>
      </c>
      <c r="AZ110" s="33">
        <v>5</v>
      </c>
      <c r="BA110" s="33">
        <v>5</v>
      </c>
      <c r="BB110" s="33">
        <v>5</v>
      </c>
      <c r="BC110" s="33">
        <v>4</v>
      </c>
      <c r="BD110" s="33">
        <v>4</v>
      </c>
      <c r="BE110" s="33">
        <v>3</v>
      </c>
      <c r="BF110" s="33">
        <v>5</v>
      </c>
      <c r="BH110" s="33" t="s">
        <v>611</v>
      </c>
      <c r="BI110" s="33">
        <v>4</v>
      </c>
      <c r="BJ110" s="33">
        <v>4</v>
      </c>
      <c r="BK110" s="33">
        <v>5</v>
      </c>
      <c r="BL110" s="33">
        <v>4</v>
      </c>
      <c r="BM110" s="33">
        <v>4</v>
      </c>
      <c r="BN110" s="33">
        <v>4</v>
      </c>
      <c r="BO110" s="33">
        <v>4</v>
      </c>
      <c r="BP110" s="33">
        <v>4</v>
      </c>
      <c r="BQ110" s="33">
        <v>5</v>
      </c>
      <c r="BR110" s="33">
        <v>3</v>
      </c>
      <c r="BS110" s="33">
        <v>5</v>
      </c>
      <c r="BT110" s="33">
        <v>4</v>
      </c>
      <c r="BU110" s="33">
        <v>5</v>
      </c>
      <c r="BV110" s="33">
        <v>5</v>
      </c>
      <c r="BW110" s="33" t="s">
        <v>146</v>
      </c>
      <c r="BY110" s="33" t="s">
        <v>162</v>
      </c>
      <c r="BZ110" s="33" t="s">
        <v>170</v>
      </c>
      <c r="CA110" s="33" t="s">
        <v>176</v>
      </c>
      <c r="CB110" s="33" t="s">
        <v>183</v>
      </c>
      <c r="CC110" s="33" t="s">
        <v>527</v>
      </c>
      <c r="CD110" s="33" t="s">
        <v>203</v>
      </c>
      <c r="CE110" s="33" t="s">
        <v>317</v>
      </c>
      <c r="CF110" s="33" t="s">
        <v>208</v>
      </c>
      <c r="CG110" s="33" t="s">
        <v>214</v>
      </c>
    </row>
    <row r="111" spans="1:86" ht="12.75" x14ac:dyDescent="0.2">
      <c r="A111" s="36">
        <v>43106.893450648146</v>
      </c>
      <c r="B111" s="33">
        <v>2</v>
      </c>
      <c r="C111" s="33">
        <v>4</v>
      </c>
      <c r="D111" s="33">
        <v>2</v>
      </c>
      <c r="E111" s="33">
        <v>5</v>
      </c>
      <c r="F111" s="33">
        <v>5</v>
      </c>
      <c r="G111" s="33">
        <v>5</v>
      </c>
      <c r="H111" s="33">
        <v>1</v>
      </c>
      <c r="I111" s="33">
        <v>1</v>
      </c>
      <c r="J111" s="33">
        <v>1</v>
      </c>
      <c r="K111" s="33">
        <v>3</v>
      </c>
      <c r="L111" s="33">
        <v>5</v>
      </c>
      <c r="M111" s="33">
        <v>2</v>
      </c>
      <c r="N111" s="33">
        <v>4</v>
      </c>
      <c r="O111" s="33">
        <v>2</v>
      </c>
      <c r="P111" s="33">
        <v>1</v>
      </c>
      <c r="Q111" s="33">
        <v>1</v>
      </c>
      <c r="R111" s="33">
        <v>2</v>
      </c>
      <c r="S111" s="33">
        <v>1</v>
      </c>
      <c r="T111" s="33">
        <v>3</v>
      </c>
      <c r="U111" s="33">
        <v>1</v>
      </c>
      <c r="V111" s="33">
        <v>4</v>
      </c>
      <c r="W111" s="33">
        <v>5</v>
      </c>
      <c r="X111" s="33">
        <v>5</v>
      </c>
      <c r="Y111" s="33">
        <v>5</v>
      </c>
      <c r="Z111" s="33">
        <v>5</v>
      </c>
      <c r="AA111" s="33">
        <v>5</v>
      </c>
      <c r="AB111" s="33">
        <v>5</v>
      </c>
      <c r="AC111" s="33">
        <v>5</v>
      </c>
      <c r="AD111" s="33">
        <v>5</v>
      </c>
      <c r="AE111" s="33">
        <v>5</v>
      </c>
      <c r="AF111" s="33">
        <v>5</v>
      </c>
      <c r="AG111" s="33">
        <v>5</v>
      </c>
      <c r="AH111" s="33">
        <v>5</v>
      </c>
      <c r="AI111" s="33">
        <v>5</v>
      </c>
      <c r="AJ111" s="33">
        <v>5</v>
      </c>
      <c r="AK111" s="33">
        <v>3</v>
      </c>
      <c r="AL111" s="33">
        <v>5</v>
      </c>
      <c r="AM111" s="33">
        <v>1</v>
      </c>
      <c r="AN111" s="33">
        <v>4</v>
      </c>
      <c r="AO111" s="33">
        <v>4</v>
      </c>
      <c r="AP111" s="33">
        <v>5</v>
      </c>
      <c r="AQ111" s="33">
        <v>1</v>
      </c>
      <c r="AR111" s="33">
        <v>1</v>
      </c>
      <c r="AS111" s="33">
        <v>1</v>
      </c>
      <c r="AT111" s="33">
        <v>4</v>
      </c>
      <c r="AU111" s="33">
        <v>5</v>
      </c>
      <c r="AV111" s="33">
        <v>1</v>
      </c>
      <c r="AW111" s="33">
        <v>4</v>
      </c>
      <c r="AX111" s="33">
        <v>1</v>
      </c>
      <c r="AY111" s="33">
        <v>1</v>
      </c>
      <c r="AZ111" s="33">
        <v>1</v>
      </c>
      <c r="BA111" s="33">
        <v>2</v>
      </c>
      <c r="BB111" s="33">
        <v>3</v>
      </c>
      <c r="BC111" s="33">
        <v>5</v>
      </c>
      <c r="BD111" s="33">
        <v>4</v>
      </c>
      <c r="BE111" s="33">
        <v>4</v>
      </c>
      <c r="BF111" s="33">
        <v>5</v>
      </c>
      <c r="BI111" s="33" t="s">
        <v>5</v>
      </c>
      <c r="BJ111" s="33" t="s">
        <v>5</v>
      </c>
      <c r="BK111" s="33" t="s">
        <v>5</v>
      </c>
      <c r="BL111" s="33" t="s">
        <v>5</v>
      </c>
      <c r="BM111" s="33" t="s">
        <v>5</v>
      </c>
      <c r="BN111" s="33" t="s">
        <v>5</v>
      </c>
      <c r="BO111" s="33" t="s">
        <v>5</v>
      </c>
      <c r="BP111" s="33" t="s">
        <v>5</v>
      </c>
      <c r="BQ111" s="33">
        <v>5</v>
      </c>
      <c r="BR111" s="33" t="s">
        <v>5</v>
      </c>
      <c r="BS111" s="33">
        <v>4</v>
      </c>
      <c r="BT111" s="33">
        <v>5</v>
      </c>
      <c r="BU111" s="33">
        <v>4</v>
      </c>
      <c r="BV111" s="33">
        <v>5</v>
      </c>
      <c r="BW111" s="33" t="s">
        <v>145</v>
      </c>
      <c r="BY111" s="33" t="s">
        <v>163</v>
      </c>
      <c r="BZ111" s="33" t="s">
        <v>171</v>
      </c>
      <c r="CA111" s="33" t="s">
        <v>176</v>
      </c>
      <c r="CB111" s="33" t="s">
        <v>183</v>
      </c>
      <c r="CC111" s="33" t="s">
        <v>612</v>
      </c>
      <c r="CD111" s="33" t="s">
        <v>192</v>
      </c>
      <c r="CE111" s="33" t="s">
        <v>613</v>
      </c>
      <c r="CF111" s="33" t="s">
        <v>210</v>
      </c>
      <c r="CG111" s="33" t="s">
        <v>217</v>
      </c>
    </row>
    <row r="112" spans="1:86" ht="12.75" x14ac:dyDescent="0.2">
      <c r="A112" s="36">
        <v>43108.080332592595</v>
      </c>
      <c r="B112" s="33">
        <v>2</v>
      </c>
      <c r="C112" s="33">
        <v>4</v>
      </c>
      <c r="D112" s="33">
        <v>4</v>
      </c>
      <c r="E112" s="33">
        <v>4</v>
      </c>
      <c r="F112" s="33">
        <v>2</v>
      </c>
      <c r="G112" s="33">
        <v>5</v>
      </c>
      <c r="H112" s="33">
        <v>4</v>
      </c>
      <c r="I112" s="33">
        <v>4</v>
      </c>
      <c r="J112" s="33">
        <v>4</v>
      </c>
      <c r="K112" s="33">
        <v>3</v>
      </c>
      <c r="L112" s="33">
        <v>1</v>
      </c>
      <c r="M112" s="33">
        <v>2</v>
      </c>
      <c r="N112" s="33">
        <v>2</v>
      </c>
      <c r="O112" s="33">
        <v>3</v>
      </c>
      <c r="P112" s="33">
        <v>4</v>
      </c>
      <c r="Q112" s="33">
        <v>4</v>
      </c>
      <c r="R112" s="33">
        <v>2</v>
      </c>
      <c r="S112" s="33">
        <v>1</v>
      </c>
      <c r="T112" s="33">
        <v>1</v>
      </c>
      <c r="U112" s="33">
        <v>3</v>
      </c>
      <c r="V112" s="33">
        <v>2</v>
      </c>
      <c r="W112" s="33">
        <v>5</v>
      </c>
      <c r="X112" s="33">
        <v>3</v>
      </c>
      <c r="Y112" s="33">
        <v>4</v>
      </c>
      <c r="Z112" s="33">
        <v>4</v>
      </c>
      <c r="AA112" s="33">
        <v>4</v>
      </c>
      <c r="AB112" s="33">
        <v>4</v>
      </c>
      <c r="AC112" s="33">
        <v>4</v>
      </c>
      <c r="AD112" s="33">
        <v>4</v>
      </c>
      <c r="AE112" s="33">
        <v>3</v>
      </c>
      <c r="AF112" s="33">
        <v>4</v>
      </c>
      <c r="AG112" s="33">
        <v>4</v>
      </c>
      <c r="AH112" s="33">
        <v>5</v>
      </c>
      <c r="AI112" s="33">
        <v>4</v>
      </c>
      <c r="AJ112" s="33">
        <v>3</v>
      </c>
      <c r="AK112" s="33">
        <v>3</v>
      </c>
      <c r="AL112" s="33">
        <v>4</v>
      </c>
      <c r="AM112" s="33">
        <v>3</v>
      </c>
      <c r="AN112" s="33">
        <v>4</v>
      </c>
      <c r="AO112" s="33">
        <v>3</v>
      </c>
      <c r="AP112" s="33">
        <v>5</v>
      </c>
      <c r="AQ112" s="33">
        <v>5</v>
      </c>
      <c r="AR112" s="33">
        <v>3</v>
      </c>
      <c r="AS112" s="33">
        <v>4</v>
      </c>
      <c r="AT112" s="33">
        <v>3</v>
      </c>
      <c r="AU112" s="33">
        <v>3</v>
      </c>
      <c r="AV112" s="33">
        <v>3</v>
      </c>
      <c r="AW112" s="33">
        <v>3</v>
      </c>
      <c r="AX112" s="33">
        <v>3</v>
      </c>
      <c r="AY112" s="33">
        <v>4</v>
      </c>
      <c r="AZ112" s="33">
        <v>4</v>
      </c>
      <c r="BA112" s="33">
        <v>2</v>
      </c>
      <c r="BB112" s="33">
        <v>2</v>
      </c>
      <c r="BC112" s="33">
        <v>2</v>
      </c>
      <c r="BD112" s="33">
        <v>4</v>
      </c>
      <c r="BE112" s="33">
        <v>3</v>
      </c>
      <c r="BF112" s="33">
        <v>4</v>
      </c>
      <c r="BH112" s="33" t="s">
        <v>614</v>
      </c>
      <c r="BI112" s="33">
        <v>2</v>
      </c>
      <c r="BJ112" s="33">
        <v>4</v>
      </c>
      <c r="BK112" s="33">
        <v>4</v>
      </c>
      <c r="BL112" s="33">
        <v>4</v>
      </c>
      <c r="BM112" s="33">
        <v>3</v>
      </c>
      <c r="BN112" s="33">
        <v>4</v>
      </c>
      <c r="BO112" s="33">
        <v>2</v>
      </c>
      <c r="BP112" s="33">
        <v>2</v>
      </c>
      <c r="BQ112" s="33">
        <v>2</v>
      </c>
      <c r="BR112" s="33">
        <v>1</v>
      </c>
      <c r="BS112" s="33">
        <v>3</v>
      </c>
      <c r="BT112" s="33">
        <v>3</v>
      </c>
      <c r="BU112" s="33">
        <v>2</v>
      </c>
      <c r="BV112" s="33">
        <v>2</v>
      </c>
      <c r="BW112" s="33" t="s">
        <v>144</v>
      </c>
      <c r="BY112" s="33" t="s">
        <v>163</v>
      </c>
      <c r="BZ112" s="33" t="s">
        <v>173</v>
      </c>
      <c r="CA112" s="33" t="s">
        <v>178</v>
      </c>
      <c r="CB112" s="33" t="s">
        <v>183</v>
      </c>
      <c r="CC112" s="33" t="s">
        <v>615</v>
      </c>
      <c r="CD112" s="33" t="s">
        <v>202</v>
      </c>
      <c r="CE112" s="33" t="s">
        <v>616</v>
      </c>
      <c r="CF112" s="33" t="s">
        <v>208</v>
      </c>
      <c r="CG112" s="33" t="s">
        <v>214</v>
      </c>
    </row>
    <row r="113" spans="1:86" ht="12.75" x14ac:dyDescent="0.2">
      <c r="A113" s="36">
        <v>43108.599077870371</v>
      </c>
      <c r="B113" s="33">
        <v>4</v>
      </c>
      <c r="C113" s="33">
        <v>5</v>
      </c>
      <c r="D113" s="33">
        <v>4</v>
      </c>
      <c r="E113" s="33">
        <v>5</v>
      </c>
      <c r="F113" s="33">
        <v>1</v>
      </c>
      <c r="G113" s="33">
        <v>3</v>
      </c>
      <c r="H113" s="33">
        <v>3</v>
      </c>
      <c r="I113" s="33">
        <v>4</v>
      </c>
      <c r="J113" s="33">
        <v>3</v>
      </c>
      <c r="K113" s="33">
        <v>2</v>
      </c>
      <c r="L113" s="33">
        <v>2</v>
      </c>
      <c r="M113" s="33">
        <v>5</v>
      </c>
      <c r="N113" s="33">
        <v>5</v>
      </c>
      <c r="O113" s="33">
        <v>1</v>
      </c>
      <c r="P113" s="33">
        <v>3</v>
      </c>
      <c r="Q113" s="33">
        <v>4</v>
      </c>
      <c r="R113" s="33">
        <v>4</v>
      </c>
      <c r="S113" s="33">
        <v>4</v>
      </c>
      <c r="T113" s="33">
        <v>1</v>
      </c>
      <c r="U113" s="33">
        <v>2</v>
      </c>
      <c r="V113" s="33">
        <v>1</v>
      </c>
      <c r="W113" s="33">
        <v>3</v>
      </c>
      <c r="X113" s="33">
        <v>4</v>
      </c>
      <c r="Y113" s="33">
        <v>2</v>
      </c>
      <c r="Z113" s="33">
        <v>3</v>
      </c>
      <c r="AA113" s="33">
        <v>3</v>
      </c>
      <c r="AB113" s="33">
        <v>2</v>
      </c>
      <c r="AC113" s="33">
        <v>3</v>
      </c>
      <c r="AD113" s="33">
        <v>2</v>
      </c>
      <c r="AE113" s="33">
        <v>3</v>
      </c>
      <c r="AF113" s="33">
        <v>4</v>
      </c>
      <c r="AG113" s="33">
        <v>4</v>
      </c>
      <c r="AH113" s="33">
        <v>2</v>
      </c>
      <c r="AI113" s="33">
        <v>5</v>
      </c>
      <c r="AJ113" s="33">
        <v>3</v>
      </c>
      <c r="AK113" s="33">
        <v>4</v>
      </c>
      <c r="AL113" s="33">
        <v>4</v>
      </c>
      <c r="AM113" s="33">
        <v>3</v>
      </c>
      <c r="AN113" s="33">
        <v>4</v>
      </c>
      <c r="AO113" s="33">
        <v>1</v>
      </c>
      <c r="AP113" s="33">
        <v>3</v>
      </c>
      <c r="AQ113" s="33">
        <v>1</v>
      </c>
      <c r="AR113" s="33">
        <v>3</v>
      </c>
      <c r="AS113" s="33">
        <v>4</v>
      </c>
      <c r="AT113" s="33" t="s">
        <v>5</v>
      </c>
      <c r="AU113" s="33">
        <v>3</v>
      </c>
      <c r="AV113" s="33">
        <v>5</v>
      </c>
      <c r="AW113" s="33">
        <v>4</v>
      </c>
      <c r="AX113" s="33">
        <v>2</v>
      </c>
      <c r="AY113" s="33">
        <v>4</v>
      </c>
      <c r="AZ113" s="33">
        <v>4</v>
      </c>
      <c r="BA113" s="33">
        <v>2</v>
      </c>
      <c r="BB113" s="33">
        <v>4</v>
      </c>
      <c r="BC113" s="33">
        <v>1</v>
      </c>
      <c r="BD113" s="33">
        <v>3</v>
      </c>
      <c r="BE113" s="33" t="s">
        <v>5</v>
      </c>
      <c r="BF113" s="33">
        <v>3</v>
      </c>
      <c r="BI113" s="33">
        <v>1</v>
      </c>
      <c r="BJ113" s="33">
        <v>1</v>
      </c>
      <c r="BK113" s="33">
        <v>1</v>
      </c>
      <c r="BL113" s="33">
        <v>1</v>
      </c>
      <c r="BM113" s="33">
        <v>1</v>
      </c>
      <c r="BN113" s="33">
        <v>1</v>
      </c>
      <c r="BO113" s="33">
        <v>1</v>
      </c>
      <c r="BP113" s="33">
        <v>1</v>
      </c>
      <c r="BQ113" s="33">
        <v>3</v>
      </c>
      <c r="BR113" s="33">
        <v>1</v>
      </c>
      <c r="BS113" s="33">
        <v>3</v>
      </c>
      <c r="BT113" s="33">
        <v>3</v>
      </c>
      <c r="BU113" s="33">
        <v>3</v>
      </c>
      <c r="BV113" s="33">
        <v>5</v>
      </c>
      <c r="BW113" s="33" t="s">
        <v>148</v>
      </c>
      <c r="BX113" s="33" t="s">
        <v>617</v>
      </c>
      <c r="BY113" s="33" t="s">
        <v>163</v>
      </c>
      <c r="BZ113" s="33" t="s">
        <v>170</v>
      </c>
      <c r="CA113" s="33" t="s">
        <v>176</v>
      </c>
      <c r="CB113" s="33" t="s">
        <v>183</v>
      </c>
      <c r="CC113" s="33" t="s">
        <v>618</v>
      </c>
      <c r="CD113" s="33" t="s">
        <v>203</v>
      </c>
      <c r="CE113" s="33" t="s">
        <v>453</v>
      </c>
      <c r="CF113" s="33" t="s">
        <v>208</v>
      </c>
      <c r="CG113" s="33" t="s">
        <v>214</v>
      </c>
    </row>
    <row r="114" spans="1:86" ht="12.75" x14ac:dyDescent="0.2">
      <c r="A114" s="36">
        <v>43108.632724861112</v>
      </c>
      <c r="B114" s="33">
        <v>3</v>
      </c>
      <c r="C114" s="33">
        <v>5</v>
      </c>
      <c r="D114" s="33">
        <v>3</v>
      </c>
      <c r="E114" s="33">
        <v>1</v>
      </c>
      <c r="F114" s="33">
        <v>1</v>
      </c>
      <c r="G114" s="33">
        <v>4</v>
      </c>
      <c r="H114" s="33">
        <v>3</v>
      </c>
      <c r="I114" s="33">
        <v>4</v>
      </c>
      <c r="J114" s="33">
        <v>1</v>
      </c>
      <c r="K114" s="33">
        <v>2</v>
      </c>
      <c r="L114" s="33">
        <v>2</v>
      </c>
      <c r="M114" s="33">
        <v>3</v>
      </c>
      <c r="N114" s="33">
        <v>3</v>
      </c>
      <c r="O114" s="33">
        <v>4</v>
      </c>
      <c r="P114" s="33">
        <v>5</v>
      </c>
      <c r="Q114" s="33">
        <v>5</v>
      </c>
      <c r="R114" s="33">
        <v>3</v>
      </c>
      <c r="S114" s="33">
        <v>3</v>
      </c>
      <c r="T114" s="33">
        <v>3</v>
      </c>
      <c r="U114" s="33">
        <v>2</v>
      </c>
      <c r="V114" s="33">
        <v>2</v>
      </c>
      <c r="W114" s="33">
        <v>5</v>
      </c>
      <c r="X114" s="33">
        <v>3</v>
      </c>
      <c r="Y114" s="33">
        <v>4</v>
      </c>
      <c r="Z114" s="33">
        <v>3</v>
      </c>
      <c r="AA114" s="33">
        <v>5</v>
      </c>
      <c r="AB114" s="33">
        <v>4</v>
      </c>
      <c r="AC114" s="33">
        <v>3</v>
      </c>
      <c r="AD114" s="33">
        <v>3</v>
      </c>
      <c r="AE114" s="33">
        <v>4</v>
      </c>
      <c r="AF114" s="33">
        <v>2</v>
      </c>
      <c r="AG114" s="33">
        <v>4</v>
      </c>
      <c r="AH114" s="33">
        <v>4</v>
      </c>
      <c r="AI114" s="33">
        <v>3</v>
      </c>
      <c r="AJ114" s="33">
        <v>2</v>
      </c>
      <c r="AK114" s="33">
        <v>4</v>
      </c>
      <c r="AL114" s="33">
        <v>4</v>
      </c>
      <c r="AM114" s="33">
        <v>3</v>
      </c>
      <c r="AN114" s="33">
        <v>1</v>
      </c>
      <c r="AO114" s="33">
        <v>1</v>
      </c>
      <c r="AP114" s="33">
        <v>4</v>
      </c>
      <c r="AQ114" s="33">
        <v>4</v>
      </c>
      <c r="AR114" s="33">
        <v>4</v>
      </c>
      <c r="AS114" s="33">
        <v>1</v>
      </c>
      <c r="AT114" s="33">
        <v>2</v>
      </c>
      <c r="AU114" s="33">
        <v>2</v>
      </c>
      <c r="AV114" s="33">
        <v>3</v>
      </c>
      <c r="AW114" s="33">
        <v>3</v>
      </c>
      <c r="AX114" s="33">
        <v>5</v>
      </c>
      <c r="AY114" s="33">
        <v>5</v>
      </c>
      <c r="AZ114" s="33">
        <v>5</v>
      </c>
      <c r="BA114" s="33">
        <v>3</v>
      </c>
      <c r="BB114" s="33">
        <v>3</v>
      </c>
      <c r="BC114" s="33">
        <v>1</v>
      </c>
      <c r="BD114" s="33">
        <v>1</v>
      </c>
      <c r="BE114" s="33">
        <v>2</v>
      </c>
      <c r="BF114" s="33">
        <v>5</v>
      </c>
      <c r="BG114" s="33" t="s">
        <v>619</v>
      </c>
      <c r="BH114" s="33" t="s">
        <v>592</v>
      </c>
      <c r="BI114" s="33">
        <v>4</v>
      </c>
      <c r="BJ114" s="33">
        <v>5</v>
      </c>
      <c r="BK114" s="33">
        <v>4</v>
      </c>
      <c r="BL114" s="33">
        <v>3</v>
      </c>
      <c r="BM114" s="33">
        <v>3</v>
      </c>
      <c r="BN114" s="33">
        <v>3</v>
      </c>
      <c r="BO114" s="33">
        <v>3</v>
      </c>
      <c r="BP114" s="33">
        <v>4</v>
      </c>
      <c r="BQ114" s="33">
        <v>4</v>
      </c>
      <c r="BR114" s="33">
        <v>1</v>
      </c>
      <c r="BS114" s="33">
        <v>4</v>
      </c>
      <c r="BT114" s="33">
        <v>3</v>
      </c>
      <c r="BU114" s="33">
        <v>5</v>
      </c>
      <c r="BV114" s="33">
        <v>3</v>
      </c>
      <c r="BW114" s="33" t="s">
        <v>148</v>
      </c>
      <c r="BX114" s="33" t="s">
        <v>620</v>
      </c>
      <c r="BY114" s="33" t="s">
        <v>163</v>
      </c>
      <c r="BZ114" s="33" t="s">
        <v>170</v>
      </c>
      <c r="CA114" s="33" t="s">
        <v>176</v>
      </c>
      <c r="CB114" s="33" t="s">
        <v>183</v>
      </c>
      <c r="CC114" s="33" t="s">
        <v>420</v>
      </c>
      <c r="CD114" s="33" t="s">
        <v>203</v>
      </c>
      <c r="CF114" s="33" t="s">
        <v>208</v>
      </c>
      <c r="CG114" s="33" t="s">
        <v>214</v>
      </c>
    </row>
    <row r="115" spans="1:86" ht="12.75" x14ac:dyDescent="0.2">
      <c r="A115" s="36">
        <v>43108.633278009263</v>
      </c>
      <c r="B115" s="33">
        <v>3</v>
      </c>
      <c r="C115" s="33">
        <v>5</v>
      </c>
      <c r="D115" s="33">
        <v>2</v>
      </c>
      <c r="E115" s="33">
        <v>5</v>
      </c>
      <c r="F115" s="33">
        <v>3</v>
      </c>
      <c r="G115" s="33">
        <v>5</v>
      </c>
      <c r="H115" s="33">
        <v>4</v>
      </c>
      <c r="I115" s="33">
        <v>3</v>
      </c>
      <c r="J115" s="33">
        <v>1</v>
      </c>
      <c r="K115" s="33">
        <v>4</v>
      </c>
      <c r="L115" s="33">
        <v>3</v>
      </c>
      <c r="M115" s="33">
        <v>4</v>
      </c>
      <c r="N115" s="33">
        <v>2</v>
      </c>
      <c r="O115" s="33">
        <v>5</v>
      </c>
      <c r="P115" s="33">
        <v>3</v>
      </c>
      <c r="Q115" s="33">
        <v>4</v>
      </c>
      <c r="R115" s="33">
        <v>3</v>
      </c>
      <c r="S115" s="33">
        <v>3</v>
      </c>
      <c r="T115" s="33">
        <v>2</v>
      </c>
      <c r="U115" s="33">
        <v>5</v>
      </c>
      <c r="V115" s="33">
        <v>2</v>
      </c>
      <c r="W115" s="33">
        <v>3</v>
      </c>
      <c r="X115" s="33">
        <v>3</v>
      </c>
      <c r="Y115" s="33">
        <v>3</v>
      </c>
      <c r="Z115" s="33">
        <v>3</v>
      </c>
      <c r="AA115" s="33">
        <v>4</v>
      </c>
      <c r="AB115" s="33">
        <v>4</v>
      </c>
      <c r="AC115" s="33">
        <v>3</v>
      </c>
      <c r="AD115" s="33">
        <v>3</v>
      </c>
      <c r="AE115" s="33">
        <v>4</v>
      </c>
      <c r="AF115" s="33">
        <v>3</v>
      </c>
      <c r="AG115" s="33">
        <v>4</v>
      </c>
      <c r="AH115" s="33">
        <v>4</v>
      </c>
      <c r="AI115" s="33">
        <v>5</v>
      </c>
      <c r="AJ115" s="33">
        <v>4</v>
      </c>
      <c r="AK115" s="33" t="s">
        <v>5</v>
      </c>
      <c r="AL115" s="33">
        <v>5</v>
      </c>
      <c r="AM115" s="33">
        <v>3</v>
      </c>
      <c r="AN115" s="33">
        <v>5</v>
      </c>
      <c r="AO115" s="33">
        <v>3</v>
      </c>
      <c r="AP115" s="33">
        <v>5</v>
      </c>
      <c r="AQ115" s="33">
        <v>4</v>
      </c>
      <c r="AR115" s="33">
        <v>4</v>
      </c>
      <c r="AS115" s="33">
        <v>2</v>
      </c>
      <c r="AT115" s="33">
        <v>3</v>
      </c>
      <c r="AU115" s="33">
        <v>4</v>
      </c>
      <c r="AV115" s="33">
        <v>4</v>
      </c>
      <c r="AW115" s="33">
        <v>2</v>
      </c>
      <c r="AX115" s="33">
        <v>4</v>
      </c>
      <c r="AY115" s="33">
        <v>3</v>
      </c>
      <c r="AZ115" s="33">
        <v>3</v>
      </c>
      <c r="BA115" s="33">
        <v>3</v>
      </c>
      <c r="BB115" s="33">
        <v>4</v>
      </c>
      <c r="BC115" s="33">
        <v>3</v>
      </c>
      <c r="BD115" s="33">
        <v>3</v>
      </c>
      <c r="BE115" s="33">
        <v>3</v>
      </c>
      <c r="BF115" s="33">
        <v>3</v>
      </c>
      <c r="BH115" s="33" t="s">
        <v>130</v>
      </c>
      <c r="BI115" s="33">
        <v>5</v>
      </c>
      <c r="BJ115" s="33">
        <v>3</v>
      </c>
      <c r="BK115" s="33">
        <v>4</v>
      </c>
      <c r="BL115" s="33">
        <v>2</v>
      </c>
      <c r="BM115" s="33">
        <v>2</v>
      </c>
      <c r="BN115" s="33">
        <v>4</v>
      </c>
      <c r="BO115" s="33">
        <v>3</v>
      </c>
      <c r="BP115" s="33">
        <v>3</v>
      </c>
      <c r="BQ115" s="33">
        <v>4</v>
      </c>
      <c r="BR115" s="33">
        <v>2</v>
      </c>
      <c r="BS115" s="33">
        <v>4</v>
      </c>
      <c r="BT115" s="33">
        <v>3</v>
      </c>
      <c r="BU115" s="33">
        <v>3</v>
      </c>
      <c r="BV115" s="33">
        <v>4</v>
      </c>
      <c r="BW115" s="33" t="s">
        <v>148</v>
      </c>
      <c r="BX115" s="33" t="s">
        <v>621</v>
      </c>
      <c r="BY115" s="33" t="s">
        <v>162</v>
      </c>
      <c r="BZ115" s="33" t="s">
        <v>171</v>
      </c>
      <c r="CA115" s="33" t="s">
        <v>176</v>
      </c>
      <c r="CB115" s="33" t="s">
        <v>183</v>
      </c>
      <c r="CC115" s="33" t="s">
        <v>622</v>
      </c>
      <c r="CD115" s="33" t="s">
        <v>192</v>
      </c>
      <c r="CE115" s="33" t="s">
        <v>623</v>
      </c>
      <c r="CF115" s="33" t="s">
        <v>208</v>
      </c>
      <c r="CG115" s="33" t="s">
        <v>214</v>
      </c>
    </row>
    <row r="116" spans="1:86" ht="12.75" x14ac:dyDescent="0.2">
      <c r="A116" s="36">
        <v>43108.634181469912</v>
      </c>
      <c r="B116" s="33">
        <v>2</v>
      </c>
      <c r="C116" s="33">
        <v>4</v>
      </c>
      <c r="D116" s="33">
        <v>4</v>
      </c>
      <c r="E116" s="33">
        <v>4</v>
      </c>
      <c r="F116" s="33">
        <v>4</v>
      </c>
      <c r="G116" s="33">
        <v>5</v>
      </c>
      <c r="H116" s="33">
        <v>2</v>
      </c>
      <c r="I116" s="33">
        <v>5</v>
      </c>
      <c r="J116" s="33">
        <v>2</v>
      </c>
      <c r="K116" s="33">
        <v>3</v>
      </c>
      <c r="L116" s="33">
        <v>5</v>
      </c>
      <c r="M116" s="33">
        <v>3</v>
      </c>
      <c r="N116" s="33">
        <v>3</v>
      </c>
      <c r="O116" s="33">
        <v>5</v>
      </c>
      <c r="P116" s="33">
        <v>4</v>
      </c>
      <c r="Q116" s="33">
        <v>4</v>
      </c>
      <c r="R116" s="33">
        <v>5</v>
      </c>
      <c r="S116" s="33">
        <v>1</v>
      </c>
      <c r="T116" s="33">
        <v>1</v>
      </c>
      <c r="U116" s="33">
        <v>1</v>
      </c>
      <c r="V116" s="33">
        <v>1</v>
      </c>
      <c r="W116" s="33">
        <v>5</v>
      </c>
      <c r="X116" s="33">
        <v>5</v>
      </c>
      <c r="Y116" s="33">
        <v>5</v>
      </c>
      <c r="Z116" s="33">
        <v>5</v>
      </c>
      <c r="AA116" s="33">
        <v>5</v>
      </c>
      <c r="AB116" s="33">
        <v>5</v>
      </c>
      <c r="AC116" s="33">
        <v>5</v>
      </c>
      <c r="AD116" s="33">
        <v>5</v>
      </c>
      <c r="AE116" s="33">
        <v>3</v>
      </c>
      <c r="AF116" s="33">
        <v>2</v>
      </c>
      <c r="AG116" s="33">
        <v>2</v>
      </c>
      <c r="AH116" s="33">
        <v>2</v>
      </c>
      <c r="AI116" s="33">
        <v>4</v>
      </c>
      <c r="AJ116" s="33">
        <v>5</v>
      </c>
      <c r="AK116" s="33">
        <v>2</v>
      </c>
      <c r="AL116" s="33">
        <v>5</v>
      </c>
      <c r="AM116" s="33">
        <v>4</v>
      </c>
      <c r="AN116" s="33">
        <v>4</v>
      </c>
      <c r="AO116" s="33">
        <v>4</v>
      </c>
      <c r="AP116" s="33">
        <v>5</v>
      </c>
      <c r="AQ116" s="33">
        <v>4</v>
      </c>
      <c r="AR116" s="33">
        <v>5</v>
      </c>
      <c r="AS116" s="33">
        <v>1</v>
      </c>
      <c r="AT116" s="33">
        <v>3</v>
      </c>
      <c r="AU116" s="33">
        <v>5</v>
      </c>
      <c r="AV116" s="33">
        <v>3</v>
      </c>
      <c r="AW116" s="33">
        <v>4</v>
      </c>
      <c r="AX116" s="33">
        <v>5</v>
      </c>
      <c r="AY116" s="33">
        <v>4</v>
      </c>
      <c r="AZ116" s="33">
        <v>4</v>
      </c>
      <c r="BA116" s="33">
        <v>5</v>
      </c>
      <c r="BB116" s="33">
        <v>2</v>
      </c>
      <c r="BC116" s="33">
        <v>1</v>
      </c>
      <c r="BD116" s="33">
        <v>1</v>
      </c>
      <c r="BE116" s="33">
        <v>1</v>
      </c>
      <c r="BF116" s="33">
        <v>5</v>
      </c>
      <c r="BG116" s="33" t="s">
        <v>624</v>
      </c>
      <c r="BH116" s="33" t="s">
        <v>625</v>
      </c>
      <c r="BI116" s="33">
        <v>1</v>
      </c>
      <c r="BJ116" s="33">
        <v>1</v>
      </c>
      <c r="BK116" s="33">
        <v>3</v>
      </c>
      <c r="BL116" s="33">
        <v>5</v>
      </c>
      <c r="BM116" s="33">
        <v>5</v>
      </c>
      <c r="BN116" s="33">
        <v>5</v>
      </c>
      <c r="BO116" s="33">
        <v>1</v>
      </c>
      <c r="BP116" s="33">
        <v>5</v>
      </c>
      <c r="BQ116" s="33">
        <v>5</v>
      </c>
      <c r="BR116" s="33">
        <v>1</v>
      </c>
      <c r="BS116" s="33">
        <v>5</v>
      </c>
      <c r="BT116" s="33">
        <v>5</v>
      </c>
      <c r="BU116" s="33">
        <v>5</v>
      </c>
      <c r="BV116" s="33">
        <v>5</v>
      </c>
      <c r="BW116" s="33" t="s">
        <v>397</v>
      </c>
      <c r="BX116" s="33" t="s">
        <v>626</v>
      </c>
      <c r="BY116" s="33" t="s">
        <v>162</v>
      </c>
      <c r="BZ116" s="33" t="s">
        <v>169</v>
      </c>
      <c r="CA116" s="33" t="s">
        <v>180</v>
      </c>
      <c r="CB116" s="33" t="s">
        <v>183</v>
      </c>
      <c r="CC116" s="33" t="s">
        <v>345</v>
      </c>
      <c r="CD116" s="33" t="s">
        <v>153</v>
      </c>
      <c r="CE116" s="33" t="s">
        <v>320</v>
      </c>
      <c r="CF116" s="33" t="s">
        <v>208</v>
      </c>
      <c r="CG116" s="33" t="s">
        <v>214</v>
      </c>
    </row>
    <row r="117" spans="1:86" ht="12.75" x14ac:dyDescent="0.2">
      <c r="A117" s="36">
        <v>43108.634720347225</v>
      </c>
      <c r="B117" s="33">
        <v>1</v>
      </c>
      <c r="C117" s="33">
        <v>4</v>
      </c>
      <c r="D117" s="33">
        <v>4</v>
      </c>
      <c r="E117" s="33">
        <v>1</v>
      </c>
      <c r="F117" s="33">
        <v>3</v>
      </c>
      <c r="G117" s="33">
        <v>5</v>
      </c>
      <c r="H117" s="33">
        <v>5</v>
      </c>
      <c r="I117" s="33">
        <v>4</v>
      </c>
      <c r="J117" s="33">
        <v>1</v>
      </c>
      <c r="K117" s="33">
        <v>2</v>
      </c>
      <c r="L117" s="33">
        <v>1</v>
      </c>
      <c r="M117" s="33">
        <v>3</v>
      </c>
      <c r="N117" s="33">
        <v>3</v>
      </c>
      <c r="O117" s="33">
        <v>3</v>
      </c>
      <c r="P117" s="33">
        <v>2</v>
      </c>
      <c r="Q117" s="33">
        <v>3</v>
      </c>
      <c r="R117" s="33">
        <v>2</v>
      </c>
      <c r="S117" s="33">
        <v>1</v>
      </c>
      <c r="T117" s="33">
        <v>1</v>
      </c>
      <c r="U117" s="33">
        <v>4</v>
      </c>
      <c r="V117" s="33">
        <v>3</v>
      </c>
      <c r="W117" s="33">
        <v>3</v>
      </c>
      <c r="X117" s="33">
        <v>5</v>
      </c>
      <c r="Y117" s="33">
        <v>4</v>
      </c>
      <c r="Z117" s="33">
        <v>4</v>
      </c>
      <c r="AA117" s="33">
        <v>4</v>
      </c>
      <c r="AB117" s="33">
        <v>5</v>
      </c>
      <c r="AC117" s="33">
        <v>4</v>
      </c>
      <c r="AD117" s="33">
        <v>4</v>
      </c>
      <c r="AE117" s="33">
        <v>3</v>
      </c>
      <c r="AF117" s="33">
        <v>4</v>
      </c>
      <c r="AG117" s="33">
        <v>5</v>
      </c>
      <c r="AH117" s="33">
        <v>5</v>
      </c>
      <c r="AI117" s="33">
        <v>5</v>
      </c>
      <c r="AJ117" s="33">
        <v>5</v>
      </c>
      <c r="AK117" s="33">
        <v>1</v>
      </c>
      <c r="AL117" s="33">
        <v>5</v>
      </c>
      <c r="AM117" s="33">
        <v>5</v>
      </c>
      <c r="AN117" s="33">
        <v>1</v>
      </c>
      <c r="AO117" s="33">
        <v>2</v>
      </c>
      <c r="AP117" s="33">
        <v>3</v>
      </c>
      <c r="AQ117" s="33">
        <v>5</v>
      </c>
      <c r="AR117" s="33">
        <v>3</v>
      </c>
      <c r="AS117" s="33">
        <v>2</v>
      </c>
      <c r="AT117" s="33">
        <v>2</v>
      </c>
      <c r="AU117" s="33">
        <v>2</v>
      </c>
      <c r="AV117" s="33">
        <v>4</v>
      </c>
      <c r="AW117" s="33">
        <v>5</v>
      </c>
      <c r="AX117" s="33">
        <v>4</v>
      </c>
      <c r="AY117" s="33">
        <v>4</v>
      </c>
      <c r="AZ117" s="33">
        <v>4</v>
      </c>
      <c r="BA117" s="33">
        <v>3</v>
      </c>
      <c r="BB117" s="33">
        <v>2</v>
      </c>
      <c r="BC117" s="33">
        <v>1</v>
      </c>
      <c r="BD117" s="33">
        <v>4</v>
      </c>
      <c r="BE117" s="33">
        <v>5</v>
      </c>
      <c r="BF117" s="33">
        <v>3</v>
      </c>
      <c r="BI117" s="33">
        <v>1</v>
      </c>
      <c r="BJ117" s="33">
        <v>4</v>
      </c>
      <c r="BK117" s="33">
        <v>4</v>
      </c>
      <c r="BL117" s="33">
        <v>2</v>
      </c>
      <c r="BM117" s="33">
        <v>2</v>
      </c>
      <c r="BN117" s="33">
        <v>3</v>
      </c>
      <c r="BO117" s="33">
        <v>3</v>
      </c>
      <c r="BP117" s="33">
        <v>4</v>
      </c>
      <c r="BQ117" s="33">
        <v>1</v>
      </c>
      <c r="BR117" s="33">
        <v>1</v>
      </c>
      <c r="BS117" s="33">
        <v>4</v>
      </c>
      <c r="BT117" s="33">
        <v>3</v>
      </c>
      <c r="BU117" s="33">
        <v>3</v>
      </c>
      <c r="BV117" s="33">
        <v>2</v>
      </c>
      <c r="BW117" s="33" t="s">
        <v>144</v>
      </c>
      <c r="BY117" s="33" t="s">
        <v>162</v>
      </c>
      <c r="BZ117" s="33" t="s">
        <v>171</v>
      </c>
      <c r="CA117" s="33" t="s">
        <v>177</v>
      </c>
      <c r="CB117" s="33" t="s">
        <v>183</v>
      </c>
      <c r="CC117" s="33" t="s">
        <v>627</v>
      </c>
      <c r="CD117" s="33" t="s">
        <v>203</v>
      </c>
      <c r="CE117" s="33" t="s">
        <v>628</v>
      </c>
      <c r="CF117" s="33" t="s">
        <v>208</v>
      </c>
      <c r="CG117" s="33" t="s">
        <v>214</v>
      </c>
    </row>
    <row r="118" spans="1:86" ht="12.75" x14ac:dyDescent="0.2">
      <c r="A118" s="36">
        <v>43108.637961377317</v>
      </c>
      <c r="B118" s="33">
        <v>3</v>
      </c>
      <c r="C118" s="33">
        <v>5</v>
      </c>
      <c r="D118" s="33">
        <v>5</v>
      </c>
      <c r="E118" s="33">
        <v>3</v>
      </c>
      <c r="F118" s="33" t="s">
        <v>5</v>
      </c>
      <c r="G118" s="33">
        <v>5</v>
      </c>
      <c r="H118" s="33">
        <v>5</v>
      </c>
      <c r="I118" s="33">
        <v>1</v>
      </c>
      <c r="J118" s="33">
        <v>1</v>
      </c>
      <c r="K118" s="33">
        <v>3</v>
      </c>
      <c r="L118" s="33" t="s">
        <v>5</v>
      </c>
      <c r="M118" s="33" t="s">
        <v>5</v>
      </c>
      <c r="N118" s="33" t="s">
        <v>5</v>
      </c>
      <c r="O118" s="33">
        <v>1</v>
      </c>
      <c r="P118" s="33">
        <v>1</v>
      </c>
      <c r="Q118" s="33">
        <v>3</v>
      </c>
      <c r="R118" s="33">
        <v>1</v>
      </c>
      <c r="S118" s="33">
        <v>1</v>
      </c>
      <c r="T118" s="33">
        <v>1</v>
      </c>
      <c r="U118" s="33">
        <v>3</v>
      </c>
      <c r="V118" s="33" t="s">
        <v>5</v>
      </c>
      <c r="W118" s="33">
        <v>3</v>
      </c>
      <c r="X118" s="33">
        <v>5</v>
      </c>
      <c r="Y118" s="33">
        <v>3</v>
      </c>
      <c r="Z118" s="33">
        <v>3</v>
      </c>
      <c r="AA118" s="33">
        <v>5</v>
      </c>
      <c r="AB118" s="33">
        <v>3</v>
      </c>
      <c r="AC118" s="33">
        <v>4</v>
      </c>
      <c r="AD118" s="33">
        <v>4</v>
      </c>
      <c r="AE118" s="33">
        <v>4</v>
      </c>
      <c r="AF118" s="33">
        <v>2</v>
      </c>
      <c r="AG118" s="33">
        <v>3</v>
      </c>
      <c r="AH118" s="33">
        <v>2</v>
      </c>
      <c r="AI118" s="33">
        <v>5</v>
      </c>
      <c r="AJ118" s="33">
        <v>3</v>
      </c>
      <c r="AK118" s="33" t="s">
        <v>5</v>
      </c>
      <c r="AL118" s="33">
        <v>5</v>
      </c>
      <c r="AM118" s="33">
        <v>5</v>
      </c>
      <c r="AN118" s="33">
        <v>3</v>
      </c>
      <c r="AO118" s="33" t="s">
        <v>5</v>
      </c>
      <c r="AP118" s="33">
        <v>5</v>
      </c>
      <c r="AQ118" s="33">
        <v>5</v>
      </c>
      <c r="AR118" s="33" t="s">
        <v>5</v>
      </c>
      <c r="AS118" s="33">
        <v>1</v>
      </c>
      <c r="AT118" s="33">
        <v>2</v>
      </c>
      <c r="AU118" s="33" t="s">
        <v>5</v>
      </c>
      <c r="AV118" s="33">
        <v>3</v>
      </c>
      <c r="AW118" s="33" t="s">
        <v>5</v>
      </c>
      <c r="AX118" s="33">
        <v>1</v>
      </c>
      <c r="AY118" s="33">
        <v>1</v>
      </c>
      <c r="AZ118" s="33">
        <v>3</v>
      </c>
      <c r="BA118" s="33" t="s">
        <v>5</v>
      </c>
      <c r="BB118" s="33">
        <v>2</v>
      </c>
      <c r="BC118" s="33">
        <v>1</v>
      </c>
      <c r="BD118" s="33">
        <v>5</v>
      </c>
      <c r="BE118" s="33" t="s">
        <v>5</v>
      </c>
      <c r="BF118" s="33" t="s">
        <v>5</v>
      </c>
      <c r="BH118" s="33" t="s">
        <v>126</v>
      </c>
      <c r="BI118" s="33">
        <v>5</v>
      </c>
      <c r="BJ118" s="33">
        <v>3</v>
      </c>
      <c r="BK118" s="33" t="s">
        <v>5</v>
      </c>
      <c r="BL118" s="33">
        <v>2</v>
      </c>
      <c r="BM118" s="33">
        <v>4</v>
      </c>
      <c r="BN118" s="33" t="s">
        <v>5</v>
      </c>
      <c r="BO118" s="33" t="s">
        <v>5</v>
      </c>
      <c r="BP118" s="33">
        <v>5</v>
      </c>
      <c r="BQ118" s="33">
        <v>4</v>
      </c>
      <c r="BR118" s="33">
        <v>5</v>
      </c>
      <c r="BS118" s="33">
        <v>5</v>
      </c>
      <c r="BT118" s="33" t="s">
        <v>5</v>
      </c>
      <c r="BU118" s="33">
        <v>4</v>
      </c>
      <c r="BV118" s="33" t="s">
        <v>5</v>
      </c>
      <c r="BW118" s="33" t="s">
        <v>145</v>
      </c>
      <c r="BY118" s="33" t="s">
        <v>163</v>
      </c>
      <c r="BZ118" s="33" t="s">
        <v>171</v>
      </c>
      <c r="CA118" s="33" t="s">
        <v>176</v>
      </c>
      <c r="CB118" s="33" t="s">
        <v>183</v>
      </c>
      <c r="CC118" s="33" t="s">
        <v>191</v>
      </c>
      <c r="CD118" s="33" t="s">
        <v>192</v>
      </c>
      <c r="CE118" s="33" t="s">
        <v>155</v>
      </c>
      <c r="CF118" s="33" t="s">
        <v>208</v>
      </c>
      <c r="CG118" s="33" t="s">
        <v>214</v>
      </c>
    </row>
    <row r="119" spans="1:86" ht="12.75" x14ac:dyDescent="0.2">
      <c r="A119" s="36">
        <v>43108.639713564815</v>
      </c>
      <c r="B119" s="33">
        <v>3</v>
      </c>
      <c r="C119" s="33">
        <v>4</v>
      </c>
      <c r="D119" s="33">
        <v>4</v>
      </c>
      <c r="E119" s="33">
        <v>4</v>
      </c>
      <c r="F119" s="33">
        <v>4</v>
      </c>
      <c r="G119" s="33">
        <v>3</v>
      </c>
      <c r="H119" s="33">
        <v>3</v>
      </c>
      <c r="I119" s="33">
        <v>3</v>
      </c>
      <c r="J119" s="33">
        <v>1</v>
      </c>
      <c r="K119" s="33">
        <v>2</v>
      </c>
      <c r="L119" s="33">
        <v>2</v>
      </c>
      <c r="M119" s="33">
        <v>4</v>
      </c>
      <c r="N119" s="33">
        <v>5</v>
      </c>
      <c r="O119" s="33">
        <v>2</v>
      </c>
      <c r="P119" s="33">
        <v>4</v>
      </c>
      <c r="Q119" s="33">
        <v>3</v>
      </c>
      <c r="R119" s="33">
        <v>4</v>
      </c>
      <c r="S119" s="33">
        <v>3</v>
      </c>
      <c r="T119" s="33">
        <v>2</v>
      </c>
      <c r="U119" s="33">
        <v>5</v>
      </c>
      <c r="V119" s="33">
        <v>3</v>
      </c>
      <c r="W119" s="33">
        <v>3</v>
      </c>
      <c r="X119" s="33">
        <v>3</v>
      </c>
      <c r="Y119" s="33">
        <v>4</v>
      </c>
      <c r="Z119" s="33">
        <v>4</v>
      </c>
      <c r="AA119" s="33">
        <v>4</v>
      </c>
      <c r="AB119" s="33">
        <v>3</v>
      </c>
      <c r="AC119" s="33">
        <v>3</v>
      </c>
      <c r="AD119" s="33">
        <v>1</v>
      </c>
      <c r="AE119" s="33">
        <v>3</v>
      </c>
      <c r="AF119" s="33">
        <v>3</v>
      </c>
      <c r="AG119" s="33">
        <v>2</v>
      </c>
      <c r="AH119" s="33">
        <v>4</v>
      </c>
      <c r="AI119" s="33">
        <v>4</v>
      </c>
      <c r="AJ119" s="33">
        <v>3</v>
      </c>
      <c r="AK119" s="33">
        <v>4</v>
      </c>
      <c r="AL119" s="33">
        <v>5</v>
      </c>
      <c r="AM119" s="33">
        <v>3</v>
      </c>
      <c r="AN119" s="33">
        <v>5</v>
      </c>
      <c r="AO119" s="33">
        <v>3</v>
      </c>
      <c r="AP119" s="33">
        <v>4</v>
      </c>
      <c r="AQ119" s="33">
        <v>3</v>
      </c>
      <c r="AR119" s="33">
        <v>3</v>
      </c>
      <c r="AS119" s="33">
        <v>2</v>
      </c>
      <c r="AT119" s="33">
        <v>3</v>
      </c>
      <c r="AU119" s="33">
        <v>3</v>
      </c>
      <c r="AV119" s="33">
        <v>5</v>
      </c>
      <c r="AW119" s="33">
        <v>5</v>
      </c>
      <c r="AX119" s="33">
        <v>2</v>
      </c>
      <c r="AY119" s="33">
        <v>4</v>
      </c>
      <c r="AZ119" s="33">
        <v>4</v>
      </c>
      <c r="BA119" s="33">
        <v>4</v>
      </c>
      <c r="BB119" s="33">
        <v>3</v>
      </c>
      <c r="BC119" s="33">
        <v>2</v>
      </c>
      <c r="BD119" s="33">
        <v>4</v>
      </c>
      <c r="BE119" s="33">
        <v>4</v>
      </c>
      <c r="BF119" s="33">
        <v>3</v>
      </c>
      <c r="BG119" s="33" t="s">
        <v>629</v>
      </c>
      <c r="BI119" s="33">
        <v>4</v>
      </c>
      <c r="BJ119" s="33">
        <v>4</v>
      </c>
      <c r="BK119" s="33">
        <v>5</v>
      </c>
      <c r="BL119" s="33">
        <v>3</v>
      </c>
      <c r="BM119" s="33">
        <v>3</v>
      </c>
      <c r="BN119" s="33">
        <v>3</v>
      </c>
      <c r="BO119" s="33">
        <v>3</v>
      </c>
      <c r="BP119" s="33">
        <v>4</v>
      </c>
      <c r="BQ119" s="33">
        <v>4</v>
      </c>
      <c r="BR119" s="33">
        <v>1</v>
      </c>
      <c r="BS119" s="33">
        <v>3</v>
      </c>
      <c r="BT119" s="33">
        <v>3</v>
      </c>
      <c r="BU119" s="33">
        <v>3</v>
      </c>
      <c r="BV119" s="33">
        <v>3</v>
      </c>
      <c r="BW119" s="33" t="s">
        <v>147</v>
      </c>
      <c r="BY119" s="33" t="s">
        <v>162</v>
      </c>
      <c r="BZ119" s="33" t="s">
        <v>170</v>
      </c>
      <c r="CA119" s="33" t="s">
        <v>176</v>
      </c>
      <c r="CB119" s="33" t="s">
        <v>183</v>
      </c>
      <c r="CC119" s="33" t="s">
        <v>345</v>
      </c>
      <c r="CD119" s="33" t="s">
        <v>203</v>
      </c>
      <c r="CE119" s="33" t="s">
        <v>471</v>
      </c>
      <c r="CF119" s="33" t="s">
        <v>208</v>
      </c>
      <c r="CG119" s="33" t="s">
        <v>214</v>
      </c>
      <c r="CH119" s="33"/>
    </row>
    <row r="120" spans="1:86" ht="12.75" x14ac:dyDescent="0.2">
      <c r="A120" s="36">
        <v>43108.640878738428</v>
      </c>
      <c r="B120" s="33">
        <v>1</v>
      </c>
      <c r="C120" s="33">
        <v>5</v>
      </c>
      <c r="D120" s="33">
        <v>5</v>
      </c>
      <c r="E120" s="33">
        <v>5</v>
      </c>
      <c r="F120" s="33">
        <v>3</v>
      </c>
      <c r="G120" s="33">
        <v>5</v>
      </c>
      <c r="H120" s="33">
        <v>5</v>
      </c>
      <c r="I120" s="33">
        <v>3</v>
      </c>
      <c r="J120" s="33">
        <v>1</v>
      </c>
      <c r="K120" s="33">
        <v>3</v>
      </c>
      <c r="L120" s="33">
        <v>5</v>
      </c>
      <c r="M120" s="33">
        <v>2</v>
      </c>
      <c r="N120" s="33">
        <v>5</v>
      </c>
      <c r="O120" s="33">
        <v>5</v>
      </c>
      <c r="P120" s="33">
        <v>5</v>
      </c>
      <c r="Q120" s="33">
        <v>2</v>
      </c>
      <c r="R120" s="33">
        <v>5</v>
      </c>
      <c r="S120" s="33">
        <v>2</v>
      </c>
      <c r="T120" s="33">
        <v>2</v>
      </c>
      <c r="U120" s="33">
        <v>5</v>
      </c>
      <c r="V120" s="33">
        <v>1</v>
      </c>
      <c r="W120" s="33">
        <v>4</v>
      </c>
      <c r="X120" s="33">
        <v>1</v>
      </c>
      <c r="Y120" s="33">
        <v>4</v>
      </c>
      <c r="Z120" s="33">
        <v>4</v>
      </c>
      <c r="AA120" s="33">
        <v>4</v>
      </c>
      <c r="AB120" s="33">
        <v>4</v>
      </c>
      <c r="AC120" s="33">
        <v>3</v>
      </c>
      <c r="AD120" s="33">
        <v>4</v>
      </c>
      <c r="AE120" s="33">
        <v>4</v>
      </c>
      <c r="AF120" s="33">
        <v>5</v>
      </c>
      <c r="AG120" s="33">
        <v>4</v>
      </c>
      <c r="AH120" s="33">
        <v>4</v>
      </c>
      <c r="AI120" s="33">
        <v>4</v>
      </c>
      <c r="AJ120" s="33">
        <v>5</v>
      </c>
      <c r="AK120" s="33">
        <v>1</v>
      </c>
      <c r="AL120" s="33">
        <v>5</v>
      </c>
      <c r="AM120" s="33">
        <v>4</v>
      </c>
      <c r="AN120" s="33">
        <v>4</v>
      </c>
      <c r="AO120" s="33">
        <v>3</v>
      </c>
      <c r="AP120" s="33">
        <v>5</v>
      </c>
      <c r="AQ120" s="33">
        <v>4</v>
      </c>
      <c r="AR120" s="33">
        <v>2</v>
      </c>
      <c r="AS120" s="33">
        <v>1</v>
      </c>
      <c r="AT120" s="33">
        <v>2</v>
      </c>
      <c r="AU120" s="33">
        <v>4</v>
      </c>
      <c r="AV120" s="33">
        <v>2</v>
      </c>
      <c r="AW120" s="33">
        <v>3</v>
      </c>
      <c r="AX120" s="33">
        <v>5</v>
      </c>
      <c r="AY120" s="33">
        <v>5</v>
      </c>
      <c r="AZ120" s="33">
        <v>2</v>
      </c>
      <c r="BA120" s="33">
        <v>5</v>
      </c>
      <c r="BB120" s="33">
        <v>4</v>
      </c>
      <c r="BC120" s="33">
        <v>1</v>
      </c>
      <c r="BD120" s="33">
        <v>5</v>
      </c>
      <c r="BE120" s="33">
        <v>1</v>
      </c>
      <c r="BF120" s="33">
        <v>5</v>
      </c>
      <c r="BI120" s="33" t="s">
        <v>5</v>
      </c>
      <c r="BJ120" s="33" t="s">
        <v>5</v>
      </c>
      <c r="BK120" s="33" t="s">
        <v>5</v>
      </c>
      <c r="BL120" s="33" t="s">
        <v>5</v>
      </c>
      <c r="BM120" s="33" t="s">
        <v>5</v>
      </c>
      <c r="BN120" s="33" t="s">
        <v>5</v>
      </c>
      <c r="BO120" s="33" t="s">
        <v>5</v>
      </c>
      <c r="BP120" s="33" t="s">
        <v>5</v>
      </c>
      <c r="BQ120" s="33">
        <v>5</v>
      </c>
      <c r="BR120" s="33">
        <v>1</v>
      </c>
      <c r="BS120" s="33">
        <v>5</v>
      </c>
      <c r="BT120" s="33">
        <v>3</v>
      </c>
      <c r="BU120" s="33">
        <v>3</v>
      </c>
      <c r="BV120" s="33">
        <v>3</v>
      </c>
      <c r="BW120" s="33" t="s">
        <v>148</v>
      </c>
      <c r="BY120" s="33" t="s">
        <v>162</v>
      </c>
      <c r="BZ120" s="33" t="s">
        <v>170</v>
      </c>
      <c r="CA120" s="33" t="s">
        <v>176</v>
      </c>
      <c r="CB120" s="33" t="s">
        <v>184</v>
      </c>
      <c r="CC120" s="33" t="s">
        <v>630</v>
      </c>
      <c r="CD120" s="33" t="s">
        <v>192</v>
      </c>
      <c r="CE120" s="33" t="s">
        <v>155</v>
      </c>
      <c r="CF120" s="33" t="s">
        <v>208</v>
      </c>
      <c r="CG120" s="33" t="s">
        <v>214</v>
      </c>
    </row>
    <row r="121" spans="1:86" ht="12.75" x14ac:dyDescent="0.2">
      <c r="A121" s="36">
        <v>43108.641830567125</v>
      </c>
      <c r="B121" s="33">
        <v>1</v>
      </c>
      <c r="C121" s="33">
        <v>4</v>
      </c>
      <c r="D121" s="33">
        <v>4</v>
      </c>
      <c r="E121" s="33">
        <v>4</v>
      </c>
      <c r="F121" s="33">
        <v>1</v>
      </c>
      <c r="G121" s="33">
        <v>5</v>
      </c>
      <c r="H121" s="33">
        <v>5</v>
      </c>
      <c r="I121" s="33">
        <v>5</v>
      </c>
      <c r="J121" s="33">
        <v>4</v>
      </c>
      <c r="K121" s="33">
        <v>4</v>
      </c>
      <c r="L121" s="33">
        <v>4</v>
      </c>
      <c r="M121" s="33">
        <v>1</v>
      </c>
      <c r="N121" s="33">
        <v>5</v>
      </c>
      <c r="O121" s="33">
        <v>4</v>
      </c>
      <c r="P121" s="33">
        <v>4</v>
      </c>
      <c r="Q121" s="33">
        <v>1</v>
      </c>
      <c r="R121" s="33">
        <v>4</v>
      </c>
      <c r="S121" s="33">
        <v>1</v>
      </c>
      <c r="T121" s="33">
        <v>1</v>
      </c>
      <c r="U121" s="33">
        <v>1</v>
      </c>
      <c r="V121" s="33">
        <v>1</v>
      </c>
      <c r="W121" s="33">
        <v>5</v>
      </c>
      <c r="X121" s="33">
        <v>4</v>
      </c>
      <c r="Y121" s="33">
        <v>5</v>
      </c>
      <c r="Z121" s="33">
        <v>4</v>
      </c>
      <c r="AA121" s="33">
        <v>3</v>
      </c>
      <c r="AB121" s="33">
        <v>5</v>
      </c>
      <c r="AC121" s="33">
        <v>4</v>
      </c>
      <c r="AD121" s="33">
        <v>5</v>
      </c>
      <c r="AE121" s="33">
        <v>2</v>
      </c>
      <c r="AF121" s="33">
        <v>3</v>
      </c>
      <c r="AG121" s="33">
        <v>4</v>
      </c>
      <c r="AH121" s="33">
        <v>3</v>
      </c>
      <c r="AI121" s="33">
        <v>5</v>
      </c>
      <c r="AJ121" s="33">
        <v>3</v>
      </c>
      <c r="AK121" s="33">
        <v>2</v>
      </c>
      <c r="AL121" s="33">
        <v>5</v>
      </c>
      <c r="AM121" s="33">
        <v>5</v>
      </c>
      <c r="AN121" s="33">
        <v>2</v>
      </c>
      <c r="AO121" s="33">
        <v>2</v>
      </c>
      <c r="AP121" s="33">
        <v>5</v>
      </c>
      <c r="AQ121" s="33">
        <v>5</v>
      </c>
      <c r="AR121" s="33">
        <v>5</v>
      </c>
      <c r="AS121" s="33">
        <v>5</v>
      </c>
      <c r="AT121" s="33">
        <v>5</v>
      </c>
      <c r="AU121" s="33">
        <v>3</v>
      </c>
      <c r="AV121" s="33">
        <v>2</v>
      </c>
      <c r="AW121" s="33">
        <v>5</v>
      </c>
      <c r="AX121" s="33">
        <v>5</v>
      </c>
      <c r="AY121" s="33">
        <v>5</v>
      </c>
      <c r="AZ121" s="33">
        <v>2</v>
      </c>
      <c r="BA121" s="33">
        <v>5</v>
      </c>
      <c r="BB121" s="33">
        <v>5</v>
      </c>
      <c r="BC121" s="33">
        <v>2</v>
      </c>
      <c r="BD121" s="33">
        <v>5</v>
      </c>
      <c r="BE121" s="33">
        <v>3</v>
      </c>
      <c r="BF121" s="33">
        <v>5</v>
      </c>
      <c r="BH121" s="33" t="s">
        <v>631</v>
      </c>
      <c r="BI121" s="33">
        <v>2</v>
      </c>
      <c r="BJ121" s="33">
        <v>2</v>
      </c>
      <c r="BK121" s="33">
        <v>5</v>
      </c>
      <c r="BL121" s="33">
        <v>5</v>
      </c>
      <c r="BM121" s="33">
        <v>5</v>
      </c>
      <c r="BN121" s="33">
        <v>3</v>
      </c>
      <c r="BO121" s="33">
        <v>1</v>
      </c>
      <c r="BP121" s="33">
        <v>5</v>
      </c>
      <c r="BQ121" s="33">
        <v>5</v>
      </c>
      <c r="BR121" s="33">
        <v>1</v>
      </c>
      <c r="BS121" s="33">
        <v>5</v>
      </c>
      <c r="BT121" s="33">
        <v>3</v>
      </c>
      <c r="BU121" s="33">
        <v>1</v>
      </c>
      <c r="BV121" s="33">
        <v>5</v>
      </c>
      <c r="BW121" s="33" t="s">
        <v>147</v>
      </c>
      <c r="BY121" s="33" t="s">
        <v>163</v>
      </c>
      <c r="BZ121" s="33" t="s">
        <v>170</v>
      </c>
      <c r="CA121" s="33" t="s">
        <v>177</v>
      </c>
      <c r="CB121" s="33" t="s">
        <v>184</v>
      </c>
      <c r="CC121" s="33" t="s">
        <v>632</v>
      </c>
      <c r="CD121" s="33" t="s">
        <v>153</v>
      </c>
      <c r="CE121" s="33" t="s">
        <v>633</v>
      </c>
      <c r="CF121" s="33" t="s">
        <v>208</v>
      </c>
      <c r="CG121" s="33" t="s">
        <v>214</v>
      </c>
    </row>
    <row r="122" spans="1:86" ht="12.75" x14ac:dyDescent="0.2">
      <c r="A122" s="36">
        <v>43108.642304108798</v>
      </c>
      <c r="B122" s="33">
        <v>5</v>
      </c>
      <c r="C122" s="33">
        <v>5</v>
      </c>
      <c r="D122" s="33">
        <v>5</v>
      </c>
      <c r="E122" s="33">
        <v>1</v>
      </c>
      <c r="F122" s="33">
        <v>3</v>
      </c>
      <c r="G122" s="33">
        <v>5</v>
      </c>
      <c r="H122" s="33">
        <v>4</v>
      </c>
      <c r="I122" s="33">
        <v>5</v>
      </c>
      <c r="J122" s="33">
        <v>3</v>
      </c>
      <c r="K122" s="33">
        <v>3</v>
      </c>
      <c r="L122" s="33">
        <v>4</v>
      </c>
      <c r="M122" s="33">
        <v>3</v>
      </c>
      <c r="N122" s="33">
        <v>3</v>
      </c>
      <c r="O122" s="33">
        <v>5</v>
      </c>
      <c r="P122" s="33">
        <v>5</v>
      </c>
      <c r="Q122" s="33">
        <v>5</v>
      </c>
      <c r="R122" s="33">
        <v>5</v>
      </c>
      <c r="S122" s="33">
        <v>4</v>
      </c>
      <c r="T122" s="33">
        <v>5</v>
      </c>
      <c r="U122" s="33">
        <v>3</v>
      </c>
      <c r="V122" s="33">
        <v>5</v>
      </c>
      <c r="W122" s="33">
        <v>5</v>
      </c>
      <c r="X122" s="33">
        <v>5</v>
      </c>
      <c r="Y122" s="33">
        <v>5</v>
      </c>
      <c r="Z122" s="33">
        <v>5</v>
      </c>
      <c r="AA122" s="33">
        <v>5</v>
      </c>
      <c r="AB122" s="33">
        <v>5</v>
      </c>
      <c r="AC122" s="33">
        <v>5</v>
      </c>
      <c r="AD122" s="33">
        <v>4</v>
      </c>
      <c r="AE122" s="33">
        <v>5</v>
      </c>
      <c r="AF122" s="33">
        <v>3</v>
      </c>
      <c r="AG122" s="33">
        <v>5</v>
      </c>
      <c r="AH122" s="33">
        <v>5</v>
      </c>
      <c r="AI122" s="33">
        <v>5</v>
      </c>
      <c r="AJ122" s="33">
        <v>5</v>
      </c>
      <c r="AK122" s="33">
        <v>5</v>
      </c>
      <c r="AL122" s="33">
        <v>5</v>
      </c>
      <c r="AM122" s="33">
        <v>4</v>
      </c>
      <c r="AN122" s="33">
        <v>3</v>
      </c>
      <c r="AO122" s="33">
        <v>3</v>
      </c>
      <c r="AP122" s="33">
        <v>5</v>
      </c>
      <c r="AQ122" s="33">
        <v>4</v>
      </c>
      <c r="AR122" s="33">
        <v>5</v>
      </c>
      <c r="AS122" s="33">
        <v>3</v>
      </c>
      <c r="AT122" s="33">
        <v>4</v>
      </c>
      <c r="AU122" s="33">
        <v>4</v>
      </c>
      <c r="AV122" s="33">
        <v>5</v>
      </c>
      <c r="AW122" s="33">
        <v>3</v>
      </c>
      <c r="AX122" s="33">
        <v>5</v>
      </c>
      <c r="AY122" s="33">
        <v>5</v>
      </c>
      <c r="AZ122" s="33">
        <v>5</v>
      </c>
      <c r="BA122" s="33">
        <v>4</v>
      </c>
      <c r="BB122" s="33">
        <v>4</v>
      </c>
      <c r="BC122" s="33">
        <v>5</v>
      </c>
      <c r="BD122" s="33">
        <v>3</v>
      </c>
      <c r="BE122" s="33">
        <v>5</v>
      </c>
      <c r="BF122" s="33">
        <v>5</v>
      </c>
      <c r="BG122" s="33" t="s">
        <v>634</v>
      </c>
      <c r="BH122" s="33" t="s">
        <v>635</v>
      </c>
      <c r="BI122" s="33">
        <v>3</v>
      </c>
      <c r="BJ122" s="33">
        <v>5</v>
      </c>
      <c r="BK122" s="33">
        <v>5</v>
      </c>
      <c r="BL122" s="33">
        <v>5</v>
      </c>
      <c r="BM122" s="33">
        <v>5</v>
      </c>
      <c r="BN122" s="33">
        <v>5</v>
      </c>
      <c r="BO122" s="33">
        <v>5</v>
      </c>
      <c r="BP122" s="33">
        <v>5</v>
      </c>
      <c r="BQ122" s="33">
        <v>5</v>
      </c>
      <c r="BR122" s="33">
        <v>2</v>
      </c>
      <c r="BS122" s="33">
        <v>3</v>
      </c>
      <c r="BT122" s="33">
        <v>3</v>
      </c>
      <c r="BU122" s="33">
        <v>5</v>
      </c>
      <c r="BV122" s="33">
        <v>5</v>
      </c>
      <c r="BW122" s="33" t="s">
        <v>147</v>
      </c>
      <c r="BX122" s="33" t="s">
        <v>636</v>
      </c>
      <c r="BY122" s="33" t="s">
        <v>163</v>
      </c>
      <c r="BZ122" s="33" t="s">
        <v>169</v>
      </c>
      <c r="CA122" s="33" t="s">
        <v>176</v>
      </c>
      <c r="CB122" s="33" t="s">
        <v>183</v>
      </c>
      <c r="CC122" s="33" t="s">
        <v>637</v>
      </c>
      <c r="CD122" s="33" t="s">
        <v>638</v>
      </c>
      <c r="CE122" s="33" t="s">
        <v>569</v>
      </c>
      <c r="CF122" s="33" t="s">
        <v>208</v>
      </c>
      <c r="CG122" s="33" t="s">
        <v>214</v>
      </c>
    </row>
    <row r="123" spans="1:86" ht="12.75" x14ac:dyDescent="0.2">
      <c r="A123" s="36">
        <v>43108.645491365736</v>
      </c>
      <c r="B123" s="33">
        <v>2</v>
      </c>
      <c r="C123" s="33">
        <v>5</v>
      </c>
      <c r="D123" s="33">
        <v>5</v>
      </c>
      <c r="E123" s="33">
        <v>4</v>
      </c>
      <c r="F123" s="33">
        <v>1</v>
      </c>
      <c r="G123" s="33">
        <v>5</v>
      </c>
      <c r="H123" s="33">
        <v>4</v>
      </c>
      <c r="I123" s="33">
        <v>3</v>
      </c>
      <c r="J123" s="33">
        <v>1</v>
      </c>
      <c r="K123" s="33">
        <v>3</v>
      </c>
      <c r="L123" s="33">
        <v>1</v>
      </c>
      <c r="M123" s="33">
        <v>1</v>
      </c>
      <c r="N123" s="33">
        <v>2</v>
      </c>
      <c r="O123" s="33">
        <v>2</v>
      </c>
      <c r="P123" s="33">
        <v>4</v>
      </c>
      <c r="Q123" s="33">
        <v>1</v>
      </c>
      <c r="R123" s="33">
        <v>3</v>
      </c>
      <c r="S123" s="33">
        <v>1</v>
      </c>
      <c r="T123" s="33">
        <v>1</v>
      </c>
      <c r="U123" s="33">
        <v>1</v>
      </c>
      <c r="V123" s="33">
        <v>1</v>
      </c>
      <c r="W123" s="33">
        <v>5</v>
      </c>
      <c r="X123" s="33">
        <v>4</v>
      </c>
      <c r="Y123" s="33">
        <v>4</v>
      </c>
      <c r="Z123" s="33">
        <v>4</v>
      </c>
      <c r="AA123" s="33">
        <v>4</v>
      </c>
      <c r="AB123" s="33">
        <v>4</v>
      </c>
      <c r="AC123" s="33">
        <v>5</v>
      </c>
      <c r="AD123" s="33">
        <v>5</v>
      </c>
      <c r="AE123" s="33">
        <v>4</v>
      </c>
      <c r="AF123" s="33" t="s">
        <v>5</v>
      </c>
      <c r="AG123" s="33">
        <v>4</v>
      </c>
      <c r="AH123" s="33">
        <v>4</v>
      </c>
      <c r="AI123" s="33">
        <v>4</v>
      </c>
      <c r="AJ123" s="33">
        <v>4</v>
      </c>
      <c r="AK123" s="33">
        <v>4</v>
      </c>
      <c r="AL123" s="33">
        <v>5</v>
      </c>
      <c r="AM123" s="33">
        <v>5</v>
      </c>
      <c r="AN123" s="33">
        <v>4</v>
      </c>
      <c r="AO123" s="33">
        <v>3</v>
      </c>
      <c r="AP123" s="33">
        <v>5</v>
      </c>
      <c r="AQ123" s="33">
        <v>5</v>
      </c>
      <c r="AR123" s="33">
        <v>4</v>
      </c>
      <c r="AS123" s="33">
        <v>1</v>
      </c>
      <c r="AT123" s="33">
        <v>4</v>
      </c>
      <c r="AU123" s="33">
        <v>1</v>
      </c>
      <c r="AV123" s="33">
        <v>3</v>
      </c>
      <c r="AW123" s="33">
        <v>3</v>
      </c>
      <c r="AX123" s="33">
        <v>2</v>
      </c>
      <c r="AY123" s="33">
        <v>5</v>
      </c>
      <c r="AZ123" s="33">
        <v>3</v>
      </c>
      <c r="BA123" s="33">
        <v>2</v>
      </c>
      <c r="BB123" s="33">
        <v>1</v>
      </c>
      <c r="BC123" s="33">
        <v>3</v>
      </c>
      <c r="BD123" s="33">
        <v>3</v>
      </c>
      <c r="BE123" s="33">
        <v>2</v>
      </c>
      <c r="BF123" s="33">
        <v>5</v>
      </c>
      <c r="BH123" s="33" t="s">
        <v>639</v>
      </c>
      <c r="BI123" s="33">
        <v>4</v>
      </c>
      <c r="BJ123" s="33">
        <v>4</v>
      </c>
      <c r="BK123" s="33">
        <v>4</v>
      </c>
      <c r="BM123" s="33">
        <v>5</v>
      </c>
      <c r="BN123" s="33">
        <v>5</v>
      </c>
      <c r="BO123" s="33">
        <v>2</v>
      </c>
      <c r="BP123" s="33">
        <v>5</v>
      </c>
      <c r="BQ123" s="33">
        <v>4</v>
      </c>
      <c r="BR123" s="33">
        <v>2</v>
      </c>
      <c r="BS123" s="33">
        <v>5</v>
      </c>
      <c r="BT123" s="33">
        <v>1</v>
      </c>
      <c r="BU123" s="33">
        <v>2</v>
      </c>
      <c r="BV123" s="33">
        <v>1</v>
      </c>
      <c r="BW123" s="33" t="s">
        <v>146</v>
      </c>
      <c r="BY123" s="33" t="s">
        <v>162</v>
      </c>
      <c r="BZ123" s="33" t="s">
        <v>169</v>
      </c>
      <c r="CA123" s="33" t="s">
        <v>176</v>
      </c>
      <c r="CB123" s="33" t="s">
        <v>184</v>
      </c>
      <c r="CC123" s="33" t="s">
        <v>345</v>
      </c>
      <c r="CD123" s="33" t="s">
        <v>153</v>
      </c>
      <c r="CE123" s="33" t="s">
        <v>339</v>
      </c>
      <c r="CF123" s="33" t="s">
        <v>208</v>
      </c>
      <c r="CG123" s="33" t="s">
        <v>214</v>
      </c>
    </row>
    <row r="124" spans="1:86" ht="12.75" x14ac:dyDescent="0.2">
      <c r="A124" s="36">
        <v>43108.645641284718</v>
      </c>
      <c r="B124" s="33">
        <v>2</v>
      </c>
      <c r="C124" s="33">
        <v>3</v>
      </c>
      <c r="D124" s="33">
        <v>3</v>
      </c>
      <c r="E124" s="33">
        <v>4</v>
      </c>
      <c r="F124" s="33">
        <v>4</v>
      </c>
      <c r="G124" s="33">
        <v>4</v>
      </c>
      <c r="H124" s="33">
        <v>3</v>
      </c>
      <c r="I124" s="33">
        <v>4</v>
      </c>
      <c r="J124" s="33">
        <v>3</v>
      </c>
      <c r="K124" s="33">
        <v>2</v>
      </c>
      <c r="L124" s="33">
        <v>4</v>
      </c>
      <c r="M124" s="33">
        <v>3</v>
      </c>
      <c r="N124" s="33">
        <v>4</v>
      </c>
      <c r="O124" s="33">
        <v>5</v>
      </c>
      <c r="P124" s="33">
        <v>5</v>
      </c>
      <c r="Q124" s="33">
        <v>4</v>
      </c>
      <c r="R124" s="33">
        <v>2</v>
      </c>
      <c r="S124" s="33">
        <v>1</v>
      </c>
      <c r="T124" s="33">
        <v>4</v>
      </c>
      <c r="U124" s="33">
        <v>1</v>
      </c>
      <c r="V124" s="33">
        <v>1</v>
      </c>
      <c r="W124" s="33">
        <v>4</v>
      </c>
      <c r="X124" s="33">
        <v>4</v>
      </c>
      <c r="Y124" s="33">
        <v>3</v>
      </c>
      <c r="Z124" s="33">
        <v>2</v>
      </c>
      <c r="AA124" s="33">
        <v>4</v>
      </c>
      <c r="AB124" s="33">
        <v>4</v>
      </c>
      <c r="AC124" s="33">
        <v>3</v>
      </c>
      <c r="AD124" s="33">
        <v>4</v>
      </c>
      <c r="AE124" s="33">
        <v>3</v>
      </c>
      <c r="AF124" s="33">
        <v>4</v>
      </c>
      <c r="AG124" s="33">
        <v>4</v>
      </c>
      <c r="AH124" s="33">
        <v>4</v>
      </c>
      <c r="AI124" s="33">
        <v>4</v>
      </c>
      <c r="AJ124" s="33">
        <v>3</v>
      </c>
      <c r="AK124" s="33">
        <v>3</v>
      </c>
      <c r="AL124" s="33">
        <v>4</v>
      </c>
      <c r="AM124" s="33">
        <v>5</v>
      </c>
      <c r="AN124" s="33">
        <v>4</v>
      </c>
      <c r="AO124" s="33">
        <v>4</v>
      </c>
      <c r="AP124" s="33">
        <v>4</v>
      </c>
      <c r="AQ124" s="33">
        <v>4</v>
      </c>
      <c r="AR124" s="33">
        <v>5</v>
      </c>
      <c r="AS124" s="33">
        <v>3</v>
      </c>
      <c r="AT124" s="33">
        <v>4</v>
      </c>
      <c r="AU124" s="33">
        <v>4</v>
      </c>
      <c r="AV124" s="33">
        <v>5</v>
      </c>
      <c r="AW124" s="33">
        <v>5</v>
      </c>
      <c r="AX124" s="33">
        <v>5</v>
      </c>
      <c r="AY124" s="33">
        <v>4</v>
      </c>
      <c r="AZ124" s="33">
        <v>5</v>
      </c>
      <c r="BA124" s="33">
        <v>3</v>
      </c>
      <c r="BB124" s="33">
        <v>3</v>
      </c>
      <c r="BC124" s="33">
        <v>4</v>
      </c>
      <c r="BD124" s="33">
        <v>4</v>
      </c>
      <c r="BE124" s="33">
        <v>4</v>
      </c>
      <c r="BF124" s="33">
        <v>4</v>
      </c>
      <c r="BG124" s="33" t="s">
        <v>640</v>
      </c>
      <c r="BH124" s="33" t="s">
        <v>418</v>
      </c>
      <c r="BI124" s="33">
        <v>3</v>
      </c>
      <c r="BJ124" s="33">
        <v>5</v>
      </c>
      <c r="BK124" s="33">
        <v>3</v>
      </c>
      <c r="BL124" s="33">
        <v>3</v>
      </c>
      <c r="BM124" s="33">
        <v>3</v>
      </c>
      <c r="BN124" s="33">
        <v>4</v>
      </c>
      <c r="BO124" s="33">
        <v>4</v>
      </c>
      <c r="BP124" s="33">
        <v>3</v>
      </c>
      <c r="BQ124" s="33">
        <v>2</v>
      </c>
      <c r="BR124" s="33">
        <v>1</v>
      </c>
      <c r="BS124" s="33">
        <v>3</v>
      </c>
      <c r="BT124" s="33">
        <v>3</v>
      </c>
      <c r="BU124" s="33">
        <v>2</v>
      </c>
      <c r="BV124" s="33">
        <v>3</v>
      </c>
      <c r="BW124" s="33" t="s">
        <v>148</v>
      </c>
      <c r="CA124" s="33" t="s">
        <v>641</v>
      </c>
      <c r="CB124" s="33" t="s">
        <v>183</v>
      </c>
      <c r="CD124" s="33" t="s">
        <v>202</v>
      </c>
      <c r="CE124" s="33" t="s">
        <v>642</v>
      </c>
      <c r="CF124" s="33" t="s">
        <v>643</v>
      </c>
      <c r="CG124" s="33" t="s">
        <v>214</v>
      </c>
    </row>
    <row r="125" spans="1:86" ht="12.75" x14ac:dyDescent="0.2">
      <c r="A125" s="36">
        <v>43108.64590181713</v>
      </c>
      <c r="B125" s="33">
        <v>5</v>
      </c>
      <c r="C125" s="33">
        <v>2</v>
      </c>
      <c r="D125" s="33">
        <v>2</v>
      </c>
      <c r="E125" s="33">
        <v>2</v>
      </c>
      <c r="F125" s="33">
        <v>3</v>
      </c>
      <c r="G125" s="33">
        <v>5</v>
      </c>
      <c r="H125" s="33">
        <v>1</v>
      </c>
      <c r="I125" s="33">
        <v>5</v>
      </c>
      <c r="J125" s="33">
        <v>3</v>
      </c>
      <c r="K125" s="33">
        <v>1</v>
      </c>
      <c r="L125" s="33">
        <v>4</v>
      </c>
      <c r="M125" s="33">
        <v>2</v>
      </c>
      <c r="N125" s="33">
        <v>5</v>
      </c>
      <c r="O125" s="33">
        <v>3</v>
      </c>
      <c r="P125" s="33">
        <v>5</v>
      </c>
      <c r="Q125" s="33">
        <v>4</v>
      </c>
      <c r="R125" s="33">
        <v>1</v>
      </c>
      <c r="S125" s="33">
        <v>3</v>
      </c>
      <c r="T125" s="33">
        <v>2</v>
      </c>
      <c r="U125" s="33">
        <v>3</v>
      </c>
      <c r="V125" s="33">
        <v>2</v>
      </c>
      <c r="W125" s="33">
        <v>4</v>
      </c>
      <c r="X125" s="33">
        <v>5</v>
      </c>
      <c r="Y125" s="33">
        <v>4</v>
      </c>
      <c r="Z125" s="33">
        <v>3</v>
      </c>
      <c r="AA125" s="33">
        <v>5</v>
      </c>
      <c r="AB125" s="33">
        <v>4</v>
      </c>
      <c r="AC125" s="33">
        <v>4</v>
      </c>
      <c r="AD125" s="33">
        <v>4</v>
      </c>
      <c r="AE125" s="33">
        <v>3</v>
      </c>
      <c r="AF125" s="33">
        <v>2</v>
      </c>
      <c r="AG125" s="33">
        <v>2</v>
      </c>
      <c r="AH125" s="33">
        <v>5</v>
      </c>
      <c r="AI125" s="33">
        <v>5</v>
      </c>
      <c r="AJ125" s="33">
        <v>4</v>
      </c>
      <c r="AK125" s="33">
        <v>4</v>
      </c>
      <c r="AL125" s="33">
        <v>1</v>
      </c>
      <c r="AM125" s="33">
        <v>1</v>
      </c>
      <c r="AN125" s="33">
        <v>1</v>
      </c>
      <c r="AO125" s="33">
        <v>4</v>
      </c>
      <c r="AP125" s="33">
        <v>5</v>
      </c>
      <c r="AQ125" s="33">
        <v>1</v>
      </c>
      <c r="AR125" s="33">
        <v>5</v>
      </c>
      <c r="AS125" s="33">
        <v>2</v>
      </c>
      <c r="AT125" s="33">
        <v>2</v>
      </c>
      <c r="AU125" s="33">
        <v>1</v>
      </c>
      <c r="AV125" s="33">
        <v>4</v>
      </c>
      <c r="AW125" s="33">
        <v>5</v>
      </c>
      <c r="AX125" s="33">
        <v>1</v>
      </c>
      <c r="AY125" s="33">
        <v>5</v>
      </c>
      <c r="AZ125" s="33">
        <v>2</v>
      </c>
      <c r="BA125" s="33">
        <v>1</v>
      </c>
      <c r="BB125" s="33">
        <v>2</v>
      </c>
      <c r="BC125" s="33">
        <v>3</v>
      </c>
      <c r="BD125" s="33">
        <v>2</v>
      </c>
      <c r="BE125" s="33">
        <v>1</v>
      </c>
      <c r="BF125" s="33">
        <v>5</v>
      </c>
      <c r="BH125" s="33" t="s">
        <v>125</v>
      </c>
      <c r="BI125" s="33">
        <v>4</v>
      </c>
      <c r="BJ125" s="33">
        <v>4</v>
      </c>
      <c r="BK125" s="33">
        <v>3</v>
      </c>
      <c r="BL125" s="33">
        <v>5</v>
      </c>
      <c r="BM125" s="33">
        <v>3</v>
      </c>
      <c r="BN125" s="33">
        <v>5</v>
      </c>
      <c r="BO125" s="33">
        <v>3</v>
      </c>
      <c r="BP125" s="33">
        <v>3</v>
      </c>
      <c r="BQ125" s="33">
        <v>3</v>
      </c>
      <c r="BR125" s="33">
        <v>3</v>
      </c>
      <c r="BS125" s="33">
        <v>5</v>
      </c>
      <c r="BT125" s="33">
        <v>2</v>
      </c>
      <c r="BU125" s="33">
        <v>4</v>
      </c>
      <c r="BV125" s="33">
        <v>3</v>
      </c>
      <c r="BW125" s="33" t="s">
        <v>148</v>
      </c>
      <c r="BY125" s="33" t="s">
        <v>163</v>
      </c>
      <c r="BZ125" s="33" t="s">
        <v>169</v>
      </c>
      <c r="CA125" s="33" t="s">
        <v>176</v>
      </c>
      <c r="CB125" s="33" t="s">
        <v>183</v>
      </c>
      <c r="CC125" s="33" t="s">
        <v>644</v>
      </c>
      <c r="CD125" s="33" t="s">
        <v>192</v>
      </c>
      <c r="CE125" s="33" t="s">
        <v>405</v>
      </c>
      <c r="CF125" s="33" t="s">
        <v>208</v>
      </c>
      <c r="CG125" s="33" t="s">
        <v>214</v>
      </c>
    </row>
    <row r="126" spans="1:86" ht="12.75" x14ac:dyDescent="0.2">
      <c r="A126" s="36">
        <v>43108.649365856487</v>
      </c>
      <c r="B126" s="33">
        <v>3</v>
      </c>
      <c r="C126" s="33">
        <v>5</v>
      </c>
      <c r="D126" s="33">
        <v>5</v>
      </c>
      <c r="E126" s="33">
        <v>5</v>
      </c>
      <c r="F126" s="33">
        <v>4</v>
      </c>
      <c r="G126" s="33">
        <v>5</v>
      </c>
      <c r="H126" s="33">
        <v>4</v>
      </c>
      <c r="I126" s="33">
        <v>5</v>
      </c>
      <c r="J126" s="33">
        <v>3</v>
      </c>
      <c r="K126" s="33">
        <v>5</v>
      </c>
      <c r="L126" s="33">
        <v>3</v>
      </c>
      <c r="M126" s="33">
        <v>5</v>
      </c>
      <c r="N126" s="33">
        <v>5</v>
      </c>
      <c r="O126" s="33">
        <v>3</v>
      </c>
      <c r="P126" s="33">
        <v>5</v>
      </c>
      <c r="Q126" s="33">
        <v>5</v>
      </c>
      <c r="R126" s="33">
        <v>4</v>
      </c>
      <c r="S126" s="33">
        <v>3</v>
      </c>
      <c r="T126" s="33">
        <v>3</v>
      </c>
      <c r="U126" s="33">
        <v>5</v>
      </c>
      <c r="V126" s="33">
        <v>4</v>
      </c>
      <c r="W126" s="33">
        <v>5</v>
      </c>
      <c r="X126" s="33">
        <v>5</v>
      </c>
      <c r="Y126" s="33">
        <v>3</v>
      </c>
      <c r="Z126" s="33">
        <v>3</v>
      </c>
      <c r="AA126" s="33">
        <v>4</v>
      </c>
      <c r="AB126" s="33">
        <v>3</v>
      </c>
      <c r="AC126" s="33">
        <v>4</v>
      </c>
      <c r="AD126" s="33">
        <v>5</v>
      </c>
      <c r="AE126" s="33">
        <v>3</v>
      </c>
      <c r="AF126" s="33">
        <v>3</v>
      </c>
      <c r="AG126" s="33">
        <v>5</v>
      </c>
      <c r="AH126" s="33">
        <v>4</v>
      </c>
      <c r="AI126" s="33">
        <v>5</v>
      </c>
      <c r="AJ126" s="33">
        <v>5</v>
      </c>
      <c r="AK126" s="33">
        <v>4</v>
      </c>
      <c r="AL126" s="33">
        <v>5</v>
      </c>
      <c r="AM126" s="33">
        <v>5</v>
      </c>
      <c r="AN126" s="33">
        <v>5</v>
      </c>
      <c r="AO126" s="33">
        <v>3</v>
      </c>
      <c r="AP126" s="33">
        <v>5</v>
      </c>
      <c r="AQ126" s="33">
        <v>4</v>
      </c>
      <c r="AR126" s="33">
        <v>5</v>
      </c>
      <c r="AS126" s="33">
        <v>3</v>
      </c>
      <c r="AT126" s="33">
        <v>5</v>
      </c>
      <c r="AU126" s="33">
        <v>3</v>
      </c>
      <c r="AV126" s="33">
        <v>5</v>
      </c>
      <c r="AW126" s="33">
        <v>5</v>
      </c>
      <c r="AX126" s="33">
        <v>3</v>
      </c>
      <c r="AY126" s="33">
        <v>5</v>
      </c>
      <c r="AZ126" s="33">
        <v>5</v>
      </c>
      <c r="BA126" s="33">
        <v>4</v>
      </c>
      <c r="BB126" s="33">
        <v>3</v>
      </c>
      <c r="BC126" s="33">
        <v>3</v>
      </c>
      <c r="BD126" s="33">
        <v>5</v>
      </c>
      <c r="BE126" s="33">
        <v>3</v>
      </c>
      <c r="BF126" s="33">
        <v>5</v>
      </c>
      <c r="BH126" s="33" t="s">
        <v>296</v>
      </c>
      <c r="BI126" s="33">
        <v>4</v>
      </c>
      <c r="BJ126" s="33">
        <v>5</v>
      </c>
      <c r="BK126" s="33">
        <v>5</v>
      </c>
      <c r="BL126" s="33">
        <v>4</v>
      </c>
      <c r="BM126" s="33">
        <v>4</v>
      </c>
      <c r="BN126" s="33">
        <v>5</v>
      </c>
      <c r="BO126" s="33">
        <v>5</v>
      </c>
      <c r="BP126" s="33">
        <v>5</v>
      </c>
      <c r="BQ126" s="33">
        <v>3</v>
      </c>
      <c r="BR126" s="33">
        <v>3</v>
      </c>
      <c r="BS126" s="33">
        <v>4</v>
      </c>
      <c r="BT126" s="33">
        <v>5</v>
      </c>
      <c r="BU126" s="33">
        <v>5</v>
      </c>
      <c r="BV126" s="33">
        <v>3</v>
      </c>
      <c r="BW126" s="33" t="s">
        <v>146</v>
      </c>
      <c r="BX126" s="33" t="s">
        <v>645</v>
      </c>
      <c r="BY126" s="33" t="s">
        <v>163</v>
      </c>
      <c r="BZ126" s="33" t="s">
        <v>170</v>
      </c>
      <c r="CA126" s="33" t="s">
        <v>181</v>
      </c>
      <c r="CB126" s="33" t="s">
        <v>183</v>
      </c>
      <c r="CC126" s="33" t="s">
        <v>646</v>
      </c>
      <c r="CD126" s="33" t="s">
        <v>203</v>
      </c>
      <c r="CE126" s="33" t="s">
        <v>647</v>
      </c>
      <c r="CF126" s="33" t="s">
        <v>208</v>
      </c>
      <c r="CG126" s="33" t="s">
        <v>214</v>
      </c>
    </row>
    <row r="127" spans="1:86" ht="12.75" x14ac:dyDescent="0.2">
      <c r="A127" s="36">
        <v>43108.653612581023</v>
      </c>
      <c r="B127" s="33" t="s">
        <v>5</v>
      </c>
      <c r="C127" s="33" t="s">
        <v>5</v>
      </c>
      <c r="D127" s="33" t="s">
        <v>5</v>
      </c>
      <c r="E127" s="33" t="s">
        <v>5</v>
      </c>
      <c r="F127" s="33">
        <v>5</v>
      </c>
      <c r="G127" s="33">
        <v>4</v>
      </c>
      <c r="H127" s="33" t="s">
        <v>5</v>
      </c>
      <c r="I127" s="33" t="s">
        <v>5</v>
      </c>
      <c r="J127" s="33">
        <v>5</v>
      </c>
      <c r="K127" s="33">
        <v>4</v>
      </c>
      <c r="L127" s="33">
        <v>2</v>
      </c>
      <c r="M127" s="33">
        <v>5</v>
      </c>
      <c r="N127" s="33">
        <v>3</v>
      </c>
      <c r="O127" s="33">
        <v>3</v>
      </c>
      <c r="P127" s="33" t="s">
        <v>5</v>
      </c>
      <c r="Q127" s="33" t="s">
        <v>5</v>
      </c>
      <c r="R127" s="33">
        <v>3</v>
      </c>
      <c r="S127" s="33">
        <v>5</v>
      </c>
      <c r="T127" s="33">
        <v>5</v>
      </c>
      <c r="U127" s="33">
        <v>5</v>
      </c>
      <c r="V127" s="33">
        <v>3</v>
      </c>
      <c r="W127" s="33">
        <v>5</v>
      </c>
      <c r="X127" s="33">
        <v>5</v>
      </c>
      <c r="Y127" s="33">
        <v>4</v>
      </c>
      <c r="Z127" s="33">
        <v>4</v>
      </c>
      <c r="AA127" s="33">
        <v>4</v>
      </c>
      <c r="AB127" s="33">
        <v>5</v>
      </c>
      <c r="AC127" s="33">
        <v>4</v>
      </c>
      <c r="AD127" s="33" t="s">
        <v>5</v>
      </c>
      <c r="AE127" s="33">
        <v>4</v>
      </c>
      <c r="AF127" s="33">
        <v>4</v>
      </c>
      <c r="AG127" s="33">
        <v>4</v>
      </c>
      <c r="AH127" s="33">
        <v>4</v>
      </c>
      <c r="AI127" s="33">
        <v>4</v>
      </c>
      <c r="AJ127" s="33">
        <v>4</v>
      </c>
      <c r="AK127" s="33" t="s">
        <v>5</v>
      </c>
      <c r="AL127" s="33" t="s">
        <v>5</v>
      </c>
      <c r="AM127" s="33" t="s">
        <v>5</v>
      </c>
      <c r="AN127" s="33">
        <v>4</v>
      </c>
      <c r="AO127" s="33">
        <v>5</v>
      </c>
      <c r="AP127" s="33">
        <v>4</v>
      </c>
      <c r="AQ127" s="33" t="s">
        <v>5</v>
      </c>
      <c r="AR127" s="33">
        <v>5</v>
      </c>
      <c r="AS127" s="33">
        <v>5</v>
      </c>
      <c r="AT127" s="33">
        <v>5</v>
      </c>
      <c r="AU127" s="33">
        <v>5</v>
      </c>
      <c r="AV127" s="33">
        <v>5</v>
      </c>
      <c r="AW127" s="33">
        <v>5</v>
      </c>
      <c r="AX127" s="33">
        <v>3</v>
      </c>
      <c r="AY127" s="33">
        <v>5</v>
      </c>
      <c r="AZ127" s="33">
        <v>5</v>
      </c>
      <c r="BA127" s="33">
        <v>4</v>
      </c>
      <c r="BB127" s="33">
        <v>4</v>
      </c>
      <c r="BC127" s="33">
        <v>4</v>
      </c>
      <c r="BD127" s="33">
        <v>4</v>
      </c>
      <c r="BE127" s="33">
        <v>4</v>
      </c>
      <c r="BF127" s="33">
        <v>5</v>
      </c>
      <c r="BH127" s="33" t="s">
        <v>125</v>
      </c>
      <c r="BI127" s="33" t="s">
        <v>5</v>
      </c>
      <c r="BJ127" s="33" t="s">
        <v>5</v>
      </c>
      <c r="BK127" s="33" t="s">
        <v>5</v>
      </c>
      <c r="BL127" s="33">
        <v>5</v>
      </c>
      <c r="BM127" s="33">
        <v>5</v>
      </c>
      <c r="BN127" s="33" t="s">
        <v>5</v>
      </c>
      <c r="BO127" s="33" t="s">
        <v>5</v>
      </c>
      <c r="BP127" s="33" t="s">
        <v>5</v>
      </c>
      <c r="BQ127" s="33">
        <v>5</v>
      </c>
      <c r="BR127" s="33">
        <v>3</v>
      </c>
      <c r="BS127" s="33">
        <v>5</v>
      </c>
      <c r="BT127" s="33" t="s">
        <v>5</v>
      </c>
      <c r="BU127" s="33">
        <v>5</v>
      </c>
      <c r="BV127" s="33">
        <v>5</v>
      </c>
      <c r="BW127" s="33" t="s">
        <v>148</v>
      </c>
      <c r="BX127" s="33" t="s">
        <v>648</v>
      </c>
      <c r="BY127" s="33" t="s">
        <v>162</v>
      </c>
      <c r="BZ127" s="33" t="s">
        <v>171</v>
      </c>
      <c r="CA127" s="33" t="s">
        <v>176</v>
      </c>
      <c r="CB127" s="33" t="s">
        <v>184</v>
      </c>
      <c r="CC127" s="33" t="s">
        <v>191</v>
      </c>
      <c r="CD127" s="33" t="s">
        <v>192</v>
      </c>
      <c r="CE127" s="33" t="s">
        <v>153</v>
      </c>
      <c r="CF127" s="33" t="s">
        <v>208</v>
      </c>
      <c r="CG127" s="33" t="s">
        <v>214</v>
      </c>
    </row>
    <row r="128" spans="1:86" ht="12.75" x14ac:dyDescent="0.2">
      <c r="A128" s="36">
        <v>43108.656114467594</v>
      </c>
      <c r="B128" s="33">
        <v>3</v>
      </c>
      <c r="C128" s="33">
        <v>5</v>
      </c>
      <c r="D128" s="33">
        <v>5</v>
      </c>
      <c r="E128" s="33">
        <v>3</v>
      </c>
      <c r="F128" s="33">
        <v>2</v>
      </c>
      <c r="G128" s="33">
        <v>5</v>
      </c>
      <c r="H128" s="33">
        <v>5</v>
      </c>
      <c r="I128" s="33">
        <v>4</v>
      </c>
      <c r="J128" s="33">
        <v>4</v>
      </c>
      <c r="K128" s="33">
        <v>3</v>
      </c>
      <c r="L128" s="33">
        <v>2</v>
      </c>
      <c r="M128" s="33">
        <v>5</v>
      </c>
      <c r="N128" s="33">
        <v>3</v>
      </c>
      <c r="O128" s="33">
        <v>4</v>
      </c>
      <c r="P128" s="33">
        <v>3</v>
      </c>
      <c r="Q128" s="33">
        <v>4</v>
      </c>
      <c r="R128" s="33">
        <v>3</v>
      </c>
      <c r="S128" s="33">
        <v>3</v>
      </c>
      <c r="T128" s="33">
        <v>1</v>
      </c>
      <c r="U128" s="33">
        <v>3</v>
      </c>
      <c r="V128" s="33">
        <v>2</v>
      </c>
      <c r="W128" s="33">
        <v>5</v>
      </c>
      <c r="X128" s="33">
        <v>4</v>
      </c>
      <c r="Y128" s="33">
        <v>3</v>
      </c>
      <c r="Z128" s="33">
        <v>3</v>
      </c>
      <c r="AA128" s="33">
        <v>5</v>
      </c>
      <c r="AB128" s="33">
        <v>5</v>
      </c>
      <c r="AC128" s="33">
        <v>4</v>
      </c>
      <c r="AD128" s="33">
        <v>4</v>
      </c>
      <c r="AE128" s="33">
        <v>3</v>
      </c>
      <c r="AF128" s="33">
        <v>3</v>
      </c>
      <c r="AG128" s="33">
        <v>5</v>
      </c>
      <c r="AH128" s="33">
        <v>4</v>
      </c>
      <c r="AI128" s="33">
        <v>4</v>
      </c>
      <c r="AJ128" s="33">
        <v>4</v>
      </c>
      <c r="AK128" s="33">
        <v>4</v>
      </c>
      <c r="AL128" s="33">
        <v>5</v>
      </c>
      <c r="AM128" s="33">
        <v>5</v>
      </c>
      <c r="AN128" s="33">
        <v>4</v>
      </c>
      <c r="AO128" s="33">
        <v>4</v>
      </c>
      <c r="AP128" s="33">
        <v>5</v>
      </c>
      <c r="AQ128" s="33">
        <v>5</v>
      </c>
      <c r="AR128" s="33">
        <v>3</v>
      </c>
      <c r="AS128" s="33">
        <v>3</v>
      </c>
      <c r="AT128" s="33">
        <v>4</v>
      </c>
      <c r="AU128" s="33">
        <v>2</v>
      </c>
      <c r="AV128" s="33">
        <v>5</v>
      </c>
      <c r="AW128" s="33">
        <v>4</v>
      </c>
      <c r="AX128" s="33">
        <v>4</v>
      </c>
      <c r="AY128" s="33">
        <v>3</v>
      </c>
      <c r="AZ128" s="33">
        <v>4</v>
      </c>
      <c r="BA128" s="33">
        <v>3</v>
      </c>
      <c r="BB128" s="33">
        <v>4</v>
      </c>
      <c r="BC128" s="33">
        <v>1</v>
      </c>
      <c r="BD128" s="33">
        <v>4</v>
      </c>
      <c r="BE128" s="33">
        <v>3</v>
      </c>
      <c r="BF128" s="33">
        <v>5</v>
      </c>
      <c r="BI128" s="33" t="s">
        <v>5</v>
      </c>
      <c r="BJ128" s="33" t="s">
        <v>5</v>
      </c>
      <c r="BK128" s="33" t="s">
        <v>5</v>
      </c>
      <c r="BL128" s="33" t="s">
        <v>5</v>
      </c>
      <c r="BM128" s="33" t="s">
        <v>5</v>
      </c>
      <c r="BN128" s="33" t="s">
        <v>5</v>
      </c>
      <c r="BO128" s="33" t="s">
        <v>5</v>
      </c>
      <c r="BP128" s="33" t="s">
        <v>5</v>
      </c>
      <c r="BQ128" s="33">
        <v>3</v>
      </c>
      <c r="BR128" s="33">
        <v>2</v>
      </c>
      <c r="BS128" s="33">
        <v>3</v>
      </c>
      <c r="BT128" s="33">
        <v>4</v>
      </c>
      <c r="BU128" s="33">
        <v>5</v>
      </c>
      <c r="BV128" s="33">
        <v>4</v>
      </c>
      <c r="BW128" s="33" t="s">
        <v>145</v>
      </c>
      <c r="BY128" s="33" t="s">
        <v>162</v>
      </c>
      <c r="BZ128" s="33" t="s">
        <v>169</v>
      </c>
      <c r="CA128" s="33" t="s">
        <v>179</v>
      </c>
      <c r="CB128" s="33" t="s">
        <v>183</v>
      </c>
      <c r="CC128" s="33" t="s">
        <v>649</v>
      </c>
      <c r="CD128" s="33" t="s">
        <v>203</v>
      </c>
      <c r="CE128" s="33" t="s">
        <v>383</v>
      </c>
      <c r="CF128" s="33" t="s">
        <v>208</v>
      </c>
      <c r="CG128" s="33" t="s">
        <v>214</v>
      </c>
    </row>
    <row r="129" spans="1:86" ht="12.75" x14ac:dyDescent="0.2">
      <c r="A129" s="36">
        <v>43108.657648368055</v>
      </c>
      <c r="B129" s="33">
        <v>3</v>
      </c>
      <c r="C129" s="33">
        <v>5</v>
      </c>
      <c r="D129" s="33">
        <v>1</v>
      </c>
      <c r="E129" s="33">
        <v>1</v>
      </c>
      <c r="F129" s="33">
        <v>3</v>
      </c>
      <c r="G129" s="33">
        <v>3</v>
      </c>
      <c r="H129" s="33">
        <v>1</v>
      </c>
      <c r="I129" s="33">
        <v>3</v>
      </c>
      <c r="J129" s="33">
        <v>3</v>
      </c>
      <c r="K129" s="33">
        <v>3</v>
      </c>
      <c r="L129" s="33">
        <v>1</v>
      </c>
      <c r="M129" s="33">
        <v>4</v>
      </c>
      <c r="N129" s="33">
        <v>3</v>
      </c>
      <c r="O129" s="33">
        <v>1</v>
      </c>
      <c r="P129" s="33">
        <v>1</v>
      </c>
      <c r="Q129" s="33">
        <v>3</v>
      </c>
      <c r="R129" s="33">
        <v>1</v>
      </c>
      <c r="S129" s="33">
        <v>1</v>
      </c>
      <c r="T129" s="33">
        <v>4</v>
      </c>
      <c r="U129" s="33">
        <v>1</v>
      </c>
      <c r="V129" s="33">
        <v>1</v>
      </c>
      <c r="W129" s="33">
        <v>4</v>
      </c>
      <c r="X129" s="33" t="s">
        <v>5</v>
      </c>
      <c r="Y129" s="33" t="s">
        <v>5</v>
      </c>
      <c r="Z129" s="33">
        <v>5</v>
      </c>
      <c r="AA129" s="33" t="s">
        <v>5</v>
      </c>
      <c r="AB129" s="33">
        <v>5</v>
      </c>
      <c r="AC129" s="33" t="s">
        <v>5</v>
      </c>
      <c r="AD129" s="33" t="s">
        <v>5</v>
      </c>
      <c r="AE129" s="33" t="s">
        <v>5</v>
      </c>
      <c r="AF129" s="33" t="s">
        <v>5</v>
      </c>
      <c r="AG129" s="33" t="s">
        <v>5</v>
      </c>
      <c r="AH129" s="33" t="s">
        <v>5</v>
      </c>
      <c r="AI129" s="33" t="s">
        <v>5</v>
      </c>
      <c r="AJ129" s="33" t="s">
        <v>5</v>
      </c>
      <c r="AK129" s="33" t="s">
        <v>5</v>
      </c>
      <c r="AL129" s="33">
        <v>5</v>
      </c>
      <c r="AM129" s="33">
        <v>1</v>
      </c>
      <c r="AN129" s="33">
        <v>1</v>
      </c>
      <c r="AO129" s="33">
        <v>1</v>
      </c>
      <c r="AP129" s="33">
        <v>4</v>
      </c>
      <c r="AQ129" s="33">
        <v>1</v>
      </c>
      <c r="AR129" s="33">
        <v>3</v>
      </c>
      <c r="AS129" s="33">
        <v>5</v>
      </c>
      <c r="AT129" s="33">
        <v>4</v>
      </c>
      <c r="AU129" s="33" t="s">
        <v>5</v>
      </c>
      <c r="AV129" s="33">
        <v>5</v>
      </c>
      <c r="AW129" s="33">
        <v>1</v>
      </c>
      <c r="AX129" s="33">
        <v>1</v>
      </c>
      <c r="AY129" s="33">
        <v>1</v>
      </c>
      <c r="AZ129" s="33">
        <v>1</v>
      </c>
      <c r="BA129" s="33">
        <v>1</v>
      </c>
      <c r="BB129" s="33">
        <v>1</v>
      </c>
      <c r="BC129" s="33">
        <v>4</v>
      </c>
      <c r="BD129" s="33">
        <v>1</v>
      </c>
      <c r="BE129" s="33">
        <v>1</v>
      </c>
      <c r="BF129" s="33">
        <v>3</v>
      </c>
      <c r="BI129" s="33" t="s">
        <v>5</v>
      </c>
      <c r="BJ129" s="33" t="s">
        <v>5</v>
      </c>
      <c r="BK129" s="33" t="s">
        <v>5</v>
      </c>
      <c r="BL129" s="33" t="s">
        <v>5</v>
      </c>
      <c r="BM129" s="33" t="s">
        <v>5</v>
      </c>
      <c r="BN129" s="33" t="s">
        <v>5</v>
      </c>
      <c r="BO129" s="33" t="s">
        <v>5</v>
      </c>
      <c r="BP129" s="33" t="s">
        <v>5</v>
      </c>
      <c r="BQ129" s="33">
        <v>1</v>
      </c>
      <c r="BR129" s="33" t="s">
        <v>5</v>
      </c>
      <c r="BS129" s="33">
        <v>5</v>
      </c>
      <c r="BT129" s="33">
        <v>1</v>
      </c>
      <c r="BU129" s="33">
        <v>1</v>
      </c>
      <c r="BV129" s="33">
        <v>4</v>
      </c>
      <c r="BW129" s="33" t="s">
        <v>145</v>
      </c>
      <c r="BY129" s="33" t="s">
        <v>162</v>
      </c>
      <c r="BZ129" s="33" t="s">
        <v>172</v>
      </c>
      <c r="CA129" s="33" t="s">
        <v>180</v>
      </c>
      <c r="CB129" s="33" t="s">
        <v>183</v>
      </c>
      <c r="CC129" s="33" t="s">
        <v>650</v>
      </c>
      <c r="CD129" s="33" t="s">
        <v>155</v>
      </c>
      <c r="CE129" s="33" t="s">
        <v>651</v>
      </c>
      <c r="CF129" s="33" t="s">
        <v>208</v>
      </c>
      <c r="CG129" s="33" t="s">
        <v>214</v>
      </c>
    </row>
    <row r="130" spans="1:86" ht="12.75" x14ac:dyDescent="0.2">
      <c r="A130" s="36">
        <v>43108.657944004633</v>
      </c>
      <c r="B130" s="33">
        <v>5</v>
      </c>
      <c r="C130" s="33">
        <v>5</v>
      </c>
      <c r="D130" s="33">
        <v>5</v>
      </c>
      <c r="E130" s="33">
        <v>5</v>
      </c>
      <c r="F130" s="33">
        <v>2</v>
      </c>
      <c r="G130" s="33">
        <v>5</v>
      </c>
      <c r="H130" s="33">
        <v>4</v>
      </c>
      <c r="I130" s="33">
        <v>4</v>
      </c>
      <c r="J130" s="33">
        <v>3</v>
      </c>
      <c r="K130" s="33">
        <v>2</v>
      </c>
      <c r="L130" s="33">
        <v>1</v>
      </c>
      <c r="M130" s="33">
        <v>4</v>
      </c>
      <c r="N130" s="33">
        <v>2</v>
      </c>
      <c r="O130" s="33">
        <v>3</v>
      </c>
      <c r="P130" s="33">
        <v>4</v>
      </c>
      <c r="Q130" s="33">
        <v>3</v>
      </c>
      <c r="R130" s="33">
        <v>3</v>
      </c>
      <c r="S130" s="33">
        <v>1</v>
      </c>
      <c r="T130" s="33">
        <v>2</v>
      </c>
      <c r="U130" s="33">
        <v>3</v>
      </c>
      <c r="V130" s="33">
        <v>1</v>
      </c>
      <c r="W130" s="33">
        <v>5</v>
      </c>
      <c r="X130" s="33">
        <v>5</v>
      </c>
      <c r="Y130" s="33">
        <v>4</v>
      </c>
      <c r="Z130" s="33">
        <v>4</v>
      </c>
      <c r="AA130" s="33">
        <v>4</v>
      </c>
      <c r="AB130" s="33">
        <v>5</v>
      </c>
      <c r="AC130" s="33">
        <v>5</v>
      </c>
      <c r="AD130" s="33">
        <v>4</v>
      </c>
      <c r="AE130" s="33">
        <v>3</v>
      </c>
      <c r="AF130" s="33">
        <v>4</v>
      </c>
      <c r="AG130" s="33">
        <v>5</v>
      </c>
      <c r="AH130" s="33">
        <v>5</v>
      </c>
      <c r="AI130" s="33">
        <v>5</v>
      </c>
      <c r="AJ130" s="33">
        <v>3</v>
      </c>
      <c r="AK130" s="33">
        <v>5</v>
      </c>
      <c r="AL130" s="33">
        <v>5</v>
      </c>
      <c r="AM130" s="33">
        <v>5</v>
      </c>
      <c r="AN130" s="33">
        <v>5</v>
      </c>
      <c r="AO130" s="33">
        <v>1</v>
      </c>
      <c r="AP130" s="33">
        <v>5</v>
      </c>
      <c r="AQ130" s="33">
        <v>5</v>
      </c>
      <c r="AR130" s="33">
        <v>5</v>
      </c>
      <c r="AS130" s="33">
        <v>3</v>
      </c>
      <c r="AT130" s="33">
        <v>2</v>
      </c>
      <c r="AU130" s="33">
        <v>2</v>
      </c>
      <c r="AV130" s="33">
        <v>4</v>
      </c>
      <c r="AW130" s="33">
        <v>3</v>
      </c>
      <c r="AX130" s="33">
        <v>2</v>
      </c>
      <c r="AY130" s="33">
        <v>4</v>
      </c>
      <c r="AZ130" s="33">
        <v>3</v>
      </c>
      <c r="BA130" s="33">
        <v>3</v>
      </c>
      <c r="BB130" s="33">
        <v>1</v>
      </c>
      <c r="BC130" s="33">
        <v>2</v>
      </c>
      <c r="BD130" s="33">
        <v>4</v>
      </c>
      <c r="BE130" s="33">
        <v>1</v>
      </c>
      <c r="BF130" s="33">
        <v>5</v>
      </c>
      <c r="BH130" s="33" t="s">
        <v>130</v>
      </c>
      <c r="BI130" s="33">
        <v>1</v>
      </c>
      <c r="BJ130" s="33">
        <v>4</v>
      </c>
      <c r="BK130" s="33">
        <v>4</v>
      </c>
      <c r="BL130" s="33" t="s">
        <v>5</v>
      </c>
      <c r="BM130" s="33" t="s">
        <v>5</v>
      </c>
      <c r="BN130" s="33">
        <v>2</v>
      </c>
      <c r="BO130" s="33" t="s">
        <v>5</v>
      </c>
      <c r="BP130" s="33" t="s">
        <v>5</v>
      </c>
      <c r="BQ130" s="33" t="s">
        <v>5</v>
      </c>
      <c r="BR130" s="33" t="s">
        <v>5</v>
      </c>
      <c r="BS130" s="33">
        <v>4</v>
      </c>
      <c r="BT130" s="33">
        <v>1</v>
      </c>
      <c r="BU130" s="33" t="s">
        <v>5</v>
      </c>
      <c r="BV130" s="33">
        <v>3</v>
      </c>
      <c r="BW130" s="33" t="s">
        <v>374</v>
      </c>
      <c r="BX130" s="33" t="s">
        <v>652</v>
      </c>
      <c r="BY130" s="33" t="s">
        <v>163</v>
      </c>
      <c r="BZ130" s="33" t="s">
        <v>172</v>
      </c>
      <c r="CA130" s="33" t="s">
        <v>176</v>
      </c>
      <c r="CB130" s="33" t="s">
        <v>183</v>
      </c>
      <c r="CC130" s="33" t="s">
        <v>653</v>
      </c>
      <c r="CD130" s="33" t="s">
        <v>203</v>
      </c>
      <c r="CE130" s="33" t="s">
        <v>484</v>
      </c>
      <c r="CF130" s="33" t="s">
        <v>208</v>
      </c>
      <c r="CG130" s="33" t="s">
        <v>214</v>
      </c>
    </row>
    <row r="131" spans="1:86" ht="12.75" x14ac:dyDescent="0.2">
      <c r="A131" s="36">
        <v>43108.659324884255</v>
      </c>
      <c r="B131" s="33">
        <v>3</v>
      </c>
      <c r="C131" s="33">
        <v>4</v>
      </c>
      <c r="D131" s="33">
        <v>4</v>
      </c>
      <c r="E131" s="33">
        <v>2</v>
      </c>
      <c r="F131" s="33">
        <v>2</v>
      </c>
      <c r="G131" s="33">
        <v>3</v>
      </c>
      <c r="H131" s="33">
        <v>4</v>
      </c>
      <c r="I131" s="33">
        <v>4</v>
      </c>
      <c r="J131" s="33">
        <v>3</v>
      </c>
      <c r="K131" s="33">
        <v>3</v>
      </c>
      <c r="L131" s="33">
        <v>2</v>
      </c>
      <c r="M131" s="33">
        <v>4</v>
      </c>
      <c r="N131" s="33">
        <v>4</v>
      </c>
      <c r="O131" s="33">
        <v>2</v>
      </c>
      <c r="P131" s="33">
        <v>3</v>
      </c>
      <c r="Q131" s="33">
        <v>3</v>
      </c>
      <c r="R131" s="33">
        <v>2</v>
      </c>
      <c r="S131" s="33">
        <v>2</v>
      </c>
      <c r="T131" s="33">
        <v>2</v>
      </c>
      <c r="U131" s="33">
        <v>3</v>
      </c>
      <c r="V131" s="33">
        <v>2</v>
      </c>
      <c r="W131" s="33">
        <v>3</v>
      </c>
      <c r="X131" s="33">
        <v>4</v>
      </c>
      <c r="Y131" s="33">
        <v>2</v>
      </c>
      <c r="Z131" s="33">
        <v>2</v>
      </c>
      <c r="AA131" s="33">
        <v>3</v>
      </c>
      <c r="AB131" s="33">
        <v>4</v>
      </c>
      <c r="AC131" s="33">
        <v>4</v>
      </c>
      <c r="AD131" s="33">
        <v>4</v>
      </c>
      <c r="AE131" s="33">
        <v>2</v>
      </c>
      <c r="AF131" s="33">
        <v>3</v>
      </c>
      <c r="AG131" s="33">
        <v>4</v>
      </c>
      <c r="AH131" s="33">
        <v>3</v>
      </c>
      <c r="AI131" s="33">
        <v>4</v>
      </c>
      <c r="AJ131" s="33">
        <v>4</v>
      </c>
      <c r="AK131" s="33">
        <v>3</v>
      </c>
      <c r="AL131" s="33">
        <v>4</v>
      </c>
      <c r="AM131" s="33">
        <v>4</v>
      </c>
      <c r="AN131" s="33">
        <v>3</v>
      </c>
      <c r="AO131" s="33">
        <v>3</v>
      </c>
      <c r="AP131" s="33">
        <v>4</v>
      </c>
      <c r="AQ131" s="33">
        <v>4</v>
      </c>
      <c r="AR131" s="33">
        <v>3</v>
      </c>
      <c r="AS131" s="33">
        <v>3</v>
      </c>
      <c r="AT131" s="33">
        <v>3</v>
      </c>
      <c r="AU131" s="33">
        <v>4</v>
      </c>
      <c r="AV131" s="33">
        <v>4</v>
      </c>
      <c r="AW131" s="33">
        <v>4</v>
      </c>
      <c r="AX131" s="33">
        <v>4</v>
      </c>
      <c r="AY131" s="33">
        <v>4</v>
      </c>
      <c r="AZ131" s="33">
        <v>2</v>
      </c>
      <c r="BA131" s="33">
        <v>2</v>
      </c>
      <c r="BB131" s="33">
        <v>2</v>
      </c>
      <c r="BC131" s="33">
        <v>2</v>
      </c>
      <c r="BD131" s="33">
        <v>3</v>
      </c>
      <c r="BE131" s="33">
        <v>2</v>
      </c>
      <c r="BF131" s="33">
        <v>2</v>
      </c>
      <c r="BH131" s="33" t="s">
        <v>393</v>
      </c>
      <c r="BI131" s="33">
        <v>4</v>
      </c>
      <c r="BJ131" s="33">
        <v>3</v>
      </c>
      <c r="BK131" s="33">
        <v>3</v>
      </c>
      <c r="BL131" s="33">
        <v>4</v>
      </c>
      <c r="BM131" s="33">
        <v>4</v>
      </c>
      <c r="BN131" s="33">
        <v>5</v>
      </c>
      <c r="BO131" s="33">
        <v>3</v>
      </c>
      <c r="BP131" s="33">
        <v>3</v>
      </c>
      <c r="BQ131" s="33">
        <v>3</v>
      </c>
      <c r="BR131" s="33">
        <v>2</v>
      </c>
      <c r="BS131" s="33">
        <v>4</v>
      </c>
      <c r="BT131" s="33">
        <v>2</v>
      </c>
      <c r="BU131" s="33">
        <v>3</v>
      </c>
      <c r="BV131" s="33" t="s">
        <v>5</v>
      </c>
      <c r="BW131" s="33" t="s">
        <v>374</v>
      </c>
      <c r="BY131" s="33" t="s">
        <v>162</v>
      </c>
      <c r="BZ131" s="33" t="s">
        <v>170</v>
      </c>
      <c r="CA131" s="33" t="s">
        <v>176</v>
      </c>
      <c r="CB131" s="33" t="s">
        <v>183</v>
      </c>
      <c r="CC131" s="33" t="s">
        <v>379</v>
      </c>
      <c r="CD131" s="33" t="s">
        <v>202</v>
      </c>
      <c r="CE131" s="33" t="s">
        <v>498</v>
      </c>
      <c r="CF131" s="33" t="s">
        <v>208</v>
      </c>
      <c r="CG131" s="33" t="s">
        <v>214</v>
      </c>
    </row>
    <row r="132" spans="1:86" ht="12.75" x14ac:dyDescent="0.2">
      <c r="A132" s="36">
        <v>43108.660675162042</v>
      </c>
      <c r="B132" s="33">
        <v>1</v>
      </c>
      <c r="C132" s="33">
        <v>1</v>
      </c>
      <c r="D132" s="33">
        <v>1</v>
      </c>
      <c r="E132" s="33">
        <v>1</v>
      </c>
      <c r="F132" s="33">
        <v>1</v>
      </c>
      <c r="G132" s="33">
        <v>5</v>
      </c>
      <c r="H132" s="33">
        <v>3</v>
      </c>
      <c r="I132" s="33">
        <v>5</v>
      </c>
      <c r="J132" s="33">
        <v>1</v>
      </c>
      <c r="K132" s="33">
        <v>1</v>
      </c>
      <c r="L132" s="33">
        <v>1</v>
      </c>
      <c r="M132" s="33">
        <v>1</v>
      </c>
      <c r="N132" s="33">
        <v>1</v>
      </c>
      <c r="O132" s="33">
        <v>2</v>
      </c>
      <c r="P132" s="33">
        <v>5</v>
      </c>
      <c r="Q132" s="33">
        <v>5</v>
      </c>
      <c r="R132" s="33">
        <v>5</v>
      </c>
      <c r="S132" s="33">
        <v>1</v>
      </c>
      <c r="T132" s="33">
        <v>1</v>
      </c>
      <c r="U132" s="33">
        <v>1</v>
      </c>
      <c r="V132" s="33">
        <v>1</v>
      </c>
      <c r="W132" s="33">
        <v>2</v>
      </c>
      <c r="X132" s="33">
        <v>5</v>
      </c>
      <c r="Y132" s="33">
        <v>3</v>
      </c>
      <c r="Z132" s="33">
        <v>4</v>
      </c>
      <c r="AA132" s="33">
        <v>3</v>
      </c>
      <c r="AB132" s="33">
        <v>3</v>
      </c>
      <c r="AC132" s="33">
        <v>4</v>
      </c>
      <c r="AD132" s="33">
        <v>3</v>
      </c>
      <c r="AE132" s="33">
        <v>4</v>
      </c>
      <c r="AF132" s="33">
        <v>3</v>
      </c>
      <c r="AG132" s="33">
        <v>3</v>
      </c>
      <c r="AH132" s="33">
        <v>1</v>
      </c>
      <c r="AI132" s="33">
        <v>3</v>
      </c>
      <c r="AJ132" s="33">
        <v>3</v>
      </c>
      <c r="AK132" s="33">
        <v>1</v>
      </c>
      <c r="AL132" s="33">
        <v>4</v>
      </c>
      <c r="AM132" s="33">
        <v>4</v>
      </c>
      <c r="AN132" s="33">
        <v>1</v>
      </c>
      <c r="AO132" s="33">
        <v>1</v>
      </c>
      <c r="AP132" s="33">
        <v>5</v>
      </c>
      <c r="AQ132" s="33">
        <v>4</v>
      </c>
      <c r="AR132" s="33">
        <v>5</v>
      </c>
      <c r="AS132" s="33">
        <v>1</v>
      </c>
      <c r="AT132" s="33">
        <v>1</v>
      </c>
      <c r="AU132" s="33">
        <v>5</v>
      </c>
      <c r="AV132" s="33">
        <v>1</v>
      </c>
      <c r="AW132" s="33">
        <v>2</v>
      </c>
      <c r="AX132" s="33">
        <v>3</v>
      </c>
      <c r="AY132" s="33">
        <v>4</v>
      </c>
      <c r="AZ132" s="33">
        <v>5</v>
      </c>
      <c r="BA132" s="33">
        <v>5</v>
      </c>
      <c r="BB132" s="33">
        <v>1</v>
      </c>
      <c r="BC132" s="33">
        <v>1</v>
      </c>
      <c r="BD132" s="33">
        <v>1</v>
      </c>
      <c r="BE132" s="33">
        <v>1</v>
      </c>
      <c r="BF132" s="33">
        <v>5</v>
      </c>
      <c r="BI132" s="33">
        <v>1</v>
      </c>
      <c r="BJ132" s="33">
        <v>5</v>
      </c>
      <c r="BK132" s="33" t="s">
        <v>5</v>
      </c>
      <c r="BL132" s="33">
        <v>5</v>
      </c>
      <c r="BM132" s="33">
        <v>5</v>
      </c>
      <c r="BN132" s="33">
        <v>3</v>
      </c>
      <c r="BO132" s="33" t="s">
        <v>5</v>
      </c>
      <c r="BP132" s="33">
        <v>1</v>
      </c>
      <c r="BQ132" s="33">
        <v>1</v>
      </c>
      <c r="BR132" s="33">
        <v>1</v>
      </c>
      <c r="BS132" s="33">
        <v>4</v>
      </c>
      <c r="BT132" s="33">
        <v>1</v>
      </c>
      <c r="BU132" s="33" t="s">
        <v>5</v>
      </c>
      <c r="BV132" s="33">
        <v>5</v>
      </c>
      <c r="BW132" s="33" t="s">
        <v>145</v>
      </c>
      <c r="BY132" s="33" t="s">
        <v>162</v>
      </c>
      <c r="BZ132" s="33" t="s">
        <v>171</v>
      </c>
      <c r="CA132" s="33" t="s">
        <v>177</v>
      </c>
      <c r="CB132" s="33" t="s">
        <v>183</v>
      </c>
      <c r="CC132" s="33" t="s">
        <v>654</v>
      </c>
      <c r="CD132" s="33" t="s">
        <v>192</v>
      </c>
      <c r="CE132" s="33" t="s">
        <v>461</v>
      </c>
      <c r="CF132" s="33" t="s">
        <v>208</v>
      </c>
      <c r="CG132" s="33" t="s">
        <v>214</v>
      </c>
    </row>
    <row r="133" spans="1:86" ht="12.75" x14ac:dyDescent="0.2">
      <c r="A133" s="36">
        <v>43108.66725835648</v>
      </c>
      <c r="B133" s="33">
        <v>2</v>
      </c>
      <c r="C133" s="33">
        <v>5</v>
      </c>
      <c r="D133" s="33">
        <v>5</v>
      </c>
      <c r="E133" s="33">
        <v>2</v>
      </c>
      <c r="F133" s="33">
        <v>2</v>
      </c>
      <c r="G133" s="33">
        <v>5</v>
      </c>
      <c r="H133" s="33">
        <v>5</v>
      </c>
      <c r="I133" s="33">
        <v>4</v>
      </c>
      <c r="J133" s="33">
        <v>4</v>
      </c>
      <c r="K133" s="33">
        <v>1</v>
      </c>
      <c r="L133" s="33">
        <v>2</v>
      </c>
      <c r="M133" s="33">
        <v>4</v>
      </c>
      <c r="N133" s="33">
        <v>2</v>
      </c>
      <c r="O133" s="33">
        <v>3</v>
      </c>
      <c r="P133" s="33">
        <v>4</v>
      </c>
      <c r="Q133" s="33">
        <v>2</v>
      </c>
      <c r="R133" s="33">
        <v>2</v>
      </c>
      <c r="S133" s="33">
        <v>4</v>
      </c>
      <c r="T133" s="33">
        <v>1</v>
      </c>
      <c r="U133" s="33">
        <v>4</v>
      </c>
      <c r="V133" s="33">
        <v>2</v>
      </c>
      <c r="W133" s="33">
        <v>3</v>
      </c>
      <c r="X133" s="33">
        <v>4</v>
      </c>
      <c r="Y133" s="33">
        <v>4</v>
      </c>
      <c r="Z133" s="33">
        <v>4</v>
      </c>
      <c r="AA133" s="33">
        <v>4</v>
      </c>
      <c r="AB133" s="33">
        <v>5</v>
      </c>
      <c r="AC133" s="33">
        <v>5</v>
      </c>
      <c r="AD133" s="33">
        <v>4</v>
      </c>
      <c r="AE133" s="33">
        <v>3</v>
      </c>
      <c r="AF133" s="33">
        <v>5</v>
      </c>
      <c r="AG133" s="33">
        <v>5</v>
      </c>
      <c r="AH133" s="33">
        <v>5</v>
      </c>
      <c r="AI133" s="33">
        <v>5</v>
      </c>
      <c r="AJ133" s="33">
        <v>4</v>
      </c>
      <c r="AK133" s="33">
        <v>2</v>
      </c>
      <c r="AL133" s="33">
        <v>5</v>
      </c>
      <c r="AM133" s="33">
        <v>5</v>
      </c>
      <c r="AN133" s="33">
        <v>2</v>
      </c>
      <c r="AO133" s="33">
        <v>3</v>
      </c>
      <c r="AP133" s="33">
        <v>5</v>
      </c>
      <c r="AQ133" s="33">
        <v>5</v>
      </c>
      <c r="AR133" s="33">
        <v>3</v>
      </c>
      <c r="AS133" s="33">
        <v>4</v>
      </c>
      <c r="AT133" s="33">
        <v>2</v>
      </c>
      <c r="AU133" s="33">
        <v>2</v>
      </c>
      <c r="AV133" s="33">
        <v>5</v>
      </c>
      <c r="AW133" s="33">
        <v>2</v>
      </c>
      <c r="AX133" s="33">
        <v>2</v>
      </c>
      <c r="AY133" s="33">
        <v>4</v>
      </c>
      <c r="AZ133" s="33">
        <v>3</v>
      </c>
      <c r="BA133" s="33">
        <v>2</v>
      </c>
      <c r="BB133" s="33">
        <v>4</v>
      </c>
      <c r="BC133" s="33">
        <v>1</v>
      </c>
      <c r="BD133" s="33">
        <v>4</v>
      </c>
      <c r="BE133" s="33">
        <v>3</v>
      </c>
      <c r="BF133" s="33">
        <v>3</v>
      </c>
      <c r="BH133" s="33" t="s">
        <v>655</v>
      </c>
      <c r="BI133" s="33">
        <v>2</v>
      </c>
      <c r="BJ133" s="33">
        <v>5</v>
      </c>
      <c r="BK133" s="33">
        <v>5</v>
      </c>
      <c r="BL133" s="33">
        <v>4</v>
      </c>
      <c r="BM133" s="33">
        <v>3</v>
      </c>
      <c r="BN133" s="33">
        <v>4</v>
      </c>
      <c r="BO133" s="33">
        <v>2</v>
      </c>
      <c r="BP133" s="33">
        <v>3</v>
      </c>
      <c r="BQ133" s="33">
        <v>5</v>
      </c>
      <c r="BR133" s="33" t="s">
        <v>5</v>
      </c>
      <c r="BS133" s="33">
        <v>5</v>
      </c>
      <c r="BT133" s="33">
        <v>4</v>
      </c>
      <c r="BU133" s="33">
        <v>4</v>
      </c>
      <c r="BV133" s="33">
        <v>5</v>
      </c>
      <c r="BW133" s="33" t="s">
        <v>148</v>
      </c>
      <c r="BX133" s="33" t="s">
        <v>656</v>
      </c>
      <c r="BY133" s="33" t="s">
        <v>162</v>
      </c>
      <c r="BZ133" s="33" t="s">
        <v>170</v>
      </c>
      <c r="CA133" s="33" t="s">
        <v>179</v>
      </c>
      <c r="CB133" s="33" t="s">
        <v>183</v>
      </c>
      <c r="CC133" s="33" t="s">
        <v>657</v>
      </c>
      <c r="CD133" s="33" t="s">
        <v>202</v>
      </c>
      <c r="CE133" s="33" t="s">
        <v>498</v>
      </c>
      <c r="CF133" s="33" t="s">
        <v>208</v>
      </c>
      <c r="CG133" s="33" t="s">
        <v>214</v>
      </c>
      <c r="CH133" s="33"/>
    </row>
    <row r="134" spans="1:86" ht="12.75" x14ac:dyDescent="0.2">
      <c r="A134" s="36">
        <v>43108.670809340278</v>
      </c>
      <c r="B134" s="33">
        <v>2</v>
      </c>
      <c r="C134" s="33">
        <v>4</v>
      </c>
      <c r="D134" s="33">
        <v>1</v>
      </c>
      <c r="E134" s="33">
        <v>2</v>
      </c>
      <c r="F134" s="33">
        <v>3</v>
      </c>
      <c r="G134" s="33">
        <v>5</v>
      </c>
      <c r="H134" s="33">
        <v>3</v>
      </c>
      <c r="I134" s="33">
        <v>2</v>
      </c>
      <c r="J134" s="33">
        <v>3</v>
      </c>
      <c r="K134" s="33">
        <v>2</v>
      </c>
      <c r="L134" s="33">
        <v>2</v>
      </c>
      <c r="M134" s="33">
        <v>2</v>
      </c>
      <c r="N134" s="33">
        <v>5</v>
      </c>
      <c r="O134" s="33">
        <v>3</v>
      </c>
      <c r="P134" s="33">
        <v>4</v>
      </c>
      <c r="Q134" s="33">
        <v>3</v>
      </c>
      <c r="R134" s="33">
        <v>5</v>
      </c>
      <c r="S134" s="33">
        <v>3</v>
      </c>
      <c r="T134" s="33">
        <v>3</v>
      </c>
      <c r="U134" s="33">
        <v>3</v>
      </c>
      <c r="V134" s="33">
        <v>1</v>
      </c>
      <c r="W134" s="33">
        <v>5</v>
      </c>
      <c r="X134" s="33">
        <v>4</v>
      </c>
      <c r="Y134" s="33">
        <v>3</v>
      </c>
      <c r="Z134" s="33">
        <v>5</v>
      </c>
      <c r="AA134" s="33">
        <v>5</v>
      </c>
      <c r="AB134" s="33">
        <v>4</v>
      </c>
      <c r="AC134" s="33">
        <v>4</v>
      </c>
      <c r="AD134" s="33">
        <v>4</v>
      </c>
      <c r="AE134" s="33">
        <v>2</v>
      </c>
      <c r="AF134" s="33">
        <v>4</v>
      </c>
      <c r="AG134" s="33">
        <v>4</v>
      </c>
      <c r="AH134" s="33">
        <v>3</v>
      </c>
      <c r="AI134" s="33">
        <v>3</v>
      </c>
      <c r="AJ134" s="33">
        <v>3</v>
      </c>
      <c r="AK134" s="33">
        <v>1</v>
      </c>
      <c r="AL134" s="33">
        <v>3</v>
      </c>
      <c r="AM134" s="33">
        <v>1</v>
      </c>
      <c r="AN134" s="33">
        <v>2</v>
      </c>
      <c r="AO134" s="33">
        <v>2</v>
      </c>
      <c r="AP134" s="33">
        <v>4</v>
      </c>
      <c r="AQ134" s="33">
        <v>2</v>
      </c>
      <c r="AR134" s="33">
        <v>1</v>
      </c>
      <c r="AS134" s="33">
        <v>2</v>
      </c>
      <c r="AT134" s="33">
        <v>1</v>
      </c>
      <c r="AU134" s="33">
        <v>2</v>
      </c>
      <c r="AV134" s="33">
        <v>2</v>
      </c>
      <c r="AW134" s="33">
        <v>4</v>
      </c>
      <c r="AX134" s="33">
        <v>2</v>
      </c>
      <c r="AY134" s="33">
        <v>4</v>
      </c>
      <c r="AZ134" s="33">
        <v>3</v>
      </c>
      <c r="BA134" s="33">
        <v>3</v>
      </c>
      <c r="BB134" s="33">
        <v>3</v>
      </c>
      <c r="BC134" s="33">
        <v>2</v>
      </c>
      <c r="BD134" s="33">
        <v>3</v>
      </c>
      <c r="BE134" s="33">
        <v>2</v>
      </c>
      <c r="BF134" s="33">
        <v>4</v>
      </c>
      <c r="BH134" s="33" t="s">
        <v>658</v>
      </c>
      <c r="BI134" s="33">
        <v>3</v>
      </c>
      <c r="BJ134" s="33">
        <v>5</v>
      </c>
      <c r="BK134" s="33">
        <v>4</v>
      </c>
      <c r="BL134" s="33">
        <v>3</v>
      </c>
      <c r="BM134" s="33">
        <v>3</v>
      </c>
      <c r="BN134" s="33">
        <v>4</v>
      </c>
      <c r="BO134" s="33">
        <v>4</v>
      </c>
      <c r="BP134" s="33">
        <v>4</v>
      </c>
      <c r="BQ134" s="33">
        <v>3</v>
      </c>
      <c r="BR134" s="33">
        <v>2</v>
      </c>
      <c r="BS134" s="33">
        <v>3</v>
      </c>
      <c r="BT134" s="33">
        <v>3</v>
      </c>
      <c r="BU134" s="33">
        <v>3</v>
      </c>
      <c r="BV134" s="33">
        <v>3</v>
      </c>
      <c r="BW134" s="33" t="s">
        <v>146</v>
      </c>
      <c r="BX134" s="33" t="s">
        <v>659</v>
      </c>
      <c r="BY134" s="33" t="s">
        <v>163</v>
      </c>
      <c r="BZ134" s="33" t="s">
        <v>170</v>
      </c>
      <c r="CA134" s="33" t="s">
        <v>176</v>
      </c>
      <c r="CB134" s="33" t="s">
        <v>183</v>
      </c>
      <c r="CC134" s="33" t="s">
        <v>660</v>
      </c>
      <c r="CD134" s="33" t="s">
        <v>203</v>
      </c>
      <c r="CE134" s="33" t="s">
        <v>661</v>
      </c>
      <c r="CF134" s="33" t="s">
        <v>208</v>
      </c>
      <c r="CG134" s="33" t="s">
        <v>214</v>
      </c>
    </row>
    <row r="135" spans="1:86" ht="12.75" x14ac:dyDescent="0.2">
      <c r="A135" s="36">
        <v>43108.671849062499</v>
      </c>
      <c r="B135" s="33">
        <v>3</v>
      </c>
      <c r="C135" s="33">
        <v>5</v>
      </c>
      <c r="D135" s="33">
        <v>5</v>
      </c>
      <c r="E135" s="33">
        <v>4</v>
      </c>
      <c r="F135" s="33">
        <v>1</v>
      </c>
      <c r="G135" s="33">
        <v>5</v>
      </c>
      <c r="H135" s="33">
        <v>5</v>
      </c>
      <c r="I135" s="33">
        <v>5</v>
      </c>
      <c r="J135" s="33">
        <v>2</v>
      </c>
      <c r="K135" s="33">
        <v>2</v>
      </c>
      <c r="L135" s="33">
        <v>1</v>
      </c>
      <c r="M135" s="33">
        <v>5</v>
      </c>
      <c r="N135" s="33">
        <v>5</v>
      </c>
      <c r="O135" s="33">
        <v>4</v>
      </c>
      <c r="P135" s="33">
        <v>5</v>
      </c>
      <c r="Q135" s="33">
        <v>5</v>
      </c>
      <c r="R135" s="33">
        <v>4</v>
      </c>
      <c r="S135" s="33">
        <v>2</v>
      </c>
      <c r="T135" s="33">
        <v>2</v>
      </c>
      <c r="U135" s="33">
        <v>5</v>
      </c>
      <c r="V135" s="33">
        <v>1</v>
      </c>
      <c r="W135" s="33">
        <v>5</v>
      </c>
      <c r="X135" s="33">
        <v>3</v>
      </c>
      <c r="Y135" s="33">
        <v>3</v>
      </c>
      <c r="Z135" s="33">
        <v>5</v>
      </c>
      <c r="AA135" s="33">
        <v>5</v>
      </c>
      <c r="AB135" s="33">
        <v>5</v>
      </c>
      <c r="AC135" s="33">
        <v>5</v>
      </c>
      <c r="AD135" s="33">
        <v>5</v>
      </c>
      <c r="AE135" s="33">
        <v>5</v>
      </c>
      <c r="AF135" s="33">
        <v>5</v>
      </c>
      <c r="AG135" s="33">
        <v>5</v>
      </c>
      <c r="AH135" s="33">
        <v>5</v>
      </c>
      <c r="AI135" s="33">
        <v>5</v>
      </c>
      <c r="AJ135" s="33">
        <v>5</v>
      </c>
      <c r="AK135" s="33">
        <v>2</v>
      </c>
      <c r="AL135" s="33">
        <v>5</v>
      </c>
      <c r="AM135" s="33">
        <v>5</v>
      </c>
      <c r="AN135" s="33">
        <v>4</v>
      </c>
      <c r="AO135" s="33">
        <v>1</v>
      </c>
      <c r="AP135" s="33">
        <v>5</v>
      </c>
      <c r="AQ135" s="33">
        <v>5</v>
      </c>
      <c r="AR135" s="33">
        <v>5</v>
      </c>
      <c r="AS135" s="33">
        <v>3</v>
      </c>
      <c r="AT135" s="33">
        <v>2</v>
      </c>
      <c r="AU135" s="33">
        <v>2</v>
      </c>
      <c r="AV135" s="33">
        <v>5</v>
      </c>
      <c r="AW135" s="33">
        <v>4</v>
      </c>
      <c r="AX135" s="33">
        <v>3</v>
      </c>
      <c r="AY135" s="33">
        <v>5</v>
      </c>
      <c r="AZ135" s="33">
        <v>4</v>
      </c>
      <c r="BA135" s="33">
        <v>4</v>
      </c>
      <c r="BB135" s="33">
        <v>2</v>
      </c>
      <c r="BC135" s="33">
        <v>2</v>
      </c>
      <c r="BD135" s="33">
        <v>5</v>
      </c>
      <c r="BE135" s="33" t="s">
        <v>5</v>
      </c>
      <c r="BF135" s="33">
        <v>5</v>
      </c>
      <c r="BH135" s="33" t="s">
        <v>662</v>
      </c>
      <c r="BI135" s="33">
        <v>4</v>
      </c>
      <c r="BJ135" s="33">
        <v>5</v>
      </c>
      <c r="BK135" s="33">
        <v>4</v>
      </c>
      <c r="BL135" s="33">
        <v>3</v>
      </c>
      <c r="BM135" s="33">
        <v>3</v>
      </c>
      <c r="BN135" s="33">
        <v>4</v>
      </c>
      <c r="BO135" s="33">
        <v>3</v>
      </c>
      <c r="BP135" s="33">
        <v>3</v>
      </c>
      <c r="BQ135" s="33">
        <v>4</v>
      </c>
      <c r="BR135" s="33">
        <v>2</v>
      </c>
      <c r="BS135" s="33">
        <v>4</v>
      </c>
      <c r="BT135" s="33">
        <v>2</v>
      </c>
      <c r="BU135" s="33">
        <v>3</v>
      </c>
      <c r="BV135" s="33">
        <v>2</v>
      </c>
      <c r="BW135" s="33" t="s">
        <v>148</v>
      </c>
      <c r="BY135" s="33" t="s">
        <v>162</v>
      </c>
      <c r="BZ135" s="33" t="s">
        <v>170</v>
      </c>
      <c r="CA135" s="33" t="s">
        <v>176</v>
      </c>
      <c r="CB135" s="33" t="s">
        <v>183</v>
      </c>
      <c r="CD135" s="33" t="s">
        <v>204</v>
      </c>
      <c r="CE135" s="33" t="s">
        <v>329</v>
      </c>
      <c r="CF135" s="33" t="s">
        <v>208</v>
      </c>
      <c r="CG135" s="33" t="s">
        <v>214</v>
      </c>
    </row>
    <row r="136" spans="1:86" ht="12.75" x14ac:dyDescent="0.2">
      <c r="A136" s="36">
        <v>43108.67194216435</v>
      </c>
      <c r="B136" s="33">
        <v>3</v>
      </c>
      <c r="C136" s="33">
        <v>4</v>
      </c>
      <c r="D136" s="33">
        <v>4</v>
      </c>
      <c r="E136" s="33">
        <v>4</v>
      </c>
      <c r="F136" s="33">
        <v>3</v>
      </c>
      <c r="G136" s="33">
        <v>5</v>
      </c>
      <c r="H136" s="33">
        <v>4</v>
      </c>
      <c r="I136" s="33">
        <v>4</v>
      </c>
      <c r="J136" s="33">
        <v>3</v>
      </c>
      <c r="K136" s="33">
        <v>4</v>
      </c>
      <c r="L136" s="33">
        <v>4</v>
      </c>
      <c r="M136" s="33">
        <v>4</v>
      </c>
      <c r="N136" s="33">
        <v>3</v>
      </c>
      <c r="O136" s="33">
        <v>4</v>
      </c>
      <c r="P136" s="33">
        <v>3</v>
      </c>
      <c r="Q136" s="33">
        <v>4</v>
      </c>
      <c r="R136" s="33">
        <v>4</v>
      </c>
      <c r="S136" s="33">
        <v>3</v>
      </c>
      <c r="T136" s="33">
        <v>4</v>
      </c>
      <c r="U136" s="33">
        <v>4</v>
      </c>
      <c r="V136" s="33">
        <v>3</v>
      </c>
      <c r="W136" s="33">
        <v>4</v>
      </c>
      <c r="X136" s="33">
        <v>4</v>
      </c>
      <c r="Y136" s="33">
        <v>4</v>
      </c>
      <c r="Z136" s="33">
        <v>4</v>
      </c>
      <c r="AA136" s="33">
        <v>4</v>
      </c>
      <c r="AB136" s="33">
        <v>4</v>
      </c>
      <c r="AC136" s="33">
        <v>4</v>
      </c>
      <c r="AD136" s="33">
        <v>4</v>
      </c>
      <c r="AE136" s="33">
        <v>4</v>
      </c>
      <c r="AF136" s="33">
        <v>4</v>
      </c>
      <c r="AG136" s="33">
        <v>4</v>
      </c>
      <c r="AH136" s="33">
        <v>3</v>
      </c>
      <c r="AI136" s="33">
        <v>4</v>
      </c>
      <c r="AJ136" s="33">
        <v>4</v>
      </c>
      <c r="AK136" s="33">
        <v>3</v>
      </c>
      <c r="AL136" s="33">
        <v>4</v>
      </c>
      <c r="AM136" s="33">
        <v>4</v>
      </c>
      <c r="AN136" s="33">
        <v>4</v>
      </c>
      <c r="AO136" s="33">
        <v>4</v>
      </c>
      <c r="AP136" s="33">
        <v>4</v>
      </c>
      <c r="AQ136" s="33">
        <v>4</v>
      </c>
      <c r="AR136" s="33">
        <v>4</v>
      </c>
      <c r="AS136" s="33">
        <v>3</v>
      </c>
      <c r="AT136" s="33">
        <v>4</v>
      </c>
      <c r="AU136" s="33">
        <v>4</v>
      </c>
      <c r="AV136" s="33">
        <v>4</v>
      </c>
      <c r="AW136" s="33">
        <v>3</v>
      </c>
      <c r="AX136" s="33">
        <v>4</v>
      </c>
      <c r="AY136" s="33">
        <v>4</v>
      </c>
      <c r="AZ136" s="33">
        <v>4</v>
      </c>
      <c r="BA136" s="33">
        <v>4</v>
      </c>
      <c r="BB136" s="33">
        <v>3</v>
      </c>
      <c r="BC136" s="33">
        <v>4</v>
      </c>
      <c r="BD136" s="33">
        <v>4</v>
      </c>
      <c r="BE136" s="33">
        <v>3</v>
      </c>
      <c r="BF136" s="33">
        <v>4</v>
      </c>
      <c r="BI136" s="33">
        <v>4</v>
      </c>
      <c r="BJ136" s="33">
        <v>4</v>
      </c>
      <c r="BK136" s="33">
        <v>4</v>
      </c>
      <c r="BL136" s="33">
        <v>3</v>
      </c>
      <c r="BM136" s="33">
        <v>3</v>
      </c>
      <c r="BN136" s="33">
        <v>3</v>
      </c>
      <c r="BO136" s="33">
        <v>3</v>
      </c>
      <c r="BP136" s="33">
        <v>3</v>
      </c>
      <c r="BQ136" s="33" t="s">
        <v>5</v>
      </c>
      <c r="BR136" s="33" t="s">
        <v>5</v>
      </c>
      <c r="BS136" s="33" t="s">
        <v>5</v>
      </c>
      <c r="BT136" s="33">
        <v>4</v>
      </c>
      <c r="BU136" s="33">
        <v>4</v>
      </c>
      <c r="BV136" s="33">
        <v>4</v>
      </c>
      <c r="BW136" s="33" t="s">
        <v>147</v>
      </c>
      <c r="BX136" s="33" t="s">
        <v>663</v>
      </c>
      <c r="BY136" s="33" t="s">
        <v>163</v>
      </c>
      <c r="BZ136" s="33" t="s">
        <v>172</v>
      </c>
      <c r="CA136" s="33" t="s">
        <v>177</v>
      </c>
      <c r="CB136" s="33" t="s">
        <v>183</v>
      </c>
      <c r="CC136" s="33" t="s">
        <v>664</v>
      </c>
      <c r="CD136" s="33" t="s">
        <v>153</v>
      </c>
      <c r="CE136" s="33" t="s">
        <v>665</v>
      </c>
      <c r="CF136" s="33" t="s">
        <v>208</v>
      </c>
      <c r="CG136" s="33" t="s">
        <v>214</v>
      </c>
      <c r="CH136" s="33"/>
    </row>
    <row r="137" spans="1:86" ht="12.75" x14ac:dyDescent="0.2">
      <c r="A137" s="36">
        <v>43108.675694664351</v>
      </c>
      <c r="B137" s="33">
        <v>3</v>
      </c>
      <c r="C137" s="33">
        <v>2</v>
      </c>
      <c r="D137" s="33">
        <v>1</v>
      </c>
      <c r="E137" s="33">
        <v>3</v>
      </c>
      <c r="F137" s="33">
        <v>2</v>
      </c>
      <c r="G137" s="33">
        <v>4</v>
      </c>
      <c r="H137" s="33">
        <v>1</v>
      </c>
      <c r="I137" s="33">
        <v>2</v>
      </c>
      <c r="J137" s="33">
        <v>1</v>
      </c>
      <c r="K137" s="33">
        <v>1</v>
      </c>
      <c r="L137" s="33">
        <v>1</v>
      </c>
      <c r="M137" s="33">
        <v>5</v>
      </c>
      <c r="N137" s="33">
        <v>1</v>
      </c>
      <c r="O137" s="33">
        <v>5</v>
      </c>
      <c r="P137" s="33">
        <v>2</v>
      </c>
      <c r="Q137" s="33">
        <v>4</v>
      </c>
      <c r="R137" s="33">
        <v>2</v>
      </c>
      <c r="S137" s="33">
        <v>2</v>
      </c>
      <c r="T137" s="33">
        <v>1</v>
      </c>
      <c r="U137" s="33">
        <v>1</v>
      </c>
      <c r="V137" s="33" t="s">
        <v>5</v>
      </c>
      <c r="W137" s="33">
        <v>3</v>
      </c>
      <c r="X137" s="33" t="s">
        <v>5</v>
      </c>
      <c r="Y137" s="33">
        <v>1</v>
      </c>
      <c r="Z137" s="33" t="s">
        <v>5</v>
      </c>
      <c r="AA137" s="33">
        <v>4</v>
      </c>
      <c r="AB137" s="33" t="s">
        <v>5</v>
      </c>
      <c r="AC137" s="33">
        <v>3</v>
      </c>
      <c r="AD137" s="33" t="s">
        <v>5</v>
      </c>
      <c r="AE137" s="33">
        <v>1</v>
      </c>
      <c r="AF137" s="33">
        <v>1</v>
      </c>
      <c r="AG137" s="33">
        <v>1</v>
      </c>
      <c r="AH137" s="33">
        <v>1</v>
      </c>
      <c r="AI137" s="33" t="s">
        <v>5</v>
      </c>
      <c r="AJ137" s="33">
        <v>1</v>
      </c>
      <c r="AK137" s="33">
        <v>3</v>
      </c>
      <c r="AL137" s="33">
        <v>3</v>
      </c>
      <c r="AM137" s="33">
        <v>1</v>
      </c>
      <c r="AN137" s="33">
        <v>3</v>
      </c>
      <c r="AO137" s="33">
        <v>2</v>
      </c>
      <c r="AP137" s="33">
        <v>3</v>
      </c>
      <c r="AQ137" s="33">
        <v>1</v>
      </c>
      <c r="AR137" s="33" t="s">
        <v>5</v>
      </c>
      <c r="AS137" s="33">
        <v>1</v>
      </c>
      <c r="AT137" s="33">
        <v>1</v>
      </c>
      <c r="AU137" s="33">
        <v>1</v>
      </c>
      <c r="AV137" s="33">
        <v>5</v>
      </c>
      <c r="AW137" s="33" t="s">
        <v>5</v>
      </c>
      <c r="AX137" s="33">
        <v>5</v>
      </c>
      <c r="AY137" s="33">
        <v>2</v>
      </c>
      <c r="AZ137" s="33">
        <v>5</v>
      </c>
      <c r="BA137" s="33">
        <v>2</v>
      </c>
      <c r="BB137" s="33">
        <v>3</v>
      </c>
      <c r="BC137" s="33">
        <v>2</v>
      </c>
      <c r="BD137" s="33">
        <v>1</v>
      </c>
      <c r="BE137" s="33" t="s">
        <v>5</v>
      </c>
      <c r="BF137" s="33">
        <v>3</v>
      </c>
      <c r="BG137" s="33" t="s">
        <v>666</v>
      </c>
      <c r="BH137" s="33" t="s">
        <v>667</v>
      </c>
      <c r="BI137" s="33">
        <v>1</v>
      </c>
      <c r="BJ137" s="33">
        <v>5</v>
      </c>
      <c r="BK137" s="33">
        <v>4</v>
      </c>
      <c r="BL137" s="33">
        <v>3</v>
      </c>
      <c r="BM137" s="33">
        <v>3</v>
      </c>
      <c r="BN137" s="33">
        <v>5</v>
      </c>
      <c r="BO137" s="33">
        <v>1</v>
      </c>
      <c r="BP137" s="33">
        <v>3</v>
      </c>
      <c r="BQ137" s="33">
        <v>3</v>
      </c>
      <c r="BR137" s="33">
        <v>4</v>
      </c>
      <c r="BS137" s="33">
        <v>3</v>
      </c>
      <c r="BT137" s="33" t="s">
        <v>5</v>
      </c>
      <c r="BU137" s="33">
        <v>5</v>
      </c>
      <c r="BV137" s="33" t="s">
        <v>5</v>
      </c>
      <c r="BW137" s="33" t="s">
        <v>145</v>
      </c>
      <c r="BX137" s="33" t="s">
        <v>668</v>
      </c>
      <c r="BY137" s="33" t="s">
        <v>162</v>
      </c>
      <c r="BZ137" s="33" t="s">
        <v>170</v>
      </c>
      <c r="CA137" s="33" t="s">
        <v>176</v>
      </c>
      <c r="CB137" s="33" t="s">
        <v>183</v>
      </c>
      <c r="CC137" s="33" t="s">
        <v>669</v>
      </c>
      <c r="CD137" s="33" t="s">
        <v>670</v>
      </c>
      <c r="CE137" s="33" t="s">
        <v>671</v>
      </c>
      <c r="CF137" s="33" t="s">
        <v>208</v>
      </c>
      <c r="CG137" s="33" t="s">
        <v>214</v>
      </c>
    </row>
    <row r="138" spans="1:86" ht="12.75" x14ac:dyDescent="0.2">
      <c r="A138" s="36">
        <v>43108.680303275461</v>
      </c>
      <c r="B138" s="33">
        <v>3</v>
      </c>
      <c r="C138" s="33">
        <v>4</v>
      </c>
      <c r="D138" s="33">
        <v>3</v>
      </c>
      <c r="E138" s="33">
        <v>3</v>
      </c>
      <c r="F138" s="33">
        <v>3</v>
      </c>
      <c r="G138" s="33">
        <v>3</v>
      </c>
      <c r="H138" s="33">
        <v>5</v>
      </c>
      <c r="I138" s="33">
        <v>5</v>
      </c>
      <c r="J138" s="33">
        <v>5</v>
      </c>
      <c r="K138" s="33">
        <v>3</v>
      </c>
      <c r="L138" s="33">
        <v>2</v>
      </c>
      <c r="M138" s="33">
        <v>3</v>
      </c>
      <c r="N138" s="33">
        <v>3</v>
      </c>
      <c r="O138" s="33">
        <v>4</v>
      </c>
      <c r="P138" s="33">
        <v>2</v>
      </c>
      <c r="Q138" s="33">
        <v>2</v>
      </c>
      <c r="R138" s="33">
        <v>2</v>
      </c>
      <c r="S138" s="33">
        <v>5</v>
      </c>
      <c r="T138" s="33">
        <v>2</v>
      </c>
      <c r="U138" s="33">
        <v>4</v>
      </c>
      <c r="V138" s="33">
        <v>4</v>
      </c>
      <c r="W138" s="33">
        <v>3</v>
      </c>
      <c r="X138" s="33">
        <v>2</v>
      </c>
      <c r="Y138" s="33">
        <v>2</v>
      </c>
      <c r="Z138" s="33">
        <v>3</v>
      </c>
      <c r="AA138" s="33">
        <v>3</v>
      </c>
      <c r="AB138" s="33">
        <v>3</v>
      </c>
      <c r="AC138" s="33">
        <v>4</v>
      </c>
      <c r="AD138" s="33">
        <v>3</v>
      </c>
      <c r="AE138" s="33">
        <v>2</v>
      </c>
      <c r="AF138" s="33">
        <v>4</v>
      </c>
      <c r="AG138" s="33">
        <v>2</v>
      </c>
      <c r="AH138" s="33">
        <v>3</v>
      </c>
      <c r="AI138" s="33">
        <v>2</v>
      </c>
      <c r="AJ138" s="33">
        <v>2</v>
      </c>
      <c r="AK138" s="33">
        <v>3</v>
      </c>
      <c r="AL138" s="33">
        <v>4</v>
      </c>
      <c r="AM138" s="33">
        <v>4</v>
      </c>
      <c r="AN138" s="33">
        <v>3</v>
      </c>
      <c r="AO138" s="33">
        <v>3</v>
      </c>
      <c r="AP138" s="33">
        <v>3</v>
      </c>
      <c r="AQ138" s="33">
        <v>5</v>
      </c>
      <c r="AR138" s="33">
        <v>4</v>
      </c>
      <c r="AS138" s="33">
        <v>5</v>
      </c>
      <c r="AT138" s="33">
        <v>3</v>
      </c>
      <c r="AU138" s="33">
        <v>2</v>
      </c>
      <c r="AV138" s="33">
        <v>3</v>
      </c>
      <c r="AW138" s="33">
        <v>3</v>
      </c>
      <c r="AX138" s="33">
        <v>4</v>
      </c>
      <c r="AY138" s="33">
        <v>2</v>
      </c>
      <c r="AZ138" s="33">
        <v>2</v>
      </c>
      <c r="BA138" s="33">
        <v>2</v>
      </c>
      <c r="BB138" s="33">
        <v>4</v>
      </c>
      <c r="BC138" s="33">
        <v>2</v>
      </c>
      <c r="BD138" s="33">
        <v>4</v>
      </c>
      <c r="BE138" s="33">
        <v>4</v>
      </c>
      <c r="BF138" s="33">
        <v>2</v>
      </c>
      <c r="BH138" s="33" t="s">
        <v>129</v>
      </c>
      <c r="BI138" s="33">
        <v>4</v>
      </c>
      <c r="BJ138" s="33">
        <v>4</v>
      </c>
      <c r="BK138" s="33">
        <v>4</v>
      </c>
      <c r="BL138" s="33">
        <v>4</v>
      </c>
      <c r="BM138" s="33">
        <v>4</v>
      </c>
      <c r="BN138" s="33">
        <v>4</v>
      </c>
      <c r="BO138" s="33">
        <v>4</v>
      </c>
      <c r="BP138" s="33">
        <v>4</v>
      </c>
      <c r="BQ138" s="33">
        <v>3</v>
      </c>
      <c r="BR138" s="33">
        <v>1</v>
      </c>
      <c r="BS138" s="33">
        <v>5</v>
      </c>
      <c r="BT138" s="33">
        <v>3</v>
      </c>
      <c r="BU138" s="33">
        <v>1</v>
      </c>
      <c r="BV138" s="33">
        <v>3</v>
      </c>
      <c r="BW138" s="33" t="s">
        <v>148</v>
      </c>
      <c r="BX138" s="33" t="s">
        <v>672</v>
      </c>
      <c r="BY138" s="33" t="s">
        <v>163</v>
      </c>
      <c r="BZ138" s="33" t="s">
        <v>172</v>
      </c>
      <c r="CA138" s="33" t="s">
        <v>176</v>
      </c>
      <c r="CB138" s="33" t="s">
        <v>589</v>
      </c>
      <c r="CC138" s="33" t="s">
        <v>191</v>
      </c>
      <c r="CD138" s="33" t="s">
        <v>192</v>
      </c>
      <c r="CE138" s="33" t="s">
        <v>155</v>
      </c>
      <c r="CF138" s="33" t="s">
        <v>550</v>
      </c>
      <c r="CG138" s="33" t="s">
        <v>214</v>
      </c>
    </row>
    <row r="139" spans="1:86" ht="12.75" x14ac:dyDescent="0.2">
      <c r="A139" s="36">
        <v>43108.681729039352</v>
      </c>
      <c r="B139" s="33">
        <v>5</v>
      </c>
      <c r="C139" s="33">
        <v>4</v>
      </c>
      <c r="D139" s="33">
        <v>4</v>
      </c>
      <c r="E139" s="33">
        <v>2</v>
      </c>
      <c r="F139" s="33">
        <v>1</v>
      </c>
      <c r="G139" s="33">
        <v>4</v>
      </c>
      <c r="H139" s="33">
        <v>4</v>
      </c>
      <c r="I139" s="33">
        <v>3</v>
      </c>
      <c r="J139" s="33">
        <v>2</v>
      </c>
      <c r="K139" s="33">
        <v>5</v>
      </c>
      <c r="L139" s="33">
        <v>5</v>
      </c>
      <c r="M139" s="33">
        <v>4</v>
      </c>
      <c r="N139" s="33">
        <v>5</v>
      </c>
      <c r="O139" s="33">
        <v>5</v>
      </c>
      <c r="P139" s="33">
        <v>3</v>
      </c>
      <c r="Q139" s="33">
        <v>4</v>
      </c>
      <c r="R139" s="33">
        <v>3</v>
      </c>
      <c r="S139" s="33">
        <v>2</v>
      </c>
      <c r="T139" s="33">
        <v>3</v>
      </c>
      <c r="U139" s="33">
        <v>3</v>
      </c>
      <c r="V139" s="33">
        <v>1</v>
      </c>
      <c r="W139" s="33">
        <v>4</v>
      </c>
      <c r="X139" s="33">
        <v>3</v>
      </c>
      <c r="Y139" s="33">
        <v>5</v>
      </c>
      <c r="Z139" s="33">
        <v>5</v>
      </c>
      <c r="AA139" s="33">
        <v>4</v>
      </c>
      <c r="AB139" s="33">
        <v>5</v>
      </c>
      <c r="AC139" s="33">
        <v>3</v>
      </c>
      <c r="AD139" s="33">
        <v>5</v>
      </c>
      <c r="AE139" s="33">
        <v>4</v>
      </c>
      <c r="AF139" s="33">
        <v>3</v>
      </c>
      <c r="AG139" s="33">
        <v>2</v>
      </c>
      <c r="AH139" s="33">
        <v>4</v>
      </c>
      <c r="AI139" s="33">
        <v>5</v>
      </c>
      <c r="AJ139" s="33">
        <v>3</v>
      </c>
      <c r="AK139" s="33">
        <v>4</v>
      </c>
      <c r="AL139" s="33">
        <v>3</v>
      </c>
      <c r="AM139" s="33">
        <v>3</v>
      </c>
      <c r="AN139" s="33">
        <v>3</v>
      </c>
      <c r="AO139" s="33">
        <v>4</v>
      </c>
      <c r="AP139" s="33">
        <v>4</v>
      </c>
      <c r="AQ139" s="33">
        <v>4</v>
      </c>
      <c r="AR139" s="33">
        <v>3</v>
      </c>
      <c r="AS139" s="33">
        <v>2</v>
      </c>
      <c r="AT139" s="33">
        <v>5</v>
      </c>
      <c r="AU139" s="33">
        <v>5</v>
      </c>
      <c r="AV139" s="33">
        <v>5</v>
      </c>
      <c r="AW139" s="33">
        <v>4</v>
      </c>
      <c r="AX139" s="33">
        <v>4</v>
      </c>
      <c r="AY139" s="33">
        <v>4</v>
      </c>
      <c r="AZ139" s="33">
        <v>5</v>
      </c>
      <c r="BA139" s="33">
        <v>4</v>
      </c>
      <c r="BB139" s="33">
        <v>2</v>
      </c>
      <c r="BC139" s="33">
        <v>3</v>
      </c>
      <c r="BD139" s="33">
        <v>3</v>
      </c>
      <c r="BE139" s="33">
        <v>2</v>
      </c>
      <c r="BF139" s="33">
        <v>5</v>
      </c>
      <c r="BH139" s="33" t="s">
        <v>296</v>
      </c>
      <c r="BI139" s="33">
        <v>5</v>
      </c>
      <c r="BJ139" s="33">
        <v>5</v>
      </c>
      <c r="BK139" s="33">
        <v>4</v>
      </c>
      <c r="BL139" s="33">
        <v>4</v>
      </c>
      <c r="BM139" s="33">
        <v>4</v>
      </c>
      <c r="BN139" s="33">
        <v>5</v>
      </c>
      <c r="BO139" s="33">
        <v>5</v>
      </c>
      <c r="BP139" s="33">
        <v>5</v>
      </c>
      <c r="BQ139" s="33">
        <v>5</v>
      </c>
      <c r="BR139" s="33">
        <v>3</v>
      </c>
      <c r="BS139" s="33">
        <v>5</v>
      </c>
      <c r="BT139" s="33">
        <v>4</v>
      </c>
      <c r="BU139" s="33">
        <v>5</v>
      </c>
      <c r="BV139" s="33">
        <v>4</v>
      </c>
      <c r="BW139" s="33" t="s">
        <v>146</v>
      </c>
      <c r="BY139" s="33" t="s">
        <v>162</v>
      </c>
      <c r="BZ139" s="33" t="s">
        <v>171</v>
      </c>
      <c r="CA139" s="33" t="s">
        <v>176</v>
      </c>
      <c r="CB139" s="33" t="s">
        <v>183</v>
      </c>
      <c r="CC139" s="33" t="s">
        <v>673</v>
      </c>
      <c r="CD139" s="33" t="s">
        <v>202</v>
      </c>
      <c r="CE139" s="33" t="s">
        <v>353</v>
      </c>
      <c r="CF139" s="33" t="s">
        <v>208</v>
      </c>
      <c r="CG139" s="33" t="s">
        <v>214</v>
      </c>
    </row>
    <row r="140" spans="1:86" ht="12.75" x14ac:dyDescent="0.2">
      <c r="A140" s="36">
        <v>43108.700519421298</v>
      </c>
      <c r="B140" s="33">
        <v>2</v>
      </c>
      <c r="C140" s="33">
        <v>5</v>
      </c>
      <c r="D140" s="33">
        <v>5</v>
      </c>
      <c r="E140" s="33">
        <v>3</v>
      </c>
      <c r="F140" s="33">
        <v>2</v>
      </c>
      <c r="G140" s="33">
        <v>4</v>
      </c>
      <c r="H140" s="33">
        <v>4</v>
      </c>
      <c r="I140" s="33">
        <v>3</v>
      </c>
      <c r="J140" s="33">
        <v>1</v>
      </c>
      <c r="K140" s="33">
        <v>1</v>
      </c>
      <c r="L140" s="33">
        <v>1</v>
      </c>
      <c r="M140" s="33">
        <v>3</v>
      </c>
      <c r="N140" s="33">
        <v>2</v>
      </c>
      <c r="O140" s="33">
        <v>3</v>
      </c>
      <c r="P140" s="33">
        <v>5</v>
      </c>
      <c r="Q140" s="33">
        <v>3</v>
      </c>
      <c r="R140" s="33">
        <v>2</v>
      </c>
      <c r="S140" s="33">
        <v>1</v>
      </c>
      <c r="T140" s="33">
        <v>1</v>
      </c>
      <c r="U140" s="33">
        <v>1</v>
      </c>
      <c r="V140" s="33" t="s">
        <v>5</v>
      </c>
      <c r="W140" s="33">
        <v>3</v>
      </c>
      <c r="X140" s="33">
        <v>2</v>
      </c>
      <c r="Y140" s="33">
        <v>3</v>
      </c>
      <c r="Z140" s="33">
        <v>4</v>
      </c>
      <c r="AA140" s="33">
        <v>5</v>
      </c>
      <c r="AB140" s="33">
        <v>4</v>
      </c>
      <c r="AC140" s="33">
        <v>4</v>
      </c>
      <c r="AD140" s="33">
        <v>5</v>
      </c>
      <c r="AE140" s="33">
        <v>3</v>
      </c>
      <c r="AF140" s="33">
        <v>3</v>
      </c>
      <c r="AG140" s="33">
        <v>5</v>
      </c>
      <c r="AH140" s="33">
        <v>4</v>
      </c>
      <c r="AI140" s="33">
        <v>3</v>
      </c>
      <c r="AJ140" s="33">
        <v>3</v>
      </c>
      <c r="AK140" s="33">
        <v>3</v>
      </c>
      <c r="AL140" s="33">
        <v>5</v>
      </c>
      <c r="AM140" s="33">
        <v>4</v>
      </c>
      <c r="AN140" s="33">
        <v>4</v>
      </c>
      <c r="AO140" s="33">
        <v>1</v>
      </c>
      <c r="AP140" s="33">
        <v>4</v>
      </c>
      <c r="AQ140" s="33">
        <v>5</v>
      </c>
      <c r="AR140" s="33">
        <v>3</v>
      </c>
      <c r="AS140" s="33">
        <v>1</v>
      </c>
      <c r="AT140" s="33">
        <v>1</v>
      </c>
      <c r="AU140" s="33">
        <v>1</v>
      </c>
      <c r="AV140" s="33">
        <v>5</v>
      </c>
      <c r="AW140" s="33">
        <v>2</v>
      </c>
      <c r="AX140" s="33">
        <v>3</v>
      </c>
      <c r="AY140" s="33">
        <v>4</v>
      </c>
      <c r="AZ140" s="33">
        <v>3</v>
      </c>
      <c r="BA140" s="33">
        <v>1</v>
      </c>
      <c r="BB140" s="33">
        <v>1</v>
      </c>
      <c r="BC140" s="33">
        <v>2</v>
      </c>
      <c r="BD140" s="33">
        <v>2</v>
      </c>
      <c r="BE140" s="33">
        <v>1</v>
      </c>
      <c r="BF140" s="33">
        <v>5</v>
      </c>
      <c r="BH140" s="33" t="s">
        <v>354</v>
      </c>
      <c r="BI140" s="33">
        <v>2</v>
      </c>
      <c r="BJ140" s="33">
        <v>5</v>
      </c>
      <c r="BK140" s="33">
        <v>5</v>
      </c>
      <c r="BL140" s="33">
        <v>3</v>
      </c>
      <c r="BM140" s="33">
        <v>3</v>
      </c>
      <c r="BN140" s="33" t="s">
        <v>5</v>
      </c>
      <c r="BO140" s="33" t="s">
        <v>5</v>
      </c>
      <c r="BP140" s="33" t="s">
        <v>5</v>
      </c>
      <c r="BQ140" s="33" t="s">
        <v>5</v>
      </c>
      <c r="BR140" s="33" t="s">
        <v>5</v>
      </c>
      <c r="BS140" s="33">
        <v>2</v>
      </c>
      <c r="BT140" s="33" t="s">
        <v>5</v>
      </c>
      <c r="BU140" s="33" t="s">
        <v>5</v>
      </c>
      <c r="BV140" s="33">
        <v>1</v>
      </c>
      <c r="BW140" s="33" t="s">
        <v>148</v>
      </c>
      <c r="BY140" s="33" t="s">
        <v>163</v>
      </c>
      <c r="BZ140" s="33" t="s">
        <v>169</v>
      </c>
      <c r="CA140" s="33" t="s">
        <v>176</v>
      </c>
      <c r="CB140" s="33" t="s">
        <v>183</v>
      </c>
      <c r="CC140" s="33" t="s">
        <v>674</v>
      </c>
      <c r="CD140" s="33" t="s">
        <v>203</v>
      </c>
      <c r="CE140" s="33" t="s">
        <v>675</v>
      </c>
      <c r="CF140" s="33" t="s">
        <v>208</v>
      </c>
      <c r="CG140" s="33" t="s">
        <v>214</v>
      </c>
    </row>
    <row r="141" spans="1:86" ht="12.75" x14ac:dyDescent="0.2">
      <c r="A141" s="36">
        <v>43108.721852662042</v>
      </c>
      <c r="B141" s="33">
        <v>2</v>
      </c>
      <c r="C141" s="33">
        <v>5</v>
      </c>
      <c r="D141" s="33">
        <v>3</v>
      </c>
      <c r="E141" s="33">
        <v>4</v>
      </c>
      <c r="F141" s="33">
        <v>4</v>
      </c>
      <c r="G141" s="33">
        <v>5</v>
      </c>
      <c r="H141" s="33">
        <v>5</v>
      </c>
      <c r="I141" s="33">
        <v>5</v>
      </c>
      <c r="J141" s="33">
        <v>4</v>
      </c>
      <c r="K141" s="33">
        <v>4</v>
      </c>
      <c r="L141" s="33">
        <v>5</v>
      </c>
      <c r="M141" s="33">
        <v>2</v>
      </c>
      <c r="N141" s="33">
        <v>2</v>
      </c>
      <c r="O141" s="33">
        <v>3</v>
      </c>
      <c r="P141" s="33">
        <v>4</v>
      </c>
      <c r="Q141" s="33">
        <v>4</v>
      </c>
      <c r="R141" s="33">
        <v>4</v>
      </c>
      <c r="S141" s="33">
        <v>2</v>
      </c>
      <c r="T141" s="33">
        <v>2</v>
      </c>
      <c r="U141" s="33">
        <v>4</v>
      </c>
      <c r="V141" s="33">
        <v>5</v>
      </c>
      <c r="W141" s="33">
        <v>5</v>
      </c>
      <c r="X141" s="33">
        <v>4</v>
      </c>
      <c r="Y141" s="33">
        <v>3</v>
      </c>
      <c r="Z141" s="33">
        <v>4</v>
      </c>
      <c r="AA141" s="33">
        <v>2</v>
      </c>
      <c r="AB141" s="33">
        <v>5</v>
      </c>
      <c r="AC141" s="33">
        <v>5</v>
      </c>
      <c r="AD141" s="33">
        <v>2</v>
      </c>
      <c r="AE141" s="33">
        <v>4</v>
      </c>
      <c r="AF141" s="33">
        <v>4</v>
      </c>
      <c r="AG141" s="33">
        <v>4</v>
      </c>
      <c r="AH141" s="33">
        <v>5</v>
      </c>
      <c r="AI141" s="33">
        <v>5</v>
      </c>
      <c r="AJ141" s="33">
        <v>2</v>
      </c>
      <c r="AK141" s="33">
        <v>2</v>
      </c>
      <c r="AL141" s="33">
        <v>5</v>
      </c>
      <c r="AM141" s="33">
        <v>3</v>
      </c>
      <c r="AN141" s="33">
        <v>4</v>
      </c>
      <c r="AO141" s="33">
        <v>4</v>
      </c>
      <c r="AP141" s="33">
        <v>5</v>
      </c>
      <c r="AQ141" s="33">
        <v>5</v>
      </c>
      <c r="AR141" s="33">
        <v>5</v>
      </c>
      <c r="AS141" s="33">
        <v>5</v>
      </c>
      <c r="AT141" s="33">
        <v>4</v>
      </c>
      <c r="AU141" s="33">
        <v>4</v>
      </c>
      <c r="AV141" s="33">
        <v>1</v>
      </c>
      <c r="AW141" s="33">
        <v>2</v>
      </c>
      <c r="AX141" s="33">
        <v>4</v>
      </c>
      <c r="AY141" s="33">
        <v>4</v>
      </c>
      <c r="AZ141" s="33">
        <v>4</v>
      </c>
      <c r="BA141" s="33">
        <v>4</v>
      </c>
      <c r="BB141" s="33">
        <v>2</v>
      </c>
      <c r="BC141" s="33">
        <v>1</v>
      </c>
      <c r="BD141" s="33">
        <v>4</v>
      </c>
      <c r="BE141" s="33">
        <v>5</v>
      </c>
      <c r="BF141" s="33">
        <v>5</v>
      </c>
      <c r="BG141" s="33" t="s">
        <v>676</v>
      </c>
      <c r="BH141" s="33" t="s">
        <v>658</v>
      </c>
      <c r="BI141" s="33">
        <v>4</v>
      </c>
      <c r="BJ141" s="33">
        <v>4</v>
      </c>
      <c r="BK141" s="33">
        <v>5</v>
      </c>
      <c r="BL141" s="33">
        <v>4</v>
      </c>
      <c r="BM141" s="33">
        <v>5</v>
      </c>
      <c r="BN141" s="33">
        <v>4</v>
      </c>
      <c r="BO141" s="33">
        <v>2</v>
      </c>
      <c r="BP141" s="33">
        <v>2</v>
      </c>
      <c r="BQ141" s="33">
        <v>3</v>
      </c>
      <c r="BR141" s="33">
        <v>2</v>
      </c>
      <c r="BS141" s="33">
        <v>4</v>
      </c>
      <c r="BT141" s="33">
        <v>4</v>
      </c>
      <c r="BU141" s="33">
        <v>3</v>
      </c>
      <c r="BV141" s="33">
        <v>3</v>
      </c>
      <c r="BW141" s="33" t="s">
        <v>297</v>
      </c>
      <c r="BX141" s="33" t="s">
        <v>677</v>
      </c>
      <c r="BY141" s="33" t="s">
        <v>162</v>
      </c>
      <c r="BZ141" s="33" t="s">
        <v>171</v>
      </c>
      <c r="CA141" s="33" t="s">
        <v>176</v>
      </c>
      <c r="CB141" s="33" t="s">
        <v>183</v>
      </c>
      <c r="CC141" s="33" t="s">
        <v>678</v>
      </c>
      <c r="CD141" s="33" t="s">
        <v>192</v>
      </c>
      <c r="CE141" s="33" t="s">
        <v>633</v>
      </c>
      <c r="CF141" s="33" t="s">
        <v>208</v>
      </c>
      <c r="CG141" s="33" t="s">
        <v>214</v>
      </c>
    </row>
    <row r="142" spans="1:86" ht="12.75" x14ac:dyDescent="0.2">
      <c r="A142" s="36">
        <v>43108.733429479165</v>
      </c>
      <c r="B142" s="33">
        <v>4</v>
      </c>
      <c r="C142" s="33">
        <v>5</v>
      </c>
      <c r="D142" s="33">
        <v>4</v>
      </c>
      <c r="E142" s="33">
        <v>3</v>
      </c>
      <c r="F142" s="33">
        <v>4</v>
      </c>
      <c r="G142" s="33">
        <v>4</v>
      </c>
      <c r="H142" s="33">
        <v>4</v>
      </c>
      <c r="I142" s="33">
        <v>5</v>
      </c>
      <c r="J142" s="33">
        <v>4</v>
      </c>
      <c r="K142" s="33">
        <v>5</v>
      </c>
      <c r="L142" s="33">
        <v>4</v>
      </c>
      <c r="M142" s="33">
        <v>3</v>
      </c>
      <c r="N142" s="33">
        <v>3</v>
      </c>
      <c r="O142" s="33">
        <v>4</v>
      </c>
      <c r="P142" s="33">
        <v>5</v>
      </c>
      <c r="Q142" s="33">
        <v>2</v>
      </c>
      <c r="R142" s="33">
        <v>3</v>
      </c>
      <c r="S142" s="33">
        <v>4</v>
      </c>
      <c r="T142" s="33">
        <v>4</v>
      </c>
      <c r="U142" s="33">
        <v>5</v>
      </c>
      <c r="V142" s="33">
        <v>1</v>
      </c>
      <c r="W142" s="33">
        <v>5</v>
      </c>
      <c r="X142" s="33">
        <v>5</v>
      </c>
      <c r="Y142" s="33">
        <v>1</v>
      </c>
      <c r="Z142" s="33">
        <v>3</v>
      </c>
      <c r="AA142" s="33">
        <v>1</v>
      </c>
      <c r="AB142" s="33">
        <v>5</v>
      </c>
      <c r="AC142" s="33">
        <v>3</v>
      </c>
      <c r="AD142" s="33">
        <v>5</v>
      </c>
      <c r="AE142" s="33">
        <v>4</v>
      </c>
      <c r="AF142" s="33">
        <v>1</v>
      </c>
      <c r="AG142" s="33">
        <v>3</v>
      </c>
      <c r="AH142" s="33">
        <v>4</v>
      </c>
      <c r="AI142" s="33">
        <v>4</v>
      </c>
      <c r="AJ142" s="33">
        <v>5</v>
      </c>
      <c r="AK142" s="33">
        <v>4</v>
      </c>
      <c r="AL142" s="33">
        <v>4</v>
      </c>
      <c r="AM142" s="33">
        <v>2</v>
      </c>
      <c r="AN142" s="33">
        <v>2</v>
      </c>
      <c r="AO142" s="33">
        <v>5</v>
      </c>
      <c r="AP142" s="33">
        <v>4</v>
      </c>
      <c r="AQ142" s="33">
        <v>4</v>
      </c>
      <c r="AR142" s="33">
        <v>5</v>
      </c>
      <c r="AS142" s="33">
        <v>4</v>
      </c>
      <c r="AT142" s="33">
        <v>5</v>
      </c>
      <c r="AU142" s="33">
        <v>5</v>
      </c>
      <c r="AV142" s="33">
        <v>4</v>
      </c>
      <c r="AW142" s="33">
        <v>4</v>
      </c>
      <c r="AX142" s="33">
        <v>2</v>
      </c>
      <c r="AY142" s="33">
        <v>3</v>
      </c>
      <c r="AZ142" s="33">
        <v>3</v>
      </c>
      <c r="BA142" s="33">
        <v>3</v>
      </c>
      <c r="BB142" s="33">
        <v>5</v>
      </c>
      <c r="BC142" s="33">
        <v>4</v>
      </c>
      <c r="BD142" s="33">
        <v>5</v>
      </c>
      <c r="BE142" s="33" t="s">
        <v>5</v>
      </c>
      <c r="BF142" s="33">
        <v>5</v>
      </c>
      <c r="BI142" s="33">
        <v>3</v>
      </c>
      <c r="BJ142" s="33">
        <v>3</v>
      </c>
      <c r="BK142" s="33">
        <v>4</v>
      </c>
      <c r="BL142" s="33">
        <v>3</v>
      </c>
      <c r="BM142" s="33">
        <v>1</v>
      </c>
      <c r="BN142" s="33">
        <v>5</v>
      </c>
      <c r="BO142" s="33">
        <v>4</v>
      </c>
      <c r="BP142" s="33">
        <v>5</v>
      </c>
      <c r="BQ142" s="33">
        <v>3</v>
      </c>
      <c r="BR142" s="33" t="s">
        <v>5</v>
      </c>
      <c r="BS142" s="33">
        <v>5</v>
      </c>
      <c r="BT142" s="33">
        <v>5</v>
      </c>
      <c r="BU142" s="33">
        <v>3</v>
      </c>
      <c r="BV142" s="33">
        <v>5</v>
      </c>
      <c r="BW142" s="33" t="s">
        <v>148</v>
      </c>
      <c r="BY142" s="33" t="s">
        <v>163</v>
      </c>
      <c r="BZ142" s="33" t="s">
        <v>171</v>
      </c>
      <c r="CA142" s="33" t="s">
        <v>177</v>
      </c>
      <c r="CB142" s="33" t="s">
        <v>183</v>
      </c>
      <c r="CC142" s="33" t="s">
        <v>679</v>
      </c>
      <c r="CD142" s="33" t="s">
        <v>204</v>
      </c>
      <c r="CE142" s="33" t="s">
        <v>510</v>
      </c>
      <c r="CF142" s="33" t="s">
        <v>208</v>
      </c>
      <c r="CG142" s="33" t="s">
        <v>214</v>
      </c>
    </row>
    <row r="143" spans="1:86" ht="12.75" x14ac:dyDescent="0.2">
      <c r="A143" s="36">
        <v>43108.771220682873</v>
      </c>
      <c r="B143" s="33">
        <v>4</v>
      </c>
      <c r="C143" s="33">
        <v>4</v>
      </c>
      <c r="D143" s="33">
        <v>4</v>
      </c>
      <c r="E143" s="33">
        <v>4</v>
      </c>
      <c r="F143" s="33">
        <v>4</v>
      </c>
      <c r="G143" s="33">
        <v>5</v>
      </c>
      <c r="H143" s="33">
        <v>3</v>
      </c>
      <c r="I143" s="33">
        <v>4</v>
      </c>
      <c r="J143" s="33">
        <v>5</v>
      </c>
      <c r="K143" s="33">
        <v>4</v>
      </c>
      <c r="L143" s="33">
        <v>5</v>
      </c>
      <c r="M143" s="33">
        <v>5</v>
      </c>
      <c r="N143" s="33">
        <v>4</v>
      </c>
      <c r="O143" s="33">
        <v>3</v>
      </c>
      <c r="P143" s="33">
        <v>4</v>
      </c>
      <c r="Q143" s="33">
        <v>5</v>
      </c>
      <c r="R143" s="33">
        <v>4</v>
      </c>
      <c r="S143" s="33">
        <v>4</v>
      </c>
      <c r="T143" s="33">
        <v>5</v>
      </c>
      <c r="U143" s="33">
        <v>5</v>
      </c>
      <c r="V143" s="33">
        <v>3</v>
      </c>
      <c r="W143" s="33">
        <v>5</v>
      </c>
      <c r="X143" s="33">
        <v>5</v>
      </c>
      <c r="Y143" s="33">
        <v>3</v>
      </c>
      <c r="Z143" s="33">
        <v>5</v>
      </c>
      <c r="AA143" s="33">
        <v>5</v>
      </c>
      <c r="AB143" s="33">
        <v>5</v>
      </c>
      <c r="AC143" s="33">
        <v>3</v>
      </c>
      <c r="AD143" s="33">
        <v>1</v>
      </c>
      <c r="AE143" s="33">
        <v>4</v>
      </c>
      <c r="AF143" s="33">
        <v>5</v>
      </c>
      <c r="AG143" s="33">
        <v>4</v>
      </c>
      <c r="AH143" s="33">
        <v>4</v>
      </c>
      <c r="AI143" s="33">
        <v>3</v>
      </c>
      <c r="AJ143" s="33">
        <v>5</v>
      </c>
      <c r="AK143" s="33">
        <v>4</v>
      </c>
      <c r="AL143" s="33">
        <v>3</v>
      </c>
      <c r="AM143" s="33">
        <v>4</v>
      </c>
      <c r="AN143" s="33">
        <v>5</v>
      </c>
      <c r="AO143" s="33">
        <v>5</v>
      </c>
      <c r="AP143" s="33">
        <v>5</v>
      </c>
      <c r="AQ143" s="33">
        <v>2</v>
      </c>
      <c r="AR143" s="33">
        <v>4</v>
      </c>
      <c r="AS143" s="33">
        <v>5</v>
      </c>
      <c r="AT143" s="33">
        <v>4</v>
      </c>
      <c r="AU143" s="33">
        <v>5</v>
      </c>
      <c r="AV143" s="33">
        <v>5</v>
      </c>
      <c r="AW143" s="33">
        <v>4</v>
      </c>
      <c r="AX143" s="33">
        <v>2</v>
      </c>
      <c r="AY143" s="33">
        <v>4</v>
      </c>
      <c r="AZ143" s="33">
        <v>4</v>
      </c>
      <c r="BA143" s="33">
        <v>5</v>
      </c>
      <c r="BB143" s="33">
        <v>3</v>
      </c>
      <c r="BC143" s="33">
        <v>5</v>
      </c>
      <c r="BD143" s="33">
        <v>5</v>
      </c>
      <c r="BE143" s="33">
        <v>3</v>
      </c>
      <c r="BF143" s="33">
        <v>5</v>
      </c>
      <c r="BH143" s="33" t="s">
        <v>125</v>
      </c>
      <c r="BI143" s="33" t="s">
        <v>5</v>
      </c>
      <c r="BJ143" s="33" t="s">
        <v>5</v>
      </c>
      <c r="BK143" s="33" t="s">
        <v>5</v>
      </c>
      <c r="BL143" s="33" t="s">
        <v>5</v>
      </c>
      <c r="BM143" s="33" t="s">
        <v>5</v>
      </c>
      <c r="BN143" s="33" t="s">
        <v>5</v>
      </c>
      <c r="BO143" s="33" t="s">
        <v>5</v>
      </c>
      <c r="BP143" s="33" t="s">
        <v>5</v>
      </c>
      <c r="BQ143" s="33">
        <v>4</v>
      </c>
      <c r="BR143" s="33">
        <v>4</v>
      </c>
      <c r="BS143" s="33">
        <v>4</v>
      </c>
      <c r="BT143" s="33">
        <v>4</v>
      </c>
      <c r="BU143" s="33">
        <v>4</v>
      </c>
      <c r="BV143" s="33">
        <v>5</v>
      </c>
      <c r="BW143" s="33" t="s">
        <v>148</v>
      </c>
      <c r="BY143" s="33" t="s">
        <v>163</v>
      </c>
      <c r="BZ143" s="33" t="s">
        <v>171</v>
      </c>
      <c r="CA143" s="33" t="s">
        <v>180</v>
      </c>
      <c r="CB143" s="33" t="s">
        <v>183</v>
      </c>
      <c r="CC143" s="33" t="s">
        <v>200</v>
      </c>
      <c r="CD143" s="33" t="s">
        <v>203</v>
      </c>
      <c r="CE143" s="33" t="s">
        <v>680</v>
      </c>
      <c r="CF143" s="33" t="s">
        <v>681</v>
      </c>
      <c r="CG143" s="33" t="s">
        <v>682</v>
      </c>
    </row>
    <row r="144" spans="1:86" ht="12.75" x14ac:dyDescent="0.2">
      <c r="A144" s="36">
        <v>43108.773075520832</v>
      </c>
      <c r="B144" s="33">
        <v>4</v>
      </c>
      <c r="C144" s="33">
        <v>5</v>
      </c>
      <c r="D144" s="33">
        <v>4</v>
      </c>
      <c r="E144" s="33">
        <v>4</v>
      </c>
      <c r="F144" s="33">
        <v>3</v>
      </c>
      <c r="G144" s="33">
        <v>3</v>
      </c>
      <c r="H144" s="33">
        <v>3</v>
      </c>
      <c r="I144" s="33">
        <v>4</v>
      </c>
      <c r="J144" s="33">
        <v>4</v>
      </c>
      <c r="K144" s="33">
        <v>4</v>
      </c>
      <c r="L144" s="33">
        <v>4</v>
      </c>
      <c r="M144" s="33">
        <v>4</v>
      </c>
      <c r="N144" s="33">
        <v>5</v>
      </c>
      <c r="O144" s="33">
        <v>5</v>
      </c>
      <c r="P144" s="33">
        <v>5</v>
      </c>
      <c r="Q144" s="33">
        <v>4</v>
      </c>
      <c r="R144" s="33">
        <v>4</v>
      </c>
      <c r="S144" s="33">
        <v>3</v>
      </c>
      <c r="T144" s="33">
        <v>2</v>
      </c>
      <c r="U144" s="33">
        <v>5</v>
      </c>
      <c r="V144" s="33">
        <v>5</v>
      </c>
      <c r="W144" s="33">
        <v>4</v>
      </c>
      <c r="X144" s="33">
        <v>5</v>
      </c>
      <c r="Y144" s="33">
        <v>4</v>
      </c>
      <c r="Z144" s="33">
        <v>4</v>
      </c>
      <c r="AA144" s="33">
        <v>5</v>
      </c>
      <c r="AB144" s="33">
        <v>3</v>
      </c>
      <c r="AC144" s="33">
        <v>4</v>
      </c>
      <c r="AD144" s="33">
        <v>4</v>
      </c>
      <c r="AE144" s="33">
        <v>4</v>
      </c>
      <c r="AF144" s="33">
        <v>5</v>
      </c>
      <c r="AG144" s="33">
        <v>4</v>
      </c>
      <c r="AH144" s="33">
        <v>5</v>
      </c>
      <c r="AI144" s="33">
        <v>5</v>
      </c>
      <c r="AJ144" s="33">
        <v>5</v>
      </c>
      <c r="AK144" s="33">
        <v>4</v>
      </c>
      <c r="AL144" s="33">
        <v>3</v>
      </c>
      <c r="AM144" s="33">
        <v>4</v>
      </c>
      <c r="AN144" s="33">
        <v>3</v>
      </c>
      <c r="AO144" s="33">
        <v>2</v>
      </c>
      <c r="AP144" s="33" t="s">
        <v>5</v>
      </c>
      <c r="AQ144" s="33">
        <v>2</v>
      </c>
      <c r="AR144" s="33">
        <v>4</v>
      </c>
      <c r="AS144" s="33">
        <v>4</v>
      </c>
      <c r="AT144" s="33">
        <v>3</v>
      </c>
      <c r="AU144" s="33">
        <v>4</v>
      </c>
      <c r="AV144" s="33">
        <v>5</v>
      </c>
      <c r="AW144" s="33">
        <v>5</v>
      </c>
      <c r="AX144" s="33">
        <v>5</v>
      </c>
      <c r="AY144" s="33">
        <v>5</v>
      </c>
      <c r="AZ144" s="33">
        <v>4</v>
      </c>
      <c r="BA144" s="33">
        <v>5</v>
      </c>
      <c r="BB144" s="33">
        <v>3</v>
      </c>
      <c r="BC144" s="33">
        <v>2</v>
      </c>
      <c r="BD144" s="33">
        <v>5</v>
      </c>
      <c r="BE144" s="33">
        <v>5</v>
      </c>
      <c r="BF144" s="33">
        <v>4</v>
      </c>
      <c r="BH144" s="33" t="s">
        <v>683</v>
      </c>
      <c r="BI144" s="33">
        <v>2</v>
      </c>
      <c r="BJ144" s="33">
        <v>5</v>
      </c>
      <c r="BK144" s="33">
        <v>5</v>
      </c>
      <c r="BL144" s="33">
        <v>4</v>
      </c>
      <c r="BM144" s="33">
        <v>4</v>
      </c>
      <c r="BN144" s="33">
        <v>4</v>
      </c>
      <c r="BO144" s="33">
        <v>5</v>
      </c>
      <c r="BP144" s="33">
        <v>5</v>
      </c>
      <c r="BQ144" s="33">
        <v>4</v>
      </c>
      <c r="BR144" s="33" t="s">
        <v>5</v>
      </c>
      <c r="BS144" s="33">
        <v>5</v>
      </c>
      <c r="BT144" s="33">
        <v>3</v>
      </c>
      <c r="BU144" s="33">
        <v>5</v>
      </c>
      <c r="BV144" s="33">
        <v>4</v>
      </c>
      <c r="BW144" s="33" t="s">
        <v>145</v>
      </c>
      <c r="BY144" s="33" t="s">
        <v>162</v>
      </c>
      <c r="BZ144" s="33" t="s">
        <v>173</v>
      </c>
      <c r="CA144" s="33" t="s">
        <v>176</v>
      </c>
      <c r="CB144" s="33" t="s">
        <v>684</v>
      </c>
      <c r="CC144" s="33" t="s">
        <v>685</v>
      </c>
      <c r="CD144" s="33" t="s">
        <v>202</v>
      </c>
      <c r="CE144" s="33" t="s">
        <v>686</v>
      </c>
      <c r="CF144" s="33" t="s">
        <v>687</v>
      </c>
      <c r="CG144" s="33" t="s">
        <v>688</v>
      </c>
    </row>
    <row r="145" spans="1:86" ht="12.75" x14ac:dyDescent="0.2">
      <c r="A145" s="36">
        <v>43109.088621192132</v>
      </c>
      <c r="B145" s="33">
        <v>1</v>
      </c>
      <c r="C145" s="33">
        <v>3</v>
      </c>
      <c r="D145" s="33">
        <v>1</v>
      </c>
      <c r="E145" s="33">
        <v>2</v>
      </c>
      <c r="F145" s="33">
        <v>3</v>
      </c>
      <c r="G145" s="33">
        <v>3</v>
      </c>
      <c r="H145" s="33">
        <v>3</v>
      </c>
      <c r="I145" s="33">
        <v>4</v>
      </c>
      <c r="J145" s="33">
        <v>3</v>
      </c>
      <c r="K145" s="33">
        <v>3</v>
      </c>
      <c r="L145" s="33">
        <v>1</v>
      </c>
      <c r="M145" s="33">
        <v>4</v>
      </c>
      <c r="N145" s="33">
        <v>1</v>
      </c>
      <c r="O145" s="33">
        <v>1</v>
      </c>
      <c r="P145" s="33">
        <v>1</v>
      </c>
      <c r="Q145" s="33">
        <v>1</v>
      </c>
      <c r="R145" s="33">
        <v>1</v>
      </c>
      <c r="S145" s="33">
        <v>4</v>
      </c>
      <c r="T145" s="33">
        <v>3</v>
      </c>
      <c r="U145" s="33">
        <v>1</v>
      </c>
      <c r="V145" s="33">
        <v>1</v>
      </c>
      <c r="W145" s="33">
        <v>3</v>
      </c>
      <c r="X145" s="33">
        <v>4</v>
      </c>
      <c r="Y145" s="33">
        <v>4</v>
      </c>
      <c r="Z145" s="33">
        <v>4</v>
      </c>
      <c r="AA145" s="33">
        <v>4</v>
      </c>
      <c r="AB145" s="33">
        <v>4</v>
      </c>
      <c r="AC145" s="33">
        <v>3</v>
      </c>
      <c r="AD145" s="33">
        <v>3</v>
      </c>
      <c r="AE145" s="33">
        <v>3</v>
      </c>
      <c r="AF145" s="33">
        <v>3</v>
      </c>
      <c r="AG145" s="33">
        <v>4</v>
      </c>
      <c r="AH145" s="33">
        <v>4</v>
      </c>
      <c r="AI145" s="33">
        <v>3</v>
      </c>
      <c r="AJ145" s="33">
        <v>4</v>
      </c>
      <c r="AK145" s="33">
        <v>1</v>
      </c>
      <c r="AL145" s="33">
        <v>1</v>
      </c>
      <c r="AM145" s="33">
        <v>2</v>
      </c>
      <c r="AN145" s="33">
        <v>2</v>
      </c>
      <c r="AO145" s="33">
        <v>3</v>
      </c>
      <c r="AP145" s="33">
        <v>2</v>
      </c>
      <c r="AQ145" s="33">
        <v>3</v>
      </c>
      <c r="AR145" s="33">
        <v>4</v>
      </c>
      <c r="AS145" s="33">
        <v>3</v>
      </c>
      <c r="AT145" s="33">
        <v>3</v>
      </c>
      <c r="AU145" s="33">
        <v>1</v>
      </c>
      <c r="AV145" s="33">
        <v>4</v>
      </c>
      <c r="AW145" s="33">
        <v>1</v>
      </c>
      <c r="AX145" s="33">
        <v>1</v>
      </c>
      <c r="AY145" s="33">
        <v>1</v>
      </c>
      <c r="AZ145" s="33">
        <v>1</v>
      </c>
      <c r="BA145" s="33">
        <v>1</v>
      </c>
      <c r="BB145" s="33">
        <v>5</v>
      </c>
      <c r="BC145" s="33">
        <v>4</v>
      </c>
      <c r="BD145" s="33">
        <v>1</v>
      </c>
      <c r="BE145" s="33">
        <v>1</v>
      </c>
      <c r="BF145" s="33">
        <v>2</v>
      </c>
      <c r="BG145" s="33" t="s">
        <v>689</v>
      </c>
      <c r="BH145" s="33" t="s">
        <v>690</v>
      </c>
      <c r="BI145" s="33">
        <v>3</v>
      </c>
      <c r="BJ145" s="33">
        <v>3</v>
      </c>
      <c r="BK145" s="33">
        <v>3</v>
      </c>
      <c r="BL145" s="33">
        <v>4</v>
      </c>
      <c r="BM145" s="33">
        <v>3</v>
      </c>
      <c r="BN145" s="33">
        <v>3</v>
      </c>
      <c r="BO145" s="33">
        <v>3</v>
      </c>
      <c r="BP145" s="33">
        <v>3</v>
      </c>
      <c r="BQ145" s="33">
        <v>3</v>
      </c>
      <c r="BR145" s="33">
        <v>3</v>
      </c>
      <c r="BS145" s="33">
        <v>3</v>
      </c>
      <c r="BT145" s="33">
        <v>3</v>
      </c>
      <c r="BU145" s="33">
        <v>3</v>
      </c>
      <c r="BV145" s="33">
        <v>4</v>
      </c>
      <c r="BW145" s="33" t="s">
        <v>148</v>
      </c>
      <c r="BY145" s="33" t="s">
        <v>163</v>
      </c>
      <c r="BZ145" s="33" t="s">
        <v>170</v>
      </c>
      <c r="CA145" s="33" t="s">
        <v>178</v>
      </c>
      <c r="CB145" s="33" t="s">
        <v>183</v>
      </c>
      <c r="CC145" s="33" t="s">
        <v>691</v>
      </c>
      <c r="CD145" s="33" t="s">
        <v>204</v>
      </c>
      <c r="CE145" s="33" t="s">
        <v>405</v>
      </c>
      <c r="CF145" s="33" t="s">
        <v>208</v>
      </c>
      <c r="CG145" s="33" t="s">
        <v>214</v>
      </c>
    </row>
    <row r="146" spans="1:86" ht="12.75" x14ac:dyDescent="0.2">
      <c r="A146" s="36">
        <v>43109.180608437498</v>
      </c>
      <c r="B146" s="33">
        <v>4</v>
      </c>
      <c r="C146" s="33">
        <v>5</v>
      </c>
      <c r="D146" s="33">
        <v>5</v>
      </c>
      <c r="E146" s="33">
        <v>4</v>
      </c>
      <c r="F146" s="33">
        <v>3</v>
      </c>
      <c r="G146" s="33">
        <v>5</v>
      </c>
      <c r="H146" s="33">
        <v>4</v>
      </c>
      <c r="I146" s="33">
        <v>4</v>
      </c>
      <c r="J146" s="33">
        <v>3</v>
      </c>
      <c r="K146" s="33">
        <v>5</v>
      </c>
      <c r="L146" s="33">
        <v>4</v>
      </c>
      <c r="M146" s="33">
        <v>5</v>
      </c>
      <c r="N146" s="33">
        <v>4</v>
      </c>
      <c r="O146" s="33">
        <v>4</v>
      </c>
      <c r="P146" s="33">
        <v>3</v>
      </c>
      <c r="Q146" s="33">
        <v>4</v>
      </c>
      <c r="R146" s="33">
        <v>3</v>
      </c>
      <c r="S146" s="33">
        <v>3</v>
      </c>
      <c r="T146" s="33">
        <v>5</v>
      </c>
      <c r="U146" s="33">
        <v>4</v>
      </c>
      <c r="V146" s="33">
        <v>3</v>
      </c>
      <c r="W146" s="33">
        <v>3</v>
      </c>
      <c r="X146" s="33">
        <v>4</v>
      </c>
      <c r="Y146" s="33">
        <v>4</v>
      </c>
      <c r="Z146" s="33">
        <v>4</v>
      </c>
      <c r="AA146" s="33">
        <v>4</v>
      </c>
      <c r="AB146" s="33">
        <v>4</v>
      </c>
      <c r="AC146" s="33">
        <v>5</v>
      </c>
      <c r="AD146" s="33">
        <v>4</v>
      </c>
      <c r="AE146" s="33">
        <v>4</v>
      </c>
      <c r="AF146" s="33">
        <v>4</v>
      </c>
      <c r="AG146" s="33">
        <v>4</v>
      </c>
      <c r="AH146" s="33">
        <v>4</v>
      </c>
      <c r="AI146" s="33">
        <v>4</v>
      </c>
      <c r="AJ146" s="33">
        <v>4</v>
      </c>
      <c r="AK146" s="33">
        <v>4</v>
      </c>
      <c r="AL146" s="33">
        <v>5</v>
      </c>
      <c r="AM146" s="33">
        <v>4</v>
      </c>
      <c r="AN146" s="33">
        <v>4</v>
      </c>
      <c r="AO146" s="33">
        <v>3</v>
      </c>
      <c r="AP146" s="33">
        <v>4</v>
      </c>
      <c r="AQ146" s="33">
        <v>4</v>
      </c>
      <c r="AR146" s="33">
        <v>5</v>
      </c>
      <c r="AS146" s="33">
        <v>3</v>
      </c>
      <c r="AT146" s="33">
        <v>4</v>
      </c>
      <c r="AU146" s="33">
        <v>5</v>
      </c>
      <c r="AV146" s="33">
        <v>5</v>
      </c>
      <c r="AW146" s="33">
        <v>4</v>
      </c>
      <c r="AX146" s="33">
        <v>4</v>
      </c>
      <c r="AY146" s="33">
        <v>3</v>
      </c>
      <c r="AZ146" s="33">
        <v>4</v>
      </c>
      <c r="BA146" s="33">
        <v>3</v>
      </c>
      <c r="BB146" s="33">
        <v>3</v>
      </c>
      <c r="BC146" s="33">
        <v>5</v>
      </c>
      <c r="BD146" s="33">
        <v>4</v>
      </c>
      <c r="BE146" s="33">
        <v>3</v>
      </c>
      <c r="BF146" s="33">
        <v>4</v>
      </c>
      <c r="BH146" s="33" t="s">
        <v>126</v>
      </c>
      <c r="BI146" s="33" t="s">
        <v>5</v>
      </c>
      <c r="BJ146" s="33">
        <v>3</v>
      </c>
      <c r="BK146" s="33">
        <v>3</v>
      </c>
      <c r="BL146" s="33">
        <v>3</v>
      </c>
      <c r="BM146" s="33">
        <v>3</v>
      </c>
      <c r="BN146" s="33">
        <v>3</v>
      </c>
      <c r="BO146" s="33">
        <v>5</v>
      </c>
      <c r="BP146" s="33">
        <v>4</v>
      </c>
      <c r="BQ146" s="33">
        <v>3</v>
      </c>
      <c r="BR146" s="33">
        <v>3</v>
      </c>
      <c r="BS146" s="33">
        <v>3</v>
      </c>
      <c r="BT146" s="33">
        <v>3</v>
      </c>
      <c r="BU146" s="33">
        <v>4</v>
      </c>
      <c r="BV146" s="33">
        <v>5</v>
      </c>
      <c r="BW146" s="33" t="s">
        <v>397</v>
      </c>
      <c r="BY146" s="33" t="s">
        <v>163</v>
      </c>
      <c r="BZ146" s="33" t="s">
        <v>171</v>
      </c>
      <c r="CA146" s="33" t="s">
        <v>692</v>
      </c>
      <c r="CB146" s="33" t="s">
        <v>183</v>
      </c>
      <c r="CC146" s="33" t="s">
        <v>693</v>
      </c>
      <c r="CD146" s="33" t="s">
        <v>192</v>
      </c>
      <c r="CE146" s="33" t="s">
        <v>694</v>
      </c>
      <c r="CF146" s="33" t="s">
        <v>695</v>
      </c>
      <c r="CG146" s="33" t="s">
        <v>696</v>
      </c>
      <c r="CH146" s="33"/>
    </row>
    <row r="147" spans="1:86" ht="12.75" x14ac:dyDescent="0.2">
      <c r="A147" s="36">
        <v>43109.346751423611</v>
      </c>
      <c r="B147" s="33">
        <v>1</v>
      </c>
      <c r="C147" s="33">
        <v>4</v>
      </c>
      <c r="D147" s="33">
        <v>1</v>
      </c>
      <c r="E147" s="33">
        <v>4</v>
      </c>
      <c r="F147" s="33">
        <v>4</v>
      </c>
      <c r="G147" s="33">
        <v>2</v>
      </c>
      <c r="H147" s="33">
        <v>1</v>
      </c>
      <c r="I147" s="33">
        <v>4</v>
      </c>
      <c r="J147" s="33">
        <v>5</v>
      </c>
      <c r="K147" s="33">
        <v>3</v>
      </c>
      <c r="L147" s="33">
        <v>5</v>
      </c>
      <c r="M147" s="33">
        <v>3</v>
      </c>
      <c r="N147" s="33">
        <v>3</v>
      </c>
      <c r="O147" s="33">
        <v>3</v>
      </c>
      <c r="P147" s="33">
        <v>3</v>
      </c>
      <c r="Q147" s="33">
        <v>4</v>
      </c>
      <c r="R147" s="33">
        <v>4</v>
      </c>
      <c r="S147" s="33">
        <v>5</v>
      </c>
      <c r="T147" s="33">
        <v>2</v>
      </c>
      <c r="U147" s="33">
        <v>4</v>
      </c>
      <c r="V147" s="33">
        <v>4</v>
      </c>
      <c r="W147" s="33">
        <v>5</v>
      </c>
      <c r="X147" s="33">
        <v>5</v>
      </c>
      <c r="Y147" s="33">
        <v>3</v>
      </c>
      <c r="Z147" s="33">
        <v>4</v>
      </c>
      <c r="AA147" s="33">
        <v>4</v>
      </c>
      <c r="AB147" s="33">
        <v>5</v>
      </c>
      <c r="AC147" s="33">
        <v>3</v>
      </c>
      <c r="AD147" s="33">
        <v>2</v>
      </c>
      <c r="AE147" s="33">
        <v>5</v>
      </c>
      <c r="AF147" s="33">
        <v>5</v>
      </c>
      <c r="AG147" s="33">
        <v>5</v>
      </c>
      <c r="AH147" s="33">
        <v>5</v>
      </c>
      <c r="AI147" s="33">
        <v>5</v>
      </c>
      <c r="AJ147" s="33">
        <v>4</v>
      </c>
      <c r="AK147" s="33">
        <v>1</v>
      </c>
      <c r="AL147" s="33">
        <v>4</v>
      </c>
      <c r="AM147" s="33">
        <v>1</v>
      </c>
      <c r="AN147" s="33">
        <v>4</v>
      </c>
      <c r="AO147" s="33">
        <v>4</v>
      </c>
      <c r="AP147" s="33">
        <v>3</v>
      </c>
      <c r="AQ147" s="33">
        <v>1</v>
      </c>
      <c r="AR147" s="33">
        <v>2</v>
      </c>
      <c r="AS147" s="33">
        <v>5</v>
      </c>
      <c r="AT147" s="33">
        <v>4</v>
      </c>
      <c r="AU147" s="33">
        <v>4</v>
      </c>
      <c r="AV147" s="33">
        <v>4</v>
      </c>
      <c r="AW147" s="33">
        <v>4</v>
      </c>
      <c r="AX147" s="33">
        <v>4</v>
      </c>
      <c r="AY147" s="33">
        <v>2</v>
      </c>
      <c r="AZ147" s="33">
        <v>4</v>
      </c>
      <c r="BA147" s="33">
        <v>4</v>
      </c>
      <c r="BB147" s="33">
        <v>5</v>
      </c>
      <c r="BC147" s="33">
        <v>1</v>
      </c>
      <c r="BD147" s="33">
        <v>3</v>
      </c>
      <c r="BE147" s="33">
        <v>3</v>
      </c>
      <c r="BF147" s="33">
        <v>4</v>
      </c>
      <c r="BG147" s="33" t="s">
        <v>697</v>
      </c>
      <c r="BH147" s="33" t="s">
        <v>128</v>
      </c>
      <c r="BI147" s="33">
        <v>4</v>
      </c>
      <c r="BJ147" s="33" t="s">
        <v>5</v>
      </c>
      <c r="BK147" s="33">
        <v>4</v>
      </c>
      <c r="BL147" s="33">
        <v>4</v>
      </c>
      <c r="BM147" s="33">
        <v>4</v>
      </c>
      <c r="BN147" s="33">
        <v>5</v>
      </c>
      <c r="BO147" s="33">
        <v>4</v>
      </c>
      <c r="BP147" s="33" t="s">
        <v>5</v>
      </c>
      <c r="BQ147" s="33">
        <v>1</v>
      </c>
      <c r="BR147" s="33">
        <v>1</v>
      </c>
      <c r="BS147" s="33">
        <v>5</v>
      </c>
      <c r="BT147" s="33">
        <v>4</v>
      </c>
      <c r="BU147" s="33">
        <v>4</v>
      </c>
      <c r="BV147" s="33">
        <v>4</v>
      </c>
      <c r="BW147" s="33" t="s">
        <v>148</v>
      </c>
      <c r="BX147" s="33" t="s">
        <v>698</v>
      </c>
      <c r="BY147" s="33" t="s">
        <v>162</v>
      </c>
      <c r="BZ147" s="33" t="s">
        <v>169</v>
      </c>
      <c r="CA147" s="33" t="s">
        <v>181</v>
      </c>
      <c r="CB147" s="33" t="s">
        <v>183</v>
      </c>
      <c r="CC147" s="33" t="s">
        <v>699</v>
      </c>
      <c r="CD147" s="33" t="s">
        <v>153</v>
      </c>
      <c r="CE147" s="33" t="s">
        <v>204</v>
      </c>
      <c r="CF147" s="33" t="s">
        <v>160</v>
      </c>
      <c r="CG147" s="33" t="s">
        <v>700</v>
      </c>
    </row>
    <row r="148" spans="1:86" ht="12.75" x14ac:dyDescent="0.2">
      <c r="A148" s="36">
        <v>43109.36060453704</v>
      </c>
      <c r="B148" s="33">
        <v>4</v>
      </c>
      <c r="C148" s="33">
        <v>5</v>
      </c>
      <c r="D148" s="33">
        <v>3</v>
      </c>
      <c r="E148" s="33">
        <v>3</v>
      </c>
      <c r="F148" s="33">
        <v>3</v>
      </c>
      <c r="G148" s="33">
        <v>5</v>
      </c>
      <c r="H148" s="33">
        <v>5</v>
      </c>
      <c r="I148" s="33">
        <v>4</v>
      </c>
      <c r="J148" s="33">
        <v>4</v>
      </c>
      <c r="K148" s="33">
        <v>3</v>
      </c>
      <c r="L148" s="33">
        <v>1</v>
      </c>
      <c r="M148" s="33">
        <v>3</v>
      </c>
      <c r="N148" s="33">
        <v>3</v>
      </c>
      <c r="O148" s="33">
        <v>3</v>
      </c>
      <c r="P148" s="33">
        <v>5</v>
      </c>
      <c r="Q148" s="33">
        <v>5</v>
      </c>
      <c r="R148" s="33">
        <v>3</v>
      </c>
      <c r="S148" s="33">
        <v>2</v>
      </c>
      <c r="T148" s="33">
        <v>3</v>
      </c>
      <c r="U148" s="33">
        <v>2</v>
      </c>
      <c r="V148" s="33">
        <v>1</v>
      </c>
      <c r="W148" s="33">
        <v>5</v>
      </c>
      <c r="X148" s="33">
        <v>4</v>
      </c>
      <c r="Y148" s="33">
        <v>2</v>
      </c>
      <c r="Z148" s="33">
        <v>3</v>
      </c>
      <c r="AA148" s="33">
        <v>4</v>
      </c>
      <c r="AB148" s="33">
        <v>5</v>
      </c>
      <c r="AC148" s="33">
        <v>3</v>
      </c>
      <c r="AD148" s="33">
        <v>5</v>
      </c>
      <c r="AE148" s="33">
        <v>5</v>
      </c>
      <c r="AF148" s="33">
        <v>4</v>
      </c>
      <c r="AG148" s="33">
        <v>5</v>
      </c>
      <c r="AH148" s="33">
        <v>5</v>
      </c>
      <c r="AI148" s="33">
        <v>5</v>
      </c>
      <c r="AJ148" s="33">
        <v>4</v>
      </c>
      <c r="AK148" s="33">
        <v>5</v>
      </c>
      <c r="AL148" s="33">
        <v>5</v>
      </c>
      <c r="AM148" s="33">
        <v>3</v>
      </c>
      <c r="AN148" s="33">
        <v>4</v>
      </c>
      <c r="AO148" s="33">
        <v>3</v>
      </c>
      <c r="AP148" s="33">
        <v>5</v>
      </c>
      <c r="AQ148" s="33">
        <v>5</v>
      </c>
      <c r="AR148" s="33">
        <v>3</v>
      </c>
      <c r="AS148" s="33">
        <v>4</v>
      </c>
      <c r="AT148" s="33">
        <v>2</v>
      </c>
      <c r="AU148" s="33">
        <v>2</v>
      </c>
      <c r="AV148" s="33">
        <v>5</v>
      </c>
      <c r="AW148" s="33">
        <v>4</v>
      </c>
      <c r="AX148" s="33">
        <v>5</v>
      </c>
      <c r="AY148" s="33">
        <v>3</v>
      </c>
      <c r="AZ148" s="33">
        <v>5</v>
      </c>
      <c r="BA148" s="33">
        <v>4</v>
      </c>
      <c r="BB148" s="33">
        <v>4</v>
      </c>
      <c r="BC148" s="33">
        <v>3</v>
      </c>
      <c r="BD148" s="33">
        <v>2</v>
      </c>
      <c r="BE148" s="33" t="s">
        <v>5</v>
      </c>
      <c r="BF148" s="33">
        <v>5</v>
      </c>
      <c r="BI148" s="33" t="s">
        <v>5</v>
      </c>
      <c r="BJ148" s="33">
        <v>4</v>
      </c>
      <c r="BK148" s="33">
        <v>4</v>
      </c>
      <c r="BL148" s="33" t="s">
        <v>5</v>
      </c>
      <c r="BM148" s="33" t="s">
        <v>5</v>
      </c>
      <c r="BN148" s="33" t="s">
        <v>5</v>
      </c>
      <c r="BO148" s="33" t="s">
        <v>5</v>
      </c>
      <c r="BP148" s="33" t="s">
        <v>5</v>
      </c>
      <c r="BQ148" s="33">
        <v>3</v>
      </c>
      <c r="BR148" s="33" t="s">
        <v>5</v>
      </c>
      <c r="BS148" s="33">
        <v>3</v>
      </c>
      <c r="BT148" s="33">
        <v>3</v>
      </c>
      <c r="BU148" s="33">
        <v>4</v>
      </c>
      <c r="BV148" s="33">
        <v>3</v>
      </c>
      <c r="BW148" s="33" t="s">
        <v>145</v>
      </c>
      <c r="BY148" s="33" t="s">
        <v>163</v>
      </c>
      <c r="BZ148" s="33" t="s">
        <v>170</v>
      </c>
      <c r="CA148" s="33" t="s">
        <v>176</v>
      </c>
      <c r="CB148" s="33" t="s">
        <v>183</v>
      </c>
      <c r="CC148" s="33" t="s">
        <v>701</v>
      </c>
      <c r="CD148" s="33" t="s">
        <v>202</v>
      </c>
      <c r="CE148" s="33" t="s">
        <v>702</v>
      </c>
      <c r="CF148" s="33" t="s">
        <v>208</v>
      </c>
      <c r="CG148" s="33" t="s">
        <v>214</v>
      </c>
    </row>
    <row r="149" spans="1:86" ht="12.75" x14ac:dyDescent="0.2">
      <c r="A149" s="36">
        <v>43109.37571039352</v>
      </c>
      <c r="B149" s="33">
        <v>4</v>
      </c>
      <c r="C149" s="33" t="s">
        <v>5</v>
      </c>
      <c r="D149" s="33">
        <v>5</v>
      </c>
      <c r="E149" s="33">
        <v>5</v>
      </c>
      <c r="F149" s="33" t="s">
        <v>5</v>
      </c>
      <c r="G149" s="33">
        <v>5</v>
      </c>
      <c r="H149" s="33">
        <v>5</v>
      </c>
      <c r="I149" s="33" t="s">
        <v>5</v>
      </c>
      <c r="J149" s="33">
        <v>4</v>
      </c>
      <c r="K149" s="33">
        <v>5</v>
      </c>
      <c r="L149" s="33">
        <v>5</v>
      </c>
      <c r="M149" s="33">
        <v>4</v>
      </c>
      <c r="N149" s="33">
        <v>5</v>
      </c>
      <c r="O149" s="33">
        <v>2</v>
      </c>
      <c r="P149" s="33">
        <v>5</v>
      </c>
      <c r="Q149" s="33">
        <v>5</v>
      </c>
      <c r="R149" s="33">
        <v>1</v>
      </c>
      <c r="S149" s="33">
        <v>5</v>
      </c>
      <c r="T149" s="33">
        <v>4</v>
      </c>
      <c r="U149" s="33">
        <v>5</v>
      </c>
      <c r="V149" s="33">
        <v>5</v>
      </c>
      <c r="W149" s="33" t="s">
        <v>5</v>
      </c>
      <c r="X149" s="33">
        <v>5</v>
      </c>
      <c r="Y149" s="33">
        <v>5</v>
      </c>
      <c r="Z149" s="33">
        <v>5</v>
      </c>
      <c r="AA149" s="33">
        <v>5</v>
      </c>
      <c r="AB149" s="33">
        <v>5</v>
      </c>
      <c r="AC149" s="33">
        <v>5</v>
      </c>
      <c r="AD149" s="33">
        <v>5</v>
      </c>
      <c r="AE149" s="33">
        <v>2</v>
      </c>
      <c r="AF149" s="33">
        <v>2</v>
      </c>
      <c r="AG149" s="33">
        <v>4</v>
      </c>
      <c r="AH149" s="33">
        <v>5</v>
      </c>
      <c r="AI149" s="33">
        <v>5</v>
      </c>
      <c r="AJ149" s="33">
        <v>3</v>
      </c>
      <c r="AK149" s="33">
        <v>4</v>
      </c>
      <c r="AL149" s="33">
        <v>5</v>
      </c>
      <c r="AM149" s="33">
        <v>5</v>
      </c>
      <c r="AN149" s="33">
        <v>5</v>
      </c>
      <c r="AO149" s="33" t="s">
        <v>5</v>
      </c>
      <c r="AP149" s="33">
        <v>5</v>
      </c>
      <c r="AQ149" s="33">
        <v>2</v>
      </c>
      <c r="AR149" s="33">
        <v>5</v>
      </c>
      <c r="AS149" s="33">
        <v>4</v>
      </c>
      <c r="AT149" s="33">
        <v>5</v>
      </c>
      <c r="AU149" s="33">
        <v>5</v>
      </c>
      <c r="AV149" s="33">
        <v>5</v>
      </c>
      <c r="AW149" s="33">
        <v>5</v>
      </c>
      <c r="AX149" s="33">
        <v>5</v>
      </c>
      <c r="AY149" s="33">
        <v>5</v>
      </c>
      <c r="AZ149" s="33">
        <v>5</v>
      </c>
      <c r="BA149" s="33">
        <v>4</v>
      </c>
      <c r="BB149" s="33">
        <v>5</v>
      </c>
      <c r="BC149" s="33">
        <v>5</v>
      </c>
      <c r="BD149" s="33">
        <v>5</v>
      </c>
      <c r="BE149" s="33">
        <v>5</v>
      </c>
      <c r="BF149" s="33">
        <v>5</v>
      </c>
      <c r="BH149" s="33" t="s">
        <v>322</v>
      </c>
      <c r="BI149" s="33">
        <v>1</v>
      </c>
      <c r="BJ149" s="33">
        <v>3</v>
      </c>
      <c r="BK149" s="33">
        <v>5</v>
      </c>
      <c r="BL149" s="33">
        <v>5</v>
      </c>
      <c r="BM149" s="33">
        <v>5</v>
      </c>
      <c r="BN149" s="33">
        <v>5</v>
      </c>
      <c r="BO149" s="33">
        <v>4</v>
      </c>
      <c r="BP149" s="33">
        <v>4</v>
      </c>
      <c r="BQ149" s="33">
        <v>5</v>
      </c>
      <c r="BR149" s="33">
        <v>4</v>
      </c>
      <c r="BS149" s="33">
        <v>4</v>
      </c>
      <c r="BT149" s="33">
        <v>4</v>
      </c>
      <c r="BU149" s="33">
        <v>3</v>
      </c>
      <c r="BV149" s="33">
        <v>5</v>
      </c>
      <c r="BW149" s="33" t="s">
        <v>144</v>
      </c>
      <c r="BY149" s="33" t="s">
        <v>162</v>
      </c>
      <c r="BZ149" s="33" t="s">
        <v>169</v>
      </c>
      <c r="CA149" s="33" t="s">
        <v>176</v>
      </c>
      <c r="CB149" s="33" t="s">
        <v>183</v>
      </c>
      <c r="CC149" s="33" t="s">
        <v>154</v>
      </c>
      <c r="CD149" s="33" t="s">
        <v>703</v>
      </c>
      <c r="CE149" s="33" t="s">
        <v>383</v>
      </c>
      <c r="CF149" s="33" t="s">
        <v>208</v>
      </c>
      <c r="CG149" s="33" t="s">
        <v>214</v>
      </c>
    </row>
    <row r="150" spans="1:86" ht="12.75" x14ac:dyDescent="0.2">
      <c r="A150" s="36">
        <v>43109.377570462966</v>
      </c>
      <c r="B150" s="33">
        <v>4</v>
      </c>
      <c r="C150" s="33">
        <v>5</v>
      </c>
      <c r="D150" s="33">
        <v>4</v>
      </c>
      <c r="E150" s="33">
        <v>4</v>
      </c>
      <c r="F150" s="33">
        <v>3</v>
      </c>
      <c r="G150" s="33">
        <v>4</v>
      </c>
      <c r="H150" s="33">
        <v>4</v>
      </c>
      <c r="I150" s="33">
        <v>5</v>
      </c>
      <c r="J150" s="33">
        <v>5</v>
      </c>
      <c r="K150" s="33">
        <v>2</v>
      </c>
      <c r="L150" s="33">
        <v>4</v>
      </c>
      <c r="M150" s="33">
        <v>4</v>
      </c>
      <c r="N150" s="33">
        <v>3</v>
      </c>
      <c r="O150" s="33">
        <v>4</v>
      </c>
      <c r="P150" s="33">
        <v>3</v>
      </c>
      <c r="Q150" s="33">
        <v>5</v>
      </c>
      <c r="R150" s="33">
        <v>2</v>
      </c>
      <c r="S150" s="33">
        <v>3</v>
      </c>
      <c r="T150" s="33">
        <v>5</v>
      </c>
      <c r="U150" s="33">
        <v>3</v>
      </c>
      <c r="V150" s="33">
        <v>2</v>
      </c>
      <c r="W150" s="33">
        <v>5</v>
      </c>
      <c r="X150" s="33">
        <v>5</v>
      </c>
      <c r="Y150" s="33">
        <v>3</v>
      </c>
      <c r="Z150" s="33">
        <v>5</v>
      </c>
      <c r="AA150" s="33">
        <v>4</v>
      </c>
      <c r="AB150" s="33">
        <v>5</v>
      </c>
      <c r="AC150" s="33">
        <v>5</v>
      </c>
      <c r="AD150" s="33">
        <v>4</v>
      </c>
      <c r="AE150" s="33">
        <v>5</v>
      </c>
      <c r="AF150" s="33">
        <v>4</v>
      </c>
      <c r="AG150" s="33">
        <v>5</v>
      </c>
      <c r="AH150" s="33">
        <v>5</v>
      </c>
      <c r="AI150" s="33">
        <v>5</v>
      </c>
      <c r="AJ150" s="33">
        <v>4</v>
      </c>
      <c r="AK150" s="33">
        <v>4</v>
      </c>
      <c r="AL150" s="33">
        <v>4</v>
      </c>
      <c r="AM150" s="33">
        <v>4</v>
      </c>
      <c r="AN150" s="33">
        <v>4</v>
      </c>
      <c r="AO150" s="33">
        <v>2</v>
      </c>
      <c r="AP150" s="33">
        <v>4</v>
      </c>
      <c r="AQ150" s="33">
        <v>3</v>
      </c>
      <c r="AR150" s="33">
        <v>4</v>
      </c>
      <c r="AS150" s="33">
        <v>5</v>
      </c>
      <c r="AT150" s="33">
        <v>2</v>
      </c>
      <c r="AU150" s="33">
        <v>3</v>
      </c>
      <c r="AV150" s="33">
        <v>5</v>
      </c>
      <c r="AW150" s="33">
        <v>3</v>
      </c>
      <c r="AX150" s="33">
        <v>4</v>
      </c>
      <c r="AY150" s="33">
        <v>2</v>
      </c>
      <c r="AZ150" s="33">
        <v>5</v>
      </c>
      <c r="BA150" s="33">
        <v>2</v>
      </c>
      <c r="BB150" s="33">
        <v>3</v>
      </c>
      <c r="BC150" s="33">
        <v>5</v>
      </c>
      <c r="BD150" s="33">
        <v>2</v>
      </c>
      <c r="BE150" s="33">
        <v>2</v>
      </c>
      <c r="BF150" s="33">
        <v>5</v>
      </c>
      <c r="BH150" s="33" t="s">
        <v>373</v>
      </c>
      <c r="BI150" s="33">
        <v>3</v>
      </c>
      <c r="BJ150" s="33">
        <v>4</v>
      </c>
      <c r="BK150" s="33">
        <v>5</v>
      </c>
      <c r="BL150" s="33">
        <v>4</v>
      </c>
      <c r="BM150" s="33">
        <v>4</v>
      </c>
      <c r="BN150" s="33">
        <v>4</v>
      </c>
      <c r="BO150" s="33" t="s">
        <v>5</v>
      </c>
      <c r="BP150" s="33">
        <v>4</v>
      </c>
      <c r="BQ150" s="33">
        <v>4</v>
      </c>
      <c r="BR150" s="33" t="s">
        <v>5</v>
      </c>
      <c r="BS150" s="33">
        <v>4</v>
      </c>
      <c r="BT150" s="33">
        <v>2</v>
      </c>
      <c r="BU150" s="33">
        <v>4</v>
      </c>
      <c r="BV150" s="33" t="s">
        <v>5</v>
      </c>
      <c r="BW150" s="33" t="s">
        <v>145</v>
      </c>
      <c r="BX150" s="33" t="s">
        <v>704</v>
      </c>
      <c r="BY150" s="33" t="s">
        <v>162</v>
      </c>
      <c r="BZ150" s="33" t="s">
        <v>170</v>
      </c>
      <c r="CA150" s="33" t="s">
        <v>176</v>
      </c>
      <c r="CB150" s="33" t="s">
        <v>183</v>
      </c>
      <c r="CC150" s="33" t="s">
        <v>390</v>
      </c>
      <c r="CD150" s="33" t="s">
        <v>705</v>
      </c>
      <c r="CE150" s="33" t="s">
        <v>498</v>
      </c>
      <c r="CF150" s="33" t="s">
        <v>208</v>
      </c>
      <c r="CG150" s="33" t="s">
        <v>214</v>
      </c>
    </row>
    <row r="151" spans="1:86" ht="12.75" x14ac:dyDescent="0.2">
      <c r="A151" s="36">
        <v>43109.377612071759</v>
      </c>
      <c r="B151" s="33">
        <v>4</v>
      </c>
      <c r="C151" s="33">
        <v>3</v>
      </c>
      <c r="D151" s="33">
        <v>4</v>
      </c>
      <c r="E151" s="33">
        <v>4</v>
      </c>
      <c r="F151" s="33">
        <v>3</v>
      </c>
      <c r="G151" s="33">
        <v>4</v>
      </c>
      <c r="H151" s="33">
        <v>3</v>
      </c>
      <c r="I151" s="33">
        <v>3</v>
      </c>
      <c r="J151" s="33">
        <v>1</v>
      </c>
      <c r="K151" s="33">
        <v>4</v>
      </c>
      <c r="L151" s="33">
        <v>3</v>
      </c>
      <c r="M151" s="33">
        <v>3</v>
      </c>
      <c r="N151" s="33">
        <v>3</v>
      </c>
      <c r="O151" s="33">
        <v>4</v>
      </c>
      <c r="P151" s="33">
        <v>5</v>
      </c>
      <c r="Q151" s="33">
        <v>3</v>
      </c>
      <c r="R151" s="33">
        <v>3</v>
      </c>
      <c r="S151" s="33">
        <v>1</v>
      </c>
      <c r="T151" s="33">
        <v>1</v>
      </c>
      <c r="U151" s="33">
        <v>1</v>
      </c>
      <c r="V151" s="33">
        <v>4</v>
      </c>
      <c r="W151" s="33">
        <v>5</v>
      </c>
      <c r="X151" s="33">
        <v>1</v>
      </c>
      <c r="Y151" s="33">
        <v>4</v>
      </c>
      <c r="Z151" s="33">
        <v>4</v>
      </c>
      <c r="AA151" s="33">
        <v>4</v>
      </c>
      <c r="AB151" s="33">
        <v>4</v>
      </c>
      <c r="AC151" s="33">
        <v>4</v>
      </c>
      <c r="AD151" s="33">
        <v>2</v>
      </c>
      <c r="AE151" s="33">
        <v>4</v>
      </c>
      <c r="AF151" s="33">
        <v>3</v>
      </c>
      <c r="AG151" s="33">
        <v>2</v>
      </c>
      <c r="AH151" s="33">
        <v>4</v>
      </c>
      <c r="AI151" s="33">
        <v>4</v>
      </c>
      <c r="AJ151" s="33">
        <v>4</v>
      </c>
      <c r="AK151" s="33">
        <v>5</v>
      </c>
      <c r="AL151" s="33">
        <v>4</v>
      </c>
      <c r="AM151" s="33">
        <v>3</v>
      </c>
      <c r="AN151" s="33">
        <v>3</v>
      </c>
      <c r="AO151" s="33">
        <v>2</v>
      </c>
      <c r="AP151" s="33">
        <v>3</v>
      </c>
      <c r="AQ151" s="33">
        <v>2</v>
      </c>
      <c r="AR151" s="33">
        <v>5</v>
      </c>
      <c r="AS151" s="33">
        <v>3</v>
      </c>
      <c r="AT151" s="33">
        <v>2</v>
      </c>
      <c r="AU151" s="33">
        <v>2</v>
      </c>
      <c r="AV151" s="33">
        <v>3</v>
      </c>
      <c r="AW151" s="33">
        <v>3</v>
      </c>
      <c r="AX151" s="33">
        <v>2</v>
      </c>
      <c r="AY151" s="33">
        <v>4</v>
      </c>
      <c r="AZ151" s="33">
        <v>4</v>
      </c>
      <c r="BA151" s="33">
        <v>3</v>
      </c>
      <c r="BB151" s="33">
        <v>2</v>
      </c>
      <c r="BC151" s="33">
        <v>1</v>
      </c>
      <c r="BD151" s="33">
        <v>1</v>
      </c>
      <c r="BE151" s="33">
        <v>2</v>
      </c>
      <c r="BF151" s="33">
        <v>5</v>
      </c>
      <c r="BG151" s="33" t="s">
        <v>706</v>
      </c>
      <c r="BI151" s="33">
        <v>1</v>
      </c>
      <c r="BJ151" s="33">
        <v>1</v>
      </c>
      <c r="BK151" s="33">
        <v>2</v>
      </c>
      <c r="BL151" s="33">
        <v>1</v>
      </c>
      <c r="BM151" s="33">
        <v>5</v>
      </c>
      <c r="BN151" s="33">
        <v>5</v>
      </c>
      <c r="BO151" s="33">
        <v>1</v>
      </c>
      <c r="BP151" s="33">
        <v>4</v>
      </c>
      <c r="BQ151" s="33">
        <v>2</v>
      </c>
      <c r="BR151" s="33">
        <v>2</v>
      </c>
      <c r="BS151" s="33">
        <v>4</v>
      </c>
      <c r="BT151" s="33">
        <v>1</v>
      </c>
      <c r="BU151" s="33">
        <v>4</v>
      </c>
      <c r="BV151" s="33">
        <v>4</v>
      </c>
      <c r="BW151" s="33" t="s">
        <v>148</v>
      </c>
      <c r="BX151" s="33" t="s">
        <v>707</v>
      </c>
      <c r="BY151" s="33" t="s">
        <v>163</v>
      </c>
      <c r="BZ151" s="33" t="s">
        <v>169</v>
      </c>
      <c r="CA151" s="33" t="s">
        <v>176</v>
      </c>
      <c r="CB151" s="33" t="s">
        <v>183</v>
      </c>
      <c r="CC151" s="33" t="s">
        <v>708</v>
      </c>
      <c r="CD151" s="33" t="s">
        <v>203</v>
      </c>
      <c r="CE151" s="33" t="s">
        <v>564</v>
      </c>
      <c r="CF151" s="33" t="s">
        <v>208</v>
      </c>
      <c r="CG151" s="33" t="s">
        <v>214</v>
      </c>
    </row>
    <row r="152" spans="1:86" ht="12.75" x14ac:dyDescent="0.2">
      <c r="A152" s="36">
        <v>43109.384276712968</v>
      </c>
      <c r="B152" s="33">
        <v>2</v>
      </c>
      <c r="C152" s="33">
        <v>5</v>
      </c>
      <c r="D152" s="33">
        <v>5</v>
      </c>
      <c r="E152" s="33">
        <v>5</v>
      </c>
      <c r="F152" s="33">
        <v>1</v>
      </c>
      <c r="G152" s="33">
        <v>5</v>
      </c>
      <c r="H152" s="33">
        <v>5</v>
      </c>
      <c r="I152" s="33">
        <v>1</v>
      </c>
      <c r="J152" s="33">
        <v>1</v>
      </c>
      <c r="K152" s="33">
        <v>1</v>
      </c>
      <c r="L152" s="33">
        <v>1</v>
      </c>
      <c r="M152" s="33">
        <v>3</v>
      </c>
      <c r="N152" s="33">
        <v>1</v>
      </c>
      <c r="O152" s="33">
        <v>3</v>
      </c>
      <c r="P152" s="33">
        <v>1</v>
      </c>
      <c r="Q152" s="33">
        <v>1</v>
      </c>
      <c r="R152" s="33">
        <v>1</v>
      </c>
      <c r="S152" s="33">
        <v>1</v>
      </c>
      <c r="T152" s="33">
        <v>1</v>
      </c>
      <c r="U152" s="33">
        <v>1</v>
      </c>
      <c r="V152" s="33">
        <v>1</v>
      </c>
      <c r="W152" s="33">
        <v>3</v>
      </c>
      <c r="X152" s="33">
        <v>3</v>
      </c>
      <c r="Y152" s="33">
        <v>1</v>
      </c>
      <c r="Z152" s="33">
        <v>4</v>
      </c>
      <c r="AA152" s="33">
        <v>2</v>
      </c>
      <c r="AB152" s="33">
        <v>2</v>
      </c>
      <c r="AC152" s="33">
        <v>1</v>
      </c>
      <c r="AD152" s="33">
        <v>3</v>
      </c>
      <c r="AE152" s="33">
        <v>2</v>
      </c>
      <c r="AF152" s="33">
        <v>2</v>
      </c>
      <c r="AG152" s="33">
        <v>3</v>
      </c>
      <c r="AH152" s="33">
        <v>1</v>
      </c>
      <c r="AI152" s="33">
        <v>3</v>
      </c>
      <c r="AJ152" s="33">
        <v>4</v>
      </c>
      <c r="AK152" s="33">
        <v>1</v>
      </c>
      <c r="AL152" s="33">
        <v>5</v>
      </c>
      <c r="AM152" s="33">
        <v>5</v>
      </c>
      <c r="AN152" s="33">
        <v>5</v>
      </c>
      <c r="AO152" s="33">
        <v>1</v>
      </c>
      <c r="AP152" s="33">
        <v>5</v>
      </c>
      <c r="AQ152" s="33">
        <v>5</v>
      </c>
      <c r="AR152" s="33">
        <v>2</v>
      </c>
      <c r="AS152" s="33">
        <v>1</v>
      </c>
      <c r="AT152" s="33">
        <v>1</v>
      </c>
      <c r="AU152" s="33">
        <v>1</v>
      </c>
      <c r="AV152" s="33">
        <v>4</v>
      </c>
      <c r="AW152" s="33">
        <v>1</v>
      </c>
      <c r="AX152" s="33">
        <v>3</v>
      </c>
      <c r="AY152" s="33">
        <v>1</v>
      </c>
      <c r="AZ152" s="33">
        <v>1</v>
      </c>
      <c r="BA152" s="33">
        <v>2</v>
      </c>
      <c r="BB152" s="33">
        <v>1</v>
      </c>
      <c r="BC152" s="33">
        <v>1</v>
      </c>
      <c r="BD152" s="33">
        <v>2</v>
      </c>
      <c r="BE152" s="33">
        <v>1</v>
      </c>
      <c r="BF152" s="33">
        <v>3</v>
      </c>
      <c r="BH152" s="33" t="s">
        <v>127</v>
      </c>
      <c r="BI152" s="33">
        <v>1</v>
      </c>
      <c r="BJ152" s="33">
        <v>5</v>
      </c>
      <c r="BK152" s="33">
        <v>5</v>
      </c>
      <c r="BL152" s="33">
        <v>2</v>
      </c>
      <c r="BM152" s="33">
        <v>1</v>
      </c>
      <c r="BN152" s="33">
        <v>1</v>
      </c>
      <c r="BO152" s="33">
        <v>1</v>
      </c>
      <c r="BP152" s="33">
        <v>1</v>
      </c>
      <c r="BQ152" s="33">
        <v>1</v>
      </c>
      <c r="BR152" s="33">
        <v>3</v>
      </c>
      <c r="BS152" s="33">
        <v>1</v>
      </c>
      <c r="BT152" s="33">
        <v>1</v>
      </c>
      <c r="BU152" s="33">
        <v>1</v>
      </c>
      <c r="BV152" s="33">
        <v>3</v>
      </c>
      <c r="BW152" s="33" t="s">
        <v>148</v>
      </c>
      <c r="BY152" s="33" t="s">
        <v>163</v>
      </c>
      <c r="BZ152" s="33" t="s">
        <v>172</v>
      </c>
      <c r="CA152" s="33" t="s">
        <v>176</v>
      </c>
      <c r="CB152" s="33" t="s">
        <v>183</v>
      </c>
      <c r="CC152" s="33" t="s">
        <v>709</v>
      </c>
      <c r="CD152" s="33" t="s">
        <v>204</v>
      </c>
      <c r="CE152" s="33" t="s">
        <v>534</v>
      </c>
      <c r="CF152" s="33" t="s">
        <v>208</v>
      </c>
      <c r="CG152" s="33" t="s">
        <v>214</v>
      </c>
    </row>
    <row r="153" spans="1:86" ht="12.75" x14ac:dyDescent="0.2">
      <c r="A153" s="36">
        <v>43109.400378680555</v>
      </c>
      <c r="B153" s="33">
        <v>3</v>
      </c>
      <c r="C153" s="33">
        <v>4</v>
      </c>
      <c r="D153" s="33">
        <v>4</v>
      </c>
      <c r="E153" s="33">
        <v>2</v>
      </c>
      <c r="F153" s="33">
        <v>2</v>
      </c>
      <c r="G153" s="33">
        <v>5</v>
      </c>
      <c r="H153" s="33">
        <v>5</v>
      </c>
      <c r="I153" s="33">
        <v>5</v>
      </c>
      <c r="J153" s="33">
        <v>2</v>
      </c>
      <c r="K153" s="33">
        <v>2</v>
      </c>
      <c r="L153" s="33">
        <v>2</v>
      </c>
      <c r="M153" s="33">
        <v>2</v>
      </c>
      <c r="N153" s="33">
        <v>5</v>
      </c>
      <c r="O153" s="33">
        <v>3</v>
      </c>
      <c r="P153" s="33">
        <v>3</v>
      </c>
      <c r="Q153" s="33">
        <v>3</v>
      </c>
      <c r="R153" s="33">
        <v>2</v>
      </c>
      <c r="S153" s="33">
        <v>2</v>
      </c>
      <c r="T153" s="33">
        <v>2</v>
      </c>
      <c r="U153" s="33">
        <v>2</v>
      </c>
      <c r="V153" s="33">
        <v>2</v>
      </c>
      <c r="W153" s="33">
        <v>4</v>
      </c>
      <c r="X153" s="33">
        <v>5</v>
      </c>
      <c r="Y153" s="33">
        <v>3</v>
      </c>
      <c r="Z153" s="33">
        <v>3</v>
      </c>
      <c r="AA153" s="33">
        <v>5</v>
      </c>
      <c r="AB153" s="33">
        <v>4</v>
      </c>
      <c r="AC153" s="33">
        <v>5</v>
      </c>
      <c r="AD153" s="33">
        <v>5</v>
      </c>
      <c r="AE153" s="33">
        <v>4</v>
      </c>
      <c r="AF153" s="33">
        <v>3</v>
      </c>
      <c r="AG153" s="33">
        <v>5</v>
      </c>
      <c r="AH153" s="33">
        <v>4</v>
      </c>
      <c r="AI153" s="33">
        <v>5</v>
      </c>
      <c r="AJ153" s="33">
        <v>5</v>
      </c>
      <c r="AK153" s="33">
        <v>3</v>
      </c>
      <c r="AL153" s="33">
        <v>4</v>
      </c>
      <c r="AM153" s="33">
        <v>4</v>
      </c>
      <c r="AN153" s="33">
        <v>2</v>
      </c>
      <c r="AO153" s="33">
        <v>3</v>
      </c>
      <c r="AP153" s="33">
        <v>5</v>
      </c>
      <c r="AQ153" s="33">
        <v>5</v>
      </c>
      <c r="AR153" s="33">
        <v>5</v>
      </c>
      <c r="AS153" s="33">
        <v>3</v>
      </c>
      <c r="AT153" s="33">
        <v>3</v>
      </c>
      <c r="AU153" s="33">
        <v>3</v>
      </c>
      <c r="AV153" s="33">
        <v>3</v>
      </c>
      <c r="AW153" s="33">
        <v>5</v>
      </c>
      <c r="AX153" s="33">
        <v>3</v>
      </c>
      <c r="AY153" s="33">
        <v>5</v>
      </c>
      <c r="AZ153" s="33">
        <v>2</v>
      </c>
      <c r="BA153" s="33">
        <v>2</v>
      </c>
      <c r="BB153" s="33">
        <v>3</v>
      </c>
      <c r="BC153" s="33">
        <v>3</v>
      </c>
      <c r="BD153" s="33">
        <v>3</v>
      </c>
      <c r="BE153" s="33" t="s">
        <v>5</v>
      </c>
      <c r="BF153" s="33">
        <v>5</v>
      </c>
      <c r="BH153" s="33" t="s">
        <v>322</v>
      </c>
      <c r="BI153" s="33">
        <v>3</v>
      </c>
      <c r="BJ153" s="33">
        <v>3</v>
      </c>
      <c r="BK153" s="33">
        <v>3</v>
      </c>
      <c r="BL153" s="33">
        <v>4</v>
      </c>
      <c r="BM153" s="33">
        <v>3</v>
      </c>
      <c r="BN153" s="33">
        <v>3</v>
      </c>
      <c r="BO153" s="33">
        <v>3</v>
      </c>
      <c r="BP153" s="33">
        <v>3</v>
      </c>
      <c r="BQ153" s="33">
        <v>2</v>
      </c>
      <c r="BR153" s="33">
        <v>1</v>
      </c>
      <c r="BS153" s="33">
        <v>4</v>
      </c>
      <c r="BT153" s="33">
        <v>1</v>
      </c>
      <c r="BU153" s="33">
        <v>2</v>
      </c>
      <c r="BV153" s="33">
        <v>2</v>
      </c>
      <c r="BW153" s="33" t="s">
        <v>145</v>
      </c>
      <c r="BY153" s="33" t="s">
        <v>163</v>
      </c>
      <c r="BZ153" s="33" t="s">
        <v>170</v>
      </c>
      <c r="CA153" s="33" t="s">
        <v>179</v>
      </c>
      <c r="CB153" s="33" t="s">
        <v>183</v>
      </c>
      <c r="CD153" s="33" t="s">
        <v>204</v>
      </c>
      <c r="CE153" s="33" t="s">
        <v>444</v>
      </c>
      <c r="CF153" s="33" t="s">
        <v>208</v>
      </c>
      <c r="CG153" s="33" t="s">
        <v>214</v>
      </c>
    </row>
    <row r="154" spans="1:86" ht="12.75" x14ac:dyDescent="0.2">
      <c r="A154" s="36">
        <v>43109.414298506948</v>
      </c>
      <c r="B154" s="33">
        <v>2</v>
      </c>
      <c r="C154" s="33">
        <v>4</v>
      </c>
      <c r="D154" s="33">
        <v>3</v>
      </c>
      <c r="E154" s="33">
        <v>2</v>
      </c>
      <c r="F154" s="33">
        <v>2</v>
      </c>
      <c r="G154" s="33">
        <v>5</v>
      </c>
      <c r="H154" s="33">
        <v>2</v>
      </c>
      <c r="I154" s="33">
        <v>5</v>
      </c>
      <c r="J154" s="33">
        <v>2</v>
      </c>
      <c r="K154" s="33">
        <v>1</v>
      </c>
      <c r="L154" s="33">
        <v>3</v>
      </c>
      <c r="M154" s="33">
        <v>3</v>
      </c>
      <c r="N154" s="33">
        <v>1</v>
      </c>
      <c r="O154" s="33">
        <v>4</v>
      </c>
      <c r="P154" s="33">
        <v>5</v>
      </c>
      <c r="Q154" s="33">
        <v>4</v>
      </c>
      <c r="R154" s="33">
        <v>2</v>
      </c>
      <c r="S154" s="33">
        <v>2</v>
      </c>
      <c r="T154" s="33">
        <v>3</v>
      </c>
      <c r="U154" s="33">
        <v>1</v>
      </c>
      <c r="V154" s="33">
        <v>1</v>
      </c>
      <c r="W154" s="33">
        <v>4</v>
      </c>
      <c r="X154" s="33">
        <v>4</v>
      </c>
      <c r="Y154" s="33">
        <v>1</v>
      </c>
      <c r="Z154" s="33">
        <v>2</v>
      </c>
      <c r="AA154" s="33">
        <v>3</v>
      </c>
      <c r="AB154" s="33">
        <v>5</v>
      </c>
      <c r="AC154" s="33">
        <v>2</v>
      </c>
      <c r="AD154" s="33">
        <v>3</v>
      </c>
      <c r="AE154" s="33">
        <v>1</v>
      </c>
      <c r="AF154" s="33">
        <v>3</v>
      </c>
      <c r="AG154" s="33">
        <v>2</v>
      </c>
      <c r="AH154" s="33">
        <v>2</v>
      </c>
      <c r="AI154" s="33">
        <v>5</v>
      </c>
      <c r="AJ154" s="33">
        <v>3</v>
      </c>
      <c r="AK154" s="33">
        <v>3</v>
      </c>
      <c r="AL154" s="33">
        <v>5</v>
      </c>
      <c r="AM154" s="33">
        <v>4</v>
      </c>
      <c r="AN154" s="33">
        <v>2</v>
      </c>
      <c r="AO154" s="33">
        <v>3</v>
      </c>
      <c r="AP154" s="33">
        <v>5</v>
      </c>
      <c r="AQ154" s="33">
        <v>3</v>
      </c>
      <c r="AR154" s="33">
        <v>5</v>
      </c>
      <c r="AS154" s="33">
        <v>3</v>
      </c>
      <c r="AT154" s="33">
        <v>2</v>
      </c>
      <c r="AU154" s="33">
        <v>3</v>
      </c>
      <c r="AV154" s="33">
        <v>3</v>
      </c>
      <c r="AW154" s="33">
        <v>3</v>
      </c>
      <c r="AX154" s="33">
        <v>4</v>
      </c>
      <c r="AY154" s="33">
        <v>4</v>
      </c>
      <c r="AZ154" s="33">
        <v>4</v>
      </c>
      <c r="BA154" s="33">
        <v>3</v>
      </c>
      <c r="BB154" s="33">
        <v>3</v>
      </c>
      <c r="BC154" s="33">
        <v>5</v>
      </c>
      <c r="BD154" s="33">
        <v>3</v>
      </c>
      <c r="BE154" s="33">
        <v>2</v>
      </c>
      <c r="BF154" s="33">
        <v>5</v>
      </c>
      <c r="BH154" s="33" t="s">
        <v>472</v>
      </c>
      <c r="BI154" s="33">
        <v>2</v>
      </c>
      <c r="BJ154" s="33">
        <v>4</v>
      </c>
      <c r="BK154" s="33">
        <v>3</v>
      </c>
      <c r="BL154" s="33">
        <v>4</v>
      </c>
      <c r="BM154" s="33">
        <v>4</v>
      </c>
      <c r="BN154" s="33">
        <v>4</v>
      </c>
      <c r="BO154" s="33">
        <v>3</v>
      </c>
      <c r="BP154" s="33">
        <v>4</v>
      </c>
      <c r="BQ154" s="33">
        <v>3</v>
      </c>
      <c r="BR154" s="33">
        <v>1</v>
      </c>
      <c r="BS154" s="33">
        <v>3</v>
      </c>
      <c r="BT154" s="33">
        <v>3</v>
      </c>
      <c r="BU154" s="33">
        <v>4</v>
      </c>
      <c r="BV154" s="33">
        <v>3</v>
      </c>
      <c r="BW154" s="33" t="s">
        <v>147</v>
      </c>
      <c r="BY154" s="33" t="s">
        <v>162</v>
      </c>
      <c r="BZ154" s="33" t="s">
        <v>170</v>
      </c>
      <c r="CA154" s="33" t="s">
        <v>176</v>
      </c>
      <c r="CB154" s="33" t="s">
        <v>184</v>
      </c>
      <c r="CC154" s="33" t="s">
        <v>710</v>
      </c>
      <c r="CD154" s="33" t="s">
        <v>202</v>
      </c>
      <c r="CE154" s="33" t="s">
        <v>711</v>
      </c>
      <c r="CF154" s="33" t="s">
        <v>208</v>
      </c>
      <c r="CG154" s="33" t="s">
        <v>214</v>
      </c>
    </row>
    <row r="155" spans="1:86" ht="12.75" x14ac:dyDescent="0.2">
      <c r="A155" s="36">
        <v>43109.427690868055</v>
      </c>
      <c r="B155" s="33">
        <v>5</v>
      </c>
      <c r="C155" s="33">
        <v>5</v>
      </c>
      <c r="D155" s="33">
        <v>5</v>
      </c>
      <c r="E155" s="33">
        <v>5</v>
      </c>
      <c r="F155" s="33">
        <v>5</v>
      </c>
      <c r="G155" s="33">
        <v>5</v>
      </c>
      <c r="H155" s="33">
        <v>5</v>
      </c>
      <c r="I155" s="33">
        <v>5</v>
      </c>
      <c r="J155" s="33">
        <v>5</v>
      </c>
      <c r="K155" s="33">
        <v>5</v>
      </c>
      <c r="L155" s="33">
        <v>5</v>
      </c>
      <c r="M155" s="33">
        <v>5</v>
      </c>
      <c r="N155" s="33">
        <v>5</v>
      </c>
      <c r="O155" s="33">
        <v>3</v>
      </c>
      <c r="P155" s="33">
        <v>5</v>
      </c>
      <c r="Q155" s="33">
        <v>5</v>
      </c>
      <c r="R155" s="33">
        <v>2</v>
      </c>
      <c r="S155" s="33">
        <v>5</v>
      </c>
      <c r="T155" s="33">
        <v>5</v>
      </c>
      <c r="U155" s="33">
        <v>1</v>
      </c>
      <c r="V155" s="33">
        <v>2</v>
      </c>
      <c r="W155" s="33">
        <v>5</v>
      </c>
      <c r="X155" s="33">
        <v>5</v>
      </c>
      <c r="Y155" s="33">
        <v>5</v>
      </c>
      <c r="Z155" s="33">
        <v>5</v>
      </c>
      <c r="AA155" s="33">
        <v>5</v>
      </c>
      <c r="AB155" s="33">
        <v>5</v>
      </c>
      <c r="AC155" s="33">
        <v>4</v>
      </c>
      <c r="AD155" s="33">
        <v>5</v>
      </c>
      <c r="AE155" s="33">
        <v>5</v>
      </c>
      <c r="AF155" s="33">
        <v>5</v>
      </c>
      <c r="AG155" s="33">
        <v>5</v>
      </c>
      <c r="AH155" s="33">
        <v>5</v>
      </c>
      <c r="AI155" s="33">
        <v>4</v>
      </c>
      <c r="AJ155" s="33">
        <v>5</v>
      </c>
      <c r="AK155" s="33">
        <v>5</v>
      </c>
      <c r="AL155" s="33">
        <v>5</v>
      </c>
      <c r="AM155" s="33">
        <v>5</v>
      </c>
      <c r="AN155" s="33">
        <v>5</v>
      </c>
      <c r="AO155" s="33">
        <v>4</v>
      </c>
      <c r="AP155" s="33">
        <v>5</v>
      </c>
      <c r="AQ155" s="33">
        <v>5</v>
      </c>
      <c r="AR155" s="33">
        <v>4</v>
      </c>
      <c r="AS155" s="33">
        <v>5</v>
      </c>
      <c r="AT155" s="33">
        <v>5</v>
      </c>
      <c r="AU155" s="33">
        <v>4</v>
      </c>
      <c r="AV155" s="33">
        <v>5</v>
      </c>
      <c r="AW155" s="33">
        <v>4</v>
      </c>
      <c r="AX155" s="33">
        <v>3</v>
      </c>
      <c r="AY155" s="33">
        <v>5</v>
      </c>
      <c r="AZ155" s="33">
        <v>5</v>
      </c>
      <c r="BA155" s="33">
        <v>5</v>
      </c>
      <c r="BB155" s="33">
        <v>5</v>
      </c>
      <c r="BC155" s="33">
        <v>5</v>
      </c>
      <c r="BD155" s="33">
        <v>2</v>
      </c>
      <c r="BE155" s="33">
        <v>4</v>
      </c>
      <c r="BF155" s="33">
        <v>5</v>
      </c>
      <c r="BH155" s="33" t="s">
        <v>592</v>
      </c>
      <c r="BI155" s="33">
        <v>4</v>
      </c>
      <c r="BJ155" s="33">
        <v>3</v>
      </c>
      <c r="BK155" s="33">
        <v>3</v>
      </c>
      <c r="BL155" s="33">
        <v>4</v>
      </c>
      <c r="BM155" s="33">
        <v>4</v>
      </c>
      <c r="BN155" s="33">
        <v>4</v>
      </c>
      <c r="BO155" s="33">
        <v>5</v>
      </c>
      <c r="BP155" s="33">
        <v>5</v>
      </c>
      <c r="BQ155" s="33">
        <v>4</v>
      </c>
      <c r="BR155" s="33">
        <v>5</v>
      </c>
      <c r="BS155" s="33">
        <v>5</v>
      </c>
      <c r="BT155" s="33">
        <v>5</v>
      </c>
      <c r="BU155" s="33">
        <v>5</v>
      </c>
      <c r="BV155" s="33">
        <v>4</v>
      </c>
      <c r="BW155" s="33" t="s">
        <v>148</v>
      </c>
      <c r="BX155" s="33" t="s">
        <v>712</v>
      </c>
      <c r="BY155" s="33" t="s">
        <v>162</v>
      </c>
      <c r="BZ155" s="33" t="s">
        <v>169</v>
      </c>
      <c r="CA155" s="33" t="s">
        <v>180</v>
      </c>
      <c r="CB155" s="33" t="s">
        <v>183</v>
      </c>
      <c r="CC155" s="33" t="s">
        <v>713</v>
      </c>
      <c r="CD155" s="33" t="s">
        <v>192</v>
      </c>
      <c r="CE155" s="33" t="s">
        <v>714</v>
      </c>
      <c r="CF155" s="33" t="s">
        <v>715</v>
      </c>
      <c r="CG155" s="33" t="s">
        <v>716</v>
      </c>
      <c r="CH155" s="33"/>
    </row>
    <row r="156" spans="1:86" ht="12.75" x14ac:dyDescent="0.2">
      <c r="A156" s="36">
        <v>43109.435037673611</v>
      </c>
      <c r="B156" s="33">
        <v>3</v>
      </c>
      <c r="C156" s="33">
        <v>5</v>
      </c>
      <c r="D156" s="33">
        <v>3</v>
      </c>
      <c r="E156" s="33">
        <v>5</v>
      </c>
      <c r="F156" s="33">
        <v>3</v>
      </c>
      <c r="G156" s="33">
        <v>5</v>
      </c>
      <c r="H156" s="33">
        <v>5</v>
      </c>
      <c r="I156" s="33">
        <v>5</v>
      </c>
      <c r="J156" s="33">
        <v>2</v>
      </c>
      <c r="K156" s="33">
        <v>3</v>
      </c>
      <c r="L156" s="33">
        <v>4</v>
      </c>
      <c r="M156" s="33">
        <v>4</v>
      </c>
      <c r="N156" s="33">
        <v>2</v>
      </c>
      <c r="O156" s="33">
        <v>5</v>
      </c>
      <c r="P156" s="33">
        <v>5</v>
      </c>
      <c r="Q156" s="33">
        <v>5</v>
      </c>
      <c r="R156" s="33">
        <v>5</v>
      </c>
      <c r="S156" s="33">
        <v>3</v>
      </c>
      <c r="T156" s="33">
        <v>1</v>
      </c>
      <c r="U156" s="33">
        <v>1</v>
      </c>
      <c r="V156" s="33">
        <v>1</v>
      </c>
      <c r="W156" s="33">
        <v>4</v>
      </c>
      <c r="X156" s="33">
        <v>5</v>
      </c>
      <c r="Y156" s="33">
        <v>3</v>
      </c>
      <c r="Z156" s="33">
        <v>5</v>
      </c>
      <c r="AA156" s="33">
        <v>4</v>
      </c>
      <c r="AB156" s="33">
        <v>5</v>
      </c>
      <c r="AC156" s="33">
        <v>5</v>
      </c>
      <c r="AD156" s="33">
        <v>5</v>
      </c>
      <c r="AE156" s="33">
        <v>4</v>
      </c>
      <c r="AF156" s="33">
        <v>4</v>
      </c>
      <c r="AG156" s="33">
        <v>4</v>
      </c>
      <c r="AH156" s="33">
        <v>4</v>
      </c>
      <c r="AI156" s="33">
        <v>5</v>
      </c>
      <c r="AJ156" s="33">
        <v>4</v>
      </c>
      <c r="AK156" s="33">
        <v>3</v>
      </c>
      <c r="AL156" s="33">
        <v>5</v>
      </c>
      <c r="AM156" s="33">
        <v>3</v>
      </c>
      <c r="AN156" s="33">
        <v>5</v>
      </c>
      <c r="AO156" s="33">
        <v>5</v>
      </c>
      <c r="AP156" s="33">
        <v>5</v>
      </c>
      <c r="AQ156" s="33">
        <v>5</v>
      </c>
      <c r="AR156" s="33">
        <v>5</v>
      </c>
      <c r="AS156" s="33">
        <v>3</v>
      </c>
      <c r="AT156" s="33">
        <v>3</v>
      </c>
      <c r="AU156" s="33">
        <v>4</v>
      </c>
      <c r="AV156" s="33">
        <v>4</v>
      </c>
      <c r="AW156" s="33">
        <v>2</v>
      </c>
      <c r="AX156" s="33">
        <v>5</v>
      </c>
      <c r="AY156" s="33">
        <v>5</v>
      </c>
      <c r="AZ156" s="33">
        <v>5</v>
      </c>
      <c r="BA156" s="33">
        <v>5</v>
      </c>
      <c r="BB156" s="33">
        <v>3</v>
      </c>
      <c r="BC156" s="33">
        <v>1</v>
      </c>
      <c r="BD156" s="33">
        <v>1</v>
      </c>
      <c r="BE156" s="33">
        <v>1</v>
      </c>
      <c r="BF156" s="33">
        <v>5</v>
      </c>
      <c r="BH156" s="33" t="s">
        <v>717</v>
      </c>
      <c r="BI156" s="33" t="s">
        <v>5</v>
      </c>
      <c r="BJ156" s="33" t="s">
        <v>5</v>
      </c>
      <c r="BK156" s="33" t="s">
        <v>5</v>
      </c>
      <c r="BL156" s="33">
        <v>5</v>
      </c>
      <c r="BM156" s="33">
        <v>4</v>
      </c>
      <c r="BN156" s="33">
        <v>5</v>
      </c>
      <c r="BO156" s="33">
        <v>3</v>
      </c>
      <c r="BP156" s="33">
        <v>3</v>
      </c>
      <c r="BQ156" s="33" t="s">
        <v>5</v>
      </c>
      <c r="BR156" s="33" t="s">
        <v>5</v>
      </c>
      <c r="BS156" s="33" t="s">
        <v>5</v>
      </c>
      <c r="BT156" s="33" t="s">
        <v>5</v>
      </c>
      <c r="BU156" s="33">
        <v>4</v>
      </c>
      <c r="BV156" s="33">
        <v>3</v>
      </c>
      <c r="BW156" s="33" t="s">
        <v>147</v>
      </c>
      <c r="BY156" s="33" t="s">
        <v>162</v>
      </c>
      <c r="BZ156" s="33" t="s">
        <v>170</v>
      </c>
      <c r="CA156" s="33" t="s">
        <v>176</v>
      </c>
      <c r="CB156" s="33" t="s">
        <v>184</v>
      </c>
      <c r="CC156" s="33" t="s">
        <v>345</v>
      </c>
      <c r="CD156" s="33" t="s">
        <v>718</v>
      </c>
      <c r="CE156" s="33" t="s">
        <v>383</v>
      </c>
      <c r="CF156" s="33" t="s">
        <v>208</v>
      </c>
      <c r="CG156" s="33" t="s">
        <v>214</v>
      </c>
    </row>
    <row r="157" spans="1:86" ht="12.75" x14ac:dyDescent="0.2">
      <c r="A157" s="36">
        <v>43109.469801574072</v>
      </c>
      <c r="B157" s="33">
        <v>5</v>
      </c>
      <c r="C157" s="33">
        <v>5</v>
      </c>
      <c r="D157" s="33">
        <v>5</v>
      </c>
      <c r="E157" s="33">
        <v>4</v>
      </c>
      <c r="F157" s="33">
        <v>2</v>
      </c>
      <c r="G157" s="33">
        <v>5</v>
      </c>
      <c r="H157" s="33">
        <v>5</v>
      </c>
      <c r="I157" s="33">
        <v>3</v>
      </c>
      <c r="J157" s="33">
        <v>3</v>
      </c>
      <c r="K157" s="33">
        <v>5</v>
      </c>
      <c r="L157" s="33" t="s">
        <v>5</v>
      </c>
      <c r="M157" s="33">
        <v>4</v>
      </c>
      <c r="N157" s="33">
        <v>5</v>
      </c>
      <c r="O157" s="33">
        <v>3</v>
      </c>
      <c r="P157" s="33">
        <v>5</v>
      </c>
      <c r="Q157" s="33">
        <v>5</v>
      </c>
      <c r="R157" s="33">
        <v>4</v>
      </c>
      <c r="S157" s="33">
        <v>4</v>
      </c>
      <c r="T157" s="33">
        <v>4</v>
      </c>
      <c r="U157" s="33">
        <v>3</v>
      </c>
      <c r="V157" s="33">
        <v>5</v>
      </c>
      <c r="W157" s="33">
        <v>5</v>
      </c>
      <c r="X157" s="33">
        <v>5</v>
      </c>
      <c r="Y157" s="33">
        <v>5</v>
      </c>
      <c r="Z157" s="33">
        <v>4</v>
      </c>
      <c r="AA157" s="33">
        <v>5</v>
      </c>
      <c r="AB157" s="33">
        <v>5</v>
      </c>
      <c r="AC157" s="33">
        <v>4</v>
      </c>
      <c r="AD157" s="33">
        <v>5</v>
      </c>
      <c r="AE157" s="33">
        <v>4</v>
      </c>
      <c r="AF157" s="33">
        <v>5</v>
      </c>
      <c r="AG157" s="33">
        <v>4</v>
      </c>
      <c r="AH157" s="33">
        <v>4</v>
      </c>
      <c r="AI157" s="33">
        <v>5</v>
      </c>
      <c r="AJ157" s="33">
        <v>4</v>
      </c>
      <c r="AK157" s="33">
        <v>5</v>
      </c>
      <c r="AL157" s="33">
        <v>5</v>
      </c>
      <c r="AM157" s="33">
        <v>5</v>
      </c>
      <c r="AN157" s="33">
        <v>5</v>
      </c>
      <c r="AO157" s="33">
        <v>4</v>
      </c>
      <c r="AP157" s="33">
        <v>5</v>
      </c>
      <c r="AQ157" s="33">
        <v>5</v>
      </c>
      <c r="AR157" s="33">
        <v>4</v>
      </c>
      <c r="AS157" s="33">
        <v>5</v>
      </c>
      <c r="AT157" s="33">
        <v>5</v>
      </c>
      <c r="AU157" s="33">
        <v>4</v>
      </c>
      <c r="AV157" s="33">
        <v>5</v>
      </c>
      <c r="AW157" s="33">
        <v>5</v>
      </c>
      <c r="AX157" s="33">
        <v>5</v>
      </c>
      <c r="AY157" s="33">
        <v>5</v>
      </c>
      <c r="AZ157" s="33">
        <v>5</v>
      </c>
      <c r="BA157" s="33">
        <v>5</v>
      </c>
      <c r="BB157" s="33">
        <v>4</v>
      </c>
      <c r="BC157" s="33">
        <v>4</v>
      </c>
      <c r="BD157" s="33">
        <v>4</v>
      </c>
      <c r="BE157" s="33">
        <v>5</v>
      </c>
      <c r="BF157" s="33">
        <v>5</v>
      </c>
      <c r="BG157" s="33" t="s">
        <v>719</v>
      </c>
      <c r="BI157" s="33" t="s">
        <v>5</v>
      </c>
      <c r="BJ157" s="33" t="s">
        <v>5</v>
      </c>
      <c r="BK157" s="33">
        <v>4</v>
      </c>
      <c r="BL157" s="33">
        <v>5</v>
      </c>
      <c r="BM157" s="33">
        <v>5</v>
      </c>
      <c r="BN157" s="33">
        <v>5</v>
      </c>
      <c r="BO157" s="33" t="s">
        <v>5</v>
      </c>
      <c r="BP157" s="33">
        <v>5</v>
      </c>
      <c r="BQ157" s="33">
        <v>4</v>
      </c>
      <c r="BR157" s="33">
        <v>1</v>
      </c>
      <c r="BS157" s="33">
        <v>3</v>
      </c>
      <c r="BT157" s="33">
        <v>5</v>
      </c>
      <c r="BU157" s="33">
        <v>3</v>
      </c>
      <c r="BV157" s="33">
        <v>5</v>
      </c>
      <c r="BW157" s="33" t="s">
        <v>147</v>
      </c>
      <c r="BX157" s="33" t="s">
        <v>720</v>
      </c>
      <c r="BY157" s="33" t="s">
        <v>162</v>
      </c>
      <c r="BZ157" s="33" t="s">
        <v>170</v>
      </c>
      <c r="CA157" s="33" t="s">
        <v>176</v>
      </c>
      <c r="CB157" s="33" t="s">
        <v>183</v>
      </c>
      <c r="CC157" s="33" t="s">
        <v>721</v>
      </c>
      <c r="CD157" s="33" t="s">
        <v>203</v>
      </c>
      <c r="CE157" s="33" t="s">
        <v>405</v>
      </c>
      <c r="CF157" s="33" t="s">
        <v>208</v>
      </c>
      <c r="CG157" s="33" t="s">
        <v>214</v>
      </c>
    </row>
    <row r="158" spans="1:86" ht="12.75" x14ac:dyDescent="0.2">
      <c r="A158" s="36">
        <v>43109.470077534723</v>
      </c>
      <c r="B158" s="33">
        <v>4</v>
      </c>
      <c r="C158" s="33">
        <v>5</v>
      </c>
      <c r="D158" s="33">
        <v>4</v>
      </c>
      <c r="E158" s="33">
        <v>1</v>
      </c>
      <c r="F158" s="33">
        <v>1</v>
      </c>
      <c r="G158" s="33">
        <v>5</v>
      </c>
      <c r="H158" s="33">
        <v>5</v>
      </c>
      <c r="I158" s="33">
        <v>3</v>
      </c>
      <c r="J158" s="33">
        <v>3</v>
      </c>
      <c r="K158" s="33">
        <v>3</v>
      </c>
      <c r="L158" s="33">
        <v>2</v>
      </c>
      <c r="M158" s="33">
        <v>2</v>
      </c>
      <c r="N158" s="33">
        <v>5</v>
      </c>
      <c r="O158" s="33">
        <v>4</v>
      </c>
      <c r="P158" s="33">
        <v>5</v>
      </c>
      <c r="Q158" s="33">
        <v>3</v>
      </c>
      <c r="R158" s="33">
        <v>3</v>
      </c>
      <c r="S158" s="33">
        <v>3</v>
      </c>
      <c r="T158" s="33">
        <v>1</v>
      </c>
      <c r="U158" s="33">
        <v>4</v>
      </c>
      <c r="V158" s="33">
        <v>2</v>
      </c>
      <c r="W158" s="33">
        <v>5</v>
      </c>
      <c r="X158" s="33">
        <v>5</v>
      </c>
      <c r="Y158" s="33">
        <v>3</v>
      </c>
      <c r="Z158" s="33">
        <v>5</v>
      </c>
      <c r="AA158" s="33">
        <v>4</v>
      </c>
      <c r="AB158" s="33">
        <v>5</v>
      </c>
      <c r="AC158" s="33">
        <v>3</v>
      </c>
      <c r="AD158" s="33">
        <v>4</v>
      </c>
      <c r="AE158" s="33">
        <v>3</v>
      </c>
      <c r="AF158" s="33">
        <v>4</v>
      </c>
      <c r="AG158" s="33">
        <v>5</v>
      </c>
      <c r="AH158" s="33">
        <v>4</v>
      </c>
      <c r="AI158" s="33">
        <v>4</v>
      </c>
      <c r="AJ158" s="33">
        <v>4</v>
      </c>
      <c r="AK158" s="33">
        <v>4</v>
      </c>
      <c r="AL158" s="33">
        <v>5</v>
      </c>
      <c r="AM158" s="33">
        <v>4</v>
      </c>
      <c r="AN158" s="33">
        <v>2</v>
      </c>
      <c r="AO158" s="33">
        <v>1</v>
      </c>
      <c r="AP158" s="33">
        <v>5</v>
      </c>
      <c r="AQ158" s="33">
        <v>5</v>
      </c>
      <c r="AR158" s="33">
        <v>4</v>
      </c>
      <c r="AS158" s="33">
        <v>3</v>
      </c>
      <c r="AT158" s="33">
        <v>3</v>
      </c>
      <c r="AU158" s="33">
        <v>3</v>
      </c>
      <c r="AV158" s="33">
        <v>3</v>
      </c>
      <c r="AW158" s="33">
        <v>5</v>
      </c>
      <c r="AX158" s="33" t="s">
        <v>5</v>
      </c>
      <c r="AY158" s="33">
        <v>5</v>
      </c>
      <c r="AZ158" s="33">
        <v>4</v>
      </c>
      <c r="BA158" s="33">
        <v>2</v>
      </c>
      <c r="BB158" s="33">
        <v>3</v>
      </c>
      <c r="BC158" s="33">
        <v>2</v>
      </c>
      <c r="BD158" s="33">
        <v>4</v>
      </c>
      <c r="BE158" s="33">
        <v>3</v>
      </c>
      <c r="BF158" s="33">
        <v>5</v>
      </c>
      <c r="BH158" s="33" t="s">
        <v>722</v>
      </c>
      <c r="BI158" s="33">
        <v>2</v>
      </c>
      <c r="BJ158" s="33">
        <v>4</v>
      </c>
      <c r="BK158" s="33">
        <v>2</v>
      </c>
      <c r="BL158" s="33">
        <v>5</v>
      </c>
      <c r="BM158" s="33">
        <v>4</v>
      </c>
      <c r="BN158" s="33">
        <v>3</v>
      </c>
      <c r="BO158" s="33">
        <v>5</v>
      </c>
      <c r="BP158" s="33">
        <v>5</v>
      </c>
      <c r="BQ158" s="33">
        <v>3</v>
      </c>
      <c r="BR158" s="33">
        <v>5</v>
      </c>
      <c r="BS158" s="33">
        <v>3</v>
      </c>
      <c r="BT158" s="33">
        <v>2</v>
      </c>
      <c r="BU158" s="33">
        <v>4</v>
      </c>
      <c r="BV158" s="33">
        <v>3</v>
      </c>
      <c r="BW158" s="33" t="s">
        <v>148</v>
      </c>
      <c r="BX158" s="33" t="s">
        <v>723</v>
      </c>
      <c r="BY158" s="33" t="s">
        <v>163</v>
      </c>
      <c r="BZ158" s="33" t="s">
        <v>170</v>
      </c>
      <c r="CA158" s="33" t="s">
        <v>176</v>
      </c>
      <c r="CB158" s="33" t="s">
        <v>183</v>
      </c>
      <c r="CC158" s="33" t="s">
        <v>379</v>
      </c>
      <c r="CD158" s="33" t="s">
        <v>203</v>
      </c>
      <c r="CE158" s="33" t="s">
        <v>616</v>
      </c>
      <c r="CF158" s="33" t="s">
        <v>208</v>
      </c>
      <c r="CG158" s="33" t="s">
        <v>214</v>
      </c>
    </row>
    <row r="159" spans="1:86" ht="12.75" x14ac:dyDescent="0.2">
      <c r="A159" s="36">
        <v>43109.483240104164</v>
      </c>
      <c r="B159" s="33">
        <v>1</v>
      </c>
      <c r="C159" s="33">
        <v>5</v>
      </c>
      <c r="D159" s="33">
        <v>4</v>
      </c>
      <c r="E159" s="33">
        <v>3</v>
      </c>
      <c r="F159" s="33">
        <v>3</v>
      </c>
      <c r="G159" s="33">
        <v>4</v>
      </c>
      <c r="H159" s="33">
        <v>4</v>
      </c>
      <c r="I159" s="33">
        <v>4</v>
      </c>
      <c r="J159" s="33">
        <v>4</v>
      </c>
      <c r="K159" s="33">
        <v>2</v>
      </c>
      <c r="L159" s="33">
        <v>4</v>
      </c>
      <c r="M159" s="33">
        <v>1</v>
      </c>
      <c r="N159" s="33">
        <v>4</v>
      </c>
      <c r="O159" s="33">
        <v>3</v>
      </c>
      <c r="P159" s="33">
        <v>5</v>
      </c>
      <c r="Q159" s="33">
        <v>5</v>
      </c>
      <c r="R159" s="33">
        <v>5</v>
      </c>
      <c r="S159" s="33">
        <v>5</v>
      </c>
      <c r="T159" s="33">
        <v>3</v>
      </c>
      <c r="U159" s="33">
        <v>5</v>
      </c>
      <c r="V159" s="33" t="s">
        <v>5</v>
      </c>
      <c r="W159" s="33">
        <v>2</v>
      </c>
      <c r="X159" s="33">
        <v>4</v>
      </c>
      <c r="Y159" s="33">
        <v>1</v>
      </c>
      <c r="Z159" s="33">
        <v>5</v>
      </c>
      <c r="AA159" s="33">
        <v>5</v>
      </c>
      <c r="AB159" s="33">
        <v>5</v>
      </c>
      <c r="AC159" s="33">
        <v>2</v>
      </c>
      <c r="AD159" s="33">
        <v>5</v>
      </c>
      <c r="AE159" s="33">
        <v>1</v>
      </c>
      <c r="AF159" s="33">
        <v>4</v>
      </c>
      <c r="AG159" s="33">
        <v>5</v>
      </c>
      <c r="AH159" s="33">
        <v>5</v>
      </c>
      <c r="AI159" s="33">
        <v>5</v>
      </c>
      <c r="AJ159" s="33">
        <v>5</v>
      </c>
      <c r="AK159" s="33">
        <v>1</v>
      </c>
      <c r="AL159" s="33">
        <v>5</v>
      </c>
      <c r="AM159" s="33">
        <v>4</v>
      </c>
      <c r="AN159" s="33">
        <v>1</v>
      </c>
      <c r="AO159" s="33">
        <v>4</v>
      </c>
      <c r="AP159" s="33">
        <v>4</v>
      </c>
      <c r="AQ159" s="33">
        <v>4</v>
      </c>
      <c r="AR159" s="33">
        <v>4</v>
      </c>
      <c r="AS159" s="33">
        <v>4</v>
      </c>
      <c r="AT159" s="33">
        <v>1</v>
      </c>
      <c r="AU159" s="33">
        <v>3</v>
      </c>
      <c r="AV159" s="33">
        <v>1</v>
      </c>
      <c r="AW159" s="33">
        <v>1</v>
      </c>
      <c r="AX159" s="33">
        <v>4</v>
      </c>
      <c r="AY159" s="33">
        <v>5</v>
      </c>
      <c r="AZ159" s="33">
        <v>4</v>
      </c>
      <c r="BA159" s="33">
        <v>5</v>
      </c>
      <c r="BB159" s="33">
        <v>5</v>
      </c>
      <c r="BC159" s="33">
        <v>3</v>
      </c>
      <c r="BD159" s="33">
        <v>4</v>
      </c>
      <c r="BE159" s="33" t="s">
        <v>5</v>
      </c>
      <c r="BF159" s="33">
        <v>1</v>
      </c>
      <c r="BI159" s="33" t="s">
        <v>5</v>
      </c>
      <c r="BJ159" s="33" t="s">
        <v>5</v>
      </c>
      <c r="BK159" s="33" t="s">
        <v>5</v>
      </c>
      <c r="BL159" s="33">
        <v>3</v>
      </c>
      <c r="BM159" s="33">
        <v>4</v>
      </c>
      <c r="BN159" s="33" t="s">
        <v>5</v>
      </c>
      <c r="BO159" s="33" t="s">
        <v>5</v>
      </c>
      <c r="BP159" s="33">
        <v>4</v>
      </c>
      <c r="BQ159" s="33">
        <v>3</v>
      </c>
      <c r="BR159" s="33" t="s">
        <v>5</v>
      </c>
      <c r="BS159" s="33">
        <v>4</v>
      </c>
      <c r="BT159" s="33">
        <v>2</v>
      </c>
      <c r="BU159" s="33">
        <v>4</v>
      </c>
      <c r="BV159" s="33">
        <v>2</v>
      </c>
      <c r="BW159" s="33" t="s">
        <v>724</v>
      </c>
      <c r="BX159" s="33" t="s">
        <v>725</v>
      </c>
      <c r="BY159" s="33" t="s">
        <v>163</v>
      </c>
      <c r="BZ159" s="33" t="s">
        <v>172</v>
      </c>
      <c r="CA159" s="33" t="s">
        <v>176</v>
      </c>
      <c r="CB159" s="33" t="s">
        <v>183</v>
      </c>
      <c r="CC159" s="33" t="s">
        <v>726</v>
      </c>
      <c r="CD159" s="33" t="s">
        <v>192</v>
      </c>
      <c r="CE159" s="33" t="s">
        <v>545</v>
      </c>
      <c r="CF159" s="33" t="s">
        <v>208</v>
      </c>
      <c r="CG159" s="33" t="s">
        <v>214</v>
      </c>
      <c r="CH159" s="33"/>
    </row>
    <row r="160" spans="1:86" ht="12.75" x14ac:dyDescent="0.2">
      <c r="A160" s="36">
        <v>43109.497269328705</v>
      </c>
      <c r="B160" s="33">
        <v>3</v>
      </c>
      <c r="C160" s="33">
        <v>2</v>
      </c>
      <c r="D160" s="33">
        <v>3</v>
      </c>
      <c r="E160" s="33">
        <v>1</v>
      </c>
      <c r="F160" s="33">
        <v>4</v>
      </c>
      <c r="G160" s="33">
        <v>4</v>
      </c>
      <c r="H160" s="33">
        <v>3</v>
      </c>
      <c r="I160" s="33">
        <v>4</v>
      </c>
      <c r="J160" s="33">
        <v>3</v>
      </c>
      <c r="K160" s="33">
        <v>3</v>
      </c>
      <c r="L160" s="33">
        <v>3</v>
      </c>
      <c r="M160" s="33">
        <v>4</v>
      </c>
      <c r="N160" s="33">
        <v>4</v>
      </c>
      <c r="O160" s="33">
        <v>5</v>
      </c>
      <c r="P160" s="33">
        <v>3</v>
      </c>
      <c r="Q160" s="33">
        <v>5</v>
      </c>
      <c r="R160" s="33">
        <v>5</v>
      </c>
      <c r="S160" s="33">
        <v>1</v>
      </c>
      <c r="T160" s="33">
        <v>3</v>
      </c>
      <c r="U160" s="33">
        <v>4</v>
      </c>
      <c r="V160" s="33">
        <v>3</v>
      </c>
      <c r="W160" s="33">
        <v>4</v>
      </c>
      <c r="X160" s="33">
        <v>5</v>
      </c>
      <c r="Y160" s="33">
        <v>4</v>
      </c>
      <c r="Z160" s="33">
        <v>5</v>
      </c>
      <c r="AA160" s="33">
        <v>5</v>
      </c>
      <c r="AB160" s="33">
        <v>5</v>
      </c>
      <c r="AC160" s="33">
        <v>5</v>
      </c>
      <c r="AD160" s="33">
        <v>5</v>
      </c>
      <c r="AE160" s="33">
        <v>5</v>
      </c>
      <c r="AF160" s="33">
        <v>5</v>
      </c>
      <c r="AG160" s="33">
        <v>5</v>
      </c>
      <c r="AH160" s="33">
        <v>5</v>
      </c>
      <c r="AI160" s="33">
        <v>5</v>
      </c>
      <c r="AJ160" s="33">
        <v>5</v>
      </c>
      <c r="AK160" s="33">
        <v>3</v>
      </c>
      <c r="AL160" s="33">
        <v>3</v>
      </c>
      <c r="AM160" s="33">
        <v>3</v>
      </c>
      <c r="AN160" s="33">
        <v>2</v>
      </c>
      <c r="AO160" s="33">
        <v>3</v>
      </c>
      <c r="AP160" s="33">
        <v>5</v>
      </c>
      <c r="AQ160" s="33">
        <v>3</v>
      </c>
      <c r="AR160" s="33">
        <v>4</v>
      </c>
      <c r="AS160" s="33">
        <v>4</v>
      </c>
      <c r="AT160" s="33">
        <v>3</v>
      </c>
      <c r="AU160" s="33">
        <v>4</v>
      </c>
      <c r="AV160" s="33">
        <v>5</v>
      </c>
      <c r="AW160" s="33">
        <v>3</v>
      </c>
      <c r="AX160" s="33">
        <v>5</v>
      </c>
      <c r="AY160" s="33">
        <v>3</v>
      </c>
      <c r="AZ160" s="33">
        <v>5</v>
      </c>
      <c r="BA160" s="33">
        <v>5</v>
      </c>
      <c r="BB160" s="33">
        <v>3</v>
      </c>
      <c r="BC160" s="33">
        <v>3</v>
      </c>
      <c r="BD160" s="33">
        <v>5</v>
      </c>
      <c r="BE160" s="33">
        <v>4</v>
      </c>
      <c r="BF160" s="33">
        <v>5</v>
      </c>
      <c r="BH160" s="33" t="s">
        <v>727</v>
      </c>
      <c r="BI160" s="33">
        <v>2</v>
      </c>
      <c r="BJ160" s="33">
        <v>5</v>
      </c>
      <c r="BK160" s="33">
        <v>5</v>
      </c>
      <c r="BL160" s="33">
        <v>4</v>
      </c>
      <c r="BM160" s="33">
        <v>4</v>
      </c>
      <c r="BN160" s="33">
        <v>5</v>
      </c>
      <c r="BO160" s="33">
        <v>3</v>
      </c>
      <c r="BP160" s="33">
        <v>5</v>
      </c>
      <c r="BQ160" s="33">
        <v>4</v>
      </c>
      <c r="BR160" s="33">
        <v>4</v>
      </c>
      <c r="BS160" s="33">
        <v>4</v>
      </c>
      <c r="BT160" s="33">
        <v>5</v>
      </c>
      <c r="BU160" s="33">
        <v>4</v>
      </c>
      <c r="BV160" s="33">
        <v>4</v>
      </c>
      <c r="BW160" s="33" t="s">
        <v>148</v>
      </c>
      <c r="BY160" s="33" t="s">
        <v>162</v>
      </c>
      <c r="BZ160" s="33" t="s">
        <v>171</v>
      </c>
      <c r="CA160" s="33" t="s">
        <v>177</v>
      </c>
      <c r="CB160" s="33" t="s">
        <v>183</v>
      </c>
      <c r="CC160" s="33" t="s">
        <v>728</v>
      </c>
      <c r="CD160" s="33" t="s">
        <v>202</v>
      </c>
      <c r="CE160" s="33" t="s">
        <v>498</v>
      </c>
      <c r="CF160" s="33" t="s">
        <v>208</v>
      </c>
      <c r="CG160" s="33" t="s">
        <v>214</v>
      </c>
    </row>
    <row r="161" spans="1:86" ht="12.75" x14ac:dyDescent="0.2">
      <c r="A161" s="36">
        <v>43109.520751249998</v>
      </c>
      <c r="B161" s="33">
        <v>3</v>
      </c>
      <c r="C161" s="33">
        <v>4</v>
      </c>
      <c r="D161" s="33">
        <v>3</v>
      </c>
      <c r="E161" s="33">
        <v>5</v>
      </c>
      <c r="F161" s="33">
        <v>5</v>
      </c>
      <c r="G161" s="33">
        <v>4</v>
      </c>
      <c r="H161" s="33">
        <v>4</v>
      </c>
      <c r="I161" s="33">
        <v>5</v>
      </c>
      <c r="J161" s="33">
        <v>4</v>
      </c>
      <c r="K161" s="33">
        <v>3</v>
      </c>
      <c r="L161" s="33">
        <v>5</v>
      </c>
      <c r="M161" s="33">
        <v>4</v>
      </c>
      <c r="N161" s="33">
        <v>3</v>
      </c>
      <c r="O161" s="33">
        <v>5</v>
      </c>
      <c r="P161" s="33">
        <v>5</v>
      </c>
      <c r="Q161" s="33">
        <v>5</v>
      </c>
      <c r="R161" s="33">
        <v>5</v>
      </c>
      <c r="S161" s="33">
        <v>4</v>
      </c>
      <c r="T161" s="33">
        <v>5</v>
      </c>
      <c r="U161" s="33">
        <v>5</v>
      </c>
      <c r="V161" s="33" t="s">
        <v>5</v>
      </c>
      <c r="W161" s="33">
        <v>5</v>
      </c>
      <c r="X161" s="33">
        <v>3</v>
      </c>
      <c r="Y161" s="33">
        <v>4</v>
      </c>
      <c r="Z161" s="33">
        <v>4</v>
      </c>
      <c r="AA161" s="33">
        <v>5</v>
      </c>
      <c r="AB161" s="33">
        <v>4</v>
      </c>
      <c r="AC161" s="33">
        <v>4</v>
      </c>
      <c r="AD161" s="33">
        <v>3</v>
      </c>
      <c r="AE161" s="33">
        <v>5</v>
      </c>
      <c r="AF161" s="33">
        <v>4</v>
      </c>
      <c r="AG161" s="33">
        <v>5</v>
      </c>
      <c r="AH161" s="33">
        <v>4</v>
      </c>
      <c r="AI161" s="33">
        <v>4</v>
      </c>
      <c r="AJ161" s="33">
        <v>5</v>
      </c>
      <c r="AK161" s="33">
        <v>4</v>
      </c>
      <c r="AL161" s="33">
        <v>4</v>
      </c>
      <c r="AM161" s="33">
        <v>3</v>
      </c>
      <c r="AN161" s="33">
        <v>5</v>
      </c>
      <c r="AO161" s="33">
        <v>5</v>
      </c>
      <c r="AP161" s="33">
        <v>4</v>
      </c>
      <c r="AQ161" s="33">
        <v>4</v>
      </c>
      <c r="AR161" s="33">
        <v>4</v>
      </c>
      <c r="AS161" s="33">
        <v>4</v>
      </c>
      <c r="AT161" s="33">
        <v>4</v>
      </c>
      <c r="AU161" s="33">
        <v>5</v>
      </c>
      <c r="AV161" s="33">
        <v>4</v>
      </c>
      <c r="AW161" s="33">
        <v>3</v>
      </c>
      <c r="AX161" s="33">
        <v>5</v>
      </c>
      <c r="AY161" s="33">
        <v>5</v>
      </c>
      <c r="AZ161" s="33">
        <v>5</v>
      </c>
      <c r="BA161" s="33">
        <v>5</v>
      </c>
      <c r="BB161" s="33">
        <v>4</v>
      </c>
      <c r="BC161" s="33">
        <v>5</v>
      </c>
      <c r="BD161" s="33">
        <v>5</v>
      </c>
      <c r="BE161" s="33" t="s">
        <v>5</v>
      </c>
      <c r="BF161" s="33">
        <v>4</v>
      </c>
      <c r="BH161" s="33" t="s">
        <v>729</v>
      </c>
      <c r="BI161" s="33">
        <v>4</v>
      </c>
      <c r="BJ161" s="33">
        <v>3</v>
      </c>
      <c r="BK161" s="33">
        <v>4</v>
      </c>
      <c r="BL161" s="33">
        <v>4</v>
      </c>
      <c r="BM161" s="33">
        <v>3</v>
      </c>
      <c r="BN161" s="33">
        <v>5</v>
      </c>
      <c r="BO161" s="33" t="s">
        <v>5</v>
      </c>
      <c r="BP161" s="33">
        <v>4</v>
      </c>
      <c r="BQ161" s="33">
        <v>5</v>
      </c>
      <c r="BR161" s="33" t="s">
        <v>5</v>
      </c>
      <c r="BS161" s="33">
        <v>4</v>
      </c>
      <c r="BT161" s="33">
        <v>5</v>
      </c>
      <c r="BU161" s="33">
        <v>4</v>
      </c>
      <c r="BV161" s="33">
        <v>4</v>
      </c>
      <c r="BW161" s="33" t="s">
        <v>147</v>
      </c>
      <c r="BX161" s="33" t="s">
        <v>730</v>
      </c>
      <c r="BY161" s="33" t="s">
        <v>162</v>
      </c>
      <c r="BZ161" s="33" t="s">
        <v>171</v>
      </c>
      <c r="CA161" s="33" t="s">
        <v>179</v>
      </c>
      <c r="CB161" s="33" t="s">
        <v>422</v>
      </c>
      <c r="CC161" s="33" t="s">
        <v>731</v>
      </c>
      <c r="CD161" s="33" t="s">
        <v>203</v>
      </c>
      <c r="CE161" s="33" t="s">
        <v>377</v>
      </c>
      <c r="CF161" s="33" t="s">
        <v>208</v>
      </c>
      <c r="CG161" s="33" t="s">
        <v>214</v>
      </c>
    </row>
    <row r="162" spans="1:86" ht="12.75" x14ac:dyDescent="0.2">
      <c r="A162" s="36">
        <v>43109.55446186343</v>
      </c>
      <c r="B162" s="33">
        <v>4</v>
      </c>
      <c r="C162" s="33">
        <v>5</v>
      </c>
      <c r="D162" s="33">
        <v>3</v>
      </c>
      <c r="E162" s="33">
        <v>5</v>
      </c>
      <c r="F162" s="33">
        <v>2</v>
      </c>
      <c r="G162" s="33">
        <v>4</v>
      </c>
      <c r="H162" s="33">
        <v>4</v>
      </c>
      <c r="I162" s="33">
        <v>5</v>
      </c>
      <c r="J162" s="33">
        <v>5</v>
      </c>
      <c r="K162" s="33">
        <v>3</v>
      </c>
      <c r="L162" s="33">
        <v>3</v>
      </c>
      <c r="M162" s="33">
        <v>2</v>
      </c>
      <c r="N162" s="33">
        <v>5</v>
      </c>
      <c r="O162" s="33">
        <v>4</v>
      </c>
      <c r="P162" s="33">
        <v>2</v>
      </c>
      <c r="Q162" s="33">
        <v>5</v>
      </c>
      <c r="R162" s="33">
        <v>3</v>
      </c>
      <c r="S162" s="33">
        <v>5</v>
      </c>
      <c r="T162" s="33">
        <v>1</v>
      </c>
      <c r="U162" s="33">
        <v>3</v>
      </c>
      <c r="V162" s="33">
        <v>4</v>
      </c>
      <c r="W162" s="33">
        <v>5</v>
      </c>
      <c r="X162" s="33">
        <v>4</v>
      </c>
      <c r="Y162" s="33">
        <v>4</v>
      </c>
      <c r="Z162" s="33">
        <v>5</v>
      </c>
      <c r="AA162" s="33">
        <v>5</v>
      </c>
      <c r="AB162" s="33">
        <v>5</v>
      </c>
      <c r="AC162" s="33">
        <v>5</v>
      </c>
      <c r="AD162" s="33">
        <v>4</v>
      </c>
      <c r="AE162" s="33">
        <v>3</v>
      </c>
      <c r="AF162" s="33">
        <v>3</v>
      </c>
      <c r="AG162" s="33">
        <v>5</v>
      </c>
      <c r="AH162" s="33">
        <v>5</v>
      </c>
      <c r="AI162" s="33">
        <v>5</v>
      </c>
      <c r="AJ162" s="33">
        <v>4</v>
      </c>
      <c r="AK162" s="33">
        <v>3</v>
      </c>
      <c r="AL162" s="33">
        <v>4</v>
      </c>
      <c r="AM162" s="33">
        <v>2</v>
      </c>
      <c r="AN162" s="33">
        <v>4</v>
      </c>
      <c r="AO162" s="33">
        <v>3</v>
      </c>
      <c r="AP162" s="33">
        <v>4</v>
      </c>
      <c r="AQ162" s="33">
        <v>4</v>
      </c>
      <c r="AR162" s="33">
        <v>5</v>
      </c>
      <c r="AS162" s="33">
        <v>5</v>
      </c>
      <c r="AT162" s="33">
        <v>1</v>
      </c>
      <c r="AU162" s="33">
        <v>2</v>
      </c>
      <c r="AV162" s="33">
        <v>4</v>
      </c>
      <c r="AW162" s="33">
        <v>4</v>
      </c>
      <c r="AX162" s="33">
        <v>4</v>
      </c>
      <c r="AY162" s="33">
        <v>2</v>
      </c>
      <c r="AZ162" s="33">
        <v>5</v>
      </c>
      <c r="BA162" s="33">
        <v>3</v>
      </c>
      <c r="BB162" s="33">
        <v>5</v>
      </c>
      <c r="BC162" s="33">
        <v>1</v>
      </c>
      <c r="BD162" s="33">
        <v>2</v>
      </c>
      <c r="BE162" s="33">
        <v>3</v>
      </c>
      <c r="BF162" s="33">
        <v>5</v>
      </c>
      <c r="BI162" s="33" t="s">
        <v>5</v>
      </c>
      <c r="BJ162" s="33" t="s">
        <v>5</v>
      </c>
      <c r="BK162" s="33" t="s">
        <v>5</v>
      </c>
      <c r="BL162" s="33" t="s">
        <v>5</v>
      </c>
      <c r="BM162" s="33" t="s">
        <v>5</v>
      </c>
      <c r="BN162" s="33" t="s">
        <v>5</v>
      </c>
      <c r="BO162" s="33" t="s">
        <v>5</v>
      </c>
      <c r="BP162" s="33" t="s">
        <v>5</v>
      </c>
      <c r="BQ162" s="33">
        <v>2</v>
      </c>
      <c r="BR162" s="33">
        <v>4</v>
      </c>
      <c r="BS162" s="33">
        <v>3</v>
      </c>
      <c r="BT162" s="33">
        <v>3</v>
      </c>
      <c r="BU162" s="33" t="s">
        <v>5</v>
      </c>
      <c r="BV162" s="33" t="s">
        <v>5</v>
      </c>
      <c r="BW162" s="33" t="s">
        <v>145</v>
      </c>
      <c r="BY162" s="33" t="s">
        <v>163</v>
      </c>
      <c r="BZ162" s="33" t="s">
        <v>172</v>
      </c>
      <c r="CA162" s="33" t="s">
        <v>176</v>
      </c>
      <c r="CB162" s="33" t="s">
        <v>183</v>
      </c>
      <c r="CD162" s="33" t="s">
        <v>732</v>
      </c>
      <c r="CE162" s="33" t="s">
        <v>733</v>
      </c>
      <c r="CF162" s="33" t="s">
        <v>209</v>
      </c>
      <c r="CG162" s="33" t="s">
        <v>215</v>
      </c>
    </row>
    <row r="163" spans="1:86" ht="12.75" x14ac:dyDescent="0.2">
      <c r="A163" s="36">
        <v>43109.568135960653</v>
      </c>
      <c r="B163" s="33">
        <v>4</v>
      </c>
      <c r="C163" s="33">
        <v>5</v>
      </c>
      <c r="D163" s="33">
        <v>3</v>
      </c>
      <c r="E163" s="33">
        <v>5</v>
      </c>
      <c r="F163" s="33">
        <v>3</v>
      </c>
      <c r="G163" s="33">
        <v>5</v>
      </c>
      <c r="H163" s="33">
        <v>4</v>
      </c>
      <c r="I163" s="33">
        <v>4</v>
      </c>
      <c r="J163" s="33">
        <v>4</v>
      </c>
      <c r="K163" s="33">
        <v>3</v>
      </c>
      <c r="L163" s="33">
        <v>3</v>
      </c>
      <c r="M163" s="33">
        <v>4</v>
      </c>
      <c r="N163" s="33">
        <v>3</v>
      </c>
      <c r="O163" s="33">
        <v>5</v>
      </c>
      <c r="P163" s="33">
        <v>5</v>
      </c>
      <c r="Q163" s="33">
        <v>5</v>
      </c>
      <c r="R163" s="33">
        <v>5</v>
      </c>
      <c r="S163" s="33">
        <v>4</v>
      </c>
      <c r="T163" s="33">
        <v>3</v>
      </c>
      <c r="U163" s="33">
        <v>5</v>
      </c>
      <c r="V163" s="33">
        <v>4</v>
      </c>
      <c r="W163" s="33">
        <v>5</v>
      </c>
      <c r="X163" s="33">
        <v>5</v>
      </c>
      <c r="Y163" s="33">
        <v>5</v>
      </c>
      <c r="Z163" s="33">
        <v>5</v>
      </c>
      <c r="AA163" s="33">
        <v>5</v>
      </c>
      <c r="AB163" s="33">
        <v>5</v>
      </c>
      <c r="AC163" s="33">
        <v>4</v>
      </c>
      <c r="AD163" s="33">
        <v>5</v>
      </c>
      <c r="AE163" s="33">
        <v>5</v>
      </c>
      <c r="AF163" s="33">
        <v>5</v>
      </c>
      <c r="AG163" s="33">
        <v>5</v>
      </c>
      <c r="AH163" s="33">
        <v>5</v>
      </c>
      <c r="AI163" s="33">
        <v>5</v>
      </c>
      <c r="AJ163" s="33">
        <v>5</v>
      </c>
      <c r="AK163" s="33">
        <v>5</v>
      </c>
      <c r="AL163" s="33">
        <v>5</v>
      </c>
      <c r="AM163" s="33">
        <v>5</v>
      </c>
      <c r="AN163" s="33">
        <v>5</v>
      </c>
      <c r="AO163" s="33">
        <v>3</v>
      </c>
      <c r="AP163" s="33">
        <v>5</v>
      </c>
      <c r="AQ163" s="33">
        <v>4</v>
      </c>
      <c r="AR163" s="33">
        <v>5</v>
      </c>
      <c r="AS163" s="33">
        <v>5</v>
      </c>
      <c r="AT163" s="33">
        <v>4</v>
      </c>
      <c r="AU163" s="33">
        <v>5</v>
      </c>
      <c r="AV163" s="33">
        <v>5</v>
      </c>
      <c r="AW163" s="33">
        <v>4</v>
      </c>
      <c r="AX163" s="33">
        <v>5</v>
      </c>
      <c r="AY163" s="33">
        <v>5</v>
      </c>
      <c r="AZ163" s="33">
        <v>5</v>
      </c>
      <c r="BA163" s="33">
        <v>5</v>
      </c>
      <c r="BB163" s="33">
        <v>5</v>
      </c>
      <c r="BC163" s="33">
        <v>4</v>
      </c>
      <c r="BD163" s="33">
        <v>5</v>
      </c>
      <c r="BE163" s="33">
        <v>5</v>
      </c>
      <c r="BF163" s="33">
        <v>5</v>
      </c>
      <c r="BG163" s="33" t="s">
        <v>80</v>
      </c>
      <c r="BH163" s="33" t="s">
        <v>343</v>
      </c>
      <c r="BI163" s="33">
        <v>5</v>
      </c>
      <c r="BJ163" s="33">
        <v>5</v>
      </c>
      <c r="BK163" s="33">
        <v>5</v>
      </c>
      <c r="BL163" s="33">
        <v>5</v>
      </c>
      <c r="BM163" s="33">
        <v>5</v>
      </c>
      <c r="BN163" s="33">
        <v>5</v>
      </c>
      <c r="BO163" s="33">
        <v>4</v>
      </c>
      <c r="BP163" s="33">
        <v>5</v>
      </c>
      <c r="BQ163" s="33">
        <v>5</v>
      </c>
      <c r="BR163" s="33">
        <v>5</v>
      </c>
      <c r="BS163" s="33">
        <v>5</v>
      </c>
      <c r="BT163" s="33">
        <v>3</v>
      </c>
      <c r="BU163" s="33">
        <v>5</v>
      </c>
      <c r="BV163" s="33">
        <v>4</v>
      </c>
      <c r="BW163" s="33" t="s">
        <v>147</v>
      </c>
      <c r="BX163" s="33" t="s">
        <v>734</v>
      </c>
      <c r="BY163" s="33" t="s">
        <v>162</v>
      </c>
      <c r="BZ163" s="33" t="s">
        <v>171</v>
      </c>
      <c r="CA163" s="33" t="s">
        <v>176</v>
      </c>
      <c r="CB163" s="33" t="s">
        <v>183</v>
      </c>
      <c r="CC163" s="33" t="s">
        <v>399</v>
      </c>
      <c r="CD163" s="33" t="s">
        <v>202</v>
      </c>
      <c r="CE163" s="33" t="s">
        <v>461</v>
      </c>
      <c r="CF163" s="33" t="s">
        <v>208</v>
      </c>
      <c r="CG163" s="33" t="s">
        <v>214</v>
      </c>
    </row>
    <row r="164" spans="1:86" ht="12.75" x14ac:dyDescent="0.2">
      <c r="A164" s="36">
        <v>43109.672089525462</v>
      </c>
      <c r="B164" s="33">
        <v>5</v>
      </c>
      <c r="C164" s="33">
        <v>5</v>
      </c>
      <c r="D164" s="33">
        <v>5</v>
      </c>
      <c r="E164" s="33">
        <v>5</v>
      </c>
      <c r="F164" s="33">
        <v>4</v>
      </c>
      <c r="G164" s="33">
        <v>3</v>
      </c>
      <c r="H164" s="33">
        <v>5</v>
      </c>
      <c r="I164" s="33">
        <v>4</v>
      </c>
      <c r="J164" s="33">
        <v>5</v>
      </c>
      <c r="K164" s="33">
        <v>5</v>
      </c>
      <c r="L164" s="33">
        <v>5</v>
      </c>
      <c r="M164" s="33">
        <v>4</v>
      </c>
      <c r="N164" s="33">
        <v>5</v>
      </c>
      <c r="O164" s="33">
        <v>4</v>
      </c>
      <c r="P164" s="33">
        <v>4</v>
      </c>
      <c r="Q164" s="33">
        <v>5</v>
      </c>
      <c r="R164" s="33">
        <v>4</v>
      </c>
      <c r="S164" s="33">
        <v>5</v>
      </c>
      <c r="T164" s="33">
        <v>5</v>
      </c>
      <c r="U164" s="33">
        <v>5</v>
      </c>
      <c r="V164" s="33">
        <v>5</v>
      </c>
      <c r="W164" s="33">
        <v>5</v>
      </c>
      <c r="X164" s="33">
        <v>5</v>
      </c>
      <c r="Y164" s="33">
        <v>5</v>
      </c>
      <c r="Z164" s="33">
        <v>5</v>
      </c>
      <c r="AA164" s="33">
        <v>5</v>
      </c>
      <c r="AB164" s="33">
        <v>5</v>
      </c>
      <c r="AC164" s="33">
        <v>5</v>
      </c>
      <c r="AD164" s="33">
        <v>5</v>
      </c>
      <c r="AE164" s="33">
        <v>5</v>
      </c>
      <c r="AF164" s="33">
        <v>5</v>
      </c>
      <c r="AG164" s="33">
        <v>5</v>
      </c>
      <c r="AH164" s="33">
        <v>5</v>
      </c>
      <c r="AI164" s="33">
        <v>5</v>
      </c>
      <c r="AJ164" s="33">
        <v>5</v>
      </c>
      <c r="AK164" s="33">
        <v>3</v>
      </c>
      <c r="AL164" s="33">
        <v>5</v>
      </c>
      <c r="AM164" s="33">
        <v>3</v>
      </c>
      <c r="AN164" s="33">
        <v>3</v>
      </c>
      <c r="AO164" s="33">
        <v>3</v>
      </c>
      <c r="AP164" s="33">
        <v>5</v>
      </c>
      <c r="AQ164" s="33">
        <v>4</v>
      </c>
      <c r="AR164" s="33">
        <v>3</v>
      </c>
      <c r="AS164" s="33">
        <v>2</v>
      </c>
      <c r="AT164" s="33">
        <v>4</v>
      </c>
      <c r="AU164" s="33">
        <v>3</v>
      </c>
      <c r="AV164" s="33">
        <v>4</v>
      </c>
      <c r="AW164" s="33">
        <v>3</v>
      </c>
      <c r="AX164" s="33">
        <v>3</v>
      </c>
      <c r="AY164" s="33">
        <v>5</v>
      </c>
      <c r="AZ164" s="33">
        <v>4</v>
      </c>
      <c r="BA164" s="33">
        <v>2</v>
      </c>
      <c r="BB164" s="33">
        <v>4</v>
      </c>
      <c r="BC164" s="33">
        <v>4</v>
      </c>
      <c r="BD164" s="33">
        <v>5</v>
      </c>
      <c r="BE164" s="33">
        <v>5</v>
      </c>
      <c r="BF164" s="33">
        <v>5</v>
      </c>
      <c r="BH164" s="33" t="s">
        <v>639</v>
      </c>
      <c r="BI164" s="33">
        <v>5</v>
      </c>
      <c r="BJ164" s="33">
        <v>2</v>
      </c>
      <c r="BK164" s="33">
        <v>5</v>
      </c>
      <c r="BL164" s="33">
        <v>3</v>
      </c>
      <c r="BM164" s="33">
        <v>4</v>
      </c>
      <c r="BN164" s="33">
        <v>4</v>
      </c>
      <c r="BO164" s="33">
        <v>5</v>
      </c>
      <c r="BP164" s="33">
        <v>4</v>
      </c>
      <c r="BQ164" s="33">
        <v>5</v>
      </c>
      <c r="BR164" s="33">
        <v>4</v>
      </c>
      <c r="BS164" s="33">
        <v>5</v>
      </c>
      <c r="BT164" s="33">
        <v>4</v>
      </c>
      <c r="BU164" s="33">
        <v>5</v>
      </c>
      <c r="BV164" s="33">
        <v>4</v>
      </c>
      <c r="BW164" s="33" t="s">
        <v>148</v>
      </c>
      <c r="BX164" s="33" t="s">
        <v>735</v>
      </c>
      <c r="BY164" s="33" t="s">
        <v>162</v>
      </c>
      <c r="BZ164" s="33" t="s">
        <v>170</v>
      </c>
      <c r="CA164" s="33" t="s">
        <v>176</v>
      </c>
      <c r="CB164" s="33" t="s">
        <v>183</v>
      </c>
      <c r="CC164" s="33" t="s">
        <v>736</v>
      </c>
      <c r="CD164" s="33" t="s">
        <v>192</v>
      </c>
      <c r="CE164" s="33" t="s">
        <v>737</v>
      </c>
      <c r="CF164" s="33" t="s">
        <v>208</v>
      </c>
      <c r="CG164" s="33" t="s">
        <v>214</v>
      </c>
    </row>
    <row r="165" spans="1:86" ht="12.75" x14ac:dyDescent="0.2">
      <c r="A165" s="36">
        <v>43109.732289861116</v>
      </c>
      <c r="B165" s="33">
        <v>3</v>
      </c>
      <c r="C165" s="33">
        <v>5</v>
      </c>
      <c r="D165" s="33">
        <v>5</v>
      </c>
      <c r="E165" s="33">
        <v>5</v>
      </c>
      <c r="F165" s="33">
        <v>1</v>
      </c>
      <c r="G165" s="33">
        <v>5</v>
      </c>
      <c r="H165" s="33">
        <v>3</v>
      </c>
      <c r="I165" s="33">
        <v>2</v>
      </c>
      <c r="J165" s="33">
        <v>2</v>
      </c>
      <c r="K165" s="33">
        <v>3</v>
      </c>
      <c r="L165" s="33">
        <v>1</v>
      </c>
      <c r="M165" s="33">
        <v>3</v>
      </c>
      <c r="N165" s="33">
        <v>3</v>
      </c>
      <c r="O165" s="33">
        <v>3</v>
      </c>
      <c r="P165" s="33">
        <v>5</v>
      </c>
      <c r="Q165" s="33">
        <v>4</v>
      </c>
      <c r="R165" s="33">
        <v>3</v>
      </c>
      <c r="S165" s="33">
        <v>2</v>
      </c>
      <c r="T165" s="33">
        <v>1</v>
      </c>
      <c r="U165" s="33">
        <v>3</v>
      </c>
      <c r="V165" s="33" t="s">
        <v>5</v>
      </c>
      <c r="W165" s="33">
        <v>4</v>
      </c>
      <c r="X165" s="33">
        <v>1</v>
      </c>
      <c r="Y165" s="33">
        <v>2</v>
      </c>
      <c r="Z165" s="33">
        <v>4</v>
      </c>
      <c r="AA165" s="33">
        <v>5</v>
      </c>
      <c r="AB165" s="33">
        <v>5</v>
      </c>
      <c r="AC165" s="33">
        <v>2</v>
      </c>
      <c r="AD165" s="33">
        <v>5</v>
      </c>
      <c r="AE165" s="33">
        <v>5</v>
      </c>
      <c r="AF165" s="33">
        <v>5</v>
      </c>
      <c r="AG165" s="33">
        <v>2</v>
      </c>
      <c r="AH165" s="33">
        <v>3</v>
      </c>
      <c r="AI165" s="33">
        <v>4</v>
      </c>
      <c r="AJ165" s="33">
        <v>3</v>
      </c>
      <c r="AK165" s="33">
        <v>4</v>
      </c>
      <c r="AL165" s="33">
        <v>5</v>
      </c>
      <c r="AM165" s="33">
        <v>5</v>
      </c>
      <c r="AN165" s="33">
        <v>5</v>
      </c>
      <c r="AO165" s="33">
        <v>2</v>
      </c>
      <c r="AP165" s="33">
        <v>5</v>
      </c>
      <c r="AQ165" s="33">
        <v>4</v>
      </c>
      <c r="AR165" s="33">
        <v>3</v>
      </c>
      <c r="AS165" s="33">
        <v>3</v>
      </c>
      <c r="AT165" s="33">
        <v>3</v>
      </c>
      <c r="AU165" s="33">
        <v>2</v>
      </c>
      <c r="AV165" s="33">
        <v>3</v>
      </c>
      <c r="AW165" s="33">
        <v>4</v>
      </c>
      <c r="AX165" s="33">
        <v>4</v>
      </c>
      <c r="AY165" s="33">
        <v>5</v>
      </c>
      <c r="AZ165" s="33">
        <v>5</v>
      </c>
      <c r="BA165" s="33">
        <v>3</v>
      </c>
      <c r="BB165" s="33">
        <v>3</v>
      </c>
      <c r="BC165" s="33">
        <v>1</v>
      </c>
      <c r="BD165" s="33">
        <v>3</v>
      </c>
      <c r="BE165" s="33">
        <v>1</v>
      </c>
      <c r="BF165" s="33">
        <v>4</v>
      </c>
      <c r="BH165" s="33" t="s">
        <v>381</v>
      </c>
      <c r="BI165" s="33">
        <v>1</v>
      </c>
      <c r="BJ165" s="33">
        <v>5</v>
      </c>
      <c r="BK165" s="33">
        <v>5</v>
      </c>
      <c r="BL165" s="33">
        <v>5</v>
      </c>
      <c r="BM165" s="33">
        <v>4</v>
      </c>
      <c r="BN165" s="33">
        <v>4</v>
      </c>
      <c r="BO165" s="33">
        <v>5</v>
      </c>
      <c r="BP165" s="33">
        <v>5</v>
      </c>
      <c r="BQ165" s="33">
        <v>4</v>
      </c>
      <c r="BR165" s="33">
        <v>1</v>
      </c>
      <c r="BS165" s="33">
        <v>5</v>
      </c>
      <c r="BT165" s="33">
        <v>2</v>
      </c>
      <c r="BU165" s="33">
        <v>4</v>
      </c>
      <c r="BV165" s="33">
        <v>4</v>
      </c>
      <c r="BW165" s="33" t="s">
        <v>148</v>
      </c>
      <c r="BY165" s="33" t="s">
        <v>162</v>
      </c>
      <c r="BZ165" s="33" t="s">
        <v>172</v>
      </c>
      <c r="CA165" s="33" t="s">
        <v>176</v>
      </c>
      <c r="CB165" s="33" t="s">
        <v>183</v>
      </c>
      <c r="CC165" s="33" t="s">
        <v>738</v>
      </c>
      <c r="CD165" s="33" t="s">
        <v>203</v>
      </c>
      <c r="CE165" s="33" t="s">
        <v>444</v>
      </c>
      <c r="CF165" s="33" t="s">
        <v>208</v>
      </c>
      <c r="CG165" s="33" t="s">
        <v>214</v>
      </c>
      <c r="CH165" s="33"/>
    </row>
    <row r="166" spans="1:86" ht="12.75" x14ac:dyDescent="0.2">
      <c r="A166" s="36">
        <v>43109.834009270839</v>
      </c>
      <c r="B166" s="33">
        <v>1</v>
      </c>
      <c r="C166" s="33">
        <v>5</v>
      </c>
      <c r="D166" s="33">
        <v>4</v>
      </c>
      <c r="E166" s="33">
        <v>3</v>
      </c>
      <c r="F166" s="33">
        <v>1</v>
      </c>
      <c r="G166" s="33">
        <v>4</v>
      </c>
      <c r="H166" s="33">
        <v>4</v>
      </c>
      <c r="I166" s="33">
        <v>2</v>
      </c>
      <c r="J166" s="33">
        <v>1</v>
      </c>
      <c r="K166" s="33">
        <v>2</v>
      </c>
      <c r="L166" s="33">
        <v>1</v>
      </c>
      <c r="M166" s="33">
        <v>3</v>
      </c>
      <c r="N166" s="33">
        <v>1</v>
      </c>
      <c r="O166" s="33">
        <v>4</v>
      </c>
      <c r="P166" s="33">
        <v>4</v>
      </c>
      <c r="Q166" s="33">
        <v>5</v>
      </c>
      <c r="R166" s="33">
        <v>4</v>
      </c>
      <c r="S166" s="33">
        <v>1</v>
      </c>
      <c r="T166" s="33">
        <v>1</v>
      </c>
      <c r="U166" s="33">
        <v>2</v>
      </c>
      <c r="V166" s="33">
        <v>1</v>
      </c>
      <c r="W166" s="33">
        <v>5</v>
      </c>
      <c r="X166" s="33">
        <v>2</v>
      </c>
      <c r="Y166" s="33">
        <v>2</v>
      </c>
      <c r="Z166" s="33">
        <v>4</v>
      </c>
      <c r="AA166" s="33">
        <v>3</v>
      </c>
      <c r="AB166" s="33">
        <v>3</v>
      </c>
      <c r="AC166" s="33">
        <v>1</v>
      </c>
      <c r="AD166" s="33">
        <v>3</v>
      </c>
      <c r="AE166" s="33">
        <v>4</v>
      </c>
      <c r="AF166" s="33">
        <v>2</v>
      </c>
      <c r="AG166" s="33">
        <v>3</v>
      </c>
      <c r="AH166" s="33">
        <v>2</v>
      </c>
      <c r="AI166" s="33">
        <v>4</v>
      </c>
      <c r="AJ166" s="33">
        <v>3</v>
      </c>
      <c r="AK166" s="33">
        <v>1</v>
      </c>
      <c r="AL166" s="33">
        <v>4</v>
      </c>
      <c r="AM166" s="33">
        <v>4</v>
      </c>
      <c r="AN166" s="33">
        <v>2</v>
      </c>
      <c r="AO166" s="33">
        <v>1</v>
      </c>
      <c r="AP166" s="33">
        <v>5</v>
      </c>
      <c r="AQ166" s="33">
        <v>4</v>
      </c>
      <c r="AR166" s="33">
        <v>3</v>
      </c>
      <c r="AS166" s="33">
        <v>1</v>
      </c>
      <c r="AT166" s="33">
        <v>4</v>
      </c>
      <c r="AU166" s="33">
        <v>2</v>
      </c>
      <c r="AV166" s="33">
        <v>4</v>
      </c>
      <c r="AW166" s="33">
        <v>2</v>
      </c>
      <c r="AX166" s="33">
        <v>4</v>
      </c>
      <c r="AY166" s="33">
        <v>5</v>
      </c>
      <c r="AZ166" s="33">
        <v>5</v>
      </c>
      <c r="BA166" s="33">
        <v>4</v>
      </c>
      <c r="BB166" s="33">
        <v>1</v>
      </c>
      <c r="BC166" s="33">
        <v>2</v>
      </c>
      <c r="BD166" s="33">
        <v>3</v>
      </c>
      <c r="BE166" s="33">
        <v>2</v>
      </c>
      <c r="BF166" s="33">
        <v>5</v>
      </c>
      <c r="BH166" s="33" t="s">
        <v>128</v>
      </c>
      <c r="BI166" s="33">
        <v>3</v>
      </c>
      <c r="BJ166" s="33">
        <v>3</v>
      </c>
      <c r="BK166" s="33">
        <v>4</v>
      </c>
      <c r="BL166" s="33">
        <v>2</v>
      </c>
      <c r="BM166" s="33">
        <v>2</v>
      </c>
      <c r="BN166" s="33">
        <v>3</v>
      </c>
      <c r="BO166" s="33">
        <v>4</v>
      </c>
      <c r="BP166" s="33">
        <v>4</v>
      </c>
      <c r="BQ166" s="33">
        <v>5</v>
      </c>
      <c r="BR166" s="33">
        <v>2</v>
      </c>
      <c r="BS166" s="33">
        <v>4</v>
      </c>
      <c r="BT166" s="33">
        <v>2</v>
      </c>
      <c r="BU166" s="33">
        <v>5</v>
      </c>
      <c r="BV166" s="33">
        <v>3</v>
      </c>
      <c r="BW166" s="33" t="s">
        <v>148</v>
      </c>
      <c r="BY166" s="33" t="s">
        <v>162</v>
      </c>
      <c r="BZ166" s="33" t="s">
        <v>171</v>
      </c>
      <c r="CA166" s="33" t="s">
        <v>739</v>
      </c>
      <c r="CB166" s="33" t="s">
        <v>183</v>
      </c>
      <c r="CC166" s="33" t="s">
        <v>740</v>
      </c>
      <c r="CD166" s="33" t="s">
        <v>192</v>
      </c>
      <c r="CE166" s="33" t="s">
        <v>651</v>
      </c>
      <c r="CF166" s="33" t="s">
        <v>208</v>
      </c>
      <c r="CG166" s="33" t="s">
        <v>214</v>
      </c>
    </row>
    <row r="167" spans="1:86" ht="12.75" x14ac:dyDescent="0.2">
      <c r="A167" s="36">
        <v>43110.180707129628</v>
      </c>
      <c r="B167" s="33">
        <v>1</v>
      </c>
      <c r="C167" s="33">
        <v>1</v>
      </c>
      <c r="D167" s="33">
        <v>5</v>
      </c>
      <c r="E167" s="33">
        <v>1</v>
      </c>
      <c r="F167" s="33">
        <v>1</v>
      </c>
      <c r="G167" s="33">
        <v>1</v>
      </c>
      <c r="H167" s="33">
        <v>1</v>
      </c>
      <c r="I167" s="33">
        <v>3</v>
      </c>
      <c r="J167" s="33">
        <v>5</v>
      </c>
      <c r="K167" s="33">
        <v>3</v>
      </c>
      <c r="L167" s="33">
        <v>1</v>
      </c>
      <c r="M167" s="33">
        <v>1</v>
      </c>
      <c r="N167" s="33">
        <v>3</v>
      </c>
      <c r="O167" s="33">
        <v>3</v>
      </c>
      <c r="P167" s="33">
        <v>3</v>
      </c>
      <c r="Q167" s="33">
        <v>3</v>
      </c>
      <c r="R167" s="33">
        <v>1</v>
      </c>
      <c r="S167" s="33">
        <v>1</v>
      </c>
      <c r="T167" s="33">
        <v>1</v>
      </c>
      <c r="U167" s="33">
        <v>1</v>
      </c>
      <c r="V167" s="33">
        <v>1</v>
      </c>
      <c r="W167" s="33">
        <v>4</v>
      </c>
      <c r="X167" s="33">
        <v>5</v>
      </c>
      <c r="Y167" s="33">
        <v>5</v>
      </c>
      <c r="Z167" s="33">
        <v>3</v>
      </c>
      <c r="AA167" s="33">
        <v>4</v>
      </c>
      <c r="AB167" s="33">
        <v>3</v>
      </c>
      <c r="AC167" s="33">
        <v>5</v>
      </c>
      <c r="AD167" s="33">
        <v>4</v>
      </c>
      <c r="AE167" s="33">
        <v>5</v>
      </c>
      <c r="AF167" s="33">
        <v>3</v>
      </c>
      <c r="AG167" s="33">
        <v>3</v>
      </c>
      <c r="AH167" s="33">
        <v>5</v>
      </c>
      <c r="AI167" s="33">
        <v>5</v>
      </c>
      <c r="AJ167" s="33">
        <v>5</v>
      </c>
      <c r="AK167" s="33">
        <v>5</v>
      </c>
      <c r="AL167" s="33">
        <v>1</v>
      </c>
      <c r="AM167" s="33">
        <v>3</v>
      </c>
      <c r="AN167" s="33">
        <v>1</v>
      </c>
      <c r="AO167" s="33">
        <v>1</v>
      </c>
      <c r="AP167" s="33">
        <v>2</v>
      </c>
      <c r="AQ167" s="33">
        <v>1</v>
      </c>
      <c r="AR167" s="33">
        <v>4</v>
      </c>
      <c r="AS167" s="33">
        <v>5</v>
      </c>
      <c r="AT167" s="33">
        <v>4</v>
      </c>
      <c r="AU167" s="33">
        <v>2</v>
      </c>
      <c r="AV167" s="33">
        <v>2</v>
      </c>
      <c r="AW167" s="33">
        <v>2</v>
      </c>
      <c r="AX167" s="33">
        <v>4</v>
      </c>
      <c r="AY167" s="33">
        <v>3</v>
      </c>
      <c r="AZ167" s="33">
        <v>1</v>
      </c>
      <c r="BA167" s="33">
        <v>2</v>
      </c>
      <c r="BB167" s="33">
        <v>2</v>
      </c>
      <c r="BC167" s="33">
        <v>1</v>
      </c>
      <c r="BD167" s="33">
        <v>1</v>
      </c>
      <c r="BE167" s="33">
        <v>1</v>
      </c>
      <c r="BF167" s="33">
        <v>4</v>
      </c>
      <c r="BI167" s="33" t="s">
        <v>5</v>
      </c>
      <c r="BJ167" s="33" t="s">
        <v>5</v>
      </c>
      <c r="BK167" s="33" t="s">
        <v>5</v>
      </c>
      <c r="BL167" s="33" t="s">
        <v>5</v>
      </c>
      <c r="BM167" s="33" t="s">
        <v>5</v>
      </c>
      <c r="BN167" s="33" t="s">
        <v>5</v>
      </c>
      <c r="BO167" s="33" t="s">
        <v>5</v>
      </c>
      <c r="BP167" s="33" t="s">
        <v>5</v>
      </c>
      <c r="BQ167" s="33" t="s">
        <v>5</v>
      </c>
      <c r="BR167" s="33" t="s">
        <v>5</v>
      </c>
      <c r="BS167" s="33" t="s">
        <v>5</v>
      </c>
      <c r="BT167" s="33" t="s">
        <v>5</v>
      </c>
      <c r="BU167" s="33" t="s">
        <v>5</v>
      </c>
      <c r="BV167" s="33" t="s">
        <v>5</v>
      </c>
      <c r="BW167" s="33" t="s">
        <v>145</v>
      </c>
      <c r="BY167" s="33" t="s">
        <v>163</v>
      </c>
      <c r="BZ167" s="33" t="s">
        <v>171</v>
      </c>
      <c r="CA167" s="33" t="s">
        <v>176</v>
      </c>
      <c r="CB167" s="33" t="s">
        <v>183</v>
      </c>
      <c r="CD167" s="33" t="s">
        <v>202</v>
      </c>
      <c r="CE167" s="33" t="s">
        <v>202</v>
      </c>
      <c r="CF167" s="33" t="s">
        <v>208</v>
      </c>
      <c r="CG167" s="33" t="s">
        <v>214</v>
      </c>
    </row>
    <row r="168" spans="1:86" ht="12.75" x14ac:dyDescent="0.2">
      <c r="A168" s="36">
        <v>43110.310557025463</v>
      </c>
      <c r="B168" s="33">
        <v>3</v>
      </c>
      <c r="C168" s="33">
        <v>5</v>
      </c>
      <c r="D168" s="33">
        <v>5</v>
      </c>
      <c r="E168" s="33">
        <v>5</v>
      </c>
      <c r="F168" s="33">
        <v>1</v>
      </c>
      <c r="G168" s="33">
        <v>5</v>
      </c>
      <c r="H168" s="33">
        <v>1</v>
      </c>
      <c r="I168" s="33">
        <v>3</v>
      </c>
      <c r="J168" s="33">
        <v>1</v>
      </c>
      <c r="K168" s="33">
        <v>2</v>
      </c>
      <c r="L168" s="33">
        <v>5</v>
      </c>
      <c r="M168" s="33">
        <v>2</v>
      </c>
      <c r="N168" s="33">
        <v>5</v>
      </c>
      <c r="O168" s="33">
        <v>5</v>
      </c>
      <c r="P168" s="33">
        <v>2</v>
      </c>
      <c r="Q168" s="33">
        <v>5</v>
      </c>
      <c r="R168" s="33">
        <v>5</v>
      </c>
      <c r="S168" s="33">
        <v>3</v>
      </c>
      <c r="T168" s="33">
        <v>2</v>
      </c>
      <c r="U168" s="33">
        <v>5</v>
      </c>
      <c r="V168" s="33">
        <v>2</v>
      </c>
      <c r="W168" s="33">
        <v>2</v>
      </c>
      <c r="X168" s="33">
        <v>5</v>
      </c>
      <c r="Y168" s="33">
        <v>3</v>
      </c>
      <c r="Z168" s="33">
        <v>5</v>
      </c>
      <c r="AA168" s="33">
        <v>4</v>
      </c>
      <c r="AB168" s="33">
        <v>4</v>
      </c>
      <c r="AC168" s="33">
        <v>5</v>
      </c>
      <c r="AD168" s="33">
        <v>4</v>
      </c>
      <c r="AE168" s="33">
        <v>2</v>
      </c>
      <c r="AF168" s="33">
        <v>2</v>
      </c>
      <c r="AG168" s="33">
        <v>2</v>
      </c>
      <c r="AH168" s="33">
        <v>3</v>
      </c>
      <c r="AI168" s="33">
        <v>4</v>
      </c>
      <c r="AJ168" s="33">
        <v>3</v>
      </c>
      <c r="AK168" s="33">
        <v>4</v>
      </c>
      <c r="AL168" s="33">
        <v>5</v>
      </c>
      <c r="AM168" s="33">
        <v>5</v>
      </c>
      <c r="AN168" s="33">
        <v>5</v>
      </c>
      <c r="AO168" s="33">
        <v>4</v>
      </c>
      <c r="AP168" s="33">
        <v>5</v>
      </c>
      <c r="AQ168" s="33">
        <v>4</v>
      </c>
      <c r="AR168" s="33">
        <v>5</v>
      </c>
      <c r="AS168" s="33">
        <v>3</v>
      </c>
      <c r="AT168" s="33">
        <v>4</v>
      </c>
      <c r="AU168" s="33">
        <v>5</v>
      </c>
      <c r="AV168" s="33">
        <v>4</v>
      </c>
      <c r="AW168" s="33">
        <v>5</v>
      </c>
      <c r="AX168" s="33">
        <v>5</v>
      </c>
      <c r="AY168" s="33">
        <v>4</v>
      </c>
      <c r="AZ168" s="33">
        <v>5</v>
      </c>
      <c r="BA168" s="33">
        <v>5</v>
      </c>
      <c r="BB168" s="33">
        <v>4</v>
      </c>
      <c r="BC168" s="33">
        <v>3</v>
      </c>
      <c r="BD168" s="33">
        <v>5</v>
      </c>
      <c r="BE168" s="33">
        <v>4</v>
      </c>
      <c r="BF168" s="33">
        <v>4</v>
      </c>
      <c r="BH168" s="33" t="s">
        <v>296</v>
      </c>
      <c r="BI168" s="33" t="s">
        <v>5</v>
      </c>
      <c r="BJ168" s="33" t="s">
        <v>5</v>
      </c>
      <c r="BK168" s="33">
        <v>5</v>
      </c>
      <c r="BL168" s="33">
        <v>5</v>
      </c>
      <c r="BM168" s="33">
        <v>5</v>
      </c>
      <c r="BN168" s="33">
        <v>5</v>
      </c>
      <c r="BO168" s="33">
        <v>5</v>
      </c>
      <c r="BP168" s="33">
        <v>5</v>
      </c>
      <c r="BQ168" s="33">
        <v>5</v>
      </c>
      <c r="BR168" s="33" t="s">
        <v>5</v>
      </c>
      <c r="BS168" s="33">
        <v>5</v>
      </c>
      <c r="BT168" s="33">
        <v>5</v>
      </c>
      <c r="BU168" s="33">
        <v>3</v>
      </c>
      <c r="BV168" s="33">
        <v>5</v>
      </c>
      <c r="BW168" s="33" t="s">
        <v>146</v>
      </c>
      <c r="BX168" s="33" t="s">
        <v>741</v>
      </c>
      <c r="BY168" s="33" t="s">
        <v>162</v>
      </c>
      <c r="BZ168" s="33" t="s">
        <v>172</v>
      </c>
      <c r="CA168" s="33" t="s">
        <v>176</v>
      </c>
      <c r="CB168" s="33" t="s">
        <v>183</v>
      </c>
      <c r="CC168" s="33" t="s">
        <v>742</v>
      </c>
      <c r="CD168" s="33" t="s">
        <v>192</v>
      </c>
      <c r="CE168" s="33" t="s">
        <v>367</v>
      </c>
      <c r="CF168" s="33" t="s">
        <v>208</v>
      </c>
      <c r="CG168" s="33" t="s">
        <v>214</v>
      </c>
    </row>
    <row r="169" spans="1:86" ht="12.75" x14ac:dyDescent="0.2">
      <c r="A169" s="36">
        <v>43110.409769699079</v>
      </c>
      <c r="B169" s="33">
        <v>2</v>
      </c>
      <c r="C169" s="33">
        <v>4</v>
      </c>
      <c r="D169" s="33">
        <v>3</v>
      </c>
      <c r="E169" s="33">
        <v>4</v>
      </c>
      <c r="F169" s="33">
        <v>1</v>
      </c>
      <c r="G169" s="33">
        <v>5</v>
      </c>
      <c r="H169" s="33">
        <v>4</v>
      </c>
      <c r="I169" s="33">
        <v>4</v>
      </c>
      <c r="J169" s="33">
        <v>4</v>
      </c>
      <c r="K169" s="33">
        <v>1</v>
      </c>
      <c r="L169" s="33">
        <v>2</v>
      </c>
      <c r="M169" s="33">
        <v>2</v>
      </c>
      <c r="N169" s="33">
        <v>3</v>
      </c>
      <c r="O169" s="33">
        <v>4</v>
      </c>
      <c r="P169" s="33">
        <v>4</v>
      </c>
      <c r="Q169" s="33">
        <v>5</v>
      </c>
      <c r="R169" s="33">
        <v>3</v>
      </c>
      <c r="S169" s="33">
        <v>2</v>
      </c>
      <c r="T169" s="33">
        <v>3</v>
      </c>
      <c r="U169" s="33">
        <v>3</v>
      </c>
      <c r="V169" s="33">
        <v>3</v>
      </c>
      <c r="W169" s="33">
        <v>4</v>
      </c>
      <c r="X169" s="33">
        <v>2</v>
      </c>
      <c r="Y169" s="33">
        <v>4</v>
      </c>
      <c r="Z169" s="33">
        <v>2</v>
      </c>
      <c r="AA169" s="33">
        <v>2</v>
      </c>
      <c r="AB169" s="33">
        <v>3</v>
      </c>
      <c r="AC169" s="33">
        <v>2</v>
      </c>
      <c r="AD169" s="33">
        <v>3</v>
      </c>
      <c r="AE169" s="33">
        <v>3</v>
      </c>
      <c r="AF169" s="33">
        <v>4</v>
      </c>
      <c r="AG169" s="33">
        <v>3</v>
      </c>
      <c r="AH169" s="33">
        <v>3</v>
      </c>
      <c r="AI169" s="33">
        <v>4</v>
      </c>
      <c r="AJ169" s="33">
        <v>3</v>
      </c>
      <c r="AK169" s="33">
        <v>2</v>
      </c>
      <c r="AL169" s="33">
        <v>5</v>
      </c>
      <c r="AM169" s="33">
        <v>3</v>
      </c>
      <c r="AN169" s="33">
        <v>5</v>
      </c>
      <c r="AO169" s="33">
        <v>1</v>
      </c>
      <c r="AP169" s="33">
        <v>5</v>
      </c>
      <c r="AQ169" s="33">
        <v>4</v>
      </c>
      <c r="AR169" s="33">
        <v>5</v>
      </c>
      <c r="AS169" s="33">
        <v>4</v>
      </c>
      <c r="AT169" s="33">
        <v>2</v>
      </c>
      <c r="AU169" s="33">
        <v>3</v>
      </c>
      <c r="AV169" s="33">
        <v>3</v>
      </c>
      <c r="AW169" s="33">
        <v>3</v>
      </c>
      <c r="AX169" s="33">
        <v>4</v>
      </c>
      <c r="AY169" s="33">
        <v>4</v>
      </c>
      <c r="AZ169" s="33">
        <v>5</v>
      </c>
      <c r="BA169" s="33">
        <v>3</v>
      </c>
      <c r="BB169" s="33">
        <v>3</v>
      </c>
      <c r="BC169" s="33">
        <v>3</v>
      </c>
      <c r="BD169" s="33">
        <v>4</v>
      </c>
      <c r="BE169" s="33">
        <v>3</v>
      </c>
      <c r="BF169" s="33">
        <v>4</v>
      </c>
      <c r="BH169" s="33" t="s">
        <v>743</v>
      </c>
      <c r="BI169" s="33">
        <v>2</v>
      </c>
      <c r="BJ169" s="33">
        <v>3</v>
      </c>
      <c r="BK169" s="33">
        <v>4</v>
      </c>
      <c r="BL169" s="33">
        <v>4</v>
      </c>
      <c r="BM169" s="33">
        <v>3</v>
      </c>
      <c r="BN169" s="33">
        <v>4</v>
      </c>
      <c r="BO169" s="33">
        <v>2</v>
      </c>
      <c r="BP169" s="33">
        <v>2</v>
      </c>
      <c r="BQ169" s="33">
        <v>4</v>
      </c>
      <c r="BR169" s="33">
        <v>1</v>
      </c>
      <c r="BS169" s="33">
        <v>4</v>
      </c>
      <c r="BT169" s="33">
        <v>1</v>
      </c>
      <c r="BU169" s="33">
        <v>2</v>
      </c>
      <c r="BV169" s="33">
        <v>3</v>
      </c>
      <c r="BW169" s="33" t="s">
        <v>397</v>
      </c>
      <c r="BX169" s="33" t="s">
        <v>744</v>
      </c>
      <c r="BY169" s="33" t="s">
        <v>162</v>
      </c>
      <c r="BZ169" s="33" t="s">
        <v>170</v>
      </c>
      <c r="CA169" s="33" t="s">
        <v>176</v>
      </c>
      <c r="CB169" s="33" t="s">
        <v>183</v>
      </c>
      <c r="CC169" s="33" t="s">
        <v>345</v>
      </c>
      <c r="CD169" s="33" t="s">
        <v>204</v>
      </c>
      <c r="CE169" s="33" t="s">
        <v>402</v>
      </c>
      <c r="CF169" s="33" t="s">
        <v>208</v>
      </c>
      <c r="CG169" s="33" t="s">
        <v>214</v>
      </c>
    </row>
    <row r="170" spans="1:86" ht="12.75" x14ac:dyDescent="0.2">
      <c r="A170" s="36">
        <v>43110.466787800928</v>
      </c>
      <c r="B170" s="33">
        <v>2</v>
      </c>
      <c r="C170" s="33">
        <v>4</v>
      </c>
      <c r="D170" s="33">
        <v>3</v>
      </c>
      <c r="E170" s="33">
        <v>1</v>
      </c>
      <c r="F170" s="33">
        <v>1</v>
      </c>
      <c r="G170" s="33">
        <v>5</v>
      </c>
      <c r="H170" s="33">
        <v>4</v>
      </c>
      <c r="I170" s="33">
        <v>5</v>
      </c>
      <c r="J170" s="33">
        <v>1</v>
      </c>
      <c r="K170" s="33">
        <v>3</v>
      </c>
      <c r="L170" s="33">
        <v>3</v>
      </c>
      <c r="M170" s="33">
        <v>3</v>
      </c>
      <c r="N170" s="33">
        <v>1</v>
      </c>
      <c r="O170" s="33">
        <v>4</v>
      </c>
      <c r="P170" s="33">
        <v>2</v>
      </c>
      <c r="Q170" s="33">
        <v>3</v>
      </c>
      <c r="R170" s="33">
        <v>2</v>
      </c>
      <c r="S170" s="33">
        <v>2</v>
      </c>
      <c r="T170" s="33">
        <v>5</v>
      </c>
      <c r="U170" s="33">
        <v>1</v>
      </c>
      <c r="V170" s="33">
        <v>1</v>
      </c>
      <c r="W170" s="33">
        <v>4</v>
      </c>
      <c r="X170" s="33">
        <v>3</v>
      </c>
      <c r="Y170" s="33">
        <v>4</v>
      </c>
      <c r="Z170" s="33">
        <v>3</v>
      </c>
      <c r="AA170" s="33">
        <v>3</v>
      </c>
      <c r="AB170" s="33">
        <v>3</v>
      </c>
      <c r="AC170" s="33">
        <v>4</v>
      </c>
      <c r="AD170" s="33">
        <v>5</v>
      </c>
      <c r="AE170" s="33">
        <v>3</v>
      </c>
      <c r="AF170" s="33">
        <v>2</v>
      </c>
      <c r="AG170" s="33">
        <v>4</v>
      </c>
      <c r="AH170" s="33">
        <v>3</v>
      </c>
      <c r="AI170" s="33">
        <v>5</v>
      </c>
      <c r="AJ170" s="33">
        <v>3</v>
      </c>
      <c r="AK170" s="33">
        <v>1</v>
      </c>
      <c r="AL170" s="33">
        <v>3</v>
      </c>
      <c r="AM170" s="33">
        <v>3</v>
      </c>
      <c r="AN170" s="33">
        <v>1</v>
      </c>
      <c r="AO170" s="33">
        <v>1</v>
      </c>
      <c r="AP170" s="33">
        <v>5</v>
      </c>
      <c r="AQ170" s="33">
        <v>5</v>
      </c>
      <c r="AR170" s="33">
        <v>5</v>
      </c>
      <c r="AS170" s="33">
        <v>1</v>
      </c>
      <c r="AT170" s="33">
        <v>2</v>
      </c>
      <c r="AU170" s="33">
        <v>3</v>
      </c>
      <c r="AV170" s="33">
        <v>4</v>
      </c>
      <c r="AW170" s="33">
        <v>3</v>
      </c>
      <c r="AX170" s="33">
        <v>3</v>
      </c>
      <c r="AY170" s="33">
        <v>2</v>
      </c>
      <c r="AZ170" s="33">
        <v>3</v>
      </c>
      <c r="BA170" s="33">
        <v>2</v>
      </c>
      <c r="BB170" s="33">
        <v>2</v>
      </c>
      <c r="BC170" s="33">
        <v>5</v>
      </c>
      <c r="BD170" s="33">
        <v>1</v>
      </c>
      <c r="BE170" s="33">
        <v>1</v>
      </c>
      <c r="BF170" s="33">
        <v>4</v>
      </c>
      <c r="BH170" s="33" t="s">
        <v>322</v>
      </c>
      <c r="BI170" s="33">
        <v>1</v>
      </c>
      <c r="BJ170" s="33">
        <v>1</v>
      </c>
      <c r="BK170" s="33">
        <v>1</v>
      </c>
      <c r="BL170" s="33">
        <v>1</v>
      </c>
      <c r="BM170" s="33">
        <v>1</v>
      </c>
      <c r="BN170" s="33">
        <v>1</v>
      </c>
      <c r="BO170" s="33">
        <v>1</v>
      </c>
      <c r="BP170" s="33">
        <v>1</v>
      </c>
      <c r="BQ170" s="33">
        <v>3</v>
      </c>
      <c r="BR170" s="33">
        <v>1</v>
      </c>
      <c r="BS170" s="33">
        <v>2</v>
      </c>
      <c r="BT170" s="33">
        <v>1</v>
      </c>
      <c r="BU170" s="33">
        <v>1</v>
      </c>
      <c r="BV170" s="33">
        <v>1</v>
      </c>
      <c r="BW170" s="33" t="s">
        <v>148</v>
      </c>
      <c r="BX170" s="33" t="s">
        <v>745</v>
      </c>
      <c r="BY170" s="33" t="s">
        <v>163</v>
      </c>
      <c r="BZ170" s="33" t="s">
        <v>169</v>
      </c>
      <c r="CA170" s="33" t="s">
        <v>177</v>
      </c>
      <c r="CB170" s="33" t="s">
        <v>183</v>
      </c>
      <c r="CC170" s="33" t="s">
        <v>632</v>
      </c>
      <c r="CD170" s="33" t="s">
        <v>153</v>
      </c>
      <c r="CE170" s="33" t="s">
        <v>584</v>
      </c>
      <c r="CF170" s="33" t="s">
        <v>208</v>
      </c>
      <c r="CG170" s="33" t="s">
        <v>214</v>
      </c>
    </row>
    <row r="171" spans="1:86" ht="12.75" x14ac:dyDescent="0.2">
      <c r="A171" s="36">
        <v>43110.485324664347</v>
      </c>
      <c r="B171" s="33">
        <v>2</v>
      </c>
      <c r="C171" s="33">
        <v>3</v>
      </c>
      <c r="D171" s="33">
        <v>2</v>
      </c>
      <c r="E171" s="33">
        <v>4</v>
      </c>
      <c r="F171" s="33">
        <v>4</v>
      </c>
      <c r="G171" s="33">
        <v>5</v>
      </c>
      <c r="H171" s="33">
        <v>4</v>
      </c>
      <c r="I171" s="33">
        <v>5</v>
      </c>
      <c r="J171" s="33">
        <v>2</v>
      </c>
      <c r="K171" s="33">
        <v>5</v>
      </c>
      <c r="L171" s="33">
        <v>4</v>
      </c>
      <c r="M171" s="33">
        <v>3</v>
      </c>
      <c r="N171" s="33">
        <v>4</v>
      </c>
      <c r="O171" s="33">
        <v>1</v>
      </c>
      <c r="P171" s="33">
        <v>4</v>
      </c>
      <c r="Q171" s="33">
        <v>5</v>
      </c>
      <c r="R171" s="33">
        <v>1</v>
      </c>
      <c r="S171" s="33">
        <v>5</v>
      </c>
      <c r="T171" s="33">
        <v>5</v>
      </c>
      <c r="U171" s="33">
        <v>1</v>
      </c>
      <c r="V171" s="33">
        <v>1</v>
      </c>
      <c r="W171" s="33">
        <v>3</v>
      </c>
      <c r="X171" s="33">
        <v>4</v>
      </c>
      <c r="Y171" s="33">
        <v>4</v>
      </c>
      <c r="Z171" s="33">
        <v>3</v>
      </c>
      <c r="AA171" s="33">
        <v>4</v>
      </c>
      <c r="AB171" s="33">
        <v>4</v>
      </c>
      <c r="AC171" s="33">
        <v>4</v>
      </c>
      <c r="AD171" s="33">
        <v>5</v>
      </c>
      <c r="AE171" s="33">
        <v>3</v>
      </c>
      <c r="AF171" s="33">
        <v>2</v>
      </c>
      <c r="AG171" s="33">
        <v>3</v>
      </c>
      <c r="AH171" s="33">
        <v>5</v>
      </c>
      <c r="AI171" s="33">
        <v>3</v>
      </c>
      <c r="AJ171" s="33">
        <v>4</v>
      </c>
      <c r="AK171" s="33">
        <v>3</v>
      </c>
      <c r="AL171" s="33">
        <v>4</v>
      </c>
      <c r="AM171" s="33">
        <v>3</v>
      </c>
      <c r="AN171" s="33">
        <v>5</v>
      </c>
      <c r="AO171" s="33">
        <v>3</v>
      </c>
      <c r="AP171" s="33">
        <v>5</v>
      </c>
      <c r="AQ171" s="33">
        <v>4</v>
      </c>
      <c r="AR171" s="33">
        <v>5</v>
      </c>
      <c r="AS171" s="33">
        <v>2</v>
      </c>
      <c r="AT171" s="33">
        <v>5</v>
      </c>
      <c r="AU171" s="33">
        <v>4</v>
      </c>
      <c r="AV171" s="33">
        <v>3</v>
      </c>
      <c r="AW171" s="33">
        <v>4</v>
      </c>
      <c r="AX171" s="33">
        <v>1</v>
      </c>
      <c r="AY171" s="33">
        <v>4</v>
      </c>
      <c r="AZ171" s="33">
        <v>5</v>
      </c>
      <c r="BA171" s="33">
        <v>1</v>
      </c>
      <c r="BB171" s="33">
        <v>4</v>
      </c>
      <c r="BC171" s="33">
        <v>4</v>
      </c>
      <c r="BD171" s="33">
        <v>1</v>
      </c>
      <c r="BE171" s="33">
        <v>1</v>
      </c>
      <c r="BF171" s="33">
        <v>4</v>
      </c>
      <c r="BH171" s="33" t="s">
        <v>332</v>
      </c>
      <c r="BI171" s="33">
        <v>4</v>
      </c>
      <c r="BJ171" s="33">
        <v>4</v>
      </c>
      <c r="BK171" s="33">
        <v>4</v>
      </c>
      <c r="BL171" s="33">
        <v>3</v>
      </c>
      <c r="BM171" s="33">
        <v>2</v>
      </c>
      <c r="BN171" s="33">
        <v>3</v>
      </c>
      <c r="BO171" s="33">
        <v>3</v>
      </c>
      <c r="BP171" s="33">
        <v>5</v>
      </c>
      <c r="BQ171" s="33">
        <v>4</v>
      </c>
      <c r="BR171" s="33">
        <v>1</v>
      </c>
      <c r="BS171" s="33">
        <v>4</v>
      </c>
      <c r="BT171" s="33">
        <v>2</v>
      </c>
      <c r="BU171" s="33">
        <v>2</v>
      </c>
      <c r="BV171" s="33">
        <v>4</v>
      </c>
      <c r="BW171" s="33" t="s">
        <v>147</v>
      </c>
      <c r="BY171" s="33" t="s">
        <v>163</v>
      </c>
      <c r="BZ171" s="33" t="s">
        <v>170</v>
      </c>
      <c r="CA171" s="33" t="s">
        <v>176</v>
      </c>
      <c r="CB171" s="33" t="s">
        <v>183</v>
      </c>
      <c r="CC171" s="33" t="s">
        <v>345</v>
      </c>
      <c r="CD171" s="33" t="s">
        <v>203</v>
      </c>
      <c r="CE171" s="33" t="s">
        <v>746</v>
      </c>
      <c r="CF171" s="33" t="s">
        <v>208</v>
      </c>
      <c r="CG171" s="33" t="s">
        <v>214</v>
      </c>
    </row>
    <row r="172" spans="1:86" ht="12.75" x14ac:dyDescent="0.2">
      <c r="A172" s="36">
        <v>43110.486056423615</v>
      </c>
      <c r="B172" s="33">
        <v>1</v>
      </c>
      <c r="C172" s="33">
        <v>1</v>
      </c>
      <c r="D172" s="33">
        <v>5</v>
      </c>
      <c r="E172" s="33">
        <v>3</v>
      </c>
      <c r="F172" s="33">
        <v>3</v>
      </c>
      <c r="G172" s="33">
        <v>4</v>
      </c>
      <c r="H172" s="33">
        <v>1</v>
      </c>
      <c r="I172" s="33">
        <v>5</v>
      </c>
      <c r="J172" s="33">
        <v>1</v>
      </c>
      <c r="K172" s="33">
        <v>1</v>
      </c>
      <c r="L172" s="33">
        <v>1</v>
      </c>
      <c r="M172" s="33">
        <v>4</v>
      </c>
      <c r="N172" s="33">
        <v>3</v>
      </c>
      <c r="O172" s="33">
        <v>2</v>
      </c>
      <c r="P172" s="33">
        <v>1</v>
      </c>
      <c r="Q172" s="33">
        <v>1</v>
      </c>
      <c r="R172" s="33">
        <v>3</v>
      </c>
      <c r="S172" s="33">
        <v>1</v>
      </c>
      <c r="T172" s="33">
        <v>2</v>
      </c>
      <c r="U172" s="33">
        <v>1</v>
      </c>
      <c r="V172" s="33">
        <v>1</v>
      </c>
      <c r="W172" s="33">
        <v>5</v>
      </c>
      <c r="X172" s="33">
        <v>5</v>
      </c>
      <c r="Y172" s="33">
        <v>5</v>
      </c>
      <c r="Z172" s="33">
        <v>4</v>
      </c>
      <c r="AA172" s="33">
        <v>4</v>
      </c>
      <c r="AB172" s="33">
        <v>4</v>
      </c>
      <c r="AC172" s="33">
        <v>5</v>
      </c>
      <c r="AD172" s="33">
        <v>2</v>
      </c>
      <c r="AE172" s="33">
        <v>5</v>
      </c>
      <c r="AF172" s="33">
        <v>5</v>
      </c>
      <c r="AG172" s="33">
        <v>5</v>
      </c>
      <c r="AH172" s="33">
        <v>5</v>
      </c>
      <c r="AI172" s="33">
        <v>4</v>
      </c>
      <c r="AJ172" s="33">
        <v>4</v>
      </c>
      <c r="AK172" s="33">
        <v>1</v>
      </c>
      <c r="AL172" s="33">
        <v>1</v>
      </c>
      <c r="AM172" s="33">
        <v>1</v>
      </c>
      <c r="AN172" s="33">
        <v>3</v>
      </c>
      <c r="AO172" s="33">
        <v>3</v>
      </c>
      <c r="AP172" s="33">
        <v>4</v>
      </c>
      <c r="AQ172" s="33">
        <v>1</v>
      </c>
      <c r="AR172" s="33">
        <v>5</v>
      </c>
      <c r="AS172" s="33">
        <v>1</v>
      </c>
      <c r="AT172" s="33">
        <v>1</v>
      </c>
      <c r="AU172" s="33">
        <v>2</v>
      </c>
      <c r="AV172" s="33">
        <v>4</v>
      </c>
      <c r="AW172" s="33">
        <v>4</v>
      </c>
      <c r="AX172" s="33">
        <v>2</v>
      </c>
      <c r="AY172" s="33">
        <v>1</v>
      </c>
      <c r="AZ172" s="33">
        <v>1</v>
      </c>
      <c r="BA172" s="33">
        <v>3</v>
      </c>
      <c r="BB172" s="33">
        <v>4</v>
      </c>
      <c r="BC172" s="33">
        <v>2</v>
      </c>
      <c r="BD172" s="33">
        <v>1</v>
      </c>
      <c r="BE172" s="33">
        <v>1</v>
      </c>
      <c r="BF172" s="33">
        <v>5</v>
      </c>
      <c r="BG172" s="33" t="s">
        <v>747</v>
      </c>
      <c r="BI172" s="33">
        <v>1</v>
      </c>
      <c r="BJ172" s="33">
        <v>3</v>
      </c>
      <c r="BK172" s="33" t="s">
        <v>5</v>
      </c>
      <c r="BL172" s="33">
        <v>4</v>
      </c>
      <c r="BM172" s="33">
        <v>4</v>
      </c>
      <c r="BN172" s="33">
        <v>4</v>
      </c>
      <c r="BO172" s="33" t="s">
        <v>5</v>
      </c>
      <c r="BP172" s="33">
        <v>3</v>
      </c>
      <c r="BQ172" s="33">
        <v>4</v>
      </c>
      <c r="BR172" s="33" t="s">
        <v>5</v>
      </c>
      <c r="BS172" s="33" t="s">
        <v>5</v>
      </c>
      <c r="BT172" s="33">
        <v>4</v>
      </c>
      <c r="BU172" s="33">
        <v>5</v>
      </c>
      <c r="BV172" s="33">
        <v>4</v>
      </c>
      <c r="BW172" s="33" t="s">
        <v>148</v>
      </c>
      <c r="BX172" s="33" t="s">
        <v>748</v>
      </c>
      <c r="BY172" s="33" t="s">
        <v>162</v>
      </c>
      <c r="BZ172" s="33" t="s">
        <v>170</v>
      </c>
      <c r="CA172" s="33" t="s">
        <v>176</v>
      </c>
      <c r="CB172" s="33" t="s">
        <v>183</v>
      </c>
      <c r="CC172" s="33" t="s">
        <v>749</v>
      </c>
      <c r="CD172" s="33" t="s">
        <v>750</v>
      </c>
      <c r="CE172" s="33" t="s">
        <v>751</v>
      </c>
      <c r="CF172" s="33" t="s">
        <v>208</v>
      </c>
      <c r="CG172" s="33" t="s">
        <v>216</v>
      </c>
    </row>
    <row r="173" spans="1:86" ht="12.75" x14ac:dyDescent="0.2">
      <c r="A173" s="36">
        <v>43110.487470844906</v>
      </c>
      <c r="B173" s="33">
        <v>5</v>
      </c>
      <c r="C173" s="33">
        <v>5</v>
      </c>
      <c r="D173" s="33">
        <v>4</v>
      </c>
      <c r="E173" s="33">
        <v>2</v>
      </c>
      <c r="F173" s="33">
        <v>1</v>
      </c>
      <c r="G173" s="33">
        <v>5</v>
      </c>
      <c r="H173" s="33">
        <v>4</v>
      </c>
      <c r="I173" s="33">
        <v>4</v>
      </c>
      <c r="J173" s="33">
        <v>1</v>
      </c>
      <c r="K173" s="33">
        <v>3</v>
      </c>
      <c r="L173" s="33">
        <v>4</v>
      </c>
      <c r="M173" s="33">
        <v>5</v>
      </c>
      <c r="N173" s="33">
        <v>1</v>
      </c>
      <c r="O173" s="33">
        <v>1</v>
      </c>
      <c r="P173" s="33">
        <v>5</v>
      </c>
      <c r="Q173" s="33">
        <v>3</v>
      </c>
      <c r="R173" s="33">
        <v>2</v>
      </c>
      <c r="S173" s="33">
        <v>2</v>
      </c>
      <c r="T173" s="33">
        <v>3</v>
      </c>
      <c r="U173" s="33">
        <v>4</v>
      </c>
      <c r="V173" s="33">
        <v>1</v>
      </c>
      <c r="W173" s="33">
        <v>4</v>
      </c>
      <c r="X173" s="33">
        <v>5</v>
      </c>
      <c r="Y173" s="33">
        <v>1</v>
      </c>
      <c r="Z173" s="33">
        <v>4</v>
      </c>
      <c r="AA173" s="33">
        <v>5</v>
      </c>
      <c r="AB173" s="33">
        <v>4</v>
      </c>
      <c r="AC173" s="33">
        <v>3</v>
      </c>
      <c r="AD173" s="33">
        <v>5</v>
      </c>
      <c r="AE173" s="33">
        <v>3</v>
      </c>
      <c r="AF173" s="33">
        <v>5</v>
      </c>
      <c r="AG173" s="33">
        <v>1</v>
      </c>
      <c r="AH173" s="33">
        <v>3</v>
      </c>
      <c r="AI173" s="33">
        <v>5</v>
      </c>
      <c r="AJ173" s="33">
        <v>3</v>
      </c>
      <c r="AK173" s="33">
        <v>5</v>
      </c>
      <c r="AL173" s="33">
        <v>5</v>
      </c>
      <c r="AM173" s="33">
        <v>5</v>
      </c>
      <c r="AN173" s="33">
        <v>2</v>
      </c>
      <c r="AO173" s="33">
        <v>1</v>
      </c>
      <c r="AP173" s="33">
        <v>5</v>
      </c>
      <c r="AQ173" s="33">
        <v>5</v>
      </c>
      <c r="AR173" s="33">
        <v>5</v>
      </c>
      <c r="AS173" s="33">
        <v>1</v>
      </c>
      <c r="AT173" s="33">
        <v>1</v>
      </c>
      <c r="AU173" s="33">
        <v>3</v>
      </c>
      <c r="AV173" s="33">
        <v>5</v>
      </c>
      <c r="AW173" s="33">
        <v>3</v>
      </c>
      <c r="AX173" s="33">
        <v>1</v>
      </c>
      <c r="AY173" s="33">
        <v>5</v>
      </c>
      <c r="AZ173" s="33">
        <v>5</v>
      </c>
      <c r="BA173" s="33">
        <v>3</v>
      </c>
      <c r="BB173" s="33">
        <v>3</v>
      </c>
      <c r="BC173" s="33">
        <v>3</v>
      </c>
      <c r="BD173" s="33">
        <v>5</v>
      </c>
      <c r="BE173" s="33">
        <v>1</v>
      </c>
      <c r="BF173" s="33">
        <v>5</v>
      </c>
      <c r="BH173" s="33" t="s">
        <v>313</v>
      </c>
      <c r="BI173" s="33">
        <v>5</v>
      </c>
      <c r="BJ173" s="33">
        <v>5</v>
      </c>
      <c r="BK173" s="33">
        <v>4</v>
      </c>
      <c r="BL173" s="33">
        <v>5</v>
      </c>
      <c r="BM173" s="33">
        <v>5</v>
      </c>
      <c r="BN173" s="33">
        <v>5</v>
      </c>
      <c r="BO173" s="33">
        <v>5</v>
      </c>
      <c r="BP173" s="33">
        <v>5</v>
      </c>
      <c r="BQ173" s="33">
        <v>3</v>
      </c>
      <c r="BR173" s="33">
        <v>5</v>
      </c>
      <c r="BS173" s="33">
        <v>4</v>
      </c>
      <c r="BT173" s="33">
        <v>2</v>
      </c>
      <c r="BU173" s="33">
        <v>5</v>
      </c>
      <c r="BV173" s="33">
        <v>5</v>
      </c>
      <c r="BW173" s="33" t="s">
        <v>147</v>
      </c>
      <c r="BY173" s="33" t="s">
        <v>163</v>
      </c>
      <c r="BZ173" s="33" t="s">
        <v>169</v>
      </c>
      <c r="CA173" s="33" t="s">
        <v>176</v>
      </c>
      <c r="CB173" s="33" t="s">
        <v>183</v>
      </c>
      <c r="CC173" s="33" t="s">
        <v>345</v>
      </c>
      <c r="CD173" s="33" t="s">
        <v>203</v>
      </c>
      <c r="CE173" s="33" t="s">
        <v>456</v>
      </c>
      <c r="CF173" s="33" t="s">
        <v>208</v>
      </c>
      <c r="CG173" s="33" t="s">
        <v>214</v>
      </c>
      <c r="CH173" s="33"/>
    </row>
    <row r="174" spans="1:86" ht="12.75" x14ac:dyDescent="0.2">
      <c r="A174" s="36">
        <v>43110.490497939812</v>
      </c>
      <c r="B174" s="33">
        <v>4</v>
      </c>
      <c r="C174" s="33">
        <v>5</v>
      </c>
      <c r="D174" s="33">
        <v>1</v>
      </c>
      <c r="E174" s="33">
        <v>1</v>
      </c>
      <c r="F174" s="33">
        <v>1</v>
      </c>
      <c r="G174" s="33">
        <v>5</v>
      </c>
      <c r="H174" s="33">
        <v>4</v>
      </c>
      <c r="I174" s="33">
        <v>2</v>
      </c>
      <c r="J174" s="33">
        <v>1</v>
      </c>
      <c r="K174" s="33">
        <v>3</v>
      </c>
      <c r="L174" s="33">
        <v>4</v>
      </c>
      <c r="M174" s="33">
        <v>2</v>
      </c>
      <c r="N174" s="33">
        <v>5</v>
      </c>
      <c r="O174" s="33">
        <v>3</v>
      </c>
      <c r="P174" s="33">
        <v>4</v>
      </c>
      <c r="Q174" s="33">
        <v>4</v>
      </c>
      <c r="R174" s="33">
        <v>2</v>
      </c>
      <c r="S174" s="33">
        <v>1</v>
      </c>
      <c r="T174" s="33">
        <v>4</v>
      </c>
      <c r="U174" s="33">
        <v>1</v>
      </c>
      <c r="V174" s="33">
        <v>2</v>
      </c>
      <c r="W174" s="33">
        <v>5</v>
      </c>
      <c r="X174" s="33">
        <v>5</v>
      </c>
      <c r="Y174" s="33">
        <v>5</v>
      </c>
      <c r="Z174" s="33">
        <v>5</v>
      </c>
      <c r="AA174" s="33">
        <v>5</v>
      </c>
      <c r="AB174" s="33">
        <v>5</v>
      </c>
      <c r="AC174" s="33">
        <v>5</v>
      </c>
      <c r="AD174" s="33">
        <v>5</v>
      </c>
      <c r="AE174" s="33">
        <v>5</v>
      </c>
      <c r="AF174" s="33">
        <v>5</v>
      </c>
      <c r="AG174" s="33">
        <v>5</v>
      </c>
      <c r="AH174" s="33">
        <v>5</v>
      </c>
      <c r="AI174" s="33">
        <v>5</v>
      </c>
      <c r="AJ174" s="33">
        <v>5</v>
      </c>
      <c r="AK174" s="33">
        <v>1</v>
      </c>
      <c r="AL174" s="33">
        <v>5</v>
      </c>
      <c r="AM174" s="33">
        <v>1</v>
      </c>
      <c r="AN174" s="33">
        <v>1</v>
      </c>
      <c r="AO174" s="33">
        <v>1</v>
      </c>
      <c r="AP174" s="33">
        <v>5</v>
      </c>
      <c r="AQ174" s="33">
        <v>5</v>
      </c>
      <c r="AR174" s="33">
        <v>5</v>
      </c>
      <c r="AS174" s="33">
        <v>1</v>
      </c>
      <c r="AT174" s="33">
        <v>4</v>
      </c>
      <c r="AU174" s="33">
        <v>4</v>
      </c>
      <c r="AV174" s="33">
        <v>1</v>
      </c>
      <c r="AW174" s="33">
        <v>5</v>
      </c>
      <c r="AX174" s="33">
        <v>2</v>
      </c>
      <c r="AY174" s="33">
        <v>4</v>
      </c>
      <c r="AZ174" s="33">
        <v>4</v>
      </c>
      <c r="BA174" s="33">
        <v>1</v>
      </c>
      <c r="BB174" s="33">
        <v>1</v>
      </c>
      <c r="BC174" s="33">
        <v>4</v>
      </c>
      <c r="BD174" s="33">
        <v>1</v>
      </c>
      <c r="BE174" s="33">
        <v>1</v>
      </c>
      <c r="BF174" s="33">
        <v>5</v>
      </c>
      <c r="BK174" s="33">
        <v>5</v>
      </c>
      <c r="BM174" s="33">
        <v>4</v>
      </c>
      <c r="BO174" s="33">
        <v>5</v>
      </c>
      <c r="BQ174" s="33">
        <v>4</v>
      </c>
      <c r="BR174" s="33">
        <v>1</v>
      </c>
      <c r="BS174" s="33">
        <v>5</v>
      </c>
      <c r="BT174" s="33">
        <v>1</v>
      </c>
      <c r="BU174" s="33">
        <v>4</v>
      </c>
      <c r="BV174" s="33">
        <v>4</v>
      </c>
      <c r="BW174" s="33" t="s">
        <v>752</v>
      </c>
      <c r="BY174" s="33" t="s">
        <v>162</v>
      </c>
      <c r="BZ174" s="33" t="s">
        <v>171</v>
      </c>
      <c r="CA174" s="33" t="s">
        <v>176</v>
      </c>
      <c r="CB174" s="33" t="s">
        <v>183</v>
      </c>
      <c r="CD174" s="33" t="s">
        <v>203</v>
      </c>
      <c r="CE174" s="33" t="s">
        <v>192</v>
      </c>
      <c r="CF174" s="33" t="s">
        <v>208</v>
      </c>
      <c r="CG174" s="33" t="s">
        <v>214</v>
      </c>
    </row>
    <row r="175" spans="1:86" ht="12.75" x14ac:dyDescent="0.2">
      <c r="A175" s="36">
        <v>43110.498708298612</v>
      </c>
      <c r="B175" s="33">
        <v>2</v>
      </c>
      <c r="C175" s="33">
        <v>5</v>
      </c>
      <c r="D175" s="33">
        <v>3</v>
      </c>
      <c r="E175" s="33">
        <v>2</v>
      </c>
      <c r="F175" s="33">
        <v>1</v>
      </c>
      <c r="G175" s="33">
        <v>5</v>
      </c>
      <c r="H175" s="33">
        <v>5</v>
      </c>
      <c r="I175" s="33">
        <v>5</v>
      </c>
      <c r="J175" s="33">
        <v>1</v>
      </c>
      <c r="K175" s="33">
        <v>2</v>
      </c>
      <c r="L175" s="33">
        <v>2</v>
      </c>
      <c r="M175" s="33">
        <v>2</v>
      </c>
      <c r="N175" s="33">
        <v>2</v>
      </c>
      <c r="O175" s="33">
        <v>1</v>
      </c>
      <c r="P175" s="33">
        <v>4</v>
      </c>
      <c r="Q175" s="33">
        <v>4</v>
      </c>
      <c r="R175" s="33">
        <v>1</v>
      </c>
      <c r="S175" s="33">
        <v>2</v>
      </c>
      <c r="T175" s="33">
        <v>3</v>
      </c>
      <c r="U175" s="33">
        <v>2</v>
      </c>
      <c r="V175" s="33" t="s">
        <v>5</v>
      </c>
      <c r="W175" s="33">
        <v>4</v>
      </c>
      <c r="X175" s="33">
        <v>2</v>
      </c>
      <c r="Y175" s="33">
        <v>4</v>
      </c>
      <c r="Z175" s="33">
        <v>4</v>
      </c>
      <c r="AA175" s="33">
        <v>3</v>
      </c>
      <c r="AB175" s="33">
        <v>4</v>
      </c>
      <c r="AC175" s="33">
        <v>3</v>
      </c>
      <c r="AD175" s="33">
        <v>2</v>
      </c>
      <c r="AE175" s="33">
        <v>3</v>
      </c>
      <c r="AF175" s="33">
        <v>3</v>
      </c>
      <c r="AG175" s="33">
        <v>3</v>
      </c>
      <c r="AH175" s="33">
        <v>4</v>
      </c>
      <c r="AI175" s="33">
        <v>3</v>
      </c>
      <c r="AJ175" s="33">
        <v>5</v>
      </c>
      <c r="AK175" s="33">
        <v>2</v>
      </c>
      <c r="AL175" s="33">
        <v>4</v>
      </c>
      <c r="AM175" s="33">
        <v>3</v>
      </c>
      <c r="AN175" s="33">
        <v>3</v>
      </c>
      <c r="AO175" s="33">
        <v>2</v>
      </c>
      <c r="AP175" s="33">
        <v>5</v>
      </c>
      <c r="AQ175" s="33">
        <v>4</v>
      </c>
      <c r="AR175" s="33">
        <v>3</v>
      </c>
      <c r="AS175" s="33">
        <v>3</v>
      </c>
      <c r="AT175" s="33">
        <v>3</v>
      </c>
      <c r="AU175" s="33">
        <v>2</v>
      </c>
      <c r="AV175" s="33">
        <v>3</v>
      </c>
      <c r="AW175" s="33">
        <v>2</v>
      </c>
      <c r="AX175" s="33">
        <v>2</v>
      </c>
      <c r="AY175" s="33">
        <v>4</v>
      </c>
      <c r="AZ175" s="33">
        <v>3</v>
      </c>
      <c r="BA175" s="33">
        <v>1</v>
      </c>
      <c r="BB175" s="33">
        <v>3</v>
      </c>
      <c r="BC175" s="33">
        <v>3</v>
      </c>
      <c r="BD175" s="33">
        <v>2</v>
      </c>
      <c r="BE175" s="33" t="s">
        <v>5</v>
      </c>
      <c r="BF175" s="33">
        <v>4</v>
      </c>
      <c r="BI175" s="33" t="s">
        <v>5</v>
      </c>
      <c r="BJ175" s="33" t="s">
        <v>5</v>
      </c>
      <c r="BK175" s="33" t="s">
        <v>5</v>
      </c>
      <c r="BL175" s="33">
        <v>3</v>
      </c>
      <c r="BM175" s="33" t="s">
        <v>5</v>
      </c>
      <c r="BN175" s="33">
        <v>3</v>
      </c>
      <c r="BO175" s="33" t="s">
        <v>5</v>
      </c>
      <c r="BP175" s="33" t="s">
        <v>5</v>
      </c>
      <c r="BQ175" s="33">
        <v>3</v>
      </c>
      <c r="BR175" s="33">
        <v>1</v>
      </c>
      <c r="BS175" s="33">
        <v>3</v>
      </c>
      <c r="BT175" s="33">
        <v>1</v>
      </c>
      <c r="BU175" s="33">
        <v>2</v>
      </c>
      <c r="BV175" s="33">
        <v>2</v>
      </c>
      <c r="BW175" s="33" t="s">
        <v>145</v>
      </c>
      <c r="BY175" s="33" t="s">
        <v>163</v>
      </c>
      <c r="BZ175" s="33" t="s">
        <v>171</v>
      </c>
      <c r="CA175" s="33" t="s">
        <v>176</v>
      </c>
      <c r="CB175" s="33" t="s">
        <v>183</v>
      </c>
      <c r="CC175" s="33" t="s">
        <v>345</v>
      </c>
      <c r="CD175" s="33" t="s">
        <v>204</v>
      </c>
      <c r="CE175" s="33" t="s">
        <v>394</v>
      </c>
      <c r="CF175" s="33" t="s">
        <v>208</v>
      </c>
      <c r="CG175" s="33" t="s">
        <v>214</v>
      </c>
    </row>
    <row r="176" spans="1:86" ht="12.75" x14ac:dyDescent="0.2">
      <c r="A176" s="36">
        <v>43110.689899895835</v>
      </c>
      <c r="B176" s="33">
        <v>4</v>
      </c>
      <c r="C176" s="33">
        <v>5</v>
      </c>
      <c r="D176" s="33">
        <v>5</v>
      </c>
      <c r="E176" s="33">
        <v>4</v>
      </c>
      <c r="F176" s="33">
        <v>4</v>
      </c>
      <c r="G176" s="33">
        <v>5</v>
      </c>
      <c r="H176" s="33">
        <v>3</v>
      </c>
      <c r="I176" s="33">
        <v>4</v>
      </c>
      <c r="J176" s="33">
        <v>3</v>
      </c>
      <c r="K176" s="33">
        <v>2</v>
      </c>
      <c r="L176" s="33">
        <v>3</v>
      </c>
      <c r="M176" s="33">
        <v>4</v>
      </c>
      <c r="N176" s="33">
        <v>5</v>
      </c>
      <c r="O176" s="33">
        <v>5</v>
      </c>
      <c r="P176" s="33">
        <v>5</v>
      </c>
      <c r="Q176" s="33">
        <v>4</v>
      </c>
      <c r="R176" s="33">
        <v>4</v>
      </c>
      <c r="S176" s="33">
        <v>2</v>
      </c>
      <c r="T176" s="33">
        <v>3</v>
      </c>
      <c r="U176" s="33">
        <v>4</v>
      </c>
      <c r="V176" s="33">
        <v>2</v>
      </c>
      <c r="W176" s="33">
        <v>5</v>
      </c>
      <c r="X176" s="33">
        <v>5</v>
      </c>
      <c r="Y176" s="33">
        <v>5</v>
      </c>
      <c r="Z176" s="33">
        <v>5</v>
      </c>
      <c r="AA176" s="33">
        <v>4</v>
      </c>
      <c r="AB176" s="33">
        <v>5</v>
      </c>
      <c r="AC176" s="33">
        <v>5</v>
      </c>
      <c r="AD176" s="33">
        <v>5</v>
      </c>
      <c r="AE176" s="33">
        <v>5</v>
      </c>
      <c r="AF176" s="33">
        <v>4</v>
      </c>
      <c r="AG176" s="33">
        <v>5</v>
      </c>
      <c r="AH176" s="33">
        <v>5</v>
      </c>
      <c r="AI176" s="33">
        <v>5</v>
      </c>
      <c r="AJ176" s="33">
        <v>4</v>
      </c>
      <c r="AK176" s="33">
        <v>3</v>
      </c>
      <c r="AL176" s="33">
        <v>5</v>
      </c>
      <c r="AM176" s="33">
        <v>4</v>
      </c>
      <c r="AN176" s="33">
        <v>5</v>
      </c>
      <c r="AO176" s="33">
        <v>5</v>
      </c>
      <c r="AP176" s="33">
        <v>5</v>
      </c>
      <c r="AQ176" s="33">
        <v>3</v>
      </c>
      <c r="AR176" s="33">
        <v>4</v>
      </c>
      <c r="AS176" s="33">
        <v>2</v>
      </c>
      <c r="AT176" s="33">
        <v>3</v>
      </c>
      <c r="AU176" s="33">
        <v>3</v>
      </c>
      <c r="AV176" s="33">
        <v>5</v>
      </c>
      <c r="AW176" s="33">
        <v>4</v>
      </c>
      <c r="AX176" s="33">
        <v>4</v>
      </c>
      <c r="AY176" s="33">
        <v>5</v>
      </c>
      <c r="AZ176" s="33">
        <v>5</v>
      </c>
      <c r="BA176" s="33">
        <v>4</v>
      </c>
      <c r="BB176" s="33">
        <v>2</v>
      </c>
      <c r="BC176" s="33">
        <v>4</v>
      </c>
      <c r="BD176" s="33">
        <v>4</v>
      </c>
      <c r="BE176" s="33">
        <v>2</v>
      </c>
      <c r="BF176" s="33">
        <v>4</v>
      </c>
      <c r="BG176" s="33" t="s">
        <v>753</v>
      </c>
      <c r="BH176" s="33" t="s">
        <v>754</v>
      </c>
      <c r="BI176" s="33">
        <v>2</v>
      </c>
      <c r="BJ176" s="33">
        <v>2</v>
      </c>
      <c r="BK176" s="33">
        <v>5</v>
      </c>
      <c r="BL176" s="33">
        <v>2</v>
      </c>
      <c r="BM176" s="33">
        <v>3</v>
      </c>
      <c r="BN176" s="33">
        <v>2</v>
      </c>
      <c r="BO176" s="33">
        <v>3</v>
      </c>
      <c r="BP176" s="33">
        <v>2</v>
      </c>
      <c r="BQ176" s="33">
        <v>4</v>
      </c>
      <c r="BR176" s="33">
        <v>4</v>
      </c>
      <c r="BS176" s="33">
        <v>4</v>
      </c>
      <c r="BT176" s="33">
        <v>4</v>
      </c>
      <c r="BU176" s="33">
        <v>2</v>
      </c>
      <c r="BV176" s="33">
        <v>2</v>
      </c>
      <c r="BW176" s="33" t="s">
        <v>147</v>
      </c>
      <c r="BX176" s="33" t="s">
        <v>755</v>
      </c>
      <c r="BY176" s="33" t="s">
        <v>163</v>
      </c>
      <c r="BZ176" s="33" t="s">
        <v>172</v>
      </c>
      <c r="CA176" s="33" t="s">
        <v>176</v>
      </c>
      <c r="CB176" s="33" t="s">
        <v>183</v>
      </c>
      <c r="CC176" s="33" t="s">
        <v>756</v>
      </c>
      <c r="CD176" s="33" t="s">
        <v>203</v>
      </c>
      <c r="CE176" s="33" t="s">
        <v>757</v>
      </c>
      <c r="CF176" s="33" t="s">
        <v>208</v>
      </c>
      <c r="CG176" s="33" t="s">
        <v>214</v>
      </c>
    </row>
    <row r="177" spans="1:86" ht="12.75" x14ac:dyDescent="0.2">
      <c r="A177" s="36">
        <v>43111.518029791667</v>
      </c>
      <c r="B177" s="33">
        <v>2</v>
      </c>
      <c r="C177" s="33">
        <v>4</v>
      </c>
      <c r="D177" s="33">
        <v>1</v>
      </c>
      <c r="E177" s="33">
        <v>3</v>
      </c>
      <c r="F177" s="33">
        <v>4</v>
      </c>
      <c r="G177" s="33">
        <v>5</v>
      </c>
      <c r="H177" s="33">
        <v>1</v>
      </c>
      <c r="I177" s="33">
        <v>4</v>
      </c>
      <c r="J177" s="33">
        <v>1</v>
      </c>
      <c r="K177" s="33">
        <v>3</v>
      </c>
      <c r="L177" s="33">
        <v>4</v>
      </c>
      <c r="M177" s="33">
        <v>3</v>
      </c>
      <c r="N177" s="33">
        <v>3</v>
      </c>
      <c r="O177" s="33">
        <v>4</v>
      </c>
      <c r="P177" s="33">
        <v>3</v>
      </c>
      <c r="Q177" s="33">
        <v>5</v>
      </c>
      <c r="R177" s="33">
        <v>3</v>
      </c>
      <c r="S177" s="33" t="s">
        <v>5</v>
      </c>
      <c r="T177" s="33">
        <v>5</v>
      </c>
      <c r="U177" s="33">
        <v>2</v>
      </c>
      <c r="V177" s="33" t="s">
        <v>5</v>
      </c>
      <c r="W177" s="33">
        <v>2</v>
      </c>
      <c r="X177" s="33">
        <v>2</v>
      </c>
      <c r="Y177" s="33">
        <v>2</v>
      </c>
      <c r="Z177" s="33">
        <v>4</v>
      </c>
      <c r="AA177" s="33">
        <v>2</v>
      </c>
      <c r="AB177" s="33">
        <v>5</v>
      </c>
      <c r="AC177" s="33">
        <v>1</v>
      </c>
      <c r="AD177" s="33">
        <v>2</v>
      </c>
      <c r="AE177" s="33">
        <v>2</v>
      </c>
      <c r="AF177" s="33">
        <v>2</v>
      </c>
      <c r="AG177" s="33">
        <v>5</v>
      </c>
      <c r="AH177" s="33">
        <v>4</v>
      </c>
      <c r="AI177" s="33">
        <v>4</v>
      </c>
      <c r="AJ177" s="33">
        <v>4</v>
      </c>
      <c r="AK177" s="33">
        <v>2</v>
      </c>
      <c r="AL177" s="33">
        <v>4</v>
      </c>
      <c r="AM177" s="33">
        <v>2</v>
      </c>
      <c r="AN177" s="33">
        <v>4</v>
      </c>
      <c r="AO177" s="33">
        <v>5</v>
      </c>
      <c r="AP177" s="33">
        <v>5</v>
      </c>
      <c r="AQ177" s="33">
        <v>2</v>
      </c>
      <c r="AR177" s="33">
        <v>4</v>
      </c>
      <c r="AS177" s="33">
        <v>2</v>
      </c>
      <c r="AT177" s="33">
        <v>3</v>
      </c>
      <c r="AU177" s="33">
        <v>4</v>
      </c>
      <c r="AV177" s="33">
        <v>3</v>
      </c>
      <c r="AW177" s="33">
        <v>4</v>
      </c>
      <c r="AX177" s="33">
        <v>4</v>
      </c>
      <c r="AY177" s="33">
        <v>4</v>
      </c>
      <c r="AZ177" s="33">
        <v>5</v>
      </c>
      <c r="BA177" s="33">
        <v>3</v>
      </c>
      <c r="BB177" s="33">
        <v>2</v>
      </c>
      <c r="BC177" s="33">
        <v>5</v>
      </c>
      <c r="BD177" s="33">
        <v>2</v>
      </c>
      <c r="BE177" s="33">
        <v>2</v>
      </c>
      <c r="BF177" s="33">
        <v>3</v>
      </c>
      <c r="BG177" s="33" t="s">
        <v>758</v>
      </c>
      <c r="BH177" s="33" t="s">
        <v>759</v>
      </c>
      <c r="BI177" s="33">
        <v>3</v>
      </c>
      <c r="BJ177" s="33">
        <v>5</v>
      </c>
      <c r="BK177" s="33">
        <v>2</v>
      </c>
      <c r="BL177" s="33">
        <v>3</v>
      </c>
      <c r="BM177" s="33">
        <v>4</v>
      </c>
      <c r="BN177" s="33">
        <v>3</v>
      </c>
      <c r="BO177" s="33">
        <v>4</v>
      </c>
      <c r="BP177" s="33">
        <v>4</v>
      </c>
      <c r="BQ177" s="33">
        <v>3</v>
      </c>
      <c r="BR177" s="33">
        <v>3</v>
      </c>
      <c r="BS177" s="33">
        <v>2</v>
      </c>
      <c r="BT177" s="33">
        <v>5</v>
      </c>
      <c r="BU177" s="33">
        <v>4</v>
      </c>
      <c r="BV177" s="33">
        <v>4</v>
      </c>
      <c r="BW177" s="33" t="s">
        <v>297</v>
      </c>
      <c r="BX177" s="33" t="s">
        <v>760</v>
      </c>
      <c r="BY177" s="33" t="s">
        <v>163</v>
      </c>
      <c r="BZ177" s="33" t="s">
        <v>171</v>
      </c>
      <c r="CA177" s="33" t="s">
        <v>176</v>
      </c>
      <c r="CB177" s="33" t="s">
        <v>185</v>
      </c>
      <c r="CC177" s="33" t="s">
        <v>761</v>
      </c>
      <c r="CD177" s="33" t="s">
        <v>762</v>
      </c>
      <c r="CE177" s="33" t="s">
        <v>312</v>
      </c>
      <c r="CF177" s="33" t="s">
        <v>763</v>
      </c>
      <c r="CG177" s="33" t="s">
        <v>764</v>
      </c>
    </row>
    <row r="178" spans="1:86" ht="12.75" x14ac:dyDescent="0.2">
      <c r="A178" s="36">
        <v>43111.535489965274</v>
      </c>
      <c r="B178" s="33">
        <v>4</v>
      </c>
      <c r="C178" s="33">
        <v>5</v>
      </c>
      <c r="D178" s="33">
        <v>5</v>
      </c>
      <c r="E178" s="33">
        <v>2</v>
      </c>
      <c r="F178" s="33">
        <v>1</v>
      </c>
      <c r="G178" s="33">
        <v>5</v>
      </c>
      <c r="H178" s="33">
        <v>5</v>
      </c>
      <c r="I178" s="33">
        <v>4</v>
      </c>
      <c r="J178" s="33">
        <v>1</v>
      </c>
      <c r="K178" s="33">
        <v>1</v>
      </c>
      <c r="L178" s="33">
        <v>1</v>
      </c>
      <c r="M178" s="33">
        <v>4</v>
      </c>
      <c r="N178" s="33">
        <v>1</v>
      </c>
      <c r="O178" s="33">
        <v>3</v>
      </c>
      <c r="P178" s="33">
        <v>4</v>
      </c>
      <c r="Q178" s="33">
        <v>3</v>
      </c>
      <c r="R178" s="33">
        <v>2</v>
      </c>
      <c r="S178" s="33">
        <v>1</v>
      </c>
      <c r="T178" s="33">
        <v>2</v>
      </c>
      <c r="U178" s="33">
        <v>3</v>
      </c>
      <c r="V178" s="33">
        <v>1</v>
      </c>
      <c r="W178" s="33">
        <v>5</v>
      </c>
      <c r="X178" s="33">
        <v>3</v>
      </c>
      <c r="Y178" s="33">
        <v>5</v>
      </c>
      <c r="Z178" s="33">
        <v>3</v>
      </c>
      <c r="AA178" s="33">
        <v>3</v>
      </c>
      <c r="AB178" s="33">
        <v>3</v>
      </c>
      <c r="AC178" s="33">
        <v>3</v>
      </c>
      <c r="AD178" s="33">
        <v>5</v>
      </c>
      <c r="AE178" s="33">
        <v>3</v>
      </c>
      <c r="AF178" s="33">
        <v>3</v>
      </c>
      <c r="AG178" s="33">
        <v>3</v>
      </c>
      <c r="AH178" s="33">
        <v>5</v>
      </c>
      <c r="AI178" s="33">
        <v>5</v>
      </c>
      <c r="AJ178" s="33">
        <v>3</v>
      </c>
      <c r="AK178" s="33">
        <v>4</v>
      </c>
      <c r="AL178" s="33">
        <v>4</v>
      </c>
      <c r="AM178" s="33">
        <v>5</v>
      </c>
      <c r="AN178" s="33">
        <v>3</v>
      </c>
      <c r="AO178" s="33">
        <v>1</v>
      </c>
      <c r="AP178" s="33">
        <v>5</v>
      </c>
      <c r="AQ178" s="33">
        <v>5</v>
      </c>
      <c r="AR178" s="33">
        <v>4</v>
      </c>
      <c r="AS178" s="33">
        <v>2</v>
      </c>
      <c r="AT178" s="33">
        <v>2</v>
      </c>
      <c r="AU178" s="33">
        <v>1</v>
      </c>
      <c r="AV178" s="33">
        <v>5</v>
      </c>
      <c r="AW178" s="33">
        <v>1</v>
      </c>
      <c r="AX178" s="33">
        <v>3</v>
      </c>
      <c r="AY178" s="33">
        <v>5</v>
      </c>
      <c r="AZ178" s="33">
        <v>2</v>
      </c>
      <c r="BA178" s="33">
        <v>2</v>
      </c>
      <c r="BB178" s="33">
        <v>1</v>
      </c>
      <c r="BC178" s="33">
        <v>1</v>
      </c>
      <c r="BD178" s="33">
        <v>4</v>
      </c>
      <c r="BE178" s="33">
        <v>1</v>
      </c>
      <c r="BF178" s="33">
        <v>5</v>
      </c>
      <c r="BG178" s="33" t="s">
        <v>765</v>
      </c>
      <c r="BI178" s="33">
        <v>4</v>
      </c>
      <c r="BJ178" s="33">
        <v>5</v>
      </c>
      <c r="BK178" s="33">
        <v>5</v>
      </c>
      <c r="BL178" s="33">
        <v>3</v>
      </c>
      <c r="BM178" s="33">
        <v>1</v>
      </c>
      <c r="BN178" s="33">
        <v>1</v>
      </c>
      <c r="BO178" s="33">
        <v>3</v>
      </c>
      <c r="BP178" s="33">
        <v>4</v>
      </c>
      <c r="BQ178" s="33">
        <v>3</v>
      </c>
      <c r="BR178" s="33">
        <v>1</v>
      </c>
      <c r="BS178" s="33">
        <v>1</v>
      </c>
      <c r="BT178" s="33">
        <v>2</v>
      </c>
      <c r="BU178" s="33">
        <v>1</v>
      </c>
      <c r="BV178" s="33">
        <v>4</v>
      </c>
      <c r="BW178" s="33" t="s">
        <v>147</v>
      </c>
      <c r="BX178" s="33" t="s">
        <v>766</v>
      </c>
      <c r="BY178" s="33" t="s">
        <v>162</v>
      </c>
      <c r="BZ178" s="33" t="s">
        <v>169</v>
      </c>
      <c r="CA178" s="33" t="s">
        <v>176</v>
      </c>
      <c r="CB178" s="33" t="s">
        <v>183</v>
      </c>
      <c r="CC178" s="33" t="s">
        <v>767</v>
      </c>
      <c r="CD178" s="33" t="s">
        <v>202</v>
      </c>
      <c r="CE178" s="33" t="s">
        <v>477</v>
      </c>
      <c r="CF178" s="33" t="s">
        <v>208</v>
      </c>
      <c r="CG178" s="33" t="s">
        <v>214</v>
      </c>
    </row>
    <row r="179" spans="1:86" ht="12.75" x14ac:dyDescent="0.2">
      <c r="A179" s="36">
        <v>43111.697147303239</v>
      </c>
      <c r="B179" s="33">
        <v>5</v>
      </c>
      <c r="C179" s="33">
        <v>5</v>
      </c>
      <c r="D179" s="33">
        <v>5</v>
      </c>
      <c r="E179" s="33">
        <v>5</v>
      </c>
      <c r="F179" s="33">
        <v>5</v>
      </c>
      <c r="G179" s="33">
        <v>5</v>
      </c>
      <c r="H179" s="33">
        <v>5</v>
      </c>
      <c r="I179" s="33">
        <v>5</v>
      </c>
      <c r="J179" s="33">
        <v>5</v>
      </c>
      <c r="K179" s="33">
        <v>5</v>
      </c>
      <c r="L179" s="33">
        <v>5</v>
      </c>
      <c r="M179" s="33">
        <v>5</v>
      </c>
      <c r="N179" s="33">
        <v>5</v>
      </c>
      <c r="O179" s="33">
        <v>5</v>
      </c>
      <c r="P179" s="33">
        <v>5</v>
      </c>
      <c r="Q179" s="33">
        <v>5</v>
      </c>
      <c r="R179" s="33">
        <v>5</v>
      </c>
      <c r="S179" s="33">
        <v>5</v>
      </c>
      <c r="T179" s="33">
        <v>5</v>
      </c>
      <c r="U179" s="33">
        <v>5</v>
      </c>
      <c r="V179" s="33">
        <v>5</v>
      </c>
      <c r="W179" s="33">
        <v>5</v>
      </c>
      <c r="X179" s="33">
        <v>5</v>
      </c>
      <c r="Y179" s="33">
        <v>5</v>
      </c>
      <c r="Z179" s="33">
        <v>5</v>
      </c>
      <c r="AA179" s="33">
        <v>5</v>
      </c>
      <c r="AB179" s="33">
        <v>5</v>
      </c>
      <c r="AC179" s="33">
        <v>5</v>
      </c>
      <c r="AD179" s="33">
        <v>5</v>
      </c>
      <c r="AE179" s="33">
        <v>5</v>
      </c>
      <c r="AF179" s="33">
        <v>5</v>
      </c>
      <c r="AG179" s="33">
        <v>5</v>
      </c>
      <c r="AH179" s="33">
        <v>5</v>
      </c>
      <c r="AI179" s="33">
        <v>5</v>
      </c>
      <c r="AJ179" s="33">
        <v>5</v>
      </c>
      <c r="AK179" s="33">
        <v>5</v>
      </c>
      <c r="AL179" s="33">
        <v>5</v>
      </c>
      <c r="AM179" s="33">
        <v>5</v>
      </c>
      <c r="AN179" s="33">
        <v>5</v>
      </c>
      <c r="AO179" s="33">
        <v>5</v>
      </c>
      <c r="AP179" s="33">
        <v>5</v>
      </c>
      <c r="AQ179" s="33">
        <v>5</v>
      </c>
      <c r="AR179" s="33">
        <v>5</v>
      </c>
      <c r="AS179" s="33">
        <v>5</v>
      </c>
      <c r="AT179" s="33">
        <v>5</v>
      </c>
      <c r="AU179" s="33">
        <v>5</v>
      </c>
      <c r="AV179" s="33">
        <v>5</v>
      </c>
      <c r="AW179" s="33">
        <v>5</v>
      </c>
      <c r="AX179" s="33">
        <v>5</v>
      </c>
      <c r="AY179" s="33">
        <v>5</v>
      </c>
      <c r="AZ179" s="33">
        <v>5</v>
      </c>
      <c r="BA179" s="33">
        <v>5</v>
      </c>
      <c r="BB179" s="33">
        <v>5</v>
      </c>
      <c r="BC179" s="33">
        <v>5</v>
      </c>
      <c r="BD179" s="33">
        <v>5</v>
      </c>
      <c r="BE179" s="33">
        <v>5</v>
      </c>
      <c r="BF179" s="33">
        <v>5</v>
      </c>
      <c r="BG179" s="33" t="s">
        <v>768</v>
      </c>
      <c r="BH179" s="33" t="s">
        <v>603</v>
      </c>
      <c r="BI179" s="33">
        <v>3</v>
      </c>
      <c r="BJ179" s="33">
        <v>3</v>
      </c>
      <c r="BK179" s="33">
        <v>3</v>
      </c>
      <c r="BL179" s="33">
        <v>5</v>
      </c>
      <c r="BM179" s="33">
        <v>5</v>
      </c>
      <c r="BN179" s="33">
        <v>5</v>
      </c>
      <c r="BO179" s="33">
        <v>5</v>
      </c>
      <c r="BP179" s="33">
        <v>5</v>
      </c>
      <c r="BQ179" s="33">
        <v>5</v>
      </c>
      <c r="BR179" s="33">
        <v>4</v>
      </c>
      <c r="BS179" s="33">
        <v>5</v>
      </c>
      <c r="BT179" s="33">
        <v>5</v>
      </c>
      <c r="BU179" s="33">
        <v>5</v>
      </c>
      <c r="BV179" s="33">
        <v>5</v>
      </c>
      <c r="BW179" s="33" t="s">
        <v>147</v>
      </c>
      <c r="BX179" s="33" t="s">
        <v>769</v>
      </c>
      <c r="BY179" s="33" t="s">
        <v>163</v>
      </c>
      <c r="BZ179" s="33" t="s">
        <v>172</v>
      </c>
      <c r="CA179" s="33" t="s">
        <v>176</v>
      </c>
      <c r="CB179" s="33" t="s">
        <v>422</v>
      </c>
      <c r="CC179" s="33" t="s">
        <v>770</v>
      </c>
      <c r="CD179" s="33" t="s">
        <v>202</v>
      </c>
      <c r="CE179" s="33" t="s">
        <v>596</v>
      </c>
      <c r="CF179" s="33" t="s">
        <v>208</v>
      </c>
      <c r="CG179" s="33" t="s">
        <v>214</v>
      </c>
    </row>
    <row r="180" spans="1:86" ht="12.75" x14ac:dyDescent="0.2">
      <c r="A180" s="36">
        <v>43112.347156747681</v>
      </c>
      <c r="B180" s="33">
        <v>3</v>
      </c>
      <c r="C180" s="33">
        <v>4</v>
      </c>
      <c r="D180" s="33">
        <v>4</v>
      </c>
      <c r="E180" s="33">
        <v>4</v>
      </c>
      <c r="F180" s="33">
        <v>3</v>
      </c>
      <c r="G180" s="33">
        <v>4</v>
      </c>
      <c r="H180" s="33">
        <v>4</v>
      </c>
      <c r="I180" s="33">
        <v>3</v>
      </c>
      <c r="J180" s="33">
        <v>4</v>
      </c>
      <c r="K180" s="33">
        <v>2</v>
      </c>
      <c r="L180" s="33">
        <v>5</v>
      </c>
      <c r="M180" s="33">
        <v>4</v>
      </c>
      <c r="N180" s="33">
        <v>3</v>
      </c>
      <c r="O180" s="33">
        <v>4</v>
      </c>
      <c r="P180" s="33">
        <v>4</v>
      </c>
      <c r="Q180" s="33">
        <v>5</v>
      </c>
      <c r="R180" s="33">
        <v>4</v>
      </c>
      <c r="S180" s="33">
        <v>3</v>
      </c>
      <c r="T180" s="33">
        <v>3</v>
      </c>
      <c r="U180" s="33">
        <v>3</v>
      </c>
      <c r="V180" s="33">
        <v>3</v>
      </c>
      <c r="W180" s="33">
        <v>4</v>
      </c>
      <c r="X180" s="33">
        <v>4</v>
      </c>
      <c r="Y180" s="33">
        <v>4</v>
      </c>
      <c r="Z180" s="33">
        <v>4</v>
      </c>
      <c r="AA180" s="33">
        <v>4</v>
      </c>
      <c r="AB180" s="33">
        <v>4</v>
      </c>
      <c r="AC180" s="33">
        <v>4</v>
      </c>
      <c r="AD180" s="33">
        <v>4</v>
      </c>
      <c r="AE180" s="33">
        <v>2</v>
      </c>
      <c r="AF180" s="33">
        <v>2</v>
      </c>
      <c r="AG180" s="33">
        <v>4</v>
      </c>
      <c r="AH180" s="33">
        <v>4</v>
      </c>
      <c r="AI180" s="33">
        <v>4</v>
      </c>
      <c r="AJ180" s="33">
        <v>4</v>
      </c>
      <c r="AK180" s="33">
        <v>3</v>
      </c>
      <c r="AL180" s="33">
        <v>4</v>
      </c>
      <c r="AM180" s="33">
        <v>4</v>
      </c>
      <c r="AN180" s="33">
        <v>4</v>
      </c>
      <c r="AO180" s="33">
        <v>4</v>
      </c>
      <c r="AP180" s="33">
        <v>4</v>
      </c>
      <c r="AQ180" s="33">
        <v>4</v>
      </c>
      <c r="AR180" s="33">
        <v>4</v>
      </c>
      <c r="AS180" s="33">
        <v>3</v>
      </c>
      <c r="AT180" s="33">
        <v>3</v>
      </c>
      <c r="AU180" s="33">
        <v>4</v>
      </c>
      <c r="AV180" s="33">
        <v>4</v>
      </c>
      <c r="AW180" s="33">
        <v>3</v>
      </c>
      <c r="AX180" s="33">
        <v>4</v>
      </c>
      <c r="AY180" s="33">
        <v>4</v>
      </c>
      <c r="AZ180" s="33">
        <v>4</v>
      </c>
      <c r="BA180" s="33">
        <v>4</v>
      </c>
      <c r="BB180" s="33">
        <v>3</v>
      </c>
      <c r="BC180" s="33">
        <v>3</v>
      </c>
      <c r="BD180" s="33">
        <v>3</v>
      </c>
      <c r="BE180" s="33">
        <v>3</v>
      </c>
      <c r="BF180" s="33">
        <v>4</v>
      </c>
      <c r="BH180" s="33" t="s">
        <v>432</v>
      </c>
      <c r="BJ180" s="33">
        <v>5</v>
      </c>
      <c r="BK180" s="33">
        <v>5</v>
      </c>
      <c r="BL180" s="33">
        <v>4</v>
      </c>
      <c r="BM180" s="33">
        <v>4</v>
      </c>
      <c r="BN180" s="33">
        <v>4</v>
      </c>
      <c r="BO180" s="33">
        <v>3</v>
      </c>
      <c r="BP180" s="33">
        <v>4</v>
      </c>
      <c r="BQ180" s="33">
        <v>3</v>
      </c>
      <c r="BR180" s="33">
        <v>1</v>
      </c>
      <c r="BS180" s="33">
        <v>4</v>
      </c>
      <c r="BT180" s="33">
        <v>3</v>
      </c>
      <c r="BU180" s="33">
        <v>4</v>
      </c>
      <c r="BV180" s="33">
        <v>3</v>
      </c>
      <c r="BW180" s="33" t="s">
        <v>148</v>
      </c>
      <c r="BX180" s="33" t="s">
        <v>771</v>
      </c>
      <c r="BY180" s="33" t="s">
        <v>162</v>
      </c>
      <c r="BZ180" s="33" t="s">
        <v>171</v>
      </c>
      <c r="CA180" s="33" t="s">
        <v>177</v>
      </c>
      <c r="CB180" s="33" t="s">
        <v>183</v>
      </c>
      <c r="CC180" s="33" t="s">
        <v>609</v>
      </c>
      <c r="CD180" s="33" t="s">
        <v>203</v>
      </c>
      <c r="CE180" s="33" t="s">
        <v>772</v>
      </c>
      <c r="CF180" s="33" t="s">
        <v>208</v>
      </c>
      <c r="CG180" s="33" t="s">
        <v>214</v>
      </c>
    </row>
    <row r="181" spans="1:86" ht="12.75" x14ac:dyDescent="0.2">
      <c r="A181" s="36">
        <v>43112.380546006942</v>
      </c>
      <c r="B181" s="33">
        <v>3</v>
      </c>
      <c r="C181" s="33">
        <v>5</v>
      </c>
      <c r="D181" s="33">
        <v>5</v>
      </c>
      <c r="E181" s="33">
        <v>3</v>
      </c>
      <c r="F181" s="33">
        <v>3</v>
      </c>
      <c r="G181" s="33">
        <v>5</v>
      </c>
      <c r="H181" s="33">
        <v>5</v>
      </c>
      <c r="I181" s="33">
        <v>5</v>
      </c>
      <c r="J181" s="33">
        <v>2</v>
      </c>
      <c r="K181" s="33">
        <v>5</v>
      </c>
      <c r="L181" s="33">
        <v>4</v>
      </c>
      <c r="M181" s="33">
        <v>2</v>
      </c>
      <c r="N181" s="33">
        <v>1</v>
      </c>
      <c r="O181" s="33">
        <v>4</v>
      </c>
      <c r="P181" s="33">
        <v>5</v>
      </c>
      <c r="Q181" s="33">
        <v>5</v>
      </c>
      <c r="R181" s="33">
        <v>5</v>
      </c>
      <c r="S181" s="33">
        <v>2</v>
      </c>
      <c r="T181" s="33">
        <v>5</v>
      </c>
      <c r="U181" s="33">
        <v>2</v>
      </c>
      <c r="V181" s="33" t="s">
        <v>5</v>
      </c>
      <c r="W181" s="33">
        <v>4</v>
      </c>
      <c r="X181" s="33">
        <v>2</v>
      </c>
      <c r="Y181" s="33">
        <v>4</v>
      </c>
      <c r="Z181" s="33">
        <v>3</v>
      </c>
      <c r="AA181" s="33">
        <v>5</v>
      </c>
      <c r="AB181" s="33">
        <v>5</v>
      </c>
      <c r="AC181" s="33">
        <v>4</v>
      </c>
      <c r="AD181" s="33">
        <v>5</v>
      </c>
      <c r="AE181" s="33">
        <v>3</v>
      </c>
      <c r="AF181" s="33">
        <v>4</v>
      </c>
      <c r="AG181" s="33">
        <v>4</v>
      </c>
      <c r="AH181" s="33">
        <v>4</v>
      </c>
      <c r="AI181" s="33">
        <v>4</v>
      </c>
      <c r="AJ181" s="33">
        <v>5</v>
      </c>
      <c r="AK181" s="33">
        <v>4</v>
      </c>
      <c r="AL181" s="33">
        <v>5</v>
      </c>
      <c r="AM181" s="33">
        <v>5</v>
      </c>
      <c r="AN181" s="33">
        <v>3</v>
      </c>
      <c r="AO181" s="33">
        <v>3</v>
      </c>
      <c r="AP181" s="33">
        <v>5</v>
      </c>
      <c r="AQ181" s="33">
        <v>5</v>
      </c>
      <c r="AR181" s="33">
        <v>5</v>
      </c>
      <c r="AS181" s="33">
        <v>1</v>
      </c>
      <c r="AT181" s="33">
        <v>4</v>
      </c>
      <c r="AU181" s="33">
        <v>4</v>
      </c>
      <c r="AV181" s="33">
        <v>3</v>
      </c>
      <c r="AW181" s="33">
        <v>2</v>
      </c>
      <c r="AX181" s="33">
        <v>5</v>
      </c>
      <c r="AY181" s="33">
        <v>5</v>
      </c>
      <c r="AZ181" s="33">
        <v>5</v>
      </c>
      <c r="BA181" s="33">
        <v>5</v>
      </c>
      <c r="BB181" s="33">
        <v>2</v>
      </c>
      <c r="BC181" s="33">
        <v>5</v>
      </c>
      <c r="BD181" s="33">
        <v>2</v>
      </c>
      <c r="BE181" s="33" t="s">
        <v>5</v>
      </c>
      <c r="BF181" s="33">
        <v>4</v>
      </c>
      <c r="BH181" s="33" t="s">
        <v>343</v>
      </c>
      <c r="BI181" s="33">
        <v>4</v>
      </c>
      <c r="BJ181" s="33">
        <v>4</v>
      </c>
      <c r="BK181" s="33">
        <v>3</v>
      </c>
      <c r="BL181" s="33">
        <v>4</v>
      </c>
      <c r="BM181" s="33">
        <v>4</v>
      </c>
      <c r="BN181" s="33">
        <v>4</v>
      </c>
      <c r="BO181" s="33">
        <v>5</v>
      </c>
      <c r="BP181" s="33">
        <v>3</v>
      </c>
      <c r="BQ181" s="33">
        <v>4</v>
      </c>
      <c r="BR181" s="33" t="s">
        <v>5</v>
      </c>
      <c r="BS181" s="33">
        <v>2</v>
      </c>
      <c r="BT181" s="33">
        <v>3</v>
      </c>
      <c r="BU181" s="33">
        <v>4</v>
      </c>
      <c r="BV181" s="33">
        <v>3</v>
      </c>
      <c r="BW181" s="33" t="s">
        <v>146</v>
      </c>
      <c r="BY181" s="33" t="s">
        <v>162</v>
      </c>
      <c r="BZ181" s="33" t="s">
        <v>170</v>
      </c>
      <c r="CA181" s="33" t="s">
        <v>176</v>
      </c>
      <c r="CB181" s="33" t="s">
        <v>183</v>
      </c>
      <c r="CC181" s="33" t="s">
        <v>773</v>
      </c>
      <c r="CD181" s="33" t="s">
        <v>202</v>
      </c>
      <c r="CE181" s="33" t="s">
        <v>203</v>
      </c>
      <c r="CF181" s="33" t="s">
        <v>208</v>
      </c>
      <c r="CG181" s="33" t="s">
        <v>214</v>
      </c>
    </row>
    <row r="182" spans="1:86" ht="12.75" x14ac:dyDescent="0.2">
      <c r="A182" s="36">
        <v>43112.382100046292</v>
      </c>
      <c r="B182" s="33">
        <v>4</v>
      </c>
      <c r="C182" s="33">
        <v>3</v>
      </c>
      <c r="D182" s="33">
        <v>1</v>
      </c>
      <c r="E182" s="33">
        <v>1</v>
      </c>
      <c r="F182" s="33">
        <v>3</v>
      </c>
      <c r="G182" s="33">
        <v>5</v>
      </c>
      <c r="H182" s="33">
        <v>2</v>
      </c>
      <c r="I182" s="33">
        <v>5</v>
      </c>
      <c r="J182" s="33">
        <v>2</v>
      </c>
      <c r="K182" s="33">
        <v>4</v>
      </c>
      <c r="L182" s="33">
        <v>5</v>
      </c>
      <c r="M182" s="33">
        <v>4</v>
      </c>
      <c r="N182" s="33">
        <v>5</v>
      </c>
      <c r="O182" s="33">
        <v>5</v>
      </c>
      <c r="P182" s="33">
        <v>4</v>
      </c>
      <c r="Q182" s="33">
        <v>5</v>
      </c>
      <c r="R182" s="33">
        <v>3</v>
      </c>
      <c r="S182" s="33">
        <v>2</v>
      </c>
      <c r="T182" s="33">
        <v>5</v>
      </c>
      <c r="U182" s="33">
        <v>5</v>
      </c>
      <c r="V182" s="33" t="s">
        <v>5</v>
      </c>
      <c r="W182" s="33">
        <v>3</v>
      </c>
      <c r="X182" s="33">
        <v>5</v>
      </c>
      <c r="Y182" s="33">
        <v>3</v>
      </c>
      <c r="Z182" s="33">
        <v>3</v>
      </c>
      <c r="AA182" s="33">
        <v>3</v>
      </c>
      <c r="AB182" s="33">
        <v>5</v>
      </c>
      <c r="AC182" s="33">
        <v>2</v>
      </c>
      <c r="AD182" s="33">
        <v>4</v>
      </c>
      <c r="AE182" s="33">
        <v>5</v>
      </c>
      <c r="AF182" s="33" t="s">
        <v>5</v>
      </c>
      <c r="AG182" s="33">
        <v>5</v>
      </c>
      <c r="AH182" s="33">
        <v>4</v>
      </c>
      <c r="AI182" s="33">
        <v>5</v>
      </c>
      <c r="AJ182" s="33">
        <v>5</v>
      </c>
      <c r="AK182" s="33">
        <v>4</v>
      </c>
      <c r="AL182" s="33">
        <v>3</v>
      </c>
      <c r="AM182" s="33">
        <v>1</v>
      </c>
      <c r="AN182" s="33">
        <v>1</v>
      </c>
      <c r="AO182" s="33">
        <v>3</v>
      </c>
      <c r="AP182" s="33">
        <v>3</v>
      </c>
      <c r="AQ182" s="33">
        <v>2</v>
      </c>
      <c r="AR182" s="33">
        <v>5</v>
      </c>
      <c r="AS182" s="33">
        <v>2</v>
      </c>
      <c r="AT182" s="33">
        <v>3</v>
      </c>
      <c r="AU182" s="33">
        <v>5</v>
      </c>
      <c r="AV182" s="33">
        <v>4</v>
      </c>
      <c r="AW182" s="33">
        <v>4</v>
      </c>
      <c r="AX182" s="33">
        <v>4</v>
      </c>
      <c r="AY182" s="33">
        <v>4</v>
      </c>
      <c r="AZ182" s="33">
        <v>5</v>
      </c>
      <c r="BA182" s="33">
        <v>3</v>
      </c>
      <c r="BB182" s="33">
        <v>3</v>
      </c>
      <c r="BC182" s="33">
        <v>5</v>
      </c>
      <c r="BD182" s="33">
        <v>5</v>
      </c>
      <c r="BE182" s="33" t="s">
        <v>5</v>
      </c>
      <c r="BF182" s="33">
        <v>4</v>
      </c>
      <c r="BH182" s="33" t="s">
        <v>774</v>
      </c>
      <c r="BI182" s="33">
        <v>1</v>
      </c>
      <c r="BJ182" s="33">
        <v>4</v>
      </c>
      <c r="BK182" s="33">
        <v>4</v>
      </c>
      <c r="BL182" s="33">
        <v>2</v>
      </c>
      <c r="BM182" s="33">
        <v>2</v>
      </c>
      <c r="BN182" s="33">
        <v>2</v>
      </c>
      <c r="BO182" s="33">
        <v>2</v>
      </c>
      <c r="BP182" s="33">
        <v>2</v>
      </c>
      <c r="BQ182" s="33">
        <v>2</v>
      </c>
      <c r="BR182" s="33">
        <v>1</v>
      </c>
      <c r="BS182" s="33">
        <v>4</v>
      </c>
      <c r="BT182" s="33">
        <v>2</v>
      </c>
      <c r="BU182" s="33">
        <v>2</v>
      </c>
      <c r="BV182" s="33">
        <v>4</v>
      </c>
      <c r="BW182" s="33" t="s">
        <v>148</v>
      </c>
      <c r="BX182" s="33" t="s">
        <v>775</v>
      </c>
      <c r="BY182" s="33" t="s">
        <v>162</v>
      </c>
      <c r="BZ182" s="33" t="s">
        <v>171</v>
      </c>
      <c r="CA182" s="33" t="s">
        <v>176</v>
      </c>
      <c r="CB182" s="33" t="s">
        <v>183</v>
      </c>
      <c r="CD182" s="33" t="s">
        <v>204</v>
      </c>
      <c r="CE182" s="33" t="s">
        <v>395</v>
      </c>
      <c r="CF182" s="33" t="s">
        <v>208</v>
      </c>
      <c r="CG182" s="33" t="s">
        <v>214</v>
      </c>
    </row>
    <row r="183" spans="1:86" ht="12.75" x14ac:dyDescent="0.2">
      <c r="A183" s="36">
        <v>43112.382258101847</v>
      </c>
      <c r="B183" s="33">
        <v>3</v>
      </c>
      <c r="C183" s="33">
        <v>4</v>
      </c>
      <c r="D183" s="33">
        <v>4</v>
      </c>
      <c r="E183" s="33">
        <v>3</v>
      </c>
      <c r="F183" s="33">
        <v>2</v>
      </c>
      <c r="G183" s="33">
        <v>3</v>
      </c>
      <c r="H183" s="33">
        <v>3</v>
      </c>
      <c r="I183" s="33">
        <v>3</v>
      </c>
      <c r="J183" s="33">
        <v>2</v>
      </c>
      <c r="K183" s="33">
        <v>4</v>
      </c>
      <c r="L183" s="33">
        <v>3</v>
      </c>
      <c r="M183" s="33">
        <v>3</v>
      </c>
      <c r="N183" s="33">
        <v>3</v>
      </c>
      <c r="O183" s="33">
        <v>3</v>
      </c>
      <c r="P183" s="33">
        <v>3</v>
      </c>
      <c r="Q183" s="33">
        <v>4</v>
      </c>
      <c r="R183" s="33">
        <v>3</v>
      </c>
      <c r="S183" s="33">
        <v>3</v>
      </c>
      <c r="T183" s="33">
        <v>4</v>
      </c>
      <c r="U183" s="33">
        <v>2</v>
      </c>
      <c r="V183" s="33">
        <v>2</v>
      </c>
      <c r="W183" s="33">
        <v>3</v>
      </c>
      <c r="X183" s="33">
        <v>3</v>
      </c>
      <c r="Y183" s="33">
        <v>3</v>
      </c>
      <c r="Z183" s="33">
        <v>3</v>
      </c>
      <c r="AA183" s="33">
        <v>3</v>
      </c>
      <c r="AB183" s="33">
        <v>3</v>
      </c>
      <c r="AC183" s="33">
        <v>3</v>
      </c>
      <c r="AD183" s="33">
        <v>4</v>
      </c>
      <c r="AE183" s="33">
        <v>3</v>
      </c>
      <c r="AF183" s="33">
        <v>2</v>
      </c>
      <c r="AG183" s="33">
        <v>3</v>
      </c>
      <c r="AH183" s="33">
        <v>3</v>
      </c>
      <c r="AI183" s="33">
        <v>3</v>
      </c>
      <c r="AJ183" s="33">
        <v>3</v>
      </c>
      <c r="AK183" s="33">
        <v>3</v>
      </c>
      <c r="AL183" s="33">
        <v>4</v>
      </c>
      <c r="AM183" s="33">
        <v>4</v>
      </c>
      <c r="AN183" s="33">
        <v>4</v>
      </c>
      <c r="AO183" s="33">
        <v>2</v>
      </c>
      <c r="AP183" s="33">
        <v>3</v>
      </c>
      <c r="AQ183" s="33">
        <v>3</v>
      </c>
      <c r="AR183" s="33">
        <v>4</v>
      </c>
      <c r="AS183" s="33">
        <v>3</v>
      </c>
      <c r="AT183" s="33">
        <v>3</v>
      </c>
      <c r="AU183" s="33">
        <v>3</v>
      </c>
      <c r="AV183" s="33">
        <v>4</v>
      </c>
      <c r="AW183" s="33">
        <v>3</v>
      </c>
      <c r="AX183" s="33">
        <v>3</v>
      </c>
      <c r="AY183" s="33">
        <v>4</v>
      </c>
      <c r="AZ183" s="33">
        <v>4</v>
      </c>
      <c r="BA183" s="33">
        <v>3</v>
      </c>
      <c r="BB183" s="33">
        <v>3</v>
      </c>
      <c r="BC183" s="33">
        <v>4</v>
      </c>
      <c r="BD183" s="33">
        <v>2</v>
      </c>
      <c r="BE183" s="33">
        <v>3</v>
      </c>
      <c r="BF183" s="33">
        <v>4</v>
      </c>
      <c r="BH183" s="33" t="s">
        <v>336</v>
      </c>
      <c r="BI183" s="33">
        <v>3</v>
      </c>
      <c r="BJ183" s="33">
        <v>3</v>
      </c>
      <c r="BK183" s="33">
        <v>3</v>
      </c>
      <c r="BL183" s="33">
        <v>3</v>
      </c>
      <c r="BM183" s="33">
        <v>3</v>
      </c>
      <c r="BN183" s="33">
        <v>3</v>
      </c>
      <c r="BO183" s="33">
        <v>3</v>
      </c>
      <c r="BP183" s="33">
        <v>3</v>
      </c>
      <c r="BQ183" s="33">
        <v>2</v>
      </c>
      <c r="BR183" s="33">
        <v>2</v>
      </c>
      <c r="BS183" s="33">
        <v>3</v>
      </c>
      <c r="BT183" s="33">
        <v>3</v>
      </c>
      <c r="BU183" s="33">
        <v>3</v>
      </c>
      <c r="BV183" s="33">
        <v>3</v>
      </c>
      <c r="BW183" s="33" t="s">
        <v>776</v>
      </c>
      <c r="BY183" s="33" t="s">
        <v>163</v>
      </c>
      <c r="BZ183" s="33" t="s">
        <v>170</v>
      </c>
      <c r="CA183" s="33" t="s">
        <v>176</v>
      </c>
      <c r="CB183" s="33" t="s">
        <v>183</v>
      </c>
      <c r="CC183" s="33" t="s">
        <v>777</v>
      </c>
      <c r="CD183" s="33" t="s">
        <v>778</v>
      </c>
      <c r="CE183" s="33" t="s">
        <v>633</v>
      </c>
      <c r="CF183" s="33" t="s">
        <v>208</v>
      </c>
      <c r="CG183" s="33" t="s">
        <v>214</v>
      </c>
    </row>
    <row r="184" spans="1:86" ht="12.75" x14ac:dyDescent="0.2">
      <c r="A184" s="36">
        <v>43112.383516273148</v>
      </c>
      <c r="B184" s="33">
        <v>5</v>
      </c>
      <c r="C184" s="33">
        <v>3</v>
      </c>
      <c r="D184" s="33">
        <v>1</v>
      </c>
      <c r="E184" s="33">
        <v>5</v>
      </c>
      <c r="F184" s="33">
        <v>5</v>
      </c>
      <c r="G184" s="33">
        <v>5</v>
      </c>
      <c r="H184" s="33">
        <v>5</v>
      </c>
      <c r="I184" s="33">
        <v>5</v>
      </c>
      <c r="J184" s="33">
        <v>3</v>
      </c>
      <c r="K184" s="33">
        <v>5</v>
      </c>
      <c r="L184" s="33">
        <v>5</v>
      </c>
      <c r="M184" s="33">
        <v>4</v>
      </c>
      <c r="N184" s="33">
        <v>4</v>
      </c>
      <c r="O184" s="33">
        <v>5</v>
      </c>
      <c r="P184" s="33">
        <v>5</v>
      </c>
      <c r="Q184" s="33">
        <v>5</v>
      </c>
      <c r="R184" s="33">
        <v>5</v>
      </c>
      <c r="S184" s="33">
        <v>4</v>
      </c>
      <c r="T184" s="33">
        <v>5</v>
      </c>
      <c r="U184" s="33">
        <v>5</v>
      </c>
      <c r="V184" s="33">
        <v>3</v>
      </c>
      <c r="W184" s="33">
        <v>5</v>
      </c>
      <c r="X184" s="33">
        <v>2</v>
      </c>
      <c r="Y184" s="33">
        <v>4</v>
      </c>
      <c r="Z184" s="33">
        <v>5</v>
      </c>
      <c r="AA184" s="33">
        <v>4</v>
      </c>
      <c r="AB184" s="33">
        <v>5</v>
      </c>
      <c r="AC184" s="33">
        <v>4</v>
      </c>
      <c r="AD184" s="33">
        <v>5</v>
      </c>
      <c r="AE184" s="33">
        <v>2</v>
      </c>
      <c r="AF184" s="33">
        <v>2</v>
      </c>
      <c r="AG184" s="33">
        <v>5</v>
      </c>
      <c r="AH184" s="33">
        <v>5</v>
      </c>
      <c r="AI184" s="33">
        <v>5</v>
      </c>
      <c r="AJ184" s="33">
        <v>2</v>
      </c>
      <c r="AK184" s="33">
        <v>5</v>
      </c>
      <c r="AL184" s="33">
        <v>5</v>
      </c>
      <c r="AM184" s="33">
        <v>4</v>
      </c>
      <c r="AN184" s="33">
        <v>5</v>
      </c>
      <c r="AO184" s="33">
        <v>5</v>
      </c>
      <c r="AP184" s="33">
        <v>5</v>
      </c>
      <c r="AQ184" s="33">
        <v>5</v>
      </c>
      <c r="AR184" s="33">
        <v>5</v>
      </c>
      <c r="AS184" s="33">
        <v>5</v>
      </c>
      <c r="AT184" s="33">
        <v>5</v>
      </c>
      <c r="AU184" s="33">
        <v>5</v>
      </c>
      <c r="AV184" s="33">
        <v>5</v>
      </c>
      <c r="AW184" s="33">
        <v>5</v>
      </c>
      <c r="AX184" s="33">
        <v>5</v>
      </c>
      <c r="AY184" s="33">
        <v>5</v>
      </c>
      <c r="AZ184" s="33">
        <v>4</v>
      </c>
      <c r="BA184" s="33">
        <v>5</v>
      </c>
      <c r="BB184" s="33">
        <v>3</v>
      </c>
      <c r="BC184" s="33">
        <v>5</v>
      </c>
      <c r="BD184" s="33">
        <v>5</v>
      </c>
      <c r="BE184" s="33">
        <v>3</v>
      </c>
      <c r="BF184" s="33">
        <v>5</v>
      </c>
      <c r="BG184" s="33" t="s">
        <v>779</v>
      </c>
      <c r="BH184" s="33" t="s">
        <v>130</v>
      </c>
      <c r="BI184" s="33">
        <v>5</v>
      </c>
      <c r="BJ184" s="33">
        <v>5</v>
      </c>
      <c r="BK184" s="33">
        <v>5</v>
      </c>
      <c r="BL184" s="33">
        <v>5</v>
      </c>
      <c r="BM184" s="33">
        <v>5</v>
      </c>
      <c r="BN184" s="33">
        <v>5</v>
      </c>
      <c r="BO184" s="33">
        <v>4</v>
      </c>
      <c r="BP184" s="33">
        <v>4</v>
      </c>
      <c r="BQ184" s="33">
        <v>5</v>
      </c>
      <c r="BR184" s="33">
        <v>5</v>
      </c>
      <c r="BS184" s="33">
        <v>5</v>
      </c>
      <c r="BT184" s="33">
        <v>5</v>
      </c>
      <c r="BU184" s="33">
        <v>5</v>
      </c>
      <c r="BV184" s="33">
        <v>5</v>
      </c>
      <c r="BW184" s="33" t="s">
        <v>147</v>
      </c>
      <c r="BX184" s="33" t="s">
        <v>780</v>
      </c>
      <c r="BY184" s="33" t="s">
        <v>163</v>
      </c>
      <c r="BZ184" s="33" t="s">
        <v>170</v>
      </c>
      <c r="CA184" s="33" t="s">
        <v>176</v>
      </c>
      <c r="CB184" s="33" t="s">
        <v>422</v>
      </c>
      <c r="CC184" s="33" t="s">
        <v>781</v>
      </c>
      <c r="CD184" s="33" t="s">
        <v>153</v>
      </c>
      <c r="CE184" s="33" t="s">
        <v>498</v>
      </c>
      <c r="CF184" s="33" t="s">
        <v>208</v>
      </c>
      <c r="CG184" s="33" t="s">
        <v>214</v>
      </c>
      <c r="CH184" s="33"/>
    </row>
    <row r="185" spans="1:86" ht="12.75" x14ac:dyDescent="0.2">
      <c r="A185" s="36">
        <v>43112.384010937501</v>
      </c>
      <c r="B185" s="33">
        <v>4</v>
      </c>
      <c r="C185" s="33">
        <v>4</v>
      </c>
      <c r="D185" s="33">
        <v>4</v>
      </c>
      <c r="E185" s="33">
        <v>3</v>
      </c>
      <c r="F185" s="33">
        <v>3</v>
      </c>
      <c r="G185" s="33">
        <v>2</v>
      </c>
      <c r="H185" s="33">
        <v>5</v>
      </c>
      <c r="I185" s="33">
        <v>4</v>
      </c>
      <c r="J185" s="33">
        <v>1</v>
      </c>
      <c r="K185" s="33">
        <v>2</v>
      </c>
      <c r="L185" s="33">
        <v>3</v>
      </c>
      <c r="M185" s="33">
        <v>4</v>
      </c>
      <c r="N185" s="33">
        <v>2</v>
      </c>
      <c r="O185" s="33">
        <v>4</v>
      </c>
      <c r="P185" s="33">
        <v>5</v>
      </c>
      <c r="Q185" s="33">
        <v>5</v>
      </c>
      <c r="R185" s="33">
        <v>4</v>
      </c>
      <c r="S185" s="33">
        <v>2</v>
      </c>
      <c r="T185" s="33">
        <v>3</v>
      </c>
      <c r="U185" s="33">
        <v>3</v>
      </c>
      <c r="V185" s="33">
        <v>2</v>
      </c>
      <c r="W185" s="33">
        <v>5</v>
      </c>
      <c r="X185" s="33">
        <v>3</v>
      </c>
      <c r="Y185" s="33">
        <v>4</v>
      </c>
      <c r="Z185" s="33">
        <v>3</v>
      </c>
      <c r="AA185" s="33">
        <v>4</v>
      </c>
      <c r="AB185" s="33">
        <v>3</v>
      </c>
      <c r="AC185" s="33">
        <v>3</v>
      </c>
      <c r="AD185" s="33">
        <v>4</v>
      </c>
      <c r="AE185" s="33">
        <v>4</v>
      </c>
      <c r="AF185" s="33">
        <v>3</v>
      </c>
      <c r="AG185" s="33">
        <v>2</v>
      </c>
      <c r="AH185" s="33">
        <v>4</v>
      </c>
      <c r="AI185" s="33">
        <v>4</v>
      </c>
      <c r="AJ185" s="33">
        <v>2</v>
      </c>
      <c r="AK185" s="33">
        <v>4</v>
      </c>
      <c r="AL185" s="33">
        <v>5</v>
      </c>
      <c r="AM185" s="33">
        <v>5</v>
      </c>
      <c r="AN185" s="33">
        <v>4</v>
      </c>
      <c r="AO185" s="33">
        <v>3</v>
      </c>
      <c r="AP185" s="33" t="s">
        <v>5</v>
      </c>
      <c r="AQ185" s="33" t="s">
        <v>5</v>
      </c>
      <c r="AR185" s="33">
        <v>5</v>
      </c>
      <c r="AS185" s="33">
        <v>2</v>
      </c>
      <c r="AT185" s="33">
        <v>3</v>
      </c>
      <c r="AU185" s="33">
        <v>3</v>
      </c>
      <c r="AV185" s="33">
        <v>4</v>
      </c>
      <c r="AW185" s="33">
        <v>5</v>
      </c>
      <c r="AX185" s="33">
        <v>4</v>
      </c>
      <c r="AY185" s="33">
        <v>4</v>
      </c>
      <c r="AZ185" s="33">
        <v>5</v>
      </c>
      <c r="BA185" s="33">
        <v>5</v>
      </c>
      <c r="BB185" s="33">
        <v>3</v>
      </c>
      <c r="BC185" s="33">
        <v>3</v>
      </c>
      <c r="BD185" s="33">
        <v>4</v>
      </c>
      <c r="BE185" s="33">
        <v>2</v>
      </c>
      <c r="BF185" s="33">
        <v>5</v>
      </c>
      <c r="BH185" s="33" t="s">
        <v>126</v>
      </c>
      <c r="BI185" s="33">
        <v>2</v>
      </c>
      <c r="BJ185" s="33">
        <v>4</v>
      </c>
      <c r="BK185" s="33">
        <v>3</v>
      </c>
      <c r="BL185" s="33">
        <v>4</v>
      </c>
      <c r="BM185" s="33">
        <v>4</v>
      </c>
      <c r="BN185" s="33">
        <v>3</v>
      </c>
      <c r="BO185" s="33">
        <v>4</v>
      </c>
      <c r="BP185" s="33">
        <v>3</v>
      </c>
      <c r="BQ185" s="33">
        <v>3</v>
      </c>
      <c r="BR185" s="33">
        <v>2</v>
      </c>
      <c r="BS185" s="33">
        <v>4</v>
      </c>
      <c r="BT185" s="33">
        <v>4</v>
      </c>
      <c r="BU185" s="33">
        <v>5</v>
      </c>
      <c r="BV185" s="33">
        <v>3</v>
      </c>
      <c r="BW185" s="33" t="s">
        <v>148</v>
      </c>
      <c r="BX185" s="33" t="s">
        <v>782</v>
      </c>
      <c r="BY185" s="33" t="s">
        <v>162</v>
      </c>
      <c r="BZ185" s="33" t="s">
        <v>170</v>
      </c>
      <c r="CA185" s="33" t="s">
        <v>176</v>
      </c>
      <c r="CB185" s="33" t="s">
        <v>183</v>
      </c>
      <c r="CC185" s="33" t="s">
        <v>345</v>
      </c>
      <c r="CD185" s="33" t="s">
        <v>153</v>
      </c>
      <c r="CF185" s="33" t="s">
        <v>208</v>
      </c>
      <c r="CG185" s="33" t="s">
        <v>214</v>
      </c>
      <c r="CH185" s="33"/>
    </row>
    <row r="186" spans="1:86" ht="12.75" x14ac:dyDescent="0.2">
      <c r="A186" s="36">
        <v>43112.384179618057</v>
      </c>
      <c r="B186" s="33">
        <v>2</v>
      </c>
      <c r="C186" s="33">
        <v>5</v>
      </c>
      <c r="D186" s="33">
        <v>4</v>
      </c>
      <c r="E186" s="33">
        <v>2</v>
      </c>
      <c r="F186" s="33">
        <v>1</v>
      </c>
      <c r="G186" s="33">
        <v>5</v>
      </c>
      <c r="H186" s="33">
        <v>2</v>
      </c>
      <c r="I186" s="33">
        <v>4</v>
      </c>
      <c r="J186" s="33">
        <v>3</v>
      </c>
      <c r="K186" s="33">
        <v>4</v>
      </c>
      <c r="L186" s="33">
        <v>2</v>
      </c>
      <c r="M186" s="33">
        <v>3</v>
      </c>
      <c r="N186" s="33">
        <v>5</v>
      </c>
      <c r="O186" s="33">
        <v>4</v>
      </c>
      <c r="P186" s="33">
        <v>5</v>
      </c>
      <c r="Q186" s="33">
        <v>2</v>
      </c>
      <c r="R186" s="33">
        <v>2</v>
      </c>
      <c r="S186" s="33">
        <v>2</v>
      </c>
      <c r="T186" s="33">
        <v>4</v>
      </c>
      <c r="U186" s="33">
        <v>3</v>
      </c>
      <c r="V186" s="33">
        <v>1</v>
      </c>
      <c r="W186" s="33">
        <v>5</v>
      </c>
      <c r="X186" s="33">
        <v>4</v>
      </c>
      <c r="Y186" s="33">
        <v>3</v>
      </c>
      <c r="Z186" s="33">
        <v>4</v>
      </c>
      <c r="AA186" s="33">
        <v>5</v>
      </c>
      <c r="AB186" s="33">
        <v>4</v>
      </c>
      <c r="AC186" s="33">
        <v>4</v>
      </c>
      <c r="AD186" s="33">
        <v>4</v>
      </c>
      <c r="AE186" s="33">
        <v>4</v>
      </c>
      <c r="AF186" s="33">
        <v>3</v>
      </c>
      <c r="AG186" s="33">
        <v>5</v>
      </c>
      <c r="AH186" s="33">
        <v>5</v>
      </c>
      <c r="AI186" s="33">
        <v>5</v>
      </c>
      <c r="AJ186" s="33">
        <v>4</v>
      </c>
      <c r="AK186" s="33">
        <v>2</v>
      </c>
      <c r="AL186" s="33">
        <v>5</v>
      </c>
      <c r="AM186" s="33">
        <v>4</v>
      </c>
      <c r="AN186" s="33">
        <v>3</v>
      </c>
      <c r="AO186" s="33">
        <v>2</v>
      </c>
      <c r="AP186" s="33">
        <v>5</v>
      </c>
      <c r="AQ186" s="33">
        <v>3</v>
      </c>
      <c r="AR186" s="33">
        <v>5</v>
      </c>
      <c r="AS186" s="33">
        <v>3</v>
      </c>
      <c r="AT186" s="33">
        <v>5</v>
      </c>
      <c r="AU186" s="33">
        <v>2</v>
      </c>
      <c r="AV186" s="33">
        <v>4</v>
      </c>
      <c r="AW186" s="33">
        <v>4</v>
      </c>
      <c r="AX186" s="33">
        <v>4</v>
      </c>
      <c r="AY186" s="33">
        <v>5</v>
      </c>
      <c r="AZ186" s="33">
        <v>2</v>
      </c>
      <c r="BA186" s="33">
        <v>3</v>
      </c>
      <c r="BB186" s="33">
        <v>4</v>
      </c>
      <c r="BC186" s="33">
        <v>5</v>
      </c>
      <c r="BD186" s="33">
        <v>3</v>
      </c>
      <c r="BE186" s="33">
        <v>1</v>
      </c>
      <c r="BF186" s="33">
        <v>5</v>
      </c>
      <c r="BG186" s="33" t="s">
        <v>783</v>
      </c>
      <c r="BH186" s="33" t="s">
        <v>304</v>
      </c>
      <c r="BI186" s="33">
        <v>4</v>
      </c>
      <c r="BJ186" s="33">
        <v>4</v>
      </c>
      <c r="BK186" s="33">
        <v>4</v>
      </c>
      <c r="BL186" s="33">
        <v>5</v>
      </c>
      <c r="BM186" s="33">
        <v>4</v>
      </c>
      <c r="BN186" s="33">
        <v>3</v>
      </c>
      <c r="BO186" s="33">
        <v>3</v>
      </c>
      <c r="BP186" s="33">
        <v>4</v>
      </c>
      <c r="BQ186" s="33">
        <v>5</v>
      </c>
      <c r="BR186" s="33">
        <v>1</v>
      </c>
      <c r="BS186" s="33">
        <v>5</v>
      </c>
      <c r="BT186" s="33">
        <v>4</v>
      </c>
      <c r="BU186" s="33">
        <v>3</v>
      </c>
      <c r="BV186" s="33">
        <v>4</v>
      </c>
      <c r="BW186" s="33" t="s">
        <v>147</v>
      </c>
      <c r="BX186" s="33" t="s">
        <v>784</v>
      </c>
      <c r="BY186" s="33" t="s">
        <v>163</v>
      </c>
      <c r="BZ186" s="33" t="s">
        <v>170</v>
      </c>
      <c r="CA186" s="33" t="s">
        <v>176</v>
      </c>
      <c r="CB186" s="33" t="s">
        <v>183</v>
      </c>
      <c r="CC186" s="33" t="s">
        <v>785</v>
      </c>
      <c r="CD186" s="33" t="s">
        <v>204</v>
      </c>
      <c r="CE186" s="33" t="s">
        <v>702</v>
      </c>
      <c r="CF186" s="33" t="s">
        <v>208</v>
      </c>
      <c r="CG186" s="33" t="s">
        <v>214</v>
      </c>
    </row>
    <row r="187" spans="1:86" ht="12.75" x14ac:dyDescent="0.2">
      <c r="A187" s="36">
        <v>43112.394927361107</v>
      </c>
      <c r="B187" s="33">
        <v>2</v>
      </c>
      <c r="C187" s="33">
        <v>5</v>
      </c>
      <c r="D187" s="33">
        <v>4</v>
      </c>
      <c r="E187" s="33">
        <v>3</v>
      </c>
      <c r="F187" s="33">
        <v>4</v>
      </c>
      <c r="G187" s="33">
        <v>5</v>
      </c>
      <c r="H187" s="33">
        <v>4</v>
      </c>
      <c r="I187" s="33">
        <v>5</v>
      </c>
      <c r="J187" s="33">
        <v>1</v>
      </c>
      <c r="K187" s="33">
        <v>4</v>
      </c>
      <c r="L187" s="33">
        <v>2</v>
      </c>
      <c r="M187" s="33">
        <v>4</v>
      </c>
      <c r="N187" s="33">
        <v>5</v>
      </c>
      <c r="O187" s="33">
        <v>3</v>
      </c>
      <c r="P187" s="33">
        <v>5</v>
      </c>
      <c r="Q187" s="33">
        <v>4</v>
      </c>
      <c r="R187" s="33">
        <v>2</v>
      </c>
      <c r="S187" s="33">
        <v>3</v>
      </c>
      <c r="T187" s="33">
        <v>2</v>
      </c>
      <c r="U187" s="33">
        <v>2</v>
      </c>
      <c r="V187" s="33" t="s">
        <v>5</v>
      </c>
      <c r="W187" s="33">
        <v>4</v>
      </c>
      <c r="X187" s="33">
        <v>5</v>
      </c>
      <c r="Y187" s="33">
        <v>4</v>
      </c>
      <c r="Z187" s="33">
        <v>4</v>
      </c>
      <c r="AA187" s="33">
        <v>5</v>
      </c>
      <c r="AB187" s="33">
        <v>4</v>
      </c>
      <c r="AC187" s="33">
        <v>5</v>
      </c>
      <c r="AD187" s="33">
        <v>3</v>
      </c>
      <c r="AE187" s="33">
        <v>4</v>
      </c>
      <c r="AF187" s="33">
        <v>5</v>
      </c>
      <c r="AG187" s="33">
        <v>5</v>
      </c>
      <c r="AH187" s="33">
        <v>5</v>
      </c>
      <c r="AI187" s="33">
        <v>5</v>
      </c>
      <c r="AJ187" s="33">
        <v>4</v>
      </c>
      <c r="AK187" s="33">
        <v>3</v>
      </c>
      <c r="AL187" s="33">
        <v>4</v>
      </c>
      <c r="AM187" s="33">
        <v>3</v>
      </c>
      <c r="AN187" s="33">
        <v>3</v>
      </c>
      <c r="AO187" s="33">
        <v>1</v>
      </c>
      <c r="AP187" s="33">
        <v>5</v>
      </c>
      <c r="AQ187" s="33">
        <v>4</v>
      </c>
      <c r="AR187" s="33">
        <v>4</v>
      </c>
      <c r="AS187" s="33">
        <v>1</v>
      </c>
      <c r="AT187" s="33">
        <v>4</v>
      </c>
      <c r="AU187" s="33">
        <v>3</v>
      </c>
      <c r="AV187" s="33">
        <v>4</v>
      </c>
      <c r="AW187" s="33">
        <v>4</v>
      </c>
      <c r="AX187" s="33">
        <v>3</v>
      </c>
      <c r="AY187" s="33">
        <v>3</v>
      </c>
      <c r="AZ187" s="33">
        <v>1</v>
      </c>
      <c r="BA187" s="33">
        <v>4</v>
      </c>
      <c r="BB187" s="33">
        <v>1</v>
      </c>
      <c r="BC187" s="33">
        <v>2</v>
      </c>
      <c r="BD187" s="33">
        <v>2</v>
      </c>
      <c r="BE187" s="33">
        <v>2</v>
      </c>
      <c r="BF187" s="33">
        <v>4</v>
      </c>
      <c r="BG187" s="33" t="s">
        <v>786</v>
      </c>
      <c r="BH187" s="33" t="s">
        <v>465</v>
      </c>
      <c r="BI187" s="33">
        <v>4</v>
      </c>
      <c r="BJ187" s="33">
        <v>3</v>
      </c>
      <c r="BK187" s="33">
        <v>2</v>
      </c>
      <c r="BL187" s="33">
        <v>4</v>
      </c>
      <c r="BM187" s="33">
        <v>4</v>
      </c>
      <c r="BN187" s="33">
        <v>5</v>
      </c>
      <c r="BO187" s="33">
        <v>2</v>
      </c>
      <c r="BP187" s="33">
        <v>5</v>
      </c>
      <c r="BQ187" s="33">
        <v>2</v>
      </c>
      <c r="BR187" s="33">
        <v>2</v>
      </c>
      <c r="BS187" s="33">
        <v>3</v>
      </c>
      <c r="BT187" s="33">
        <v>1</v>
      </c>
      <c r="BU187" s="33">
        <v>4</v>
      </c>
      <c r="BV187" s="33">
        <v>4</v>
      </c>
      <c r="BW187" s="33" t="s">
        <v>147</v>
      </c>
      <c r="BX187" s="33" t="s">
        <v>787</v>
      </c>
      <c r="BY187" s="33" t="s">
        <v>163</v>
      </c>
      <c r="BZ187" s="33" t="s">
        <v>170</v>
      </c>
      <c r="CA187" s="33" t="s">
        <v>176</v>
      </c>
      <c r="CB187" s="33" t="s">
        <v>183</v>
      </c>
      <c r="CC187" s="33" t="s">
        <v>345</v>
      </c>
      <c r="CD187" s="33" t="s">
        <v>204</v>
      </c>
      <c r="CE187" s="33" t="s">
        <v>480</v>
      </c>
      <c r="CF187" s="33" t="s">
        <v>307</v>
      </c>
      <c r="CG187" s="33" t="s">
        <v>214</v>
      </c>
    </row>
    <row r="188" spans="1:86" ht="12.75" x14ac:dyDescent="0.2">
      <c r="A188" s="36">
        <v>43112.399163275462</v>
      </c>
      <c r="B188" s="33">
        <v>5</v>
      </c>
      <c r="C188" s="33">
        <v>5</v>
      </c>
      <c r="D188" s="33">
        <v>4</v>
      </c>
      <c r="E188" s="33">
        <v>4</v>
      </c>
      <c r="F188" s="33">
        <v>5</v>
      </c>
      <c r="G188" s="33">
        <v>5</v>
      </c>
      <c r="H188" s="33">
        <v>3</v>
      </c>
      <c r="I188" s="33">
        <v>4</v>
      </c>
      <c r="J188" s="33">
        <v>4</v>
      </c>
      <c r="K188" s="33">
        <v>4</v>
      </c>
      <c r="L188" s="33">
        <v>5</v>
      </c>
      <c r="M188" s="33">
        <v>5</v>
      </c>
      <c r="N188" s="33">
        <v>3</v>
      </c>
      <c r="O188" s="33">
        <v>2</v>
      </c>
      <c r="P188" s="33">
        <v>4</v>
      </c>
      <c r="Q188" s="33">
        <v>5</v>
      </c>
      <c r="R188" s="33">
        <v>3</v>
      </c>
      <c r="S188" s="33">
        <v>4</v>
      </c>
      <c r="T188" s="33">
        <v>4</v>
      </c>
      <c r="U188" s="33">
        <v>3</v>
      </c>
      <c r="V188" s="33" t="s">
        <v>5</v>
      </c>
      <c r="W188" s="33">
        <v>5</v>
      </c>
      <c r="X188" s="33">
        <v>5</v>
      </c>
      <c r="Y188" s="33">
        <v>5</v>
      </c>
      <c r="Z188" s="33">
        <v>5</v>
      </c>
      <c r="AA188" s="33">
        <v>5</v>
      </c>
      <c r="AB188" s="33">
        <v>5</v>
      </c>
      <c r="AC188" s="33">
        <v>5</v>
      </c>
      <c r="AD188" s="33">
        <v>5</v>
      </c>
      <c r="AE188" s="33">
        <v>5</v>
      </c>
      <c r="AF188" s="33">
        <v>5</v>
      </c>
      <c r="AG188" s="33">
        <v>5</v>
      </c>
      <c r="AH188" s="33">
        <v>5</v>
      </c>
      <c r="AI188" s="33">
        <v>5</v>
      </c>
      <c r="AJ188" s="33">
        <v>3</v>
      </c>
      <c r="AK188" s="33">
        <v>5</v>
      </c>
      <c r="AL188" s="33">
        <v>5</v>
      </c>
      <c r="AM188" s="33">
        <v>5</v>
      </c>
      <c r="AN188" s="33">
        <v>4</v>
      </c>
      <c r="AO188" s="33">
        <v>4</v>
      </c>
      <c r="AP188" s="33">
        <v>3</v>
      </c>
      <c r="AQ188" s="33">
        <v>3</v>
      </c>
      <c r="AR188" s="33">
        <v>3</v>
      </c>
      <c r="AS188" s="33">
        <v>2</v>
      </c>
      <c r="AT188" s="33">
        <v>3</v>
      </c>
      <c r="AU188" s="33">
        <v>2</v>
      </c>
      <c r="AV188" s="33">
        <v>5</v>
      </c>
      <c r="AW188" s="33">
        <v>2</v>
      </c>
      <c r="AX188" s="33">
        <v>2</v>
      </c>
      <c r="AY188" s="33">
        <v>2</v>
      </c>
      <c r="AZ188" s="33">
        <v>5</v>
      </c>
      <c r="BA188" s="33">
        <v>2</v>
      </c>
      <c r="BB188" s="33">
        <v>2</v>
      </c>
      <c r="BC188" s="33">
        <v>2</v>
      </c>
      <c r="BD188" s="33">
        <v>2</v>
      </c>
      <c r="BE188" s="33" t="s">
        <v>5</v>
      </c>
      <c r="BF188" s="33">
        <v>5</v>
      </c>
      <c r="BH188" s="33" t="s">
        <v>607</v>
      </c>
      <c r="BI188" s="33">
        <v>4</v>
      </c>
      <c r="BJ188" s="33">
        <v>4</v>
      </c>
      <c r="BK188" s="33">
        <v>5</v>
      </c>
      <c r="BL188" s="33">
        <v>3</v>
      </c>
      <c r="BM188" s="33">
        <v>2</v>
      </c>
      <c r="BN188" s="33">
        <v>2</v>
      </c>
      <c r="BO188" s="33">
        <v>3</v>
      </c>
      <c r="BP188" s="33">
        <v>3</v>
      </c>
      <c r="BQ188" s="33">
        <v>5</v>
      </c>
      <c r="BR188" s="33">
        <v>5</v>
      </c>
      <c r="BS188" s="33">
        <v>5</v>
      </c>
      <c r="BT188" s="33">
        <v>5</v>
      </c>
      <c r="BU188" s="33">
        <v>4</v>
      </c>
      <c r="BV188" s="33">
        <v>5</v>
      </c>
      <c r="BW188" s="33" t="s">
        <v>147</v>
      </c>
      <c r="BY188" s="33" t="s">
        <v>163</v>
      </c>
      <c r="BZ188" s="33" t="s">
        <v>170</v>
      </c>
      <c r="CA188" s="33" t="s">
        <v>176</v>
      </c>
      <c r="CB188" s="33" t="s">
        <v>183</v>
      </c>
      <c r="CC188" s="33" t="s">
        <v>379</v>
      </c>
      <c r="CD188" s="33" t="s">
        <v>203</v>
      </c>
      <c r="CE188" s="33" t="s">
        <v>647</v>
      </c>
      <c r="CF188" s="33" t="s">
        <v>208</v>
      </c>
      <c r="CG188" s="33" t="s">
        <v>214</v>
      </c>
    </row>
    <row r="189" spans="1:86" ht="12.75" x14ac:dyDescent="0.2">
      <c r="A189" s="36">
        <v>43112.400719479163</v>
      </c>
      <c r="B189" s="33">
        <v>3</v>
      </c>
      <c r="C189" s="33" t="s">
        <v>5</v>
      </c>
      <c r="D189" s="33">
        <v>4</v>
      </c>
      <c r="E189" s="33">
        <v>1</v>
      </c>
      <c r="F189" s="33">
        <v>2</v>
      </c>
      <c r="G189" s="33" t="s">
        <v>5</v>
      </c>
      <c r="H189" s="33">
        <v>5</v>
      </c>
      <c r="I189" s="33">
        <v>5</v>
      </c>
      <c r="J189" s="33">
        <v>1</v>
      </c>
      <c r="K189" s="33">
        <v>3</v>
      </c>
      <c r="L189" s="33">
        <v>2</v>
      </c>
      <c r="M189" s="33">
        <v>5</v>
      </c>
      <c r="N189" s="33">
        <v>1</v>
      </c>
      <c r="O189" s="33">
        <v>3</v>
      </c>
      <c r="P189" s="33">
        <v>2</v>
      </c>
      <c r="Q189" s="33">
        <v>4</v>
      </c>
      <c r="R189" s="33">
        <v>4</v>
      </c>
      <c r="S189" s="33">
        <v>1</v>
      </c>
      <c r="T189" s="33">
        <v>2</v>
      </c>
      <c r="U189" s="33">
        <v>2</v>
      </c>
      <c r="V189" s="33">
        <v>1</v>
      </c>
      <c r="W189" s="33" t="s">
        <v>5</v>
      </c>
      <c r="X189" s="33" t="s">
        <v>5</v>
      </c>
      <c r="Y189" s="33">
        <v>4</v>
      </c>
      <c r="Z189" s="33">
        <v>5</v>
      </c>
      <c r="AA189" s="33">
        <v>4</v>
      </c>
      <c r="AB189" s="33" t="s">
        <v>5</v>
      </c>
      <c r="AC189" s="33">
        <v>3</v>
      </c>
      <c r="AD189" s="33">
        <v>5</v>
      </c>
      <c r="AE189" s="33">
        <v>5</v>
      </c>
      <c r="AF189" s="33">
        <v>5</v>
      </c>
      <c r="AG189" s="33" t="s">
        <v>5</v>
      </c>
      <c r="AH189" s="33" t="s">
        <v>5</v>
      </c>
      <c r="AI189" s="33">
        <v>4</v>
      </c>
      <c r="AJ189" s="33">
        <v>5</v>
      </c>
      <c r="AK189" s="33">
        <v>3</v>
      </c>
      <c r="AL189" s="33" t="s">
        <v>5</v>
      </c>
      <c r="AM189" s="33">
        <v>4</v>
      </c>
      <c r="AN189" s="33">
        <v>2</v>
      </c>
      <c r="AO189" s="33">
        <v>1</v>
      </c>
      <c r="AP189" s="33" t="s">
        <v>5</v>
      </c>
      <c r="AQ189" s="33">
        <v>5</v>
      </c>
      <c r="AR189" s="33">
        <v>4</v>
      </c>
      <c r="AS189" s="33">
        <v>1</v>
      </c>
      <c r="AT189" s="33">
        <v>4</v>
      </c>
      <c r="AU189" s="33">
        <v>3</v>
      </c>
      <c r="AV189" s="33">
        <v>4</v>
      </c>
      <c r="AW189" s="33">
        <v>1</v>
      </c>
      <c r="AX189" s="33">
        <v>3</v>
      </c>
      <c r="AY189" s="33">
        <v>2</v>
      </c>
      <c r="AZ189" s="33">
        <v>3</v>
      </c>
      <c r="BA189" s="33">
        <v>4</v>
      </c>
      <c r="BB189" s="33">
        <v>1</v>
      </c>
      <c r="BC189" s="33">
        <v>2</v>
      </c>
      <c r="BD189" s="33">
        <v>1</v>
      </c>
      <c r="BE189" s="33">
        <v>1</v>
      </c>
      <c r="BF189" s="33" t="s">
        <v>5</v>
      </c>
      <c r="BG189" s="33" t="s">
        <v>788</v>
      </c>
      <c r="BH189" s="33" t="s">
        <v>373</v>
      </c>
      <c r="BI189" s="33">
        <v>1</v>
      </c>
      <c r="BJ189" s="33">
        <v>5</v>
      </c>
      <c r="BK189" s="33">
        <v>2</v>
      </c>
      <c r="BL189" s="33">
        <v>4</v>
      </c>
      <c r="BM189" s="33">
        <v>3</v>
      </c>
      <c r="BN189" s="33">
        <v>4</v>
      </c>
      <c r="BO189" s="33">
        <v>1</v>
      </c>
      <c r="BP189" s="33">
        <v>2</v>
      </c>
      <c r="BQ189" s="33">
        <v>2</v>
      </c>
      <c r="BR189" s="33">
        <v>1</v>
      </c>
      <c r="BS189" s="33">
        <v>4</v>
      </c>
      <c r="BT189" s="33">
        <v>1</v>
      </c>
      <c r="BU189" s="33">
        <v>3</v>
      </c>
      <c r="BV189" s="33">
        <v>4</v>
      </c>
      <c r="BW189" s="33" t="s">
        <v>147</v>
      </c>
      <c r="BX189" s="33" t="s">
        <v>789</v>
      </c>
      <c r="BY189" s="33" t="s">
        <v>162</v>
      </c>
      <c r="BZ189" s="33" t="s">
        <v>170</v>
      </c>
      <c r="CA189" s="33" t="s">
        <v>177</v>
      </c>
      <c r="CB189" s="33" t="s">
        <v>183</v>
      </c>
      <c r="CC189" s="33" t="s">
        <v>790</v>
      </c>
      <c r="CD189" s="33" t="s">
        <v>153</v>
      </c>
      <c r="CE189" s="33" t="s">
        <v>410</v>
      </c>
      <c r="CF189" s="33" t="s">
        <v>208</v>
      </c>
      <c r="CG189" s="33" t="s">
        <v>214</v>
      </c>
    </row>
    <row r="190" spans="1:86" ht="12.75" x14ac:dyDescent="0.2">
      <c r="A190" s="36">
        <v>43112.406163958338</v>
      </c>
      <c r="B190" s="33">
        <v>5</v>
      </c>
      <c r="C190" s="33">
        <v>5</v>
      </c>
      <c r="D190" s="33">
        <v>4</v>
      </c>
      <c r="E190" s="33">
        <v>1</v>
      </c>
      <c r="F190" s="33">
        <v>3</v>
      </c>
      <c r="G190" s="33">
        <v>5</v>
      </c>
      <c r="H190" s="33">
        <v>5</v>
      </c>
      <c r="I190" s="33">
        <v>5</v>
      </c>
      <c r="J190" s="33">
        <v>2</v>
      </c>
      <c r="K190" s="33">
        <v>5</v>
      </c>
      <c r="L190" s="33">
        <v>5</v>
      </c>
      <c r="M190" s="33">
        <v>5</v>
      </c>
      <c r="N190" s="33">
        <v>5</v>
      </c>
      <c r="O190" s="33">
        <v>5</v>
      </c>
      <c r="P190" s="33">
        <v>5</v>
      </c>
      <c r="Q190" s="33">
        <v>5</v>
      </c>
      <c r="R190" s="33">
        <v>5</v>
      </c>
      <c r="S190" s="33">
        <v>1</v>
      </c>
      <c r="T190" s="33">
        <v>4</v>
      </c>
      <c r="U190" s="33">
        <v>5</v>
      </c>
      <c r="V190" s="33">
        <v>1</v>
      </c>
      <c r="W190" s="33">
        <v>5</v>
      </c>
      <c r="X190" s="33">
        <v>5</v>
      </c>
      <c r="Y190" s="33">
        <v>3</v>
      </c>
      <c r="Z190" s="33">
        <v>5</v>
      </c>
      <c r="AA190" s="33">
        <v>5</v>
      </c>
      <c r="AB190" s="33">
        <v>5</v>
      </c>
      <c r="AC190" s="33">
        <v>3</v>
      </c>
      <c r="AD190" s="33">
        <v>5</v>
      </c>
      <c r="AE190" s="33">
        <v>5</v>
      </c>
      <c r="AF190" s="33">
        <v>5</v>
      </c>
      <c r="AG190" s="33">
        <v>5</v>
      </c>
      <c r="AH190" s="33">
        <v>5</v>
      </c>
      <c r="AI190" s="33">
        <v>5</v>
      </c>
      <c r="AJ190" s="33">
        <v>5</v>
      </c>
      <c r="AK190" s="33">
        <v>5</v>
      </c>
      <c r="AL190" s="33">
        <v>5</v>
      </c>
      <c r="AM190" s="33">
        <v>3</v>
      </c>
      <c r="AN190" s="33">
        <v>2</v>
      </c>
      <c r="AO190" s="33">
        <v>4</v>
      </c>
      <c r="AP190" s="33">
        <v>5</v>
      </c>
      <c r="AQ190" s="33">
        <v>5</v>
      </c>
      <c r="AR190" s="33">
        <v>5</v>
      </c>
      <c r="AS190" s="33">
        <v>3</v>
      </c>
      <c r="AT190" s="33">
        <v>5</v>
      </c>
      <c r="AU190" s="33">
        <v>5</v>
      </c>
      <c r="AV190" s="33">
        <v>5</v>
      </c>
      <c r="AW190" s="33">
        <v>5</v>
      </c>
      <c r="AX190" s="33">
        <v>5</v>
      </c>
      <c r="AY190" s="33">
        <v>5</v>
      </c>
      <c r="AZ190" s="33">
        <v>5</v>
      </c>
      <c r="BA190" s="33">
        <v>5</v>
      </c>
      <c r="BB190" s="33">
        <v>2</v>
      </c>
      <c r="BC190" s="33">
        <v>5</v>
      </c>
      <c r="BD190" s="33">
        <v>5</v>
      </c>
      <c r="BE190" s="33">
        <v>1</v>
      </c>
      <c r="BF190" s="33">
        <v>5</v>
      </c>
      <c r="BH190" s="33" t="s">
        <v>791</v>
      </c>
      <c r="BI190" s="33" t="s">
        <v>5</v>
      </c>
      <c r="BJ190" s="33">
        <v>5</v>
      </c>
      <c r="BK190" s="33" t="s">
        <v>5</v>
      </c>
      <c r="BL190" s="33">
        <v>5</v>
      </c>
      <c r="BM190" s="33" t="s">
        <v>5</v>
      </c>
      <c r="BN190" s="33">
        <v>5</v>
      </c>
      <c r="BO190" s="33" t="s">
        <v>5</v>
      </c>
      <c r="BP190" s="33">
        <v>5</v>
      </c>
      <c r="BQ190" s="33" t="s">
        <v>5</v>
      </c>
      <c r="BS190" s="33">
        <v>5</v>
      </c>
      <c r="BT190" s="33">
        <v>5</v>
      </c>
      <c r="BU190" s="33" t="s">
        <v>5</v>
      </c>
      <c r="BV190" s="33">
        <v>5</v>
      </c>
      <c r="BW190" s="33" t="s">
        <v>145</v>
      </c>
      <c r="BY190" s="33" t="s">
        <v>163</v>
      </c>
      <c r="BZ190" s="33" t="s">
        <v>172</v>
      </c>
      <c r="CA190" s="33" t="s">
        <v>176</v>
      </c>
      <c r="CB190" s="33" t="s">
        <v>183</v>
      </c>
      <c r="CC190" s="33" t="s">
        <v>345</v>
      </c>
      <c r="CD190" s="33" t="s">
        <v>204</v>
      </c>
      <c r="CE190" s="33" t="s">
        <v>394</v>
      </c>
      <c r="CF190" s="33" t="s">
        <v>550</v>
      </c>
      <c r="CG190" s="33" t="s">
        <v>214</v>
      </c>
    </row>
    <row r="191" spans="1:86" ht="12.75" x14ac:dyDescent="0.2">
      <c r="A191" s="36">
        <v>43112.407631354166</v>
      </c>
      <c r="B191" s="33">
        <v>4</v>
      </c>
      <c r="C191" s="33">
        <v>5</v>
      </c>
      <c r="D191" s="33">
        <v>5</v>
      </c>
      <c r="E191" s="33">
        <v>4</v>
      </c>
      <c r="F191" s="33">
        <v>2</v>
      </c>
      <c r="G191" s="33">
        <v>5</v>
      </c>
      <c r="H191" s="33">
        <v>5</v>
      </c>
      <c r="I191" s="33">
        <v>4</v>
      </c>
      <c r="J191" s="33">
        <v>3</v>
      </c>
      <c r="K191" s="33">
        <v>2</v>
      </c>
      <c r="L191" s="33">
        <v>5</v>
      </c>
      <c r="M191" s="33">
        <v>4</v>
      </c>
      <c r="N191" s="33">
        <v>5</v>
      </c>
      <c r="O191" s="33">
        <v>5</v>
      </c>
      <c r="P191" s="33">
        <v>5</v>
      </c>
      <c r="Q191" s="33">
        <v>5</v>
      </c>
      <c r="R191" s="33">
        <v>2</v>
      </c>
      <c r="S191" s="33">
        <v>3</v>
      </c>
      <c r="T191" s="33">
        <v>4</v>
      </c>
      <c r="U191" s="33">
        <v>2</v>
      </c>
      <c r="V191" s="33">
        <v>1</v>
      </c>
      <c r="W191" s="33">
        <v>5</v>
      </c>
      <c r="X191" s="33">
        <v>5</v>
      </c>
      <c r="Y191" s="33">
        <v>5</v>
      </c>
      <c r="Z191" s="33">
        <v>4</v>
      </c>
      <c r="AA191" s="33">
        <v>4</v>
      </c>
      <c r="AB191" s="33">
        <v>2</v>
      </c>
      <c r="AC191" s="33">
        <v>5</v>
      </c>
      <c r="AD191" s="33">
        <v>4</v>
      </c>
      <c r="AE191" s="33">
        <v>3</v>
      </c>
      <c r="AF191" s="33">
        <v>1</v>
      </c>
      <c r="AG191" s="33">
        <v>3</v>
      </c>
      <c r="AH191" s="33">
        <v>3</v>
      </c>
      <c r="AI191" s="33">
        <v>5</v>
      </c>
      <c r="AJ191" s="33">
        <v>4</v>
      </c>
      <c r="AK191" s="33">
        <v>4</v>
      </c>
      <c r="AL191" s="33">
        <v>5</v>
      </c>
      <c r="AM191" s="33">
        <v>5</v>
      </c>
      <c r="AN191" s="33">
        <v>4</v>
      </c>
      <c r="AO191" s="33">
        <v>3</v>
      </c>
      <c r="AP191" s="33">
        <v>5</v>
      </c>
      <c r="AQ191" s="33">
        <v>5</v>
      </c>
      <c r="AR191" s="33">
        <v>3</v>
      </c>
      <c r="AS191" s="33">
        <v>3</v>
      </c>
      <c r="AT191" s="33">
        <v>1</v>
      </c>
      <c r="AU191" s="33">
        <v>5</v>
      </c>
      <c r="AV191" s="33">
        <v>4</v>
      </c>
      <c r="AW191" s="33">
        <v>5</v>
      </c>
      <c r="AX191" s="33">
        <v>5</v>
      </c>
      <c r="AY191" s="33">
        <v>5</v>
      </c>
      <c r="AZ191" s="33">
        <v>5</v>
      </c>
      <c r="BA191" s="33">
        <v>3</v>
      </c>
      <c r="BB191" s="33">
        <v>3</v>
      </c>
      <c r="BC191" s="33">
        <v>4</v>
      </c>
      <c r="BD191" s="33">
        <v>3</v>
      </c>
      <c r="BE191" s="33">
        <v>1</v>
      </c>
      <c r="BF191" s="33">
        <v>4</v>
      </c>
      <c r="BH191" s="33" t="s">
        <v>792</v>
      </c>
      <c r="BI191" s="33">
        <v>1</v>
      </c>
      <c r="BJ191" s="33">
        <v>4</v>
      </c>
      <c r="BK191" s="33">
        <v>5</v>
      </c>
      <c r="BL191" s="33">
        <v>1</v>
      </c>
      <c r="BM191" s="33">
        <v>1</v>
      </c>
      <c r="BO191" s="33">
        <v>5</v>
      </c>
      <c r="BP191" s="33">
        <v>4</v>
      </c>
      <c r="BQ191" s="33">
        <v>5</v>
      </c>
      <c r="BR191" s="33">
        <v>1</v>
      </c>
      <c r="BS191" s="33">
        <v>5</v>
      </c>
      <c r="BT191" s="33">
        <v>2</v>
      </c>
      <c r="BU191" s="33">
        <v>3</v>
      </c>
      <c r="BV191" s="33">
        <v>4</v>
      </c>
      <c r="BW191" s="33" t="s">
        <v>147</v>
      </c>
      <c r="BX191" s="33" t="s">
        <v>793</v>
      </c>
      <c r="BY191" s="33" t="s">
        <v>163</v>
      </c>
      <c r="BZ191" s="33" t="s">
        <v>170</v>
      </c>
      <c r="CA191" s="33" t="s">
        <v>176</v>
      </c>
      <c r="CB191" s="33" t="s">
        <v>183</v>
      </c>
      <c r="CC191" s="33" t="s">
        <v>794</v>
      </c>
      <c r="CD191" s="33" t="s">
        <v>203</v>
      </c>
      <c r="CE191" s="33" t="s">
        <v>596</v>
      </c>
      <c r="CF191" s="33" t="s">
        <v>208</v>
      </c>
      <c r="CG191" s="33" t="s">
        <v>214</v>
      </c>
      <c r="CH191" s="33"/>
    </row>
    <row r="192" spans="1:86" ht="12.75" x14ac:dyDescent="0.2">
      <c r="A192" s="36">
        <v>43112.414209745373</v>
      </c>
      <c r="B192" s="33">
        <v>2</v>
      </c>
      <c r="C192" s="33">
        <v>5</v>
      </c>
      <c r="D192" s="33">
        <v>4</v>
      </c>
      <c r="E192" s="33">
        <v>4</v>
      </c>
      <c r="F192" s="33">
        <v>1</v>
      </c>
      <c r="G192" s="33">
        <v>4</v>
      </c>
      <c r="H192" s="33">
        <v>1</v>
      </c>
      <c r="I192" s="33">
        <v>2</v>
      </c>
      <c r="J192" s="33">
        <v>1</v>
      </c>
      <c r="K192" s="33">
        <v>2</v>
      </c>
      <c r="L192" s="33">
        <v>1</v>
      </c>
      <c r="M192" s="33">
        <v>3</v>
      </c>
      <c r="N192" s="33">
        <v>2</v>
      </c>
      <c r="O192" s="33">
        <v>1</v>
      </c>
      <c r="P192" s="33">
        <v>3</v>
      </c>
      <c r="Q192" s="33">
        <v>4</v>
      </c>
      <c r="R192" s="33">
        <v>1</v>
      </c>
      <c r="S192" s="33">
        <v>1</v>
      </c>
      <c r="T192" s="33">
        <v>3</v>
      </c>
      <c r="U192" s="33">
        <v>2</v>
      </c>
      <c r="V192" s="33">
        <v>1</v>
      </c>
      <c r="W192" s="33">
        <v>2</v>
      </c>
      <c r="X192" s="33">
        <v>5</v>
      </c>
      <c r="Y192" s="33">
        <v>3</v>
      </c>
      <c r="Z192" s="33">
        <v>3</v>
      </c>
      <c r="AA192" s="33">
        <v>5</v>
      </c>
      <c r="AB192" s="33">
        <v>4</v>
      </c>
      <c r="AC192" s="33">
        <v>4</v>
      </c>
      <c r="AD192" s="33">
        <v>5</v>
      </c>
      <c r="AE192" s="33">
        <v>5</v>
      </c>
      <c r="AF192" s="33">
        <v>1</v>
      </c>
      <c r="AG192" s="33">
        <v>1</v>
      </c>
      <c r="AH192" s="33">
        <v>5</v>
      </c>
      <c r="AI192" s="33">
        <v>3</v>
      </c>
      <c r="AJ192" s="33">
        <v>4</v>
      </c>
      <c r="AK192" s="33">
        <v>3</v>
      </c>
      <c r="AL192" s="33">
        <v>5</v>
      </c>
      <c r="AM192" s="33">
        <v>5</v>
      </c>
      <c r="AN192" s="33">
        <v>4</v>
      </c>
      <c r="AO192" s="33">
        <v>1</v>
      </c>
      <c r="AP192" s="33">
        <v>5</v>
      </c>
      <c r="AQ192" s="33">
        <v>3</v>
      </c>
      <c r="AR192" s="33">
        <v>3</v>
      </c>
      <c r="AS192" s="33">
        <v>1</v>
      </c>
      <c r="AT192" s="33">
        <v>3</v>
      </c>
      <c r="AU192" s="33">
        <v>1</v>
      </c>
      <c r="AV192" s="33">
        <v>2</v>
      </c>
      <c r="AW192" s="33">
        <v>3</v>
      </c>
      <c r="AX192" s="33">
        <v>1</v>
      </c>
      <c r="AY192" s="33">
        <v>4</v>
      </c>
      <c r="AZ192" s="33">
        <v>5</v>
      </c>
      <c r="BA192" s="33">
        <v>1</v>
      </c>
      <c r="BB192" s="33">
        <v>1</v>
      </c>
      <c r="BC192" s="33">
        <v>4</v>
      </c>
      <c r="BD192" s="33">
        <v>3</v>
      </c>
      <c r="BE192" s="33">
        <v>1</v>
      </c>
      <c r="BF192" s="33">
        <v>3</v>
      </c>
      <c r="BG192" s="33" t="s">
        <v>795</v>
      </c>
      <c r="BH192" s="33" t="s">
        <v>130</v>
      </c>
      <c r="BI192" s="33" t="s">
        <v>5</v>
      </c>
      <c r="BJ192" s="33" t="s">
        <v>5</v>
      </c>
      <c r="BK192" s="33">
        <v>5</v>
      </c>
      <c r="BL192" s="33">
        <v>5</v>
      </c>
      <c r="BM192" s="33">
        <v>3</v>
      </c>
      <c r="BN192" s="33">
        <v>5</v>
      </c>
      <c r="BO192" s="33" t="s">
        <v>5</v>
      </c>
      <c r="BP192" s="33" t="s">
        <v>5</v>
      </c>
      <c r="BQ192" s="33" t="s">
        <v>5</v>
      </c>
      <c r="BR192" s="33" t="s">
        <v>5</v>
      </c>
      <c r="BS192" s="33" t="s">
        <v>5</v>
      </c>
      <c r="BT192" s="33">
        <v>1</v>
      </c>
      <c r="BU192" s="33">
        <v>3</v>
      </c>
      <c r="BV192" s="33">
        <v>4</v>
      </c>
      <c r="BW192" s="33" t="s">
        <v>147</v>
      </c>
      <c r="BX192" s="33" t="s">
        <v>796</v>
      </c>
      <c r="BZ192" s="33" t="s">
        <v>170</v>
      </c>
      <c r="CA192" s="33" t="s">
        <v>176</v>
      </c>
      <c r="CB192" s="33" t="s">
        <v>183</v>
      </c>
      <c r="CC192" s="33" t="s">
        <v>345</v>
      </c>
      <c r="CD192" s="33" t="s">
        <v>204</v>
      </c>
      <c r="CE192" s="33" t="s">
        <v>306</v>
      </c>
      <c r="CF192" s="33" t="s">
        <v>208</v>
      </c>
      <c r="CG192" s="33" t="s">
        <v>214</v>
      </c>
    </row>
    <row r="193" spans="1:85" ht="12.75" x14ac:dyDescent="0.2">
      <c r="A193" s="36">
        <v>43112.419828819446</v>
      </c>
      <c r="B193" s="33">
        <v>4</v>
      </c>
      <c r="C193" s="33">
        <v>4</v>
      </c>
      <c r="D193" s="33">
        <v>5</v>
      </c>
      <c r="E193" s="33">
        <v>4</v>
      </c>
      <c r="F193" s="33">
        <v>4</v>
      </c>
      <c r="G193" s="33">
        <v>1</v>
      </c>
      <c r="H193" s="33">
        <v>1</v>
      </c>
      <c r="I193" s="33">
        <v>1</v>
      </c>
      <c r="J193" s="33">
        <v>5</v>
      </c>
      <c r="K193" s="33">
        <v>3</v>
      </c>
      <c r="L193" s="33">
        <v>3</v>
      </c>
      <c r="M193" s="33">
        <v>3</v>
      </c>
      <c r="N193" s="33">
        <v>3</v>
      </c>
      <c r="O193" s="33">
        <v>1</v>
      </c>
      <c r="P193" s="33">
        <v>3</v>
      </c>
      <c r="Q193" s="33">
        <v>2</v>
      </c>
      <c r="R193" s="33">
        <v>3</v>
      </c>
      <c r="S193" s="33">
        <v>4</v>
      </c>
      <c r="T193" s="33">
        <v>3</v>
      </c>
      <c r="U193" s="33">
        <v>5</v>
      </c>
      <c r="V193" s="33" t="s">
        <v>5</v>
      </c>
      <c r="W193" s="33">
        <v>2</v>
      </c>
      <c r="X193" s="33">
        <v>2</v>
      </c>
      <c r="Y193" s="33">
        <v>3</v>
      </c>
      <c r="Z193" s="33">
        <v>3</v>
      </c>
      <c r="AA193" s="33">
        <v>4</v>
      </c>
      <c r="AB193" s="33">
        <v>1</v>
      </c>
      <c r="AC193" s="33">
        <v>3</v>
      </c>
      <c r="AD193" s="33">
        <v>2</v>
      </c>
      <c r="AE193" s="33">
        <v>2</v>
      </c>
      <c r="AF193" s="33">
        <v>3</v>
      </c>
      <c r="AG193" s="33">
        <v>2</v>
      </c>
      <c r="AH193" s="33">
        <v>3</v>
      </c>
      <c r="AI193" s="33">
        <v>2</v>
      </c>
      <c r="AJ193" s="33">
        <v>1</v>
      </c>
      <c r="AK193" s="33">
        <v>3</v>
      </c>
      <c r="AL193" s="33">
        <v>4</v>
      </c>
      <c r="AM193" s="33">
        <v>4</v>
      </c>
      <c r="AN193" s="33">
        <v>4</v>
      </c>
      <c r="AO193" s="33">
        <v>4</v>
      </c>
      <c r="AP193" s="33">
        <v>1</v>
      </c>
      <c r="AQ193" s="33">
        <v>1</v>
      </c>
      <c r="AR193" s="33">
        <v>1</v>
      </c>
      <c r="AS193" s="33">
        <v>5</v>
      </c>
      <c r="AT193" s="33">
        <v>3</v>
      </c>
      <c r="AU193" s="33">
        <v>4</v>
      </c>
      <c r="AV193" s="33">
        <v>3</v>
      </c>
      <c r="AW193" s="33">
        <v>3</v>
      </c>
      <c r="AX193" s="33">
        <v>1</v>
      </c>
      <c r="AY193" s="33">
        <v>3</v>
      </c>
      <c r="AZ193" s="33">
        <v>1</v>
      </c>
      <c r="BA193" s="33">
        <v>3</v>
      </c>
      <c r="BB193" s="33">
        <v>4</v>
      </c>
      <c r="BC193" s="33">
        <v>3</v>
      </c>
      <c r="BD193" s="33">
        <v>3</v>
      </c>
      <c r="BE193" s="33">
        <v>4</v>
      </c>
      <c r="BF193" s="33">
        <v>1</v>
      </c>
      <c r="BH193" s="33" t="s">
        <v>435</v>
      </c>
      <c r="BI193" s="33">
        <v>2</v>
      </c>
      <c r="BJ193" s="33">
        <v>2</v>
      </c>
      <c r="BK193" s="33">
        <v>2</v>
      </c>
      <c r="BL193" s="33">
        <v>1</v>
      </c>
      <c r="BM193" s="33">
        <v>1</v>
      </c>
      <c r="BN193" s="33">
        <v>2</v>
      </c>
      <c r="BO193" s="33">
        <v>3</v>
      </c>
      <c r="BP193" s="33">
        <v>3</v>
      </c>
      <c r="BQ193" s="33">
        <v>3</v>
      </c>
      <c r="BR193" s="33">
        <v>4</v>
      </c>
      <c r="BS193" s="33">
        <v>3</v>
      </c>
      <c r="BT193" s="33">
        <v>3</v>
      </c>
      <c r="BU193" s="33">
        <v>2</v>
      </c>
      <c r="BV193" s="33">
        <v>2</v>
      </c>
      <c r="BW193" s="33" t="s">
        <v>146</v>
      </c>
      <c r="BX193" s="33" t="s">
        <v>797</v>
      </c>
      <c r="BY193" s="33" t="s">
        <v>163</v>
      </c>
      <c r="BZ193" s="33" t="s">
        <v>170</v>
      </c>
      <c r="CA193" s="33" t="s">
        <v>176</v>
      </c>
      <c r="CB193" s="33" t="s">
        <v>183</v>
      </c>
      <c r="CC193" s="33" t="s">
        <v>798</v>
      </c>
      <c r="CD193" s="33" t="s">
        <v>153</v>
      </c>
      <c r="CE193" s="33" t="s">
        <v>410</v>
      </c>
      <c r="CF193" s="33" t="s">
        <v>208</v>
      </c>
      <c r="CG193" s="33" t="s">
        <v>214</v>
      </c>
    </row>
    <row r="194" spans="1:85" ht="12.75" x14ac:dyDescent="0.2">
      <c r="A194" s="36">
        <v>43112.426392974536</v>
      </c>
      <c r="B194" s="33">
        <v>1</v>
      </c>
      <c r="C194" s="33">
        <v>2</v>
      </c>
      <c r="D194" s="33">
        <v>5</v>
      </c>
      <c r="E194" s="33">
        <v>3</v>
      </c>
      <c r="F194" s="33">
        <v>1</v>
      </c>
      <c r="G194" s="33">
        <v>5</v>
      </c>
      <c r="H194" s="33">
        <v>5</v>
      </c>
      <c r="I194" s="33">
        <v>1</v>
      </c>
      <c r="J194" s="33">
        <v>1</v>
      </c>
      <c r="K194" s="33">
        <v>1</v>
      </c>
      <c r="L194" s="33">
        <v>1</v>
      </c>
      <c r="M194" s="33">
        <v>1</v>
      </c>
      <c r="N194" s="33">
        <v>2</v>
      </c>
      <c r="O194" s="33">
        <v>2</v>
      </c>
      <c r="P194" s="33">
        <v>1</v>
      </c>
      <c r="Q194" s="33">
        <v>1</v>
      </c>
      <c r="R194" s="33">
        <v>1</v>
      </c>
      <c r="S194" s="33">
        <v>1</v>
      </c>
      <c r="T194" s="33">
        <v>2</v>
      </c>
      <c r="U194" s="33">
        <v>3</v>
      </c>
      <c r="V194" s="33">
        <v>1</v>
      </c>
      <c r="W194" s="33">
        <v>3</v>
      </c>
      <c r="X194" s="33" t="s">
        <v>5</v>
      </c>
      <c r="Y194" s="33" t="s">
        <v>5</v>
      </c>
      <c r="Z194" s="33" t="s">
        <v>5</v>
      </c>
      <c r="AA194" s="33" t="s">
        <v>5</v>
      </c>
      <c r="AB194" s="33" t="s">
        <v>5</v>
      </c>
      <c r="AC194" s="33" t="s">
        <v>5</v>
      </c>
      <c r="AD194" s="33" t="s">
        <v>5</v>
      </c>
      <c r="AE194" s="33" t="s">
        <v>5</v>
      </c>
      <c r="AF194" s="33" t="s">
        <v>5</v>
      </c>
      <c r="AG194" s="33" t="s">
        <v>5</v>
      </c>
      <c r="AH194" s="33" t="s">
        <v>5</v>
      </c>
      <c r="AI194" s="33" t="s">
        <v>5</v>
      </c>
      <c r="AJ194" s="33" t="s">
        <v>5</v>
      </c>
      <c r="AK194" s="33">
        <v>1</v>
      </c>
      <c r="AL194" s="33">
        <v>4</v>
      </c>
      <c r="AM194" s="33">
        <v>5</v>
      </c>
      <c r="AN194" s="33">
        <v>3</v>
      </c>
      <c r="AO194" s="33">
        <v>1</v>
      </c>
      <c r="AP194" s="33">
        <v>5</v>
      </c>
      <c r="AQ194" s="33">
        <v>5</v>
      </c>
      <c r="AR194" s="33">
        <v>1</v>
      </c>
      <c r="AS194" s="33">
        <v>1</v>
      </c>
      <c r="AT194" s="33">
        <v>1</v>
      </c>
      <c r="AU194" s="33">
        <v>1</v>
      </c>
      <c r="AV194" s="33">
        <v>1</v>
      </c>
      <c r="AW194" s="33">
        <v>2</v>
      </c>
      <c r="AX194" s="33">
        <v>1</v>
      </c>
      <c r="AY194" s="33">
        <v>3</v>
      </c>
      <c r="AZ194" s="33">
        <v>1</v>
      </c>
      <c r="BA194" s="33">
        <v>1</v>
      </c>
      <c r="BB194" s="33">
        <v>1</v>
      </c>
      <c r="BC194" s="33">
        <v>2</v>
      </c>
      <c r="BD194" s="33">
        <v>3</v>
      </c>
      <c r="BE194" s="33">
        <v>1</v>
      </c>
      <c r="BF194" s="33">
        <v>4</v>
      </c>
      <c r="BI194" s="33" t="s">
        <v>5</v>
      </c>
      <c r="BJ194" s="33" t="s">
        <v>5</v>
      </c>
      <c r="BK194" s="33" t="s">
        <v>5</v>
      </c>
      <c r="BL194" s="33" t="s">
        <v>5</v>
      </c>
      <c r="BM194" s="33" t="s">
        <v>5</v>
      </c>
      <c r="BN194" s="33" t="s">
        <v>5</v>
      </c>
      <c r="BO194" s="33" t="s">
        <v>5</v>
      </c>
      <c r="BP194" s="33" t="s">
        <v>5</v>
      </c>
      <c r="BQ194" s="33" t="s">
        <v>5</v>
      </c>
      <c r="BR194" s="33" t="s">
        <v>5</v>
      </c>
      <c r="BS194" s="33" t="s">
        <v>5</v>
      </c>
      <c r="BT194" s="33" t="s">
        <v>5</v>
      </c>
      <c r="BU194" s="33" t="s">
        <v>5</v>
      </c>
      <c r="BV194" s="33" t="s">
        <v>5</v>
      </c>
      <c r="BW194" s="33" t="s">
        <v>147</v>
      </c>
      <c r="BY194" s="33" t="s">
        <v>163</v>
      </c>
      <c r="BZ194" s="33" t="s">
        <v>172</v>
      </c>
      <c r="CA194" s="33" t="s">
        <v>176</v>
      </c>
      <c r="CB194" s="33" t="s">
        <v>183</v>
      </c>
      <c r="CC194" s="33" t="s">
        <v>799</v>
      </c>
      <c r="CD194" s="33" t="s">
        <v>202</v>
      </c>
      <c r="CE194" s="33" t="s">
        <v>468</v>
      </c>
      <c r="CF194" s="33" t="s">
        <v>208</v>
      </c>
      <c r="CG194" s="33" t="s">
        <v>214</v>
      </c>
    </row>
    <row r="195" spans="1:85" ht="12.75" x14ac:dyDescent="0.2">
      <c r="A195" s="36">
        <v>43112.427594432869</v>
      </c>
      <c r="B195" s="33">
        <v>3</v>
      </c>
      <c r="C195" s="33">
        <v>5</v>
      </c>
      <c r="D195" s="33">
        <v>5</v>
      </c>
      <c r="E195" s="33">
        <v>1</v>
      </c>
      <c r="F195" s="33">
        <v>1</v>
      </c>
      <c r="G195" s="33">
        <v>5</v>
      </c>
      <c r="H195" s="33">
        <v>1</v>
      </c>
      <c r="I195" s="33">
        <v>2</v>
      </c>
      <c r="J195" s="33">
        <v>2</v>
      </c>
      <c r="K195" s="33">
        <v>2</v>
      </c>
      <c r="L195" s="33">
        <v>2</v>
      </c>
      <c r="M195" s="33">
        <v>3</v>
      </c>
      <c r="N195" s="33">
        <v>1</v>
      </c>
      <c r="O195" s="33">
        <v>2</v>
      </c>
      <c r="P195" s="33">
        <v>2</v>
      </c>
      <c r="Q195" s="33">
        <v>5</v>
      </c>
      <c r="R195" s="33">
        <v>1</v>
      </c>
      <c r="S195" s="33">
        <v>2</v>
      </c>
      <c r="T195" s="33">
        <v>1</v>
      </c>
      <c r="U195" s="33">
        <v>2</v>
      </c>
      <c r="V195" s="33">
        <v>5</v>
      </c>
      <c r="W195" s="33">
        <v>5</v>
      </c>
      <c r="X195" s="33">
        <v>1</v>
      </c>
      <c r="Y195" s="33">
        <v>3</v>
      </c>
      <c r="Z195" s="33">
        <v>5</v>
      </c>
      <c r="AA195" s="33">
        <v>4</v>
      </c>
      <c r="AB195" s="33">
        <v>3</v>
      </c>
      <c r="AC195" s="33">
        <v>4</v>
      </c>
      <c r="AD195" s="33">
        <v>2</v>
      </c>
      <c r="AE195" s="33">
        <v>1</v>
      </c>
      <c r="AF195" s="33">
        <v>2</v>
      </c>
      <c r="AG195" s="33">
        <v>1</v>
      </c>
      <c r="AH195" s="33">
        <v>2</v>
      </c>
      <c r="AI195" s="33">
        <v>5</v>
      </c>
      <c r="AJ195" s="33">
        <v>4</v>
      </c>
      <c r="AK195" s="33">
        <v>3</v>
      </c>
      <c r="AL195" s="33">
        <v>5</v>
      </c>
      <c r="AM195" s="33">
        <v>5</v>
      </c>
      <c r="AN195" s="33">
        <v>1</v>
      </c>
      <c r="AO195" s="33">
        <v>1</v>
      </c>
      <c r="AP195" s="33">
        <v>5</v>
      </c>
      <c r="AQ195" s="33">
        <v>1</v>
      </c>
      <c r="AR195" s="33">
        <v>2</v>
      </c>
      <c r="AS195" s="33">
        <v>5</v>
      </c>
      <c r="AT195" s="33">
        <v>1</v>
      </c>
      <c r="AU195" s="33">
        <v>1</v>
      </c>
      <c r="AV195" s="33">
        <v>3</v>
      </c>
      <c r="AW195" s="33">
        <v>1</v>
      </c>
      <c r="AX195" s="33">
        <v>2</v>
      </c>
      <c r="AY195" s="33">
        <v>3</v>
      </c>
      <c r="AZ195" s="33">
        <v>5</v>
      </c>
      <c r="BA195" s="33">
        <v>1</v>
      </c>
      <c r="BB195" s="33">
        <v>3</v>
      </c>
      <c r="BC195" s="33">
        <v>1</v>
      </c>
      <c r="BD195" s="33">
        <v>2</v>
      </c>
      <c r="BE195" s="33">
        <v>2</v>
      </c>
      <c r="BF195" s="33">
        <v>4</v>
      </c>
      <c r="BI195" s="33" t="s">
        <v>5</v>
      </c>
      <c r="BJ195" s="33" t="s">
        <v>5</v>
      </c>
      <c r="BK195" s="33" t="s">
        <v>5</v>
      </c>
      <c r="BL195" s="33" t="s">
        <v>5</v>
      </c>
      <c r="BM195" s="33" t="s">
        <v>5</v>
      </c>
      <c r="BN195" s="33">
        <v>2</v>
      </c>
      <c r="BO195" s="33">
        <v>3</v>
      </c>
      <c r="BP195" s="33">
        <v>3</v>
      </c>
      <c r="BQ195" s="33">
        <v>1</v>
      </c>
      <c r="BR195" s="33" t="s">
        <v>5</v>
      </c>
      <c r="BS195" s="33">
        <v>4</v>
      </c>
      <c r="BT195" s="33">
        <v>1</v>
      </c>
      <c r="BU195" s="33">
        <v>4</v>
      </c>
      <c r="BV195" s="33">
        <v>3</v>
      </c>
      <c r="BW195" s="33" t="s">
        <v>148</v>
      </c>
      <c r="BY195" s="33" t="s">
        <v>163</v>
      </c>
      <c r="BZ195" s="33" t="s">
        <v>170</v>
      </c>
      <c r="CA195" s="33" t="s">
        <v>176</v>
      </c>
      <c r="CB195" s="33" t="s">
        <v>183</v>
      </c>
      <c r="CD195" s="33" t="s">
        <v>203</v>
      </c>
      <c r="CE195" s="33" t="s">
        <v>153</v>
      </c>
      <c r="CF195" s="33" t="s">
        <v>208</v>
      </c>
      <c r="CG195" s="33" t="s">
        <v>214</v>
      </c>
    </row>
    <row r="196" spans="1:85" ht="12.75" x14ac:dyDescent="0.2">
      <c r="A196" s="36">
        <v>43112.429314768524</v>
      </c>
      <c r="B196" s="33">
        <v>2</v>
      </c>
      <c r="C196" s="33">
        <v>5</v>
      </c>
      <c r="D196" s="33">
        <v>5</v>
      </c>
      <c r="E196" s="33">
        <v>1</v>
      </c>
      <c r="F196" s="33">
        <v>4</v>
      </c>
      <c r="G196" s="33">
        <v>5</v>
      </c>
      <c r="H196" s="33">
        <v>5</v>
      </c>
      <c r="I196" s="33">
        <v>1</v>
      </c>
      <c r="J196" s="33">
        <v>1</v>
      </c>
      <c r="K196" s="33">
        <v>4</v>
      </c>
      <c r="L196" s="33">
        <v>4</v>
      </c>
      <c r="M196" s="33">
        <v>5</v>
      </c>
      <c r="N196" s="33">
        <v>3</v>
      </c>
      <c r="O196" s="33">
        <v>1</v>
      </c>
      <c r="P196" s="33">
        <v>5</v>
      </c>
      <c r="Q196" s="33">
        <v>3</v>
      </c>
      <c r="R196" s="33">
        <v>1</v>
      </c>
      <c r="S196" s="33">
        <v>1</v>
      </c>
      <c r="T196" s="33">
        <v>3</v>
      </c>
      <c r="U196" s="33">
        <v>1</v>
      </c>
      <c r="V196" s="33">
        <v>3</v>
      </c>
      <c r="W196" s="33">
        <v>1</v>
      </c>
      <c r="X196" s="33">
        <v>5</v>
      </c>
      <c r="Y196" s="33">
        <v>3</v>
      </c>
      <c r="Z196" s="33">
        <v>4</v>
      </c>
      <c r="AA196" s="33">
        <v>5</v>
      </c>
      <c r="AB196" s="33">
        <v>5</v>
      </c>
      <c r="AC196" s="33">
        <v>4</v>
      </c>
      <c r="AD196" s="33">
        <v>5</v>
      </c>
      <c r="AE196" s="33">
        <v>3</v>
      </c>
      <c r="AF196" s="33">
        <v>3</v>
      </c>
      <c r="AG196" s="33">
        <v>3</v>
      </c>
      <c r="AH196" s="33">
        <v>3</v>
      </c>
      <c r="AI196" s="33">
        <v>5</v>
      </c>
      <c r="AJ196" s="33">
        <v>3</v>
      </c>
      <c r="AK196" s="33">
        <v>4</v>
      </c>
      <c r="AL196" s="33">
        <v>5</v>
      </c>
      <c r="AM196" s="33">
        <v>5</v>
      </c>
      <c r="AN196" s="33">
        <v>3</v>
      </c>
      <c r="AO196" s="33">
        <v>4</v>
      </c>
      <c r="AP196" s="33">
        <v>5</v>
      </c>
      <c r="AQ196" s="33">
        <v>4</v>
      </c>
      <c r="AR196" s="33">
        <v>4</v>
      </c>
      <c r="AS196" s="33">
        <v>4</v>
      </c>
      <c r="AT196" s="33">
        <v>4</v>
      </c>
      <c r="AU196" s="33">
        <v>3</v>
      </c>
      <c r="AV196" s="33">
        <v>5</v>
      </c>
      <c r="AW196" s="33">
        <v>4</v>
      </c>
      <c r="AX196" s="33">
        <v>3</v>
      </c>
      <c r="AY196" s="33">
        <v>4</v>
      </c>
      <c r="AZ196" s="33">
        <v>4</v>
      </c>
      <c r="BA196" s="33">
        <v>2</v>
      </c>
      <c r="BB196" s="33">
        <v>4</v>
      </c>
      <c r="BC196" s="33">
        <v>4</v>
      </c>
      <c r="BD196" s="33">
        <v>5</v>
      </c>
      <c r="BE196" s="33">
        <v>3</v>
      </c>
      <c r="BF196" s="33">
        <v>5</v>
      </c>
      <c r="BH196" s="33" t="s">
        <v>432</v>
      </c>
      <c r="BI196" s="33">
        <v>4</v>
      </c>
      <c r="BJ196" s="33">
        <v>4</v>
      </c>
      <c r="BK196" s="33">
        <v>4</v>
      </c>
      <c r="BL196" s="33">
        <v>5</v>
      </c>
      <c r="BM196" s="33">
        <v>4</v>
      </c>
      <c r="BN196" s="33">
        <v>5</v>
      </c>
      <c r="BO196" s="33" t="s">
        <v>5</v>
      </c>
      <c r="BP196" s="33" t="s">
        <v>5</v>
      </c>
      <c r="BQ196" s="33">
        <v>2</v>
      </c>
      <c r="BR196" s="33" t="s">
        <v>5</v>
      </c>
      <c r="BS196" s="33">
        <v>1</v>
      </c>
      <c r="BT196" s="33">
        <v>4</v>
      </c>
      <c r="BU196" s="33">
        <v>5</v>
      </c>
      <c r="BV196" s="33">
        <v>3</v>
      </c>
      <c r="BW196" s="33" t="s">
        <v>147</v>
      </c>
      <c r="BX196" s="33" t="s">
        <v>800</v>
      </c>
      <c r="BY196" s="33" t="s">
        <v>163</v>
      </c>
      <c r="BZ196" s="33" t="s">
        <v>169</v>
      </c>
      <c r="CA196" s="33" t="s">
        <v>176</v>
      </c>
      <c r="CB196" s="33" t="s">
        <v>183</v>
      </c>
      <c r="CC196" s="33" t="s">
        <v>345</v>
      </c>
      <c r="CD196" s="33" t="s">
        <v>204</v>
      </c>
      <c r="CE196" s="33" t="s">
        <v>204</v>
      </c>
      <c r="CF196" s="33" t="s">
        <v>208</v>
      </c>
      <c r="CG196" s="33" t="s">
        <v>214</v>
      </c>
    </row>
    <row r="197" spans="1:85" ht="12.75" x14ac:dyDescent="0.2">
      <c r="A197" s="36">
        <v>43112.433525474538</v>
      </c>
      <c r="B197" s="33">
        <v>5</v>
      </c>
      <c r="C197" s="33">
        <v>5</v>
      </c>
      <c r="D197" s="33">
        <v>4</v>
      </c>
      <c r="E197" s="33">
        <v>4</v>
      </c>
      <c r="F197" s="33">
        <v>1</v>
      </c>
      <c r="G197" s="33">
        <v>5</v>
      </c>
      <c r="H197" s="33">
        <v>4</v>
      </c>
      <c r="I197" s="33">
        <v>5</v>
      </c>
      <c r="J197" s="33">
        <v>3</v>
      </c>
      <c r="K197" s="33">
        <v>5</v>
      </c>
      <c r="L197" s="33">
        <v>4</v>
      </c>
      <c r="M197" s="33">
        <v>5</v>
      </c>
      <c r="N197" s="33">
        <v>5</v>
      </c>
      <c r="O197" s="33">
        <v>5</v>
      </c>
      <c r="P197" s="33">
        <v>5</v>
      </c>
      <c r="Q197" s="33">
        <v>4</v>
      </c>
      <c r="R197" s="33">
        <v>5</v>
      </c>
      <c r="S197" s="33">
        <v>5</v>
      </c>
      <c r="T197" s="33">
        <v>5</v>
      </c>
      <c r="U197" s="33">
        <v>5</v>
      </c>
      <c r="V197" s="33">
        <v>3</v>
      </c>
      <c r="W197" s="33">
        <v>5</v>
      </c>
      <c r="X197" s="33">
        <v>4</v>
      </c>
      <c r="Y197" s="33">
        <v>4</v>
      </c>
      <c r="Z197" s="33">
        <v>5</v>
      </c>
      <c r="AA197" s="33">
        <v>5</v>
      </c>
      <c r="AB197" s="33">
        <v>5</v>
      </c>
      <c r="AC197" s="33">
        <v>5</v>
      </c>
      <c r="AD197" s="33">
        <v>5</v>
      </c>
      <c r="AE197" s="33">
        <v>4</v>
      </c>
      <c r="AF197" s="33">
        <v>5</v>
      </c>
      <c r="AG197" s="33">
        <v>5</v>
      </c>
      <c r="AH197" s="33">
        <v>5</v>
      </c>
      <c r="AI197" s="33">
        <v>5</v>
      </c>
      <c r="AJ197" s="33">
        <v>5</v>
      </c>
      <c r="AK197" s="33">
        <v>5</v>
      </c>
      <c r="AL197" s="33">
        <v>5</v>
      </c>
      <c r="AM197" s="33">
        <v>5</v>
      </c>
      <c r="AN197" s="33">
        <v>4</v>
      </c>
      <c r="AO197" s="33">
        <v>2</v>
      </c>
      <c r="AP197" s="33">
        <v>5</v>
      </c>
      <c r="AQ197" s="33">
        <v>4</v>
      </c>
      <c r="AR197" s="33">
        <v>5</v>
      </c>
      <c r="AS197" s="33">
        <v>2</v>
      </c>
      <c r="AT197" s="33">
        <v>5</v>
      </c>
      <c r="AU197" s="33">
        <v>4</v>
      </c>
      <c r="AV197" s="33">
        <v>5</v>
      </c>
      <c r="AW197" s="33">
        <v>4</v>
      </c>
      <c r="AX197" s="33">
        <v>5</v>
      </c>
      <c r="AY197" s="33">
        <v>5</v>
      </c>
      <c r="AZ197" s="33">
        <v>5</v>
      </c>
      <c r="BA197" s="33">
        <v>5</v>
      </c>
      <c r="BB197" s="33">
        <v>4</v>
      </c>
      <c r="BC197" s="33">
        <v>4</v>
      </c>
      <c r="BD197" s="33">
        <v>5</v>
      </c>
      <c r="BE197" s="33">
        <v>3</v>
      </c>
      <c r="BF197" s="33">
        <v>5</v>
      </c>
      <c r="BH197" s="33" t="s">
        <v>801</v>
      </c>
      <c r="BI197" s="33">
        <v>3</v>
      </c>
      <c r="BJ197" s="33">
        <v>4</v>
      </c>
      <c r="BK197" s="33">
        <v>5</v>
      </c>
      <c r="BL197" s="33">
        <v>5</v>
      </c>
      <c r="BM197" s="33">
        <v>4</v>
      </c>
      <c r="BN197" s="33">
        <v>4</v>
      </c>
      <c r="BO197" s="33">
        <v>5</v>
      </c>
      <c r="BP197" s="33">
        <v>3</v>
      </c>
      <c r="BQ197" s="33">
        <v>4</v>
      </c>
      <c r="BR197" s="33">
        <v>5</v>
      </c>
      <c r="BS197" s="33">
        <v>5</v>
      </c>
      <c r="BT197" s="33">
        <v>1</v>
      </c>
      <c r="BU197" s="33">
        <v>5</v>
      </c>
      <c r="BV197" s="33">
        <v>2</v>
      </c>
      <c r="BW197" s="33" t="s">
        <v>148</v>
      </c>
      <c r="BX197" s="33" t="s">
        <v>802</v>
      </c>
      <c r="BY197" s="33" t="s">
        <v>162</v>
      </c>
      <c r="BZ197" s="33" t="s">
        <v>172</v>
      </c>
      <c r="CA197" s="33" t="s">
        <v>176</v>
      </c>
      <c r="CB197" s="33" t="s">
        <v>183</v>
      </c>
      <c r="CC197" s="33" t="s">
        <v>194</v>
      </c>
      <c r="CD197" s="33" t="s">
        <v>202</v>
      </c>
      <c r="CE197" s="33" t="s">
        <v>803</v>
      </c>
      <c r="CF197" s="33" t="s">
        <v>208</v>
      </c>
      <c r="CG197" s="33" t="s">
        <v>214</v>
      </c>
    </row>
    <row r="198" spans="1:85" ht="12.75" x14ac:dyDescent="0.2">
      <c r="A198" s="36">
        <v>43112.434004363429</v>
      </c>
      <c r="B198" s="33">
        <v>2</v>
      </c>
      <c r="C198" s="33">
        <v>2</v>
      </c>
      <c r="D198" s="33">
        <v>1</v>
      </c>
      <c r="E198" s="33">
        <v>1</v>
      </c>
      <c r="F198" s="33">
        <v>2</v>
      </c>
      <c r="G198" s="33">
        <v>5</v>
      </c>
      <c r="H198" s="33">
        <v>4</v>
      </c>
      <c r="I198" s="33">
        <v>5</v>
      </c>
      <c r="J198" s="33">
        <v>4</v>
      </c>
      <c r="K198" s="33">
        <v>1</v>
      </c>
      <c r="L198" s="33">
        <v>1</v>
      </c>
      <c r="M198" s="33">
        <v>1</v>
      </c>
      <c r="N198" s="33">
        <v>2</v>
      </c>
      <c r="O198" s="33">
        <v>3</v>
      </c>
      <c r="P198" s="33">
        <v>3</v>
      </c>
      <c r="Q198" s="33">
        <v>2</v>
      </c>
      <c r="R198" s="33">
        <v>2</v>
      </c>
      <c r="S198" s="33">
        <v>2</v>
      </c>
      <c r="T198" s="33">
        <v>5</v>
      </c>
      <c r="U198" s="33">
        <v>2</v>
      </c>
      <c r="V198" s="33">
        <v>2</v>
      </c>
      <c r="W198" s="33">
        <v>4</v>
      </c>
      <c r="X198" s="33">
        <v>3</v>
      </c>
      <c r="Y198" s="33">
        <v>3</v>
      </c>
      <c r="Z198" s="33">
        <v>4</v>
      </c>
      <c r="AA198" s="33">
        <v>3</v>
      </c>
      <c r="AB198" s="33">
        <v>5</v>
      </c>
      <c r="AC198" s="33">
        <v>2</v>
      </c>
      <c r="AD198" s="33">
        <v>5</v>
      </c>
      <c r="AE198" s="33">
        <v>4</v>
      </c>
      <c r="AF198" s="33">
        <v>2</v>
      </c>
      <c r="AG198" s="33">
        <v>5</v>
      </c>
      <c r="AH198" s="33">
        <v>3</v>
      </c>
      <c r="AI198" s="33">
        <v>5</v>
      </c>
      <c r="AJ198" s="33">
        <v>2</v>
      </c>
      <c r="AK198" s="33">
        <v>2</v>
      </c>
      <c r="AL198" s="33">
        <v>2</v>
      </c>
      <c r="AM198" s="33">
        <v>1</v>
      </c>
      <c r="AN198" s="33">
        <v>1</v>
      </c>
      <c r="AO198" s="33">
        <v>1</v>
      </c>
      <c r="AP198" s="33">
        <v>5</v>
      </c>
      <c r="AQ198" s="33">
        <v>4</v>
      </c>
      <c r="AR198" s="33">
        <v>4</v>
      </c>
      <c r="AS198" s="33">
        <v>4</v>
      </c>
      <c r="AT198" s="33">
        <v>1</v>
      </c>
      <c r="AU198" s="33">
        <v>1</v>
      </c>
      <c r="AV198" s="33">
        <v>3</v>
      </c>
      <c r="AW198" s="33">
        <v>2</v>
      </c>
      <c r="AX198" s="33">
        <v>3</v>
      </c>
      <c r="AY198" s="33">
        <v>2</v>
      </c>
      <c r="AZ198" s="33">
        <v>3</v>
      </c>
      <c r="BA198" s="33">
        <v>2</v>
      </c>
      <c r="BB198" s="33">
        <v>2</v>
      </c>
      <c r="BC198" s="33">
        <v>4</v>
      </c>
      <c r="BD198" s="33">
        <v>3</v>
      </c>
      <c r="BE198" s="33">
        <v>2</v>
      </c>
      <c r="BF198" s="33">
        <v>4</v>
      </c>
      <c r="BH198" s="33" t="s">
        <v>129</v>
      </c>
      <c r="BI198" s="33">
        <v>3</v>
      </c>
      <c r="BJ198" s="33">
        <v>3</v>
      </c>
      <c r="BK198" s="33">
        <v>4</v>
      </c>
      <c r="BL198" s="33" t="s">
        <v>5</v>
      </c>
      <c r="BM198" s="33" t="s">
        <v>5</v>
      </c>
      <c r="BN198" s="33" t="s">
        <v>5</v>
      </c>
      <c r="BO198" s="33" t="s">
        <v>5</v>
      </c>
      <c r="BP198" s="33" t="s">
        <v>5</v>
      </c>
      <c r="BQ198" s="33">
        <v>1</v>
      </c>
      <c r="BR198" s="33">
        <v>1</v>
      </c>
      <c r="BS198" s="33">
        <v>4</v>
      </c>
      <c r="BT198" s="33">
        <v>1</v>
      </c>
      <c r="BU198" s="33">
        <v>3</v>
      </c>
      <c r="BV198" s="33">
        <v>1</v>
      </c>
      <c r="BW198" s="33" t="s">
        <v>148</v>
      </c>
      <c r="BX198" s="33" t="s">
        <v>804</v>
      </c>
      <c r="BY198" s="33" t="s">
        <v>163</v>
      </c>
      <c r="BZ198" s="33" t="s">
        <v>171</v>
      </c>
      <c r="CA198" s="33" t="s">
        <v>176</v>
      </c>
      <c r="CB198" s="33" t="s">
        <v>183</v>
      </c>
      <c r="CC198" s="33" t="s">
        <v>345</v>
      </c>
      <c r="CD198" s="33" t="s">
        <v>203</v>
      </c>
      <c r="CE198" s="33" t="s">
        <v>456</v>
      </c>
      <c r="CF198" s="33" t="s">
        <v>208</v>
      </c>
      <c r="CG198" s="33" t="s">
        <v>214</v>
      </c>
    </row>
    <row r="199" spans="1:85" ht="12.75" x14ac:dyDescent="0.2">
      <c r="A199" s="36">
        <v>43112.435207766204</v>
      </c>
      <c r="B199" s="33">
        <v>2</v>
      </c>
      <c r="C199" s="33">
        <v>5</v>
      </c>
      <c r="D199" s="33">
        <v>4</v>
      </c>
      <c r="E199" s="33">
        <v>5</v>
      </c>
      <c r="F199" s="33">
        <v>1</v>
      </c>
      <c r="G199" s="33">
        <v>5</v>
      </c>
      <c r="H199" s="33">
        <v>5</v>
      </c>
      <c r="I199" s="33">
        <v>5</v>
      </c>
      <c r="J199" s="33">
        <v>1</v>
      </c>
      <c r="K199" s="33">
        <v>1</v>
      </c>
      <c r="L199" s="33">
        <v>1</v>
      </c>
      <c r="M199" s="33">
        <v>4</v>
      </c>
      <c r="N199" s="33">
        <v>4</v>
      </c>
      <c r="O199" s="33">
        <v>2</v>
      </c>
      <c r="P199" s="33">
        <v>4</v>
      </c>
      <c r="Q199" s="33">
        <v>3</v>
      </c>
      <c r="R199" s="33">
        <v>2</v>
      </c>
      <c r="S199" s="33">
        <v>1</v>
      </c>
      <c r="T199" s="33">
        <v>1</v>
      </c>
      <c r="U199" s="33">
        <v>3</v>
      </c>
      <c r="V199" s="33">
        <v>1</v>
      </c>
      <c r="W199" s="33">
        <v>5</v>
      </c>
      <c r="X199" s="33">
        <v>5</v>
      </c>
      <c r="Y199" s="33">
        <v>4</v>
      </c>
      <c r="Z199" s="33">
        <v>4</v>
      </c>
      <c r="AA199" s="33" t="s">
        <v>5</v>
      </c>
      <c r="AB199" s="33">
        <v>5</v>
      </c>
      <c r="AC199" s="33">
        <v>4</v>
      </c>
      <c r="AD199" s="33">
        <v>3</v>
      </c>
      <c r="AE199" s="33">
        <v>2</v>
      </c>
      <c r="AF199" s="33">
        <v>5</v>
      </c>
      <c r="AG199" s="33">
        <v>4</v>
      </c>
      <c r="AH199" s="33">
        <v>5</v>
      </c>
      <c r="AI199" s="33">
        <v>5</v>
      </c>
      <c r="AJ199" s="33">
        <v>5</v>
      </c>
      <c r="AK199" s="33">
        <v>4</v>
      </c>
      <c r="AL199" s="33">
        <v>5</v>
      </c>
      <c r="AM199" s="33">
        <v>5</v>
      </c>
      <c r="AN199" s="33">
        <v>5</v>
      </c>
      <c r="AO199" s="33">
        <v>2</v>
      </c>
      <c r="AP199" s="33">
        <v>5</v>
      </c>
      <c r="AQ199" s="33">
        <v>5</v>
      </c>
      <c r="AR199" s="33">
        <v>5</v>
      </c>
      <c r="AS199" s="33">
        <v>1</v>
      </c>
      <c r="AT199" s="33">
        <v>1</v>
      </c>
      <c r="AU199" s="33">
        <v>1</v>
      </c>
      <c r="AV199" s="33">
        <v>5</v>
      </c>
      <c r="AW199" s="33">
        <v>4</v>
      </c>
      <c r="AX199" s="33">
        <v>2</v>
      </c>
      <c r="AY199" s="33">
        <v>3</v>
      </c>
      <c r="AZ199" s="33">
        <v>2</v>
      </c>
      <c r="BA199" s="33">
        <v>2</v>
      </c>
      <c r="BB199" s="33">
        <v>1</v>
      </c>
      <c r="BC199" s="33">
        <v>1</v>
      </c>
      <c r="BD199" s="33">
        <v>5</v>
      </c>
      <c r="BE199" s="33">
        <v>5</v>
      </c>
      <c r="BF199" s="33">
        <v>5</v>
      </c>
      <c r="BG199" s="33" t="s">
        <v>805</v>
      </c>
      <c r="BI199" s="33">
        <v>2</v>
      </c>
      <c r="BJ199" s="33">
        <v>2</v>
      </c>
      <c r="BK199" s="33">
        <v>3</v>
      </c>
      <c r="BL199" s="33">
        <v>3</v>
      </c>
      <c r="BM199" s="33">
        <v>3</v>
      </c>
      <c r="BN199" s="33">
        <v>3</v>
      </c>
      <c r="BO199" s="33">
        <v>2</v>
      </c>
      <c r="BP199" s="33">
        <v>2</v>
      </c>
      <c r="BQ199" s="33">
        <v>1</v>
      </c>
      <c r="BR199" s="33">
        <v>1</v>
      </c>
      <c r="BS199" s="33">
        <v>3</v>
      </c>
      <c r="BT199" s="33">
        <v>1</v>
      </c>
      <c r="BU199" s="33">
        <v>2</v>
      </c>
      <c r="BV199" s="33">
        <v>1</v>
      </c>
      <c r="BW199" s="33" t="s">
        <v>806</v>
      </c>
      <c r="BY199" s="33" t="s">
        <v>163</v>
      </c>
      <c r="BZ199" s="33" t="s">
        <v>171</v>
      </c>
      <c r="CA199" s="33" t="s">
        <v>176</v>
      </c>
      <c r="CB199" s="33" t="s">
        <v>183</v>
      </c>
      <c r="CD199" s="33" t="s">
        <v>202</v>
      </c>
      <c r="CE199" s="33" t="s">
        <v>807</v>
      </c>
      <c r="CF199" s="33" t="s">
        <v>208</v>
      </c>
      <c r="CG199" s="33" t="s">
        <v>214</v>
      </c>
    </row>
    <row r="200" spans="1:85" ht="12.75" x14ac:dyDescent="0.2">
      <c r="A200" s="36">
        <v>43112.436457523145</v>
      </c>
      <c r="B200" s="33">
        <v>3</v>
      </c>
      <c r="C200" s="33">
        <v>5</v>
      </c>
      <c r="D200" s="33">
        <v>4</v>
      </c>
      <c r="E200" s="33">
        <v>3</v>
      </c>
      <c r="F200" s="33">
        <v>1</v>
      </c>
      <c r="G200" s="33">
        <v>5</v>
      </c>
      <c r="H200" s="33">
        <v>5</v>
      </c>
      <c r="I200" s="33">
        <v>3</v>
      </c>
      <c r="J200" s="33">
        <v>1</v>
      </c>
      <c r="K200" s="33">
        <v>3</v>
      </c>
      <c r="L200" s="33">
        <v>3</v>
      </c>
      <c r="M200" s="33">
        <v>4</v>
      </c>
      <c r="N200" s="33">
        <v>3</v>
      </c>
      <c r="O200" s="33">
        <v>3</v>
      </c>
      <c r="P200" s="33">
        <v>4</v>
      </c>
      <c r="Q200" s="33">
        <v>3</v>
      </c>
      <c r="R200" s="33">
        <v>2</v>
      </c>
      <c r="S200" s="33">
        <v>1</v>
      </c>
      <c r="T200" s="33">
        <v>3</v>
      </c>
      <c r="U200" s="33">
        <v>4</v>
      </c>
      <c r="V200" s="33">
        <v>3</v>
      </c>
      <c r="W200" s="33">
        <v>3</v>
      </c>
      <c r="X200" s="33">
        <v>5</v>
      </c>
      <c r="Y200" s="33">
        <v>4</v>
      </c>
      <c r="Z200" s="33">
        <v>4</v>
      </c>
      <c r="AA200" s="33">
        <v>4</v>
      </c>
      <c r="AB200" s="33">
        <v>5</v>
      </c>
      <c r="AC200" s="33">
        <v>4</v>
      </c>
      <c r="AD200" s="33">
        <v>4</v>
      </c>
      <c r="AE200" s="33">
        <v>4</v>
      </c>
      <c r="AF200" s="33">
        <v>4</v>
      </c>
      <c r="AG200" s="33">
        <v>5</v>
      </c>
      <c r="AH200" s="33">
        <v>4</v>
      </c>
      <c r="AI200" s="33">
        <v>5</v>
      </c>
      <c r="AJ200" s="33">
        <v>5</v>
      </c>
      <c r="AK200" s="33">
        <v>2</v>
      </c>
      <c r="AL200" s="33">
        <v>5</v>
      </c>
      <c r="AM200" s="33">
        <v>5</v>
      </c>
      <c r="AN200" s="33">
        <v>2</v>
      </c>
      <c r="AO200" s="33" t="s">
        <v>5</v>
      </c>
      <c r="AP200" s="33">
        <v>5</v>
      </c>
      <c r="AQ200" s="33">
        <v>5</v>
      </c>
      <c r="AR200" s="33">
        <v>3</v>
      </c>
      <c r="AS200" s="33">
        <v>1</v>
      </c>
      <c r="AT200" s="33">
        <v>2</v>
      </c>
      <c r="AU200" s="33">
        <v>2</v>
      </c>
      <c r="AV200" s="33">
        <v>4</v>
      </c>
      <c r="AW200" s="33">
        <v>4</v>
      </c>
      <c r="AX200" s="33">
        <v>3</v>
      </c>
      <c r="AY200" s="33">
        <v>4</v>
      </c>
      <c r="AZ200" s="33">
        <v>3</v>
      </c>
      <c r="BA200" s="33">
        <v>2</v>
      </c>
      <c r="BB200" s="33">
        <v>2</v>
      </c>
      <c r="BC200" s="33">
        <v>2</v>
      </c>
      <c r="BD200" s="33">
        <v>3</v>
      </c>
      <c r="BE200" s="33">
        <v>4</v>
      </c>
      <c r="BF200" s="33">
        <v>3</v>
      </c>
      <c r="BG200" s="33" t="s">
        <v>5</v>
      </c>
      <c r="BH200" s="33" t="s">
        <v>296</v>
      </c>
      <c r="BI200" s="33">
        <v>4</v>
      </c>
      <c r="BJ200" s="33">
        <v>3</v>
      </c>
      <c r="BK200" s="33">
        <v>4</v>
      </c>
      <c r="BL200" s="33">
        <v>5</v>
      </c>
      <c r="BM200" s="33" t="s">
        <v>5</v>
      </c>
      <c r="BN200" s="33">
        <v>4</v>
      </c>
      <c r="BO200" s="33" t="s">
        <v>5</v>
      </c>
      <c r="BP200" s="33">
        <v>4</v>
      </c>
      <c r="BQ200" s="33">
        <v>4</v>
      </c>
      <c r="BR200" s="33">
        <v>1</v>
      </c>
      <c r="BS200" s="33">
        <v>4</v>
      </c>
      <c r="BT200" s="33" t="s">
        <v>5</v>
      </c>
      <c r="BU200" s="33">
        <v>4</v>
      </c>
      <c r="BV200" s="33">
        <v>3</v>
      </c>
      <c r="BW200" s="33" t="s">
        <v>147</v>
      </c>
      <c r="BX200" s="33" t="s">
        <v>808</v>
      </c>
      <c r="BY200" s="33" t="s">
        <v>162</v>
      </c>
      <c r="BZ200" s="33" t="s">
        <v>171</v>
      </c>
      <c r="CA200" s="33" t="s">
        <v>179</v>
      </c>
      <c r="CB200" s="33" t="s">
        <v>183</v>
      </c>
      <c r="CC200" s="33" t="s">
        <v>301</v>
      </c>
      <c r="CD200" s="33" t="s">
        <v>192</v>
      </c>
      <c r="CE200" s="33" t="s">
        <v>569</v>
      </c>
      <c r="CF200" s="33" t="s">
        <v>208</v>
      </c>
      <c r="CG200" s="33" t="s">
        <v>214</v>
      </c>
    </row>
    <row r="201" spans="1:85" ht="12.75" x14ac:dyDescent="0.2">
      <c r="A201" s="36">
        <v>43112.439488159725</v>
      </c>
      <c r="B201" s="33">
        <v>2</v>
      </c>
      <c r="C201" s="33">
        <v>5</v>
      </c>
      <c r="D201" s="33">
        <v>5</v>
      </c>
      <c r="E201" s="33">
        <v>4</v>
      </c>
      <c r="F201" s="33">
        <v>1</v>
      </c>
      <c r="G201" s="33">
        <v>5</v>
      </c>
      <c r="H201" s="33">
        <v>5</v>
      </c>
      <c r="I201" s="33">
        <v>5</v>
      </c>
      <c r="J201" s="33">
        <v>1</v>
      </c>
      <c r="K201" s="33">
        <v>2</v>
      </c>
      <c r="L201" s="33">
        <v>1</v>
      </c>
      <c r="M201" s="33">
        <v>4</v>
      </c>
      <c r="N201" s="33">
        <v>5</v>
      </c>
      <c r="O201" s="33">
        <v>1</v>
      </c>
      <c r="P201" s="33">
        <v>4</v>
      </c>
      <c r="Q201" s="33">
        <v>4</v>
      </c>
      <c r="R201" s="33">
        <v>4</v>
      </c>
      <c r="S201" s="33">
        <v>2</v>
      </c>
      <c r="T201" s="33">
        <v>2</v>
      </c>
      <c r="U201" s="33">
        <v>1</v>
      </c>
      <c r="V201" s="33">
        <v>1</v>
      </c>
      <c r="W201" s="33">
        <v>4</v>
      </c>
      <c r="X201" s="33">
        <v>4</v>
      </c>
      <c r="Y201" s="33">
        <v>2</v>
      </c>
      <c r="Z201" s="33">
        <v>4</v>
      </c>
      <c r="AA201" s="33">
        <v>4</v>
      </c>
      <c r="AB201" s="33">
        <v>5</v>
      </c>
      <c r="AC201" s="33">
        <v>4</v>
      </c>
      <c r="AD201" s="33">
        <v>5</v>
      </c>
      <c r="AE201" s="33">
        <v>2</v>
      </c>
      <c r="AF201" s="33">
        <v>4</v>
      </c>
      <c r="AG201" s="33">
        <v>5</v>
      </c>
      <c r="AH201" s="33">
        <v>4</v>
      </c>
      <c r="AI201" s="33">
        <v>5</v>
      </c>
      <c r="AJ201" s="33">
        <v>4</v>
      </c>
      <c r="AK201" s="33">
        <v>2</v>
      </c>
      <c r="AL201" s="33">
        <v>5</v>
      </c>
      <c r="AM201" s="33">
        <v>5</v>
      </c>
      <c r="AN201" s="33">
        <v>4</v>
      </c>
      <c r="AO201" s="33">
        <v>1</v>
      </c>
      <c r="AP201" s="33">
        <v>5</v>
      </c>
      <c r="AQ201" s="33">
        <v>5</v>
      </c>
      <c r="AR201" s="33">
        <v>5</v>
      </c>
      <c r="AS201" s="33">
        <v>1</v>
      </c>
      <c r="AT201" s="33">
        <v>2</v>
      </c>
      <c r="AU201" s="33">
        <v>1</v>
      </c>
      <c r="AV201" s="33">
        <v>4</v>
      </c>
      <c r="AW201" s="33">
        <v>5</v>
      </c>
      <c r="AX201" s="33">
        <v>1</v>
      </c>
      <c r="AY201" s="33">
        <v>5</v>
      </c>
      <c r="AZ201" s="33">
        <v>3</v>
      </c>
      <c r="BA201" s="33">
        <v>4</v>
      </c>
      <c r="BB201" s="33">
        <v>1</v>
      </c>
      <c r="BC201" s="33">
        <v>2</v>
      </c>
      <c r="BD201" s="33">
        <v>1</v>
      </c>
      <c r="BE201" s="33">
        <v>1</v>
      </c>
      <c r="BF201" s="33">
        <v>3</v>
      </c>
      <c r="BH201" s="33" t="s">
        <v>587</v>
      </c>
      <c r="BI201" s="33">
        <v>5</v>
      </c>
      <c r="BJ201" s="33">
        <v>1</v>
      </c>
      <c r="BK201" s="33">
        <v>1</v>
      </c>
      <c r="BL201" s="33">
        <v>5</v>
      </c>
      <c r="BM201" s="33">
        <v>5</v>
      </c>
      <c r="BN201" s="33">
        <v>5</v>
      </c>
      <c r="BO201" s="33">
        <v>2</v>
      </c>
      <c r="BP201" s="33">
        <v>3</v>
      </c>
      <c r="BQ201" s="33">
        <v>3</v>
      </c>
      <c r="BR201" s="33">
        <v>1</v>
      </c>
      <c r="BS201" s="33" t="s">
        <v>5</v>
      </c>
      <c r="BT201" s="33">
        <v>2</v>
      </c>
      <c r="BU201" s="33">
        <v>5</v>
      </c>
      <c r="BV201" s="33">
        <v>4</v>
      </c>
      <c r="BW201" s="33" t="s">
        <v>147</v>
      </c>
      <c r="BY201" s="33" t="s">
        <v>163</v>
      </c>
      <c r="BZ201" s="33" t="s">
        <v>170</v>
      </c>
      <c r="CA201" s="33" t="s">
        <v>177</v>
      </c>
      <c r="CB201" s="33" t="s">
        <v>183</v>
      </c>
      <c r="CC201" s="33" t="s">
        <v>345</v>
      </c>
      <c r="CD201" s="33" t="s">
        <v>204</v>
      </c>
      <c r="CE201" s="33" t="s">
        <v>320</v>
      </c>
      <c r="CF201" s="33" t="s">
        <v>208</v>
      </c>
      <c r="CG201" s="33" t="s">
        <v>214</v>
      </c>
    </row>
    <row r="202" spans="1:85" ht="12.75" x14ac:dyDescent="0.2">
      <c r="A202" s="36">
        <v>43112.45466826389</v>
      </c>
      <c r="B202" s="33">
        <v>4</v>
      </c>
      <c r="C202" s="33">
        <v>4</v>
      </c>
      <c r="D202" s="33">
        <v>2</v>
      </c>
      <c r="E202" s="33">
        <v>3</v>
      </c>
      <c r="F202" s="33">
        <v>1</v>
      </c>
      <c r="G202" s="33">
        <v>3</v>
      </c>
      <c r="H202" s="33">
        <v>3</v>
      </c>
      <c r="I202" s="33">
        <v>1</v>
      </c>
      <c r="J202" s="33">
        <v>1</v>
      </c>
      <c r="K202" s="33">
        <v>2</v>
      </c>
      <c r="L202" s="33">
        <v>4</v>
      </c>
      <c r="M202" s="33">
        <v>3</v>
      </c>
      <c r="N202" s="33">
        <v>4</v>
      </c>
      <c r="O202" s="33">
        <v>5</v>
      </c>
      <c r="P202" s="33">
        <v>3</v>
      </c>
      <c r="Q202" s="33">
        <v>5</v>
      </c>
      <c r="R202" s="33">
        <v>1</v>
      </c>
      <c r="S202" s="33">
        <v>1</v>
      </c>
      <c r="T202" s="33">
        <v>3</v>
      </c>
      <c r="U202" s="33">
        <v>2</v>
      </c>
      <c r="V202" s="33">
        <v>1</v>
      </c>
      <c r="W202" s="33">
        <v>4</v>
      </c>
      <c r="X202" s="33">
        <v>1</v>
      </c>
      <c r="Y202" s="33">
        <v>5</v>
      </c>
      <c r="Z202" s="33">
        <v>2</v>
      </c>
      <c r="AA202" s="33">
        <v>5</v>
      </c>
      <c r="AB202" s="33">
        <v>1</v>
      </c>
      <c r="AC202" s="33">
        <v>4</v>
      </c>
      <c r="AD202" s="33">
        <v>1</v>
      </c>
      <c r="AE202" s="33">
        <v>2</v>
      </c>
      <c r="AF202" s="33">
        <v>2</v>
      </c>
      <c r="AG202" s="33">
        <v>3</v>
      </c>
      <c r="AH202" s="33">
        <v>4</v>
      </c>
      <c r="AI202" s="33">
        <v>3</v>
      </c>
      <c r="AJ202" s="33">
        <v>1</v>
      </c>
      <c r="AK202" s="33">
        <v>2</v>
      </c>
      <c r="AL202" s="33">
        <v>5</v>
      </c>
      <c r="AM202" s="33">
        <v>1</v>
      </c>
      <c r="AN202" s="33">
        <v>2</v>
      </c>
      <c r="AO202" s="33">
        <v>1</v>
      </c>
      <c r="AP202" s="33">
        <v>5</v>
      </c>
      <c r="AQ202" s="33">
        <v>3</v>
      </c>
      <c r="AR202" s="33">
        <v>1</v>
      </c>
      <c r="AS202" s="33">
        <v>1</v>
      </c>
      <c r="AT202" s="33">
        <v>4</v>
      </c>
      <c r="AU202" s="33">
        <v>4</v>
      </c>
      <c r="AV202" s="33">
        <v>3</v>
      </c>
      <c r="AW202" s="33">
        <v>5</v>
      </c>
      <c r="AX202" s="33">
        <v>4</v>
      </c>
      <c r="AY202" s="33">
        <v>4</v>
      </c>
      <c r="AZ202" s="33">
        <v>5</v>
      </c>
      <c r="BA202" s="33">
        <v>1</v>
      </c>
      <c r="BB202" s="33">
        <v>1</v>
      </c>
      <c r="BC202" s="33">
        <v>2</v>
      </c>
      <c r="BD202" s="33">
        <v>1</v>
      </c>
      <c r="BE202" s="33">
        <v>1</v>
      </c>
      <c r="BF202" s="33">
        <v>5</v>
      </c>
      <c r="BH202" s="33" t="s">
        <v>354</v>
      </c>
      <c r="BI202" s="33">
        <v>1</v>
      </c>
      <c r="BJ202" s="33">
        <v>1</v>
      </c>
      <c r="BK202" s="33">
        <v>4</v>
      </c>
      <c r="BL202" s="33">
        <v>1</v>
      </c>
      <c r="BM202" s="33">
        <v>3</v>
      </c>
      <c r="BN202" s="33">
        <v>4</v>
      </c>
      <c r="BO202" s="33">
        <v>1</v>
      </c>
      <c r="BP202" s="33">
        <v>1</v>
      </c>
      <c r="BQ202" s="33" t="s">
        <v>5</v>
      </c>
      <c r="BR202" s="33" t="s">
        <v>5</v>
      </c>
      <c r="BS202" s="33" t="s">
        <v>5</v>
      </c>
      <c r="BT202" s="33" t="s">
        <v>5</v>
      </c>
      <c r="BU202" s="33" t="s">
        <v>5</v>
      </c>
      <c r="BV202" s="33">
        <v>4</v>
      </c>
      <c r="BW202" s="33" t="s">
        <v>148</v>
      </c>
      <c r="BY202" s="33" t="s">
        <v>162</v>
      </c>
      <c r="BZ202" s="33" t="s">
        <v>171</v>
      </c>
      <c r="CA202" s="33" t="s">
        <v>809</v>
      </c>
      <c r="CB202" s="33" t="s">
        <v>183</v>
      </c>
      <c r="CC202" s="33" t="s">
        <v>810</v>
      </c>
      <c r="CD202" s="33" t="s">
        <v>202</v>
      </c>
      <c r="CE202" s="33" t="s">
        <v>737</v>
      </c>
      <c r="CF202" s="33" t="s">
        <v>208</v>
      </c>
      <c r="CG202" s="33" t="s">
        <v>214</v>
      </c>
    </row>
    <row r="203" spans="1:85" ht="12.75" x14ac:dyDescent="0.2">
      <c r="A203" s="36">
        <v>43112.45715884259</v>
      </c>
      <c r="B203" s="33">
        <v>1</v>
      </c>
      <c r="C203" s="33">
        <v>5</v>
      </c>
      <c r="D203" s="33">
        <v>5</v>
      </c>
      <c r="E203" s="33">
        <v>2</v>
      </c>
      <c r="F203" s="33">
        <v>1</v>
      </c>
      <c r="G203" s="33">
        <v>4</v>
      </c>
      <c r="H203" s="33">
        <v>1</v>
      </c>
      <c r="I203" s="33">
        <v>1</v>
      </c>
      <c r="J203" s="33">
        <v>1</v>
      </c>
      <c r="K203" s="33">
        <v>4</v>
      </c>
      <c r="L203" s="33">
        <v>3</v>
      </c>
      <c r="M203" s="33">
        <v>2</v>
      </c>
      <c r="N203" s="33">
        <v>1</v>
      </c>
      <c r="O203" s="33">
        <v>3</v>
      </c>
      <c r="P203" s="33">
        <v>5</v>
      </c>
      <c r="Q203" s="33">
        <v>5</v>
      </c>
      <c r="R203" s="33">
        <v>1</v>
      </c>
      <c r="S203" s="33">
        <v>3</v>
      </c>
      <c r="T203" s="33">
        <v>2</v>
      </c>
      <c r="U203" s="33">
        <v>2</v>
      </c>
      <c r="V203" s="33">
        <v>1</v>
      </c>
      <c r="W203" s="33">
        <v>5</v>
      </c>
      <c r="X203" s="33" t="s">
        <v>5</v>
      </c>
      <c r="Y203" s="33">
        <v>1</v>
      </c>
      <c r="Z203" s="33" t="s">
        <v>5</v>
      </c>
      <c r="AA203" s="33">
        <v>2</v>
      </c>
      <c r="AB203" s="33">
        <v>1</v>
      </c>
      <c r="AC203" s="33">
        <v>4</v>
      </c>
      <c r="AD203" s="33">
        <v>4</v>
      </c>
      <c r="AE203" s="33">
        <v>5</v>
      </c>
      <c r="AF203" s="33">
        <v>4</v>
      </c>
      <c r="AG203" s="33">
        <v>3</v>
      </c>
      <c r="AH203" s="33">
        <v>1</v>
      </c>
      <c r="AI203" s="33">
        <v>5</v>
      </c>
      <c r="AJ203" s="33">
        <v>5</v>
      </c>
      <c r="AK203" s="33">
        <v>1</v>
      </c>
      <c r="AL203" s="33">
        <v>5</v>
      </c>
      <c r="AM203" s="33">
        <v>5</v>
      </c>
      <c r="AN203" s="33">
        <v>3</v>
      </c>
      <c r="AO203" s="33">
        <v>1</v>
      </c>
      <c r="AP203" s="33">
        <v>5</v>
      </c>
      <c r="AQ203" s="33">
        <v>1</v>
      </c>
      <c r="AR203" s="33">
        <v>1</v>
      </c>
      <c r="AS203" s="33">
        <v>1</v>
      </c>
      <c r="AT203" s="33">
        <v>5</v>
      </c>
      <c r="AU203" s="33">
        <v>4</v>
      </c>
      <c r="AV203" s="33">
        <v>1</v>
      </c>
      <c r="AW203" s="33">
        <v>1</v>
      </c>
      <c r="AX203" s="33">
        <v>2</v>
      </c>
      <c r="AY203" s="33">
        <v>3</v>
      </c>
      <c r="AZ203" s="33">
        <v>3</v>
      </c>
      <c r="BA203" s="33">
        <v>1</v>
      </c>
      <c r="BB203" s="33">
        <v>3</v>
      </c>
      <c r="BC203" s="33">
        <v>3</v>
      </c>
      <c r="BD203" s="33">
        <v>3</v>
      </c>
      <c r="BE203" s="33">
        <v>1</v>
      </c>
      <c r="BF203" s="33">
        <v>5</v>
      </c>
      <c r="BI203" s="33">
        <v>5</v>
      </c>
      <c r="BJ203" s="33">
        <v>5</v>
      </c>
      <c r="BK203" s="33" t="s">
        <v>5</v>
      </c>
      <c r="BL203" s="33">
        <v>1</v>
      </c>
      <c r="BM203" s="33">
        <v>4</v>
      </c>
      <c r="BN203" s="33">
        <v>5</v>
      </c>
      <c r="BO203" s="33">
        <v>5</v>
      </c>
      <c r="BP203" s="33">
        <v>3</v>
      </c>
      <c r="BQ203" s="33">
        <v>1</v>
      </c>
      <c r="BR203" s="33">
        <v>1</v>
      </c>
      <c r="BS203" s="33">
        <v>1</v>
      </c>
      <c r="BT203" s="33" t="s">
        <v>5</v>
      </c>
      <c r="BU203" s="33" t="s">
        <v>5</v>
      </c>
      <c r="BV203" s="33" t="s">
        <v>5</v>
      </c>
      <c r="BW203" s="33" t="s">
        <v>144</v>
      </c>
      <c r="BY203" s="33" t="s">
        <v>162</v>
      </c>
      <c r="BZ203" s="33" t="s">
        <v>170</v>
      </c>
      <c r="CA203" s="33" t="s">
        <v>176</v>
      </c>
      <c r="CB203" s="33" t="s">
        <v>183</v>
      </c>
      <c r="CC203" s="33" t="s">
        <v>811</v>
      </c>
      <c r="CD203" s="33" t="s">
        <v>192</v>
      </c>
      <c r="CE203" s="33" t="s">
        <v>498</v>
      </c>
      <c r="CF203" s="33" t="s">
        <v>209</v>
      </c>
      <c r="CG203" s="33" t="s">
        <v>214</v>
      </c>
    </row>
    <row r="204" spans="1:85" ht="12.75" x14ac:dyDescent="0.2">
      <c r="A204" s="36">
        <v>43112.46134115741</v>
      </c>
      <c r="B204" s="33">
        <v>3</v>
      </c>
      <c r="C204" s="33">
        <v>5</v>
      </c>
      <c r="D204" s="33">
        <v>5</v>
      </c>
      <c r="E204" s="33">
        <v>5</v>
      </c>
      <c r="F204" s="33">
        <v>4</v>
      </c>
      <c r="G204" s="33">
        <v>5</v>
      </c>
      <c r="H204" s="33">
        <v>5</v>
      </c>
      <c r="I204" s="33">
        <v>5</v>
      </c>
      <c r="J204" s="33">
        <v>3</v>
      </c>
      <c r="K204" s="33">
        <v>5</v>
      </c>
      <c r="L204" s="33">
        <v>5</v>
      </c>
      <c r="M204" s="33">
        <v>4</v>
      </c>
      <c r="N204" s="33">
        <v>4</v>
      </c>
      <c r="O204" s="33">
        <v>4</v>
      </c>
      <c r="P204" s="33">
        <v>5</v>
      </c>
      <c r="Q204" s="33">
        <v>5</v>
      </c>
      <c r="R204" s="33">
        <v>4</v>
      </c>
      <c r="S204" s="33">
        <v>3</v>
      </c>
      <c r="T204" s="33">
        <v>4</v>
      </c>
      <c r="U204" s="33">
        <v>5</v>
      </c>
      <c r="V204" s="33">
        <v>3</v>
      </c>
      <c r="W204" s="33">
        <v>5</v>
      </c>
      <c r="X204" s="33">
        <v>5</v>
      </c>
      <c r="Y204" s="33">
        <v>4</v>
      </c>
      <c r="Z204" s="33">
        <v>4</v>
      </c>
      <c r="AA204" s="33">
        <v>5</v>
      </c>
      <c r="AB204" s="33">
        <v>5</v>
      </c>
      <c r="AC204" s="33">
        <v>5</v>
      </c>
      <c r="AD204" s="33">
        <v>5</v>
      </c>
      <c r="AE204" s="33">
        <v>5</v>
      </c>
      <c r="AF204" s="33">
        <v>5</v>
      </c>
      <c r="AG204" s="33">
        <v>5</v>
      </c>
      <c r="AH204" s="33">
        <v>5</v>
      </c>
      <c r="AI204" s="33">
        <v>5</v>
      </c>
      <c r="AJ204" s="33">
        <v>5</v>
      </c>
      <c r="AK204" s="33">
        <v>4</v>
      </c>
      <c r="AL204" s="33">
        <v>5</v>
      </c>
      <c r="AM204" s="33">
        <v>5</v>
      </c>
      <c r="AN204" s="33">
        <v>5</v>
      </c>
      <c r="AO204" s="33">
        <v>5</v>
      </c>
      <c r="AP204" s="33">
        <v>5</v>
      </c>
      <c r="AQ204" s="33">
        <v>5</v>
      </c>
      <c r="AR204" s="33">
        <v>5</v>
      </c>
      <c r="AS204" s="33">
        <v>4</v>
      </c>
      <c r="AT204" s="33">
        <v>5</v>
      </c>
      <c r="AU204" s="33">
        <v>5</v>
      </c>
      <c r="AV204" s="33">
        <v>5</v>
      </c>
      <c r="AW204" s="33">
        <v>5</v>
      </c>
      <c r="AX204" s="33">
        <v>4</v>
      </c>
      <c r="AY204" s="33">
        <v>5</v>
      </c>
      <c r="AZ204" s="33">
        <v>5</v>
      </c>
      <c r="BA204" s="33">
        <v>4</v>
      </c>
      <c r="BB204" s="33">
        <v>4</v>
      </c>
      <c r="BC204" s="33">
        <v>5</v>
      </c>
      <c r="BD204" s="33">
        <v>5</v>
      </c>
      <c r="BE204" s="33">
        <v>4</v>
      </c>
      <c r="BF204" s="33">
        <v>5</v>
      </c>
      <c r="BI204" s="33">
        <v>5</v>
      </c>
      <c r="BJ204" s="33">
        <v>5</v>
      </c>
      <c r="BK204" s="33">
        <v>5</v>
      </c>
      <c r="BL204" s="33">
        <v>5</v>
      </c>
      <c r="BM204" s="33">
        <v>5</v>
      </c>
      <c r="BN204" s="33">
        <v>5</v>
      </c>
      <c r="BO204" s="33">
        <v>5</v>
      </c>
      <c r="BP204" s="33">
        <v>4</v>
      </c>
      <c r="BQ204" s="33">
        <v>4</v>
      </c>
      <c r="BR204" s="33">
        <v>3</v>
      </c>
      <c r="BS204" s="33">
        <v>5</v>
      </c>
      <c r="BT204" s="33">
        <v>4</v>
      </c>
      <c r="BU204" s="33">
        <v>4</v>
      </c>
      <c r="BV204" s="33">
        <v>5</v>
      </c>
      <c r="BW204" s="33" t="s">
        <v>147</v>
      </c>
      <c r="BY204" s="33" t="s">
        <v>162</v>
      </c>
      <c r="BZ204" s="33" t="s">
        <v>171</v>
      </c>
      <c r="CA204" s="33" t="s">
        <v>176</v>
      </c>
      <c r="CB204" s="33" t="s">
        <v>183</v>
      </c>
      <c r="CC204" s="33" t="s">
        <v>812</v>
      </c>
      <c r="CD204" s="33" t="s">
        <v>202</v>
      </c>
      <c r="CE204" s="33" t="s">
        <v>813</v>
      </c>
      <c r="CF204" s="33" t="s">
        <v>208</v>
      </c>
      <c r="CG204" s="33" t="s">
        <v>214</v>
      </c>
    </row>
    <row r="205" spans="1:85" ht="12.75" x14ac:dyDescent="0.2">
      <c r="A205" s="36">
        <v>43112.461365324074</v>
      </c>
      <c r="B205" s="33">
        <v>3</v>
      </c>
      <c r="C205" s="33">
        <v>5</v>
      </c>
      <c r="D205" s="33">
        <v>3</v>
      </c>
      <c r="E205" s="33">
        <v>4</v>
      </c>
      <c r="F205" s="33">
        <v>3</v>
      </c>
      <c r="G205" s="33">
        <v>5</v>
      </c>
      <c r="H205" s="33">
        <v>4</v>
      </c>
      <c r="I205" s="33">
        <v>5</v>
      </c>
      <c r="J205" s="33">
        <v>3</v>
      </c>
      <c r="K205" s="33">
        <v>4</v>
      </c>
      <c r="L205" s="33">
        <v>2</v>
      </c>
      <c r="M205" s="33">
        <v>4</v>
      </c>
      <c r="N205" s="33">
        <v>4</v>
      </c>
      <c r="O205" s="33">
        <v>4</v>
      </c>
      <c r="P205" s="33">
        <v>3</v>
      </c>
      <c r="Q205" s="33">
        <v>4</v>
      </c>
      <c r="R205" s="33">
        <v>3</v>
      </c>
      <c r="S205" s="33">
        <v>2</v>
      </c>
      <c r="T205" s="33">
        <v>1</v>
      </c>
      <c r="U205" s="33">
        <v>3</v>
      </c>
      <c r="V205" s="33">
        <v>3</v>
      </c>
      <c r="W205" s="33">
        <v>4</v>
      </c>
      <c r="X205" s="33">
        <v>4</v>
      </c>
      <c r="Y205" s="33">
        <v>4</v>
      </c>
      <c r="Z205" s="33">
        <v>4</v>
      </c>
      <c r="AA205" s="33">
        <v>4</v>
      </c>
      <c r="AB205" s="33">
        <v>4</v>
      </c>
      <c r="AC205" s="33">
        <v>4</v>
      </c>
      <c r="AD205" s="33">
        <v>4</v>
      </c>
      <c r="AE205" s="33">
        <v>3</v>
      </c>
      <c r="AF205" s="33">
        <v>4</v>
      </c>
      <c r="AG205" s="33">
        <v>3</v>
      </c>
      <c r="AH205" s="33">
        <v>4</v>
      </c>
      <c r="AI205" s="33">
        <v>4</v>
      </c>
      <c r="AJ205" s="33">
        <v>3</v>
      </c>
      <c r="AK205" s="33">
        <v>4</v>
      </c>
      <c r="AL205" s="33">
        <v>5</v>
      </c>
      <c r="AM205" s="33">
        <v>3</v>
      </c>
      <c r="AN205" s="33">
        <v>4</v>
      </c>
      <c r="AO205" s="33">
        <v>3</v>
      </c>
      <c r="AP205" s="33">
        <v>4</v>
      </c>
      <c r="AQ205" s="33">
        <v>4</v>
      </c>
      <c r="AR205" s="33">
        <v>4</v>
      </c>
      <c r="AS205" s="33">
        <v>3</v>
      </c>
      <c r="AT205" s="33">
        <v>3</v>
      </c>
      <c r="AU205" s="33">
        <v>3</v>
      </c>
      <c r="AV205" s="33">
        <v>4</v>
      </c>
      <c r="AW205" s="33">
        <v>4</v>
      </c>
      <c r="AX205" s="33">
        <v>3</v>
      </c>
      <c r="AY205" s="33">
        <v>3</v>
      </c>
      <c r="AZ205" s="33">
        <v>3</v>
      </c>
      <c r="BA205" s="33">
        <v>3</v>
      </c>
      <c r="BB205" s="33">
        <v>3</v>
      </c>
      <c r="BC205" s="33">
        <v>2</v>
      </c>
      <c r="BD205" s="33">
        <v>4</v>
      </c>
      <c r="BE205" s="33">
        <v>3</v>
      </c>
      <c r="BF205" s="33">
        <v>3</v>
      </c>
      <c r="BH205" s="33" t="s">
        <v>354</v>
      </c>
      <c r="BI205" s="33">
        <v>4</v>
      </c>
      <c r="BJ205" s="33">
        <v>4</v>
      </c>
      <c r="BK205" s="33">
        <v>3</v>
      </c>
      <c r="BL205" s="33">
        <v>4</v>
      </c>
      <c r="BM205" s="33">
        <v>3</v>
      </c>
      <c r="BN205" s="33">
        <v>4</v>
      </c>
      <c r="BO205" s="33">
        <v>3</v>
      </c>
      <c r="BP205" s="33">
        <v>3</v>
      </c>
      <c r="BQ205" s="33">
        <v>3</v>
      </c>
      <c r="BR205" s="33">
        <v>1</v>
      </c>
      <c r="BS205" s="33">
        <v>4</v>
      </c>
      <c r="BT205" s="33">
        <v>2</v>
      </c>
      <c r="BU205" s="33">
        <v>3</v>
      </c>
      <c r="BV205" s="33">
        <v>3</v>
      </c>
      <c r="BW205" s="33" t="s">
        <v>148</v>
      </c>
      <c r="BX205" s="33" t="s">
        <v>814</v>
      </c>
      <c r="BY205" s="33" t="s">
        <v>163</v>
      </c>
      <c r="BZ205" s="33" t="s">
        <v>171</v>
      </c>
      <c r="CA205" s="33" t="s">
        <v>176</v>
      </c>
      <c r="CB205" s="33" t="s">
        <v>183</v>
      </c>
      <c r="CC205" s="33" t="s">
        <v>815</v>
      </c>
      <c r="CD205" s="33" t="s">
        <v>202</v>
      </c>
      <c r="CE205" s="33" t="s">
        <v>498</v>
      </c>
      <c r="CF205" s="33" t="s">
        <v>208</v>
      </c>
      <c r="CG205" s="33" t="s">
        <v>214</v>
      </c>
    </row>
    <row r="206" spans="1:85" ht="12.75" x14ac:dyDescent="0.2">
      <c r="A206" s="36">
        <v>43112.462437546295</v>
      </c>
      <c r="B206" s="33">
        <v>3</v>
      </c>
      <c r="C206" s="33">
        <v>5</v>
      </c>
      <c r="D206" s="33">
        <v>4</v>
      </c>
      <c r="E206" s="33">
        <v>3</v>
      </c>
      <c r="F206" s="33">
        <v>1</v>
      </c>
      <c r="G206" s="33">
        <v>5</v>
      </c>
      <c r="H206" s="33">
        <v>5</v>
      </c>
      <c r="I206" s="33">
        <v>5</v>
      </c>
      <c r="J206" s="33">
        <v>1</v>
      </c>
      <c r="K206" s="33">
        <v>3</v>
      </c>
      <c r="L206" s="33">
        <v>5</v>
      </c>
      <c r="M206" s="33">
        <v>1</v>
      </c>
      <c r="N206" s="33">
        <v>3</v>
      </c>
      <c r="O206" s="33">
        <v>2</v>
      </c>
      <c r="P206" s="33">
        <v>2</v>
      </c>
      <c r="Q206" s="33">
        <v>5</v>
      </c>
      <c r="R206" s="33">
        <v>3</v>
      </c>
      <c r="S206" s="33">
        <v>5</v>
      </c>
      <c r="T206" s="33">
        <v>2</v>
      </c>
      <c r="U206" s="33">
        <v>2</v>
      </c>
      <c r="V206" s="33">
        <v>2</v>
      </c>
      <c r="W206" s="33">
        <v>5</v>
      </c>
      <c r="X206" s="33">
        <v>3</v>
      </c>
      <c r="Y206" s="33">
        <v>1</v>
      </c>
      <c r="Z206" s="33">
        <v>2</v>
      </c>
      <c r="AA206" s="33">
        <v>1</v>
      </c>
      <c r="AB206" s="33">
        <v>2</v>
      </c>
      <c r="AC206" s="33">
        <v>1</v>
      </c>
      <c r="AD206" s="33">
        <v>3</v>
      </c>
      <c r="AE206" s="33">
        <v>1</v>
      </c>
      <c r="AF206" s="33">
        <v>2</v>
      </c>
      <c r="AG206" s="33">
        <v>3</v>
      </c>
      <c r="AH206" s="33">
        <v>3</v>
      </c>
      <c r="AI206" s="33">
        <v>5</v>
      </c>
      <c r="AJ206" s="33">
        <v>2</v>
      </c>
      <c r="AK206" s="33">
        <v>5</v>
      </c>
      <c r="AL206" s="33">
        <v>5</v>
      </c>
      <c r="AM206" s="33">
        <v>5</v>
      </c>
      <c r="AN206" s="33">
        <v>5</v>
      </c>
      <c r="AO206" s="33" t="s">
        <v>5</v>
      </c>
      <c r="AP206" s="33">
        <v>5</v>
      </c>
      <c r="AQ206" s="33">
        <v>5</v>
      </c>
      <c r="AR206" s="33">
        <v>5</v>
      </c>
      <c r="AS206" s="33">
        <v>1</v>
      </c>
      <c r="AT206" s="33">
        <v>3</v>
      </c>
      <c r="AU206" s="33">
        <v>5</v>
      </c>
      <c r="AV206" s="33">
        <v>3</v>
      </c>
      <c r="AW206" s="33" t="s">
        <v>5</v>
      </c>
      <c r="AX206" s="33">
        <v>2</v>
      </c>
      <c r="AY206" s="33">
        <v>3</v>
      </c>
      <c r="AZ206" s="33">
        <v>3</v>
      </c>
      <c r="BA206" s="33">
        <v>5</v>
      </c>
      <c r="BB206" s="33">
        <v>5</v>
      </c>
      <c r="BC206" s="33" t="s">
        <v>5</v>
      </c>
      <c r="BD206" s="33" t="s">
        <v>5</v>
      </c>
      <c r="BE206" s="33" t="s">
        <v>5</v>
      </c>
      <c r="BF206" s="33">
        <v>5</v>
      </c>
      <c r="BG206" s="33" t="s">
        <v>816</v>
      </c>
      <c r="BH206" s="33" t="s">
        <v>127</v>
      </c>
      <c r="BJ206" s="33">
        <v>4</v>
      </c>
      <c r="BK206" s="33">
        <v>4</v>
      </c>
      <c r="BL206" s="33">
        <v>3</v>
      </c>
      <c r="BM206" s="33">
        <v>5</v>
      </c>
      <c r="BN206" s="33">
        <v>5</v>
      </c>
      <c r="BO206" s="33" t="s">
        <v>5</v>
      </c>
      <c r="BP206" s="33">
        <v>5</v>
      </c>
      <c r="BQ206" s="33" t="s">
        <v>5</v>
      </c>
      <c r="BR206" s="33" t="s">
        <v>5</v>
      </c>
      <c r="BS206" s="33">
        <v>5</v>
      </c>
      <c r="BT206" s="33" t="s">
        <v>5</v>
      </c>
      <c r="BU206" s="33" t="s">
        <v>5</v>
      </c>
      <c r="BV206" s="33">
        <v>4</v>
      </c>
      <c r="BW206" s="33" t="s">
        <v>146</v>
      </c>
      <c r="BX206" s="33" t="s">
        <v>817</v>
      </c>
      <c r="BY206" s="33" t="s">
        <v>162</v>
      </c>
      <c r="BZ206" s="33" t="s">
        <v>172</v>
      </c>
      <c r="CA206" s="33" t="s">
        <v>176</v>
      </c>
      <c r="CB206" s="33" t="s">
        <v>184</v>
      </c>
      <c r="CC206" s="33" t="s">
        <v>191</v>
      </c>
      <c r="CD206" s="33" t="s">
        <v>192</v>
      </c>
      <c r="CE206" s="33" t="s">
        <v>312</v>
      </c>
      <c r="CF206" s="33" t="s">
        <v>208</v>
      </c>
      <c r="CG206" s="33" t="s">
        <v>214</v>
      </c>
    </row>
    <row r="207" spans="1:85" ht="12.75" x14ac:dyDescent="0.2">
      <c r="A207" s="36">
        <v>43112.468887141207</v>
      </c>
      <c r="B207" s="33">
        <v>2</v>
      </c>
      <c r="C207" s="33">
        <v>2</v>
      </c>
      <c r="D207" s="33">
        <v>1</v>
      </c>
      <c r="E207" s="33">
        <v>3</v>
      </c>
      <c r="F207" s="33">
        <v>2</v>
      </c>
      <c r="G207" s="33">
        <v>4</v>
      </c>
      <c r="H207" s="33">
        <v>1</v>
      </c>
      <c r="I207" s="33">
        <v>5</v>
      </c>
      <c r="J207" s="33">
        <v>3</v>
      </c>
      <c r="K207" s="33">
        <v>3</v>
      </c>
      <c r="L207" s="33">
        <v>5</v>
      </c>
      <c r="M207" s="33">
        <v>1</v>
      </c>
      <c r="N207" s="33">
        <v>2</v>
      </c>
      <c r="O207" s="33">
        <v>5</v>
      </c>
      <c r="P207" s="33">
        <v>3</v>
      </c>
      <c r="Q207" s="33">
        <v>5</v>
      </c>
      <c r="R207" s="33">
        <v>5</v>
      </c>
      <c r="S207" s="33">
        <v>5</v>
      </c>
      <c r="T207" s="33">
        <v>4</v>
      </c>
      <c r="U207" s="33">
        <v>1</v>
      </c>
      <c r="V207" s="33">
        <v>1</v>
      </c>
      <c r="W207" s="33">
        <v>5</v>
      </c>
      <c r="X207" s="33">
        <v>4</v>
      </c>
      <c r="Y207" s="33">
        <v>4</v>
      </c>
      <c r="Z207" s="33">
        <v>2</v>
      </c>
      <c r="AA207" s="33">
        <v>2</v>
      </c>
      <c r="AB207" s="33">
        <v>2</v>
      </c>
      <c r="AC207" s="33">
        <v>1</v>
      </c>
      <c r="AD207" s="33">
        <v>1</v>
      </c>
      <c r="AE207" s="33">
        <v>1</v>
      </c>
      <c r="AF207" s="33">
        <v>2</v>
      </c>
      <c r="AG207" s="33">
        <v>1</v>
      </c>
      <c r="AH207" s="33">
        <v>1</v>
      </c>
      <c r="AI207" s="33">
        <v>4</v>
      </c>
      <c r="AJ207" s="33">
        <v>2</v>
      </c>
      <c r="AK207" s="33" t="s">
        <v>5</v>
      </c>
      <c r="AL207" s="33">
        <v>1</v>
      </c>
      <c r="AM207" s="33">
        <v>1</v>
      </c>
      <c r="AN207" s="33">
        <v>4</v>
      </c>
      <c r="AO207" s="33" t="s">
        <v>5</v>
      </c>
      <c r="AP207" s="33">
        <v>4</v>
      </c>
      <c r="AQ207" s="33">
        <v>2</v>
      </c>
      <c r="AR207" s="33">
        <v>4</v>
      </c>
      <c r="AS207" s="33">
        <v>4</v>
      </c>
      <c r="AT207" s="33">
        <v>3</v>
      </c>
      <c r="AU207" s="33">
        <v>5</v>
      </c>
      <c r="AV207" s="33">
        <v>1</v>
      </c>
      <c r="AW207" s="33">
        <v>3</v>
      </c>
      <c r="AX207" s="33">
        <v>5</v>
      </c>
      <c r="AY207" s="33">
        <v>2</v>
      </c>
      <c r="AZ207" s="33">
        <v>5</v>
      </c>
      <c r="BA207" s="33">
        <v>4</v>
      </c>
      <c r="BB207" s="33">
        <v>5</v>
      </c>
      <c r="BC207" s="33">
        <v>4</v>
      </c>
      <c r="BD207" s="33">
        <v>1</v>
      </c>
      <c r="BE207" s="33">
        <v>1</v>
      </c>
      <c r="BF207" s="33">
        <v>5</v>
      </c>
      <c r="BH207" s="33" t="s">
        <v>296</v>
      </c>
      <c r="BI207" s="33">
        <v>2</v>
      </c>
      <c r="BJ207" s="33">
        <v>5</v>
      </c>
      <c r="BK207" s="33">
        <v>4</v>
      </c>
      <c r="BL207" s="33" t="s">
        <v>5</v>
      </c>
      <c r="BM207" s="33">
        <v>5</v>
      </c>
      <c r="BN207" s="33">
        <v>5</v>
      </c>
      <c r="BO207" s="33">
        <v>4</v>
      </c>
      <c r="BP207" s="33">
        <v>4</v>
      </c>
      <c r="BQ207" s="33">
        <v>4</v>
      </c>
      <c r="BR207" s="33" t="s">
        <v>5</v>
      </c>
      <c r="BS207" s="33">
        <v>5</v>
      </c>
      <c r="BT207" s="33">
        <v>3</v>
      </c>
      <c r="BU207" s="33">
        <v>4</v>
      </c>
      <c r="BV207" s="33" t="s">
        <v>5</v>
      </c>
      <c r="BW207" s="33" t="s">
        <v>297</v>
      </c>
      <c r="BX207" s="33" t="s">
        <v>818</v>
      </c>
      <c r="BY207" s="33" t="s">
        <v>162</v>
      </c>
      <c r="BZ207" s="33" t="s">
        <v>170</v>
      </c>
      <c r="CA207" s="33" t="s">
        <v>181</v>
      </c>
      <c r="CB207" s="33" t="s">
        <v>183</v>
      </c>
      <c r="CC207" s="33" t="s">
        <v>819</v>
      </c>
      <c r="CD207" s="33" t="s">
        <v>204</v>
      </c>
      <c r="CE207" s="33" t="s">
        <v>661</v>
      </c>
      <c r="CF207" s="33" t="s">
        <v>208</v>
      </c>
      <c r="CG207" s="33" t="s">
        <v>214</v>
      </c>
    </row>
    <row r="208" spans="1:85" ht="12.75" x14ac:dyDescent="0.2">
      <c r="A208" s="36">
        <v>43112.484691990743</v>
      </c>
      <c r="B208" s="33">
        <v>3</v>
      </c>
      <c r="C208" s="33">
        <v>5</v>
      </c>
      <c r="D208" s="33">
        <v>4</v>
      </c>
      <c r="E208" s="33">
        <v>1</v>
      </c>
      <c r="F208" s="33">
        <v>1</v>
      </c>
      <c r="G208" s="33">
        <v>5</v>
      </c>
      <c r="H208" s="33">
        <v>3</v>
      </c>
      <c r="I208" s="33">
        <v>3</v>
      </c>
      <c r="J208" s="33">
        <v>1</v>
      </c>
      <c r="K208" s="33">
        <v>4</v>
      </c>
      <c r="L208" s="33">
        <v>5</v>
      </c>
      <c r="M208" s="33">
        <v>2</v>
      </c>
      <c r="N208" s="33">
        <v>1</v>
      </c>
      <c r="O208" s="33">
        <v>5</v>
      </c>
      <c r="P208" s="33">
        <v>3</v>
      </c>
      <c r="Q208" s="33">
        <v>4</v>
      </c>
      <c r="R208" s="33">
        <v>3</v>
      </c>
      <c r="S208" s="33">
        <v>1</v>
      </c>
      <c r="T208" s="33">
        <v>4</v>
      </c>
      <c r="U208" s="33">
        <v>3</v>
      </c>
      <c r="V208" s="33">
        <v>1</v>
      </c>
      <c r="W208" s="33">
        <v>5</v>
      </c>
      <c r="X208" s="33">
        <v>5</v>
      </c>
      <c r="Y208" s="33">
        <v>5</v>
      </c>
      <c r="Z208" s="33">
        <v>5</v>
      </c>
      <c r="AA208" s="33">
        <v>5</v>
      </c>
      <c r="AB208" s="33">
        <v>5</v>
      </c>
      <c r="AC208" s="33">
        <v>5</v>
      </c>
      <c r="AD208" s="33">
        <v>5</v>
      </c>
      <c r="AE208" s="33">
        <v>5</v>
      </c>
      <c r="AF208" s="33">
        <v>5</v>
      </c>
      <c r="AG208" s="33">
        <v>5</v>
      </c>
      <c r="AH208" s="33">
        <v>5</v>
      </c>
      <c r="AI208" s="33">
        <v>5</v>
      </c>
      <c r="AJ208" s="33">
        <v>5</v>
      </c>
      <c r="AK208" s="33">
        <v>4</v>
      </c>
      <c r="AL208" s="33">
        <v>5</v>
      </c>
      <c r="AM208" s="33">
        <v>4</v>
      </c>
      <c r="AN208" s="33">
        <v>2</v>
      </c>
      <c r="AO208" s="33">
        <v>1</v>
      </c>
      <c r="AP208" s="33">
        <v>5</v>
      </c>
      <c r="AQ208" s="33">
        <v>5</v>
      </c>
      <c r="AR208" s="33">
        <v>4</v>
      </c>
      <c r="AS208" s="33">
        <v>1</v>
      </c>
      <c r="AT208" s="33">
        <v>5</v>
      </c>
      <c r="AU208" s="33">
        <v>5</v>
      </c>
      <c r="AV208" s="33">
        <v>3</v>
      </c>
      <c r="AW208" s="33">
        <v>3</v>
      </c>
      <c r="AX208" s="33">
        <v>5</v>
      </c>
      <c r="AY208" s="33">
        <v>4</v>
      </c>
      <c r="AZ208" s="33">
        <v>5</v>
      </c>
      <c r="BA208" s="33">
        <v>3</v>
      </c>
      <c r="BB208" s="33">
        <v>1</v>
      </c>
      <c r="BC208" s="33">
        <v>3</v>
      </c>
      <c r="BD208" s="33">
        <v>3</v>
      </c>
      <c r="BE208" s="33">
        <v>1</v>
      </c>
      <c r="BF208" s="33">
        <v>5</v>
      </c>
      <c r="BH208" s="33" t="s">
        <v>296</v>
      </c>
      <c r="BI208" s="33">
        <v>4</v>
      </c>
      <c r="BJ208" s="33">
        <v>5</v>
      </c>
      <c r="BK208" s="33">
        <v>5</v>
      </c>
      <c r="BL208" s="33">
        <v>5</v>
      </c>
      <c r="BM208" s="33">
        <v>5</v>
      </c>
      <c r="BN208" s="33">
        <v>5</v>
      </c>
      <c r="BO208" s="33">
        <v>5</v>
      </c>
      <c r="BP208" s="33">
        <v>5</v>
      </c>
      <c r="BQ208" s="33">
        <v>4</v>
      </c>
      <c r="BR208" s="33">
        <v>1</v>
      </c>
      <c r="BS208" s="33">
        <v>4</v>
      </c>
      <c r="BT208" s="33">
        <v>3</v>
      </c>
      <c r="BU208" s="33">
        <v>4</v>
      </c>
      <c r="BV208" s="33">
        <v>4</v>
      </c>
      <c r="BW208" s="33" t="s">
        <v>144</v>
      </c>
      <c r="BY208" s="33" t="s">
        <v>163</v>
      </c>
      <c r="BZ208" s="33" t="s">
        <v>170</v>
      </c>
      <c r="CA208" s="33" t="s">
        <v>176</v>
      </c>
      <c r="CB208" s="33" t="s">
        <v>422</v>
      </c>
      <c r="CC208" s="33" t="s">
        <v>820</v>
      </c>
      <c r="CD208" s="33" t="s">
        <v>153</v>
      </c>
      <c r="CE208" s="33" t="s">
        <v>821</v>
      </c>
      <c r="CF208" s="33" t="s">
        <v>208</v>
      </c>
      <c r="CG208" s="33" t="s">
        <v>214</v>
      </c>
    </row>
    <row r="209" spans="1:86" ht="12.75" x14ac:dyDescent="0.2">
      <c r="A209" s="36">
        <v>43112.493811203705</v>
      </c>
      <c r="B209" s="33">
        <v>1</v>
      </c>
      <c r="C209" s="33">
        <v>1</v>
      </c>
      <c r="D209" s="33">
        <v>1</v>
      </c>
      <c r="E209" s="33">
        <v>1</v>
      </c>
      <c r="F209" s="33">
        <v>1</v>
      </c>
      <c r="G209" s="33">
        <v>2</v>
      </c>
      <c r="H209" s="33">
        <v>5</v>
      </c>
      <c r="I209" s="33">
        <v>5</v>
      </c>
      <c r="J209" s="33">
        <v>1</v>
      </c>
      <c r="K209" s="33">
        <v>2</v>
      </c>
      <c r="L209" s="33">
        <v>5</v>
      </c>
      <c r="M209" s="33">
        <v>2</v>
      </c>
      <c r="N209" s="33">
        <v>1</v>
      </c>
      <c r="O209" s="33">
        <v>5</v>
      </c>
      <c r="P209" s="33">
        <v>4</v>
      </c>
      <c r="Q209" s="33">
        <v>4</v>
      </c>
      <c r="R209" s="33">
        <v>5</v>
      </c>
      <c r="S209" s="33">
        <v>3</v>
      </c>
      <c r="T209" s="33">
        <v>5</v>
      </c>
      <c r="U209" s="33">
        <v>1</v>
      </c>
      <c r="V209" s="33">
        <v>1</v>
      </c>
      <c r="W209" s="33">
        <v>2</v>
      </c>
      <c r="X209" s="33">
        <v>5</v>
      </c>
      <c r="Y209" s="33">
        <v>3</v>
      </c>
      <c r="Z209" s="33">
        <v>4</v>
      </c>
      <c r="AA209" s="33">
        <v>4</v>
      </c>
      <c r="AB209" s="33">
        <v>4</v>
      </c>
      <c r="AC209" s="33">
        <v>4</v>
      </c>
      <c r="AD209" s="33">
        <v>4</v>
      </c>
      <c r="AE209" s="33">
        <v>4</v>
      </c>
      <c r="AF209" s="33">
        <v>2</v>
      </c>
      <c r="AG209" s="33">
        <v>5</v>
      </c>
      <c r="AH209" s="33">
        <v>4</v>
      </c>
      <c r="AI209" s="33">
        <v>3</v>
      </c>
      <c r="AJ209" s="33">
        <v>3</v>
      </c>
      <c r="AK209" s="33">
        <v>1</v>
      </c>
      <c r="AL209" s="33">
        <v>1</v>
      </c>
      <c r="AM209" s="33">
        <v>2</v>
      </c>
      <c r="AN209" s="33">
        <v>1</v>
      </c>
      <c r="AO209" s="33">
        <v>1</v>
      </c>
      <c r="AP209" s="33">
        <v>2</v>
      </c>
      <c r="AQ209" s="33">
        <v>5</v>
      </c>
      <c r="AR209" s="33">
        <v>4</v>
      </c>
      <c r="AS209" s="33">
        <v>1</v>
      </c>
      <c r="AT209" s="33">
        <v>2</v>
      </c>
      <c r="AU209" s="33">
        <v>5</v>
      </c>
      <c r="AV209" s="33">
        <v>2</v>
      </c>
      <c r="AW209" s="33">
        <v>1</v>
      </c>
      <c r="AX209" s="33">
        <v>5</v>
      </c>
      <c r="AY209" s="33">
        <v>4</v>
      </c>
      <c r="AZ209" s="33">
        <v>4</v>
      </c>
      <c r="BA209" s="33">
        <v>5</v>
      </c>
      <c r="BB209" s="33">
        <v>4</v>
      </c>
      <c r="BC209" s="33">
        <v>4</v>
      </c>
      <c r="BD209" s="33">
        <v>1</v>
      </c>
      <c r="BE209" s="33">
        <v>1</v>
      </c>
      <c r="BF209" s="33">
        <v>1</v>
      </c>
      <c r="BG209" s="33" t="s">
        <v>822</v>
      </c>
      <c r="BH209" s="33" t="s">
        <v>611</v>
      </c>
      <c r="BI209" s="33">
        <v>1</v>
      </c>
      <c r="BJ209" s="33">
        <v>5</v>
      </c>
      <c r="BK209" s="33">
        <v>2</v>
      </c>
      <c r="BL209" s="33">
        <v>3</v>
      </c>
      <c r="BM209" s="33">
        <v>3</v>
      </c>
      <c r="BN209" s="33">
        <v>5</v>
      </c>
      <c r="BO209" s="33">
        <v>1</v>
      </c>
      <c r="BP209" s="33">
        <v>4</v>
      </c>
      <c r="BQ209" s="33">
        <v>3</v>
      </c>
      <c r="BR209" s="33">
        <v>2</v>
      </c>
      <c r="BS209" s="33">
        <v>3</v>
      </c>
      <c r="BT209" s="33">
        <v>1</v>
      </c>
      <c r="BU209" s="33">
        <v>5</v>
      </c>
      <c r="BV209" s="33">
        <v>4</v>
      </c>
      <c r="BW209" s="33" t="s">
        <v>297</v>
      </c>
      <c r="BX209" s="33" t="s">
        <v>823</v>
      </c>
      <c r="BY209" s="33" t="s">
        <v>162</v>
      </c>
      <c r="BZ209" s="33" t="s">
        <v>171</v>
      </c>
      <c r="CA209" s="33" t="s">
        <v>177</v>
      </c>
      <c r="CB209" s="33" t="s">
        <v>184</v>
      </c>
      <c r="CC209" s="33" t="s">
        <v>824</v>
      </c>
      <c r="CD209" s="33" t="s">
        <v>202</v>
      </c>
      <c r="CE209" s="33" t="s">
        <v>320</v>
      </c>
      <c r="CF209" s="33" t="s">
        <v>208</v>
      </c>
      <c r="CG209" s="33" t="s">
        <v>214</v>
      </c>
      <c r="CH209" s="33"/>
    </row>
    <row r="210" spans="1:86" ht="12.75" x14ac:dyDescent="0.2">
      <c r="A210" s="36">
        <v>43112.509911990739</v>
      </c>
      <c r="B210" s="33">
        <v>1</v>
      </c>
      <c r="C210" s="33">
        <v>5</v>
      </c>
      <c r="D210" s="33">
        <v>1</v>
      </c>
      <c r="E210" s="33">
        <v>2</v>
      </c>
      <c r="F210" s="33">
        <v>1</v>
      </c>
      <c r="G210" s="33">
        <v>5</v>
      </c>
      <c r="H210" s="33">
        <v>3</v>
      </c>
      <c r="I210" s="33">
        <v>1</v>
      </c>
      <c r="J210" s="33">
        <v>1</v>
      </c>
      <c r="K210" s="33">
        <v>1</v>
      </c>
      <c r="L210" s="33">
        <v>1</v>
      </c>
      <c r="M210" s="33">
        <v>1</v>
      </c>
      <c r="N210" s="33">
        <v>1</v>
      </c>
      <c r="O210" s="33">
        <v>2</v>
      </c>
      <c r="P210" s="33">
        <v>1</v>
      </c>
      <c r="Q210" s="33">
        <v>1</v>
      </c>
      <c r="R210" s="33">
        <v>3</v>
      </c>
      <c r="S210" s="33">
        <v>1</v>
      </c>
      <c r="T210" s="33">
        <v>2</v>
      </c>
      <c r="U210" s="33">
        <v>1</v>
      </c>
      <c r="V210" s="33">
        <v>1</v>
      </c>
      <c r="W210" s="33">
        <v>1</v>
      </c>
      <c r="X210" s="33">
        <v>5</v>
      </c>
      <c r="Y210" s="33">
        <v>4</v>
      </c>
      <c r="Z210" s="33">
        <v>5</v>
      </c>
      <c r="AA210" s="33">
        <v>5</v>
      </c>
      <c r="AB210" s="33">
        <v>5</v>
      </c>
      <c r="AC210" s="33">
        <v>5</v>
      </c>
      <c r="AD210" s="33">
        <v>5</v>
      </c>
      <c r="AE210" s="33">
        <v>5</v>
      </c>
      <c r="AF210" s="33">
        <v>5</v>
      </c>
      <c r="AG210" s="33">
        <v>5</v>
      </c>
      <c r="AH210" s="33">
        <v>5</v>
      </c>
      <c r="AI210" s="33">
        <v>5</v>
      </c>
      <c r="AJ210" s="33">
        <v>5</v>
      </c>
      <c r="AK210" s="33">
        <v>3</v>
      </c>
      <c r="AL210" s="33">
        <v>5</v>
      </c>
      <c r="AM210" s="33">
        <v>2</v>
      </c>
      <c r="AN210" s="33">
        <v>2</v>
      </c>
      <c r="AO210" s="33">
        <v>1</v>
      </c>
      <c r="AP210" s="33">
        <v>5</v>
      </c>
      <c r="AQ210" s="33">
        <v>4</v>
      </c>
      <c r="AR210" s="33">
        <v>2</v>
      </c>
      <c r="AS210" s="33">
        <v>1</v>
      </c>
      <c r="AT210" s="33">
        <v>1</v>
      </c>
      <c r="AU210" s="33">
        <v>1</v>
      </c>
      <c r="AV210" s="33">
        <v>2</v>
      </c>
      <c r="AW210" s="33">
        <v>2</v>
      </c>
      <c r="AX210" s="33">
        <v>2</v>
      </c>
      <c r="AY210" s="33">
        <v>1</v>
      </c>
      <c r="AZ210" s="33">
        <v>1</v>
      </c>
      <c r="BA210" s="33">
        <v>3</v>
      </c>
      <c r="BB210" s="33">
        <v>1</v>
      </c>
      <c r="BC210" s="33">
        <v>1</v>
      </c>
      <c r="BD210" s="33">
        <v>1</v>
      </c>
      <c r="BE210" s="33">
        <v>1</v>
      </c>
      <c r="BF210" s="33">
        <v>1</v>
      </c>
      <c r="BI210" s="33">
        <v>1</v>
      </c>
      <c r="BJ210" s="33">
        <v>1</v>
      </c>
      <c r="BK210" s="33">
        <v>1</v>
      </c>
      <c r="BL210" s="33">
        <v>1</v>
      </c>
      <c r="BM210" s="33">
        <v>1</v>
      </c>
      <c r="BN210" s="33">
        <v>1</v>
      </c>
      <c r="BO210" s="33">
        <v>1</v>
      </c>
      <c r="BP210" s="33">
        <v>1</v>
      </c>
      <c r="BQ210" s="33">
        <v>5</v>
      </c>
      <c r="BR210" s="33">
        <v>1</v>
      </c>
      <c r="BS210" s="33">
        <v>1</v>
      </c>
      <c r="BT210" s="33">
        <v>1</v>
      </c>
      <c r="BU210" s="33">
        <v>1</v>
      </c>
      <c r="BV210" s="33">
        <v>1</v>
      </c>
      <c r="BW210" s="33" t="s">
        <v>148</v>
      </c>
      <c r="BX210" s="33" t="s">
        <v>825</v>
      </c>
      <c r="BY210" s="33" t="s">
        <v>163</v>
      </c>
      <c r="BZ210" s="33" t="s">
        <v>170</v>
      </c>
      <c r="CA210" s="33" t="s">
        <v>176</v>
      </c>
      <c r="CB210" s="33" t="s">
        <v>183</v>
      </c>
      <c r="CC210" s="33" t="s">
        <v>826</v>
      </c>
      <c r="CD210" s="33" t="s">
        <v>203</v>
      </c>
      <c r="CE210" s="33" t="s">
        <v>155</v>
      </c>
      <c r="CF210" s="33" t="s">
        <v>208</v>
      </c>
      <c r="CG210" s="33" t="s">
        <v>214</v>
      </c>
    </row>
    <row r="211" spans="1:86" ht="12.75" x14ac:dyDescent="0.2">
      <c r="A211" s="36">
        <v>43112.544421493054</v>
      </c>
      <c r="B211" s="33">
        <v>4</v>
      </c>
      <c r="C211" s="33">
        <v>5</v>
      </c>
      <c r="D211" s="33">
        <v>2</v>
      </c>
      <c r="E211" s="33">
        <v>3</v>
      </c>
      <c r="F211" s="33">
        <v>4</v>
      </c>
      <c r="G211" s="33">
        <v>5</v>
      </c>
      <c r="H211" s="33">
        <v>5</v>
      </c>
      <c r="I211" s="33">
        <v>4</v>
      </c>
      <c r="J211" s="33">
        <v>2</v>
      </c>
      <c r="K211" s="33">
        <v>1</v>
      </c>
      <c r="L211" s="33">
        <v>3</v>
      </c>
      <c r="M211" s="33">
        <v>3</v>
      </c>
      <c r="N211" s="33">
        <v>4</v>
      </c>
      <c r="O211" s="33">
        <v>3</v>
      </c>
      <c r="P211" s="33">
        <v>4</v>
      </c>
      <c r="Q211" s="33">
        <v>5</v>
      </c>
      <c r="R211" s="33">
        <v>3</v>
      </c>
      <c r="S211" s="33">
        <v>4</v>
      </c>
      <c r="T211" s="33">
        <v>1</v>
      </c>
      <c r="U211" s="33">
        <v>3</v>
      </c>
      <c r="V211" s="33">
        <v>2</v>
      </c>
      <c r="W211" s="33">
        <v>4</v>
      </c>
      <c r="X211" s="33">
        <v>4</v>
      </c>
      <c r="Y211" s="33">
        <v>4</v>
      </c>
      <c r="Z211" s="33">
        <v>4</v>
      </c>
      <c r="AA211" s="33">
        <v>4</v>
      </c>
      <c r="AB211" s="33">
        <v>4</v>
      </c>
      <c r="AC211" s="33">
        <v>5</v>
      </c>
      <c r="AD211" s="33">
        <v>5</v>
      </c>
      <c r="AE211" s="33">
        <v>3</v>
      </c>
      <c r="AF211" s="33">
        <v>4</v>
      </c>
      <c r="AG211" s="33">
        <v>5</v>
      </c>
      <c r="AH211" s="33">
        <v>5</v>
      </c>
      <c r="AI211" s="33">
        <v>4</v>
      </c>
      <c r="AJ211" s="33">
        <v>2</v>
      </c>
      <c r="AK211" s="33">
        <v>4</v>
      </c>
      <c r="AL211" s="33">
        <v>4</v>
      </c>
      <c r="AM211" s="33">
        <v>2</v>
      </c>
      <c r="AN211" s="33">
        <v>3</v>
      </c>
      <c r="AO211" s="33">
        <v>4</v>
      </c>
      <c r="AP211" s="33">
        <v>5</v>
      </c>
      <c r="AQ211" s="33">
        <v>5</v>
      </c>
      <c r="AR211" s="33">
        <v>4</v>
      </c>
      <c r="AS211" s="33">
        <v>1</v>
      </c>
      <c r="AT211" s="33">
        <v>2</v>
      </c>
      <c r="AU211" s="33">
        <v>2</v>
      </c>
      <c r="AV211" s="33">
        <v>3</v>
      </c>
      <c r="AW211" s="33">
        <v>4</v>
      </c>
      <c r="AX211" s="33">
        <v>4</v>
      </c>
      <c r="AY211" s="33">
        <v>4</v>
      </c>
      <c r="AZ211" s="33">
        <v>4</v>
      </c>
      <c r="BA211" s="33">
        <v>2</v>
      </c>
      <c r="BB211" s="33">
        <v>3</v>
      </c>
      <c r="BC211" s="33">
        <v>1</v>
      </c>
      <c r="BD211" s="33">
        <v>4</v>
      </c>
      <c r="BE211" s="33">
        <v>3</v>
      </c>
      <c r="BF211" s="33">
        <v>4</v>
      </c>
      <c r="BH211" s="33" t="s">
        <v>743</v>
      </c>
      <c r="BI211" s="33">
        <v>2</v>
      </c>
      <c r="BJ211" s="33">
        <v>2</v>
      </c>
      <c r="BK211" s="33">
        <v>5</v>
      </c>
      <c r="BL211" s="33">
        <v>4</v>
      </c>
      <c r="BM211" s="33">
        <v>3</v>
      </c>
      <c r="BN211" s="33">
        <v>3</v>
      </c>
      <c r="BO211" s="33">
        <v>2</v>
      </c>
      <c r="BP211" s="33">
        <v>4</v>
      </c>
      <c r="BQ211" s="33">
        <v>5</v>
      </c>
      <c r="BR211" s="33">
        <v>3</v>
      </c>
      <c r="BS211" s="33">
        <v>5</v>
      </c>
      <c r="BT211" s="33">
        <v>4</v>
      </c>
      <c r="BU211" s="33">
        <v>3</v>
      </c>
      <c r="BV211" s="33">
        <v>3</v>
      </c>
      <c r="BW211" s="33" t="s">
        <v>148</v>
      </c>
      <c r="BY211" s="33" t="s">
        <v>163</v>
      </c>
      <c r="BZ211" s="33" t="s">
        <v>171</v>
      </c>
      <c r="CA211" s="33" t="s">
        <v>176</v>
      </c>
      <c r="CB211" s="33" t="s">
        <v>183</v>
      </c>
      <c r="CD211" s="33" t="s">
        <v>204</v>
      </c>
      <c r="CE211" s="33" t="s">
        <v>203</v>
      </c>
      <c r="CF211" s="33" t="s">
        <v>208</v>
      </c>
      <c r="CG211" s="33" t="s">
        <v>214</v>
      </c>
    </row>
    <row r="212" spans="1:86" ht="12.75" x14ac:dyDescent="0.2">
      <c r="A212" s="36">
        <v>43112.566315648146</v>
      </c>
      <c r="B212" s="33">
        <v>4</v>
      </c>
      <c r="C212" s="33">
        <v>2</v>
      </c>
      <c r="D212" s="33">
        <v>1</v>
      </c>
      <c r="E212" s="33">
        <v>1</v>
      </c>
      <c r="F212" s="33">
        <v>2</v>
      </c>
      <c r="G212" s="33">
        <v>3</v>
      </c>
      <c r="H212" s="33">
        <v>1</v>
      </c>
      <c r="I212" s="33">
        <v>3</v>
      </c>
      <c r="J212" s="33">
        <v>2</v>
      </c>
      <c r="K212" s="33">
        <v>3</v>
      </c>
      <c r="L212" s="33">
        <v>2</v>
      </c>
      <c r="M212" s="33">
        <v>3</v>
      </c>
      <c r="N212" s="33">
        <v>5</v>
      </c>
      <c r="O212" s="33">
        <v>3</v>
      </c>
      <c r="P212" s="33">
        <v>4</v>
      </c>
      <c r="Q212" s="33">
        <v>5</v>
      </c>
      <c r="R212" s="33">
        <v>2</v>
      </c>
      <c r="S212" s="33">
        <v>3</v>
      </c>
      <c r="T212" s="33">
        <v>3</v>
      </c>
      <c r="U212" s="33">
        <v>4</v>
      </c>
      <c r="V212" s="33">
        <v>3</v>
      </c>
      <c r="W212" s="33">
        <v>3</v>
      </c>
      <c r="X212" s="33">
        <v>5</v>
      </c>
      <c r="Y212" s="33">
        <v>3</v>
      </c>
      <c r="Z212" s="33">
        <v>3</v>
      </c>
      <c r="AA212" s="33">
        <v>4</v>
      </c>
      <c r="AB212" s="33">
        <v>3</v>
      </c>
      <c r="AC212" s="33">
        <v>3</v>
      </c>
      <c r="AD212" s="33">
        <v>3</v>
      </c>
      <c r="AE212" s="33">
        <v>4</v>
      </c>
      <c r="AF212" s="33">
        <v>2</v>
      </c>
      <c r="AG212" s="33">
        <v>4</v>
      </c>
      <c r="AH212" s="33">
        <v>5</v>
      </c>
      <c r="AI212" s="33">
        <v>4</v>
      </c>
      <c r="AJ212" s="33">
        <v>4</v>
      </c>
      <c r="AK212" s="33">
        <v>4</v>
      </c>
      <c r="AL212" s="33">
        <v>1</v>
      </c>
      <c r="AM212" s="33">
        <v>1</v>
      </c>
      <c r="AN212" s="33">
        <v>2</v>
      </c>
      <c r="AO212" s="33">
        <v>2</v>
      </c>
      <c r="AP212" s="33">
        <v>3</v>
      </c>
      <c r="AQ212" s="33">
        <v>1</v>
      </c>
      <c r="AR212" s="33">
        <v>2</v>
      </c>
      <c r="AS212" s="33">
        <v>1</v>
      </c>
      <c r="AT212" s="33">
        <v>2</v>
      </c>
      <c r="AU212" s="33">
        <v>2</v>
      </c>
      <c r="AV212" s="33">
        <v>4</v>
      </c>
      <c r="AW212" s="33">
        <v>5</v>
      </c>
      <c r="AX212" s="33">
        <v>3</v>
      </c>
      <c r="AY212" s="33">
        <v>3</v>
      </c>
      <c r="AZ212" s="33">
        <v>5</v>
      </c>
      <c r="BA212" s="33">
        <v>2</v>
      </c>
      <c r="BB212" s="33">
        <v>3</v>
      </c>
      <c r="BC212" s="33">
        <v>1</v>
      </c>
      <c r="BD212" s="33">
        <v>4</v>
      </c>
      <c r="BE212" s="33">
        <v>4</v>
      </c>
      <c r="BF212" s="33">
        <v>3</v>
      </c>
      <c r="BG212" s="33" t="s">
        <v>827</v>
      </c>
      <c r="BH212" s="33" t="s">
        <v>128</v>
      </c>
      <c r="BI212" s="33">
        <v>3</v>
      </c>
      <c r="BJ212" s="33">
        <v>5</v>
      </c>
      <c r="BK212" s="33">
        <v>4</v>
      </c>
      <c r="BL212" s="33">
        <v>3</v>
      </c>
      <c r="BM212" s="33">
        <v>3</v>
      </c>
      <c r="BN212" s="33">
        <v>4</v>
      </c>
      <c r="BO212" s="33">
        <v>3</v>
      </c>
      <c r="BP212" s="33">
        <v>3</v>
      </c>
      <c r="BQ212" s="33">
        <v>2</v>
      </c>
      <c r="BR212" s="33">
        <v>2</v>
      </c>
      <c r="BS212" s="33">
        <v>2</v>
      </c>
      <c r="BT212" s="33">
        <v>3</v>
      </c>
      <c r="BU212" s="33">
        <v>3</v>
      </c>
      <c r="BV212" s="33">
        <v>3</v>
      </c>
      <c r="BW212" s="33" t="s">
        <v>147</v>
      </c>
      <c r="BX212" s="33" t="s">
        <v>828</v>
      </c>
      <c r="BY212" s="33" t="s">
        <v>163</v>
      </c>
      <c r="BZ212" s="33" t="s">
        <v>170</v>
      </c>
      <c r="CA212" s="33" t="s">
        <v>176</v>
      </c>
      <c r="CB212" s="33" t="s">
        <v>183</v>
      </c>
      <c r="CC212" s="33" t="s">
        <v>829</v>
      </c>
      <c r="CD212" s="33" t="s">
        <v>202</v>
      </c>
      <c r="CE212" s="33" t="s">
        <v>830</v>
      </c>
      <c r="CF212" s="33" t="s">
        <v>208</v>
      </c>
      <c r="CG212" s="33" t="s">
        <v>214</v>
      </c>
    </row>
    <row r="213" spans="1:86" ht="12.75" x14ac:dyDescent="0.2">
      <c r="A213" s="36">
        <v>43112.58080398148</v>
      </c>
      <c r="B213" s="33">
        <v>2</v>
      </c>
      <c r="C213" s="33">
        <v>1</v>
      </c>
      <c r="D213" s="33">
        <v>1</v>
      </c>
      <c r="E213" s="33">
        <v>3</v>
      </c>
      <c r="F213" s="33">
        <v>1</v>
      </c>
      <c r="G213" s="33">
        <v>4</v>
      </c>
      <c r="H213" s="33">
        <v>1</v>
      </c>
      <c r="I213" s="33">
        <v>1</v>
      </c>
      <c r="J213" s="33">
        <v>1</v>
      </c>
      <c r="K213" s="33">
        <v>3</v>
      </c>
      <c r="L213" s="33">
        <v>3</v>
      </c>
      <c r="M213" s="33">
        <v>1</v>
      </c>
      <c r="N213" s="33">
        <v>1</v>
      </c>
      <c r="O213" s="33">
        <v>3</v>
      </c>
      <c r="P213" s="33">
        <v>3</v>
      </c>
      <c r="Q213" s="33">
        <v>4</v>
      </c>
      <c r="R213" s="33">
        <v>3</v>
      </c>
      <c r="S213" s="33">
        <v>1</v>
      </c>
      <c r="T213" s="33">
        <v>5</v>
      </c>
      <c r="U213" s="33">
        <v>4</v>
      </c>
      <c r="V213" s="33">
        <v>3</v>
      </c>
      <c r="W213" s="33">
        <v>4</v>
      </c>
      <c r="X213" s="33">
        <v>4</v>
      </c>
      <c r="Y213" s="33">
        <v>5</v>
      </c>
      <c r="Z213" s="33">
        <v>5</v>
      </c>
      <c r="AA213" s="33">
        <v>5</v>
      </c>
      <c r="AB213" s="33">
        <v>4</v>
      </c>
      <c r="AC213" s="33">
        <v>3</v>
      </c>
      <c r="AD213" s="33">
        <v>5</v>
      </c>
      <c r="AE213" s="33">
        <v>3</v>
      </c>
      <c r="AF213" s="33">
        <v>2</v>
      </c>
      <c r="AG213" s="33">
        <v>3</v>
      </c>
      <c r="AH213" s="33">
        <v>5</v>
      </c>
      <c r="AI213" s="33">
        <v>4</v>
      </c>
      <c r="AJ213" s="33">
        <v>3</v>
      </c>
      <c r="AK213" s="33">
        <v>4</v>
      </c>
      <c r="AL213" s="33">
        <v>1</v>
      </c>
      <c r="AM213" s="33">
        <v>1</v>
      </c>
      <c r="AN213" s="33">
        <v>3</v>
      </c>
      <c r="AO213" s="33">
        <v>1</v>
      </c>
      <c r="AP213" s="33">
        <v>3</v>
      </c>
      <c r="AQ213" s="33">
        <v>1</v>
      </c>
      <c r="AR213" s="33">
        <v>4</v>
      </c>
      <c r="AS213" s="33">
        <v>1</v>
      </c>
      <c r="AT213" s="33">
        <v>1</v>
      </c>
      <c r="AU213" s="33">
        <v>2</v>
      </c>
      <c r="AV213" s="33">
        <v>4</v>
      </c>
      <c r="AW213" s="33">
        <v>1</v>
      </c>
      <c r="AX213" s="33">
        <v>5</v>
      </c>
      <c r="AY213" s="33">
        <v>4</v>
      </c>
      <c r="AZ213" s="33">
        <v>4</v>
      </c>
      <c r="BA213" s="33">
        <v>3</v>
      </c>
      <c r="BB213" s="33">
        <v>1</v>
      </c>
      <c r="BC213" s="33">
        <v>5</v>
      </c>
      <c r="BD213" s="33">
        <v>4</v>
      </c>
      <c r="BE213" s="33">
        <v>5</v>
      </c>
      <c r="BF213" s="33">
        <v>5</v>
      </c>
      <c r="BG213" s="33" t="s">
        <v>831</v>
      </c>
      <c r="BH213" s="33" t="s">
        <v>658</v>
      </c>
      <c r="BI213" s="33">
        <v>2</v>
      </c>
      <c r="BJ213" s="33">
        <v>2</v>
      </c>
      <c r="BK213" s="33">
        <v>4</v>
      </c>
      <c r="BL213" s="33">
        <v>4</v>
      </c>
      <c r="BM213" s="33">
        <v>4</v>
      </c>
      <c r="BN213" s="33">
        <v>4</v>
      </c>
      <c r="BO213" s="33">
        <v>4</v>
      </c>
      <c r="BP213" s="33">
        <v>3</v>
      </c>
      <c r="BQ213" s="33">
        <v>3</v>
      </c>
      <c r="BR213" s="33">
        <v>1</v>
      </c>
      <c r="BS213" s="33">
        <v>1</v>
      </c>
      <c r="BT213" s="33">
        <v>3</v>
      </c>
      <c r="BU213" s="33">
        <v>3</v>
      </c>
      <c r="BV213" s="33">
        <v>4</v>
      </c>
      <c r="BW213" s="33" t="s">
        <v>146</v>
      </c>
      <c r="BX213" s="33" t="s">
        <v>832</v>
      </c>
      <c r="BY213" s="33" t="s">
        <v>162</v>
      </c>
      <c r="BZ213" s="33" t="s">
        <v>172</v>
      </c>
      <c r="CA213" s="33" t="s">
        <v>176</v>
      </c>
      <c r="CB213" s="33" t="s">
        <v>183</v>
      </c>
      <c r="CC213" s="33" t="s">
        <v>833</v>
      </c>
      <c r="CD213" s="33" t="s">
        <v>155</v>
      </c>
      <c r="CE213" s="33" t="s">
        <v>320</v>
      </c>
      <c r="CF213" s="33" t="s">
        <v>834</v>
      </c>
      <c r="CH213" s="33"/>
    </row>
    <row r="214" spans="1:86" ht="12.75" x14ac:dyDescent="0.2">
      <c r="A214" s="36">
        <v>43112.581867800924</v>
      </c>
      <c r="B214" s="33">
        <v>3</v>
      </c>
      <c r="C214" s="33">
        <v>4</v>
      </c>
      <c r="D214" s="33">
        <v>3</v>
      </c>
      <c r="E214" s="33">
        <v>4</v>
      </c>
      <c r="F214" s="33">
        <v>2</v>
      </c>
      <c r="G214" s="33">
        <v>5</v>
      </c>
      <c r="H214" s="33">
        <v>3</v>
      </c>
      <c r="I214" s="33">
        <v>3</v>
      </c>
      <c r="J214" s="33">
        <v>4</v>
      </c>
      <c r="K214" s="33">
        <v>5</v>
      </c>
      <c r="L214" s="33">
        <v>3</v>
      </c>
      <c r="M214" s="33">
        <v>4</v>
      </c>
      <c r="N214" s="33">
        <v>2</v>
      </c>
      <c r="O214" s="33">
        <v>4</v>
      </c>
      <c r="P214" s="33">
        <v>4</v>
      </c>
      <c r="Q214" s="33">
        <v>5</v>
      </c>
      <c r="R214" s="33">
        <v>4</v>
      </c>
      <c r="S214" s="33">
        <v>3</v>
      </c>
      <c r="T214" s="33">
        <v>3</v>
      </c>
      <c r="U214" s="33">
        <v>4</v>
      </c>
      <c r="V214" s="33">
        <v>4</v>
      </c>
      <c r="W214" s="33">
        <v>4</v>
      </c>
      <c r="X214" s="33">
        <v>5</v>
      </c>
      <c r="Y214" s="33">
        <v>5</v>
      </c>
      <c r="Z214" s="33">
        <v>4</v>
      </c>
      <c r="AA214" s="33">
        <v>3</v>
      </c>
      <c r="AB214" s="33">
        <v>5</v>
      </c>
      <c r="AC214" s="33">
        <v>4</v>
      </c>
      <c r="AD214" s="33">
        <v>4</v>
      </c>
      <c r="AE214" s="33">
        <v>4</v>
      </c>
      <c r="AF214" s="33">
        <v>4</v>
      </c>
      <c r="AG214" s="33">
        <v>5</v>
      </c>
      <c r="AH214" s="33">
        <v>5</v>
      </c>
      <c r="AI214" s="33">
        <v>5</v>
      </c>
      <c r="AJ214" s="33">
        <v>4</v>
      </c>
      <c r="AK214" s="33">
        <v>3</v>
      </c>
      <c r="AL214" s="33">
        <v>4</v>
      </c>
      <c r="AM214" s="33">
        <v>3</v>
      </c>
      <c r="AN214" s="33">
        <v>5</v>
      </c>
      <c r="AO214" s="33">
        <v>4</v>
      </c>
      <c r="AP214" s="33">
        <v>4</v>
      </c>
      <c r="AQ214" s="33">
        <v>3</v>
      </c>
      <c r="AR214" s="33">
        <v>4</v>
      </c>
      <c r="AS214" s="33">
        <v>4</v>
      </c>
      <c r="AT214" s="33">
        <v>5</v>
      </c>
      <c r="AU214" s="33">
        <v>4</v>
      </c>
      <c r="AV214" s="33">
        <v>4</v>
      </c>
      <c r="AW214" s="33">
        <v>3</v>
      </c>
      <c r="AX214" s="33">
        <v>3</v>
      </c>
      <c r="AY214" s="33">
        <v>4</v>
      </c>
      <c r="AZ214" s="33">
        <v>4</v>
      </c>
      <c r="BA214" s="33">
        <v>4</v>
      </c>
      <c r="BB214" s="33">
        <v>3</v>
      </c>
      <c r="BC214" s="33">
        <v>3</v>
      </c>
      <c r="BD214" s="33">
        <v>4</v>
      </c>
      <c r="BE214" s="33">
        <v>4</v>
      </c>
      <c r="BF214" s="33">
        <v>4</v>
      </c>
      <c r="BH214" s="33" t="s">
        <v>592</v>
      </c>
      <c r="BI214" s="33">
        <v>4</v>
      </c>
      <c r="BJ214" s="33">
        <v>5</v>
      </c>
      <c r="BK214" s="33">
        <v>4</v>
      </c>
      <c r="BL214" s="33">
        <v>4</v>
      </c>
      <c r="BM214" s="33">
        <v>4</v>
      </c>
      <c r="BN214" s="33">
        <v>5</v>
      </c>
      <c r="BO214" s="33">
        <v>5</v>
      </c>
      <c r="BP214" s="33">
        <v>5</v>
      </c>
      <c r="BQ214" s="33">
        <v>5</v>
      </c>
      <c r="BR214" s="33">
        <v>4</v>
      </c>
      <c r="BS214" s="33">
        <v>4</v>
      </c>
      <c r="BT214" s="33">
        <v>4</v>
      </c>
      <c r="BU214" s="33">
        <v>4</v>
      </c>
      <c r="BV214" s="33">
        <v>4</v>
      </c>
      <c r="BW214" s="33" t="s">
        <v>576</v>
      </c>
      <c r="BX214" s="33" t="s">
        <v>835</v>
      </c>
      <c r="BY214" s="33" t="s">
        <v>163</v>
      </c>
      <c r="BZ214" s="33" t="s">
        <v>171</v>
      </c>
      <c r="CA214" s="33" t="s">
        <v>177</v>
      </c>
      <c r="CB214" s="33" t="s">
        <v>836</v>
      </c>
      <c r="CC214" s="33" t="s">
        <v>837</v>
      </c>
      <c r="CD214" s="33" t="s">
        <v>838</v>
      </c>
      <c r="CE214" s="33" t="s">
        <v>839</v>
      </c>
      <c r="CF214" s="33" t="s">
        <v>840</v>
      </c>
      <c r="CG214" s="33" t="s">
        <v>682</v>
      </c>
      <c r="CH214" s="33"/>
    </row>
    <row r="215" spans="1:86" ht="12.75" x14ac:dyDescent="0.2">
      <c r="A215" s="36">
        <v>43112.582250277774</v>
      </c>
      <c r="B215" s="33">
        <v>3</v>
      </c>
      <c r="C215" s="33">
        <v>5</v>
      </c>
      <c r="D215" s="33">
        <v>5</v>
      </c>
      <c r="E215" s="33">
        <v>3</v>
      </c>
      <c r="F215" s="33">
        <v>2</v>
      </c>
      <c r="G215" s="33">
        <v>3</v>
      </c>
      <c r="H215" s="33">
        <v>5</v>
      </c>
      <c r="I215" s="33">
        <v>5</v>
      </c>
      <c r="J215" s="33">
        <v>5</v>
      </c>
      <c r="K215" s="33">
        <v>4</v>
      </c>
      <c r="L215" s="33">
        <v>4</v>
      </c>
      <c r="M215" s="33">
        <v>5</v>
      </c>
      <c r="N215" s="33">
        <v>5</v>
      </c>
      <c r="O215" s="33">
        <v>2</v>
      </c>
      <c r="P215" s="33">
        <v>5</v>
      </c>
      <c r="Q215" s="33">
        <v>5</v>
      </c>
      <c r="R215" s="33">
        <v>3</v>
      </c>
      <c r="S215" s="33">
        <v>2</v>
      </c>
      <c r="T215" s="33">
        <v>2</v>
      </c>
      <c r="U215" s="33">
        <v>4</v>
      </c>
      <c r="V215" s="33">
        <v>3</v>
      </c>
      <c r="W215" s="33">
        <v>5</v>
      </c>
      <c r="X215" s="33">
        <v>5</v>
      </c>
      <c r="Y215" s="33">
        <v>3</v>
      </c>
      <c r="Z215" s="33">
        <v>4</v>
      </c>
      <c r="AA215" s="33">
        <v>3</v>
      </c>
      <c r="AB215" s="33">
        <v>5</v>
      </c>
      <c r="AC215" s="33">
        <v>5</v>
      </c>
      <c r="AD215" s="33">
        <v>4</v>
      </c>
      <c r="AE215" s="33">
        <v>5</v>
      </c>
      <c r="AF215" s="33">
        <v>3</v>
      </c>
      <c r="AG215" s="33">
        <v>5</v>
      </c>
      <c r="AH215" s="33">
        <v>5</v>
      </c>
      <c r="AI215" s="33">
        <v>5</v>
      </c>
      <c r="AJ215" s="33">
        <v>5</v>
      </c>
      <c r="AK215" s="33">
        <v>3</v>
      </c>
      <c r="AL215" s="33">
        <v>5</v>
      </c>
      <c r="AM215" s="33">
        <v>5</v>
      </c>
      <c r="AN215" s="33">
        <v>3</v>
      </c>
      <c r="AO215" s="33">
        <v>3</v>
      </c>
      <c r="AP215" s="33">
        <v>4</v>
      </c>
      <c r="AQ215" s="33">
        <v>5</v>
      </c>
      <c r="AR215" s="33">
        <v>5</v>
      </c>
      <c r="AS215" s="33">
        <v>5</v>
      </c>
      <c r="AT215" s="33">
        <v>5</v>
      </c>
      <c r="AU215" s="33">
        <v>3</v>
      </c>
      <c r="AV215" s="33">
        <v>5</v>
      </c>
      <c r="AW215" s="33">
        <v>5</v>
      </c>
      <c r="AX215" s="33">
        <v>3</v>
      </c>
      <c r="AY215" s="33">
        <v>5</v>
      </c>
      <c r="AZ215" s="33">
        <v>5</v>
      </c>
      <c r="BA215" s="33">
        <v>1</v>
      </c>
      <c r="BB215" s="33">
        <v>2</v>
      </c>
      <c r="BC215" s="33">
        <v>3</v>
      </c>
      <c r="BD215" s="33">
        <v>5</v>
      </c>
      <c r="BE215" s="33">
        <v>3</v>
      </c>
      <c r="BF215" s="33">
        <v>5</v>
      </c>
      <c r="BG215" s="33" t="s">
        <v>841</v>
      </c>
      <c r="BH215" s="33" t="s">
        <v>743</v>
      </c>
      <c r="BJ215" s="33">
        <v>5</v>
      </c>
      <c r="BK215" s="33">
        <v>5</v>
      </c>
      <c r="BL215" s="33">
        <v>5</v>
      </c>
      <c r="BM215" s="33">
        <v>5</v>
      </c>
      <c r="BN215" s="33">
        <v>5</v>
      </c>
      <c r="BO215" s="33">
        <v>4</v>
      </c>
      <c r="BP215" s="33">
        <v>4</v>
      </c>
      <c r="BQ215" s="33">
        <v>5</v>
      </c>
      <c r="BR215" s="33">
        <v>4</v>
      </c>
      <c r="BS215" s="33">
        <v>5</v>
      </c>
      <c r="BT215" s="33">
        <v>4</v>
      </c>
      <c r="BU215" s="33">
        <v>4</v>
      </c>
      <c r="BV215" s="33">
        <v>4</v>
      </c>
      <c r="BW215" s="33" t="s">
        <v>148</v>
      </c>
      <c r="BX215" s="33" t="s">
        <v>842</v>
      </c>
      <c r="BY215" s="33" t="s">
        <v>162</v>
      </c>
      <c r="BZ215" s="33" t="s">
        <v>170</v>
      </c>
      <c r="CA215" s="33" t="s">
        <v>176</v>
      </c>
      <c r="CB215" s="33" t="s">
        <v>183</v>
      </c>
      <c r="CC215" s="33" t="s">
        <v>843</v>
      </c>
      <c r="CD215" s="33" t="s">
        <v>204</v>
      </c>
      <c r="CE215" s="33" t="s">
        <v>367</v>
      </c>
      <c r="CF215" s="33" t="s">
        <v>208</v>
      </c>
      <c r="CG215" s="33" t="s">
        <v>214</v>
      </c>
    </row>
    <row r="216" spans="1:86" ht="12.75" x14ac:dyDescent="0.2">
      <c r="A216" s="36">
        <v>43112.600545740745</v>
      </c>
      <c r="B216" s="33">
        <v>5</v>
      </c>
      <c r="C216" s="33">
        <v>5</v>
      </c>
      <c r="D216" s="33">
        <v>5</v>
      </c>
      <c r="E216" s="33">
        <v>1</v>
      </c>
      <c r="F216" s="33">
        <v>1</v>
      </c>
      <c r="G216" s="33">
        <v>5</v>
      </c>
      <c r="H216" s="33">
        <v>5</v>
      </c>
      <c r="I216" s="33">
        <v>1</v>
      </c>
      <c r="J216" s="33">
        <v>1</v>
      </c>
      <c r="K216" s="33">
        <v>3</v>
      </c>
      <c r="L216" s="33">
        <v>2</v>
      </c>
      <c r="M216" s="33">
        <v>1</v>
      </c>
      <c r="N216" s="33">
        <v>5</v>
      </c>
      <c r="O216" s="33">
        <v>2</v>
      </c>
      <c r="P216" s="33">
        <v>2</v>
      </c>
      <c r="Q216" s="33">
        <v>5</v>
      </c>
      <c r="R216" s="33">
        <v>2</v>
      </c>
      <c r="S216" s="33">
        <v>3</v>
      </c>
      <c r="T216" s="33">
        <v>1</v>
      </c>
      <c r="U216" s="33">
        <v>1</v>
      </c>
      <c r="V216" s="33">
        <v>1</v>
      </c>
      <c r="W216" s="33">
        <v>5</v>
      </c>
      <c r="X216" s="33">
        <v>5</v>
      </c>
      <c r="Y216" s="33" t="s">
        <v>5</v>
      </c>
      <c r="Z216" s="33">
        <v>4</v>
      </c>
      <c r="AA216" s="33">
        <v>5</v>
      </c>
      <c r="AB216" s="33">
        <v>5</v>
      </c>
      <c r="AC216" s="33">
        <v>5</v>
      </c>
      <c r="AD216" s="33">
        <v>3</v>
      </c>
      <c r="AE216" s="33" t="s">
        <v>5</v>
      </c>
      <c r="AF216" s="33" t="s">
        <v>5</v>
      </c>
      <c r="AG216" s="33">
        <v>5</v>
      </c>
      <c r="AH216" s="33">
        <v>5</v>
      </c>
      <c r="AI216" s="33">
        <v>5</v>
      </c>
      <c r="AJ216" s="33">
        <v>4</v>
      </c>
      <c r="AK216" s="33" t="s">
        <v>5</v>
      </c>
      <c r="AL216" s="33" t="s">
        <v>5</v>
      </c>
      <c r="AM216" s="33" t="s">
        <v>5</v>
      </c>
      <c r="AN216" s="33">
        <v>2</v>
      </c>
      <c r="AO216" s="33">
        <v>1</v>
      </c>
      <c r="AP216" s="33">
        <v>5</v>
      </c>
      <c r="AQ216" s="33" t="s">
        <v>5</v>
      </c>
      <c r="AR216" s="33">
        <v>2</v>
      </c>
      <c r="AS216" s="33">
        <v>1</v>
      </c>
      <c r="AT216" s="33">
        <v>3</v>
      </c>
      <c r="AU216" s="33">
        <v>4</v>
      </c>
      <c r="AV216" s="33">
        <v>1</v>
      </c>
      <c r="AW216" s="33" t="s">
        <v>5</v>
      </c>
      <c r="AX216" s="33">
        <v>2</v>
      </c>
      <c r="AY216" s="33">
        <v>2</v>
      </c>
      <c r="AZ216" s="33" t="s">
        <v>5</v>
      </c>
      <c r="BA216" s="33">
        <v>2</v>
      </c>
      <c r="BB216" s="33">
        <v>4</v>
      </c>
      <c r="BC216" s="33">
        <v>1</v>
      </c>
      <c r="BD216" s="33">
        <v>1</v>
      </c>
      <c r="BE216" s="33">
        <v>1</v>
      </c>
      <c r="BF216" s="33" t="s">
        <v>5</v>
      </c>
      <c r="BG216" s="33" t="s">
        <v>844</v>
      </c>
      <c r="BH216" s="33" t="s">
        <v>336</v>
      </c>
      <c r="BI216" s="33">
        <v>5</v>
      </c>
      <c r="BJ216" s="33">
        <v>4</v>
      </c>
      <c r="BK216" s="33">
        <v>5</v>
      </c>
      <c r="BL216" s="33">
        <v>5</v>
      </c>
      <c r="BM216" s="33">
        <v>4</v>
      </c>
      <c r="BN216" s="33">
        <v>5</v>
      </c>
      <c r="BO216" s="33">
        <v>5</v>
      </c>
      <c r="BP216" s="33">
        <v>4</v>
      </c>
      <c r="BQ216" s="33">
        <v>3</v>
      </c>
      <c r="BR216" s="33">
        <v>1</v>
      </c>
      <c r="BS216" s="33">
        <v>3</v>
      </c>
      <c r="BT216" s="33" t="s">
        <v>5</v>
      </c>
      <c r="BU216" s="33">
        <v>5</v>
      </c>
      <c r="BV216" s="33">
        <v>5</v>
      </c>
      <c r="BW216" s="33" t="s">
        <v>148</v>
      </c>
      <c r="BX216" s="33" t="s">
        <v>845</v>
      </c>
      <c r="BY216" s="33" t="s">
        <v>162</v>
      </c>
      <c r="BZ216" s="33" t="s">
        <v>169</v>
      </c>
      <c r="CA216" s="33" t="s">
        <v>176</v>
      </c>
      <c r="CB216" s="33" t="s">
        <v>183</v>
      </c>
      <c r="CC216" s="33" t="s">
        <v>846</v>
      </c>
      <c r="CD216" s="33" t="s">
        <v>192</v>
      </c>
      <c r="CE216" s="33" t="s">
        <v>153</v>
      </c>
      <c r="CF216" s="33" t="s">
        <v>208</v>
      </c>
      <c r="CG216" s="33" t="s">
        <v>214</v>
      </c>
      <c r="CH216" s="33"/>
    </row>
    <row r="217" spans="1:86" ht="12.75" x14ac:dyDescent="0.2">
      <c r="A217" s="36">
        <v>43112.674116365743</v>
      </c>
      <c r="B217" s="33">
        <v>4</v>
      </c>
      <c r="C217" s="33">
        <v>4</v>
      </c>
      <c r="D217" s="33">
        <v>1</v>
      </c>
      <c r="E217" s="33">
        <v>3</v>
      </c>
      <c r="F217" s="33">
        <v>4</v>
      </c>
      <c r="G217" s="33">
        <v>2</v>
      </c>
      <c r="H217" s="33">
        <v>1</v>
      </c>
      <c r="I217" s="33">
        <v>5</v>
      </c>
      <c r="J217" s="33">
        <v>2</v>
      </c>
      <c r="K217" s="33">
        <v>2</v>
      </c>
      <c r="L217" s="33">
        <v>5</v>
      </c>
      <c r="M217" s="33">
        <v>5</v>
      </c>
      <c r="N217" s="33">
        <v>3</v>
      </c>
      <c r="O217" s="33">
        <v>2</v>
      </c>
      <c r="P217" s="33">
        <v>2</v>
      </c>
      <c r="Q217" s="33">
        <v>4</v>
      </c>
      <c r="R217" s="33">
        <v>1</v>
      </c>
      <c r="S217" s="33">
        <v>5</v>
      </c>
      <c r="T217" s="33">
        <v>4</v>
      </c>
      <c r="U217" s="33">
        <v>2</v>
      </c>
      <c r="V217" s="33">
        <v>2</v>
      </c>
      <c r="W217" s="33">
        <v>5</v>
      </c>
      <c r="X217" s="33">
        <v>5</v>
      </c>
      <c r="Y217" s="33">
        <v>3</v>
      </c>
      <c r="Z217" s="33">
        <v>4</v>
      </c>
      <c r="AA217" s="33">
        <v>4</v>
      </c>
      <c r="AB217" s="33">
        <v>4</v>
      </c>
      <c r="AC217" s="33">
        <v>4</v>
      </c>
      <c r="AD217" s="33">
        <v>4</v>
      </c>
      <c r="AE217" s="33">
        <v>5</v>
      </c>
      <c r="AF217" s="33">
        <v>4</v>
      </c>
      <c r="AG217" s="33">
        <v>3</v>
      </c>
      <c r="AH217" s="33">
        <v>5</v>
      </c>
      <c r="AI217" s="33">
        <v>4</v>
      </c>
      <c r="AJ217" s="33">
        <v>5</v>
      </c>
      <c r="AK217" s="33">
        <v>4</v>
      </c>
      <c r="AL217" s="33">
        <v>4</v>
      </c>
      <c r="AM217" s="33">
        <v>3</v>
      </c>
      <c r="AN217" s="33">
        <v>2</v>
      </c>
      <c r="AO217" s="33">
        <v>3</v>
      </c>
      <c r="AP217" s="33">
        <v>3</v>
      </c>
      <c r="AQ217" s="33">
        <v>2</v>
      </c>
      <c r="AR217" s="33">
        <v>5</v>
      </c>
      <c r="AS217" s="33">
        <v>4</v>
      </c>
      <c r="AT217" s="33">
        <v>4</v>
      </c>
      <c r="AU217" s="33">
        <v>5</v>
      </c>
      <c r="AV217" s="33">
        <v>5</v>
      </c>
      <c r="AW217" s="33">
        <v>4</v>
      </c>
      <c r="AX217" s="33">
        <v>4</v>
      </c>
      <c r="AY217" s="33">
        <v>4</v>
      </c>
      <c r="AZ217" s="33">
        <v>3</v>
      </c>
      <c r="BA217" s="33">
        <v>4</v>
      </c>
      <c r="BB217" s="33">
        <v>4</v>
      </c>
      <c r="BC217" s="33">
        <v>4</v>
      </c>
      <c r="BD217" s="33">
        <v>3</v>
      </c>
      <c r="BE217" s="33">
        <v>3</v>
      </c>
      <c r="BF217" s="33">
        <v>4</v>
      </c>
      <c r="BI217" s="33">
        <v>2</v>
      </c>
      <c r="BJ217" s="33">
        <v>2</v>
      </c>
      <c r="BK217" s="33">
        <v>4</v>
      </c>
      <c r="BL217" s="33">
        <v>4</v>
      </c>
      <c r="BM217" s="33">
        <v>3</v>
      </c>
      <c r="BN217" s="33">
        <v>4</v>
      </c>
      <c r="BO217" s="33">
        <v>3</v>
      </c>
      <c r="BP217" s="33">
        <v>4</v>
      </c>
      <c r="BQ217" s="33">
        <v>5</v>
      </c>
      <c r="BR217" s="33">
        <v>4</v>
      </c>
      <c r="BS217" s="33">
        <v>5</v>
      </c>
      <c r="BT217" s="33">
        <v>4</v>
      </c>
      <c r="BU217" s="33">
        <v>3</v>
      </c>
      <c r="BV217" s="33" t="s">
        <v>5</v>
      </c>
      <c r="BW217" s="33" t="s">
        <v>147</v>
      </c>
      <c r="BX217" s="33" t="s">
        <v>847</v>
      </c>
      <c r="BY217" s="33" t="s">
        <v>163</v>
      </c>
      <c r="BZ217" s="33" t="s">
        <v>171</v>
      </c>
      <c r="CA217" s="33" t="s">
        <v>176</v>
      </c>
      <c r="CB217" s="33" t="s">
        <v>183</v>
      </c>
      <c r="CC217" s="33" t="s">
        <v>345</v>
      </c>
      <c r="CD217" s="33" t="s">
        <v>204</v>
      </c>
      <c r="CE217" s="33" t="s">
        <v>569</v>
      </c>
      <c r="CF217" s="33" t="s">
        <v>208</v>
      </c>
      <c r="CG217" s="33" t="s">
        <v>214</v>
      </c>
    </row>
    <row r="218" spans="1:86" ht="12.75" x14ac:dyDescent="0.2">
      <c r="A218" s="36">
        <v>43112.710151643521</v>
      </c>
      <c r="B218" s="33">
        <v>3</v>
      </c>
      <c r="C218" s="33">
        <v>5</v>
      </c>
      <c r="D218" s="33">
        <v>4</v>
      </c>
      <c r="E218" s="33">
        <v>4</v>
      </c>
      <c r="F218" s="33">
        <v>2</v>
      </c>
      <c r="G218" s="33">
        <v>5</v>
      </c>
      <c r="H218" s="33">
        <v>4</v>
      </c>
      <c r="I218" s="33">
        <v>4</v>
      </c>
      <c r="J218" s="33">
        <v>1</v>
      </c>
      <c r="K218" s="33">
        <v>2</v>
      </c>
      <c r="L218" s="33">
        <v>3</v>
      </c>
      <c r="M218" s="33">
        <v>3</v>
      </c>
      <c r="N218" s="33">
        <v>1</v>
      </c>
      <c r="O218" s="33">
        <v>4</v>
      </c>
      <c r="P218" s="33">
        <v>4</v>
      </c>
      <c r="Q218" s="33">
        <v>4</v>
      </c>
      <c r="R218" s="33">
        <v>3</v>
      </c>
      <c r="S218" s="33">
        <v>2</v>
      </c>
      <c r="T218" s="33">
        <v>4</v>
      </c>
      <c r="U218" s="33">
        <v>2</v>
      </c>
      <c r="V218" s="33">
        <v>2</v>
      </c>
      <c r="W218" s="33">
        <v>5</v>
      </c>
      <c r="X218" s="33">
        <v>5</v>
      </c>
      <c r="Y218" s="33">
        <v>3</v>
      </c>
      <c r="Z218" s="33">
        <v>4</v>
      </c>
      <c r="AA218" s="33">
        <v>3</v>
      </c>
      <c r="AB218" s="33">
        <v>5</v>
      </c>
      <c r="AC218" s="33">
        <v>4</v>
      </c>
      <c r="AD218" s="33">
        <v>5</v>
      </c>
      <c r="AE218" s="33">
        <v>4</v>
      </c>
      <c r="AF218" s="33">
        <v>4</v>
      </c>
      <c r="AG218" s="33">
        <v>3</v>
      </c>
      <c r="AH218" s="33">
        <v>4</v>
      </c>
      <c r="AI218" s="33">
        <v>4</v>
      </c>
      <c r="AJ218" s="33">
        <v>4</v>
      </c>
      <c r="AK218" s="33">
        <v>3</v>
      </c>
      <c r="AL218" s="33">
        <v>5</v>
      </c>
      <c r="AM218" s="33">
        <v>5</v>
      </c>
      <c r="AN218" s="33">
        <v>5</v>
      </c>
      <c r="AO218" s="33">
        <v>2</v>
      </c>
      <c r="AP218" s="33">
        <v>5</v>
      </c>
      <c r="AQ218" s="33">
        <v>5</v>
      </c>
      <c r="AR218" s="33">
        <v>3</v>
      </c>
      <c r="AS218" s="33">
        <v>1</v>
      </c>
      <c r="AT218" s="33">
        <v>2</v>
      </c>
      <c r="AU218" s="33">
        <v>4</v>
      </c>
      <c r="AV218" s="33">
        <v>4</v>
      </c>
      <c r="AW218" s="33">
        <v>1</v>
      </c>
      <c r="AX218" s="33">
        <v>4</v>
      </c>
      <c r="AY218" s="33">
        <v>4</v>
      </c>
      <c r="AZ218" s="33">
        <v>4</v>
      </c>
      <c r="BA218" s="33">
        <v>3</v>
      </c>
      <c r="BB218" s="33">
        <v>2</v>
      </c>
      <c r="BC218" s="33">
        <v>5</v>
      </c>
      <c r="BD218" s="33">
        <v>2</v>
      </c>
      <c r="BE218" s="33">
        <v>2</v>
      </c>
      <c r="BF218" s="33">
        <v>5</v>
      </c>
      <c r="BG218" s="33" t="s">
        <v>848</v>
      </c>
      <c r="BH218" s="33" t="s">
        <v>849</v>
      </c>
      <c r="BI218" s="33" t="s">
        <v>5</v>
      </c>
      <c r="BJ218" s="33" t="s">
        <v>5</v>
      </c>
      <c r="BK218" s="33">
        <v>3</v>
      </c>
      <c r="BL218" s="33">
        <v>4</v>
      </c>
      <c r="BM218" s="33">
        <v>4</v>
      </c>
      <c r="BN218" s="33">
        <v>5</v>
      </c>
      <c r="BO218" s="33">
        <v>3</v>
      </c>
      <c r="BP218" s="33">
        <v>3</v>
      </c>
      <c r="BQ218" s="33">
        <v>3</v>
      </c>
      <c r="BR218" s="33">
        <v>1</v>
      </c>
      <c r="BS218" s="33" t="s">
        <v>5</v>
      </c>
      <c r="BT218" s="33">
        <v>3</v>
      </c>
      <c r="BU218" s="33">
        <v>3</v>
      </c>
      <c r="BV218" s="33">
        <v>4</v>
      </c>
      <c r="BW218" s="33" t="s">
        <v>148</v>
      </c>
      <c r="BX218" s="33" t="s">
        <v>850</v>
      </c>
      <c r="BY218" s="33" t="s">
        <v>162</v>
      </c>
      <c r="BZ218" s="33" t="s">
        <v>172</v>
      </c>
      <c r="CA218" s="33" t="s">
        <v>176</v>
      </c>
      <c r="CB218" s="33" t="s">
        <v>184</v>
      </c>
      <c r="CC218" s="33" t="s">
        <v>379</v>
      </c>
      <c r="CD218" s="33" t="s">
        <v>153</v>
      </c>
      <c r="CE218" s="33" t="s">
        <v>534</v>
      </c>
      <c r="CF218" s="33" t="s">
        <v>208</v>
      </c>
      <c r="CG218" s="33" t="s">
        <v>214</v>
      </c>
    </row>
    <row r="219" spans="1:86" ht="12.75" x14ac:dyDescent="0.2">
      <c r="A219" s="36">
        <v>43112.725871087961</v>
      </c>
      <c r="B219" s="33">
        <v>1</v>
      </c>
      <c r="C219" s="33">
        <v>5</v>
      </c>
      <c r="D219" s="33">
        <v>4</v>
      </c>
      <c r="E219" s="33">
        <v>1</v>
      </c>
      <c r="F219" s="33">
        <v>1</v>
      </c>
      <c r="G219" s="33">
        <v>5</v>
      </c>
      <c r="H219" s="33">
        <v>4</v>
      </c>
      <c r="I219" s="33">
        <v>3</v>
      </c>
      <c r="J219" s="33">
        <v>3</v>
      </c>
      <c r="K219" s="33">
        <v>1</v>
      </c>
      <c r="L219" s="33">
        <v>1</v>
      </c>
      <c r="M219" s="33">
        <v>3</v>
      </c>
      <c r="N219" s="33">
        <v>1</v>
      </c>
      <c r="O219" s="33">
        <v>3</v>
      </c>
      <c r="P219" s="33">
        <v>3</v>
      </c>
      <c r="Q219" s="33">
        <v>5</v>
      </c>
      <c r="R219" s="33">
        <v>1</v>
      </c>
      <c r="S219" s="33">
        <v>1</v>
      </c>
      <c r="T219" s="33">
        <v>1</v>
      </c>
      <c r="U219" s="33">
        <v>3</v>
      </c>
      <c r="V219" s="33" t="s">
        <v>5</v>
      </c>
      <c r="W219" s="33">
        <v>5</v>
      </c>
      <c r="X219" s="33">
        <v>5</v>
      </c>
      <c r="Y219" s="33">
        <v>5</v>
      </c>
      <c r="Z219" s="33">
        <v>4</v>
      </c>
      <c r="AA219" s="33">
        <v>5</v>
      </c>
      <c r="AB219" s="33">
        <v>4</v>
      </c>
      <c r="AC219" s="33">
        <v>5</v>
      </c>
      <c r="AD219" s="33">
        <v>5</v>
      </c>
      <c r="AE219" s="33" t="s">
        <v>5</v>
      </c>
      <c r="AF219" s="33" t="s">
        <v>5</v>
      </c>
      <c r="AG219" s="33">
        <v>3</v>
      </c>
      <c r="AH219" s="33">
        <v>3</v>
      </c>
      <c r="AI219" s="33">
        <v>2</v>
      </c>
      <c r="AJ219" s="33">
        <v>3</v>
      </c>
      <c r="AK219" s="33">
        <v>1</v>
      </c>
      <c r="AL219" s="33">
        <v>5</v>
      </c>
      <c r="AM219" s="33">
        <v>4</v>
      </c>
      <c r="AN219" s="33">
        <v>1</v>
      </c>
      <c r="AO219" s="33">
        <v>1</v>
      </c>
      <c r="AP219" s="33">
        <v>5</v>
      </c>
      <c r="AQ219" s="33">
        <v>3</v>
      </c>
      <c r="AR219" s="33">
        <v>4</v>
      </c>
      <c r="AS219" s="33">
        <v>5</v>
      </c>
      <c r="AT219" s="33">
        <v>1</v>
      </c>
      <c r="AU219" s="33">
        <v>1</v>
      </c>
      <c r="AV219" s="33">
        <v>3</v>
      </c>
      <c r="AW219" s="33" t="s">
        <v>5</v>
      </c>
      <c r="AX219" s="33">
        <v>3</v>
      </c>
      <c r="AY219" s="33">
        <v>4</v>
      </c>
      <c r="AZ219" s="33">
        <v>5</v>
      </c>
      <c r="BA219" s="33">
        <v>1</v>
      </c>
      <c r="BB219" s="33">
        <v>2</v>
      </c>
      <c r="BC219" s="33">
        <v>1</v>
      </c>
      <c r="BD219" s="33">
        <v>3</v>
      </c>
      <c r="BE219" s="33" t="s">
        <v>5</v>
      </c>
      <c r="BF219" s="33">
        <v>5</v>
      </c>
      <c r="BH219" s="33" t="s">
        <v>130</v>
      </c>
      <c r="BI219" s="33" t="s">
        <v>5</v>
      </c>
      <c r="BJ219" s="33" t="s">
        <v>5</v>
      </c>
      <c r="BK219" s="33" t="s">
        <v>5</v>
      </c>
      <c r="BL219" s="33" t="s">
        <v>5</v>
      </c>
      <c r="BM219" s="33" t="s">
        <v>5</v>
      </c>
      <c r="BN219" s="33" t="s">
        <v>5</v>
      </c>
      <c r="BO219" s="33" t="s">
        <v>5</v>
      </c>
      <c r="BP219" s="33" t="s">
        <v>5</v>
      </c>
      <c r="BQ219" s="33">
        <v>4</v>
      </c>
      <c r="BR219" s="33">
        <v>1</v>
      </c>
      <c r="BS219" s="33" t="s">
        <v>5</v>
      </c>
      <c r="BT219" s="33">
        <v>3</v>
      </c>
      <c r="BU219" s="33">
        <v>3</v>
      </c>
      <c r="BV219" s="33">
        <v>3</v>
      </c>
      <c r="BW219" s="33" t="s">
        <v>147</v>
      </c>
      <c r="BY219" s="33" t="s">
        <v>162</v>
      </c>
      <c r="BZ219" s="33" t="s">
        <v>171</v>
      </c>
      <c r="CA219" s="33" t="s">
        <v>176</v>
      </c>
      <c r="CB219" s="33" t="s">
        <v>183</v>
      </c>
      <c r="CC219" s="33" t="s">
        <v>851</v>
      </c>
      <c r="CD219" s="33" t="s">
        <v>204</v>
      </c>
      <c r="CE219" s="33" t="s">
        <v>394</v>
      </c>
      <c r="CF219" s="33" t="s">
        <v>208</v>
      </c>
      <c r="CG219" s="33" t="s">
        <v>214</v>
      </c>
    </row>
    <row r="220" spans="1:86" ht="12.75" x14ac:dyDescent="0.2">
      <c r="A220" s="36">
        <v>43112.733656458338</v>
      </c>
      <c r="B220" s="33">
        <v>4</v>
      </c>
      <c r="C220" s="33">
        <v>5</v>
      </c>
      <c r="D220" s="33">
        <v>5</v>
      </c>
      <c r="E220" s="33">
        <v>3</v>
      </c>
      <c r="F220" s="33">
        <v>1</v>
      </c>
      <c r="G220" s="33">
        <v>5</v>
      </c>
      <c r="H220" s="33">
        <v>4</v>
      </c>
      <c r="I220" s="33">
        <v>4</v>
      </c>
      <c r="J220" s="33">
        <v>1</v>
      </c>
      <c r="K220" s="33">
        <v>3</v>
      </c>
      <c r="L220" s="33">
        <v>2</v>
      </c>
      <c r="M220" s="33">
        <v>3</v>
      </c>
      <c r="N220" s="33">
        <v>5</v>
      </c>
      <c r="O220" s="33">
        <v>1</v>
      </c>
      <c r="P220" s="33">
        <v>5</v>
      </c>
      <c r="Q220" s="33">
        <v>4</v>
      </c>
      <c r="R220" s="33">
        <v>1</v>
      </c>
      <c r="S220" s="33">
        <v>1</v>
      </c>
      <c r="T220" s="33">
        <v>5</v>
      </c>
      <c r="U220" s="33">
        <v>2</v>
      </c>
      <c r="V220" s="33">
        <v>3</v>
      </c>
      <c r="W220" s="33">
        <v>5</v>
      </c>
      <c r="X220" s="33">
        <v>3</v>
      </c>
      <c r="Y220" s="33">
        <v>4</v>
      </c>
      <c r="Z220" s="33">
        <v>5</v>
      </c>
      <c r="AA220" s="33">
        <v>4</v>
      </c>
      <c r="AB220" s="33">
        <v>5</v>
      </c>
      <c r="AC220" s="33">
        <v>3</v>
      </c>
      <c r="AD220" s="33">
        <v>5</v>
      </c>
      <c r="AE220" s="33">
        <v>4</v>
      </c>
      <c r="AF220" s="33">
        <v>5</v>
      </c>
      <c r="AG220" s="33">
        <v>4</v>
      </c>
      <c r="AH220" s="33">
        <v>4</v>
      </c>
      <c r="AI220" s="33">
        <v>5</v>
      </c>
      <c r="AJ220" s="33">
        <v>4</v>
      </c>
      <c r="AK220" s="33">
        <v>5</v>
      </c>
      <c r="AL220" s="33">
        <v>5</v>
      </c>
      <c r="AM220" s="33">
        <v>5</v>
      </c>
      <c r="AN220" s="33">
        <v>3</v>
      </c>
      <c r="AO220" s="33">
        <v>2</v>
      </c>
      <c r="AP220" s="33">
        <v>5</v>
      </c>
      <c r="AQ220" s="33">
        <v>5</v>
      </c>
      <c r="AR220" s="33">
        <v>5</v>
      </c>
      <c r="AS220" s="33">
        <v>2</v>
      </c>
      <c r="AT220" s="33">
        <v>3</v>
      </c>
      <c r="AU220" s="33">
        <v>3</v>
      </c>
      <c r="AV220" s="33">
        <v>4</v>
      </c>
      <c r="AW220" s="33">
        <v>5</v>
      </c>
      <c r="AX220" s="33">
        <v>1</v>
      </c>
      <c r="AY220" s="33">
        <v>5</v>
      </c>
      <c r="AZ220" s="33">
        <v>5</v>
      </c>
      <c r="BA220" s="33">
        <v>1</v>
      </c>
      <c r="BB220" s="33">
        <v>1</v>
      </c>
      <c r="BC220" s="33">
        <v>4</v>
      </c>
      <c r="BD220" s="33">
        <v>3</v>
      </c>
      <c r="BE220" s="33">
        <v>3</v>
      </c>
      <c r="BF220" s="33">
        <v>5</v>
      </c>
      <c r="BH220" s="33" t="s">
        <v>852</v>
      </c>
      <c r="BI220" s="33" t="s">
        <v>5</v>
      </c>
      <c r="BJ220" s="33">
        <v>4</v>
      </c>
      <c r="BK220" s="33">
        <v>5</v>
      </c>
      <c r="BL220" s="33">
        <v>3</v>
      </c>
      <c r="BM220" s="33">
        <v>4</v>
      </c>
      <c r="BN220" s="33">
        <v>4</v>
      </c>
      <c r="BO220" s="33">
        <v>4</v>
      </c>
      <c r="BP220" s="33">
        <v>4</v>
      </c>
      <c r="BQ220" s="33">
        <v>4</v>
      </c>
      <c r="BR220" s="33" t="s">
        <v>5</v>
      </c>
      <c r="BS220" s="33">
        <v>4</v>
      </c>
      <c r="BT220" s="33">
        <v>3</v>
      </c>
      <c r="BU220" s="33">
        <v>3</v>
      </c>
      <c r="BV220" s="33">
        <v>4</v>
      </c>
      <c r="BW220" s="33" t="s">
        <v>147</v>
      </c>
      <c r="BX220" s="33" t="s">
        <v>853</v>
      </c>
      <c r="BY220" s="33" t="s">
        <v>163</v>
      </c>
      <c r="BZ220" s="33" t="s">
        <v>170</v>
      </c>
      <c r="CA220" s="33" t="s">
        <v>176</v>
      </c>
      <c r="CB220" s="33" t="s">
        <v>183</v>
      </c>
      <c r="CC220" s="33" t="s">
        <v>191</v>
      </c>
      <c r="CD220" s="33" t="s">
        <v>202</v>
      </c>
      <c r="CE220" s="33" t="s">
        <v>854</v>
      </c>
      <c r="CF220" s="33" t="s">
        <v>208</v>
      </c>
      <c r="CG220" s="33" t="s">
        <v>214</v>
      </c>
    </row>
    <row r="221" spans="1:86" ht="12.75" x14ac:dyDescent="0.2">
      <c r="A221" s="36">
        <v>43112.740460972222</v>
      </c>
      <c r="B221" s="33">
        <v>1</v>
      </c>
      <c r="C221" s="33">
        <v>5</v>
      </c>
      <c r="D221" s="33">
        <v>5</v>
      </c>
      <c r="E221" s="33">
        <v>2</v>
      </c>
      <c r="F221" s="33">
        <v>3</v>
      </c>
      <c r="G221" s="33">
        <v>2</v>
      </c>
      <c r="H221" s="33">
        <v>5</v>
      </c>
      <c r="I221" s="33">
        <v>5</v>
      </c>
      <c r="J221" s="33">
        <v>4</v>
      </c>
      <c r="K221" s="33">
        <v>1</v>
      </c>
      <c r="L221" s="33">
        <v>2</v>
      </c>
      <c r="M221" s="33">
        <v>4</v>
      </c>
      <c r="N221" s="33">
        <v>3</v>
      </c>
      <c r="O221" s="33">
        <v>4</v>
      </c>
      <c r="P221" s="33">
        <v>4</v>
      </c>
      <c r="Q221" s="33">
        <v>5</v>
      </c>
      <c r="R221" s="33">
        <v>3</v>
      </c>
      <c r="S221" s="33">
        <v>4</v>
      </c>
      <c r="T221" s="33">
        <v>2</v>
      </c>
      <c r="U221" s="33">
        <v>3</v>
      </c>
      <c r="V221" s="33">
        <v>3</v>
      </c>
      <c r="W221" s="33">
        <v>4</v>
      </c>
      <c r="X221" s="33">
        <v>5</v>
      </c>
      <c r="Y221" s="33">
        <v>5</v>
      </c>
      <c r="Z221" s="33">
        <v>4</v>
      </c>
      <c r="AA221" s="33">
        <v>5</v>
      </c>
      <c r="AB221" s="33">
        <v>4</v>
      </c>
      <c r="AC221" s="33">
        <v>5</v>
      </c>
      <c r="AD221" s="33">
        <v>3</v>
      </c>
      <c r="AE221" s="33">
        <v>4</v>
      </c>
      <c r="AF221" s="33">
        <v>3</v>
      </c>
      <c r="AG221" s="33">
        <v>4</v>
      </c>
      <c r="AH221" s="33">
        <v>3</v>
      </c>
      <c r="AI221" s="33">
        <v>4</v>
      </c>
      <c r="AJ221" s="33">
        <v>4</v>
      </c>
      <c r="AK221" s="33">
        <v>1</v>
      </c>
      <c r="AL221" s="33">
        <v>5</v>
      </c>
      <c r="AM221" s="33">
        <v>4</v>
      </c>
      <c r="AN221" s="33">
        <v>1</v>
      </c>
      <c r="AO221" s="33">
        <v>3</v>
      </c>
      <c r="AP221" s="33">
        <v>4</v>
      </c>
      <c r="AQ221" s="33">
        <v>5</v>
      </c>
      <c r="AR221" s="33">
        <v>4</v>
      </c>
      <c r="AS221" s="33">
        <v>3</v>
      </c>
      <c r="AT221" s="33">
        <v>1</v>
      </c>
      <c r="AU221" s="33">
        <v>3</v>
      </c>
      <c r="AV221" s="33">
        <v>4</v>
      </c>
      <c r="AW221" s="33">
        <v>3</v>
      </c>
      <c r="AX221" s="33">
        <v>5</v>
      </c>
      <c r="AY221" s="33">
        <v>2</v>
      </c>
      <c r="AZ221" s="33">
        <v>4</v>
      </c>
      <c r="BA221" s="33">
        <v>4</v>
      </c>
      <c r="BB221" s="33">
        <v>2</v>
      </c>
      <c r="BC221" s="33">
        <v>1</v>
      </c>
      <c r="BD221" s="33">
        <v>3</v>
      </c>
      <c r="BE221" s="33">
        <v>2</v>
      </c>
      <c r="BF221" s="33">
        <v>3</v>
      </c>
      <c r="BH221" s="33" t="s">
        <v>855</v>
      </c>
      <c r="BI221" s="33" t="s">
        <v>5</v>
      </c>
      <c r="BJ221" s="33" t="s">
        <v>5</v>
      </c>
      <c r="BK221" s="33">
        <v>4</v>
      </c>
      <c r="BL221" s="33">
        <v>5</v>
      </c>
      <c r="BM221" s="33">
        <v>4</v>
      </c>
      <c r="BN221" s="33">
        <v>5</v>
      </c>
      <c r="BO221" s="33">
        <v>3</v>
      </c>
      <c r="BP221" s="33">
        <v>4</v>
      </c>
      <c r="BQ221" s="33">
        <v>4</v>
      </c>
      <c r="BR221" s="33">
        <v>1</v>
      </c>
      <c r="BS221" s="33">
        <v>2</v>
      </c>
      <c r="BT221" s="33">
        <v>4</v>
      </c>
      <c r="BU221" s="33">
        <v>3</v>
      </c>
      <c r="BV221" s="33">
        <v>3</v>
      </c>
      <c r="BW221" s="33" t="s">
        <v>397</v>
      </c>
      <c r="BX221" s="33" t="s">
        <v>856</v>
      </c>
      <c r="BY221" s="33" t="s">
        <v>163</v>
      </c>
      <c r="BZ221" s="33" t="s">
        <v>170</v>
      </c>
      <c r="CA221" s="33" t="s">
        <v>178</v>
      </c>
      <c r="CB221" s="33" t="s">
        <v>183</v>
      </c>
      <c r="CC221" s="33" t="s">
        <v>857</v>
      </c>
      <c r="CD221" s="33" t="s">
        <v>192</v>
      </c>
      <c r="CE221" s="33" t="s">
        <v>858</v>
      </c>
      <c r="CF221" s="33" t="s">
        <v>208</v>
      </c>
      <c r="CG221" s="33" t="s">
        <v>214</v>
      </c>
    </row>
    <row r="222" spans="1:86" ht="12.75" x14ac:dyDescent="0.2">
      <c r="A222" s="36">
        <v>43113.527018078705</v>
      </c>
      <c r="B222" s="33">
        <v>3</v>
      </c>
      <c r="C222" s="33">
        <v>3</v>
      </c>
      <c r="D222" s="33">
        <v>3</v>
      </c>
      <c r="E222" s="33">
        <v>3</v>
      </c>
      <c r="F222" s="33">
        <v>1</v>
      </c>
      <c r="G222" s="33">
        <v>4</v>
      </c>
      <c r="H222" s="33">
        <v>4</v>
      </c>
      <c r="I222" s="33">
        <v>4</v>
      </c>
      <c r="J222" s="33">
        <v>3</v>
      </c>
      <c r="K222" s="33">
        <v>3</v>
      </c>
      <c r="L222" s="33">
        <v>4</v>
      </c>
      <c r="M222" s="33">
        <v>1</v>
      </c>
      <c r="N222" s="33">
        <v>2</v>
      </c>
      <c r="O222" s="33">
        <v>2</v>
      </c>
      <c r="P222" s="33">
        <v>3</v>
      </c>
      <c r="Q222" s="33">
        <v>4</v>
      </c>
      <c r="R222" s="33">
        <v>2</v>
      </c>
      <c r="S222" s="33">
        <v>3</v>
      </c>
      <c r="T222" s="33">
        <v>4</v>
      </c>
      <c r="U222" s="33">
        <v>2</v>
      </c>
      <c r="V222" s="33">
        <v>4</v>
      </c>
      <c r="W222" s="33">
        <v>5</v>
      </c>
      <c r="X222" s="33">
        <v>5</v>
      </c>
      <c r="Y222" s="33">
        <v>4</v>
      </c>
      <c r="Z222" s="33">
        <v>4</v>
      </c>
      <c r="AA222" s="33">
        <v>5</v>
      </c>
      <c r="AB222" s="33">
        <v>4</v>
      </c>
      <c r="AC222" s="33">
        <v>5</v>
      </c>
      <c r="AD222" s="33">
        <v>4</v>
      </c>
      <c r="AE222" s="33">
        <v>4</v>
      </c>
      <c r="AF222" s="33">
        <v>3</v>
      </c>
      <c r="AG222" s="33">
        <v>3</v>
      </c>
      <c r="AH222" s="33">
        <v>2</v>
      </c>
      <c r="AI222" s="33">
        <v>5</v>
      </c>
      <c r="AJ222" s="33">
        <v>3</v>
      </c>
      <c r="AK222" s="33">
        <v>3</v>
      </c>
      <c r="AL222" s="33">
        <v>4</v>
      </c>
      <c r="AM222" s="33">
        <v>2</v>
      </c>
      <c r="AN222" s="33">
        <v>3</v>
      </c>
      <c r="AO222" s="33">
        <v>2</v>
      </c>
      <c r="AP222" s="33">
        <v>3</v>
      </c>
      <c r="AQ222" s="33">
        <v>4</v>
      </c>
      <c r="AR222" s="33">
        <v>3</v>
      </c>
      <c r="AS222" s="33">
        <v>4</v>
      </c>
      <c r="AT222" s="33">
        <v>4</v>
      </c>
      <c r="AU222" s="33">
        <v>5</v>
      </c>
      <c r="AV222" s="33">
        <v>2</v>
      </c>
      <c r="AW222" s="33">
        <v>2</v>
      </c>
      <c r="AX222" s="33">
        <v>2</v>
      </c>
      <c r="AY222" s="33">
        <v>3</v>
      </c>
      <c r="AZ222" s="33">
        <v>5</v>
      </c>
      <c r="BA222" s="33">
        <v>2</v>
      </c>
      <c r="BB222" s="33">
        <v>3</v>
      </c>
      <c r="BC222" s="33">
        <v>4</v>
      </c>
      <c r="BD222" s="33">
        <v>3</v>
      </c>
      <c r="BE222" s="33">
        <v>2</v>
      </c>
      <c r="BF222" s="33">
        <v>4</v>
      </c>
      <c r="BH222" s="33" t="s">
        <v>859</v>
      </c>
      <c r="BI222" s="33">
        <v>1</v>
      </c>
      <c r="BJ222" s="33">
        <v>5</v>
      </c>
      <c r="BK222" s="33">
        <v>5</v>
      </c>
      <c r="BL222" s="33">
        <v>4</v>
      </c>
      <c r="BM222" s="33">
        <v>3</v>
      </c>
      <c r="BN222" s="33">
        <v>4</v>
      </c>
      <c r="BO222" s="33">
        <v>3</v>
      </c>
      <c r="BP222" s="33">
        <v>4</v>
      </c>
      <c r="BQ222" s="33">
        <v>4</v>
      </c>
      <c r="BR222" s="33" t="s">
        <v>5</v>
      </c>
      <c r="BS222" s="33">
        <v>4</v>
      </c>
      <c r="BT222" s="33">
        <v>2</v>
      </c>
      <c r="BU222" s="33">
        <v>3</v>
      </c>
      <c r="BV222" s="33">
        <v>3</v>
      </c>
      <c r="BW222" s="33" t="s">
        <v>148</v>
      </c>
      <c r="BX222" s="33" t="s">
        <v>860</v>
      </c>
      <c r="BY222" s="33" t="s">
        <v>162</v>
      </c>
      <c r="BZ222" s="33" t="s">
        <v>172</v>
      </c>
      <c r="CA222" s="33" t="s">
        <v>180</v>
      </c>
      <c r="CB222" s="33" t="s">
        <v>861</v>
      </c>
      <c r="CC222" s="33" t="s">
        <v>862</v>
      </c>
      <c r="CD222" s="33" t="s">
        <v>863</v>
      </c>
      <c r="CE222" s="33" t="s">
        <v>610</v>
      </c>
      <c r="CF222" s="33" t="s">
        <v>208</v>
      </c>
      <c r="CG222" s="33" t="s">
        <v>214</v>
      </c>
    </row>
    <row r="223" spans="1:86" ht="12.75" x14ac:dyDescent="0.2">
      <c r="A223" s="36">
        <v>43114.696303784724</v>
      </c>
      <c r="B223" s="33">
        <v>4</v>
      </c>
      <c r="C223" s="33">
        <v>2</v>
      </c>
      <c r="D223" s="33">
        <v>1</v>
      </c>
      <c r="E223" s="33">
        <v>1</v>
      </c>
      <c r="F223" s="33">
        <v>1</v>
      </c>
      <c r="G223" s="33">
        <v>4</v>
      </c>
      <c r="H223" s="33">
        <v>1</v>
      </c>
      <c r="I223" s="33">
        <v>1</v>
      </c>
      <c r="J223" s="33">
        <v>1</v>
      </c>
      <c r="K223" s="33">
        <v>1</v>
      </c>
      <c r="L223" s="33">
        <v>1</v>
      </c>
      <c r="M223" s="33">
        <v>1</v>
      </c>
      <c r="N223" s="33">
        <v>1</v>
      </c>
      <c r="O223" s="33">
        <v>4</v>
      </c>
      <c r="P223" s="33">
        <v>4</v>
      </c>
      <c r="Q223" s="33">
        <v>1</v>
      </c>
      <c r="R223" s="33">
        <v>4</v>
      </c>
      <c r="S223" s="33">
        <v>1</v>
      </c>
      <c r="T223" s="33">
        <v>1</v>
      </c>
      <c r="U223" s="33">
        <v>1</v>
      </c>
      <c r="V223" s="33">
        <v>1</v>
      </c>
      <c r="W223" s="33">
        <v>4</v>
      </c>
      <c r="X223" s="33">
        <v>2</v>
      </c>
      <c r="Y223" s="33">
        <v>2</v>
      </c>
      <c r="Z223" s="33">
        <v>1</v>
      </c>
      <c r="AA223" s="33">
        <v>2</v>
      </c>
      <c r="AB223" s="33">
        <v>1</v>
      </c>
      <c r="AC223" s="33">
        <v>1</v>
      </c>
      <c r="AD223" s="33">
        <v>2</v>
      </c>
      <c r="AE223" s="33">
        <v>1</v>
      </c>
      <c r="AF223" s="33">
        <v>1</v>
      </c>
      <c r="AG223" s="33">
        <v>1</v>
      </c>
      <c r="AH223" s="33">
        <v>1</v>
      </c>
      <c r="AI223" s="33">
        <v>2</v>
      </c>
      <c r="AJ223" s="33">
        <v>2</v>
      </c>
      <c r="AK223" s="33">
        <v>2</v>
      </c>
      <c r="AL223" s="33">
        <v>1</v>
      </c>
      <c r="AM223" s="33">
        <v>1</v>
      </c>
      <c r="AN223" s="33">
        <v>1</v>
      </c>
      <c r="AO223" s="33">
        <v>2</v>
      </c>
      <c r="AP223" s="33">
        <v>4</v>
      </c>
      <c r="AQ223" s="33">
        <v>1</v>
      </c>
      <c r="AR223" s="33">
        <v>1</v>
      </c>
      <c r="AS223" s="33">
        <v>1</v>
      </c>
      <c r="AT223" s="33">
        <v>1</v>
      </c>
      <c r="AU223" s="33">
        <v>1</v>
      </c>
      <c r="AV223" s="33">
        <v>1</v>
      </c>
      <c r="AW223" s="33">
        <v>1</v>
      </c>
      <c r="AX223" s="33">
        <v>4</v>
      </c>
      <c r="AY223" s="33">
        <v>3</v>
      </c>
      <c r="AZ223" s="33">
        <v>1</v>
      </c>
      <c r="BA223" s="33">
        <v>1</v>
      </c>
      <c r="BB223" s="33">
        <v>3</v>
      </c>
      <c r="BC223" s="33">
        <v>1</v>
      </c>
      <c r="BD223" s="33">
        <v>3</v>
      </c>
      <c r="BE223" s="33">
        <v>1</v>
      </c>
      <c r="BF223" s="33">
        <v>4</v>
      </c>
      <c r="BH223" s="33" t="s">
        <v>592</v>
      </c>
      <c r="BI223" s="33">
        <v>1</v>
      </c>
      <c r="BJ223" s="33">
        <v>3</v>
      </c>
      <c r="BK223" s="33">
        <v>3</v>
      </c>
      <c r="BL223" s="33">
        <v>3</v>
      </c>
      <c r="BM223" s="33">
        <v>3</v>
      </c>
      <c r="BN223" s="33">
        <v>3</v>
      </c>
      <c r="BO223" s="33">
        <v>3</v>
      </c>
      <c r="BP223" s="33">
        <v>3</v>
      </c>
      <c r="BQ223" s="33">
        <v>1</v>
      </c>
      <c r="BR223" s="33">
        <v>1</v>
      </c>
      <c r="BS223" s="33">
        <v>3</v>
      </c>
      <c r="BT223" s="33">
        <v>3</v>
      </c>
      <c r="BU223" s="33">
        <v>3</v>
      </c>
      <c r="BV223" s="33">
        <v>1</v>
      </c>
      <c r="BW223" s="33" t="s">
        <v>146</v>
      </c>
      <c r="BX223" s="33" t="s">
        <v>864</v>
      </c>
      <c r="BY223" s="33" t="s">
        <v>162</v>
      </c>
      <c r="BZ223" s="33" t="s">
        <v>171</v>
      </c>
      <c r="CA223" s="33" t="s">
        <v>176</v>
      </c>
      <c r="CB223" s="33" t="s">
        <v>184</v>
      </c>
      <c r="CC223" s="33" t="s">
        <v>865</v>
      </c>
      <c r="CD223" s="33" t="s">
        <v>192</v>
      </c>
      <c r="CE223" s="33" t="s">
        <v>400</v>
      </c>
      <c r="CF223" s="33" t="s">
        <v>209</v>
      </c>
      <c r="CG223" s="33" t="s">
        <v>215</v>
      </c>
    </row>
    <row r="224" spans="1:86" ht="12.75" x14ac:dyDescent="0.2">
      <c r="A224" s="36">
        <v>43114.860892685188</v>
      </c>
      <c r="B224" s="33">
        <v>3</v>
      </c>
      <c r="C224" s="33">
        <v>5</v>
      </c>
      <c r="D224" s="33">
        <v>5</v>
      </c>
      <c r="E224" s="33">
        <v>5</v>
      </c>
      <c r="F224" s="33">
        <v>1</v>
      </c>
      <c r="G224" s="33">
        <v>5</v>
      </c>
      <c r="H224" s="33">
        <v>5</v>
      </c>
      <c r="I224" s="33">
        <v>5</v>
      </c>
      <c r="J224" s="33">
        <v>3</v>
      </c>
      <c r="K224" s="33">
        <v>3</v>
      </c>
      <c r="L224" s="33">
        <v>2</v>
      </c>
      <c r="M224" s="33">
        <v>3</v>
      </c>
      <c r="N224" s="33">
        <v>2</v>
      </c>
      <c r="O224" s="33">
        <v>3</v>
      </c>
      <c r="P224" s="33">
        <v>5</v>
      </c>
      <c r="Q224" s="33">
        <v>4</v>
      </c>
      <c r="R224" s="33">
        <v>3</v>
      </c>
      <c r="S224" s="33">
        <v>4</v>
      </c>
      <c r="T224" s="33">
        <v>5</v>
      </c>
      <c r="U224" s="33">
        <v>5</v>
      </c>
      <c r="V224" s="33">
        <v>1</v>
      </c>
      <c r="W224" s="33">
        <v>5</v>
      </c>
      <c r="X224" s="33">
        <v>1</v>
      </c>
      <c r="Y224" s="33">
        <v>1</v>
      </c>
      <c r="Z224" s="33">
        <v>1</v>
      </c>
      <c r="AA224" s="33">
        <v>3</v>
      </c>
      <c r="AB224" s="33">
        <v>1</v>
      </c>
      <c r="AC224" s="33">
        <v>3</v>
      </c>
      <c r="AD224" s="33">
        <v>1</v>
      </c>
      <c r="AE224" s="33">
        <v>1</v>
      </c>
      <c r="AF224" s="33">
        <v>4</v>
      </c>
      <c r="AG224" s="33">
        <v>1</v>
      </c>
      <c r="AH224" s="33">
        <v>1</v>
      </c>
      <c r="AI224" s="33">
        <v>5</v>
      </c>
      <c r="AJ224" s="33">
        <v>1</v>
      </c>
      <c r="AK224" s="33">
        <v>3</v>
      </c>
      <c r="AL224" s="33">
        <v>5</v>
      </c>
      <c r="AM224" s="33">
        <v>4</v>
      </c>
      <c r="AN224" s="33">
        <v>5</v>
      </c>
      <c r="AO224" s="33">
        <v>2</v>
      </c>
      <c r="AP224" s="33">
        <v>5</v>
      </c>
      <c r="AQ224" s="33">
        <v>5</v>
      </c>
      <c r="AR224" s="33">
        <v>5</v>
      </c>
      <c r="AS224" s="33">
        <v>3</v>
      </c>
      <c r="AT224" s="33">
        <v>5</v>
      </c>
      <c r="AU224" s="33">
        <v>3</v>
      </c>
      <c r="AV224" s="33">
        <v>4</v>
      </c>
      <c r="AW224" s="33">
        <v>2</v>
      </c>
      <c r="AX224" s="33">
        <v>4</v>
      </c>
      <c r="AY224" s="33">
        <v>5</v>
      </c>
      <c r="AZ224" s="33">
        <v>2</v>
      </c>
      <c r="BA224" s="33">
        <v>4</v>
      </c>
      <c r="BB224" s="33">
        <v>4</v>
      </c>
      <c r="BC224" s="33">
        <v>5</v>
      </c>
      <c r="BD224" s="33">
        <v>5</v>
      </c>
      <c r="BE224" s="33">
        <v>3</v>
      </c>
      <c r="BF224" s="33">
        <v>5</v>
      </c>
      <c r="BG224" s="33" t="s">
        <v>866</v>
      </c>
      <c r="BH224" s="33" t="s">
        <v>867</v>
      </c>
      <c r="BI224" s="33" t="s">
        <v>5</v>
      </c>
      <c r="BJ224" s="33">
        <v>5</v>
      </c>
      <c r="BK224" s="33">
        <v>5</v>
      </c>
      <c r="BL224" s="33">
        <v>5</v>
      </c>
      <c r="BM224" s="33">
        <v>5</v>
      </c>
      <c r="BN224" s="33">
        <v>5</v>
      </c>
      <c r="BO224" s="33">
        <v>5</v>
      </c>
      <c r="BP224" s="33">
        <v>5</v>
      </c>
      <c r="BQ224" s="33">
        <v>5</v>
      </c>
      <c r="BR224" s="33">
        <v>4</v>
      </c>
      <c r="BS224" s="33">
        <v>5</v>
      </c>
      <c r="BT224" s="33">
        <v>4</v>
      </c>
      <c r="BU224" s="33">
        <v>3</v>
      </c>
      <c r="BV224" s="33">
        <v>5</v>
      </c>
      <c r="BW224" s="33" t="s">
        <v>144</v>
      </c>
      <c r="BX224" s="33" t="s">
        <v>868</v>
      </c>
      <c r="BY224" s="33" t="s">
        <v>163</v>
      </c>
      <c r="BZ224" s="33" t="s">
        <v>172</v>
      </c>
      <c r="CA224" s="33" t="s">
        <v>176</v>
      </c>
      <c r="CB224" s="33" t="s">
        <v>183</v>
      </c>
      <c r="CC224" s="33" t="s">
        <v>191</v>
      </c>
      <c r="CD224" s="33" t="s">
        <v>869</v>
      </c>
      <c r="CE224" s="33" t="s">
        <v>564</v>
      </c>
      <c r="CF224" s="33" t="s">
        <v>870</v>
      </c>
      <c r="CG224" s="33" t="s">
        <v>214</v>
      </c>
      <c r="CH224" s="33"/>
    </row>
    <row r="225" spans="1:86" ht="12.75" x14ac:dyDescent="0.2">
      <c r="A225" s="36">
        <v>43115.3977771875</v>
      </c>
      <c r="B225" s="33">
        <v>5</v>
      </c>
      <c r="C225" s="33">
        <v>5</v>
      </c>
      <c r="D225" s="33">
        <v>5</v>
      </c>
      <c r="E225" s="33">
        <v>1</v>
      </c>
      <c r="F225" s="33">
        <v>1</v>
      </c>
      <c r="G225" s="33">
        <v>5</v>
      </c>
      <c r="H225" s="33">
        <v>5</v>
      </c>
      <c r="I225" s="33">
        <v>5</v>
      </c>
      <c r="J225" s="33">
        <v>1</v>
      </c>
      <c r="K225" s="33">
        <v>4</v>
      </c>
      <c r="L225" s="33">
        <v>5</v>
      </c>
      <c r="M225" s="33">
        <v>3</v>
      </c>
      <c r="N225" s="33">
        <v>4</v>
      </c>
      <c r="O225" s="33">
        <v>5</v>
      </c>
      <c r="P225" s="33">
        <v>4</v>
      </c>
      <c r="Q225" s="33">
        <v>5</v>
      </c>
      <c r="R225" s="33">
        <v>4</v>
      </c>
      <c r="S225" s="33">
        <v>1</v>
      </c>
      <c r="T225" s="33">
        <v>2</v>
      </c>
      <c r="U225" s="33">
        <v>5</v>
      </c>
      <c r="V225" s="33">
        <v>5</v>
      </c>
      <c r="W225" s="33">
        <v>3</v>
      </c>
      <c r="X225" s="33">
        <v>5</v>
      </c>
      <c r="Y225" s="33">
        <v>5</v>
      </c>
      <c r="Z225" s="33">
        <v>4</v>
      </c>
      <c r="AA225" s="33">
        <v>5</v>
      </c>
      <c r="AB225" s="33">
        <v>5</v>
      </c>
      <c r="AC225" s="33">
        <v>5</v>
      </c>
      <c r="AD225" s="33">
        <v>5</v>
      </c>
      <c r="AE225" s="33">
        <v>5</v>
      </c>
      <c r="AF225" s="33">
        <v>5</v>
      </c>
      <c r="AG225" s="33">
        <v>5</v>
      </c>
      <c r="AH225" s="33">
        <v>5</v>
      </c>
      <c r="AI225" s="33">
        <v>3</v>
      </c>
      <c r="AJ225" s="33">
        <v>5</v>
      </c>
      <c r="AK225" s="33">
        <v>5</v>
      </c>
      <c r="AL225" s="33">
        <v>5</v>
      </c>
      <c r="AM225" s="33">
        <v>5</v>
      </c>
      <c r="AN225" s="33">
        <v>2</v>
      </c>
      <c r="AO225" s="33">
        <v>4</v>
      </c>
      <c r="AP225" s="33">
        <v>5</v>
      </c>
      <c r="AQ225" s="33">
        <v>3</v>
      </c>
      <c r="AR225" s="33">
        <v>5</v>
      </c>
      <c r="AS225" s="33">
        <v>4</v>
      </c>
      <c r="AT225" s="33">
        <v>2</v>
      </c>
      <c r="AU225" s="33">
        <v>3</v>
      </c>
      <c r="AV225" s="33">
        <v>3</v>
      </c>
      <c r="AW225" s="33">
        <v>2</v>
      </c>
      <c r="AX225" s="33">
        <v>5</v>
      </c>
      <c r="AY225" s="33">
        <v>4</v>
      </c>
      <c r="AZ225" s="33">
        <v>5</v>
      </c>
      <c r="BA225" s="33">
        <v>5</v>
      </c>
      <c r="BB225" s="33">
        <v>1</v>
      </c>
      <c r="BC225" s="33">
        <v>1</v>
      </c>
      <c r="BD225" s="33">
        <v>3</v>
      </c>
      <c r="BE225" s="33">
        <v>2</v>
      </c>
      <c r="BF225" s="33">
        <v>4</v>
      </c>
      <c r="BH225" s="33" t="s">
        <v>727</v>
      </c>
      <c r="BI225" s="33">
        <v>5</v>
      </c>
      <c r="BJ225" s="33">
        <v>5</v>
      </c>
      <c r="BK225" s="33">
        <v>5</v>
      </c>
      <c r="BL225" s="33">
        <v>4</v>
      </c>
      <c r="BM225" s="33">
        <v>4</v>
      </c>
      <c r="BN225" s="33">
        <v>4</v>
      </c>
      <c r="BO225" s="33">
        <v>5</v>
      </c>
      <c r="BP225" s="33">
        <v>5</v>
      </c>
      <c r="BQ225" s="33">
        <v>2</v>
      </c>
      <c r="BR225" s="33">
        <v>2</v>
      </c>
      <c r="BS225" s="33">
        <v>5</v>
      </c>
      <c r="BT225" s="33">
        <v>4</v>
      </c>
      <c r="BU225" s="33">
        <v>5</v>
      </c>
      <c r="BV225" s="33">
        <v>3</v>
      </c>
      <c r="BW225" s="33" t="s">
        <v>148</v>
      </c>
      <c r="BX225" s="33" t="s">
        <v>871</v>
      </c>
      <c r="BY225" s="33" t="s">
        <v>162</v>
      </c>
      <c r="BZ225" s="33" t="s">
        <v>170</v>
      </c>
      <c r="CA225" s="33" t="s">
        <v>176</v>
      </c>
      <c r="CB225" s="33" t="s">
        <v>183</v>
      </c>
      <c r="CC225" s="33" t="s">
        <v>872</v>
      </c>
      <c r="CD225" s="33" t="s">
        <v>204</v>
      </c>
      <c r="CE225" s="33" t="s">
        <v>203</v>
      </c>
      <c r="CF225" s="33" t="s">
        <v>208</v>
      </c>
      <c r="CG225" s="33" t="s">
        <v>214</v>
      </c>
    </row>
    <row r="226" spans="1:86" ht="12.75" x14ac:dyDescent="0.2">
      <c r="A226" s="36">
        <v>43116.416712650462</v>
      </c>
      <c r="B226" s="33">
        <v>1</v>
      </c>
      <c r="C226" s="33">
        <v>3</v>
      </c>
      <c r="D226" s="33">
        <v>1</v>
      </c>
      <c r="E226" s="33">
        <v>3</v>
      </c>
      <c r="F226" s="33">
        <v>3</v>
      </c>
      <c r="G226" s="33">
        <v>4</v>
      </c>
      <c r="H226" s="33">
        <v>2</v>
      </c>
      <c r="I226" s="33">
        <v>3</v>
      </c>
      <c r="J226" s="33">
        <v>1</v>
      </c>
      <c r="K226" s="33">
        <v>2</v>
      </c>
      <c r="L226" s="33">
        <v>3</v>
      </c>
      <c r="M226" s="33">
        <v>1</v>
      </c>
      <c r="N226" s="33">
        <v>2</v>
      </c>
      <c r="O226" s="33">
        <v>3</v>
      </c>
      <c r="P226" s="33">
        <v>2</v>
      </c>
      <c r="Q226" s="33">
        <v>1</v>
      </c>
      <c r="R226" s="33">
        <v>3</v>
      </c>
      <c r="S226" s="33">
        <v>2</v>
      </c>
      <c r="T226" s="33">
        <v>2</v>
      </c>
      <c r="U226" s="33">
        <v>2</v>
      </c>
      <c r="V226" s="33">
        <v>2</v>
      </c>
      <c r="W226" s="33">
        <v>5</v>
      </c>
      <c r="X226" s="33">
        <v>4</v>
      </c>
      <c r="Y226" s="33">
        <v>3</v>
      </c>
      <c r="Z226" s="33">
        <v>4</v>
      </c>
      <c r="AA226" s="33">
        <v>4</v>
      </c>
      <c r="AB226" s="33">
        <v>4</v>
      </c>
      <c r="AC226" s="33">
        <v>3</v>
      </c>
      <c r="AD226" s="33">
        <v>4</v>
      </c>
      <c r="AE226" s="33">
        <v>3</v>
      </c>
      <c r="AF226" s="33">
        <v>3</v>
      </c>
      <c r="AG226" s="33">
        <v>4</v>
      </c>
      <c r="AH226" s="33">
        <v>4</v>
      </c>
      <c r="AI226" s="33">
        <v>4</v>
      </c>
      <c r="AJ226" s="33">
        <v>3</v>
      </c>
      <c r="AK226" s="33" t="s">
        <v>5</v>
      </c>
      <c r="AL226" s="33" t="s">
        <v>5</v>
      </c>
      <c r="AM226" s="33" t="s">
        <v>5</v>
      </c>
      <c r="AN226" s="33">
        <v>4</v>
      </c>
      <c r="AO226" s="33">
        <v>4</v>
      </c>
      <c r="AP226" s="33">
        <v>4</v>
      </c>
      <c r="AQ226" s="33" t="s">
        <v>5</v>
      </c>
      <c r="AR226" s="33" t="s">
        <v>5</v>
      </c>
      <c r="AS226" s="33" t="s">
        <v>5</v>
      </c>
      <c r="AT226" s="33" t="s">
        <v>5</v>
      </c>
      <c r="AU226" s="33">
        <v>4</v>
      </c>
      <c r="AV226" s="33" t="s">
        <v>5</v>
      </c>
      <c r="AW226" s="33" t="s">
        <v>5</v>
      </c>
      <c r="AX226" s="33" t="s">
        <v>5</v>
      </c>
      <c r="AY226" s="33" t="s">
        <v>5</v>
      </c>
      <c r="AZ226" s="33" t="s">
        <v>5</v>
      </c>
      <c r="BA226" s="33" t="s">
        <v>5</v>
      </c>
      <c r="BB226" s="33" t="s">
        <v>5</v>
      </c>
      <c r="BC226" s="33" t="s">
        <v>5</v>
      </c>
      <c r="BD226" s="33" t="s">
        <v>5</v>
      </c>
      <c r="BE226" s="33" t="s">
        <v>5</v>
      </c>
      <c r="BF226" s="33">
        <v>4</v>
      </c>
      <c r="BH226" s="33" t="s">
        <v>313</v>
      </c>
      <c r="BI226" s="33">
        <v>3</v>
      </c>
      <c r="BJ226" s="33">
        <v>3</v>
      </c>
      <c r="BK226" s="33">
        <v>1</v>
      </c>
      <c r="BL226" s="33">
        <v>3</v>
      </c>
      <c r="BM226" s="33">
        <v>3</v>
      </c>
      <c r="BN226" s="33">
        <v>4</v>
      </c>
      <c r="BO226" s="33">
        <v>2</v>
      </c>
      <c r="BP226" s="33">
        <v>2</v>
      </c>
      <c r="BQ226" s="33" t="s">
        <v>5</v>
      </c>
      <c r="BR226" s="33" t="s">
        <v>5</v>
      </c>
      <c r="BS226" s="33">
        <v>4</v>
      </c>
      <c r="BT226" s="33">
        <v>5</v>
      </c>
      <c r="BU226" s="33">
        <v>4</v>
      </c>
      <c r="BV226" s="33">
        <v>4</v>
      </c>
      <c r="BW226" s="33" t="s">
        <v>148</v>
      </c>
      <c r="BY226" s="33" t="s">
        <v>163</v>
      </c>
      <c r="BZ226" s="33" t="s">
        <v>171</v>
      </c>
      <c r="CA226" s="33" t="s">
        <v>178</v>
      </c>
      <c r="CB226" s="33" t="s">
        <v>185</v>
      </c>
      <c r="CC226" s="33" t="s">
        <v>195</v>
      </c>
      <c r="CD226" s="33" t="s">
        <v>203</v>
      </c>
      <c r="CE226" s="33" t="s">
        <v>353</v>
      </c>
      <c r="CF226" s="33" t="s">
        <v>535</v>
      </c>
      <c r="CG226" s="33" t="s">
        <v>873</v>
      </c>
      <c r="CH226" s="33"/>
    </row>
    <row r="227" spans="1:86" ht="12.75" x14ac:dyDescent="0.2">
      <c r="A227" s="36">
        <v>43117.738017268523</v>
      </c>
      <c r="B227" s="33">
        <v>5</v>
      </c>
      <c r="C227" s="33">
        <v>3</v>
      </c>
      <c r="D227" s="33">
        <v>1</v>
      </c>
      <c r="E227" s="33">
        <v>5</v>
      </c>
      <c r="F227" s="33">
        <v>4</v>
      </c>
      <c r="G227" s="33" t="s">
        <v>5</v>
      </c>
      <c r="H227" s="33">
        <v>1</v>
      </c>
      <c r="I227" s="33">
        <v>5</v>
      </c>
      <c r="J227" s="33">
        <v>4</v>
      </c>
      <c r="K227" s="33" t="s">
        <v>5</v>
      </c>
      <c r="L227" s="33">
        <v>2</v>
      </c>
      <c r="M227" s="33" t="s">
        <v>5</v>
      </c>
      <c r="N227" s="33" t="s">
        <v>5</v>
      </c>
      <c r="O227" s="33">
        <v>5</v>
      </c>
      <c r="P227" s="33">
        <v>5</v>
      </c>
      <c r="Q227" s="33" t="s">
        <v>5</v>
      </c>
      <c r="R227" s="33">
        <v>4</v>
      </c>
      <c r="S227" s="33">
        <v>2</v>
      </c>
      <c r="T227" s="33">
        <v>3</v>
      </c>
      <c r="U227" s="33">
        <v>5</v>
      </c>
      <c r="V227" s="33">
        <v>3</v>
      </c>
      <c r="W227" s="33" t="s">
        <v>5</v>
      </c>
      <c r="X227" s="33">
        <v>5</v>
      </c>
      <c r="Y227" s="33">
        <v>5</v>
      </c>
      <c r="Z227" s="33">
        <v>5</v>
      </c>
      <c r="AA227" s="33">
        <v>5</v>
      </c>
      <c r="AB227" s="33">
        <v>5</v>
      </c>
      <c r="AC227" s="33">
        <v>5</v>
      </c>
      <c r="AD227" s="33">
        <v>5</v>
      </c>
      <c r="AE227" s="33">
        <v>5</v>
      </c>
      <c r="AF227" s="33">
        <v>5</v>
      </c>
      <c r="AG227" s="33">
        <v>5</v>
      </c>
      <c r="AH227" s="33">
        <v>5</v>
      </c>
      <c r="AI227" s="33">
        <v>5</v>
      </c>
      <c r="AJ227" s="33">
        <v>5</v>
      </c>
      <c r="AK227" s="33">
        <v>4</v>
      </c>
      <c r="AL227" s="33">
        <v>4</v>
      </c>
      <c r="AM227" s="33">
        <v>1</v>
      </c>
      <c r="AN227" s="33">
        <v>4</v>
      </c>
      <c r="AO227" s="33">
        <v>3</v>
      </c>
      <c r="AP227" s="33">
        <v>5</v>
      </c>
      <c r="AQ227" s="33">
        <v>5</v>
      </c>
      <c r="AR227" s="33">
        <v>5</v>
      </c>
      <c r="AS227" s="33">
        <v>4</v>
      </c>
      <c r="AT227" s="33">
        <v>5</v>
      </c>
      <c r="AU227" s="33">
        <v>1</v>
      </c>
      <c r="AV227" s="33">
        <v>5</v>
      </c>
      <c r="AW227" s="33">
        <v>5</v>
      </c>
      <c r="AX227" s="33">
        <v>5</v>
      </c>
      <c r="AY227" s="33">
        <v>5</v>
      </c>
      <c r="AZ227" s="33">
        <v>5</v>
      </c>
      <c r="BA227" s="33">
        <v>4</v>
      </c>
      <c r="BB227" s="33">
        <v>4</v>
      </c>
      <c r="BC227" s="33">
        <v>4</v>
      </c>
      <c r="BD227" s="33">
        <v>5</v>
      </c>
      <c r="BE227" s="33">
        <v>4</v>
      </c>
      <c r="BF227" s="33">
        <v>5</v>
      </c>
      <c r="BH227" s="33" t="s">
        <v>296</v>
      </c>
      <c r="BI227" s="33" t="s">
        <v>5</v>
      </c>
      <c r="BJ227" s="33">
        <v>5</v>
      </c>
      <c r="BK227" s="33">
        <v>5</v>
      </c>
      <c r="BL227" s="33">
        <v>4</v>
      </c>
      <c r="BM227" s="33">
        <v>5</v>
      </c>
      <c r="BN227" s="33">
        <v>4</v>
      </c>
      <c r="BO227" s="33">
        <v>4</v>
      </c>
      <c r="BP227" s="33">
        <v>4</v>
      </c>
      <c r="BQ227" s="33">
        <v>4</v>
      </c>
      <c r="BR227" s="33">
        <v>5</v>
      </c>
      <c r="BS227" s="33">
        <v>5</v>
      </c>
      <c r="BT227" s="33">
        <v>4</v>
      </c>
      <c r="BU227" s="33">
        <v>5</v>
      </c>
      <c r="BV227" s="33">
        <v>5</v>
      </c>
      <c r="BW227" s="33" t="s">
        <v>146</v>
      </c>
      <c r="BX227" s="33" t="s">
        <v>874</v>
      </c>
      <c r="BY227" s="33" t="s">
        <v>162</v>
      </c>
      <c r="BZ227" s="33" t="s">
        <v>170</v>
      </c>
      <c r="CA227" s="33" t="s">
        <v>176</v>
      </c>
      <c r="CB227" s="33" t="s">
        <v>184</v>
      </c>
      <c r="CC227" s="33" t="s">
        <v>875</v>
      </c>
      <c r="CD227" s="33" t="s">
        <v>202</v>
      </c>
      <c r="CE227" s="33" t="s">
        <v>383</v>
      </c>
      <c r="CF227" s="33" t="s">
        <v>158</v>
      </c>
      <c r="CG227" s="33" t="s">
        <v>216</v>
      </c>
    </row>
  </sheetData>
  <pageMargins left="0.7" right="0.7" top="0.75" bottom="0.75" header="0.3" footer="0.3"/>
  <pageSetup paperSize="9" orientation="portrait" r:id="rId1"/>
  <tableParts count="1">
    <tablePart r:id="rId2"/>
  </tablePart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CJ246"/>
  <sheetViews>
    <sheetView workbookViewId="0">
      <pane ySplit="1" topLeftCell="A2" activePane="bottomLeft" state="frozen"/>
      <selection pane="bottomLeft" activeCell="D1" sqref="D1"/>
    </sheetView>
  </sheetViews>
  <sheetFormatPr defaultColWidth="14.42578125" defaultRowHeight="15.75" customHeight="1" x14ac:dyDescent="0.2"/>
  <cols>
    <col min="1" max="1" width="17.7109375" style="35" customWidth="1"/>
    <col min="2" max="88" width="15.5703125" style="32" customWidth="1"/>
    <col min="89" max="16384" width="14.42578125" style="32"/>
  </cols>
  <sheetData>
    <row r="1" spans="1:88" ht="15.75" customHeight="1" x14ac:dyDescent="0.2">
      <c r="A1" s="35" t="s">
        <v>219</v>
      </c>
      <c r="B1" s="32" t="s">
        <v>220</v>
      </c>
      <c r="C1" s="32" t="s">
        <v>221</v>
      </c>
      <c r="D1" s="32" t="s">
        <v>222</v>
      </c>
      <c r="E1" s="32" t="s">
        <v>223</v>
      </c>
      <c r="F1" s="32" t="s">
        <v>224</v>
      </c>
      <c r="G1" s="32" t="s">
        <v>225</v>
      </c>
      <c r="H1" s="32" t="s">
        <v>226</v>
      </c>
      <c r="I1" s="32" t="s">
        <v>227</v>
      </c>
      <c r="J1" s="32" t="s">
        <v>876</v>
      </c>
      <c r="K1" s="32" t="s">
        <v>229</v>
      </c>
      <c r="L1" s="32" t="s">
        <v>230</v>
      </c>
      <c r="M1" s="33" t="s">
        <v>877</v>
      </c>
      <c r="N1" s="32" t="s">
        <v>878</v>
      </c>
      <c r="O1" s="33" t="s">
        <v>233</v>
      </c>
      <c r="P1" s="32" t="s">
        <v>234</v>
      </c>
      <c r="Q1" s="48" t="s">
        <v>235</v>
      </c>
      <c r="R1" s="32" t="s">
        <v>236</v>
      </c>
      <c r="S1" s="48" t="s">
        <v>237</v>
      </c>
      <c r="T1" s="33" t="s">
        <v>238</v>
      </c>
      <c r="U1" s="32" t="s">
        <v>3248</v>
      </c>
      <c r="V1" s="32" t="s">
        <v>239</v>
      </c>
      <c r="W1" s="32" t="s">
        <v>241</v>
      </c>
      <c r="X1" s="32" t="s">
        <v>242</v>
      </c>
      <c r="Y1" s="32" t="s">
        <v>243</v>
      </c>
      <c r="Z1" s="32" t="s">
        <v>244</v>
      </c>
      <c r="AA1" s="32" t="s">
        <v>245</v>
      </c>
      <c r="AB1" s="32" t="s">
        <v>246</v>
      </c>
      <c r="AC1" s="32" t="s">
        <v>247</v>
      </c>
      <c r="AD1" s="32" t="s">
        <v>248</v>
      </c>
      <c r="AE1" s="32" t="s">
        <v>249</v>
      </c>
      <c r="AF1" s="32" t="s">
        <v>250</v>
      </c>
      <c r="AG1" s="32" t="s">
        <v>251</v>
      </c>
      <c r="AH1" s="32" t="s">
        <v>252</v>
      </c>
      <c r="AI1" s="32" t="s">
        <v>253</v>
      </c>
      <c r="AJ1" s="32" t="s">
        <v>254</v>
      </c>
      <c r="AK1" s="32" t="s">
        <v>255</v>
      </c>
      <c r="AL1" s="32" t="s">
        <v>256</v>
      </c>
      <c r="AM1" s="32" t="s">
        <v>257</v>
      </c>
      <c r="AN1" s="32" t="s">
        <v>258</v>
      </c>
      <c r="AO1" s="32" t="s">
        <v>259</v>
      </c>
      <c r="AP1" s="32" t="s">
        <v>260</v>
      </c>
      <c r="AQ1" s="32" t="s">
        <v>261</v>
      </c>
      <c r="AR1" s="32" t="s">
        <v>879</v>
      </c>
      <c r="AS1" s="32" t="s">
        <v>263</v>
      </c>
      <c r="AT1" s="32" t="s">
        <v>264</v>
      </c>
      <c r="AU1" s="33" t="s">
        <v>880</v>
      </c>
      <c r="AV1" s="32" t="s">
        <v>881</v>
      </c>
      <c r="AW1" s="33" t="s">
        <v>267</v>
      </c>
      <c r="AX1" s="32" t="s">
        <v>268</v>
      </c>
      <c r="AY1" s="48" t="s">
        <v>269</v>
      </c>
      <c r="AZ1" s="32" t="s">
        <v>270</v>
      </c>
      <c r="BA1" s="32" t="s">
        <v>271</v>
      </c>
      <c r="BB1" s="33" t="s">
        <v>272</v>
      </c>
      <c r="BC1" s="32" t="s">
        <v>273</v>
      </c>
      <c r="BD1" s="32" t="s">
        <v>274</v>
      </c>
      <c r="BE1" s="32" t="s">
        <v>276</v>
      </c>
      <c r="BF1" s="33" t="s">
        <v>882</v>
      </c>
      <c r="BG1" s="33" t="s">
        <v>883</v>
      </c>
      <c r="BH1" s="33" t="s">
        <v>884</v>
      </c>
      <c r="BI1" s="33" t="s">
        <v>885</v>
      </c>
      <c r="BJ1" s="33" t="s">
        <v>886</v>
      </c>
      <c r="BK1" s="33" t="s">
        <v>887</v>
      </c>
      <c r="BL1" s="33" t="s">
        <v>888</v>
      </c>
      <c r="BM1" s="33" t="s">
        <v>889</v>
      </c>
      <c r="BN1" s="33" t="s">
        <v>890</v>
      </c>
      <c r="BO1" s="33" t="s">
        <v>891</v>
      </c>
      <c r="BP1" s="33" t="s">
        <v>892</v>
      </c>
      <c r="BQ1" s="33" t="s">
        <v>893</v>
      </c>
      <c r="BR1" s="33" t="s">
        <v>894</v>
      </c>
      <c r="BS1" s="33" t="s">
        <v>895</v>
      </c>
      <c r="BT1" s="33" t="s">
        <v>896</v>
      </c>
      <c r="BU1" s="33" t="s">
        <v>897</v>
      </c>
      <c r="BV1" s="32" t="s">
        <v>898</v>
      </c>
      <c r="BW1" s="32" t="s">
        <v>141</v>
      </c>
      <c r="BX1" s="32" t="s">
        <v>899</v>
      </c>
      <c r="BY1" s="32" t="s">
        <v>900</v>
      </c>
      <c r="BZ1" s="32" t="s">
        <v>901</v>
      </c>
      <c r="CA1" s="33" t="s">
        <v>902</v>
      </c>
      <c r="CB1" s="32" t="s">
        <v>161</v>
      </c>
      <c r="CC1" s="32" t="s">
        <v>166</v>
      </c>
      <c r="CD1" s="32" t="s">
        <v>174</v>
      </c>
      <c r="CE1" s="32" t="s">
        <v>182</v>
      </c>
      <c r="CF1" s="32" t="s">
        <v>293</v>
      </c>
      <c r="CG1" s="32" t="s">
        <v>201</v>
      </c>
      <c r="CH1" s="32" t="s">
        <v>206</v>
      </c>
      <c r="CI1" s="32" t="s">
        <v>207</v>
      </c>
      <c r="CJ1" s="32" t="s">
        <v>213</v>
      </c>
    </row>
    <row r="2" spans="1:88" ht="15.75" customHeight="1" x14ac:dyDescent="0.2">
      <c r="A2" s="36">
        <v>42709.303755578701</v>
      </c>
      <c r="B2" s="33">
        <v>1</v>
      </c>
      <c r="C2" s="33">
        <v>4</v>
      </c>
      <c r="D2" s="33">
        <v>5</v>
      </c>
      <c r="E2" s="33">
        <v>2</v>
      </c>
      <c r="F2" s="33">
        <v>1</v>
      </c>
      <c r="G2" s="33">
        <v>4</v>
      </c>
      <c r="H2" s="33">
        <v>1</v>
      </c>
      <c r="I2" s="33">
        <v>2</v>
      </c>
      <c r="J2" s="33">
        <v>3</v>
      </c>
      <c r="K2" s="33">
        <v>5</v>
      </c>
      <c r="L2" s="33">
        <v>2</v>
      </c>
      <c r="M2" s="33">
        <v>3</v>
      </c>
      <c r="N2" s="33">
        <v>4</v>
      </c>
      <c r="O2" s="33">
        <v>5</v>
      </c>
      <c r="P2" s="33" t="s">
        <v>5</v>
      </c>
      <c r="Q2" s="33">
        <v>4</v>
      </c>
      <c r="R2" s="33">
        <v>3</v>
      </c>
      <c r="S2" s="33">
        <v>5</v>
      </c>
      <c r="T2" s="33">
        <v>2</v>
      </c>
      <c r="U2" s="33">
        <v>3</v>
      </c>
      <c r="V2" s="33">
        <v>4</v>
      </c>
      <c r="W2" s="33">
        <v>3</v>
      </c>
      <c r="X2" s="33">
        <v>2</v>
      </c>
      <c r="Y2" s="33">
        <v>1</v>
      </c>
      <c r="Z2" s="33">
        <v>5</v>
      </c>
      <c r="AA2" s="33">
        <v>3</v>
      </c>
      <c r="AB2" s="33">
        <v>2</v>
      </c>
      <c r="AC2" s="33">
        <v>2</v>
      </c>
      <c r="AD2" s="33">
        <v>3</v>
      </c>
      <c r="AE2" s="33">
        <v>3</v>
      </c>
      <c r="AF2" s="33">
        <v>2</v>
      </c>
      <c r="AG2" s="33">
        <v>3</v>
      </c>
      <c r="AH2" s="33">
        <v>5</v>
      </c>
      <c r="AI2" s="33">
        <v>3</v>
      </c>
      <c r="AJ2" s="33">
        <v>3</v>
      </c>
      <c r="AK2" s="33">
        <v>5</v>
      </c>
      <c r="AL2" s="33">
        <v>4</v>
      </c>
      <c r="AM2" s="33">
        <v>2</v>
      </c>
      <c r="AN2" s="33">
        <v>3</v>
      </c>
      <c r="AO2" s="33">
        <v>4</v>
      </c>
      <c r="AP2" s="33">
        <v>3</v>
      </c>
      <c r="AQ2" s="33">
        <v>3</v>
      </c>
      <c r="AR2" s="33">
        <v>2</v>
      </c>
      <c r="AS2" s="33">
        <v>2</v>
      </c>
      <c r="AT2" s="33">
        <v>3</v>
      </c>
      <c r="AU2" s="33" t="s">
        <v>5</v>
      </c>
      <c r="AV2" s="33">
        <v>3</v>
      </c>
      <c r="AW2" s="33" t="s">
        <v>5</v>
      </c>
      <c r="AX2" s="33" t="s">
        <v>5</v>
      </c>
      <c r="AY2" s="33">
        <v>5</v>
      </c>
      <c r="AZ2" s="33">
        <v>2</v>
      </c>
      <c r="BA2" s="33">
        <v>4</v>
      </c>
      <c r="BB2" s="33">
        <v>2</v>
      </c>
      <c r="BC2" s="33">
        <v>3</v>
      </c>
      <c r="BD2" s="33">
        <v>3</v>
      </c>
      <c r="BE2" s="33" t="s">
        <v>5</v>
      </c>
      <c r="BF2" s="33">
        <v>4</v>
      </c>
      <c r="BG2" s="33">
        <v>5</v>
      </c>
      <c r="BH2" s="33">
        <v>5</v>
      </c>
      <c r="BI2" s="33">
        <v>3</v>
      </c>
      <c r="BJ2" s="33">
        <v>5</v>
      </c>
      <c r="BK2" s="33">
        <v>5</v>
      </c>
      <c r="BL2" s="33">
        <v>2</v>
      </c>
      <c r="BM2" s="33">
        <v>3</v>
      </c>
      <c r="BN2" s="33">
        <v>5</v>
      </c>
      <c r="BO2" s="33">
        <v>2</v>
      </c>
      <c r="BP2" s="33">
        <v>4</v>
      </c>
      <c r="BQ2" s="33">
        <v>4</v>
      </c>
      <c r="BR2" s="33">
        <v>4</v>
      </c>
      <c r="BS2" s="33">
        <v>3</v>
      </c>
      <c r="BT2" s="33">
        <v>4</v>
      </c>
      <c r="BU2" s="33" t="s">
        <v>903</v>
      </c>
      <c r="BV2" s="33" t="s">
        <v>151</v>
      </c>
      <c r="BW2" s="33" t="s">
        <v>146</v>
      </c>
      <c r="BX2" s="33" t="s">
        <v>904</v>
      </c>
      <c r="BY2" s="33" t="s">
        <v>905</v>
      </c>
      <c r="BZ2" s="33" t="s">
        <v>906</v>
      </c>
      <c r="CB2" s="33" t="s">
        <v>162</v>
      </c>
      <c r="CC2" s="33" t="s">
        <v>172</v>
      </c>
      <c r="CD2" s="33" t="s">
        <v>176</v>
      </c>
      <c r="CE2" s="33" t="s">
        <v>183</v>
      </c>
      <c r="CF2" s="33" t="s">
        <v>907</v>
      </c>
      <c r="CG2" s="33" t="s">
        <v>155</v>
      </c>
      <c r="CH2" s="33" t="s">
        <v>192</v>
      </c>
      <c r="CI2" s="33" t="s">
        <v>208</v>
      </c>
      <c r="CJ2" s="33" t="s">
        <v>214</v>
      </c>
    </row>
    <row r="3" spans="1:88" ht="15.75" customHeight="1" x14ac:dyDescent="0.2">
      <c r="A3" s="36">
        <v>42709.439459375004</v>
      </c>
      <c r="B3" s="33">
        <v>2</v>
      </c>
      <c r="C3" s="33">
        <v>3</v>
      </c>
      <c r="D3" s="33">
        <v>2</v>
      </c>
      <c r="E3" s="33" t="s">
        <v>5</v>
      </c>
      <c r="F3" s="33" t="s">
        <v>5</v>
      </c>
      <c r="G3" s="33">
        <v>5</v>
      </c>
      <c r="H3" s="33">
        <v>2</v>
      </c>
      <c r="I3" s="33">
        <v>4</v>
      </c>
      <c r="J3" s="33">
        <v>3</v>
      </c>
      <c r="K3" s="33">
        <v>1</v>
      </c>
      <c r="L3" s="33">
        <v>3</v>
      </c>
      <c r="M3" s="33">
        <v>4</v>
      </c>
      <c r="N3" s="33">
        <v>1</v>
      </c>
      <c r="O3" s="33" t="s">
        <v>5</v>
      </c>
      <c r="P3" s="33">
        <v>2</v>
      </c>
      <c r="Q3" s="33">
        <v>4</v>
      </c>
      <c r="R3" s="33">
        <v>5</v>
      </c>
      <c r="S3" s="33">
        <v>2</v>
      </c>
      <c r="T3" s="33">
        <v>1</v>
      </c>
      <c r="U3" s="33">
        <v>3</v>
      </c>
      <c r="V3" s="33">
        <v>1</v>
      </c>
      <c r="W3" s="33">
        <v>4</v>
      </c>
      <c r="X3" s="33">
        <v>2</v>
      </c>
      <c r="Y3" s="33">
        <v>5</v>
      </c>
      <c r="Z3" s="33">
        <v>3</v>
      </c>
      <c r="AA3" s="33">
        <v>5</v>
      </c>
      <c r="AB3" s="33">
        <v>4</v>
      </c>
      <c r="AC3" s="33">
        <v>5</v>
      </c>
      <c r="AD3" s="33">
        <v>1</v>
      </c>
      <c r="AE3" s="33">
        <v>2</v>
      </c>
      <c r="AF3" s="33">
        <v>2</v>
      </c>
      <c r="AG3" s="33">
        <v>1</v>
      </c>
      <c r="AH3" s="33">
        <v>5</v>
      </c>
      <c r="AI3" s="33">
        <v>1</v>
      </c>
      <c r="AJ3" s="33">
        <v>2</v>
      </c>
      <c r="AK3" s="33">
        <v>5</v>
      </c>
      <c r="AL3" s="33">
        <v>2</v>
      </c>
      <c r="AM3" s="33">
        <v>5</v>
      </c>
      <c r="AN3" s="33" t="s">
        <v>5</v>
      </c>
      <c r="AO3" s="33">
        <v>5</v>
      </c>
      <c r="AP3" s="33">
        <v>1</v>
      </c>
      <c r="AQ3" s="33">
        <v>4</v>
      </c>
      <c r="AR3" s="33">
        <v>4</v>
      </c>
      <c r="AS3" s="33">
        <v>1</v>
      </c>
      <c r="AT3" s="33">
        <v>4</v>
      </c>
      <c r="AU3" s="33">
        <v>5</v>
      </c>
      <c r="AV3" s="33">
        <v>1</v>
      </c>
      <c r="AW3" s="33" t="s">
        <v>5</v>
      </c>
      <c r="AX3" s="33">
        <v>4</v>
      </c>
      <c r="AY3" s="33">
        <v>5</v>
      </c>
      <c r="AZ3" s="33">
        <v>4</v>
      </c>
      <c r="BA3" s="33">
        <v>2</v>
      </c>
      <c r="BB3" s="33">
        <v>1</v>
      </c>
      <c r="BC3" s="33">
        <v>3</v>
      </c>
      <c r="BD3" s="33">
        <v>1</v>
      </c>
      <c r="BE3" s="33" t="s">
        <v>908</v>
      </c>
      <c r="BF3" s="33">
        <v>4</v>
      </c>
      <c r="BG3" s="33">
        <v>5</v>
      </c>
      <c r="BH3" s="33">
        <v>5</v>
      </c>
      <c r="BI3" s="33">
        <v>5</v>
      </c>
      <c r="BJ3" s="33">
        <v>5</v>
      </c>
      <c r="BK3" s="33">
        <v>5</v>
      </c>
      <c r="BL3" s="33">
        <v>5</v>
      </c>
      <c r="BM3" s="33">
        <v>5</v>
      </c>
      <c r="BN3" s="33">
        <v>2</v>
      </c>
      <c r="BO3" s="33">
        <v>5</v>
      </c>
      <c r="BP3" s="33">
        <v>5</v>
      </c>
      <c r="BQ3" s="33">
        <v>5</v>
      </c>
      <c r="BR3" s="33">
        <v>5</v>
      </c>
      <c r="BS3" s="33">
        <v>5</v>
      </c>
      <c r="BT3" s="33">
        <v>5</v>
      </c>
      <c r="BU3" s="33" t="s">
        <v>909</v>
      </c>
      <c r="BV3" s="33" t="s">
        <v>151</v>
      </c>
      <c r="BW3" s="33" t="s">
        <v>149</v>
      </c>
      <c r="CB3" s="33" t="s">
        <v>162</v>
      </c>
      <c r="CC3" s="33" t="s">
        <v>171</v>
      </c>
      <c r="CD3" s="33" t="s">
        <v>176</v>
      </c>
      <c r="CE3" s="33" t="s">
        <v>183</v>
      </c>
      <c r="CF3" s="33" t="s">
        <v>910</v>
      </c>
      <c r="CG3" s="33" t="s">
        <v>153</v>
      </c>
      <c r="CH3" s="33" t="s">
        <v>413</v>
      </c>
      <c r="CI3" s="33" t="s">
        <v>208</v>
      </c>
      <c r="CJ3" s="33" t="s">
        <v>214</v>
      </c>
    </row>
    <row r="4" spans="1:88" ht="15.75" customHeight="1" x14ac:dyDescent="0.2">
      <c r="A4" s="36">
        <v>42710.415796817135</v>
      </c>
      <c r="B4" s="33">
        <v>4</v>
      </c>
      <c r="C4" s="33">
        <v>4</v>
      </c>
      <c r="D4" s="33">
        <v>2</v>
      </c>
      <c r="E4" s="33">
        <v>3</v>
      </c>
      <c r="F4" s="33">
        <v>3</v>
      </c>
      <c r="G4" s="33">
        <v>4</v>
      </c>
      <c r="H4" s="33">
        <v>1</v>
      </c>
      <c r="I4" s="33">
        <v>4</v>
      </c>
      <c r="J4" s="33">
        <v>4</v>
      </c>
      <c r="K4" s="33">
        <v>3</v>
      </c>
      <c r="L4" s="33">
        <v>3</v>
      </c>
      <c r="M4" s="33">
        <v>4</v>
      </c>
      <c r="N4" s="33">
        <v>2</v>
      </c>
      <c r="O4" s="33">
        <v>5</v>
      </c>
      <c r="P4" s="33">
        <v>5</v>
      </c>
      <c r="Q4" s="33">
        <v>4</v>
      </c>
      <c r="R4" s="33">
        <v>2</v>
      </c>
      <c r="S4" s="33">
        <v>2</v>
      </c>
      <c r="T4" s="33">
        <v>2</v>
      </c>
      <c r="U4" s="33">
        <v>5</v>
      </c>
      <c r="V4" s="33">
        <v>3</v>
      </c>
      <c r="W4" s="33">
        <v>4</v>
      </c>
      <c r="X4" s="33">
        <v>4</v>
      </c>
      <c r="Y4" s="33">
        <v>4</v>
      </c>
      <c r="Z4" s="33">
        <v>4</v>
      </c>
      <c r="AA4" s="33">
        <v>4</v>
      </c>
      <c r="AB4" s="33">
        <v>4</v>
      </c>
      <c r="AC4" s="33">
        <v>3</v>
      </c>
      <c r="AD4" s="33">
        <v>4</v>
      </c>
      <c r="AE4" s="33">
        <v>4</v>
      </c>
      <c r="AF4" s="33">
        <v>4</v>
      </c>
      <c r="AG4" s="33">
        <v>5</v>
      </c>
      <c r="AH4" s="33">
        <v>4</v>
      </c>
      <c r="AI4" s="33">
        <v>4</v>
      </c>
      <c r="AJ4" s="33">
        <v>5</v>
      </c>
      <c r="AK4" s="33">
        <v>4</v>
      </c>
      <c r="AL4" s="33">
        <v>3</v>
      </c>
      <c r="AM4" s="33">
        <v>4</v>
      </c>
      <c r="AN4" s="33">
        <v>3</v>
      </c>
      <c r="AO4" s="33">
        <v>4</v>
      </c>
      <c r="AP4" s="33">
        <v>4</v>
      </c>
      <c r="AQ4" s="33">
        <v>5</v>
      </c>
      <c r="AR4" s="33">
        <v>4</v>
      </c>
      <c r="AS4" s="33">
        <v>4</v>
      </c>
      <c r="AT4" s="33">
        <v>3</v>
      </c>
      <c r="AU4" s="33">
        <v>5</v>
      </c>
      <c r="AV4" s="33">
        <v>2</v>
      </c>
      <c r="AW4" s="33">
        <v>5</v>
      </c>
      <c r="AX4" s="33">
        <v>4</v>
      </c>
      <c r="AY4" s="33">
        <v>4</v>
      </c>
      <c r="AZ4" s="33">
        <v>4</v>
      </c>
      <c r="BA4" s="33">
        <v>5</v>
      </c>
      <c r="BB4" s="33">
        <v>4</v>
      </c>
      <c r="BC4" s="33">
        <v>5</v>
      </c>
      <c r="BD4" s="33">
        <v>5</v>
      </c>
      <c r="BF4" s="33">
        <v>5</v>
      </c>
      <c r="BG4" s="33">
        <v>5</v>
      </c>
      <c r="BH4" s="33">
        <v>5</v>
      </c>
      <c r="BI4" s="33">
        <v>4</v>
      </c>
      <c r="BJ4" s="33">
        <v>4</v>
      </c>
      <c r="BK4" s="33">
        <v>4</v>
      </c>
      <c r="BL4" s="33">
        <v>4</v>
      </c>
      <c r="BM4" s="33">
        <v>4</v>
      </c>
      <c r="BN4" s="33">
        <v>4</v>
      </c>
      <c r="BO4" s="33">
        <v>3</v>
      </c>
      <c r="BP4" s="33">
        <v>4</v>
      </c>
      <c r="BQ4" s="33">
        <v>4</v>
      </c>
      <c r="BR4" s="33">
        <v>4</v>
      </c>
      <c r="BS4" s="33">
        <v>4</v>
      </c>
      <c r="BT4" s="33">
        <v>4</v>
      </c>
      <c r="BU4" s="33" t="s">
        <v>911</v>
      </c>
      <c r="BV4" s="33" t="s">
        <v>151</v>
      </c>
      <c r="BW4" s="33" t="s">
        <v>149</v>
      </c>
      <c r="CB4" s="33" t="s">
        <v>163</v>
      </c>
      <c r="CC4" s="33" t="s">
        <v>171</v>
      </c>
      <c r="CD4" s="33" t="s">
        <v>176</v>
      </c>
      <c r="CE4" s="33" t="s">
        <v>183</v>
      </c>
      <c r="CF4" s="33" t="s">
        <v>912</v>
      </c>
      <c r="CG4" s="33" t="s">
        <v>192</v>
      </c>
      <c r="CH4" s="33" t="s">
        <v>202</v>
      </c>
      <c r="CI4" s="33" t="s">
        <v>208</v>
      </c>
      <c r="CJ4" s="33" t="s">
        <v>214</v>
      </c>
    </row>
    <row r="5" spans="1:88" ht="15.75" customHeight="1" x14ac:dyDescent="0.2">
      <c r="A5" s="36">
        <v>42710.424943668986</v>
      </c>
      <c r="B5" s="33">
        <v>4</v>
      </c>
      <c r="C5" s="33">
        <v>4</v>
      </c>
      <c r="D5" s="33">
        <v>4</v>
      </c>
      <c r="E5" s="33">
        <v>3</v>
      </c>
      <c r="F5" s="33">
        <v>3</v>
      </c>
      <c r="G5" s="33">
        <v>4</v>
      </c>
      <c r="H5" s="33">
        <v>5</v>
      </c>
      <c r="I5" s="33">
        <v>5</v>
      </c>
      <c r="J5" s="33">
        <v>5</v>
      </c>
      <c r="K5" s="33">
        <v>5</v>
      </c>
      <c r="L5" s="33">
        <v>5</v>
      </c>
      <c r="M5" s="33">
        <v>4</v>
      </c>
      <c r="N5" s="33">
        <v>3</v>
      </c>
      <c r="O5" s="33">
        <v>3</v>
      </c>
      <c r="P5" s="33">
        <v>5</v>
      </c>
      <c r="Q5" s="33">
        <v>5</v>
      </c>
      <c r="R5" s="33">
        <v>4</v>
      </c>
      <c r="S5" s="33">
        <v>2</v>
      </c>
      <c r="T5" s="33">
        <v>3</v>
      </c>
      <c r="U5" s="33">
        <v>4</v>
      </c>
      <c r="V5" s="33">
        <v>3</v>
      </c>
      <c r="W5" s="33">
        <v>4</v>
      </c>
      <c r="X5" s="33">
        <v>3</v>
      </c>
      <c r="Y5" s="33">
        <v>5</v>
      </c>
      <c r="Z5" s="33">
        <v>3</v>
      </c>
      <c r="AA5" s="33">
        <v>3</v>
      </c>
      <c r="AB5" s="33">
        <v>3</v>
      </c>
      <c r="AC5" s="33">
        <v>3</v>
      </c>
      <c r="AD5" s="33">
        <v>4</v>
      </c>
      <c r="AE5" s="33">
        <v>5</v>
      </c>
      <c r="AF5" s="33">
        <v>4</v>
      </c>
      <c r="AG5" s="33">
        <v>5</v>
      </c>
      <c r="AH5" s="33">
        <v>5</v>
      </c>
      <c r="AI5" s="33">
        <v>4</v>
      </c>
      <c r="AJ5" s="33">
        <v>4</v>
      </c>
      <c r="AK5" s="33">
        <v>5</v>
      </c>
      <c r="AL5" s="33">
        <v>4</v>
      </c>
      <c r="AM5" s="33">
        <v>4</v>
      </c>
      <c r="AN5" s="33">
        <v>4</v>
      </c>
      <c r="AO5" s="33">
        <v>4</v>
      </c>
      <c r="AP5" s="33">
        <v>5</v>
      </c>
      <c r="AQ5" s="33">
        <v>4</v>
      </c>
      <c r="AR5" s="33">
        <v>5</v>
      </c>
      <c r="AS5" s="33">
        <v>5</v>
      </c>
      <c r="AT5" s="33">
        <v>4</v>
      </c>
      <c r="AU5" s="33">
        <v>4</v>
      </c>
      <c r="AV5" s="33">
        <v>3</v>
      </c>
      <c r="AW5" s="33">
        <v>3</v>
      </c>
      <c r="AX5" s="33">
        <v>5</v>
      </c>
      <c r="AY5" s="33">
        <v>5</v>
      </c>
      <c r="AZ5" s="33">
        <v>3</v>
      </c>
      <c r="BA5" s="33">
        <v>3</v>
      </c>
      <c r="BB5" s="33">
        <v>3</v>
      </c>
      <c r="BC5" s="33">
        <v>3</v>
      </c>
      <c r="BD5" s="33">
        <v>3</v>
      </c>
      <c r="BF5" s="33">
        <v>5</v>
      </c>
      <c r="BG5" s="33">
        <v>4</v>
      </c>
      <c r="BH5" s="33">
        <v>4</v>
      </c>
      <c r="BI5" s="33">
        <v>3</v>
      </c>
      <c r="BJ5" s="33">
        <v>5</v>
      </c>
      <c r="BK5" s="33">
        <v>4</v>
      </c>
      <c r="BL5" s="33">
        <v>4</v>
      </c>
      <c r="BM5" s="33">
        <v>5</v>
      </c>
      <c r="BN5" s="33">
        <v>4</v>
      </c>
      <c r="BO5" s="33">
        <v>3</v>
      </c>
      <c r="BP5" s="33">
        <v>4</v>
      </c>
      <c r="BQ5" s="33">
        <v>5</v>
      </c>
      <c r="BR5" s="33">
        <v>5</v>
      </c>
      <c r="BS5" s="33">
        <v>4</v>
      </c>
      <c r="BT5" s="33">
        <v>5</v>
      </c>
      <c r="BU5" s="33" t="s">
        <v>913</v>
      </c>
      <c r="BV5" s="33" t="s">
        <v>151</v>
      </c>
      <c r="BW5" s="33" t="s">
        <v>147</v>
      </c>
      <c r="CB5" s="33" t="s">
        <v>162</v>
      </c>
      <c r="CC5" s="33" t="s">
        <v>170</v>
      </c>
      <c r="CD5" s="33" t="s">
        <v>179</v>
      </c>
      <c r="CE5" s="33" t="s">
        <v>183</v>
      </c>
      <c r="CF5" s="33" t="s">
        <v>914</v>
      </c>
      <c r="CG5" s="33" t="s">
        <v>153</v>
      </c>
      <c r="CH5" s="33" t="s">
        <v>915</v>
      </c>
      <c r="CI5" s="33" t="s">
        <v>208</v>
      </c>
      <c r="CJ5" s="33" t="s">
        <v>214</v>
      </c>
    </row>
    <row r="6" spans="1:88" ht="15.75" customHeight="1" x14ac:dyDescent="0.2">
      <c r="A6" s="36">
        <v>42710.54273306713</v>
      </c>
      <c r="B6" s="33">
        <v>2</v>
      </c>
      <c r="C6" s="33">
        <v>5</v>
      </c>
      <c r="D6" s="33">
        <v>2</v>
      </c>
      <c r="E6" s="33">
        <v>5</v>
      </c>
      <c r="F6" s="33">
        <v>2</v>
      </c>
      <c r="G6" s="33">
        <v>4</v>
      </c>
      <c r="H6" s="33">
        <v>2</v>
      </c>
      <c r="I6" s="33">
        <v>4</v>
      </c>
      <c r="J6" s="33">
        <v>4</v>
      </c>
      <c r="K6" s="33">
        <v>3</v>
      </c>
      <c r="L6" s="33">
        <v>2</v>
      </c>
      <c r="M6" s="33">
        <v>2</v>
      </c>
      <c r="N6" s="33">
        <v>2</v>
      </c>
      <c r="O6" s="33">
        <v>4</v>
      </c>
      <c r="P6" s="33">
        <v>4</v>
      </c>
      <c r="Q6" s="33">
        <v>4</v>
      </c>
      <c r="R6" s="33">
        <v>5</v>
      </c>
      <c r="S6" s="33">
        <v>5</v>
      </c>
      <c r="T6" s="33">
        <v>3</v>
      </c>
      <c r="U6" s="33">
        <v>2</v>
      </c>
      <c r="V6" s="33">
        <v>2</v>
      </c>
      <c r="W6" s="33">
        <v>5</v>
      </c>
      <c r="X6" s="33">
        <v>5</v>
      </c>
      <c r="Y6" s="33">
        <v>5</v>
      </c>
      <c r="Z6" s="33">
        <v>5</v>
      </c>
      <c r="AA6" s="33">
        <v>5</v>
      </c>
      <c r="AB6" s="33">
        <v>5</v>
      </c>
      <c r="AC6" s="33">
        <v>5</v>
      </c>
      <c r="AD6" s="33">
        <v>5</v>
      </c>
      <c r="AE6" s="33">
        <v>5</v>
      </c>
      <c r="AF6" s="33">
        <v>5</v>
      </c>
      <c r="AG6" s="33">
        <v>5</v>
      </c>
      <c r="AH6" s="33">
        <v>5</v>
      </c>
      <c r="AI6" s="33">
        <v>5</v>
      </c>
      <c r="AJ6" s="33">
        <v>3</v>
      </c>
      <c r="AK6" s="33">
        <v>5</v>
      </c>
      <c r="AL6" s="33">
        <v>2</v>
      </c>
      <c r="AM6" s="33">
        <v>5</v>
      </c>
      <c r="AN6" s="33">
        <v>3</v>
      </c>
      <c r="AO6" s="33">
        <v>3</v>
      </c>
      <c r="AP6" s="33">
        <v>2</v>
      </c>
      <c r="AQ6" s="33">
        <v>5</v>
      </c>
      <c r="AR6" s="33">
        <v>5</v>
      </c>
      <c r="AS6" s="33">
        <v>3</v>
      </c>
      <c r="AT6" s="33">
        <v>2</v>
      </c>
      <c r="AU6" s="33">
        <v>3</v>
      </c>
      <c r="AV6" s="33">
        <v>3</v>
      </c>
      <c r="AW6" s="33">
        <v>5</v>
      </c>
      <c r="AX6" s="33">
        <v>5</v>
      </c>
      <c r="AY6" s="33">
        <v>5</v>
      </c>
      <c r="AZ6" s="33">
        <v>5</v>
      </c>
      <c r="BA6" s="33">
        <v>5</v>
      </c>
      <c r="BB6" s="33">
        <v>3</v>
      </c>
      <c r="BC6" s="33">
        <v>3</v>
      </c>
      <c r="BD6" s="33">
        <v>3</v>
      </c>
      <c r="BE6" s="33" t="s">
        <v>916</v>
      </c>
      <c r="BF6" s="33">
        <v>4</v>
      </c>
      <c r="BG6" s="33">
        <v>5</v>
      </c>
      <c r="BH6" s="33">
        <v>5</v>
      </c>
      <c r="BI6" s="33">
        <v>4</v>
      </c>
      <c r="BJ6" s="33">
        <v>4</v>
      </c>
      <c r="BK6" s="33">
        <v>5</v>
      </c>
      <c r="BL6" s="33">
        <v>5</v>
      </c>
      <c r="BM6" s="33">
        <v>5</v>
      </c>
      <c r="BN6" s="33">
        <v>5</v>
      </c>
      <c r="BO6" s="33">
        <v>4</v>
      </c>
      <c r="BP6" s="33">
        <v>5</v>
      </c>
      <c r="BQ6" s="33">
        <v>5</v>
      </c>
      <c r="BR6" s="33">
        <v>5</v>
      </c>
      <c r="BS6" s="33">
        <v>5</v>
      </c>
      <c r="BT6" s="33">
        <v>5</v>
      </c>
      <c r="BU6" s="33" t="s">
        <v>917</v>
      </c>
      <c r="BV6" s="33" t="s">
        <v>151</v>
      </c>
      <c r="BW6" s="33" t="s">
        <v>146</v>
      </c>
      <c r="BX6" s="33" t="s">
        <v>918</v>
      </c>
      <c r="BY6" s="33" t="s">
        <v>919</v>
      </c>
      <c r="BZ6" s="33" t="s">
        <v>920</v>
      </c>
      <c r="CB6" s="33" t="s">
        <v>163</v>
      </c>
      <c r="CC6" s="33" t="s">
        <v>169</v>
      </c>
      <c r="CD6" s="33" t="s">
        <v>176</v>
      </c>
      <c r="CE6" s="33" t="s">
        <v>183</v>
      </c>
      <c r="CF6" s="33" t="s">
        <v>921</v>
      </c>
      <c r="CG6" s="33" t="s">
        <v>203</v>
      </c>
      <c r="CH6" s="33" t="s">
        <v>317</v>
      </c>
      <c r="CI6" s="33" t="s">
        <v>363</v>
      </c>
      <c r="CJ6" s="33" t="s">
        <v>215</v>
      </c>
    </row>
    <row r="7" spans="1:88" ht="15.75" customHeight="1" x14ac:dyDescent="0.2">
      <c r="A7" s="36">
        <v>42710.614736921299</v>
      </c>
      <c r="B7" s="33">
        <v>4</v>
      </c>
      <c r="C7" s="33">
        <v>5</v>
      </c>
      <c r="D7" s="33">
        <v>5</v>
      </c>
      <c r="E7" s="33">
        <v>3</v>
      </c>
      <c r="F7" s="33">
        <v>3</v>
      </c>
      <c r="G7" s="33">
        <v>5</v>
      </c>
      <c r="H7" s="33">
        <v>3</v>
      </c>
      <c r="I7" s="33">
        <v>4</v>
      </c>
      <c r="J7" s="33">
        <v>4</v>
      </c>
      <c r="K7" s="33">
        <v>4</v>
      </c>
      <c r="L7" s="33">
        <v>5</v>
      </c>
      <c r="M7" s="33" t="s">
        <v>5</v>
      </c>
      <c r="N7" s="33">
        <v>4</v>
      </c>
      <c r="O7" s="33" t="s">
        <v>5</v>
      </c>
      <c r="P7" s="33">
        <v>5</v>
      </c>
      <c r="Q7" s="33">
        <v>5</v>
      </c>
      <c r="R7" s="33" t="s">
        <v>5</v>
      </c>
      <c r="S7" s="33">
        <v>2</v>
      </c>
      <c r="T7" s="33">
        <v>3</v>
      </c>
      <c r="U7" s="33">
        <v>5</v>
      </c>
      <c r="V7" s="33">
        <v>2</v>
      </c>
      <c r="W7" s="33">
        <v>5</v>
      </c>
      <c r="X7" s="33">
        <v>3</v>
      </c>
      <c r="Y7" s="33">
        <v>5</v>
      </c>
      <c r="Z7" s="33">
        <v>5</v>
      </c>
      <c r="AA7" s="33">
        <v>5</v>
      </c>
      <c r="AB7" s="33">
        <v>5</v>
      </c>
      <c r="AC7" s="33">
        <v>5</v>
      </c>
      <c r="AD7" s="33">
        <v>5</v>
      </c>
      <c r="AE7" s="33">
        <v>5</v>
      </c>
      <c r="AF7" s="33">
        <v>5</v>
      </c>
      <c r="AG7" s="33">
        <v>5</v>
      </c>
      <c r="AH7" s="33">
        <v>5</v>
      </c>
      <c r="AI7" s="33">
        <v>5</v>
      </c>
      <c r="AJ7" s="33">
        <v>4</v>
      </c>
      <c r="AK7" s="33" t="s">
        <v>5</v>
      </c>
      <c r="AL7" s="33">
        <v>4</v>
      </c>
      <c r="AM7" s="33">
        <v>4</v>
      </c>
      <c r="AN7" s="33">
        <v>3</v>
      </c>
      <c r="AO7" s="33" t="s">
        <v>5</v>
      </c>
      <c r="AP7" s="33">
        <v>3</v>
      </c>
      <c r="AQ7" s="33">
        <v>4</v>
      </c>
      <c r="AR7" s="33">
        <v>4</v>
      </c>
      <c r="AS7" s="33">
        <v>4</v>
      </c>
      <c r="AT7" s="33">
        <v>4</v>
      </c>
      <c r="AU7" s="33" t="s">
        <v>5</v>
      </c>
      <c r="AV7" s="33">
        <v>4</v>
      </c>
      <c r="AW7" s="33">
        <v>4</v>
      </c>
      <c r="AX7" s="33">
        <v>3</v>
      </c>
      <c r="AY7" s="33">
        <v>5</v>
      </c>
      <c r="AZ7" s="33">
        <v>5</v>
      </c>
      <c r="BA7" s="33">
        <v>3</v>
      </c>
      <c r="BB7" s="33">
        <v>3</v>
      </c>
      <c r="BC7" s="33">
        <v>4</v>
      </c>
      <c r="BD7" s="33">
        <v>3</v>
      </c>
      <c r="BF7" s="33">
        <v>3</v>
      </c>
      <c r="BG7" s="33">
        <v>4</v>
      </c>
      <c r="BH7" s="33">
        <v>4</v>
      </c>
      <c r="BI7" s="33">
        <v>4</v>
      </c>
      <c r="BJ7" s="33">
        <v>4</v>
      </c>
      <c r="BK7" s="33">
        <v>4</v>
      </c>
      <c r="BL7" s="33">
        <v>5</v>
      </c>
      <c r="BM7" s="33">
        <v>4</v>
      </c>
      <c r="BN7" s="33">
        <v>4</v>
      </c>
      <c r="BO7" s="33">
        <v>4</v>
      </c>
      <c r="BP7" s="33">
        <v>5</v>
      </c>
      <c r="BQ7" s="33">
        <v>5</v>
      </c>
      <c r="BR7" s="33">
        <v>5</v>
      </c>
      <c r="BS7" s="33">
        <v>5</v>
      </c>
      <c r="BT7" s="33">
        <v>5</v>
      </c>
      <c r="BV7" s="33" t="s">
        <v>151</v>
      </c>
      <c r="BW7" s="33" t="s">
        <v>922</v>
      </c>
      <c r="BX7" s="33" t="s">
        <v>923</v>
      </c>
      <c r="BZ7" s="33" t="s">
        <v>906</v>
      </c>
      <c r="CB7" s="33" t="s">
        <v>162</v>
      </c>
      <c r="CC7" s="33" t="s">
        <v>171</v>
      </c>
      <c r="CD7" s="33" t="s">
        <v>177</v>
      </c>
      <c r="CE7" s="33" t="s">
        <v>183</v>
      </c>
      <c r="CF7" s="33" t="s">
        <v>301</v>
      </c>
      <c r="CG7" s="33" t="s">
        <v>203</v>
      </c>
      <c r="CH7" s="33" t="s">
        <v>694</v>
      </c>
      <c r="CI7" s="33" t="s">
        <v>208</v>
      </c>
      <c r="CJ7" s="33" t="s">
        <v>214</v>
      </c>
    </row>
    <row r="8" spans="1:88" ht="15.75" customHeight="1" x14ac:dyDescent="0.2">
      <c r="A8" s="36">
        <v>42711.379460879631</v>
      </c>
      <c r="B8" s="33">
        <v>2</v>
      </c>
      <c r="C8" s="33">
        <v>4</v>
      </c>
      <c r="D8" s="33">
        <v>4</v>
      </c>
      <c r="E8" s="33">
        <v>3</v>
      </c>
      <c r="F8" s="33">
        <v>1</v>
      </c>
      <c r="G8" s="33">
        <v>5</v>
      </c>
      <c r="H8" s="33">
        <v>4</v>
      </c>
      <c r="I8" s="33">
        <v>4</v>
      </c>
      <c r="J8" s="33">
        <v>3</v>
      </c>
      <c r="K8" s="33">
        <v>1</v>
      </c>
      <c r="L8" s="33">
        <v>3</v>
      </c>
      <c r="M8" s="33">
        <v>3</v>
      </c>
      <c r="N8" s="33">
        <v>2</v>
      </c>
      <c r="O8" s="33">
        <v>1</v>
      </c>
      <c r="P8" s="33">
        <v>5</v>
      </c>
      <c r="Q8" s="33">
        <v>5</v>
      </c>
      <c r="R8" s="33">
        <v>1</v>
      </c>
      <c r="S8" s="33">
        <v>1</v>
      </c>
      <c r="T8" s="33">
        <v>2</v>
      </c>
      <c r="U8" s="33">
        <v>3</v>
      </c>
      <c r="V8" s="33">
        <v>1</v>
      </c>
      <c r="W8" s="33">
        <v>2</v>
      </c>
      <c r="X8" s="33">
        <v>2</v>
      </c>
      <c r="Y8" s="33">
        <v>2</v>
      </c>
      <c r="Z8" s="33">
        <v>4</v>
      </c>
      <c r="AA8" s="33">
        <v>5</v>
      </c>
      <c r="AB8" s="33">
        <v>4</v>
      </c>
      <c r="AC8" s="33">
        <v>5</v>
      </c>
      <c r="AD8" s="33">
        <v>5</v>
      </c>
      <c r="AE8" s="33">
        <v>2</v>
      </c>
      <c r="AF8" s="33">
        <v>4</v>
      </c>
      <c r="AG8" s="33">
        <v>2</v>
      </c>
      <c r="AH8" s="33">
        <v>3</v>
      </c>
      <c r="AI8" s="33">
        <v>5</v>
      </c>
      <c r="AJ8" s="33">
        <v>3</v>
      </c>
      <c r="AK8" s="33">
        <v>5</v>
      </c>
      <c r="AL8" s="33">
        <v>3</v>
      </c>
      <c r="AM8" s="33">
        <v>3</v>
      </c>
      <c r="AN8" s="33">
        <v>1</v>
      </c>
      <c r="AO8" s="33">
        <v>5</v>
      </c>
      <c r="AP8" s="33">
        <v>5</v>
      </c>
      <c r="AQ8" s="33">
        <v>4</v>
      </c>
      <c r="AR8" s="33">
        <v>5</v>
      </c>
      <c r="AS8" s="33">
        <v>1</v>
      </c>
      <c r="AT8" s="33">
        <v>4</v>
      </c>
      <c r="AU8" s="33">
        <v>4</v>
      </c>
      <c r="AV8" s="33">
        <v>3</v>
      </c>
      <c r="AW8" s="33">
        <v>2</v>
      </c>
      <c r="AX8" s="33">
        <v>5</v>
      </c>
      <c r="AY8" s="33">
        <v>5</v>
      </c>
      <c r="AZ8" s="33">
        <v>2</v>
      </c>
      <c r="BA8" s="33">
        <v>1</v>
      </c>
      <c r="BB8" s="33">
        <v>3</v>
      </c>
      <c r="BC8" s="33">
        <v>4</v>
      </c>
      <c r="BD8" s="33">
        <v>2</v>
      </c>
      <c r="BF8" s="33">
        <v>4</v>
      </c>
      <c r="BG8" s="33">
        <v>5</v>
      </c>
      <c r="BH8" s="33">
        <v>5</v>
      </c>
      <c r="BI8" s="33">
        <v>2</v>
      </c>
      <c r="BJ8" s="33">
        <v>5</v>
      </c>
      <c r="BK8" s="33">
        <v>2</v>
      </c>
      <c r="BL8" s="33">
        <v>5</v>
      </c>
      <c r="BM8" s="33">
        <v>5</v>
      </c>
      <c r="BN8" s="33">
        <v>2</v>
      </c>
      <c r="BO8" s="33">
        <v>4</v>
      </c>
      <c r="BP8" s="33">
        <v>5</v>
      </c>
      <c r="BQ8" s="33">
        <v>3</v>
      </c>
      <c r="BR8" s="33">
        <v>2</v>
      </c>
      <c r="BS8" s="33">
        <v>2</v>
      </c>
      <c r="BT8" s="33">
        <v>1</v>
      </c>
      <c r="BV8" s="33" t="s">
        <v>151</v>
      </c>
      <c r="BW8" s="33" t="s">
        <v>507</v>
      </c>
      <c r="BX8" s="33" t="s">
        <v>923</v>
      </c>
      <c r="CB8" s="33" t="s">
        <v>163</v>
      </c>
      <c r="CC8" s="33" t="s">
        <v>169</v>
      </c>
      <c r="CD8" s="33" t="s">
        <v>177</v>
      </c>
      <c r="CE8" s="33" t="s">
        <v>183</v>
      </c>
      <c r="CF8" s="33" t="s">
        <v>548</v>
      </c>
      <c r="CG8" s="33" t="s">
        <v>153</v>
      </c>
      <c r="CH8" s="33" t="s">
        <v>400</v>
      </c>
      <c r="CI8" s="33" t="s">
        <v>208</v>
      </c>
      <c r="CJ8" s="33" t="s">
        <v>214</v>
      </c>
    </row>
    <row r="9" spans="1:88" ht="15.75" customHeight="1" x14ac:dyDescent="0.2">
      <c r="A9" s="36">
        <v>42711.398013761573</v>
      </c>
      <c r="B9" s="33">
        <v>2</v>
      </c>
      <c r="C9" s="33">
        <v>4</v>
      </c>
      <c r="D9" s="33">
        <v>5</v>
      </c>
      <c r="E9" s="33">
        <v>5</v>
      </c>
      <c r="F9" s="33">
        <v>3</v>
      </c>
      <c r="G9" s="33">
        <v>1</v>
      </c>
      <c r="H9" s="33">
        <v>3</v>
      </c>
      <c r="I9" s="33">
        <v>2</v>
      </c>
      <c r="J9" s="33">
        <v>2</v>
      </c>
      <c r="K9" s="33">
        <v>4</v>
      </c>
      <c r="L9" s="33">
        <v>3</v>
      </c>
      <c r="M9" s="33">
        <v>3</v>
      </c>
      <c r="N9" s="33">
        <v>1</v>
      </c>
      <c r="O9" s="33">
        <v>4</v>
      </c>
      <c r="P9" s="33">
        <v>5</v>
      </c>
      <c r="Q9" s="33">
        <v>4</v>
      </c>
      <c r="R9" s="33">
        <v>3</v>
      </c>
      <c r="S9" s="33">
        <v>2</v>
      </c>
      <c r="T9" s="33">
        <v>1</v>
      </c>
      <c r="U9" s="33">
        <v>3</v>
      </c>
      <c r="V9" s="33">
        <v>2</v>
      </c>
      <c r="W9" s="33">
        <v>4</v>
      </c>
      <c r="X9" s="33">
        <v>2</v>
      </c>
      <c r="Y9" s="33">
        <v>4</v>
      </c>
      <c r="Z9" s="33">
        <v>4</v>
      </c>
      <c r="AA9" s="33">
        <v>4</v>
      </c>
      <c r="AB9" s="33">
        <v>3</v>
      </c>
      <c r="AC9" s="33">
        <v>5</v>
      </c>
      <c r="AD9" s="33">
        <v>4</v>
      </c>
      <c r="AE9" s="33">
        <v>3</v>
      </c>
      <c r="AF9" s="33">
        <v>4</v>
      </c>
      <c r="AG9" s="33">
        <v>5</v>
      </c>
      <c r="AH9" s="33">
        <v>4</v>
      </c>
      <c r="AI9" s="33">
        <v>4</v>
      </c>
      <c r="AJ9" s="33">
        <v>2</v>
      </c>
      <c r="AK9" s="33">
        <v>5</v>
      </c>
      <c r="AL9" s="33">
        <v>5</v>
      </c>
      <c r="AM9" s="33">
        <v>5</v>
      </c>
      <c r="AN9" s="33">
        <v>3</v>
      </c>
      <c r="AO9" s="33">
        <v>5</v>
      </c>
      <c r="AP9" s="33">
        <v>3</v>
      </c>
      <c r="AQ9" s="33">
        <v>3</v>
      </c>
      <c r="AR9" s="33">
        <v>2</v>
      </c>
      <c r="AS9" s="33">
        <v>4</v>
      </c>
      <c r="AT9" s="33">
        <v>5</v>
      </c>
      <c r="AU9" s="33">
        <v>4</v>
      </c>
      <c r="AV9" s="33">
        <v>2</v>
      </c>
      <c r="AW9" s="33">
        <v>4</v>
      </c>
      <c r="AX9" s="33">
        <v>4</v>
      </c>
      <c r="AY9" s="33">
        <v>4</v>
      </c>
      <c r="AZ9" s="33">
        <v>2</v>
      </c>
      <c r="BA9" s="33">
        <v>3</v>
      </c>
      <c r="BB9" s="33">
        <v>1</v>
      </c>
      <c r="BC9" s="33">
        <v>4</v>
      </c>
      <c r="BD9" s="33">
        <v>2</v>
      </c>
      <c r="BE9" s="33" t="s">
        <v>924</v>
      </c>
      <c r="BF9" s="33">
        <v>3</v>
      </c>
      <c r="BG9" s="33">
        <v>3</v>
      </c>
      <c r="BH9" s="33">
        <v>3</v>
      </c>
      <c r="BI9" s="33">
        <v>3</v>
      </c>
      <c r="BJ9" s="33">
        <v>3</v>
      </c>
      <c r="BK9" s="33">
        <v>3</v>
      </c>
      <c r="BL9" s="33">
        <v>3</v>
      </c>
      <c r="BM9" s="33">
        <v>3</v>
      </c>
      <c r="BN9" s="33">
        <v>3</v>
      </c>
      <c r="BO9" s="33">
        <v>3</v>
      </c>
      <c r="BP9" s="33">
        <v>4</v>
      </c>
      <c r="BQ9" s="33">
        <v>4</v>
      </c>
      <c r="BR9" s="33">
        <v>5</v>
      </c>
      <c r="BS9" s="33">
        <v>4</v>
      </c>
      <c r="BT9" s="33">
        <v>4</v>
      </c>
      <c r="BU9" s="33" t="s">
        <v>925</v>
      </c>
      <c r="BV9" s="33" t="s">
        <v>151</v>
      </c>
      <c r="BW9" s="33" t="s">
        <v>146</v>
      </c>
      <c r="BX9" s="33" t="s">
        <v>923</v>
      </c>
      <c r="BZ9" s="33" t="s">
        <v>926</v>
      </c>
      <c r="CB9" s="33" t="s">
        <v>162</v>
      </c>
      <c r="CC9" s="33" t="s">
        <v>172</v>
      </c>
      <c r="CD9" s="33" t="s">
        <v>177</v>
      </c>
      <c r="CE9" s="33" t="s">
        <v>183</v>
      </c>
      <c r="CF9" s="33" t="s">
        <v>194</v>
      </c>
      <c r="CG9" s="33" t="s">
        <v>155</v>
      </c>
      <c r="CH9" s="33" t="s">
        <v>772</v>
      </c>
      <c r="CI9" s="33" t="s">
        <v>208</v>
      </c>
      <c r="CJ9" s="33" t="s">
        <v>214</v>
      </c>
    </row>
    <row r="10" spans="1:88" ht="15.75" customHeight="1" x14ac:dyDescent="0.2">
      <c r="A10" s="36">
        <v>42711.399953194443</v>
      </c>
      <c r="B10" s="33">
        <v>3</v>
      </c>
      <c r="C10" s="33">
        <v>5</v>
      </c>
      <c r="D10" s="33">
        <v>5</v>
      </c>
      <c r="E10" s="33">
        <v>4</v>
      </c>
      <c r="F10" s="33">
        <v>1</v>
      </c>
      <c r="G10" s="33">
        <v>5</v>
      </c>
      <c r="H10" s="33">
        <v>3</v>
      </c>
      <c r="I10" s="33">
        <v>4</v>
      </c>
      <c r="J10" s="33">
        <v>1</v>
      </c>
      <c r="K10" s="33">
        <v>4</v>
      </c>
      <c r="L10" s="33">
        <v>4</v>
      </c>
      <c r="M10" s="33">
        <v>1</v>
      </c>
      <c r="N10" s="33">
        <v>1</v>
      </c>
      <c r="O10" s="33">
        <v>1</v>
      </c>
      <c r="P10" s="33">
        <v>3</v>
      </c>
      <c r="Q10" s="33">
        <v>4</v>
      </c>
      <c r="R10" s="33">
        <v>2</v>
      </c>
      <c r="S10" s="33">
        <v>5</v>
      </c>
      <c r="T10" s="33">
        <v>2</v>
      </c>
      <c r="U10" s="33">
        <v>3</v>
      </c>
      <c r="V10" s="33">
        <v>2</v>
      </c>
      <c r="W10" s="33">
        <v>5</v>
      </c>
      <c r="X10" s="33">
        <v>5</v>
      </c>
      <c r="Y10" s="33">
        <v>4</v>
      </c>
      <c r="Z10" s="33">
        <v>4</v>
      </c>
      <c r="AA10" s="33">
        <v>4</v>
      </c>
      <c r="AB10" s="33">
        <v>4</v>
      </c>
      <c r="AC10" s="33">
        <v>2</v>
      </c>
      <c r="AD10" s="33">
        <v>5</v>
      </c>
      <c r="AE10" s="33">
        <v>5</v>
      </c>
      <c r="AF10" s="33">
        <v>2</v>
      </c>
      <c r="AG10" s="33">
        <v>5</v>
      </c>
      <c r="AH10" s="33">
        <v>3</v>
      </c>
      <c r="AI10" s="33">
        <v>2</v>
      </c>
      <c r="AJ10" s="33">
        <v>2</v>
      </c>
      <c r="AK10" s="33">
        <v>5</v>
      </c>
      <c r="AL10" s="33">
        <v>5</v>
      </c>
      <c r="AM10" s="33">
        <v>5</v>
      </c>
      <c r="AN10" s="33">
        <v>1</v>
      </c>
      <c r="AO10" s="33">
        <v>5</v>
      </c>
      <c r="AP10" s="33">
        <v>3</v>
      </c>
      <c r="AQ10" s="33">
        <v>4</v>
      </c>
      <c r="AR10" s="33">
        <v>1</v>
      </c>
      <c r="AS10" s="33">
        <v>3</v>
      </c>
      <c r="AT10" s="33">
        <v>3</v>
      </c>
      <c r="AU10" s="33">
        <v>1</v>
      </c>
      <c r="AV10" s="33">
        <v>1</v>
      </c>
      <c r="AW10" s="33">
        <v>1</v>
      </c>
      <c r="AX10" s="33">
        <v>5</v>
      </c>
      <c r="AY10" s="33">
        <v>5</v>
      </c>
      <c r="AZ10" s="33">
        <v>1</v>
      </c>
      <c r="BA10" s="33">
        <v>5</v>
      </c>
      <c r="BB10" s="33">
        <v>4</v>
      </c>
      <c r="BC10" s="33">
        <v>2</v>
      </c>
      <c r="BD10" s="33">
        <v>2</v>
      </c>
      <c r="BF10" s="33">
        <v>3</v>
      </c>
      <c r="BG10" s="33">
        <v>3</v>
      </c>
      <c r="BH10" s="33">
        <v>5</v>
      </c>
      <c r="BI10" s="33">
        <v>5</v>
      </c>
      <c r="BJ10" s="33">
        <v>5</v>
      </c>
      <c r="BK10" s="33">
        <v>3</v>
      </c>
      <c r="BL10" s="33">
        <v>3</v>
      </c>
      <c r="BM10" s="33">
        <v>3</v>
      </c>
      <c r="BN10" s="33">
        <v>1</v>
      </c>
      <c r="BO10" s="33">
        <v>1</v>
      </c>
      <c r="BP10" s="33">
        <v>5</v>
      </c>
      <c r="BQ10" s="33">
        <v>5</v>
      </c>
      <c r="BR10" s="33">
        <v>5</v>
      </c>
      <c r="BS10" s="33">
        <v>2</v>
      </c>
      <c r="BT10" s="33">
        <v>2</v>
      </c>
      <c r="BV10" s="33" t="s">
        <v>151</v>
      </c>
      <c r="BW10" s="33" t="s">
        <v>146</v>
      </c>
      <c r="CB10" s="33" t="s">
        <v>162</v>
      </c>
      <c r="CC10" s="33" t="s">
        <v>172</v>
      </c>
      <c r="CD10" s="33" t="s">
        <v>177</v>
      </c>
      <c r="CE10" s="33" t="s">
        <v>183</v>
      </c>
      <c r="CF10" s="33" t="s">
        <v>927</v>
      </c>
      <c r="CG10" s="33" t="s">
        <v>153</v>
      </c>
      <c r="CH10" s="33" t="s">
        <v>203</v>
      </c>
      <c r="CI10" s="33" t="s">
        <v>208</v>
      </c>
      <c r="CJ10" s="33" t="s">
        <v>214</v>
      </c>
    </row>
    <row r="11" spans="1:88" ht="15.75" customHeight="1" x14ac:dyDescent="0.2">
      <c r="A11" s="36">
        <v>42711.401071319444</v>
      </c>
      <c r="B11" s="33">
        <v>3</v>
      </c>
      <c r="C11" s="33">
        <v>3</v>
      </c>
      <c r="D11" s="33">
        <v>1</v>
      </c>
      <c r="E11" s="33">
        <v>3</v>
      </c>
      <c r="F11" s="33">
        <v>4</v>
      </c>
      <c r="G11" s="33">
        <v>5</v>
      </c>
      <c r="H11" s="33">
        <v>1</v>
      </c>
      <c r="I11" s="33">
        <v>3</v>
      </c>
      <c r="J11" s="33">
        <v>4</v>
      </c>
      <c r="K11" s="33">
        <v>4</v>
      </c>
      <c r="L11" s="33">
        <v>4</v>
      </c>
      <c r="M11" s="33">
        <v>5</v>
      </c>
      <c r="N11" s="33">
        <v>1</v>
      </c>
      <c r="O11" s="33">
        <v>3</v>
      </c>
      <c r="P11" s="33">
        <v>4</v>
      </c>
      <c r="Q11" s="33">
        <v>2</v>
      </c>
      <c r="R11" s="33">
        <v>1</v>
      </c>
      <c r="S11" s="33">
        <v>2</v>
      </c>
      <c r="T11" s="33">
        <v>1</v>
      </c>
      <c r="U11" s="33">
        <v>4</v>
      </c>
      <c r="V11" s="33">
        <v>2</v>
      </c>
      <c r="W11" s="33">
        <v>3</v>
      </c>
      <c r="X11" s="33">
        <v>3</v>
      </c>
      <c r="Y11" s="33">
        <v>4</v>
      </c>
      <c r="Z11" s="33">
        <v>3</v>
      </c>
      <c r="AA11" s="33">
        <v>5</v>
      </c>
      <c r="AB11" s="33">
        <v>3</v>
      </c>
      <c r="AC11" s="33">
        <v>3</v>
      </c>
      <c r="AD11" s="33">
        <v>4</v>
      </c>
      <c r="AE11" s="33">
        <v>3</v>
      </c>
      <c r="AF11" s="33">
        <v>5</v>
      </c>
      <c r="AG11" s="33">
        <v>4</v>
      </c>
      <c r="AH11" s="33">
        <v>4</v>
      </c>
      <c r="AI11" s="33">
        <v>3</v>
      </c>
      <c r="AJ11" s="33">
        <v>3</v>
      </c>
      <c r="AK11" s="33">
        <v>4</v>
      </c>
      <c r="AL11" s="33">
        <v>1</v>
      </c>
      <c r="AM11" s="33">
        <v>4</v>
      </c>
      <c r="AN11" s="33">
        <v>5</v>
      </c>
      <c r="AO11" s="33">
        <v>5</v>
      </c>
      <c r="AP11" s="33">
        <v>1</v>
      </c>
      <c r="AQ11" s="33">
        <v>3</v>
      </c>
      <c r="AR11" s="33">
        <v>4</v>
      </c>
      <c r="AS11" s="33">
        <v>4</v>
      </c>
      <c r="AT11" s="33">
        <v>5</v>
      </c>
      <c r="AU11" s="33">
        <v>5</v>
      </c>
      <c r="AV11" s="33">
        <v>2</v>
      </c>
      <c r="AW11" s="33">
        <v>2</v>
      </c>
      <c r="AX11" s="33">
        <v>4</v>
      </c>
      <c r="AY11" s="33">
        <v>2</v>
      </c>
      <c r="AZ11" s="33">
        <v>1</v>
      </c>
      <c r="BA11" s="33">
        <v>1</v>
      </c>
      <c r="BB11" s="33">
        <v>1</v>
      </c>
      <c r="BC11" s="33">
        <v>3</v>
      </c>
      <c r="BD11" s="33">
        <v>2</v>
      </c>
      <c r="BF11" s="33">
        <v>2</v>
      </c>
      <c r="BG11" s="33">
        <v>2</v>
      </c>
      <c r="BH11" s="33">
        <v>2</v>
      </c>
      <c r="BI11" s="33">
        <v>2</v>
      </c>
      <c r="BJ11" s="33">
        <v>2</v>
      </c>
      <c r="BK11" s="33">
        <v>1</v>
      </c>
      <c r="BL11" s="33">
        <v>2</v>
      </c>
      <c r="BM11" s="33">
        <v>1</v>
      </c>
      <c r="BN11" s="33">
        <v>1</v>
      </c>
      <c r="BO11" s="33">
        <v>3</v>
      </c>
      <c r="BP11" s="33">
        <v>2</v>
      </c>
      <c r="BQ11" s="33">
        <v>2</v>
      </c>
      <c r="BR11" s="33">
        <v>3</v>
      </c>
      <c r="BS11" s="33">
        <v>1</v>
      </c>
      <c r="BT11" s="33">
        <v>3</v>
      </c>
      <c r="BV11" s="33" t="s">
        <v>151</v>
      </c>
      <c r="BW11" s="33" t="s">
        <v>507</v>
      </c>
      <c r="BX11" s="33" t="s">
        <v>923</v>
      </c>
      <c r="CB11" s="33" t="s">
        <v>163</v>
      </c>
      <c r="CC11" s="33" t="s">
        <v>171</v>
      </c>
      <c r="CD11" s="33" t="s">
        <v>177</v>
      </c>
      <c r="CE11" s="33" t="s">
        <v>557</v>
      </c>
      <c r="CF11" s="33" t="s">
        <v>379</v>
      </c>
      <c r="CG11" s="33" t="s">
        <v>203</v>
      </c>
      <c r="CH11" s="33" t="s">
        <v>746</v>
      </c>
      <c r="CI11" s="33" t="s">
        <v>928</v>
      </c>
      <c r="CJ11" s="33" t="s">
        <v>929</v>
      </c>
    </row>
    <row r="12" spans="1:88" ht="15.75" customHeight="1" x14ac:dyDescent="0.2">
      <c r="A12" s="36">
        <v>42711.401860486112</v>
      </c>
      <c r="B12" s="33">
        <v>1</v>
      </c>
      <c r="C12" s="33">
        <v>4</v>
      </c>
      <c r="D12" s="33">
        <v>1</v>
      </c>
      <c r="E12" s="33">
        <v>1</v>
      </c>
      <c r="F12" s="33">
        <v>1</v>
      </c>
      <c r="G12" s="33">
        <v>4</v>
      </c>
      <c r="H12" s="33">
        <v>4</v>
      </c>
      <c r="I12" s="33">
        <v>4</v>
      </c>
      <c r="J12" s="33">
        <v>4</v>
      </c>
      <c r="K12" s="33">
        <v>1</v>
      </c>
      <c r="L12" s="33">
        <v>1</v>
      </c>
      <c r="M12" s="33">
        <v>2</v>
      </c>
      <c r="N12" s="33">
        <v>1</v>
      </c>
      <c r="O12" s="33">
        <v>1</v>
      </c>
      <c r="P12" s="33">
        <v>4</v>
      </c>
      <c r="Q12" s="33">
        <v>4</v>
      </c>
      <c r="R12" s="33">
        <v>1</v>
      </c>
      <c r="S12" s="33">
        <v>1</v>
      </c>
      <c r="T12" s="33">
        <v>2</v>
      </c>
      <c r="U12" s="33">
        <v>4</v>
      </c>
      <c r="V12" s="33">
        <v>1</v>
      </c>
      <c r="W12" s="33">
        <v>4</v>
      </c>
      <c r="X12" s="33" t="s">
        <v>5</v>
      </c>
      <c r="Y12" s="33">
        <v>4</v>
      </c>
      <c r="Z12" s="33">
        <v>4</v>
      </c>
      <c r="AA12" s="33">
        <v>5</v>
      </c>
      <c r="AB12" s="33">
        <v>4</v>
      </c>
      <c r="AC12" s="33">
        <v>4</v>
      </c>
      <c r="AD12" s="33">
        <v>4</v>
      </c>
      <c r="AE12" s="33">
        <v>3</v>
      </c>
      <c r="AF12" s="33">
        <v>4</v>
      </c>
      <c r="AG12" s="33">
        <v>3</v>
      </c>
      <c r="AH12" s="33">
        <v>4</v>
      </c>
      <c r="AI12" s="33">
        <v>4</v>
      </c>
      <c r="AJ12" s="33">
        <v>1</v>
      </c>
      <c r="AK12" s="33">
        <v>3</v>
      </c>
      <c r="AL12" s="33">
        <v>1</v>
      </c>
      <c r="AM12" s="33">
        <v>1</v>
      </c>
      <c r="AN12" s="33">
        <v>1</v>
      </c>
      <c r="AO12" s="33">
        <v>3</v>
      </c>
      <c r="AP12" s="33">
        <v>4</v>
      </c>
      <c r="AQ12" s="33">
        <v>4</v>
      </c>
      <c r="AR12" s="33">
        <v>4</v>
      </c>
      <c r="AS12" s="33">
        <v>1</v>
      </c>
      <c r="AT12" s="33">
        <v>1</v>
      </c>
      <c r="AU12" s="33">
        <v>4</v>
      </c>
      <c r="AV12" s="33">
        <v>1</v>
      </c>
      <c r="AW12" s="33">
        <v>1</v>
      </c>
      <c r="AX12" s="33">
        <v>4</v>
      </c>
      <c r="AY12" s="33">
        <v>3</v>
      </c>
      <c r="AZ12" s="33">
        <v>1</v>
      </c>
      <c r="BA12" s="33">
        <v>1</v>
      </c>
      <c r="BB12" s="33">
        <v>2</v>
      </c>
      <c r="BC12" s="33">
        <v>3</v>
      </c>
      <c r="BD12" s="33">
        <v>1</v>
      </c>
      <c r="BF12" s="33">
        <v>1</v>
      </c>
      <c r="BG12" s="33">
        <v>1</v>
      </c>
      <c r="BH12" s="33">
        <v>1</v>
      </c>
      <c r="BI12" s="33">
        <v>1</v>
      </c>
      <c r="BJ12" s="33">
        <v>1</v>
      </c>
      <c r="BK12" s="33">
        <v>1</v>
      </c>
      <c r="BL12" s="33">
        <v>1</v>
      </c>
      <c r="BM12" s="33">
        <v>1</v>
      </c>
      <c r="BN12" s="33">
        <v>1</v>
      </c>
      <c r="BO12" s="33">
        <v>1</v>
      </c>
      <c r="BP12" s="33">
        <v>1</v>
      </c>
      <c r="BQ12" s="33">
        <v>2</v>
      </c>
      <c r="BR12" s="33">
        <v>1</v>
      </c>
      <c r="BS12" s="33">
        <v>1</v>
      </c>
      <c r="BT12" s="33">
        <v>1</v>
      </c>
      <c r="BV12" s="33" t="s">
        <v>151</v>
      </c>
      <c r="BW12" s="33" t="s">
        <v>147</v>
      </c>
      <c r="CB12" s="33" t="s">
        <v>162</v>
      </c>
      <c r="CC12" s="33" t="s">
        <v>171</v>
      </c>
      <c r="CD12" s="33" t="s">
        <v>176</v>
      </c>
      <c r="CE12" s="33" t="s">
        <v>183</v>
      </c>
      <c r="CF12" s="33" t="s">
        <v>930</v>
      </c>
      <c r="CG12" s="33" t="s">
        <v>203</v>
      </c>
      <c r="CH12" s="33" t="s">
        <v>714</v>
      </c>
      <c r="CI12" s="33" t="s">
        <v>208</v>
      </c>
      <c r="CJ12" s="33" t="s">
        <v>214</v>
      </c>
    </row>
    <row r="13" spans="1:88" ht="15.75" customHeight="1" x14ac:dyDescent="0.2">
      <c r="A13" s="36">
        <v>42711.401911967594</v>
      </c>
      <c r="B13" s="33">
        <v>1</v>
      </c>
      <c r="C13" s="33">
        <v>5</v>
      </c>
      <c r="D13" s="33">
        <v>4</v>
      </c>
      <c r="E13" s="33">
        <v>3</v>
      </c>
      <c r="F13" s="33">
        <v>1</v>
      </c>
      <c r="G13" s="33">
        <v>5</v>
      </c>
      <c r="H13" s="33">
        <v>1</v>
      </c>
      <c r="I13" s="33">
        <v>5</v>
      </c>
      <c r="J13" s="33">
        <v>5</v>
      </c>
      <c r="K13" s="33">
        <v>4</v>
      </c>
      <c r="L13" s="33">
        <v>2</v>
      </c>
      <c r="M13" s="33">
        <v>3</v>
      </c>
      <c r="N13" s="33">
        <v>2</v>
      </c>
      <c r="O13" s="33">
        <v>2</v>
      </c>
      <c r="P13" s="33">
        <v>3</v>
      </c>
      <c r="Q13" s="33">
        <v>4</v>
      </c>
      <c r="R13" s="33">
        <v>2</v>
      </c>
      <c r="S13" s="33">
        <v>1</v>
      </c>
      <c r="T13" s="33">
        <v>2</v>
      </c>
      <c r="U13" s="33">
        <v>5</v>
      </c>
      <c r="V13" s="33" t="s">
        <v>5</v>
      </c>
      <c r="W13" s="33">
        <v>4</v>
      </c>
      <c r="X13" s="33">
        <v>4</v>
      </c>
      <c r="Y13" s="33">
        <v>4</v>
      </c>
      <c r="Z13" s="33">
        <v>4</v>
      </c>
      <c r="AA13" s="33">
        <v>5</v>
      </c>
      <c r="AB13" s="33">
        <v>3</v>
      </c>
      <c r="AC13" s="33">
        <v>4</v>
      </c>
      <c r="AD13" s="33">
        <v>5</v>
      </c>
      <c r="AE13" s="33">
        <v>4</v>
      </c>
      <c r="AF13" s="33">
        <v>5</v>
      </c>
      <c r="AG13" s="33">
        <v>4</v>
      </c>
      <c r="AH13" s="33">
        <v>5</v>
      </c>
      <c r="AI13" s="33">
        <v>5</v>
      </c>
      <c r="AJ13" s="33">
        <v>1</v>
      </c>
      <c r="AK13" s="33">
        <v>5</v>
      </c>
      <c r="AL13" s="33">
        <v>4</v>
      </c>
      <c r="AM13" s="33">
        <v>2</v>
      </c>
      <c r="AN13" s="33">
        <v>1</v>
      </c>
      <c r="AO13" s="33">
        <v>5</v>
      </c>
      <c r="AP13" s="33">
        <v>3</v>
      </c>
      <c r="AQ13" s="33">
        <v>5</v>
      </c>
      <c r="AR13" s="33">
        <v>5</v>
      </c>
      <c r="AS13" s="33">
        <v>5</v>
      </c>
      <c r="AT13" s="33">
        <v>1</v>
      </c>
      <c r="AU13" s="33">
        <v>4</v>
      </c>
      <c r="AV13" s="33">
        <v>1</v>
      </c>
      <c r="AW13" s="33">
        <v>1</v>
      </c>
      <c r="AX13" s="33">
        <v>4</v>
      </c>
      <c r="AY13" s="33">
        <v>4</v>
      </c>
      <c r="AZ13" s="33">
        <v>2</v>
      </c>
      <c r="BA13" s="33">
        <v>1</v>
      </c>
      <c r="BB13" s="33">
        <v>1</v>
      </c>
      <c r="BC13" s="33">
        <v>5</v>
      </c>
      <c r="BD13" s="33">
        <v>1</v>
      </c>
      <c r="BF13" s="33">
        <v>4</v>
      </c>
      <c r="BG13" s="33">
        <v>2</v>
      </c>
      <c r="BH13" s="33">
        <v>4</v>
      </c>
      <c r="BI13" s="33">
        <v>4</v>
      </c>
      <c r="BJ13" s="33">
        <v>2</v>
      </c>
      <c r="BK13" s="33">
        <v>4</v>
      </c>
      <c r="BL13" s="33">
        <v>4</v>
      </c>
      <c r="BM13" s="33">
        <v>4</v>
      </c>
      <c r="BN13" s="33">
        <v>4</v>
      </c>
      <c r="BO13" s="33">
        <v>2</v>
      </c>
      <c r="BP13" s="33">
        <v>5</v>
      </c>
      <c r="BQ13" s="33">
        <v>5</v>
      </c>
      <c r="BR13" s="33">
        <v>4</v>
      </c>
      <c r="BS13" s="33">
        <v>4</v>
      </c>
      <c r="BT13" s="33">
        <v>3</v>
      </c>
      <c r="BV13" s="33" t="s">
        <v>931</v>
      </c>
      <c r="CA13" s="33"/>
      <c r="CB13" s="33" t="s">
        <v>163</v>
      </c>
      <c r="CC13" s="33" t="s">
        <v>171</v>
      </c>
      <c r="CD13" s="33" t="s">
        <v>178</v>
      </c>
      <c r="CE13" s="33" t="s">
        <v>183</v>
      </c>
      <c r="CF13" s="33" t="s">
        <v>932</v>
      </c>
      <c r="CG13" s="33" t="s">
        <v>202</v>
      </c>
      <c r="CH13" s="33" t="s">
        <v>498</v>
      </c>
      <c r="CI13" s="33" t="s">
        <v>208</v>
      </c>
      <c r="CJ13" s="33" t="s">
        <v>214</v>
      </c>
    </row>
    <row r="14" spans="1:88" ht="15.75" customHeight="1" x14ac:dyDescent="0.2">
      <c r="A14" s="36">
        <v>42711.402476712959</v>
      </c>
      <c r="B14" s="33">
        <v>2</v>
      </c>
      <c r="C14" s="33">
        <v>5</v>
      </c>
      <c r="D14" s="33">
        <v>4</v>
      </c>
      <c r="E14" s="33">
        <v>4</v>
      </c>
      <c r="F14" s="33">
        <v>1</v>
      </c>
      <c r="G14" s="33">
        <v>4</v>
      </c>
      <c r="H14" s="33">
        <v>5</v>
      </c>
      <c r="I14" s="33">
        <v>4</v>
      </c>
      <c r="J14" s="33">
        <v>5</v>
      </c>
      <c r="K14" s="33">
        <v>1</v>
      </c>
      <c r="L14" s="33">
        <v>1</v>
      </c>
      <c r="M14" s="33">
        <v>3</v>
      </c>
      <c r="N14" s="33">
        <v>2</v>
      </c>
      <c r="O14" s="33">
        <v>1</v>
      </c>
      <c r="P14" s="33">
        <v>3</v>
      </c>
      <c r="Q14" s="33">
        <v>3</v>
      </c>
      <c r="R14" s="33">
        <v>2</v>
      </c>
      <c r="S14" s="33">
        <v>2</v>
      </c>
      <c r="T14" s="33">
        <v>1</v>
      </c>
      <c r="U14" s="33">
        <v>2</v>
      </c>
      <c r="V14" s="33">
        <v>1</v>
      </c>
      <c r="W14" s="33">
        <v>4</v>
      </c>
      <c r="X14" s="33">
        <v>3</v>
      </c>
      <c r="Y14" s="33">
        <v>4</v>
      </c>
      <c r="Z14" s="33">
        <v>4</v>
      </c>
      <c r="AA14" s="33">
        <v>3</v>
      </c>
      <c r="AB14" s="33">
        <v>3</v>
      </c>
      <c r="AC14" s="33">
        <v>3</v>
      </c>
      <c r="AD14" s="33">
        <v>3</v>
      </c>
      <c r="AE14" s="33">
        <v>4</v>
      </c>
      <c r="AF14" s="33">
        <v>4</v>
      </c>
      <c r="AG14" s="33">
        <v>4</v>
      </c>
      <c r="AH14" s="33">
        <v>5</v>
      </c>
      <c r="AI14" s="33">
        <v>3</v>
      </c>
      <c r="AJ14" s="33">
        <v>2</v>
      </c>
      <c r="AK14" s="33">
        <v>5</v>
      </c>
      <c r="AL14" s="33">
        <v>4</v>
      </c>
      <c r="AM14" s="33">
        <v>4</v>
      </c>
      <c r="AN14" s="33">
        <v>1</v>
      </c>
      <c r="AO14" s="33">
        <v>5</v>
      </c>
      <c r="AP14" s="33">
        <v>5</v>
      </c>
      <c r="AQ14" s="33">
        <v>5</v>
      </c>
      <c r="AR14" s="33">
        <v>5</v>
      </c>
      <c r="AS14" s="33">
        <v>1</v>
      </c>
      <c r="AT14" s="33">
        <v>1</v>
      </c>
      <c r="AU14" s="33">
        <v>5</v>
      </c>
      <c r="AV14" s="33">
        <v>2</v>
      </c>
      <c r="AW14" s="33">
        <v>2</v>
      </c>
      <c r="AX14" s="33">
        <v>4</v>
      </c>
      <c r="AY14" s="33">
        <v>2</v>
      </c>
      <c r="AZ14" s="33">
        <v>3</v>
      </c>
      <c r="BA14" s="33">
        <v>1</v>
      </c>
      <c r="BB14" s="33">
        <v>1</v>
      </c>
      <c r="BC14" s="33">
        <v>2</v>
      </c>
      <c r="BD14" s="33">
        <v>1</v>
      </c>
      <c r="BF14" s="33">
        <v>4</v>
      </c>
      <c r="BG14" s="33">
        <v>4</v>
      </c>
      <c r="BH14" s="33">
        <v>4</v>
      </c>
      <c r="BI14" s="33">
        <v>3</v>
      </c>
      <c r="BJ14" s="33">
        <v>4</v>
      </c>
      <c r="BK14" s="33">
        <v>3</v>
      </c>
      <c r="BL14" s="33">
        <v>4</v>
      </c>
      <c r="BM14" s="33">
        <v>4</v>
      </c>
      <c r="BN14" s="33">
        <v>4</v>
      </c>
      <c r="BO14" s="33">
        <v>2</v>
      </c>
      <c r="BP14" s="33">
        <v>4</v>
      </c>
      <c r="BQ14" s="33">
        <v>4</v>
      </c>
      <c r="BR14" s="33">
        <v>2</v>
      </c>
      <c r="BS14" s="33">
        <v>4</v>
      </c>
      <c r="BT14" s="33">
        <v>2</v>
      </c>
      <c r="BU14" s="33" t="s">
        <v>933</v>
      </c>
      <c r="BV14" s="33" t="s">
        <v>151</v>
      </c>
      <c r="BW14" s="33" t="s">
        <v>149</v>
      </c>
      <c r="CB14" s="33" t="s">
        <v>163</v>
      </c>
      <c r="CC14" s="33" t="s">
        <v>169</v>
      </c>
      <c r="CD14" s="33" t="s">
        <v>176</v>
      </c>
      <c r="CE14" s="33" t="s">
        <v>183</v>
      </c>
      <c r="CF14" s="33" t="s">
        <v>934</v>
      </c>
      <c r="CG14" s="33" t="s">
        <v>204</v>
      </c>
      <c r="CH14" s="33" t="s">
        <v>498</v>
      </c>
      <c r="CI14" s="33" t="s">
        <v>208</v>
      </c>
      <c r="CJ14" s="33" t="s">
        <v>214</v>
      </c>
    </row>
    <row r="15" spans="1:88" ht="15.75" customHeight="1" x14ac:dyDescent="0.2">
      <c r="A15" s="36">
        <v>42711.403512349541</v>
      </c>
      <c r="B15" s="33">
        <v>5</v>
      </c>
      <c r="C15" s="33">
        <v>5</v>
      </c>
      <c r="D15" s="33">
        <v>4</v>
      </c>
      <c r="E15" s="33">
        <v>4</v>
      </c>
      <c r="F15" s="33">
        <v>2</v>
      </c>
      <c r="G15" s="33">
        <v>5</v>
      </c>
      <c r="H15" s="33">
        <v>5</v>
      </c>
      <c r="I15" s="33">
        <v>4</v>
      </c>
      <c r="J15" s="33">
        <v>4</v>
      </c>
      <c r="K15" s="33">
        <v>5</v>
      </c>
      <c r="L15" s="33">
        <v>5</v>
      </c>
      <c r="M15" s="33">
        <v>3</v>
      </c>
      <c r="N15" s="33">
        <v>4</v>
      </c>
      <c r="O15" s="33">
        <v>3</v>
      </c>
      <c r="P15" s="33">
        <v>5</v>
      </c>
      <c r="Q15" s="33">
        <v>4</v>
      </c>
      <c r="R15" s="33">
        <v>4</v>
      </c>
      <c r="S15" s="33">
        <v>1</v>
      </c>
      <c r="T15" s="33">
        <v>4</v>
      </c>
      <c r="U15" s="33">
        <v>2</v>
      </c>
      <c r="V15" s="33">
        <v>1</v>
      </c>
      <c r="W15" s="33">
        <v>5</v>
      </c>
      <c r="X15" s="33">
        <v>5</v>
      </c>
      <c r="Y15" s="33">
        <v>5</v>
      </c>
      <c r="Z15" s="33">
        <v>5</v>
      </c>
      <c r="AA15" s="33">
        <v>5</v>
      </c>
      <c r="AB15" s="33">
        <v>5</v>
      </c>
      <c r="AC15" s="33">
        <v>5</v>
      </c>
      <c r="AD15" s="33">
        <v>5</v>
      </c>
      <c r="AE15" s="33">
        <v>3</v>
      </c>
      <c r="AF15" s="33">
        <v>5</v>
      </c>
      <c r="AG15" s="33">
        <v>5</v>
      </c>
      <c r="AH15" s="33">
        <v>5</v>
      </c>
      <c r="AI15" s="33">
        <v>5</v>
      </c>
      <c r="AJ15" s="33">
        <v>5</v>
      </c>
      <c r="AK15" s="33">
        <v>5</v>
      </c>
      <c r="AL15" s="33">
        <v>4</v>
      </c>
      <c r="AM15" s="33">
        <v>4</v>
      </c>
      <c r="AN15" s="33">
        <v>2</v>
      </c>
      <c r="AO15" s="33">
        <v>5</v>
      </c>
      <c r="AP15" s="33">
        <v>5</v>
      </c>
      <c r="AQ15" s="33">
        <v>5</v>
      </c>
      <c r="AR15" s="33">
        <v>4</v>
      </c>
      <c r="AS15" s="33">
        <v>5</v>
      </c>
      <c r="AT15" s="33">
        <v>5</v>
      </c>
      <c r="AU15" s="33">
        <v>3</v>
      </c>
      <c r="AV15" s="33">
        <v>4</v>
      </c>
      <c r="AW15" s="33">
        <v>3</v>
      </c>
      <c r="AX15" s="33">
        <v>5</v>
      </c>
      <c r="AY15" s="33">
        <v>4</v>
      </c>
      <c r="AZ15" s="33">
        <v>4</v>
      </c>
      <c r="BA15" s="33">
        <v>1</v>
      </c>
      <c r="BB15" s="33">
        <v>3</v>
      </c>
      <c r="BC15" s="33">
        <v>3</v>
      </c>
      <c r="BD15" s="33">
        <v>1</v>
      </c>
      <c r="BE15" s="33" t="s">
        <v>935</v>
      </c>
      <c r="BF15" s="33">
        <v>4</v>
      </c>
      <c r="BG15" s="33">
        <v>5</v>
      </c>
      <c r="BH15" s="33">
        <v>5</v>
      </c>
      <c r="BI15" s="33">
        <v>4</v>
      </c>
      <c r="BJ15" s="33">
        <v>4</v>
      </c>
      <c r="BK15" s="33">
        <v>5</v>
      </c>
      <c r="BL15" s="33">
        <v>5</v>
      </c>
      <c r="BM15" s="33">
        <v>5</v>
      </c>
      <c r="BN15" s="33">
        <v>4</v>
      </c>
      <c r="BO15" s="33">
        <v>2</v>
      </c>
      <c r="BP15" s="33">
        <v>4</v>
      </c>
      <c r="BQ15" s="33">
        <v>5</v>
      </c>
      <c r="BR15" s="33">
        <v>5</v>
      </c>
      <c r="BS15" s="33">
        <v>5</v>
      </c>
      <c r="BT15" s="33">
        <v>5</v>
      </c>
      <c r="BU15" s="33" t="s">
        <v>936</v>
      </c>
      <c r="BV15" s="33" t="s">
        <v>151</v>
      </c>
      <c r="BW15" s="33" t="s">
        <v>146</v>
      </c>
      <c r="BX15" s="33" t="s">
        <v>923</v>
      </c>
      <c r="BZ15" s="33" t="s">
        <v>937</v>
      </c>
      <c r="CB15" s="33" t="s">
        <v>162</v>
      </c>
      <c r="CC15" s="33" t="s">
        <v>170</v>
      </c>
      <c r="CD15" s="33" t="s">
        <v>177</v>
      </c>
      <c r="CE15" s="33" t="s">
        <v>183</v>
      </c>
      <c r="CF15" s="33" t="s">
        <v>191</v>
      </c>
      <c r="CG15" s="33" t="s">
        <v>192</v>
      </c>
      <c r="CH15" s="33" t="s">
        <v>510</v>
      </c>
      <c r="CI15" s="33" t="s">
        <v>208</v>
      </c>
      <c r="CJ15" s="33" t="s">
        <v>214</v>
      </c>
    </row>
    <row r="16" spans="1:88" ht="15.75" customHeight="1" x14ac:dyDescent="0.2">
      <c r="A16" s="36">
        <v>42711.403665324076</v>
      </c>
      <c r="B16" s="33">
        <v>4</v>
      </c>
      <c r="C16" s="33">
        <v>5</v>
      </c>
      <c r="D16" s="33">
        <v>4</v>
      </c>
      <c r="E16" s="33">
        <v>4</v>
      </c>
      <c r="F16" s="33">
        <v>1</v>
      </c>
      <c r="G16" s="33">
        <v>4</v>
      </c>
      <c r="H16" s="33">
        <v>5</v>
      </c>
      <c r="I16" s="33">
        <v>4</v>
      </c>
      <c r="J16" s="33">
        <v>5</v>
      </c>
      <c r="K16" s="33">
        <v>5</v>
      </c>
      <c r="L16" s="33">
        <v>3</v>
      </c>
      <c r="M16" s="33">
        <v>4</v>
      </c>
      <c r="N16" s="33">
        <v>3</v>
      </c>
      <c r="O16" s="33">
        <v>3</v>
      </c>
      <c r="P16" s="33">
        <v>4</v>
      </c>
      <c r="Q16" s="33">
        <v>5</v>
      </c>
      <c r="R16" s="33">
        <v>2</v>
      </c>
      <c r="S16" s="33">
        <v>2</v>
      </c>
      <c r="T16" s="33">
        <v>2</v>
      </c>
      <c r="U16" s="33">
        <v>4</v>
      </c>
      <c r="V16" s="33">
        <v>4</v>
      </c>
      <c r="W16" s="33">
        <v>5</v>
      </c>
      <c r="X16" s="33">
        <v>4</v>
      </c>
      <c r="Y16" s="33">
        <v>4</v>
      </c>
      <c r="Z16" s="33">
        <v>5</v>
      </c>
      <c r="AA16" s="33">
        <v>4</v>
      </c>
      <c r="AB16" s="33">
        <v>5</v>
      </c>
      <c r="AC16" s="33">
        <v>4</v>
      </c>
      <c r="AD16" s="33">
        <v>3</v>
      </c>
      <c r="AE16" s="33">
        <v>4</v>
      </c>
      <c r="AF16" s="33">
        <v>3</v>
      </c>
      <c r="AG16" s="33">
        <v>5</v>
      </c>
      <c r="AH16" s="33">
        <v>4</v>
      </c>
      <c r="AI16" s="33">
        <v>4</v>
      </c>
      <c r="AJ16" s="33">
        <v>4</v>
      </c>
      <c r="AK16" s="33">
        <v>5</v>
      </c>
      <c r="AL16" s="33">
        <v>3</v>
      </c>
      <c r="AM16" s="33">
        <v>5</v>
      </c>
      <c r="AN16" s="33">
        <v>1</v>
      </c>
      <c r="AO16" s="33">
        <v>4</v>
      </c>
      <c r="AP16" s="33">
        <v>4</v>
      </c>
      <c r="AQ16" s="33">
        <v>4</v>
      </c>
      <c r="AR16" s="33">
        <v>5</v>
      </c>
      <c r="AS16" s="33">
        <v>5</v>
      </c>
      <c r="AT16" s="33">
        <v>3</v>
      </c>
      <c r="AU16" s="33">
        <v>5</v>
      </c>
      <c r="AV16" s="33">
        <v>3</v>
      </c>
      <c r="AW16" s="33">
        <v>3</v>
      </c>
      <c r="AX16" s="33">
        <v>5</v>
      </c>
      <c r="AY16" s="33">
        <v>5</v>
      </c>
      <c r="AZ16" s="33">
        <v>3</v>
      </c>
      <c r="BA16" s="33">
        <v>3</v>
      </c>
      <c r="BB16" s="33">
        <v>3</v>
      </c>
      <c r="BC16" s="33">
        <v>4</v>
      </c>
      <c r="BD16" s="33">
        <v>5</v>
      </c>
      <c r="BE16" s="33" t="s">
        <v>938</v>
      </c>
      <c r="BF16" s="33">
        <v>4</v>
      </c>
      <c r="BG16" s="33">
        <v>4</v>
      </c>
      <c r="BH16" s="33">
        <v>5</v>
      </c>
      <c r="BI16" s="33">
        <v>5</v>
      </c>
      <c r="BJ16" s="33">
        <v>4</v>
      </c>
      <c r="BK16" s="33">
        <v>3</v>
      </c>
      <c r="BL16" s="33">
        <v>5</v>
      </c>
      <c r="BM16" s="33">
        <v>5</v>
      </c>
      <c r="BN16" s="33">
        <v>4</v>
      </c>
      <c r="BO16" s="33">
        <v>1</v>
      </c>
      <c r="BP16" s="33">
        <v>5</v>
      </c>
      <c r="BQ16" s="33">
        <v>5</v>
      </c>
      <c r="BR16" s="33">
        <v>4</v>
      </c>
      <c r="BS16" s="33">
        <v>4</v>
      </c>
      <c r="BT16" s="33">
        <v>5</v>
      </c>
      <c r="BU16" s="33" t="s">
        <v>939</v>
      </c>
      <c r="BV16" s="33" t="s">
        <v>151</v>
      </c>
      <c r="BW16" s="33" t="s">
        <v>147</v>
      </c>
      <c r="BX16" s="33" t="s">
        <v>904</v>
      </c>
      <c r="CB16" s="33" t="s">
        <v>163</v>
      </c>
      <c r="CC16" s="33" t="s">
        <v>169</v>
      </c>
      <c r="CD16" s="33" t="s">
        <v>176</v>
      </c>
      <c r="CE16" s="33" t="s">
        <v>183</v>
      </c>
      <c r="CF16" s="33" t="s">
        <v>940</v>
      </c>
      <c r="CG16" s="33" t="s">
        <v>202</v>
      </c>
      <c r="CH16" s="33" t="s">
        <v>941</v>
      </c>
      <c r="CI16" s="33" t="s">
        <v>208</v>
      </c>
      <c r="CJ16" s="33" t="s">
        <v>214</v>
      </c>
    </row>
    <row r="17" spans="1:88" ht="15.75" customHeight="1" x14ac:dyDescent="0.2">
      <c r="A17" s="36">
        <v>42711.403885196763</v>
      </c>
      <c r="B17" s="33">
        <v>5</v>
      </c>
      <c r="C17" s="33">
        <v>2</v>
      </c>
      <c r="D17" s="33">
        <v>2</v>
      </c>
      <c r="E17" s="33">
        <v>2</v>
      </c>
      <c r="F17" s="33">
        <v>4</v>
      </c>
      <c r="G17" s="33">
        <v>4</v>
      </c>
      <c r="H17" s="33">
        <v>3</v>
      </c>
      <c r="I17" s="33">
        <v>5</v>
      </c>
      <c r="J17" s="33">
        <v>5</v>
      </c>
      <c r="K17" s="33">
        <v>3</v>
      </c>
      <c r="L17" s="33">
        <v>5</v>
      </c>
      <c r="M17" s="33">
        <v>5</v>
      </c>
      <c r="N17" s="33">
        <v>4</v>
      </c>
      <c r="O17" s="33">
        <v>4</v>
      </c>
      <c r="P17" s="33">
        <v>3</v>
      </c>
      <c r="Q17" s="33">
        <v>4</v>
      </c>
      <c r="R17" s="33">
        <v>3</v>
      </c>
      <c r="S17" s="33">
        <v>4</v>
      </c>
      <c r="T17" s="33">
        <v>4</v>
      </c>
      <c r="U17" s="33">
        <v>4</v>
      </c>
      <c r="V17" s="33">
        <v>2</v>
      </c>
      <c r="W17" s="33">
        <v>4</v>
      </c>
      <c r="X17" s="33">
        <v>1</v>
      </c>
      <c r="Y17" s="33">
        <v>5</v>
      </c>
      <c r="Z17" s="33">
        <v>5</v>
      </c>
      <c r="AA17" s="33">
        <v>4</v>
      </c>
      <c r="AB17" s="33">
        <v>3</v>
      </c>
      <c r="AC17" s="33">
        <v>3</v>
      </c>
      <c r="AD17" s="33">
        <v>1</v>
      </c>
      <c r="AE17" s="33">
        <v>5</v>
      </c>
      <c r="AF17" s="33">
        <v>2</v>
      </c>
      <c r="AG17" s="33">
        <v>4</v>
      </c>
      <c r="AH17" s="33">
        <v>4</v>
      </c>
      <c r="AI17" s="33">
        <v>1</v>
      </c>
      <c r="AJ17" s="33">
        <v>5</v>
      </c>
      <c r="AK17" s="33">
        <v>3</v>
      </c>
      <c r="AL17" s="33">
        <v>2</v>
      </c>
      <c r="AM17" s="33">
        <v>4</v>
      </c>
      <c r="AN17" s="33">
        <v>5</v>
      </c>
      <c r="AO17" s="33">
        <v>4</v>
      </c>
      <c r="AP17" s="33">
        <v>3</v>
      </c>
      <c r="AQ17" s="33">
        <v>5</v>
      </c>
      <c r="AR17" s="33">
        <v>5</v>
      </c>
      <c r="AS17" s="33">
        <v>3</v>
      </c>
      <c r="AT17" s="33">
        <v>5</v>
      </c>
      <c r="AU17" s="33">
        <v>4</v>
      </c>
      <c r="AV17" s="33">
        <v>4</v>
      </c>
      <c r="AW17" s="33">
        <v>3</v>
      </c>
      <c r="AX17" s="33">
        <v>4</v>
      </c>
      <c r="AY17" s="33">
        <v>4</v>
      </c>
      <c r="AZ17" s="33">
        <v>3</v>
      </c>
      <c r="BA17" s="33">
        <v>4</v>
      </c>
      <c r="BB17" s="33">
        <v>5</v>
      </c>
      <c r="BC17" s="33">
        <v>4</v>
      </c>
      <c r="BD17" s="33">
        <v>3</v>
      </c>
      <c r="BE17" s="33" t="s">
        <v>942</v>
      </c>
      <c r="BF17" s="33">
        <v>5</v>
      </c>
      <c r="BG17" s="33">
        <v>4</v>
      </c>
      <c r="BH17" s="33">
        <v>3</v>
      </c>
      <c r="BI17" s="33">
        <v>4</v>
      </c>
      <c r="BJ17" s="33">
        <v>4</v>
      </c>
      <c r="BK17" s="33">
        <v>3</v>
      </c>
      <c r="BL17" s="33">
        <v>3</v>
      </c>
      <c r="BM17" s="33">
        <v>4</v>
      </c>
      <c r="BN17" s="33">
        <v>2</v>
      </c>
      <c r="BO17" s="33">
        <v>3</v>
      </c>
      <c r="BP17" s="33">
        <v>4</v>
      </c>
      <c r="BQ17" s="33">
        <v>4</v>
      </c>
      <c r="BR17" s="33">
        <v>5</v>
      </c>
      <c r="BS17" s="33">
        <v>4</v>
      </c>
      <c r="BT17" s="33">
        <v>5</v>
      </c>
      <c r="BU17" s="33" t="s">
        <v>943</v>
      </c>
      <c r="BV17" s="33" t="s">
        <v>151</v>
      </c>
      <c r="BW17" s="33" t="s">
        <v>149</v>
      </c>
      <c r="CB17" s="33" t="s">
        <v>163</v>
      </c>
      <c r="CC17" s="33" t="s">
        <v>170</v>
      </c>
      <c r="CD17" s="33" t="s">
        <v>176</v>
      </c>
      <c r="CE17" s="33" t="s">
        <v>183</v>
      </c>
      <c r="CF17" s="33" t="s">
        <v>944</v>
      </c>
      <c r="CG17" s="33" t="s">
        <v>204</v>
      </c>
      <c r="CH17" s="33" t="s">
        <v>394</v>
      </c>
      <c r="CI17" s="33" t="s">
        <v>208</v>
      </c>
      <c r="CJ17" s="33" t="s">
        <v>214</v>
      </c>
    </row>
    <row r="18" spans="1:88" ht="15.75" customHeight="1" x14ac:dyDescent="0.2">
      <c r="A18" s="36">
        <v>42711.406412453704</v>
      </c>
      <c r="B18" s="33">
        <v>1</v>
      </c>
      <c r="C18" s="33">
        <v>2</v>
      </c>
      <c r="D18" s="33">
        <v>2</v>
      </c>
      <c r="E18" s="33">
        <v>1</v>
      </c>
      <c r="F18" s="33">
        <v>2</v>
      </c>
      <c r="G18" s="33">
        <v>2</v>
      </c>
      <c r="H18" s="33">
        <v>1</v>
      </c>
      <c r="I18" s="33">
        <v>1</v>
      </c>
      <c r="J18" s="33">
        <v>1</v>
      </c>
      <c r="K18" s="33">
        <v>2</v>
      </c>
      <c r="L18" s="33" t="s">
        <v>5</v>
      </c>
      <c r="M18" s="33">
        <v>3</v>
      </c>
      <c r="N18" s="33">
        <v>5</v>
      </c>
      <c r="O18" s="33">
        <v>4</v>
      </c>
      <c r="P18" s="33">
        <v>2</v>
      </c>
      <c r="Q18" s="33">
        <v>3</v>
      </c>
      <c r="R18" s="33">
        <v>2</v>
      </c>
      <c r="S18" s="33">
        <v>1</v>
      </c>
      <c r="T18" s="33">
        <v>4</v>
      </c>
      <c r="U18" s="33">
        <v>1</v>
      </c>
      <c r="V18" s="33">
        <v>1</v>
      </c>
      <c r="W18" s="33">
        <v>4</v>
      </c>
      <c r="X18" s="33">
        <v>3</v>
      </c>
      <c r="Y18" s="33">
        <v>2</v>
      </c>
      <c r="Z18" s="33">
        <v>1</v>
      </c>
      <c r="AA18" s="33">
        <v>2</v>
      </c>
      <c r="AB18" s="33">
        <v>2</v>
      </c>
      <c r="AC18" s="33">
        <v>2</v>
      </c>
      <c r="AD18" s="33">
        <v>2</v>
      </c>
      <c r="AE18" s="33">
        <v>3</v>
      </c>
      <c r="AF18" s="33">
        <v>1</v>
      </c>
      <c r="AG18" s="33">
        <v>3</v>
      </c>
      <c r="AH18" s="33">
        <v>2</v>
      </c>
      <c r="AI18" s="33">
        <v>3</v>
      </c>
      <c r="AJ18" s="33">
        <v>1</v>
      </c>
      <c r="AK18" s="33">
        <v>1</v>
      </c>
      <c r="AL18" s="33">
        <v>1</v>
      </c>
      <c r="AM18" s="33">
        <v>1</v>
      </c>
      <c r="AN18" s="33">
        <v>2</v>
      </c>
      <c r="AO18" s="33">
        <v>2</v>
      </c>
      <c r="AP18" s="33">
        <v>1</v>
      </c>
      <c r="AQ18" s="33">
        <v>1</v>
      </c>
      <c r="AR18" s="33">
        <v>1</v>
      </c>
      <c r="AS18" s="33">
        <v>2</v>
      </c>
      <c r="AT18" s="33" t="s">
        <v>5</v>
      </c>
      <c r="AU18" s="33">
        <v>3</v>
      </c>
      <c r="AV18" s="33">
        <v>5</v>
      </c>
      <c r="AW18" s="33">
        <v>4</v>
      </c>
      <c r="AX18" s="33">
        <v>1</v>
      </c>
      <c r="AY18" s="33">
        <v>3</v>
      </c>
      <c r="AZ18" s="33">
        <v>3</v>
      </c>
      <c r="BA18" s="33">
        <v>1</v>
      </c>
      <c r="BB18" s="33">
        <v>4</v>
      </c>
      <c r="BC18" s="33">
        <v>1</v>
      </c>
      <c r="BD18" s="33">
        <v>1</v>
      </c>
      <c r="BF18" s="33">
        <v>3</v>
      </c>
      <c r="BG18" s="33">
        <v>4</v>
      </c>
      <c r="BH18" s="33">
        <v>4</v>
      </c>
      <c r="BI18" s="33">
        <v>5</v>
      </c>
      <c r="BJ18" s="33">
        <v>5</v>
      </c>
      <c r="BK18" s="33">
        <v>1</v>
      </c>
      <c r="BL18" s="33">
        <v>5</v>
      </c>
      <c r="BM18" s="33">
        <v>4</v>
      </c>
      <c r="BN18" s="33">
        <v>1</v>
      </c>
      <c r="BO18" s="33">
        <v>2</v>
      </c>
      <c r="BP18" s="33">
        <v>4</v>
      </c>
      <c r="BQ18" s="33">
        <v>4</v>
      </c>
      <c r="BR18" s="33">
        <v>5</v>
      </c>
      <c r="BS18" s="33">
        <v>4</v>
      </c>
      <c r="BT18" s="33">
        <v>3</v>
      </c>
      <c r="BU18" s="33" t="s">
        <v>945</v>
      </c>
      <c r="BV18" s="33" t="s">
        <v>151</v>
      </c>
      <c r="BW18" s="33" t="s">
        <v>147</v>
      </c>
      <c r="BX18" s="33" t="s">
        <v>918</v>
      </c>
      <c r="BY18" s="33" t="s">
        <v>946</v>
      </c>
      <c r="BZ18" s="33" t="s">
        <v>947</v>
      </c>
      <c r="CB18" s="33" t="s">
        <v>163</v>
      </c>
      <c r="CC18" s="33" t="s">
        <v>173</v>
      </c>
      <c r="CD18" s="33" t="s">
        <v>176</v>
      </c>
      <c r="CE18" s="33" t="s">
        <v>184</v>
      </c>
      <c r="CF18" s="33" t="s">
        <v>948</v>
      </c>
      <c r="CG18" s="33" t="s">
        <v>155</v>
      </c>
      <c r="CH18" s="33" t="s">
        <v>949</v>
      </c>
      <c r="CI18" s="33" t="s">
        <v>158</v>
      </c>
      <c r="CJ18" s="33" t="s">
        <v>216</v>
      </c>
    </row>
    <row r="19" spans="1:88" ht="15.75" customHeight="1" x14ac:dyDescent="0.2">
      <c r="A19" s="36">
        <v>42711.406646481482</v>
      </c>
      <c r="B19" s="33">
        <v>3</v>
      </c>
      <c r="C19" s="33">
        <v>1</v>
      </c>
      <c r="D19" s="33">
        <v>3</v>
      </c>
      <c r="E19" s="33">
        <v>2</v>
      </c>
      <c r="F19" s="33">
        <v>1</v>
      </c>
      <c r="G19" s="33">
        <v>4</v>
      </c>
      <c r="H19" s="33">
        <v>3</v>
      </c>
      <c r="I19" s="33">
        <v>5</v>
      </c>
      <c r="J19" s="33">
        <v>4</v>
      </c>
      <c r="K19" s="33">
        <v>4</v>
      </c>
      <c r="L19" s="33">
        <v>2</v>
      </c>
      <c r="M19" s="33">
        <v>1</v>
      </c>
      <c r="N19" s="33">
        <v>4</v>
      </c>
      <c r="O19" s="33">
        <v>1</v>
      </c>
      <c r="P19" s="33">
        <v>3</v>
      </c>
      <c r="Q19" s="33">
        <v>3</v>
      </c>
      <c r="R19" s="33">
        <v>2</v>
      </c>
      <c r="S19" s="33">
        <v>1</v>
      </c>
      <c r="T19" s="33">
        <v>2</v>
      </c>
      <c r="U19" s="33" t="s">
        <v>5</v>
      </c>
      <c r="V19" s="33" t="s">
        <v>5</v>
      </c>
      <c r="W19" s="33">
        <v>3</v>
      </c>
      <c r="X19" s="33">
        <v>2</v>
      </c>
      <c r="Y19" s="33">
        <v>4</v>
      </c>
      <c r="Z19" s="33">
        <v>5</v>
      </c>
      <c r="AA19" s="33">
        <v>4</v>
      </c>
      <c r="AB19" s="33">
        <v>1</v>
      </c>
      <c r="AC19" s="33">
        <v>4</v>
      </c>
      <c r="AD19" s="33">
        <v>4</v>
      </c>
      <c r="AE19" s="33">
        <v>4</v>
      </c>
      <c r="AF19" s="33">
        <v>5</v>
      </c>
      <c r="AG19" s="33">
        <v>5</v>
      </c>
      <c r="AH19" s="33">
        <v>3</v>
      </c>
      <c r="AI19" s="33">
        <v>5</v>
      </c>
      <c r="AJ19" s="33">
        <v>3</v>
      </c>
      <c r="AK19" s="33">
        <v>1</v>
      </c>
      <c r="AL19" s="33" t="s">
        <v>5</v>
      </c>
      <c r="AM19" s="33" t="s">
        <v>5</v>
      </c>
      <c r="AN19" s="33">
        <v>1</v>
      </c>
      <c r="AO19" s="33">
        <v>5</v>
      </c>
      <c r="AP19" s="33" t="s">
        <v>5</v>
      </c>
      <c r="AQ19" s="33">
        <v>5</v>
      </c>
      <c r="AR19" s="33">
        <v>4</v>
      </c>
      <c r="AS19" s="33">
        <v>4</v>
      </c>
      <c r="AT19" s="33">
        <v>3</v>
      </c>
      <c r="AU19" s="33">
        <v>2</v>
      </c>
      <c r="AV19" s="33">
        <v>5</v>
      </c>
      <c r="AW19" s="33" t="s">
        <v>5</v>
      </c>
      <c r="AX19" s="33">
        <v>4</v>
      </c>
      <c r="AY19" s="33">
        <v>3</v>
      </c>
      <c r="AZ19" s="33">
        <v>4</v>
      </c>
      <c r="BA19" s="33" t="s">
        <v>5</v>
      </c>
      <c r="BB19" s="33" t="s">
        <v>5</v>
      </c>
      <c r="BC19" s="33" t="s">
        <v>5</v>
      </c>
      <c r="BD19" s="33" t="s">
        <v>5</v>
      </c>
      <c r="BE19" s="33" t="s">
        <v>950</v>
      </c>
      <c r="BF19" s="33" t="s">
        <v>5</v>
      </c>
      <c r="BG19" s="33">
        <v>5</v>
      </c>
      <c r="BH19" s="33">
        <v>4</v>
      </c>
      <c r="BI19" s="33" t="s">
        <v>5</v>
      </c>
      <c r="BJ19" s="33" t="s">
        <v>5</v>
      </c>
      <c r="BK19" s="33">
        <v>3</v>
      </c>
      <c r="BL19" s="33">
        <v>5</v>
      </c>
      <c r="BM19" s="33">
        <v>1</v>
      </c>
      <c r="BN19" s="33">
        <v>2</v>
      </c>
      <c r="BO19" s="33">
        <v>1</v>
      </c>
      <c r="BP19" s="33">
        <v>4</v>
      </c>
      <c r="BQ19" s="33">
        <v>4</v>
      </c>
      <c r="BR19" s="33">
        <v>5</v>
      </c>
      <c r="BS19" s="33">
        <v>5</v>
      </c>
      <c r="BT19" s="33">
        <v>3</v>
      </c>
      <c r="BV19" s="33" t="s">
        <v>151</v>
      </c>
      <c r="BW19" s="33" t="s">
        <v>147</v>
      </c>
      <c r="CB19" s="33" t="s">
        <v>163</v>
      </c>
      <c r="CC19" s="33" t="s">
        <v>171</v>
      </c>
      <c r="CD19" s="33" t="s">
        <v>176</v>
      </c>
      <c r="CE19" s="33" t="s">
        <v>183</v>
      </c>
      <c r="CF19" s="33" t="s">
        <v>951</v>
      </c>
      <c r="CG19" s="33" t="s">
        <v>204</v>
      </c>
      <c r="CH19" s="33" t="s">
        <v>952</v>
      </c>
      <c r="CI19" s="33" t="s">
        <v>208</v>
      </c>
      <c r="CJ19" s="33" t="s">
        <v>214</v>
      </c>
    </row>
    <row r="20" spans="1:88" ht="15.75" customHeight="1" x14ac:dyDescent="0.2">
      <c r="A20" s="36">
        <v>42711.409891388888</v>
      </c>
      <c r="B20" s="33">
        <v>5</v>
      </c>
      <c r="C20" s="33">
        <v>5</v>
      </c>
      <c r="D20" s="33">
        <v>1</v>
      </c>
      <c r="E20" s="33">
        <v>4</v>
      </c>
      <c r="F20" s="33">
        <v>3</v>
      </c>
      <c r="G20" s="33">
        <v>5</v>
      </c>
      <c r="H20" s="33">
        <v>1</v>
      </c>
      <c r="I20" s="33">
        <v>5</v>
      </c>
      <c r="J20" s="33">
        <v>5</v>
      </c>
      <c r="K20" s="33">
        <v>1</v>
      </c>
      <c r="L20" s="33">
        <v>4</v>
      </c>
      <c r="M20" s="33">
        <v>1</v>
      </c>
      <c r="N20" s="33">
        <v>1</v>
      </c>
      <c r="O20" s="33">
        <v>5</v>
      </c>
      <c r="P20" s="33">
        <v>5</v>
      </c>
      <c r="Q20" s="33">
        <v>5</v>
      </c>
      <c r="R20" s="33">
        <v>4</v>
      </c>
      <c r="S20" s="33">
        <v>1</v>
      </c>
      <c r="T20" s="33">
        <v>3</v>
      </c>
      <c r="U20" s="33">
        <v>4</v>
      </c>
      <c r="V20" s="33" t="s">
        <v>5</v>
      </c>
      <c r="W20" s="33">
        <v>5</v>
      </c>
      <c r="X20" s="33">
        <v>5</v>
      </c>
      <c r="Y20" s="33">
        <v>5</v>
      </c>
      <c r="Z20" s="33">
        <v>2</v>
      </c>
      <c r="AA20" s="33">
        <v>5</v>
      </c>
      <c r="AB20" s="33">
        <v>2</v>
      </c>
      <c r="AC20" s="33">
        <v>4</v>
      </c>
      <c r="AD20" s="33">
        <v>5</v>
      </c>
      <c r="AE20" s="33">
        <v>1</v>
      </c>
      <c r="AF20" s="33">
        <v>5</v>
      </c>
      <c r="AG20" s="33">
        <v>5</v>
      </c>
      <c r="AH20" s="33">
        <v>5</v>
      </c>
      <c r="AI20" s="33">
        <v>3</v>
      </c>
      <c r="AJ20" s="33">
        <v>5</v>
      </c>
      <c r="AK20" s="33">
        <v>5</v>
      </c>
      <c r="AL20" s="33">
        <v>3</v>
      </c>
      <c r="AM20" s="33">
        <v>4</v>
      </c>
      <c r="AN20" s="33">
        <v>5</v>
      </c>
      <c r="AO20" s="33">
        <v>5</v>
      </c>
      <c r="AP20" s="33">
        <v>1</v>
      </c>
      <c r="AQ20" s="33">
        <v>5</v>
      </c>
      <c r="AR20" s="33">
        <v>5</v>
      </c>
      <c r="AS20" s="33">
        <v>3</v>
      </c>
      <c r="AT20" s="33">
        <v>3</v>
      </c>
      <c r="AU20" s="33" t="s">
        <v>5</v>
      </c>
      <c r="AV20" s="33">
        <v>3</v>
      </c>
      <c r="AW20" s="33">
        <v>5</v>
      </c>
      <c r="AX20" s="33">
        <v>5</v>
      </c>
      <c r="AY20" s="33">
        <v>5</v>
      </c>
      <c r="AZ20" s="33">
        <v>4</v>
      </c>
      <c r="BA20" s="33" t="s">
        <v>5</v>
      </c>
      <c r="BB20" s="33">
        <v>2</v>
      </c>
      <c r="BC20" s="33">
        <v>5</v>
      </c>
      <c r="BD20" s="33">
        <v>3</v>
      </c>
      <c r="BF20" s="33">
        <v>5</v>
      </c>
      <c r="BG20" s="33">
        <v>5</v>
      </c>
      <c r="BH20" s="33">
        <v>5</v>
      </c>
      <c r="BI20" s="33">
        <v>3</v>
      </c>
      <c r="BJ20" s="33">
        <v>5</v>
      </c>
      <c r="BK20" s="33">
        <v>5</v>
      </c>
      <c r="BL20" s="33">
        <v>5</v>
      </c>
      <c r="BM20" s="33">
        <v>3</v>
      </c>
      <c r="BN20" s="33">
        <v>5</v>
      </c>
      <c r="BO20" s="33">
        <v>5</v>
      </c>
      <c r="BP20" s="33">
        <v>5</v>
      </c>
      <c r="BQ20" s="33">
        <v>5</v>
      </c>
      <c r="BR20" s="33">
        <v>5</v>
      </c>
      <c r="BS20" s="33">
        <v>5</v>
      </c>
      <c r="BT20" s="33">
        <v>5</v>
      </c>
      <c r="BU20" s="33" t="s">
        <v>953</v>
      </c>
      <c r="BV20" s="33" t="s">
        <v>151</v>
      </c>
      <c r="BW20" s="33" t="s">
        <v>507</v>
      </c>
      <c r="CB20" s="33" t="s">
        <v>162</v>
      </c>
      <c r="CD20" s="33" t="s">
        <v>176</v>
      </c>
      <c r="CE20" s="33" t="s">
        <v>183</v>
      </c>
      <c r="CF20" s="33" t="s">
        <v>815</v>
      </c>
      <c r="CG20" s="33" t="s">
        <v>202</v>
      </c>
      <c r="CH20" s="33" t="s">
        <v>203</v>
      </c>
      <c r="CI20" s="33" t="s">
        <v>209</v>
      </c>
      <c r="CJ20" s="33" t="s">
        <v>215</v>
      </c>
    </row>
    <row r="21" spans="1:88" ht="15.75" customHeight="1" x14ac:dyDescent="0.2">
      <c r="A21" s="36">
        <v>42711.411720833334</v>
      </c>
      <c r="B21" s="33">
        <v>3</v>
      </c>
      <c r="C21" s="33">
        <v>4</v>
      </c>
      <c r="D21" s="33">
        <v>3</v>
      </c>
      <c r="E21" s="33">
        <v>1</v>
      </c>
      <c r="F21" s="33">
        <v>1</v>
      </c>
      <c r="G21" s="33">
        <v>5</v>
      </c>
      <c r="H21" s="33">
        <v>5</v>
      </c>
      <c r="I21" s="33">
        <v>1</v>
      </c>
      <c r="J21" s="33">
        <v>2</v>
      </c>
      <c r="K21" s="33">
        <v>1</v>
      </c>
      <c r="L21" s="33">
        <v>1</v>
      </c>
      <c r="M21" s="33">
        <v>5</v>
      </c>
      <c r="N21" s="33">
        <v>1</v>
      </c>
      <c r="O21" s="33">
        <v>2</v>
      </c>
      <c r="P21" s="33">
        <v>1</v>
      </c>
      <c r="Q21" s="33">
        <v>2</v>
      </c>
      <c r="R21" s="33">
        <v>4</v>
      </c>
      <c r="S21" s="33">
        <v>1</v>
      </c>
      <c r="T21" s="33">
        <v>2</v>
      </c>
      <c r="U21" s="33">
        <v>2</v>
      </c>
      <c r="V21" s="33">
        <v>1</v>
      </c>
      <c r="W21" s="33" t="s">
        <v>5</v>
      </c>
      <c r="X21" s="33">
        <v>2</v>
      </c>
      <c r="Y21" s="33">
        <v>3</v>
      </c>
      <c r="Z21" s="33">
        <v>3</v>
      </c>
      <c r="AA21" s="33">
        <v>3</v>
      </c>
      <c r="AB21" s="33" t="s">
        <v>5</v>
      </c>
      <c r="AC21" s="33">
        <v>1</v>
      </c>
      <c r="AD21" s="33">
        <v>2</v>
      </c>
      <c r="AE21" s="33">
        <v>1</v>
      </c>
      <c r="AF21" s="33">
        <v>4</v>
      </c>
      <c r="AG21" s="33">
        <v>1</v>
      </c>
      <c r="AH21" s="33">
        <v>2</v>
      </c>
      <c r="AI21" s="33">
        <v>4</v>
      </c>
      <c r="AJ21" s="33">
        <v>3</v>
      </c>
      <c r="AK21" s="33">
        <v>4</v>
      </c>
      <c r="AL21" s="33">
        <v>3</v>
      </c>
      <c r="AM21" s="33">
        <v>1</v>
      </c>
      <c r="AN21" s="33">
        <v>1</v>
      </c>
      <c r="AO21" s="33">
        <v>4</v>
      </c>
      <c r="AP21" s="33">
        <v>5</v>
      </c>
      <c r="AQ21" s="33">
        <v>2</v>
      </c>
      <c r="AR21" s="33">
        <v>2</v>
      </c>
      <c r="AS21" s="33">
        <v>2</v>
      </c>
      <c r="AT21" s="33">
        <v>3</v>
      </c>
      <c r="AU21" s="33">
        <v>5</v>
      </c>
      <c r="AV21" s="33">
        <v>2</v>
      </c>
      <c r="AW21" s="33">
        <v>2</v>
      </c>
      <c r="AX21" s="33">
        <v>2</v>
      </c>
      <c r="AY21" s="33">
        <v>2</v>
      </c>
      <c r="AZ21" s="33">
        <v>2</v>
      </c>
      <c r="BA21" s="33">
        <v>2</v>
      </c>
      <c r="BB21" s="33">
        <v>3</v>
      </c>
      <c r="BC21" s="33">
        <v>3</v>
      </c>
      <c r="BD21" s="33">
        <v>2</v>
      </c>
      <c r="BF21" s="33" t="s">
        <v>5</v>
      </c>
      <c r="BG21" s="33" t="s">
        <v>5</v>
      </c>
      <c r="BH21" s="33" t="s">
        <v>5</v>
      </c>
      <c r="BI21" s="33" t="s">
        <v>5</v>
      </c>
      <c r="BJ21" s="33" t="s">
        <v>5</v>
      </c>
      <c r="BK21" s="33">
        <v>1</v>
      </c>
      <c r="BL21" s="33">
        <v>1</v>
      </c>
      <c r="BM21" s="33" t="s">
        <v>5</v>
      </c>
      <c r="BN21" s="33" t="s">
        <v>5</v>
      </c>
      <c r="BO21" s="33">
        <v>1</v>
      </c>
      <c r="BP21" s="33">
        <v>2</v>
      </c>
      <c r="BQ21" s="33">
        <v>4</v>
      </c>
      <c r="BR21" s="33">
        <v>3</v>
      </c>
      <c r="BS21" s="33">
        <v>5</v>
      </c>
      <c r="BT21" s="33">
        <v>2</v>
      </c>
      <c r="BV21" s="33" t="s">
        <v>151</v>
      </c>
      <c r="BW21" s="33" t="s">
        <v>149</v>
      </c>
      <c r="BX21" s="33" t="s">
        <v>954</v>
      </c>
      <c r="CB21" s="33" t="s">
        <v>163</v>
      </c>
      <c r="CC21" s="33" t="s">
        <v>170</v>
      </c>
      <c r="CD21" s="33" t="s">
        <v>176</v>
      </c>
      <c r="CE21" s="33" t="s">
        <v>183</v>
      </c>
      <c r="CF21" s="33" t="s">
        <v>345</v>
      </c>
      <c r="CG21" s="33" t="s">
        <v>204</v>
      </c>
      <c r="CH21" s="33" t="s">
        <v>623</v>
      </c>
      <c r="CI21" s="33" t="s">
        <v>208</v>
      </c>
      <c r="CJ21" s="33" t="s">
        <v>214</v>
      </c>
    </row>
    <row r="22" spans="1:88" ht="15.75" customHeight="1" x14ac:dyDescent="0.2">
      <c r="A22" s="36">
        <v>42711.41176393519</v>
      </c>
      <c r="B22" s="33">
        <v>2</v>
      </c>
      <c r="C22" s="33">
        <v>4</v>
      </c>
      <c r="D22" s="33">
        <v>1</v>
      </c>
      <c r="E22" s="33">
        <v>1</v>
      </c>
      <c r="F22" s="33">
        <v>2</v>
      </c>
      <c r="G22" s="33">
        <v>3</v>
      </c>
      <c r="H22" s="33">
        <v>3</v>
      </c>
      <c r="I22" s="33">
        <v>4</v>
      </c>
      <c r="J22" s="33">
        <v>5</v>
      </c>
      <c r="K22" s="33">
        <v>4</v>
      </c>
      <c r="L22" s="33">
        <v>4</v>
      </c>
      <c r="M22" s="33">
        <v>4</v>
      </c>
      <c r="N22" s="33">
        <v>3</v>
      </c>
      <c r="O22" s="33">
        <v>3</v>
      </c>
      <c r="P22" s="33">
        <v>4</v>
      </c>
      <c r="Q22" s="33">
        <v>3</v>
      </c>
      <c r="R22" s="33">
        <v>2</v>
      </c>
      <c r="S22" s="33">
        <v>1</v>
      </c>
      <c r="T22" s="33">
        <v>4</v>
      </c>
      <c r="U22" s="33">
        <v>5</v>
      </c>
      <c r="V22" s="33">
        <v>2</v>
      </c>
      <c r="W22" s="33">
        <v>5</v>
      </c>
      <c r="X22" s="33">
        <v>1</v>
      </c>
      <c r="Y22" s="33">
        <v>3</v>
      </c>
      <c r="Z22" s="33">
        <v>1</v>
      </c>
      <c r="AA22" s="33">
        <v>4</v>
      </c>
      <c r="AB22" s="33">
        <v>2</v>
      </c>
      <c r="AC22" s="33">
        <v>4</v>
      </c>
      <c r="AD22" s="33">
        <v>4</v>
      </c>
      <c r="AE22" s="33">
        <v>2</v>
      </c>
      <c r="AF22" s="33">
        <v>4</v>
      </c>
      <c r="AG22" s="33">
        <v>3</v>
      </c>
      <c r="AH22" s="33">
        <v>5</v>
      </c>
      <c r="AI22" s="33">
        <v>4</v>
      </c>
      <c r="AJ22" s="33">
        <v>3</v>
      </c>
      <c r="AK22" s="33">
        <v>5</v>
      </c>
      <c r="AL22" s="33">
        <v>2</v>
      </c>
      <c r="AM22" s="33">
        <v>1</v>
      </c>
      <c r="AN22" s="33">
        <v>2</v>
      </c>
      <c r="AO22" s="33">
        <v>3</v>
      </c>
      <c r="AP22" s="33">
        <v>3</v>
      </c>
      <c r="AQ22" s="33">
        <v>5</v>
      </c>
      <c r="AR22" s="33">
        <v>5</v>
      </c>
      <c r="AS22" s="33">
        <v>4</v>
      </c>
      <c r="AT22" s="33">
        <v>4</v>
      </c>
      <c r="AU22" s="33">
        <v>4</v>
      </c>
      <c r="AV22" s="33">
        <v>3</v>
      </c>
      <c r="AW22" s="33">
        <v>2</v>
      </c>
      <c r="AX22" s="33">
        <v>5</v>
      </c>
      <c r="AY22" s="33">
        <v>3</v>
      </c>
      <c r="AZ22" s="33">
        <v>3</v>
      </c>
      <c r="BA22" s="33" t="s">
        <v>5</v>
      </c>
      <c r="BB22" s="33">
        <v>4</v>
      </c>
      <c r="BC22" s="33">
        <v>5</v>
      </c>
      <c r="BD22" s="33" t="s">
        <v>5</v>
      </c>
      <c r="BF22" s="33">
        <v>4</v>
      </c>
      <c r="BG22" s="33">
        <v>4</v>
      </c>
      <c r="BH22" s="33">
        <v>4</v>
      </c>
      <c r="BI22" s="33" t="s">
        <v>5</v>
      </c>
      <c r="BJ22" s="33">
        <v>4</v>
      </c>
      <c r="BK22" s="33">
        <v>3</v>
      </c>
      <c r="BL22" s="33">
        <v>3</v>
      </c>
      <c r="BM22" s="33">
        <v>3</v>
      </c>
      <c r="BN22" s="33">
        <v>5</v>
      </c>
      <c r="BO22" s="33">
        <v>4</v>
      </c>
      <c r="BP22" s="33">
        <v>2</v>
      </c>
      <c r="BQ22" s="33">
        <v>5</v>
      </c>
      <c r="BR22" s="33">
        <v>5</v>
      </c>
      <c r="BS22" s="33">
        <v>4</v>
      </c>
      <c r="BT22" s="33">
        <v>4</v>
      </c>
      <c r="BV22" s="33" t="s">
        <v>151</v>
      </c>
      <c r="BW22" s="33" t="s">
        <v>145</v>
      </c>
      <c r="BX22" s="33" t="s">
        <v>923</v>
      </c>
      <c r="CB22" s="33" t="s">
        <v>163</v>
      </c>
      <c r="CC22" s="33" t="s">
        <v>171</v>
      </c>
      <c r="CD22" s="33" t="s">
        <v>177</v>
      </c>
      <c r="CE22" s="33" t="s">
        <v>183</v>
      </c>
      <c r="CF22" s="33" t="s">
        <v>955</v>
      </c>
      <c r="CG22" s="33" t="s">
        <v>204</v>
      </c>
      <c r="CH22" s="33" t="s">
        <v>702</v>
      </c>
      <c r="CI22" s="33" t="s">
        <v>208</v>
      </c>
      <c r="CJ22" s="33" t="s">
        <v>214</v>
      </c>
    </row>
    <row r="23" spans="1:88" ht="15.75" customHeight="1" x14ac:dyDescent="0.2">
      <c r="A23" s="36">
        <v>42711.412218506943</v>
      </c>
      <c r="B23" s="33">
        <v>1</v>
      </c>
      <c r="C23" s="33">
        <v>5</v>
      </c>
      <c r="D23" s="33">
        <v>5</v>
      </c>
      <c r="E23" s="33">
        <v>1</v>
      </c>
      <c r="F23" s="33">
        <v>3</v>
      </c>
      <c r="G23" s="33">
        <v>5</v>
      </c>
      <c r="H23" s="33">
        <v>4</v>
      </c>
      <c r="I23" s="33">
        <v>4</v>
      </c>
      <c r="J23" s="33">
        <v>4</v>
      </c>
      <c r="K23" s="33">
        <v>3</v>
      </c>
      <c r="L23" s="33">
        <v>4</v>
      </c>
      <c r="M23" s="33">
        <v>2</v>
      </c>
      <c r="N23" s="33">
        <v>1</v>
      </c>
      <c r="O23" s="33">
        <v>3</v>
      </c>
      <c r="P23" s="33">
        <v>3</v>
      </c>
      <c r="Q23" s="33">
        <v>4</v>
      </c>
      <c r="R23" s="33">
        <v>3</v>
      </c>
      <c r="S23" s="33">
        <v>2</v>
      </c>
      <c r="T23" s="33">
        <v>1</v>
      </c>
      <c r="U23" s="33">
        <v>2</v>
      </c>
      <c r="V23" s="33">
        <v>1</v>
      </c>
      <c r="W23" s="33">
        <v>4</v>
      </c>
      <c r="X23" s="33">
        <v>3</v>
      </c>
      <c r="Y23" s="33">
        <v>4</v>
      </c>
      <c r="Z23" s="33">
        <v>4</v>
      </c>
      <c r="AA23" s="33">
        <v>4</v>
      </c>
      <c r="AB23" s="33">
        <v>3</v>
      </c>
      <c r="AC23" s="33">
        <v>4</v>
      </c>
      <c r="AD23" s="33">
        <v>4</v>
      </c>
      <c r="AE23" s="33">
        <v>3</v>
      </c>
      <c r="AF23" s="33">
        <v>4</v>
      </c>
      <c r="AG23" s="33">
        <v>4</v>
      </c>
      <c r="AH23" s="33">
        <v>4</v>
      </c>
      <c r="AI23" s="33">
        <v>3</v>
      </c>
      <c r="AJ23" s="33">
        <v>2</v>
      </c>
      <c r="AK23" s="33">
        <v>5</v>
      </c>
      <c r="AL23" s="33">
        <v>5</v>
      </c>
      <c r="AM23" s="33">
        <v>1</v>
      </c>
      <c r="AN23" s="33">
        <v>3</v>
      </c>
      <c r="AO23" s="33">
        <v>5</v>
      </c>
      <c r="AP23" s="33">
        <v>4</v>
      </c>
      <c r="AQ23" s="33">
        <v>5</v>
      </c>
      <c r="AR23" s="33">
        <v>4</v>
      </c>
      <c r="AS23" s="33">
        <v>3</v>
      </c>
      <c r="AT23" s="33">
        <v>5</v>
      </c>
      <c r="AU23" s="33">
        <v>4</v>
      </c>
      <c r="AV23" s="33">
        <v>1</v>
      </c>
      <c r="AW23" s="33">
        <v>3</v>
      </c>
      <c r="AX23" s="33">
        <v>4</v>
      </c>
      <c r="AY23" s="33">
        <v>4</v>
      </c>
      <c r="AZ23" s="33">
        <v>3</v>
      </c>
      <c r="BA23" s="33">
        <v>2</v>
      </c>
      <c r="BB23" s="33">
        <v>2</v>
      </c>
      <c r="BC23" s="33">
        <v>1</v>
      </c>
      <c r="BD23" s="33">
        <v>1</v>
      </c>
      <c r="BF23" s="33">
        <v>5</v>
      </c>
      <c r="BG23" s="33">
        <v>4</v>
      </c>
      <c r="BH23" s="33">
        <v>3</v>
      </c>
      <c r="BI23" s="33">
        <v>2</v>
      </c>
      <c r="BJ23" s="33">
        <v>3</v>
      </c>
      <c r="BK23" s="33">
        <v>2</v>
      </c>
      <c r="BL23" s="33">
        <v>2</v>
      </c>
      <c r="BM23" s="33">
        <v>4</v>
      </c>
      <c r="BN23" s="33">
        <v>2</v>
      </c>
      <c r="BO23" s="33">
        <v>4</v>
      </c>
      <c r="BP23" s="33">
        <v>5</v>
      </c>
      <c r="BQ23" s="33">
        <v>5</v>
      </c>
      <c r="BR23" s="33">
        <v>5</v>
      </c>
      <c r="BS23" s="33">
        <v>3</v>
      </c>
      <c r="BT23" s="33">
        <v>5</v>
      </c>
      <c r="BU23" s="33" t="s">
        <v>956</v>
      </c>
      <c r="BV23" s="33" t="s">
        <v>151</v>
      </c>
      <c r="BW23" s="33" t="s">
        <v>957</v>
      </c>
      <c r="BY23" s="33" t="s">
        <v>946</v>
      </c>
      <c r="CB23" s="33" t="s">
        <v>162</v>
      </c>
      <c r="CC23" s="33" t="s">
        <v>171</v>
      </c>
      <c r="CD23" s="33" t="s">
        <v>176</v>
      </c>
      <c r="CE23" s="33" t="s">
        <v>183</v>
      </c>
      <c r="CF23" s="33" t="s">
        <v>352</v>
      </c>
      <c r="CG23" s="33" t="s">
        <v>203</v>
      </c>
      <c r="CH23" s="33" t="s">
        <v>204</v>
      </c>
      <c r="CI23" s="33" t="s">
        <v>208</v>
      </c>
      <c r="CJ23" s="33" t="s">
        <v>214</v>
      </c>
    </row>
    <row r="24" spans="1:88" ht="15.75" customHeight="1" x14ac:dyDescent="0.2">
      <c r="A24" s="36">
        <v>42711.413586689814</v>
      </c>
      <c r="B24" s="33">
        <v>2</v>
      </c>
      <c r="C24" s="33">
        <v>3</v>
      </c>
      <c r="D24" s="33">
        <v>2</v>
      </c>
      <c r="E24" s="33">
        <v>2</v>
      </c>
      <c r="F24" s="33">
        <v>2</v>
      </c>
      <c r="G24" s="33">
        <v>2</v>
      </c>
      <c r="H24" s="33">
        <v>2</v>
      </c>
      <c r="I24" s="33">
        <v>1</v>
      </c>
      <c r="J24" s="33">
        <v>1</v>
      </c>
      <c r="K24" s="33">
        <v>3</v>
      </c>
      <c r="L24" s="33">
        <v>2</v>
      </c>
      <c r="M24" s="33">
        <v>2</v>
      </c>
      <c r="N24" s="33">
        <v>2</v>
      </c>
      <c r="O24" s="33">
        <v>2</v>
      </c>
      <c r="P24" s="33">
        <v>2</v>
      </c>
      <c r="Q24" s="33">
        <v>2</v>
      </c>
      <c r="R24" s="33">
        <v>4</v>
      </c>
      <c r="S24" s="33">
        <v>1</v>
      </c>
      <c r="T24" s="33">
        <v>2</v>
      </c>
      <c r="U24" s="33">
        <v>2</v>
      </c>
      <c r="V24" s="33">
        <v>2</v>
      </c>
      <c r="W24" s="33">
        <v>1</v>
      </c>
      <c r="X24" s="33">
        <v>3</v>
      </c>
      <c r="Y24" s="33">
        <v>4</v>
      </c>
      <c r="Z24" s="33">
        <v>3</v>
      </c>
      <c r="AA24" s="33">
        <v>4</v>
      </c>
      <c r="AB24" s="33">
        <v>1</v>
      </c>
      <c r="AC24" s="33">
        <v>4</v>
      </c>
      <c r="AD24" s="33">
        <v>3</v>
      </c>
      <c r="AE24" s="33">
        <v>3</v>
      </c>
      <c r="AF24" s="33">
        <v>3</v>
      </c>
      <c r="AG24" s="33">
        <v>2</v>
      </c>
      <c r="AH24" s="33">
        <v>3</v>
      </c>
      <c r="AI24" s="33">
        <v>2</v>
      </c>
      <c r="AJ24" s="33">
        <v>3</v>
      </c>
      <c r="AK24" s="33">
        <v>3</v>
      </c>
      <c r="AL24" s="33">
        <v>2</v>
      </c>
      <c r="AM24" s="33">
        <v>2</v>
      </c>
      <c r="AN24" s="33">
        <v>2</v>
      </c>
      <c r="AO24" s="33">
        <v>2</v>
      </c>
      <c r="AP24" s="33">
        <v>2</v>
      </c>
      <c r="AQ24" s="33">
        <v>2</v>
      </c>
      <c r="AR24" s="33">
        <v>2</v>
      </c>
      <c r="AS24" s="33">
        <v>3</v>
      </c>
      <c r="AT24" s="33">
        <v>3</v>
      </c>
      <c r="AU24" s="33">
        <v>3</v>
      </c>
      <c r="AV24" s="33">
        <v>2</v>
      </c>
      <c r="AW24" s="33">
        <v>3</v>
      </c>
      <c r="AX24" s="33">
        <v>2</v>
      </c>
      <c r="AY24" s="33">
        <v>3</v>
      </c>
      <c r="AZ24" s="33">
        <v>4</v>
      </c>
      <c r="BA24" s="33">
        <v>3</v>
      </c>
      <c r="BB24" s="33">
        <v>2</v>
      </c>
      <c r="BC24" s="33">
        <v>3</v>
      </c>
      <c r="BD24" s="33">
        <v>2</v>
      </c>
      <c r="BE24" s="33" t="s">
        <v>958</v>
      </c>
      <c r="BF24" s="33">
        <v>3</v>
      </c>
      <c r="BG24" s="33">
        <v>3</v>
      </c>
      <c r="BH24" s="33" t="s">
        <v>5</v>
      </c>
      <c r="BI24" s="33" t="s">
        <v>5</v>
      </c>
      <c r="BJ24" s="33">
        <v>3</v>
      </c>
      <c r="BK24" s="33">
        <v>3</v>
      </c>
      <c r="BL24" s="33">
        <v>3</v>
      </c>
      <c r="BM24" s="33">
        <v>3</v>
      </c>
      <c r="BN24" s="33">
        <v>3</v>
      </c>
      <c r="BO24" s="33">
        <v>2</v>
      </c>
      <c r="BP24" s="33">
        <v>3</v>
      </c>
      <c r="BQ24" s="33">
        <v>4</v>
      </c>
      <c r="BR24" s="33">
        <v>4</v>
      </c>
      <c r="BS24" s="33">
        <v>4</v>
      </c>
      <c r="BT24" s="33">
        <v>4</v>
      </c>
      <c r="BU24" s="33" t="s">
        <v>959</v>
      </c>
      <c r="BV24" s="33" t="s">
        <v>931</v>
      </c>
      <c r="CA24" s="33"/>
      <c r="CB24" s="33" t="s">
        <v>163</v>
      </c>
      <c r="CC24" s="33" t="s">
        <v>173</v>
      </c>
      <c r="CD24" s="33" t="s">
        <v>176</v>
      </c>
      <c r="CE24" s="33" t="s">
        <v>187</v>
      </c>
      <c r="CF24" s="33" t="s">
        <v>960</v>
      </c>
      <c r="CG24" s="33" t="s">
        <v>202</v>
      </c>
      <c r="CH24" s="33" t="s">
        <v>961</v>
      </c>
      <c r="CI24" s="33" t="s">
        <v>208</v>
      </c>
      <c r="CJ24" s="33" t="s">
        <v>214</v>
      </c>
    </row>
    <row r="25" spans="1:88" ht="15.75" customHeight="1" x14ac:dyDescent="0.2">
      <c r="A25" s="36">
        <v>42711.41507664352</v>
      </c>
      <c r="B25" s="33">
        <v>3</v>
      </c>
      <c r="C25" s="33">
        <v>5</v>
      </c>
      <c r="D25" s="33">
        <v>4</v>
      </c>
      <c r="E25" s="33">
        <v>2</v>
      </c>
      <c r="F25" s="33">
        <v>2</v>
      </c>
      <c r="G25" s="33">
        <v>5</v>
      </c>
      <c r="H25" s="33">
        <v>4</v>
      </c>
      <c r="I25" s="33">
        <v>5</v>
      </c>
      <c r="J25" s="33">
        <v>5</v>
      </c>
      <c r="K25" s="33">
        <v>4</v>
      </c>
      <c r="L25" s="33">
        <v>4</v>
      </c>
      <c r="M25" s="33">
        <v>4</v>
      </c>
      <c r="N25" s="33">
        <v>3</v>
      </c>
      <c r="O25" s="33">
        <v>3</v>
      </c>
      <c r="P25" s="33">
        <v>5</v>
      </c>
      <c r="Q25" s="33">
        <v>4</v>
      </c>
      <c r="R25" s="33">
        <v>4</v>
      </c>
      <c r="S25" s="33">
        <v>1</v>
      </c>
      <c r="T25" s="33">
        <v>4</v>
      </c>
      <c r="U25" s="33">
        <v>3</v>
      </c>
      <c r="V25" s="33" t="s">
        <v>5</v>
      </c>
      <c r="W25" s="33">
        <v>5</v>
      </c>
      <c r="X25" s="33">
        <v>4</v>
      </c>
      <c r="Y25" s="33">
        <v>5</v>
      </c>
      <c r="Z25" s="33">
        <v>4</v>
      </c>
      <c r="AA25" s="33">
        <v>4</v>
      </c>
      <c r="AB25" s="33">
        <v>4</v>
      </c>
      <c r="AC25" s="33">
        <v>5</v>
      </c>
      <c r="AD25" s="33">
        <v>4</v>
      </c>
      <c r="AE25" s="33">
        <v>3</v>
      </c>
      <c r="AF25" s="33">
        <v>5</v>
      </c>
      <c r="AG25" s="33">
        <v>5</v>
      </c>
      <c r="AH25" s="33">
        <v>5</v>
      </c>
      <c r="AI25" s="33">
        <v>4</v>
      </c>
      <c r="AJ25" s="33">
        <v>4</v>
      </c>
      <c r="AK25" s="33">
        <v>5</v>
      </c>
      <c r="AL25" s="33">
        <v>5</v>
      </c>
      <c r="AM25" s="33">
        <v>3</v>
      </c>
      <c r="AN25" s="33">
        <v>3</v>
      </c>
      <c r="AO25" s="33">
        <v>5</v>
      </c>
      <c r="AP25" s="33">
        <v>5</v>
      </c>
      <c r="AQ25" s="33">
        <v>5</v>
      </c>
      <c r="AR25" s="33">
        <v>5</v>
      </c>
      <c r="AS25" s="33">
        <v>3</v>
      </c>
      <c r="AT25" s="33">
        <v>4</v>
      </c>
      <c r="AU25" s="33">
        <v>5</v>
      </c>
      <c r="AV25" s="33">
        <v>2</v>
      </c>
      <c r="AW25" s="33">
        <v>3</v>
      </c>
      <c r="AX25" s="33">
        <v>5</v>
      </c>
      <c r="AY25" s="33">
        <v>5</v>
      </c>
      <c r="AZ25" s="33">
        <v>4</v>
      </c>
      <c r="BA25" s="33">
        <v>2</v>
      </c>
      <c r="BB25" s="33">
        <v>5</v>
      </c>
      <c r="BC25" s="33">
        <v>4</v>
      </c>
      <c r="BD25" s="33" t="s">
        <v>5</v>
      </c>
      <c r="BF25" s="33">
        <v>4</v>
      </c>
      <c r="BG25" s="33">
        <v>3</v>
      </c>
      <c r="BH25" s="33">
        <v>4</v>
      </c>
      <c r="BI25" s="33">
        <v>4</v>
      </c>
      <c r="BJ25" s="33">
        <v>3</v>
      </c>
      <c r="BK25" s="33">
        <v>4</v>
      </c>
      <c r="BL25" s="33">
        <v>5</v>
      </c>
      <c r="BM25" s="33">
        <v>5</v>
      </c>
      <c r="BN25" s="33">
        <v>5</v>
      </c>
      <c r="BO25" s="33">
        <v>3</v>
      </c>
      <c r="BP25" s="33">
        <v>4</v>
      </c>
      <c r="BQ25" s="33">
        <v>3</v>
      </c>
      <c r="BR25" s="33">
        <v>4</v>
      </c>
      <c r="BS25" s="33">
        <v>5</v>
      </c>
      <c r="BT25" s="33">
        <v>3</v>
      </c>
      <c r="BV25" s="33" t="s">
        <v>145</v>
      </c>
      <c r="CB25" s="33" t="s">
        <v>162</v>
      </c>
      <c r="CC25" s="33" t="s">
        <v>170</v>
      </c>
      <c r="CD25" s="33" t="s">
        <v>176</v>
      </c>
      <c r="CE25" s="33" t="s">
        <v>183</v>
      </c>
      <c r="CF25" s="33" t="s">
        <v>962</v>
      </c>
      <c r="CG25" s="33" t="s">
        <v>202</v>
      </c>
      <c r="CH25" s="33" t="s">
        <v>623</v>
      </c>
      <c r="CI25" s="33" t="s">
        <v>208</v>
      </c>
      <c r="CJ25" s="33" t="s">
        <v>214</v>
      </c>
    </row>
    <row r="26" spans="1:88" ht="15.75" customHeight="1" x14ac:dyDescent="0.2">
      <c r="A26" s="36">
        <v>42711.416071539352</v>
      </c>
      <c r="B26" s="33">
        <v>3</v>
      </c>
      <c r="C26" s="33">
        <v>3</v>
      </c>
      <c r="D26" s="33">
        <v>1</v>
      </c>
      <c r="E26" s="33">
        <v>1</v>
      </c>
      <c r="F26" s="33">
        <v>3</v>
      </c>
      <c r="G26" s="33" t="s">
        <v>5</v>
      </c>
      <c r="H26" s="33">
        <v>2</v>
      </c>
      <c r="I26" s="33">
        <v>4</v>
      </c>
      <c r="J26" s="33">
        <v>2</v>
      </c>
      <c r="K26" s="33">
        <v>1</v>
      </c>
      <c r="L26" s="33">
        <v>3</v>
      </c>
      <c r="M26" s="33">
        <v>2</v>
      </c>
      <c r="N26" s="33">
        <v>3</v>
      </c>
      <c r="O26" s="33">
        <v>1</v>
      </c>
      <c r="P26" s="33">
        <v>3</v>
      </c>
      <c r="Q26" s="33">
        <v>3</v>
      </c>
      <c r="R26" s="33">
        <v>3</v>
      </c>
      <c r="S26" s="33">
        <v>2</v>
      </c>
      <c r="T26" s="33">
        <v>4</v>
      </c>
      <c r="U26" s="33">
        <v>3</v>
      </c>
      <c r="V26" s="33">
        <v>1</v>
      </c>
      <c r="W26" s="33">
        <v>4</v>
      </c>
      <c r="X26" s="33">
        <v>3</v>
      </c>
      <c r="Y26" s="33">
        <v>4</v>
      </c>
      <c r="Z26" s="33">
        <v>4</v>
      </c>
      <c r="AA26" s="33">
        <v>4</v>
      </c>
      <c r="AB26" s="33">
        <v>2</v>
      </c>
      <c r="AC26" s="33">
        <v>1</v>
      </c>
      <c r="AD26" s="33">
        <v>1</v>
      </c>
      <c r="AE26" s="33">
        <v>1</v>
      </c>
      <c r="AF26" s="33">
        <v>1</v>
      </c>
      <c r="AG26" s="33">
        <v>2</v>
      </c>
      <c r="AH26" s="33">
        <v>5</v>
      </c>
      <c r="AI26" s="33">
        <v>2</v>
      </c>
      <c r="AJ26" s="33">
        <v>3</v>
      </c>
      <c r="AK26" s="33">
        <v>2</v>
      </c>
      <c r="AL26" s="33">
        <v>1</v>
      </c>
      <c r="AM26" s="33">
        <v>4</v>
      </c>
      <c r="AN26" s="33">
        <v>3</v>
      </c>
      <c r="AO26" s="33">
        <v>5</v>
      </c>
      <c r="AP26" s="33">
        <v>2</v>
      </c>
      <c r="AQ26" s="33">
        <v>4</v>
      </c>
      <c r="AR26" s="33">
        <v>2</v>
      </c>
      <c r="AS26" s="33">
        <v>1</v>
      </c>
      <c r="AT26" s="33">
        <v>4</v>
      </c>
      <c r="AU26" s="33">
        <v>2</v>
      </c>
      <c r="AV26" s="33">
        <v>3</v>
      </c>
      <c r="AW26" s="33">
        <v>1</v>
      </c>
      <c r="AX26" s="33">
        <v>2</v>
      </c>
      <c r="AY26" s="33">
        <v>3</v>
      </c>
      <c r="AZ26" s="33">
        <v>3</v>
      </c>
      <c r="BA26" s="33">
        <v>3</v>
      </c>
      <c r="BB26" s="33">
        <v>3</v>
      </c>
      <c r="BC26" s="33">
        <v>2</v>
      </c>
      <c r="BD26" s="33">
        <v>1</v>
      </c>
      <c r="BF26" s="33">
        <v>4</v>
      </c>
      <c r="BG26" s="33" t="s">
        <v>5</v>
      </c>
      <c r="BH26" s="33">
        <v>2</v>
      </c>
      <c r="BI26" s="33" t="s">
        <v>5</v>
      </c>
      <c r="BJ26" s="33" t="s">
        <v>5</v>
      </c>
      <c r="BK26" s="33" t="s">
        <v>5</v>
      </c>
      <c r="BL26" s="33" t="s">
        <v>5</v>
      </c>
      <c r="BM26" s="33" t="s">
        <v>5</v>
      </c>
      <c r="BN26" s="33" t="s">
        <v>5</v>
      </c>
      <c r="BO26" s="33" t="s">
        <v>5</v>
      </c>
      <c r="BP26" s="33">
        <v>3</v>
      </c>
      <c r="BQ26" s="33">
        <v>4</v>
      </c>
      <c r="BR26" s="33">
        <v>4</v>
      </c>
      <c r="BS26" s="33">
        <v>4</v>
      </c>
      <c r="BT26" s="33" t="s">
        <v>5</v>
      </c>
      <c r="BU26" s="33" t="s">
        <v>963</v>
      </c>
      <c r="BV26" s="33" t="s">
        <v>151</v>
      </c>
      <c r="BW26" s="33" t="s">
        <v>507</v>
      </c>
      <c r="CB26" s="33" t="s">
        <v>163</v>
      </c>
      <c r="CC26" s="33" t="s">
        <v>171</v>
      </c>
      <c r="CD26" s="33" t="s">
        <v>176</v>
      </c>
      <c r="CE26" s="33" t="s">
        <v>183</v>
      </c>
      <c r="CF26" s="33" t="s">
        <v>964</v>
      </c>
      <c r="CG26" s="33" t="s">
        <v>204</v>
      </c>
      <c r="CH26" s="33" t="s">
        <v>306</v>
      </c>
      <c r="CI26" s="33" t="s">
        <v>208</v>
      </c>
      <c r="CJ26" s="33" t="s">
        <v>214</v>
      </c>
    </row>
    <row r="27" spans="1:88" ht="15.75" customHeight="1" x14ac:dyDescent="0.2">
      <c r="A27" s="36">
        <v>42711.416167905089</v>
      </c>
      <c r="B27" s="33">
        <v>3</v>
      </c>
      <c r="C27" s="33">
        <v>2</v>
      </c>
      <c r="D27" s="33">
        <v>1</v>
      </c>
      <c r="E27" s="33">
        <v>1</v>
      </c>
      <c r="F27" s="33">
        <v>1</v>
      </c>
      <c r="G27" s="33">
        <v>3</v>
      </c>
      <c r="H27" s="33">
        <v>3</v>
      </c>
      <c r="I27" s="33">
        <v>4</v>
      </c>
      <c r="J27" s="33">
        <v>1</v>
      </c>
      <c r="K27" s="33">
        <v>3</v>
      </c>
      <c r="L27" s="33">
        <v>1</v>
      </c>
      <c r="M27" s="33">
        <v>5</v>
      </c>
      <c r="N27" s="33">
        <v>1</v>
      </c>
      <c r="O27" s="33">
        <v>1</v>
      </c>
      <c r="P27" s="33">
        <v>4</v>
      </c>
      <c r="Q27" s="33">
        <v>1</v>
      </c>
      <c r="R27" s="33">
        <v>1</v>
      </c>
      <c r="S27" s="33">
        <v>3</v>
      </c>
      <c r="T27" s="33">
        <v>4</v>
      </c>
      <c r="U27" s="33">
        <v>1</v>
      </c>
      <c r="V27" s="33">
        <v>2</v>
      </c>
      <c r="W27" s="33">
        <v>5</v>
      </c>
      <c r="X27" s="33">
        <v>4</v>
      </c>
      <c r="Y27" s="33">
        <v>3</v>
      </c>
      <c r="Z27" s="33">
        <v>4</v>
      </c>
      <c r="AA27" s="33">
        <v>4</v>
      </c>
      <c r="AB27" s="33">
        <v>3</v>
      </c>
      <c r="AC27" s="33">
        <v>2</v>
      </c>
      <c r="AD27" s="33">
        <v>4</v>
      </c>
      <c r="AE27" s="33">
        <v>3</v>
      </c>
      <c r="AF27" s="33">
        <v>5</v>
      </c>
      <c r="AG27" s="33">
        <v>5</v>
      </c>
      <c r="AH27" s="33">
        <v>3</v>
      </c>
      <c r="AI27" s="33">
        <v>2</v>
      </c>
      <c r="AJ27" s="33">
        <v>4</v>
      </c>
      <c r="AK27" s="33">
        <v>4</v>
      </c>
      <c r="AL27" s="33">
        <v>1</v>
      </c>
      <c r="AM27" s="33">
        <v>1</v>
      </c>
      <c r="AN27" s="33">
        <v>1</v>
      </c>
      <c r="AO27" s="33">
        <v>3</v>
      </c>
      <c r="AP27" s="33">
        <v>2</v>
      </c>
      <c r="AQ27" s="33">
        <v>3</v>
      </c>
      <c r="AR27" s="33">
        <v>1</v>
      </c>
      <c r="AS27" s="33">
        <v>1</v>
      </c>
      <c r="AT27" s="33">
        <v>2</v>
      </c>
      <c r="AU27" s="33">
        <v>5</v>
      </c>
      <c r="AV27" s="33">
        <v>1</v>
      </c>
      <c r="AW27" s="33">
        <v>1</v>
      </c>
      <c r="AX27" s="33">
        <v>3</v>
      </c>
      <c r="AY27" s="33">
        <v>4</v>
      </c>
      <c r="AZ27" s="33">
        <v>1</v>
      </c>
      <c r="BA27" s="33">
        <v>3</v>
      </c>
      <c r="BB27" s="33">
        <v>4</v>
      </c>
      <c r="BC27" s="33">
        <v>1</v>
      </c>
      <c r="BD27" s="33">
        <v>2</v>
      </c>
      <c r="BF27" s="33">
        <v>4</v>
      </c>
      <c r="BG27" s="33">
        <v>2</v>
      </c>
      <c r="BH27" s="33">
        <v>5</v>
      </c>
      <c r="BI27" s="33">
        <v>3</v>
      </c>
      <c r="BJ27" s="33">
        <v>3</v>
      </c>
      <c r="BK27" s="33">
        <v>4</v>
      </c>
      <c r="BL27" s="33">
        <v>3</v>
      </c>
      <c r="BM27" s="33">
        <v>4</v>
      </c>
      <c r="BN27" s="33">
        <v>4</v>
      </c>
      <c r="BO27" s="33">
        <v>2</v>
      </c>
      <c r="BP27" s="33">
        <v>5</v>
      </c>
      <c r="BQ27" s="33">
        <v>4</v>
      </c>
      <c r="BR27" s="33">
        <v>3</v>
      </c>
      <c r="BS27" s="33">
        <v>5</v>
      </c>
      <c r="BT27" s="33">
        <v>3</v>
      </c>
      <c r="BV27" s="33" t="s">
        <v>151</v>
      </c>
      <c r="BW27" s="33" t="s">
        <v>965</v>
      </c>
      <c r="BX27" s="33" t="s">
        <v>954</v>
      </c>
      <c r="CB27" s="33" t="s">
        <v>163</v>
      </c>
      <c r="CC27" s="33" t="s">
        <v>169</v>
      </c>
      <c r="CD27" s="33" t="s">
        <v>176</v>
      </c>
      <c r="CE27" s="33" t="s">
        <v>183</v>
      </c>
      <c r="CF27" s="33" t="s">
        <v>494</v>
      </c>
      <c r="CG27" s="33" t="s">
        <v>202</v>
      </c>
      <c r="CH27" s="33" t="s">
        <v>545</v>
      </c>
      <c r="CI27" s="33" t="s">
        <v>208</v>
      </c>
      <c r="CJ27" s="33" t="s">
        <v>214</v>
      </c>
    </row>
    <row r="28" spans="1:88" ht="15.75" customHeight="1" x14ac:dyDescent="0.2">
      <c r="A28" s="36">
        <v>42711.416398680551</v>
      </c>
      <c r="B28" s="33">
        <v>2</v>
      </c>
      <c r="C28" s="33">
        <v>4</v>
      </c>
      <c r="D28" s="33">
        <v>1</v>
      </c>
      <c r="E28" s="33">
        <v>2</v>
      </c>
      <c r="F28" s="33">
        <v>4</v>
      </c>
      <c r="G28" s="33">
        <v>5</v>
      </c>
      <c r="H28" s="33">
        <v>1</v>
      </c>
      <c r="I28" s="33">
        <v>3</v>
      </c>
      <c r="J28" s="33">
        <v>4</v>
      </c>
      <c r="K28" s="33">
        <v>3</v>
      </c>
      <c r="L28" s="33">
        <v>2</v>
      </c>
      <c r="M28" s="33">
        <v>2</v>
      </c>
      <c r="N28" s="33">
        <v>5</v>
      </c>
      <c r="O28" s="33">
        <v>2</v>
      </c>
      <c r="P28" s="33">
        <v>5</v>
      </c>
      <c r="Q28" s="33">
        <v>4</v>
      </c>
      <c r="R28" s="33">
        <v>3</v>
      </c>
      <c r="S28" s="33">
        <v>2</v>
      </c>
      <c r="T28" s="33">
        <v>3</v>
      </c>
      <c r="U28" s="33">
        <v>3</v>
      </c>
      <c r="V28" s="33">
        <v>1</v>
      </c>
      <c r="W28" s="33">
        <v>2</v>
      </c>
      <c r="X28" s="33" t="s">
        <v>5</v>
      </c>
      <c r="Y28" s="33">
        <v>2</v>
      </c>
      <c r="Z28" s="33">
        <v>4</v>
      </c>
      <c r="AA28" s="33">
        <v>2</v>
      </c>
      <c r="AB28" s="33">
        <v>3</v>
      </c>
      <c r="AC28" s="33">
        <v>4</v>
      </c>
      <c r="AD28" s="33">
        <v>3</v>
      </c>
      <c r="AE28" s="33">
        <v>2</v>
      </c>
      <c r="AF28" s="33">
        <v>2</v>
      </c>
      <c r="AG28" s="33">
        <v>4</v>
      </c>
      <c r="AH28" s="33">
        <v>2</v>
      </c>
      <c r="AI28" s="33">
        <v>1</v>
      </c>
      <c r="AJ28" s="33">
        <v>4</v>
      </c>
      <c r="AK28" s="33">
        <v>5</v>
      </c>
      <c r="AL28" s="33">
        <v>3</v>
      </c>
      <c r="AM28" s="33">
        <v>4</v>
      </c>
      <c r="AN28" s="33">
        <v>5</v>
      </c>
      <c r="AO28" s="33">
        <v>4</v>
      </c>
      <c r="AP28" s="33">
        <v>3</v>
      </c>
      <c r="AQ28" s="33">
        <v>4</v>
      </c>
      <c r="AR28" s="33">
        <v>4</v>
      </c>
      <c r="AS28" s="33">
        <v>4</v>
      </c>
      <c r="AT28" s="33">
        <v>3</v>
      </c>
      <c r="AU28" s="33">
        <v>4</v>
      </c>
      <c r="AV28" s="33">
        <v>4</v>
      </c>
      <c r="AW28" s="33">
        <v>2</v>
      </c>
      <c r="AX28" s="33">
        <v>5</v>
      </c>
      <c r="AY28" s="33">
        <v>5</v>
      </c>
      <c r="AZ28" s="33">
        <v>4</v>
      </c>
      <c r="BA28" s="33">
        <v>4</v>
      </c>
      <c r="BB28" s="33">
        <v>3</v>
      </c>
      <c r="BC28" s="33">
        <v>4</v>
      </c>
      <c r="BD28" s="33">
        <v>3</v>
      </c>
      <c r="BE28" s="33" t="s">
        <v>966</v>
      </c>
      <c r="BF28" s="33">
        <v>2</v>
      </c>
      <c r="BG28" s="33">
        <v>3</v>
      </c>
      <c r="BH28" s="33">
        <v>2</v>
      </c>
      <c r="BI28" s="33">
        <v>4</v>
      </c>
      <c r="BJ28" s="33">
        <v>3</v>
      </c>
      <c r="BK28" s="33">
        <v>2</v>
      </c>
      <c r="BL28" s="33">
        <v>2</v>
      </c>
      <c r="BM28" s="33">
        <v>1</v>
      </c>
      <c r="BN28" s="33">
        <v>4</v>
      </c>
      <c r="BO28" s="33">
        <v>4</v>
      </c>
      <c r="BP28" s="33">
        <v>4</v>
      </c>
      <c r="BQ28" s="33">
        <v>4</v>
      </c>
      <c r="BR28" s="33">
        <v>4</v>
      </c>
      <c r="BS28" s="33">
        <v>4</v>
      </c>
      <c r="BT28" s="33">
        <v>4</v>
      </c>
      <c r="BU28" s="33" t="s">
        <v>967</v>
      </c>
      <c r="BV28" s="33" t="s">
        <v>151</v>
      </c>
      <c r="BW28" s="33" t="s">
        <v>146</v>
      </c>
      <c r="CB28" s="33" t="s">
        <v>163</v>
      </c>
      <c r="CC28" s="33" t="s">
        <v>169</v>
      </c>
      <c r="CD28" s="33" t="s">
        <v>176</v>
      </c>
      <c r="CE28" s="33" t="s">
        <v>183</v>
      </c>
      <c r="CF28" s="33" t="s">
        <v>358</v>
      </c>
      <c r="CG28" s="33" t="s">
        <v>203</v>
      </c>
      <c r="CH28" s="33" t="s">
        <v>968</v>
      </c>
      <c r="CI28" s="33" t="s">
        <v>210</v>
      </c>
      <c r="CJ28" s="33" t="s">
        <v>216</v>
      </c>
    </row>
    <row r="29" spans="1:88" ht="15.75" customHeight="1" x14ac:dyDescent="0.2">
      <c r="A29" s="36">
        <v>42711.426332627314</v>
      </c>
      <c r="B29" s="33">
        <v>3</v>
      </c>
      <c r="C29" s="33">
        <v>2</v>
      </c>
      <c r="D29" s="33">
        <v>3</v>
      </c>
      <c r="E29" s="33">
        <v>4</v>
      </c>
      <c r="F29" s="33">
        <v>2</v>
      </c>
      <c r="G29" s="33">
        <v>5</v>
      </c>
      <c r="H29" s="33">
        <v>5</v>
      </c>
      <c r="I29" s="33">
        <v>5</v>
      </c>
      <c r="J29" s="33">
        <v>5</v>
      </c>
      <c r="K29" s="33">
        <v>4</v>
      </c>
      <c r="L29" s="33">
        <v>3</v>
      </c>
      <c r="M29" s="33">
        <v>4</v>
      </c>
      <c r="N29" s="33">
        <v>4</v>
      </c>
      <c r="O29" s="33">
        <v>3</v>
      </c>
      <c r="P29" s="33">
        <v>5</v>
      </c>
      <c r="Q29" s="33">
        <v>5</v>
      </c>
      <c r="R29" s="33">
        <v>4</v>
      </c>
      <c r="S29" s="33">
        <v>4</v>
      </c>
      <c r="T29" s="33">
        <v>2</v>
      </c>
      <c r="U29" s="33">
        <v>4</v>
      </c>
      <c r="V29" s="33" t="s">
        <v>5</v>
      </c>
      <c r="W29" s="33">
        <v>5</v>
      </c>
      <c r="X29" s="33">
        <v>5</v>
      </c>
      <c r="Y29" s="33">
        <v>5</v>
      </c>
      <c r="Z29" s="33">
        <v>4</v>
      </c>
      <c r="AA29" s="33">
        <v>5</v>
      </c>
      <c r="AB29" s="33">
        <v>5</v>
      </c>
      <c r="AC29" s="33">
        <v>4</v>
      </c>
      <c r="AD29" s="33">
        <v>5</v>
      </c>
      <c r="AE29" s="33">
        <v>4</v>
      </c>
      <c r="AF29" s="33">
        <v>5</v>
      </c>
      <c r="AG29" s="33">
        <v>4</v>
      </c>
      <c r="AH29" s="33">
        <v>5</v>
      </c>
      <c r="AI29" s="33">
        <v>3</v>
      </c>
      <c r="AJ29" s="33">
        <v>4</v>
      </c>
      <c r="AK29" s="33">
        <v>3</v>
      </c>
      <c r="AL29" s="33">
        <v>4</v>
      </c>
      <c r="AM29" s="33">
        <v>5</v>
      </c>
      <c r="AN29" s="33">
        <v>4</v>
      </c>
      <c r="AO29" s="33">
        <v>5</v>
      </c>
      <c r="AP29" s="33">
        <v>5</v>
      </c>
      <c r="AQ29" s="33">
        <v>5</v>
      </c>
      <c r="AR29" s="33">
        <v>5</v>
      </c>
      <c r="AS29" s="33">
        <v>5</v>
      </c>
      <c r="AT29" s="33">
        <v>4</v>
      </c>
      <c r="AU29" s="33">
        <v>4</v>
      </c>
      <c r="AV29" s="33">
        <v>5</v>
      </c>
      <c r="AW29" s="33">
        <v>4</v>
      </c>
      <c r="AX29" s="33">
        <v>5</v>
      </c>
      <c r="AY29" s="33">
        <v>5</v>
      </c>
      <c r="AZ29" s="33">
        <v>4</v>
      </c>
      <c r="BA29" s="33">
        <v>4</v>
      </c>
      <c r="BB29" s="33">
        <v>3</v>
      </c>
      <c r="BC29" s="33">
        <v>5</v>
      </c>
      <c r="BD29" s="33" t="s">
        <v>5</v>
      </c>
      <c r="BF29" s="33">
        <v>4</v>
      </c>
      <c r="BG29" s="33">
        <v>4</v>
      </c>
      <c r="BH29" s="33">
        <v>5</v>
      </c>
      <c r="BI29" s="33">
        <v>4</v>
      </c>
      <c r="BJ29" s="33">
        <v>4</v>
      </c>
      <c r="BK29" s="33">
        <v>4</v>
      </c>
      <c r="BL29" s="33">
        <v>4</v>
      </c>
      <c r="BM29" s="33">
        <v>5</v>
      </c>
      <c r="BN29" s="33">
        <v>5</v>
      </c>
      <c r="BO29" s="33">
        <v>5</v>
      </c>
      <c r="BP29" s="33">
        <v>5</v>
      </c>
      <c r="BQ29" s="33">
        <v>5</v>
      </c>
      <c r="BR29" s="33">
        <v>5</v>
      </c>
      <c r="BS29" s="33">
        <v>5</v>
      </c>
      <c r="BT29" s="33">
        <v>5</v>
      </c>
      <c r="BV29" s="33" t="s">
        <v>151</v>
      </c>
      <c r="BW29" s="33" t="s">
        <v>969</v>
      </c>
      <c r="CB29" s="33" t="s">
        <v>162</v>
      </c>
      <c r="CC29" s="33" t="s">
        <v>170</v>
      </c>
      <c r="CD29" s="33" t="s">
        <v>177</v>
      </c>
      <c r="CE29" s="33" t="s">
        <v>183</v>
      </c>
      <c r="CF29" s="33" t="s">
        <v>970</v>
      </c>
      <c r="CG29" s="33" t="s">
        <v>192</v>
      </c>
      <c r="CH29" s="33" t="s">
        <v>746</v>
      </c>
      <c r="CI29" s="33" t="s">
        <v>208</v>
      </c>
      <c r="CJ29" s="33" t="s">
        <v>214</v>
      </c>
    </row>
    <row r="30" spans="1:88" ht="15.75" customHeight="1" x14ac:dyDescent="0.2">
      <c r="A30" s="36">
        <v>42711.429227893517</v>
      </c>
      <c r="B30" s="33">
        <v>2</v>
      </c>
      <c r="C30" s="33">
        <v>5</v>
      </c>
      <c r="D30" s="33">
        <v>4</v>
      </c>
      <c r="E30" s="33">
        <v>4</v>
      </c>
      <c r="F30" s="33">
        <v>1</v>
      </c>
      <c r="G30" s="33">
        <v>5</v>
      </c>
      <c r="H30" s="33">
        <v>2</v>
      </c>
      <c r="I30" s="33">
        <v>3</v>
      </c>
      <c r="J30" s="33">
        <v>2</v>
      </c>
      <c r="K30" s="33">
        <v>3</v>
      </c>
      <c r="L30" s="33">
        <v>2</v>
      </c>
      <c r="M30" s="33">
        <v>2</v>
      </c>
      <c r="N30" s="33">
        <v>3</v>
      </c>
      <c r="O30" s="33">
        <v>2</v>
      </c>
      <c r="P30" s="33">
        <v>2</v>
      </c>
      <c r="Q30" s="33">
        <v>3</v>
      </c>
      <c r="R30" s="33">
        <v>2</v>
      </c>
      <c r="S30" s="33">
        <v>2</v>
      </c>
      <c r="T30" s="33">
        <v>2</v>
      </c>
      <c r="U30" s="33">
        <v>4</v>
      </c>
      <c r="V30" s="33">
        <v>1</v>
      </c>
      <c r="W30" s="33">
        <v>4</v>
      </c>
      <c r="X30" s="33">
        <v>2</v>
      </c>
      <c r="Y30" s="33">
        <v>3</v>
      </c>
      <c r="Z30" s="33">
        <v>2</v>
      </c>
      <c r="AA30" s="33">
        <v>3</v>
      </c>
      <c r="AB30" s="33">
        <v>3</v>
      </c>
      <c r="AC30" s="33">
        <v>2</v>
      </c>
      <c r="AD30" s="33">
        <v>4</v>
      </c>
      <c r="AE30" s="33">
        <v>4</v>
      </c>
      <c r="AF30" s="33">
        <v>3</v>
      </c>
      <c r="AG30" s="33">
        <v>2</v>
      </c>
      <c r="AH30" s="33">
        <v>4</v>
      </c>
      <c r="AI30" s="33">
        <v>4</v>
      </c>
      <c r="AJ30" s="33">
        <v>2</v>
      </c>
      <c r="AK30" s="33">
        <v>5</v>
      </c>
      <c r="AL30" s="33">
        <v>4</v>
      </c>
      <c r="AM30" s="33">
        <v>5</v>
      </c>
      <c r="AN30" s="33">
        <v>2</v>
      </c>
      <c r="AO30" s="33">
        <v>5</v>
      </c>
      <c r="AP30" s="33">
        <v>5</v>
      </c>
      <c r="AQ30" s="33">
        <v>3</v>
      </c>
      <c r="AR30" s="33">
        <v>4</v>
      </c>
      <c r="AS30" s="33">
        <v>4</v>
      </c>
      <c r="AT30" s="33">
        <v>3</v>
      </c>
      <c r="AU30" s="33">
        <v>4</v>
      </c>
      <c r="AV30" s="33">
        <v>2</v>
      </c>
      <c r="AW30" s="33">
        <v>2</v>
      </c>
      <c r="AX30" s="33">
        <v>3</v>
      </c>
      <c r="AY30" s="33">
        <v>3</v>
      </c>
      <c r="AZ30" s="33">
        <v>3</v>
      </c>
      <c r="BA30" s="33">
        <v>2</v>
      </c>
      <c r="BB30" s="33">
        <v>2</v>
      </c>
      <c r="BC30" s="33">
        <v>4</v>
      </c>
      <c r="BD30" s="33">
        <v>1</v>
      </c>
      <c r="BE30" s="33" t="s">
        <v>971</v>
      </c>
      <c r="BF30" s="33">
        <v>4</v>
      </c>
      <c r="BG30" s="33">
        <v>4</v>
      </c>
      <c r="BH30" s="33">
        <v>5</v>
      </c>
      <c r="BI30" s="33">
        <v>3</v>
      </c>
      <c r="BJ30" s="33">
        <v>2</v>
      </c>
      <c r="BK30" s="33">
        <v>4</v>
      </c>
      <c r="BL30" s="33">
        <v>4</v>
      </c>
      <c r="BM30" s="33">
        <v>3</v>
      </c>
      <c r="BN30" s="33">
        <v>4</v>
      </c>
      <c r="BO30" s="33">
        <v>3</v>
      </c>
      <c r="BP30" s="33">
        <v>3</v>
      </c>
      <c r="BQ30" s="33">
        <v>4</v>
      </c>
      <c r="BR30" s="33">
        <v>5</v>
      </c>
      <c r="BS30" s="33">
        <v>3</v>
      </c>
      <c r="BT30" s="33">
        <v>4</v>
      </c>
      <c r="BU30" s="33" t="s">
        <v>972</v>
      </c>
      <c r="BV30" s="33" t="s">
        <v>151</v>
      </c>
      <c r="BW30" s="33" t="s">
        <v>144</v>
      </c>
      <c r="CB30" s="33" t="s">
        <v>162</v>
      </c>
      <c r="CC30" s="33" t="s">
        <v>170</v>
      </c>
      <c r="CD30" s="33" t="s">
        <v>176</v>
      </c>
      <c r="CE30" s="33" t="s">
        <v>183</v>
      </c>
      <c r="CF30" s="33" t="s">
        <v>434</v>
      </c>
      <c r="CG30" s="33" t="s">
        <v>973</v>
      </c>
      <c r="CH30" s="33" t="s">
        <v>155</v>
      </c>
      <c r="CI30" s="33" t="s">
        <v>208</v>
      </c>
      <c r="CJ30" s="33" t="s">
        <v>214</v>
      </c>
    </row>
    <row r="31" spans="1:88" ht="15.75" customHeight="1" x14ac:dyDescent="0.2">
      <c r="A31" s="36">
        <v>42711.43231783565</v>
      </c>
      <c r="B31" s="33" t="s">
        <v>5</v>
      </c>
      <c r="C31" s="33" t="s">
        <v>5</v>
      </c>
      <c r="D31" s="33" t="s">
        <v>5</v>
      </c>
      <c r="E31" s="33">
        <v>4</v>
      </c>
      <c r="F31" s="33">
        <v>5</v>
      </c>
      <c r="G31" s="33">
        <v>3</v>
      </c>
      <c r="H31" s="33" t="s">
        <v>5</v>
      </c>
      <c r="I31" s="33" t="s">
        <v>5</v>
      </c>
      <c r="J31" s="33" t="s">
        <v>5</v>
      </c>
      <c r="K31" s="33" t="s">
        <v>5</v>
      </c>
      <c r="L31" s="33">
        <v>4</v>
      </c>
      <c r="M31" s="33">
        <v>5</v>
      </c>
      <c r="N31" s="33" t="s">
        <v>5</v>
      </c>
      <c r="O31" s="33" t="s">
        <v>5</v>
      </c>
      <c r="P31" s="33" t="s">
        <v>5</v>
      </c>
      <c r="Q31" s="33" t="s">
        <v>5</v>
      </c>
      <c r="R31" s="33" t="s">
        <v>5</v>
      </c>
      <c r="S31" s="33" t="s">
        <v>5</v>
      </c>
      <c r="T31" s="33" t="s">
        <v>5</v>
      </c>
      <c r="U31" s="33" t="s">
        <v>5</v>
      </c>
      <c r="V31" s="33" t="s">
        <v>5</v>
      </c>
      <c r="W31" s="33" t="s">
        <v>5</v>
      </c>
      <c r="X31" s="33" t="s">
        <v>5</v>
      </c>
      <c r="Y31" s="33" t="s">
        <v>5</v>
      </c>
      <c r="Z31" s="33" t="s">
        <v>5</v>
      </c>
      <c r="AA31" s="33" t="s">
        <v>5</v>
      </c>
      <c r="AB31" s="33" t="s">
        <v>5</v>
      </c>
      <c r="AC31" s="33">
        <v>3</v>
      </c>
      <c r="AD31" s="33">
        <v>3</v>
      </c>
      <c r="AE31" s="33">
        <v>3</v>
      </c>
      <c r="AF31" s="33">
        <v>3</v>
      </c>
      <c r="AG31" s="33">
        <v>3</v>
      </c>
      <c r="AH31" s="33">
        <v>3</v>
      </c>
      <c r="AI31" s="33">
        <v>3</v>
      </c>
      <c r="AJ31" s="33" t="s">
        <v>5</v>
      </c>
      <c r="AK31" s="33" t="s">
        <v>5</v>
      </c>
      <c r="AL31" s="33" t="s">
        <v>5</v>
      </c>
      <c r="AM31" s="33">
        <v>3</v>
      </c>
      <c r="AN31" s="33">
        <v>5</v>
      </c>
      <c r="AO31" s="33" t="s">
        <v>5</v>
      </c>
      <c r="AP31" s="33" t="s">
        <v>5</v>
      </c>
      <c r="AQ31" s="33" t="s">
        <v>5</v>
      </c>
      <c r="AR31" s="33" t="s">
        <v>5</v>
      </c>
      <c r="AS31" s="33" t="s">
        <v>5</v>
      </c>
      <c r="AT31" s="33">
        <v>4</v>
      </c>
      <c r="AU31" s="33">
        <v>5</v>
      </c>
      <c r="AV31" s="33" t="s">
        <v>5</v>
      </c>
      <c r="AW31" s="33" t="s">
        <v>5</v>
      </c>
      <c r="AX31" s="33" t="s">
        <v>5</v>
      </c>
      <c r="AY31" s="33" t="s">
        <v>5</v>
      </c>
      <c r="AZ31" s="33" t="s">
        <v>5</v>
      </c>
      <c r="BA31" s="33" t="s">
        <v>5</v>
      </c>
      <c r="BB31" s="33" t="s">
        <v>5</v>
      </c>
      <c r="BC31" s="33" t="s">
        <v>5</v>
      </c>
      <c r="BD31" s="33" t="s">
        <v>5</v>
      </c>
      <c r="BE31" s="33" t="s">
        <v>974</v>
      </c>
      <c r="BF31" s="33">
        <v>5</v>
      </c>
      <c r="BG31" s="33" t="s">
        <v>5</v>
      </c>
      <c r="BH31" s="33" t="s">
        <v>5</v>
      </c>
      <c r="BI31" s="33">
        <v>5</v>
      </c>
      <c r="BJ31" s="33">
        <v>5</v>
      </c>
      <c r="BK31" s="33" t="s">
        <v>5</v>
      </c>
      <c r="BL31" s="33" t="s">
        <v>5</v>
      </c>
      <c r="BM31" s="33" t="s">
        <v>5</v>
      </c>
      <c r="BN31" s="33" t="s">
        <v>5</v>
      </c>
      <c r="BO31" s="33">
        <v>5</v>
      </c>
      <c r="BP31" s="33">
        <v>5</v>
      </c>
      <c r="BQ31" s="33">
        <v>5</v>
      </c>
      <c r="BR31" s="33">
        <v>5</v>
      </c>
      <c r="BS31" s="33">
        <v>5</v>
      </c>
      <c r="BT31" s="33" t="s">
        <v>5</v>
      </c>
      <c r="BV31" s="33" t="s">
        <v>151</v>
      </c>
      <c r="BW31" s="33" t="s">
        <v>147</v>
      </c>
      <c r="CB31" s="33" t="s">
        <v>162</v>
      </c>
      <c r="CC31" s="33" t="s">
        <v>171</v>
      </c>
      <c r="CD31" s="33" t="s">
        <v>176</v>
      </c>
      <c r="CE31" s="33" t="s">
        <v>183</v>
      </c>
      <c r="CF31" s="33" t="s">
        <v>975</v>
      </c>
      <c r="CG31" s="33" t="s">
        <v>204</v>
      </c>
      <c r="CH31" s="33" t="s">
        <v>976</v>
      </c>
      <c r="CI31" s="33" t="s">
        <v>363</v>
      </c>
      <c r="CJ31" s="33" t="s">
        <v>977</v>
      </c>
    </row>
    <row r="32" spans="1:88" ht="15.75" customHeight="1" x14ac:dyDescent="0.2">
      <c r="A32" s="36">
        <v>42711.433782858796</v>
      </c>
      <c r="B32" s="33" t="s">
        <v>5</v>
      </c>
      <c r="C32" s="33">
        <v>5</v>
      </c>
      <c r="D32" s="33">
        <v>5</v>
      </c>
      <c r="E32" s="33" t="s">
        <v>5</v>
      </c>
      <c r="F32" s="33" t="s">
        <v>5</v>
      </c>
      <c r="G32" s="33">
        <v>5</v>
      </c>
      <c r="H32" s="33">
        <v>2</v>
      </c>
      <c r="I32" s="33">
        <v>1</v>
      </c>
      <c r="J32" s="33">
        <v>1</v>
      </c>
      <c r="K32" s="33">
        <v>3</v>
      </c>
      <c r="L32" s="33" t="s">
        <v>5</v>
      </c>
      <c r="M32" s="33" t="s">
        <v>5</v>
      </c>
      <c r="N32" s="33">
        <v>1</v>
      </c>
      <c r="O32" s="33">
        <v>2</v>
      </c>
      <c r="P32" s="33">
        <v>5</v>
      </c>
      <c r="Q32" s="33">
        <v>3</v>
      </c>
      <c r="R32" s="33">
        <v>1</v>
      </c>
      <c r="S32" s="33">
        <v>4</v>
      </c>
      <c r="T32" s="33">
        <v>2</v>
      </c>
      <c r="U32" s="33" t="s">
        <v>5</v>
      </c>
      <c r="V32" s="33">
        <v>2</v>
      </c>
      <c r="W32" s="33">
        <v>5</v>
      </c>
      <c r="X32" s="33" t="s">
        <v>5</v>
      </c>
      <c r="Y32" s="33">
        <v>4</v>
      </c>
      <c r="Z32" s="33" t="s">
        <v>5</v>
      </c>
      <c r="AA32" s="33">
        <v>4</v>
      </c>
      <c r="AB32" s="33" t="s">
        <v>5</v>
      </c>
      <c r="AC32" s="33">
        <v>4</v>
      </c>
      <c r="AD32" s="33">
        <v>4</v>
      </c>
      <c r="AE32" s="33">
        <v>1</v>
      </c>
      <c r="AF32" s="33">
        <v>4</v>
      </c>
      <c r="AG32" s="33">
        <v>5</v>
      </c>
      <c r="AH32" s="33">
        <v>4</v>
      </c>
      <c r="AI32" s="33">
        <v>4</v>
      </c>
      <c r="AJ32" s="33" t="s">
        <v>5</v>
      </c>
      <c r="AK32" s="33">
        <v>5</v>
      </c>
      <c r="AL32" s="33">
        <v>5</v>
      </c>
      <c r="AM32" s="33" t="s">
        <v>5</v>
      </c>
      <c r="AN32" s="33">
        <v>2</v>
      </c>
      <c r="AO32" s="33">
        <v>5</v>
      </c>
      <c r="AP32" s="33">
        <v>3</v>
      </c>
      <c r="AQ32" s="33">
        <v>1</v>
      </c>
      <c r="AR32" s="33" t="s">
        <v>5</v>
      </c>
      <c r="AS32" s="33">
        <v>4</v>
      </c>
      <c r="AT32" s="33">
        <v>3</v>
      </c>
      <c r="AU32" s="33">
        <v>2</v>
      </c>
      <c r="AV32" s="33">
        <v>1</v>
      </c>
      <c r="AW32" s="33">
        <v>1</v>
      </c>
      <c r="AX32" s="33">
        <v>5</v>
      </c>
      <c r="AY32" s="33">
        <v>2</v>
      </c>
      <c r="AZ32" s="33">
        <v>1</v>
      </c>
      <c r="BA32" s="33">
        <v>2</v>
      </c>
      <c r="BB32" s="33">
        <v>2</v>
      </c>
      <c r="BC32" s="33">
        <v>3</v>
      </c>
      <c r="BD32" s="33">
        <v>2</v>
      </c>
      <c r="BE32" s="33" t="s">
        <v>978</v>
      </c>
      <c r="BF32" s="33">
        <v>3</v>
      </c>
      <c r="BG32" s="33">
        <v>4</v>
      </c>
      <c r="BH32" s="33">
        <v>4</v>
      </c>
      <c r="BI32" s="33">
        <v>3</v>
      </c>
      <c r="BJ32" s="33">
        <v>4</v>
      </c>
      <c r="BK32" s="33">
        <v>4</v>
      </c>
      <c r="BL32" s="33">
        <v>3</v>
      </c>
      <c r="BM32" s="33">
        <v>4</v>
      </c>
      <c r="BN32" s="33">
        <v>4</v>
      </c>
      <c r="BO32" s="33">
        <v>4</v>
      </c>
      <c r="BP32" s="33">
        <v>4</v>
      </c>
      <c r="BQ32" s="33">
        <v>5</v>
      </c>
      <c r="BR32" s="33">
        <v>5</v>
      </c>
      <c r="BS32" s="33">
        <v>4</v>
      </c>
      <c r="BT32" s="33">
        <v>3</v>
      </c>
      <c r="BU32" s="33" t="s">
        <v>979</v>
      </c>
      <c r="BV32" s="33" t="s">
        <v>151</v>
      </c>
      <c r="BW32" s="33" t="s">
        <v>147</v>
      </c>
      <c r="CB32" s="33" t="s">
        <v>162</v>
      </c>
      <c r="CC32" s="33" t="s">
        <v>170</v>
      </c>
      <c r="CD32" s="33" t="s">
        <v>179</v>
      </c>
      <c r="CE32" s="33" t="s">
        <v>184</v>
      </c>
      <c r="CF32" s="33" t="s">
        <v>407</v>
      </c>
      <c r="CG32" s="33" t="s">
        <v>192</v>
      </c>
      <c r="CH32" s="33" t="s">
        <v>980</v>
      </c>
      <c r="CI32" s="33" t="s">
        <v>208</v>
      </c>
      <c r="CJ32" s="33" t="s">
        <v>214</v>
      </c>
    </row>
    <row r="33" spans="1:88" ht="15.75" customHeight="1" x14ac:dyDescent="0.2">
      <c r="A33" s="36">
        <v>42711.447154768517</v>
      </c>
      <c r="B33" s="33">
        <v>2</v>
      </c>
      <c r="C33" s="33">
        <v>5</v>
      </c>
      <c r="D33" s="33">
        <v>4</v>
      </c>
      <c r="E33" s="33">
        <v>4</v>
      </c>
      <c r="F33" s="33">
        <v>5</v>
      </c>
      <c r="G33" s="33">
        <v>5</v>
      </c>
      <c r="H33" s="33">
        <v>5</v>
      </c>
      <c r="I33" s="33">
        <v>5</v>
      </c>
      <c r="J33" s="33">
        <v>5</v>
      </c>
      <c r="K33" s="33">
        <v>4</v>
      </c>
      <c r="L33" s="33">
        <v>3</v>
      </c>
      <c r="M33" s="33">
        <v>2</v>
      </c>
      <c r="N33" s="33">
        <v>2</v>
      </c>
      <c r="O33" s="33">
        <v>4</v>
      </c>
      <c r="P33" s="33">
        <v>5</v>
      </c>
      <c r="Q33" s="33">
        <v>5</v>
      </c>
      <c r="R33" s="33">
        <v>3</v>
      </c>
      <c r="S33" s="33">
        <v>4</v>
      </c>
      <c r="T33" s="33">
        <v>3</v>
      </c>
      <c r="U33" s="33">
        <v>4</v>
      </c>
      <c r="V33" s="33">
        <v>4</v>
      </c>
      <c r="W33" s="33">
        <v>3</v>
      </c>
      <c r="X33" s="33">
        <v>3</v>
      </c>
      <c r="Y33" s="33">
        <v>5</v>
      </c>
      <c r="Z33" s="33">
        <v>4</v>
      </c>
      <c r="AA33" s="33">
        <v>4</v>
      </c>
      <c r="AB33" s="33">
        <v>2</v>
      </c>
      <c r="AC33" s="33">
        <v>2</v>
      </c>
      <c r="AD33" s="33">
        <v>3</v>
      </c>
      <c r="AE33" s="33">
        <v>3</v>
      </c>
      <c r="AF33" s="33">
        <v>2</v>
      </c>
      <c r="AG33" s="33">
        <v>3</v>
      </c>
      <c r="AH33" s="33">
        <v>4</v>
      </c>
      <c r="AI33" s="33">
        <v>1</v>
      </c>
      <c r="AJ33" s="33">
        <v>2</v>
      </c>
      <c r="AK33" s="33">
        <v>5</v>
      </c>
      <c r="AL33" s="33">
        <v>3</v>
      </c>
      <c r="AM33" s="33">
        <v>3</v>
      </c>
      <c r="AN33" s="33">
        <v>5</v>
      </c>
      <c r="AO33" s="33">
        <v>5</v>
      </c>
      <c r="AP33" s="33">
        <v>4</v>
      </c>
      <c r="AQ33" s="33">
        <v>5</v>
      </c>
      <c r="AR33" s="33">
        <v>4</v>
      </c>
      <c r="AS33" s="33">
        <v>4</v>
      </c>
      <c r="AT33" s="33">
        <v>2</v>
      </c>
      <c r="AU33" s="33">
        <v>3</v>
      </c>
      <c r="AV33" s="33">
        <v>1</v>
      </c>
      <c r="AW33" s="33">
        <v>3</v>
      </c>
      <c r="AX33" s="33">
        <v>5</v>
      </c>
      <c r="AY33" s="33">
        <v>5</v>
      </c>
      <c r="AZ33" s="33">
        <v>3</v>
      </c>
      <c r="BA33" s="33">
        <v>4</v>
      </c>
      <c r="BB33" s="33">
        <v>3</v>
      </c>
      <c r="BC33" s="33">
        <v>4</v>
      </c>
      <c r="BD33" s="33">
        <v>3</v>
      </c>
      <c r="BF33" s="33">
        <v>5</v>
      </c>
      <c r="BG33" s="33">
        <v>3</v>
      </c>
      <c r="BH33" s="33">
        <v>5</v>
      </c>
      <c r="BI33" s="33">
        <v>4</v>
      </c>
      <c r="BJ33" s="33">
        <v>4</v>
      </c>
      <c r="BK33" s="33">
        <v>3</v>
      </c>
      <c r="BL33" s="33">
        <v>4</v>
      </c>
      <c r="BM33" s="33">
        <v>4</v>
      </c>
      <c r="BN33" s="33">
        <v>2</v>
      </c>
      <c r="BO33" s="33">
        <v>3</v>
      </c>
      <c r="BP33" s="33">
        <v>4</v>
      </c>
      <c r="BQ33" s="33">
        <v>4</v>
      </c>
      <c r="BR33" s="33">
        <v>5</v>
      </c>
      <c r="BS33" s="33">
        <v>5</v>
      </c>
      <c r="BT33" s="33">
        <v>4</v>
      </c>
      <c r="BU33" s="33" t="s">
        <v>981</v>
      </c>
      <c r="BV33" s="33" t="s">
        <v>151</v>
      </c>
      <c r="BW33" s="33" t="s">
        <v>147</v>
      </c>
      <c r="CB33" s="33" t="s">
        <v>162</v>
      </c>
      <c r="CC33" s="33" t="s">
        <v>171</v>
      </c>
      <c r="CD33" s="33" t="s">
        <v>176</v>
      </c>
      <c r="CE33" s="33" t="s">
        <v>184</v>
      </c>
      <c r="CF33" s="33" t="s">
        <v>982</v>
      </c>
      <c r="CG33" s="33" t="s">
        <v>202</v>
      </c>
      <c r="CH33" s="33" t="s">
        <v>306</v>
      </c>
      <c r="CI33" s="33" t="s">
        <v>208</v>
      </c>
      <c r="CJ33" s="33" t="s">
        <v>214</v>
      </c>
    </row>
    <row r="34" spans="1:88" ht="15.75" customHeight="1" x14ac:dyDescent="0.2">
      <c r="A34" s="36">
        <v>42711.454940219905</v>
      </c>
      <c r="B34" s="33">
        <v>2</v>
      </c>
      <c r="C34" s="33">
        <v>2</v>
      </c>
      <c r="D34" s="33">
        <v>2</v>
      </c>
      <c r="E34" s="33">
        <v>2</v>
      </c>
      <c r="F34" s="33">
        <v>2</v>
      </c>
      <c r="G34" s="33">
        <v>5</v>
      </c>
      <c r="H34" s="33">
        <v>3</v>
      </c>
      <c r="I34" s="33">
        <v>2</v>
      </c>
      <c r="J34" s="33">
        <v>3</v>
      </c>
      <c r="K34" s="33">
        <v>3</v>
      </c>
      <c r="L34" s="33">
        <v>3</v>
      </c>
      <c r="M34" s="33">
        <v>3</v>
      </c>
      <c r="N34" s="33">
        <v>2</v>
      </c>
      <c r="O34" s="33">
        <v>4</v>
      </c>
      <c r="P34" s="33">
        <v>3</v>
      </c>
      <c r="Q34" s="33">
        <v>2</v>
      </c>
      <c r="R34" s="33">
        <v>3</v>
      </c>
      <c r="S34" s="33">
        <v>2</v>
      </c>
      <c r="T34" s="33">
        <v>2</v>
      </c>
      <c r="U34" s="33">
        <v>4</v>
      </c>
      <c r="V34" s="33">
        <v>1</v>
      </c>
      <c r="W34" s="33">
        <v>4</v>
      </c>
      <c r="X34" s="33">
        <v>4</v>
      </c>
      <c r="Y34" s="33">
        <v>4</v>
      </c>
      <c r="Z34" s="33">
        <v>5</v>
      </c>
      <c r="AA34" s="33">
        <v>4</v>
      </c>
      <c r="AB34" s="33">
        <v>3</v>
      </c>
      <c r="AC34" s="33">
        <v>3</v>
      </c>
      <c r="AD34" s="33">
        <v>4</v>
      </c>
      <c r="AE34" s="33">
        <v>3</v>
      </c>
      <c r="AF34" s="33">
        <v>3</v>
      </c>
      <c r="AG34" s="33">
        <v>4</v>
      </c>
      <c r="AH34" s="33">
        <v>3</v>
      </c>
      <c r="AI34" s="33">
        <v>3</v>
      </c>
      <c r="AJ34" s="33">
        <v>3</v>
      </c>
      <c r="AK34" s="33">
        <v>3</v>
      </c>
      <c r="AL34" s="33">
        <v>3</v>
      </c>
      <c r="AM34" s="33">
        <v>2</v>
      </c>
      <c r="AN34" s="33">
        <v>2</v>
      </c>
      <c r="AO34" s="33">
        <v>5</v>
      </c>
      <c r="AP34" s="33">
        <v>2</v>
      </c>
      <c r="AQ34" s="33">
        <v>2</v>
      </c>
      <c r="AR34" s="33">
        <v>3</v>
      </c>
      <c r="AS34" s="33">
        <v>3</v>
      </c>
      <c r="AT34" s="33">
        <v>4</v>
      </c>
      <c r="AU34" s="33">
        <v>3</v>
      </c>
      <c r="AV34" s="33">
        <v>3</v>
      </c>
      <c r="AW34" s="33">
        <v>4</v>
      </c>
      <c r="AX34" s="33">
        <v>3</v>
      </c>
      <c r="AY34" s="33">
        <v>3</v>
      </c>
      <c r="AZ34" s="33">
        <v>4</v>
      </c>
      <c r="BA34" s="33">
        <v>3</v>
      </c>
      <c r="BB34" s="33">
        <v>3</v>
      </c>
      <c r="BC34" s="33">
        <v>3</v>
      </c>
      <c r="BD34" s="33">
        <v>2</v>
      </c>
      <c r="BF34" s="33">
        <v>3</v>
      </c>
      <c r="BG34" s="33">
        <v>4</v>
      </c>
      <c r="BH34" s="33">
        <v>5</v>
      </c>
      <c r="BI34" s="33">
        <v>4</v>
      </c>
      <c r="BJ34" s="33">
        <v>3</v>
      </c>
      <c r="BK34" s="33">
        <v>3</v>
      </c>
      <c r="BL34" s="33">
        <v>3</v>
      </c>
      <c r="BM34" s="33">
        <v>5</v>
      </c>
      <c r="BN34" s="33">
        <v>4</v>
      </c>
      <c r="BO34" s="33">
        <v>2</v>
      </c>
      <c r="BP34" s="33">
        <v>5</v>
      </c>
      <c r="BQ34" s="33">
        <v>5</v>
      </c>
      <c r="BR34" s="33">
        <v>4</v>
      </c>
      <c r="BS34" s="33">
        <v>4</v>
      </c>
      <c r="BT34" s="33">
        <v>4</v>
      </c>
      <c r="BU34" s="33" t="s">
        <v>983</v>
      </c>
      <c r="BV34" s="33" t="s">
        <v>151</v>
      </c>
      <c r="BW34" s="33" t="s">
        <v>146</v>
      </c>
      <c r="BX34" s="33" t="s">
        <v>904</v>
      </c>
      <c r="BY34" s="33" t="s">
        <v>984</v>
      </c>
      <c r="CB34" s="33" t="s">
        <v>163</v>
      </c>
      <c r="CC34" s="33" t="s">
        <v>170</v>
      </c>
      <c r="CD34" s="33" t="s">
        <v>176</v>
      </c>
      <c r="CE34" s="33" t="s">
        <v>183</v>
      </c>
      <c r="CF34" s="33" t="s">
        <v>985</v>
      </c>
      <c r="CG34" s="33" t="s">
        <v>203</v>
      </c>
      <c r="CH34" s="33" t="s">
        <v>377</v>
      </c>
      <c r="CI34" s="33" t="s">
        <v>208</v>
      </c>
      <c r="CJ34" s="33" t="s">
        <v>214</v>
      </c>
    </row>
    <row r="35" spans="1:88" ht="15.75" customHeight="1" x14ac:dyDescent="0.2">
      <c r="A35" s="36">
        <v>42711.46063105324</v>
      </c>
      <c r="B35" s="33">
        <v>3</v>
      </c>
      <c r="C35" s="33">
        <v>4</v>
      </c>
      <c r="D35" s="33">
        <v>4</v>
      </c>
      <c r="E35" s="33">
        <v>2</v>
      </c>
      <c r="F35" s="33">
        <v>4</v>
      </c>
      <c r="G35" s="33">
        <v>1</v>
      </c>
      <c r="H35" s="33">
        <v>1</v>
      </c>
      <c r="I35" s="33">
        <v>2</v>
      </c>
      <c r="J35" s="33">
        <v>4</v>
      </c>
      <c r="K35" s="33">
        <v>2</v>
      </c>
      <c r="L35" s="33">
        <v>2</v>
      </c>
      <c r="M35" s="33">
        <v>4</v>
      </c>
      <c r="N35" s="33">
        <v>3</v>
      </c>
      <c r="O35" s="33">
        <v>1</v>
      </c>
      <c r="P35" s="33">
        <v>2</v>
      </c>
      <c r="Q35" s="33">
        <v>2</v>
      </c>
      <c r="R35" s="33">
        <v>1</v>
      </c>
      <c r="S35" s="33">
        <v>4</v>
      </c>
      <c r="T35" s="33">
        <v>4</v>
      </c>
      <c r="U35" s="33">
        <v>3</v>
      </c>
      <c r="V35" s="33">
        <v>4</v>
      </c>
      <c r="W35" s="33">
        <v>1</v>
      </c>
      <c r="X35" s="33">
        <v>2</v>
      </c>
      <c r="Y35" s="33">
        <v>2</v>
      </c>
      <c r="Z35" s="33">
        <v>2</v>
      </c>
      <c r="AA35" s="33">
        <v>3</v>
      </c>
      <c r="AB35" s="33">
        <v>2</v>
      </c>
      <c r="AC35" s="33">
        <v>2</v>
      </c>
      <c r="AD35" s="33">
        <v>3</v>
      </c>
      <c r="AE35" s="33">
        <v>3</v>
      </c>
      <c r="AF35" s="33">
        <v>1</v>
      </c>
      <c r="AG35" s="33">
        <v>1</v>
      </c>
      <c r="AH35" s="33">
        <v>2</v>
      </c>
      <c r="AI35" s="33">
        <v>3</v>
      </c>
      <c r="AJ35" s="33">
        <v>3</v>
      </c>
      <c r="AK35" s="33">
        <v>4</v>
      </c>
      <c r="AL35" s="33">
        <v>4</v>
      </c>
      <c r="AM35" s="33">
        <v>2</v>
      </c>
      <c r="AN35" s="33">
        <v>4</v>
      </c>
      <c r="AO35" s="33">
        <v>1</v>
      </c>
      <c r="AP35" s="33">
        <v>1</v>
      </c>
      <c r="AQ35" s="33">
        <v>1</v>
      </c>
      <c r="AR35" s="33">
        <v>3</v>
      </c>
      <c r="AS35" s="33">
        <v>3</v>
      </c>
      <c r="AT35" s="33">
        <v>2</v>
      </c>
      <c r="AU35" s="33">
        <v>4</v>
      </c>
      <c r="AV35" s="33">
        <v>3</v>
      </c>
      <c r="AW35" s="33">
        <v>1</v>
      </c>
      <c r="AX35" s="33">
        <v>2</v>
      </c>
      <c r="AY35" s="33">
        <v>1</v>
      </c>
      <c r="AZ35" s="33">
        <v>1</v>
      </c>
      <c r="BA35" s="33">
        <v>4</v>
      </c>
      <c r="BB35" s="33">
        <v>4</v>
      </c>
      <c r="BC35" s="33">
        <v>4</v>
      </c>
      <c r="BD35" s="33">
        <v>4</v>
      </c>
      <c r="BF35" s="33">
        <v>1</v>
      </c>
      <c r="BG35" s="33">
        <v>1</v>
      </c>
      <c r="BH35" s="33">
        <v>1</v>
      </c>
      <c r="BI35" s="33">
        <v>4</v>
      </c>
      <c r="BJ35" s="33">
        <v>1</v>
      </c>
      <c r="BK35" s="33">
        <v>3</v>
      </c>
      <c r="BL35" s="33">
        <v>3</v>
      </c>
      <c r="BM35" s="33">
        <v>1</v>
      </c>
      <c r="BN35" s="33">
        <v>4</v>
      </c>
      <c r="BO35" s="33">
        <v>3</v>
      </c>
      <c r="BP35" s="33">
        <v>1</v>
      </c>
      <c r="BQ35" s="33">
        <v>1</v>
      </c>
      <c r="BR35" s="33">
        <v>1</v>
      </c>
      <c r="BS35" s="33">
        <v>1</v>
      </c>
      <c r="BT35" s="33">
        <v>1</v>
      </c>
      <c r="BV35" s="33" t="s">
        <v>151</v>
      </c>
      <c r="BW35" s="33" t="s">
        <v>147</v>
      </c>
      <c r="BX35" s="33" t="s">
        <v>986</v>
      </c>
      <c r="CB35" s="33" t="s">
        <v>163</v>
      </c>
      <c r="CC35" s="33" t="s">
        <v>170</v>
      </c>
      <c r="CD35" s="33" t="s">
        <v>179</v>
      </c>
      <c r="CE35" s="33" t="s">
        <v>183</v>
      </c>
      <c r="CF35" s="33" t="s">
        <v>987</v>
      </c>
      <c r="CG35" s="33" t="s">
        <v>988</v>
      </c>
      <c r="CH35" s="33" t="s">
        <v>737</v>
      </c>
      <c r="CI35" s="33" t="s">
        <v>208</v>
      </c>
      <c r="CJ35" s="33" t="s">
        <v>214</v>
      </c>
    </row>
    <row r="36" spans="1:88" ht="15.75" customHeight="1" x14ac:dyDescent="0.2">
      <c r="A36" s="36">
        <v>42711.461057118053</v>
      </c>
      <c r="B36" s="33">
        <v>2</v>
      </c>
      <c r="C36" s="33">
        <v>1</v>
      </c>
      <c r="D36" s="33">
        <v>2</v>
      </c>
      <c r="E36" s="33">
        <v>1</v>
      </c>
      <c r="F36" s="33">
        <v>3</v>
      </c>
      <c r="G36" s="33">
        <v>5</v>
      </c>
      <c r="H36" s="33">
        <v>1</v>
      </c>
      <c r="I36" s="33">
        <v>1</v>
      </c>
      <c r="J36" s="33">
        <v>3</v>
      </c>
      <c r="K36" s="33">
        <v>1</v>
      </c>
      <c r="L36" s="33">
        <v>2</v>
      </c>
      <c r="M36" s="33">
        <v>3</v>
      </c>
      <c r="N36" s="33">
        <v>2</v>
      </c>
      <c r="O36" s="33">
        <v>1</v>
      </c>
      <c r="P36" s="33" t="s">
        <v>5</v>
      </c>
      <c r="Q36" s="33">
        <v>5</v>
      </c>
      <c r="R36" s="33">
        <v>1</v>
      </c>
      <c r="S36" s="33">
        <v>1</v>
      </c>
      <c r="T36" s="33">
        <v>1</v>
      </c>
      <c r="U36" s="33">
        <v>1</v>
      </c>
      <c r="V36" s="33">
        <v>3</v>
      </c>
      <c r="W36" s="33">
        <v>1</v>
      </c>
      <c r="X36" s="33">
        <v>5</v>
      </c>
      <c r="Y36" s="33">
        <v>4</v>
      </c>
      <c r="Z36" s="33">
        <v>3</v>
      </c>
      <c r="AA36" s="33">
        <v>5</v>
      </c>
      <c r="AB36" s="33">
        <v>3</v>
      </c>
      <c r="AC36" s="33">
        <v>4</v>
      </c>
      <c r="AD36" s="33">
        <v>3</v>
      </c>
      <c r="AE36" s="33">
        <v>3</v>
      </c>
      <c r="AF36" s="33">
        <v>5</v>
      </c>
      <c r="AG36" s="33">
        <v>5</v>
      </c>
      <c r="AH36" s="33">
        <v>5</v>
      </c>
      <c r="AI36" s="33">
        <v>5</v>
      </c>
      <c r="AJ36" s="33">
        <v>3</v>
      </c>
      <c r="AK36" s="33">
        <v>4</v>
      </c>
      <c r="AL36" s="33">
        <v>4</v>
      </c>
      <c r="AM36" s="33">
        <v>1</v>
      </c>
      <c r="AN36" s="33">
        <v>4</v>
      </c>
      <c r="AO36" s="33">
        <v>5</v>
      </c>
      <c r="AP36" s="33">
        <v>1</v>
      </c>
      <c r="AQ36" s="33">
        <v>1</v>
      </c>
      <c r="AR36" s="33">
        <v>5</v>
      </c>
      <c r="AS36" s="33">
        <v>1</v>
      </c>
      <c r="AT36" s="33">
        <v>1</v>
      </c>
      <c r="AU36" s="33">
        <v>3</v>
      </c>
      <c r="AV36" s="33">
        <v>1</v>
      </c>
      <c r="AW36" s="33">
        <v>1</v>
      </c>
      <c r="AX36" s="33">
        <v>5</v>
      </c>
      <c r="AY36" s="33">
        <v>1</v>
      </c>
      <c r="AZ36" s="33">
        <v>1</v>
      </c>
      <c r="BA36" s="33">
        <v>1</v>
      </c>
      <c r="BB36" s="33">
        <v>1</v>
      </c>
      <c r="BC36" s="33">
        <v>1</v>
      </c>
      <c r="BD36" s="33">
        <v>3</v>
      </c>
      <c r="BF36" s="33">
        <v>5</v>
      </c>
      <c r="BG36" s="33">
        <v>4</v>
      </c>
      <c r="BH36" s="33">
        <v>5</v>
      </c>
      <c r="BI36" s="33">
        <v>3</v>
      </c>
      <c r="BJ36" s="33">
        <v>4</v>
      </c>
      <c r="BK36" s="33">
        <v>3</v>
      </c>
      <c r="BL36" s="33">
        <v>4</v>
      </c>
      <c r="BM36" s="33">
        <v>4</v>
      </c>
      <c r="BN36" s="33">
        <v>4</v>
      </c>
      <c r="BO36" s="33">
        <v>5</v>
      </c>
      <c r="BP36" s="33">
        <v>4</v>
      </c>
      <c r="BQ36" s="33">
        <v>5</v>
      </c>
      <c r="BR36" s="33">
        <v>5</v>
      </c>
      <c r="BS36" s="33">
        <v>5</v>
      </c>
      <c r="BT36" s="33">
        <v>4</v>
      </c>
      <c r="BV36" s="33" t="s">
        <v>151</v>
      </c>
      <c r="BW36" s="33" t="s">
        <v>144</v>
      </c>
      <c r="BY36" s="33" t="s">
        <v>919</v>
      </c>
      <c r="CB36" s="33" t="s">
        <v>162</v>
      </c>
      <c r="CC36" s="33" t="s">
        <v>172</v>
      </c>
      <c r="CD36" s="33" t="s">
        <v>176</v>
      </c>
      <c r="CE36" s="33" t="s">
        <v>183</v>
      </c>
      <c r="CF36" s="33" t="s">
        <v>989</v>
      </c>
      <c r="CG36" s="33" t="s">
        <v>203</v>
      </c>
      <c r="CH36" s="33" t="s">
        <v>192</v>
      </c>
      <c r="CI36" s="33" t="s">
        <v>307</v>
      </c>
      <c r="CJ36" s="33" t="s">
        <v>554</v>
      </c>
    </row>
    <row r="37" spans="1:88" ht="12.75" x14ac:dyDescent="0.2">
      <c r="A37" s="36">
        <v>42711.461633541665</v>
      </c>
      <c r="B37" s="33">
        <v>5</v>
      </c>
      <c r="C37" s="33">
        <v>5</v>
      </c>
      <c r="D37" s="33">
        <v>5</v>
      </c>
      <c r="E37" s="33">
        <v>5</v>
      </c>
      <c r="F37" s="33">
        <v>2</v>
      </c>
      <c r="G37" s="33">
        <v>5</v>
      </c>
      <c r="H37" s="33">
        <v>4</v>
      </c>
      <c r="I37" s="33">
        <v>5</v>
      </c>
      <c r="J37" s="33">
        <v>5</v>
      </c>
      <c r="K37" s="33">
        <v>4</v>
      </c>
      <c r="L37" s="33">
        <v>4</v>
      </c>
      <c r="M37" s="33">
        <v>3</v>
      </c>
      <c r="N37" s="33">
        <v>2</v>
      </c>
      <c r="O37" s="33">
        <v>4</v>
      </c>
      <c r="P37" s="33">
        <v>5</v>
      </c>
      <c r="Q37" s="33">
        <v>5</v>
      </c>
      <c r="R37" s="33">
        <v>3</v>
      </c>
      <c r="S37" s="33">
        <v>2</v>
      </c>
      <c r="T37" s="33">
        <v>3</v>
      </c>
      <c r="U37" s="33">
        <v>3</v>
      </c>
      <c r="V37" s="33">
        <v>1</v>
      </c>
      <c r="W37" s="33">
        <v>4</v>
      </c>
      <c r="X37" s="33">
        <v>5</v>
      </c>
      <c r="Y37" s="33">
        <v>5</v>
      </c>
      <c r="Z37" s="33">
        <v>5</v>
      </c>
      <c r="AA37" s="33">
        <v>4</v>
      </c>
      <c r="AB37" s="33">
        <v>5</v>
      </c>
      <c r="AC37" s="33">
        <v>5</v>
      </c>
      <c r="AD37" s="33">
        <v>4</v>
      </c>
      <c r="AE37" s="33">
        <v>4</v>
      </c>
      <c r="AF37" s="33">
        <v>4</v>
      </c>
      <c r="AG37" s="33">
        <v>4</v>
      </c>
      <c r="AH37" s="33">
        <v>4</v>
      </c>
      <c r="AI37" s="33">
        <v>4</v>
      </c>
      <c r="AJ37" s="33">
        <v>4</v>
      </c>
      <c r="AK37" s="33">
        <v>4</v>
      </c>
      <c r="AL37" s="33">
        <v>5</v>
      </c>
      <c r="AM37" s="33">
        <v>3</v>
      </c>
      <c r="AN37" s="33">
        <v>4</v>
      </c>
      <c r="AO37" s="33">
        <v>5</v>
      </c>
      <c r="AP37" s="33">
        <v>4</v>
      </c>
      <c r="AQ37" s="33">
        <v>3</v>
      </c>
      <c r="AR37" s="33">
        <v>4</v>
      </c>
      <c r="AS37" s="33">
        <v>4</v>
      </c>
      <c r="AT37" s="33">
        <v>4</v>
      </c>
      <c r="AU37" s="33">
        <v>2</v>
      </c>
      <c r="AV37" s="33">
        <v>2</v>
      </c>
      <c r="AW37" s="33">
        <v>4</v>
      </c>
      <c r="AX37" s="33">
        <v>4</v>
      </c>
      <c r="AY37" s="33">
        <v>3</v>
      </c>
      <c r="AZ37" s="33">
        <v>3</v>
      </c>
      <c r="BA37" s="33">
        <v>2</v>
      </c>
      <c r="BB37" s="33">
        <v>1</v>
      </c>
      <c r="BC37" s="33">
        <v>3</v>
      </c>
      <c r="BD37" s="33">
        <v>3</v>
      </c>
      <c r="BE37" s="33" t="s">
        <v>990</v>
      </c>
      <c r="BF37" s="33">
        <v>5</v>
      </c>
      <c r="BG37" s="33">
        <v>4</v>
      </c>
      <c r="BH37" s="33">
        <v>5</v>
      </c>
      <c r="BI37" s="33">
        <v>5</v>
      </c>
      <c r="BJ37" s="33">
        <v>4</v>
      </c>
      <c r="BK37" s="33">
        <v>5</v>
      </c>
      <c r="BL37" s="33">
        <v>4</v>
      </c>
      <c r="BM37" s="33">
        <v>4</v>
      </c>
      <c r="BN37" s="33">
        <v>5</v>
      </c>
      <c r="BO37" s="33">
        <v>4</v>
      </c>
      <c r="BP37" s="33">
        <v>5</v>
      </c>
      <c r="BQ37" s="33">
        <v>5</v>
      </c>
      <c r="BR37" s="33">
        <v>5</v>
      </c>
      <c r="BS37" s="33">
        <v>4</v>
      </c>
      <c r="BT37" s="33">
        <v>5</v>
      </c>
      <c r="BV37" s="33" t="s">
        <v>151</v>
      </c>
      <c r="BW37" s="33" t="s">
        <v>147</v>
      </c>
      <c r="CB37" s="33" t="s">
        <v>163</v>
      </c>
      <c r="CC37" s="33" t="s">
        <v>169</v>
      </c>
      <c r="CD37" s="33" t="s">
        <v>176</v>
      </c>
      <c r="CE37" s="33" t="s">
        <v>183</v>
      </c>
      <c r="CF37" s="33" t="s">
        <v>991</v>
      </c>
      <c r="CG37" s="33" t="s">
        <v>153</v>
      </c>
      <c r="CH37" s="33" t="s">
        <v>400</v>
      </c>
      <c r="CI37" s="33" t="s">
        <v>208</v>
      </c>
      <c r="CJ37" s="33" t="s">
        <v>214</v>
      </c>
    </row>
    <row r="38" spans="1:88" ht="12.75" x14ac:dyDescent="0.2">
      <c r="A38" s="36">
        <v>42711.464819953704</v>
      </c>
      <c r="B38" s="33">
        <v>2</v>
      </c>
      <c r="C38" s="33">
        <v>5</v>
      </c>
      <c r="D38" s="33">
        <v>5</v>
      </c>
      <c r="E38" s="33">
        <v>3</v>
      </c>
      <c r="F38" s="33">
        <v>2</v>
      </c>
      <c r="G38" s="33">
        <v>5</v>
      </c>
      <c r="H38" s="33">
        <v>3</v>
      </c>
      <c r="I38" s="33">
        <v>4</v>
      </c>
      <c r="J38" s="33">
        <v>3</v>
      </c>
      <c r="K38" s="33">
        <v>3</v>
      </c>
      <c r="L38" s="33">
        <v>2</v>
      </c>
      <c r="M38" s="33">
        <v>3</v>
      </c>
      <c r="N38" s="33">
        <v>2</v>
      </c>
      <c r="O38" s="33">
        <v>4</v>
      </c>
      <c r="P38" s="33">
        <v>4</v>
      </c>
      <c r="Q38" s="33">
        <v>3</v>
      </c>
      <c r="R38" s="33">
        <v>4</v>
      </c>
      <c r="S38" s="33">
        <v>2</v>
      </c>
      <c r="T38" s="33">
        <v>4</v>
      </c>
      <c r="U38" s="33">
        <v>3</v>
      </c>
      <c r="V38" s="33">
        <v>3</v>
      </c>
      <c r="W38" s="33">
        <v>4</v>
      </c>
      <c r="X38" s="33">
        <v>3</v>
      </c>
      <c r="Y38" s="33">
        <v>4</v>
      </c>
      <c r="Z38" s="33">
        <v>5</v>
      </c>
      <c r="AA38" s="33">
        <v>3</v>
      </c>
      <c r="AB38" s="33">
        <v>4</v>
      </c>
      <c r="AC38" s="33">
        <v>4</v>
      </c>
      <c r="AD38" s="33">
        <v>4</v>
      </c>
      <c r="AE38" s="33">
        <v>4</v>
      </c>
      <c r="AF38" s="33">
        <v>5</v>
      </c>
      <c r="AG38" s="33">
        <v>4</v>
      </c>
      <c r="AH38" s="33">
        <v>4</v>
      </c>
      <c r="AI38" s="33">
        <v>4</v>
      </c>
      <c r="AJ38" s="33">
        <v>2</v>
      </c>
      <c r="AK38" s="33">
        <v>5</v>
      </c>
      <c r="AL38" s="33">
        <v>3</v>
      </c>
      <c r="AM38" s="33">
        <v>3</v>
      </c>
      <c r="AN38" s="33">
        <v>2</v>
      </c>
      <c r="AO38" s="33">
        <v>5</v>
      </c>
      <c r="AP38" s="33">
        <v>2</v>
      </c>
      <c r="AQ38" s="33">
        <v>4</v>
      </c>
      <c r="AR38" s="33">
        <v>3</v>
      </c>
      <c r="AS38" s="33">
        <v>3</v>
      </c>
      <c r="AT38" s="33">
        <v>2</v>
      </c>
      <c r="AU38" s="33">
        <v>2</v>
      </c>
      <c r="AV38" s="33">
        <v>3</v>
      </c>
      <c r="AW38" s="33">
        <v>3</v>
      </c>
      <c r="AX38" s="33">
        <v>5</v>
      </c>
      <c r="AY38" s="33">
        <v>2</v>
      </c>
      <c r="AZ38" s="33">
        <v>3</v>
      </c>
      <c r="BA38" s="33">
        <v>2</v>
      </c>
      <c r="BB38" s="33">
        <v>2</v>
      </c>
      <c r="BC38" s="33">
        <v>3</v>
      </c>
      <c r="BD38" s="33">
        <v>3</v>
      </c>
      <c r="BF38" s="33">
        <v>4</v>
      </c>
      <c r="BG38" s="33">
        <v>4</v>
      </c>
      <c r="BH38" s="33">
        <v>5</v>
      </c>
      <c r="BI38" s="33">
        <v>3</v>
      </c>
      <c r="BJ38" s="33">
        <v>3</v>
      </c>
      <c r="BK38" s="33">
        <v>4</v>
      </c>
      <c r="BL38" s="33">
        <v>4</v>
      </c>
      <c r="BM38" s="33">
        <v>2</v>
      </c>
      <c r="BN38" s="33">
        <v>4</v>
      </c>
      <c r="BO38" s="33">
        <v>3</v>
      </c>
      <c r="BP38" s="33">
        <v>3</v>
      </c>
      <c r="BQ38" s="33">
        <v>3</v>
      </c>
      <c r="BR38" s="33">
        <v>3</v>
      </c>
      <c r="BS38" s="33">
        <v>3</v>
      </c>
      <c r="BT38" s="33">
        <v>3</v>
      </c>
      <c r="BU38" s="33" t="s">
        <v>992</v>
      </c>
      <c r="BV38" s="33" t="s">
        <v>151</v>
      </c>
      <c r="BW38" s="33" t="s">
        <v>969</v>
      </c>
      <c r="CB38" s="33" t="s">
        <v>162</v>
      </c>
      <c r="CC38" s="33" t="s">
        <v>172</v>
      </c>
      <c r="CD38" s="33" t="s">
        <v>176</v>
      </c>
      <c r="CE38" s="33" t="s">
        <v>183</v>
      </c>
      <c r="CF38" s="33" t="s">
        <v>345</v>
      </c>
      <c r="CG38" s="33" t="s">
        <v>153</v>
      </c>
      <c r="CH38" s="33" t="s">
        <v>400</v>
      </c>
      <c r="CI38" s="33" t="s">
        <v>208</v>
      </c>
      <c r="CJ38" s="33" t="s">
        <v>214</v>
      </c>
    </row>
    <row r="39" spans="1:88" ht="12.75" x14ac:dyDescent="0.2">
      <c r="A39" s="36">
        <v>42711.46584532407</v>
      </c>
      <c r="B39" s="33">
        <v>2</v>
      </c>
      <c r="C39" s="33">
        <v>4</v>
      </c>
      <c r="D39" s="33">
        <v>2</v>
      </c>
      <c r="E39" s="33">
        <v>3</v>
      </c>
      <c r="F39" s="33">
        <v>2</v>
      </c>
      <c r="G39" s="33">
        <v>5</v>
      </c>
      <c r="H39" s="33">
        <v>1</v>
      </c>
      <c r="I39" s="33">
        <v>2</v>
      </c>
      <c r="J39" s="33">
        <v>3</v>
      </c>
      <c r="K39" s="33">
        <v>5</v>
      </c>
      <c r="L39" s="33">
        <v>4</v>
      </c>
      <c r="M39" s="33">
        <v>5</v>
      </c>
      <c r="N39" s="33">
        <v>3</v>
      </c>
      <c r="O39" s="33">
        <v>1</v>
      </c>
      <c r="P39" s="33">
        <v>4</v>
      </c>
      <c r="Q39" s="33">
        <v>4</v>
      </c>
      <c r="R39" s="33">
        <v>2</v>
      </c>
      <c r="S39" s="33">
        <v>4</v>
      </c>
      <c r="T39" s="33">
        <v>5</v>
      </c>
      <c r="U39" s="33">
        <v>1</v>
      </c>
      <c r="V39" s="33">
        <v>4</v>
      </c>
      <c r="W39" s="33">
        <v>4</v>
      </c>
      <c r="X39" s="33">
        <v>4</v>
      </c>
      <c r="Y39" s="33">
        <v>5</v>
      </c>
      <c r="Z39" s="33">
        <v>5</v>
      </c>
      <c r="AA39" s="33">
        <v>5</v>
      </c>
      <c r="AB39" s="33">
        <v>5</v>
      </c>
      <c r="AC39" s="33">
        <v>4</v>
      </c>
      <c r="AD39" s="33">
        <v>4</v>
      </c>
      <c r="AE39" s="33">
        <v>4</v>
      </c>
      <c r="AF39" s="33">
        <v>5</v>
      </c>
      <c r="AG39" s="33">
        <v>5</v>
      </c>
      <c r="AH39" s="33">
        <v>5</v>
      </c>
      <c r="AI39" s="33">
        <v>4</v>
      </c>
      <c r="AJ39" s="33">
        <v>4</v>
      </c>
      <c r="AK39" s="33">
        <v>5</v>
      </c>
      <c r="AL39" s="33">
        <v>3</v>
      </c>
      <c r="AM39" s="33">
        <v>2</v>
      </c>
      <c r="AN39" s="33">
        <v>3</v>
      </c>
      <c r="AO39" s="33">
        <v>5</v>
      </c>
      <c r="AP39" s="33">
        <v>3</v>
      </c>
      <c r="AQ39" s="33">
        <v>2</v>
      </c>
      <c r="AR39" s="33">
        <v>3</v>
      </c>
      <c r="AS39" s="33">
        <v>5</v>
      </c>
      <c r="AT39" s="33">
        <v>3</v>
      </c>
      <c r="AU39" s="33">
        <v>5</v>
      </c>
      <c r="AV39" s="33">
        <v>4</v>
      </c>
      <c r="AW39" s="33">
        <v>2</v>
      </c>
      <c r="AX39" s="33">
        <v>3</v>
      </c>
      <c r="AY39" s="33">
        <v>5</v>
      </c>
      <c r="AZ39" s="33">
        <v>3</v>
      </c>
      <c r="BA39" s="33">
        <v>3</v>
      </c>
      <c r="BB39" s="33">
        <v>5</v>
      </c>
      <c r="BC39" s="33">
        <v>3</v>
      </c>
      <c r="BD39" s="33">
        <v>4</v>
      </c>
      <c r="BE39" s="33" t="s">
        <v>118</v>
      </c>
      <c r="BF39" s="33">
        <v>5</v>
      </c>
      <c r="BG39" s="33">
        <v>4</v>
      </c>
      <c r="BH39" s="33">
        <v>4</v>
      </c>
      <c r="BI39" s="33">
        <v>4</v>
      </c>
      <c r="BJ39" s="33">
        <v>4</v>
      </c>
      <c r="BK39" s="33">
        <v>4</v>
      </c>
      <c r="BL39" s="33">
        <v>4</v>
      </c>
      <c r="BM39" s="33">
        <v>5</v>
      </c>
      <c r="BN39" s="33">
        <v>4</v>
      </c>
      <c r="BO39" s="33">
        <v>5</v>
      </c>
      <c r="BP39" s="33">
        <v>4</v>
      </c>
      <c r="BQ39" s="33">
        <v>5</v>
      </c>
      <c r="BR39" s="33">
        <v>4</v>
      </c>
      <c r="BS39" s="33">
        <v>5</v>
      </c>
      <c r="BT39" s="33">
        <v>5</v>
      </c>
      <c r="BU39" s="33" t="s">
        <v>993</v>
      </c>
      <c r="BV39" s="33" t="s">
        <v>151</v>
      </c>
      <c r="BW39" s="33" t="s">
        <v>144</v>
      </c>
      <c r="CB39" s="33" t="s">
        <v>163</v>
      </c>
      <c r="CC39" s="33" t="s">
        <v>169</v>
      </c>
      <c r="CD39" s="33" t="s">
        <v>176</v>
      </c>
      <c r="CE39" s="33" t="s">
        <v>184</v>
      </c>
      <c r="CF39" s="33" t="s">
        <v>994</v>
      </c>
      <c r="CG39" s="33" t="s">
        <v>153</v>
      </c>
      <c r="CH39" s="33" t="s">
        <v>204</v>
      </c>
      <c r="CI39" s="33" t="s">
        <v>995</v>
      </c>
      <c r="CJ39" s="33" t="s">
        <v>215</v>
      </c>
    </row>
    <row r="40" spans="1:88" ht="12.75" x14ac:dyDescent="0.2">
      <c r="A40" s="36">
        <v>42711.467761701388</v>
      </c>
      <c r="B40" s="33">
        <v>1</v>
      </c>
      <c r="C40" s="33">
        <v>5</v>
      </c>
      <c r="D40" s="33">
        <v>5</v>
      </c>
      <c r="E40" s="33">
        <v>1</v>
      </c>
      <c r="F40" s="33">
        <v>1</v>
      </c>
      <c r="G40" s="33">
        <v>5</v>
      </c>
      <c r="H40" s="33">
        <v>5</v>
      </c>
      <c r="I40" s="33">
        <v>1</v>
      </c>
      <c r="J40" s="33">
        <v>5</v>
      </c>
      <c r="K40" s="33">
        <v>1</v>
      </c>
      <c r="L40" s="33">
        <v>1</v>
      </c>
      <c r="M40" s="33">
        <v>5</v>
      </c>
      <c r="N40" s="33">
        <v>1</v>
      </c>
      <c r="O40" s="33">
        <v>5</v>
      </c>
      <c r="P40" s="33">
        <v>5</v>
      </c>
      <c r="Q40" s="33">
        <v>5</v>
      </c>
      <c r="R40" s="33">
        <v>5</v>
      </c>
      <c r="S40" s="33">
        <v>1</v>
      </c>
      <c r="T40" s="33">
        <v>3</v>
      </c>
      <c r="U40" s="33">
        <v>5</v>
      </c>
      <c r="V40" s="33">
        <v>1</v>
      </c>
      <c r="W40" s="33">
        <v>5</v>
      </c>
      <c r="X40" s="33">
        <v>5</v>
      </c>
      <c r="Y40" s="33">
        <v>5</v>
      </c>
      <c r="Z40" s="33">
        <v>5</v>
      </c>
      <c r="AA40" s="33">
        <v>5</v>
      </c>
      <c r="AB40" s="33">
        <v>5</v>
      </c>
      <c r="AC40" s="33">
        <v>5</v>
      </c>
      <c r="AD40" s="33">
        <v>5</v>
      </c>
      <c r="AE40" s="33">
        <v>5</v>
      </c>
      <c r="AF40" s="33">
        <v>5</v>
      </c>
      <c r="AG40" s="33">
        <v>5</v>
      </c>
      <c r="AH40" s="33">
        <v>5</v>
      </c>
      <c r="AI40" s="33">
        <v>5</v>
      </c>
      <c r="AJ40" s="33">
        <v>1</v>
      </c>
      <c r="AK40" s="33">
        <v>5</v>
      </c>
      <c r="AL40" s="33">
        <v>5</v>
      </c>
      <c r="AM40" s="33">
        <v>1</v>
      </c>
      <c r="AN40" s="33">
        <v>1</v>
      </c>
      <c r="AO40" s="33">
        <v>5</v>
      </c>
      <c r="AP40" s="33">
        <v>5</v>
      </c>
      <c r="AQ40" s="33">
        <v>1</v>
      </c>
      <c r="AR40" s="33">
        <v>3</v>
      </c>
      <c r="AS40" s="33">
        <v>3</v>
      </c>
      <c r="AT40" s="33">
        <v>1</v>
      </c>
      <c r="AU40" s="33">
        <v>5</v>
      </c>
      <c r="AV40" s="33">
        <v>1</v>
      </c>
      <c r="AW40" s="33">
        <v>5</v>
      </c>
      <c r="AX40" s="33">
        <v>5</v>
      </c>
      <c r="AY40" s="33">
        <v>5</v>
      </c>
      <c r="AZ40" s="33">
        <v>3</v>
      </c>
      <c r="BA40" s="33">
        <v>1</v>
      </c>
      <c r="BB40" s="33">
        <v>2</v>
      </c>
      <c r="BC40" s="33">
        <v>5</v>
      </c>
      <c r="BD40" s="33">
        <v>1</v>
      </c>
      <c r="BE40" s="33" t="s">
        <v>996</v>
      </c>
      <c r="BF40" s="33">
        <v>1</v>
      </c>
      <c r="BG40" s="33">
        <v>5</v>
      </c>
      <c r="BH40" s="33">
        <v>5</v>
      </c>
      <c r="BI40" s="33">
        <v>1</v>
      </c>
      <c r="BJ40" s="33">
        <v>5</v>
      </c>
      <c r="BK40" s="33">
        <v>5</v>
      </c>
      <c r="BL40" s="33">
        <v>5</v>
      </c>
      <c r="BM40" s="33">
        <v>5</v>
      </c>
      <c r="BN40" s="33">
        <v>5</v>
      </c>
      <c r="BO40" s="33">
        <v>5</v>
      </c>
      <c r="BP40" s="33">
        <v>5</v>
      </c>
      <c r="BQ40" s="33">
        <v>5</v>
      </c>
      <c r="BR40" s="33">
        <v>5</v>
      </c>
      <c r="BS40" s="33">
        <v>5</v>
      </c>
      <c r="BT40" s="33">
        <v>5</v>
      </c>
      <c r="BU40" s="33" t="s">
        <v>997</v>
      </c>
      <c r="BV40" s="33" t="s">
        <v>151</v>
      </c>
      <c r="BW40" s="33" t="s">
        <v>147</v>
      </c>
      <c r="BX40" s="33" t="s">
        <v>998</v>
      </c>
      <c r="BY40" s="33" t="s">
        <v>999</v>
      </c>
      <c r="BZ40" s="33" t="s">
        <v>1000</v>
      </c>
      <c r="CB40" s="33" t="s">
        <v>163</v>
      </c>
      <c r="CC40" s="33" t="s">
        <v>170</v>
      </c>
      <c r="CD40" s="33" t="s">
        <v>176</v>
      </c>
      <c r="CE40" s="33" t="s">
        <v>183</v>
      </c>
      <c r="CF40" s="33" t="s">
        <v>1001</v>
      </c>
      <c r="CG40" s="33" t="s">
        <v>202</v>
      </c>
      <c r="CH40" s="33" t="s">
        <v>498</v>
      </c>
      <c r="CI40" s="33" t="s">
        <v>208</v>
      </c>
      <c r="CJ40" s="33" t="s">
        <v>214</v>
      </c>
    </row>
    <row r="41" spans="1:88" ht="12.75" x14ac:dyDescent="0.2">
      <c r="A41" s="36">
        <v>42711.469366030091</v>
      </c>
      <c r="B41" s="33">
        <v>2</v>
      </c>
      <c r="C41" s="33">
        <v>4</v>
      </c>
      <c r="D41" s="33">
        <v>3</v>
      </c>
      <c r="E41" s="33">
        <v>2</v>
      </c>
      <c r="F41" s="33">
        <v>2</v>
      </c>
      <c r="G41" s="33">
        <v>3</v>
      </c>
      <c r="H41" s="33">
        <v>4</v>
      </c>
      <c r="I41" s="33">
        <v>2</v>
      </c>
      <c r="J41" s="33">
        <v>4</v>
      </c>
      <c r="K41" s="33">
        <v>2</v>
      </c>
      <c r="L41" s="33">
        <v>2</v>
      </c>
      <c r="M41" s="33">
        <v>4</v>
      </c>
      <c r="N41" s="33">
        <v>1</v>
      </c>
      <c r="O41" s="33">
        <v>5</v>
      </c>
      <c r="P41" s="33">
        <v>3</v>
      </c>
      <c r="Q41" s="33">
        <v>3</v>
      </c>
      <c r="R41" s="33">
        <v>4</v>
      </c>
      <c r="S41" s="33">
        <v>2</v>
      </c>
      <c r="T41" s="33">
        <v>3</v>
      </c>
      <c r="U41" s="33">
        <v>2</v>
      </c>
      <c r="V41" s="33">
        <v>3</v>
      </c>
      <c r="W41" s="33">
        <v>4</v>
      </c>
      <c r="X41" s="33">
        <v>4</v>
      </c>
      <c r="Y41" s="33">
        <v>4</v>
      </c>
      <c r="Z41" s="33">
        <v>2</v>
      </c>
      <c r="AA41" s="33">
        <v>3</v>
      </c>
      <c r="AB41" s="33">
        <v>4</v>
      </c>
      <c r="AC41" s="33">
        <v>2</v>
      </c>
      <c r="AD41" s="33">
        <v>2</v>
      </c>
      <c r="AE41" s="33">
        <v>2</v>
      </c>
      <c r="AF41" s="33">
        <v>4</v>
      </c>
      <c r="AG41" s="33">
        <v>3</v>
      </c>
      <c r="AH41" s="33">
        <v>3</v>
      </c>
      <c r="AI41" s="33">
        <v>5</v>
      </c>
      <c r="AJ41" s="33">
        <v>2</v>
      </c>
      <c r="AK41" s="33">
        <v>4</v>
      </c>
      <c r="AL41" s="33">
        <v>2</v>
      </c>
      <c r="AM41" s="33">
        <v>3</v>
      </c>
      <c r="AN41" s="33">
        <v>4</v>
      </c>
      <c r="AO41" s="33">
        <v>3</v>
      </c>
      <c r="AP41" s="33">
        <v>3</v>
      </c>
      <c r="AQ41" s="33">
        <v>3</v>
      </c>
      <c r="AR41" s="33">
        <v>3</v>
      </c>
      <c r="AS41" s="33">
        <v>2</v>
      </c>
      <c r="AT41" s="33">
        <v>3</v>
      </c>
      <c r="AU41" s="33">
        <v>4</v>
      </c>
      <c r="AV41" s="33">
        <v>1</v>
      </c>
      <c r="AW41" s="33">
        <v>4</v>
      </c>
      <c r="AX41" s="33">
        <v>3</v>
      </c>
      <c r="AY41" s="33">
        <v>3</v>
      </c>
      <c r="AZ41" s="33">
        <v>4</v>
      </c>
      <c r="BA41" s="33">
        <v>2</v>
      </c>
      <c r="BB41" s="33">
        <v>2</v>
      </c>
      <c r="BC41" s="33">
        <v>2</v>
      </c>
      <c r="BD41" s="33">
        <v>3</v>
      </c>
      <c r="BF41" s="33">
        <v>2</v>
      </c>
      <c r="BG41" s="33">
        <v>2</v>
      </c>
      <c r="BH41" s="33">
        <v>2</v>
      </c>
      <c r="BI41" s="33">
        <v>2</v>
      </c>
      <c r="BJ41" s="33">
        <v>4</v>
      </c>
      <c r="BK41" s="33">
        <v>2</v>
      </c>
      <c r="BL41" s="33">
        <v>2</v>
      </c>
      <c r="BM41" s="33">
        <v>3</v>
      </c>
      <c r="BN41" s="33">
        <v>2</v>
      </c>
      <c r="BO41" s="33">
        <v>2</v>
      </c>
      <c r="BP41" s="33">
        <v>2</v>
      </c>
      <c r="BQ41" s="33">
        <v>4</v>
      </c>
      <c r="BR41" s="33">
        <v>3</v>
      </c>
      <c r="BS41" s="33">
        <v>4</v>
      </c>
      <c r="BT41" s="33">
        <v>3</v>
      </c>
      <c r="BU41" s="33" t="s">
        <v>1002</v>
      </c>
      <c r="BV41" s="33" t="s">
        <v>151</v>
      </c>
      <c r="BW41" s="33" t="s">
        <v>147</v>
      </c>
      <c r="CB41" s="33" t="s">
        <v>163</v>
      </c>
      <c r="CC41" s="33" t="s">
        <v>170</v>
      </c>
      <c r="CD41" s="33" t="s">
        <v>176</v>
      </c>
      <c r="CE41" s="33" t="s">
        <v>183</v>
      </c>
      <c r="CF41" s="33" t="s">
        <v>191</v>
      </c>
      <c r="CG41" s="33" t="s">
        <v>155</v>
      </c>
      <c r="CH41" s="33" t="s">
        <v>610</v>
      </c>
      <c r="CI41" s="33" t="s">
        <v>208</v>
      </c>
      <c r="CJ41" s="33" t="s">
        <v>214</v>
      </c>
    </row>
    <row r="42" spans="1:88" ht="12.75" x14ac:dyDescent="0.2">
      <c r="A42" s="36">
        <v>42711.482079502312</v>
      </c>
      <c r="B42" s="33">
        <v>2</v>
      </c>
      <c r="C42" s="33">
        <v>4</v>
      </c>
      <c r="D42" s="33">
        <v>2</v>
      </c>
      <c r="E42" s="33">
        <v>2</v>
      </c>
      <c r="F42" s="33">
        <v>1</v>
      </c>
      <c r="G42" s="33">
        <v>3</v>
      </c>
      <c r="H42" s="33">
        <v>3</v>
      </c>
      <c r="I42" s="33">
        <v>2</v>
      </c>
      <c r="J42" s="33">
        <v>1</v>
      </c>
      <c r="K42" s="33">
        <v>2</v>
      </c>
      <c r="L42" s="33">
        <v>1</v>
      </c>
      <c r="M42" s="33">
        <v>2</v>
      </c>
      <c r="N42" s="33">
        <v>1</v>
      </c>
      <c r="O42" s="33">
        <v>2</v>
      </c>
      <c r="P42" s="33">
        <v>2</v>
      </c>
      <c r="Q42" s="33">
        <v>2</v>
      </c>
      <c r="R42" s="33">
        <v>1</v>
      </c>
      <c r="S42" s="33">
        <v>1</v>
      </c>
      <c r="T42" s="33">
        <v>1</v>
      </c>
      <c r="U42" s="33">
        <v>2</v>
      </c>
      <c r="V42" s="33">
        <v>1</v>
      </c>
      <c r="W42" s="33">
        <v>5</v>
      </c>
      <c r="X42" s="33">
        <v>3</v>
      </c>
      <c r="Y42" s="33">
        <v>3</v>
      </c>
      <c r="Z42" s="33">
        <v>3</v>
      </c>
      <c r="AA42" s="33">
        <v>3</v>
      </c>
      <c r="AB42" s="33">
        <v>2</v>
      </c>
      <c r="AC42" s="33">
        <v>3</v>
      </c>
      <c r="AD42" s="33">
        <v>3</v>
      </c>
      <c r="AE42" s="33">
        <v>2</v>
      </c>
      <c r="AF42" s="33">
        <v>3</v>
      </c>
      <c r="AG42" s="33">
        <v>3</v>
      </c>
      <c r="AH42" s="33">
        <v>5</v>
      </c>
      <c r="AI42" s="33">
        <v>4</v>
      </c>
      <c r="AJ42" s="33">
        <v>2</v>
      </c>
      <c r="AK42" s="33">
        <v>5</v>
      </c>
      <c r="AL42" s="33">
        <v>1</v>
      </c>
      <c r="AM42" s="33">
        <v>3</v>
      </c>
      <c r="AN42" s="33">
        <v>2</v>
      </c>
      <c r="AO42" s="33">
        <v>4</v>
      </c>
      <c r="AP42" s="33">
        <v>3</v>
      </c>
      <c r="AQ42" s="33">
        <v>2</v>
      </c>
      <c r="AR42" s="33">
        <v>1</v>
      </c>
      <c r="AS42" s="33">
        <v>2</v>
      </c>
      <c r="AT42" s="33">
        <v>1</v>
      </c>
      <c r="AU42" s="33">
        <v>3</v>
      </c>
      <c r="AV42" s="33">
        <v>1</v>
      </c>
      <c r="AW42" s="33">
        <v>3</v>
      </c>
      <c r="AX42" s="33">
        <v>2</v>
      </c>
      <c r="AY42" s="33">
        <v>3</v>
      </c>
      <c r="AZ42" s="33">
        <v>1</v>
      </c>
      <c r="BA42" s="33">
        <v>3</v>
      </c>
      <c r="BB42" s="33">
        <v>2</v>
      </c>
      <c r="BC42" s="33">
        <v>3</v>
      </c>
      <c r="BD42" s="33">
        <v>1</v>
      </c>
      <c r="BF42" s="33">
        <v>1</v>
      </c>
      <c r="BG42" s="33">
        <v>3</v>
      </c>
      <c r="BH42" s="33">
        <v>2</v>
      </c>
      <c r="BI42" s="33">
        <v>2</v>
      </c>
      <c r="BJ42" s="33">
        <v>3</v>
      </c>
      <c r="BK42" s="33">
        <v>2</v>
      </c>
      <c r="BL42" s="33">
        <v>4</v>
      </c>
      <c r="BM42" s="33">
        <v>4</v>
      </c>
      <c r="BN42" s="33">
        <v>3</v>
      </c>
      <c r="BO42" s="33">
        <v>3</v>
      </c>
      <c r="BP42" s="33">
        <v>4</v>
      </c>
      <c r="BQ42" s="33">
        <v>3</v>
      </c>
      <c r="BR42" s="33">
        <v>4</v>
      </c>
      <c r="BS42" s="33">
        <v>3</v>
      </c>
      <c r="BT42" s="33">
        <v>3</v>
      </c>
      <c r="BU42" s="33" t="s">
        <v>1003</v>
      </c>
      <c r="BV42" s="33" t="s">
        <v>151</v>
      </c>
      <c r="BW42" s="33" t="s">
        <v>922</v>
      </c>
      <c r="BY42" s="33" t="s">
        <v>905</v>
      </c>
      <c r="CB42" s="33" t="s">
        <v>163</v>
      </c>
      <c r="CC42" s="33" t="s">
        <v>172</v>
      </c>
      <c r="CD42" s="33" t="s">
        <v>176</v>
      </c>
      <c r="CE42" s="33" t="s">
        <v>183</v>
      </c>
      <c r="CF42" s="33" t="s">
        <v>1004</v>
      </c>
      <c r="CG42" s="33" t="s">
        <v>203</v>
      </c>
      <c r="CH42" s="33" t="s">
        <v>1005</v>
      </c>
      <c r="CI42" s="33" t="s">
        <v>208</v>
      </c>
      <c r="CJ42" s="33" t="s">
        <v>214</v>
      </c>
    </row>
    <row r="43" spans="1:88" ht="12.75" x14ac:dyDescent="0.2">
      <c r="A43" s="36">
        <v>42711.482790092588</v>
      </c>
      <c r="B43" s="33">
        <v>1</v>
      </c>
      <c r="C43" s="33">
        <v>5</v>
      </c>
      <c r="D43" s="33">
        <v>2</v>
      </c>
      <c r="E43" s="33">
        <v>2</v>
      </c>
      <c r="F43" s="33">
        <v>1</v>
      </c>
      <c r="G43" s="33">
        <v>5</v>
      </c>
      <c r="H43" s="33">
        <v>3</v>
      </c>
      <c r="I43" s="33">
        <v>2</v>
      </c>
      <c r="J43" s="33">
        <v>3</v>
      </c>
      <c r="K43" s="33">
        <v>2</v>
      </c>
      <c r="L43" s="33">
        <v>3</v>
      </c>
      <c r="M43" s="33">
        <v>4</v>
      </c>
      <c r="N43" s="33">
        <v>1</v>
      </c>
      <c r="O43" s="33">
        <v>3</v>
      </c>
      <c r="P43" s="33">
        <v>3</v>
      </c>
      <c r="Q43" s="33">
        <v>5</v>
      </c>
      <c r="R43" s="33">
        <v>3</v>
      </c>
      <c r="S43" s="33">
        <v>3</v>
      </c>
      <c r="T43" s="33">
        <v>1</v>
      </c>
      <c r="U43" s="33">
        <v>3</v>
      </c>
      <c r="V43" s="33">
        <v>1</v>
      </c>
      <c r="W43" s="33">
        <v>5</v>
      </c>
      <c r="X43" s="33">
        <v>3</v>
      </c>
      <c r="Y43" s="33">
        <v>2</v>
      </c>
      <c r="Z43" s="33">
        <v>4</v>
      </c>
      <c r="AA43" s="33">
        <v>4</v>
      </c>
      <c r="AB43" s="33">
        <v>2</v>
      </c>
      <c r="AC43" s="33">
        <v>5</v>
      </c>
      <c r="AD43" s="33">
        <v>4</v>
      </c>
      <c r="AE43" s="33">
        <v>2</v>
      </c>
      <c r="AF43" s="33">
        <v>4</v>
      </c>
      <c r="AG43" s="33">
        <v>5</v>
      </c>
      <c r="AH43" s="33">
        <v>4</v>
      </c>
      <c r="AI43" s="33">
        <v>4</v>
      </c>
      <c r="AJ43" s="33">
        <v>1</v>
      </c>
      <c r="AK43" s="33">
        <v>5</v>
      </c>
      <c r="AL43" s="33">
        <v>2</v>
      </c>
      <c r="AM43" s="33">
        <v>1</v>
      </c>
      <c r="AN43" s="33">
        <v>1</v>
      </c>
      <c r="AO43" s="33">
        <v>5</v>
      </c>
      <c r="AP43" s="33">
        <v>3</v>
      </c>
      <c r="AQ43" s="33">
        <v>3</v>
      </c>
      <c r="AR43" s="33">
        <v>2</v>
      </c>
      <c r="AS43" s="33">
        <v>1</v>
      </c>
      <c r="AT43" s="33">
        <v>2</v>
      </c>
      <c r="AU43" s="33">
        <v>2</v>
      </c>
      <c r="AV43" s="33">
        <v>1</v>
      </c>
      <c r="AW43" s="33">
        <v>2</v>
      </c>
      <c r="AX43" s="33">
        <v>3</v>
      </c>
      <c r="AY43" s="33">
        <v>4</v>
      </c>
      <c r="AZ43" s="33">
        <v>1</v>
      </c>
      <c r="BA43" s="33">
        <v>3</v>
      </c>
      <c r="BB43" s="33">
        <v>1</v>
      </c>
      <c r="BC43" s="33">
        <v>1</v>
      </c>
      <c r="BD43" s="33">
        <v>1</v>
      </c>
      <c r="BF43" s="33">
        <v>2</v>
      </c>
      <c r="BG43" s="33">
        <v>4</v>
      </c>
      <c r="BH43" s="33">
        <v>2</v>
      </c>
      <c r="BI43" s="33">
        <v>2</v>
      </c>
      <c r="BJ43" s="33">
        <v>2</v>
      </c>
      <c r="BK43" s="33">
        <v>2</v>
      </c>
      <c r="BL43" s="33">
        <v>3</v>
      </c>
      <c r="BM43" s="33">
        <v>4</v>
      </c>
      <c r="BN43" s="33">
        <v>4</v>
      </c>
      <c r="BO43" s="33">
        <v>2</v>
      </c>
      <c r="BP43" s="33">
        <v>4</v>
      </c>
      <c r="BQ43" s="33">
        <v>4</v>
      </c>
      <c r="BR43" s="33">
        <v>4</v>
      </c>
      <c r="BS43" s="33">
        <v>4</v>
      </c>
      <c r="BT43" s="33">
        <v>4</v>
      </c>
      <c r="BU43" s="33" t="s">
        <v>1006</v>
      </c>
      <c r="BV43" s="33" t="s">
        <v>151</v>
      </c>
      <c r="BW43" s="33" t="s">
        <v>149</v>
      </c>
      <c r="CB43" s="33" t="s">
        <v>162</v>
      </c>
      <c r="CC43" s="33" t="s">
        <v>169</v>
      </c>
      <c r="CD43" s="33" t="s">
        <v>176</v>
      </c>
      <c r="CE43" s="33" t="s">
        <v>183</v>
      </c>
      <c r="CF43" s="33" t="s">
        <v>345</v>
      </c>
      <c r="CG43" s="33" t="s">
        <v>204</v>
      </c>
      <c r="CH43" s="33" t="s">
        <v>346</v>
      </c>
      <c r="CI43" s="33" t="s">
        <v>208</v>
      </c>
      <c r="CJ43" s="33" t="s">
        <v>214</v>
      </c>
    </row>
    <row r="44" spans="1:88" ht="12.75" x14ac:dyDescent="0.2">
      <c r="A44" s="36">
        <v>42711.489924768517</v>
      </c>
      <c r="B44" s="33">
        <v>3</v>
      </c>
      <c r="C44" s="33">
        <v>4</v>
      </c>
      <c r="D44" s="33">
        <v>4</v>
      </c>
      <c r="E44" s="33">
        <v>4</v>
      </c>
      <c r="F44" s="33">
        <v>1</v>
      </c>
      <c r="G44" s="33">
        <v>3</v>
      </c>
      <c r="H44" s="33">
        <v>2</v>
      </c>
      <c r="I44" s="33">
        <v>5</v>
      </c>
      <c r="J44" s="33">
        <v>2</v>
      </c>
      <c r="K44" s="33">
        <v>3</v>
      </c>
      <c r="L44" s="33">
        <v>3</v>
      </c>
      <c r="M44" s="33">
        <v>3</v>
      </c>
      <c r="N44" s="33">
        <v>2</v>
      </c>
      <c r="O44" s="33">
        <v>3</v>
      </c>
      <c r="P44" s="33">
        <v>5</v>
      </c>
      <c r="Q44" s="33">
        <v>3</v>
      </c>
      <c r="R44" s="33">
        <v>2</v>
      </c>
      <c r="S44" s="33">
        <v>1</v>
      </c>
      <c r="T44" s="33">
        <v>4</v>
      </c>
      <c r="U44" s="33">
        <v>2</v>
      </c>
      <c r="V44" s="33">
        <v>1</v>
      </c>
      <c r="W44" s="33">
        <v>3</v>
      </c>
      <c r="X44" s="33" t="s">
        <v>5</v>
      </c>
      <c r="Y44" s="33">
        <v>5</v>
      </c>
      <c r="Z44" s="33">
        <v>3</v>
      </c>
      <c r="AA44" s="33">
        <v>4</v>
      </c>
      <c r="AB44" s="33">
        <v>3</v>
      </c>
      <c r="AC44" s="33">
        <v>3</v>
      </c>
      <c r="AD44" s="33">
        <v>4</v>
      </c>
      <c r="AE44" s="33">
        <v>4</v>
      </c>
      <c r="AF44" s="33">
        <v>4</v>
      </c>
      <c r="AG44" s="33">
        <v>5</v>
      </c>
      <c r="AH44" s="33">
        <v>3</v>
      </c>
      <c r="AI44" s="33">
        <v>4</v>
      </c>
      <c r="AJ44" s="33" t="s">
        <v>5</v>
      </c>
      <c r="AK44" s="33">
        <v>5</v>
      </c>
      <c r="AL44" s="33">
        <v>4</v>
      </c>
      <c r="AM44" s="33">
        <v>3</v>
      </c>
      <c r="AN44" s="33">
        <v>2</v>
      </c>
      <c r="AO44" s="33">
        <v>4</v>
      </c>
      <c r="AP44" s="33">
        <v>4</v>
      </c>
      <c r="AQ44" s="33">
        <v>5</v>
      </c>
      <c r="AR44" s="33">
        <v>2</v>
      </c>
      <c r="AS44" s="33">
        <v>4</v>
      </c>
      <c r="AT44" s="33">
        <v>3</v>
      </c>
      <c r="AU44" s="33">
        <v>5</v>
      </c>
      <c r="AV44" s="33">
        <v>3</v>
      </c>
      <c r="AW44" s="33">
        <v>3</v>
      </c>
      <c r="AX44" s="33">
        <v>5</v>
      </c>
      <c r="AY44" s="33">
        <v>4</v>
      </c>
      <c r="AZ44" s="33">
        <v>2</v>
      </c>
      <c r="BA44" s="33">
        <v>2</v>
      </c>
      <c r="BB44" s="33">
        <v>4</v>
      </c>
      <c r="BC44" s="33">
        <v>4</v>
      </c>
      <c r="BD44" s="33">
        <v>2</v>
      </c>
      <c r="BE44" s="33" t="s">
        <v>1007</v>
      </c>
      <c r="BF44" s="33">
        <v>4</v>
      </c>
      <c r="BG44" s="33">
        <v>4</v>
      </c>
      <c r="BH44" s="33">
        <v>4</v>
      </c>
      <c r="BI44" s="33">
        <v>4</v>
      </c>
      <c r="BJ44" s="33">
        <v>3</v>
      </c>
      <c r="BK44" s="33">
        <v>2</v>
      </c>
      <c r="BL44" s="33">
        <v>5</v>
      </c>
      <c r="BM44" s="33">
        <v>4</v>
      </c>
      <c r="BN44" s="33">
        <v>3</v>
      </c>
      <c r="BO44" s="33">
        <v>2</v>
      </c>
      <c r="BP44" s="33">
        <v>4</v>
      </c>
      <c r="BQ44" s="33">
        <v>5</v>
      </c>
      <c r="BR44" s="33">
        <v>4</v>
      </c>
      <c r="BS44" s="33">
        <v>3</v>
      </c>
      <c r="BT44" s="33">
        <v>3</v>
      </c>
      <c r="BU44" s="33" t="s">
        <v>1008</v>
      </c>
      <c r="BV44" s="33" t="s">
        <v>151</v>
      </c>
      <c r="BW44" s="33" t="s">
        <v>149</v>
      </c>
      <c r="BX44" s="33" t="s">
        <v>1009</v>
      </c>
      <c r="BY44" s="33" t="s">
        <v>946</v>
      </c>
      <c r="BZ44" s="33" t="s">
        <v>1010</v>
      </c>
      <c r="CB44" s="33" t="s">
        <v>162</v>
      </c>
      <c r="CC44" s="33" t="s">
        <v>171</v>
      </c>
      <c r="CD44" s="33" t="s">
        <v>176</v>
      </c>
      <c r="CE44" s="33" t="s">
        <v>183</v>
      </c>
      <c r="CF44" s="33" t="s">
        <v>1011</v>
      </c>
      <c r="CG44" s="33" t="s">
        <v>202</v>
      </c>
      <c r="CH44" s="33" t="s">
        <v>498</v>
      </c>
      <c r="CI44" s="33" t="s">
        <v>208</v>
      </c>
      <c r="CJ44" s="33" t="s">
        <v>214</v>
      </c>
    </row>
    <row r="45" spans="1:88" ht="12.75" x14ac:dyDescent="0.2">
      <c r="A45" s="36">
        <v>42711.492277928242</v>
      </c>
      <c r="B45" s="33">
        <v>3</v>
      </c>
      <c r="C45" s="33">
        <v>5</v>
      </c>
      <c r="D45" s="33">
        <v>4</v>
      </c>
      <c r="E45" s="33">
        <v>2</v>
      </c>
      <c r="F45" s="33">
        <v>3</v>
      </c>
      <c r="G45" s="33">
        <v>5</v>
      </c>
      <c r="H45" s="33">
        <v>1</v>
      </c>
      <c r="I45" s="33">
        <v>4</v>
      </c>
      <c r="J45" s="33">
        <v>4</v>
      </c>
      <c r="K45" s="33">
        <v>4</v>
      </c>
      <c r="L45" s="33">
        <v>3</v>
      </c>
      <c r="M45" s="33">
        <v>2</v>
      </c>
      <c r="N45" s="33">
        <v>1</v>
      </c>
      <c r="O45" s="33">
        <v>5</v>
      </c>
      <c r="P45" s="33">
        <v>3</v>
      </c>
      <c r="Q45" s="33">
        <v>4</v>
      </c>
      <c r="R45" s="33">
        <v>2</v>
      </c>
      <c r="S45" s="33">
        <v>3</v>
      </c>
      <c r="T45" s="33">
        <v>3</v>
      </c>
      <c r="U45" s="33">
        <v>5</v>
      </c>
      <c r="V45" s="33">
        <v>1</v>
      </c>
      <c r="W45" s="33">
        <v>1</v>
      </c>
      <c r="X45" s="33">
        <v>2</v>
      </c>
      <c r="Y45" s="33">
        <v>4</v>
      </c>
      <c r="Z45" s="33">
        <v>5</v>
      </c>
      <c r="AA45" s="33">
        <v>4</v>
      </c>
      <c r="AB45" s="33">
        <v>3</v>
      </c>
      <c r="AC45" s="33">
        <v>3</v>
      </c>
      <c r="AD45" s="33">
        <v>3</v>
      </c>
      <c r="AE45" s="33">
        <v>2</v>
      </c>
      <c r="AF45" s="33">
        <v>1</v>
      </c>
      <c r="AG45" s="33">
        <v>5</v>
      </c>
      <c r="AH45" s="33">
        <v>3</v>
      </c>
      <c r="AI45" s="33">
        <v>1</v>
      </c>
      <c r="AJ45" s="33">
        <v>3</v>
      </c>
      <c r="AK45" s="33">
        <v>5</v>
      </c>
      <c r="AL45" s="33">
        <v>3</v>
      </c>
      <c r="AM45" s="33">
        <v>3</v>
      </c>
      <c r="AN45" s="33">
        <v>4</v>
      </c>
      <c r="AO45" s="33">
        <v>5</v>
      </c>
      <c r="AP45" s="33">
        <v>2</v>
      </c>
      <c r="AQ45" s="33">
        <v>4</v>
      </c>
      <c r="AR45" s="33">
        <v>4</v>
      </c>
      <c r="AS45" s="33">
        <v>4</v>
      </c>
      <c r="AT45" s="33">
        <v>3</v>
      </c>
      <c r="AU45" s="33">
        <v>2</v>
      </c>
      <c r="AV45" s="33">
        <v>1</v>
      </c>
      <c r="AW45" s="33">
        <v>5</v>
      </c>
      <c r="AX45" s="33">
        <v>3</v>
      </c>
      <c r="AY45" s="33">
        <v>4</v>
      </c>
      <c r="AZ45" s="33">
        <v>2</v>
      </c>
      <c r="BA45" s="33">
        <v>3</v>
      </c>
      <c r="BB45" s="33">
        <v>5</v>
      </c>
      <c r="BC45" s="33">
        <v>4</v>
      </c>
      <c r="BD45" s="33">
        <v>1</v>
      </c>
      <c r="BE45" s="33" t="s">
        <v>1012</v>
      </c>
      <c r="BF45" s="33">
        <v>5</v>
      </c>
      <c r="BG45" s="33">
        <v>4</v>
      </c>
      <c r="BH45" s="33">
        <v>4</v>
      </c>
      <c r="BI45" s="33">
        <v>4</v>
      </c>
      <c r="BJ45" s="33">
        <v>4</v>
      </c>
      <c r="BK45" s="33">
        <v>4</v>
      </c>
      <c r="BL45" s="33">
        <v>5</v>
      </c>
      <c r="BM45" s="33">
        <v>4</v>
      </c>
      <c r="BN45" s="33">
        <v>4</v>
      </c>
      <c r="BO45" s="33">
        <v>4</v>
      </c>
      <c r="BP45" s="33">
        <v>4</v>
      </c>
      <c r="BQ45" s="33">
        <v>4</v>
      </c>
      <c r="BR45" s="33">
        <v>4</v>
      </c>
      <c r="BS45" s="33">
        <v>4</v>
      </c>
      <c r="BT45" s="33">
        <v>4</v>
      </c>
      <c r="BU45" s="33" t="s">
        <v>1013</v>
      </c>
      <c r="BV45" s="33" t="s">
        <v>151</v>
      </c>
      <c r="BW45" s="33" t="s">
        <v>149</v>
      </c>
      <c r="BX45" s="33" t="s">
        <v>998</v>
      </c>
      <c r="BZ45" s="33" t="s">
        <v>920</v>
      </c>
      <c r="CB45" s="33" t="s">
        <v>163</v>
      </c>
      <c r="CC45" s="33" t="s">
        <v>169</v>
      </c>
      <c r="CD45" s="33" t="s">
        <v>176</v>
      </c>
      <c r="CE45" s="33" t="s">
        <v>183</v>
      </c>
      <c r="CF45" s="33" t="s">
        <v>1014</v>
      </c>
      <c r="CG45" s="33" t="s">
        <v>203</v>
      </c>
      <c r="CH45" s="33" t="s">
        <v>456</v>
      </c>
      <c r="CI45" s="33" t="s">
        <v>209</v>
      </c>
      <c r="CJ45" s="33" t="s">
        <v>215</v>
      </c>
    </row>
    <row r="46" spans="1:88" ht="12.75" x14ac:dyDescent="0.2">
      <c r="A46" s="36">
        <v>42711.502499907408</v>
      </c>
      <c r="B46" s="33">
        <v>2</v>
      </c>
      <c r="C46" s="33">
        <v>4</v>
      </c>
      <c r="D46" s="33">
        <v>1</v>
      </c>
      <c r="E46" s="33">
        <v>2</v>
      </c>
      <c r="F46" s="33">
        <v>2</v>
      </c>
      <c r="G46" s="33">
        <v>2</v>
      </c>
      <c r="H46" s="33">
        <v>1</v>
      </c>
      <c r="I46" s="33">
        <v>4</v>
      </c>
      <c r="J46" s="33">
        <v>4</v>
      </c>
      <c r="K46" s="33">
        <v>2</v>
      </c>
      <c r="L46" s="33">
        <v>1</v>
      </c>
      <c r="M46" s="33">
        <v>4</v>
      </c>
      <c r="N46" s="33">
        <v>2</v>
      </c>
      <c r="O46" s="33">
        <v>1</v>
      </c>
      <c r="P46" s="33">
        <v>2</v>
      </c>
      <c r="Q46" s="33">
        <v>5</v>
      </c>
      <c r="R46" s="33">
        <v>2</v>
      </c>
      <c r="S46" s="33">
        <v>1</v>
      </c>
      <c r="T46" s="33">
        <v>2</v>
      </c>
      <c r="U46" s="33">
        <v>3</v>
      </c>
      <c r="V46" s="33">
        <v>5</v>
      </c>
      <c r="W46" s="33">
        <v>3</v>
      </c>
      <c r="X46" s="33">
        <v>3</v>
      </c>
      <c r="Y46" s="33">
        <v>4</v>
      </c>
      <c r="Z46" s="33">
        <v>4</v>
      </c>
      <c r="AA46" s="33">
        <v>5</v>
      </c>
      <c r="AB46" s="33">
        <v>4</v>
      </c>
      <c r="AC46" s="33">
        <v>5</v>
      </c>
      <c r="AD46" s="33">
        <v>3</v>
      </c>
      <c r="AE46" s="33">
        <v>4</v>
      </c>
      <c r="AF46" s="33">
        <v>2</v>
      </c>
      <c r="AG46" s="33">
        <v>5</v>
      </c>
      <c r="AH46" s="33">
        <v>4</v>
      </c>
      <c r="AI46" s="33">
        <v>4</v>
      </c>
      <c r="AJ46" s="33">
        <v>3</v>
      </c>
      <c r="AK46" s="33">
        <v>4</v>
      </c>
      <c r="AL46" s="33">
        <v>1</v>
      </c>
      <c r="AM46" s="33">
        <v>3</v>
      </c>
      <c r="AN46" s="33">
        <v>3</v>
      </c>
      <c r="AO46" s="33">
        <v>2</v>
      </c>
      <c r="AP46" s="33">
        <v>1</v>
      </c>
      <c r="AQ46" s="33">
        <v>4</v>
      </c>
      <c r="AR46" s="33">
        <v>4</v>
      </c>
      <c r="AS46" s="33">
        <v>2</v>
      </c>
      <c r="AT46" s="33">
        <v>2</v>
      </c>
      <c r="AU46" s="33">
        <v>4</v>
      </c>
      <c r="AV46" s="33">
        <v>2</v>
      </c>
      <c r="AW46" s="33">
        <v>1</v>
      </c>
      <c r="AX46" s="33">
        <v>3</v>
      </c>
      <c r="AY46" s="33">
        <v>5</v>
      </c>
      <c r="AZ46" s="33">
        <v>2</v>
      </c>
      <c r="BA46" s="33">
        <v>3</v>
      </c>
      <c r="BB46" s="33">
        <v>2</v>
      </c>
      <c r="BC46" s="33">
        <v>2</v>
      </c>
      <c r="BD46" s="33">
        <v>5</v>
      </c>
      <c r="BF46" s="33">
        <v>4</v>
      </c>
      <c r="BG46" s="33">
        <v>2</v>
      </c>
      <c r="BH46" s="33">
        <v>3</v>
      </c>
      <c r="BI46" s="33">
        <v>3</v>
      </c>
      <c r="BJ46" s="33">
        <v>2</v>
      </c>
      <c r="BK46" s="33">
        <v>3</v>
      </c>
      <c r="BL46" s="33">
        <v>4</v>
      </c>
      <c r="BM46" s="33">
        <v>4</v>
      </c>
      <c r="BN46" s="33">
        <v>3</v>
      </c>
      <c r="BO46" s="33">
        <v>4</v>
      </c>
      <c r="BP46" s="33">
        <v>3</v>
      </c>
      <c r="BQ46" s="33">
        <v>4</v>
      </c>
      <c r="BR46" s="33">
        <v>4</v>
      </c>
      <c r="BS46" s="33">
        <v>3</v>
      </c>
      <c r="BT46" s="33">
        <v>4</v>
      </c>
      <c r="BU46" s="33" t="s">
        <v>1015</v>
      </c>
      <c r="BV46" s="33" t="s">
        <v>151</v>
      </c>
      <c r="BW46" s="33" t="s">
        <v>149</v>
      </c>
      <c r="CB46" s="33" t="s">
        <v>163</v>
      </c>
      <c r="CC46" s="33" t="s">
        <v>170</v>
      </c>
      <c r="CD46" s="33" t="s">
        <v>176</v>
      </c>
      <c r="CE46" s="33" t="s">
        <v>183</v>
      </c>
      <c r="CF46" s="33" t="s">
        <v>1016</v>
      </c>
      <c r="CG46" s="33" t="s">
        <v>203</v>
      </c>
      <c r="CH46" s="33" t="s">
        <v>353</v>
      </c>
      <c r="CI46" s="33" t="s">
        <v>160</v>
      </c>
      <c r="CJ46" s="33" t="s">
        <v>198</v>
      </c>
    </row>
    <row r="47" spans="1:88" ht="12.75" x14ac:dyDescent="0.2">
      <c r="A47" s="36">
        <v>42711.504836180553</v>
      </c>
      <c r="B47" s="33">
        <v>3</v>
      </c>
      <c r="C47" s="33">
        <v>4</v>
      </c>
      <c r="D47" s="33">
        <v>2</v>
      </c>
      <c r="E47" s="33">
        <v>3</v>
      </c>
      <c r="F47" s="33">
        <v>1</v>
      </c>
      <c r="G47" s="33">
        <v>5</v>
      </c>
      <c r="H47" s="33">
        <v>4</v>
      </c>
      <c r="I47" s="33">
        <v>3</v>
      </c>
      <c r="J47" s="33">
        <v>3</v>
      </c>
      <c r="K47" s="33">
        <v>3</v>
      </c>
      <c r="L47" s="33">
        <v>2</v>
      </c>
      <c r="M47" s="33">
        <v>5</v>
      </c>
      <c r="N47" s="33">
        <v>2</v>
      </c>
      <c r="O47" s="33">
        <v>2</v>
      </c>
      <c r="P47" s="33">
        <v>2</v>
      </c>
      <c r="Q47" s="33">
        <v>3</v>
      </c>
      <c r="R47" s="33">
        <v>3</v>
      </c>
      <c r="S47" s="33">
        <v>4</v>
      </c>
      <c r="T47" s="33">
        <v>1</v>
      </c>
      <c r="U47" s="33">
        <v>2</v>
      </c>
      <c r="V47" s="33">
        <v>2</v>
      </c>
      <c r="W47" s="33">
        <v>3</v>
      </c>
      <c r="X47" s="33">
        <v>2</v>
      </c>
      <c r="Y47" s="33">
        <v>4</v>
      </c>
      <c r="Z47" s="33">
        <v>4</v>
      </c>
      <c r="AA47" s="33">
        <v>5</v>
      </c>
      <c r="AB47" s="33">
        <v>3</v>
      </c>
      <c r="AC47" s="33">
        <v>4</v>
      </c>
      <c r="AD47" s="33">
        <v>3</v>
      </c>
      <c r="AE47" s="33">
        <v>4</v>
      </c>
      <c r="AF47" s="33">
        <v>4</v>
      </c>
      <c r="AG47" s="33">
        <v>5</v>
      </c>
      <c r="AH47" s="33">
        <v>4</v>
      </c>
      <c r="AI47" s="33">
        <v>3</v>
      </c>
      <c r="AJ47" s="33">
        <v>3</v>
      </c>
      <c r="AK47" s="33">
        <v>4</v>
      </c>
      <c r="AL47" s="33">
        <v>2</v>
      </c>
      <c r="AM47" s="33">
        <v>4</v>
      </c>
      <c r="AN47" s="33">
        <v>1</v>
      </c>
      <c r="AO47" s="33">
        <v>5</v>
      </c>
      <c r="AP47" s="33">
        <v>3</v>
      </c>
      <c r="AQ47" s="33">
        <v>4</v>
      </c>
      <c r="AR47" s="33">
        <v>5</v>
      </c>
      <c r="AS47" s="33">
        <v>2</v>
      </c>
      <c r="AT47" s="33">
        <v>2</v>
      </c>
      <c r="AU47" s="33">
        <v>5</v>
      </c>
      <c r="AV47" s="33">
        <v>2</v>
      </c>
      <c r="AW47" s="33">
        <v>3</v>
      </c>
      <c r="AX47" s="33">
        <v>2</v>
      </c>
      <c r="AY47" s="33">
        <v>5</v>
      </c>
      <c r="AZ47" s="33">
        <v>5</v>
      </c>
      <c r="BA47" s="33">
        <v>5</v>
      </c>
      <c r="BB47" s="33">
        <v>2</v>
      </c>
      <c r="BC47" s="33">
        <v>3</v>
      </c>
      <c r="BD47" s="33">
        <v>2</v>
      </c>
      <c r="BF47" s="33">
        <v>5</v>
      </c>
      <c r="BG47" s="33">
        <v>2</v>
      </c>
      <c r="BH47" s="33">
        <v>3</v>
      </c>
      <c r="BI47" s="33">
        <v>4</v>
      </c>
      <c r="BJ47" s="33">
        <v>2</v>
      </c>
      <c r="BK47" s="33">
        <v>4</v>
      </c>
      <c r="BL47" s="33">
        <v>5</v>
      </c>
      <c r="BM47" s="33">
        <v>2</v>
      </c>
      <c r="BN47" s="33">
        <v>5</v>
      </c>
      <c r="BO47" s="33">
        <v>1</v>
      </c>
      <c r="BP47" s="33">
        <v>3</v>
      </c>
      <c r="BQ47" s="33">
        <v>3</v>
      </c>
      <c r="BR47" s="33">
        <v>4</v>
      </c>
      <c r="BS47" s="33">
        <v>3</v>
      </c>
      <c r="BT47" s="33">
        <v>3</v>
      </c>
      <c r="BV47" s="33" t="s">
        <v>151</v>
      </c>
      <c r="BW47" s="33" t="s">
        <v>145</v>
      </c>
      <c r="CB47" s="33" t="s">
        <v>162</v>
      </c>
      <c r="CC47" s="33" t="s">
        <v>169</v>
      </c>
      <c r="CD47" s="33" t="s">
        <v>176</v>
      </c>
      <c r="CE47" s="33" t="s">
        <v>183</v>
      </c>
      <c r="CG47" s="33" t="s">
        <v>204</v>
      </c>
      <c r="CH47" s="33" t="s">
        <v>320</v>
      </c>
      <c r="CI47" s="33" t="s">
        <v>208</v>
      </c>
      <c r="CJ47" s="33" t="s">
        <v>214</v>
      </c>
    </row>
    <row r="48" spans="1:88" ht="12.75" x14ac:dyDescent="0.2">
      <c r="A48" s="36">
        <v>42711.515254907412</v>
      </c>
      <c r="B48" s="33">
        <v>2</v>
      </c>
      <c r="C48" s="33">
        <v>2</v>
      </c>
      <c r="D48" s="33">
        <v>4</v>
      </c>
      <c r="E48" s="33">
        <v>5</v>
      </c>
      <c r="F48" s="33">
        <v>2</v>
      </c>
      <c r="G48" s="33">
        <v>5</v>
      </c>
      <c r="H48" s="33">
        <v>2</v>
      </c>
      <c r="I48" s="33">
        <v>5</v>
      </c>
      <c r="J48" s="33">
        <v>2</v>
      </c>
      <c r="K48" s="33">
        <v>3</v>
      </c>
      <c r="L48" s="33">
        <v>1</v>
      </c>
      <c r="M48" s="33">
        <v>5</v>
      </c>
      <c r="N48" s="33">
        <v>2</v>
      </c>
      <c r="O48" s="33">
        <v>4</v>
      </c>
      <c r="P48" s="33">
        <v>5</v>
      </c>
      <c r="Q48" s="33">
        <v>5</v>
      </c>
      <c r="R48" s="33">
        <v>5</v>
      </c>
      <c r="S48" s="33">
        <v>2</v>
      </c>
      <c r="T48" s="33" t="s">
        <v>5</v>
      </c>
      <c r="U48" s="33">
        <v>2</v>
      </c>
      <c r="V48" s="33">
        <v>2</v>
      </c>
      <c r="W48" s="33">
        <v>4</v>
      </c>
      <c r="X48" s="33">
        <v>4</v>
      </c>
      <c r="Y48" s="33">
        <v>4</v>
      </c>
      <c r="Z48" s="33">
        <v>3</v>
      </c>
      <c r="AA48" s="33">
        <v>5</v>
      </c>
      <c r="AB48" s="33">
        <v>5</v>
      </c>
      <c r="AC48" s="33">
        <v>5</v>
      </c>
      <c r="AD48" s="33">
        <v>4</v>
      </c>
      <c r="AE48" s="33">
        <v>3</v>
      </c>
      <c r="AF48" s="33">
        <v>4</v>
      </c>
      <c r="AG48" s="33">
        <v>3</v>
      </c>
      <c r="AH48" s="33">
        <v>5</v>
      </c>
      <c r="AI48" s="33">
        <v>5</v>
      </c>
      <c r="AJ48" s="33" t="s">
        <v>5</v>
      </c>
      <c r="AK48" s="33">
        <v>2</v>
      </c>
      <c r="AL48" s="33">
        <v>4</v>
      </c>
      <c r="AM48" s="33">
        <v>3</v>
      </c>
      <c r="AN48" s="33">
        <v>2</v>
      </c>
      <c r="AO48" s="33">
        <v>3</v>
      </c>
      <c r="AP48" s="33">
        <v>3</v>
      </c>
      <c r="AQ48" s="33">
        <v>5</v>
      </c>
      <c r="AR48" s="33">
        <v>1</v>
      </c>
      <c r="AS48" s="33">
        <v>2</v>
      </c>
      <c r="AT48" s="33">
        <v>2</v>
      </c>
      <c r="AU48" s="33">
        <v>4</v>
      </c>
      <c r="AV48" s="33">
        <v>1</v>
      </c>
      <c r="AW48" s="33">
        <v>5</v>
      </c>
      <c r="AX48" s="33">
        <v>2</v>
      </c>
      <c r="AY48" s="33">
        <v>2</v>
      </c>
      <c r="AZ48" s="33">
        <v>3</v>
      </c>
      <c r="BA48" s="33">
        <v>2</v>
      </c>
      <c r="BB48" s="33">
        <v>4</v>
      </c>
      <c r="BC48" s="33">
        <v>3</v>
      </c>
      <c r="BD48" s="33">
        <v>2</v>
      </c>
      <c r="BF48" s="33">
        <v>5</v>
      </c>
      <c r="BG48" s="33">
        <v>2</v>
      </c>
      <c r="BH48" s="33">
        <v>2</v>
      </c>
      <c r="BI48" s="33">
        <v>2</v>
      </c>
      <c r="BJ48" s="33">
        <v>2</v>
      </c>
      <c r="BK48" s="33">
        <v>1</v>
      </c>
      <c r="BL48" s="33">
        <v>1</v>
      </c>
      <c r="BM48" s="33">
        <v>2</v>
      </c>
      <c r="BN48" s="33">
        <v>3</v>
      </c>
      <c r="BO48" s="33">
        <v>1</v>
      </c>
      <c r="BP48" s="33">
        <v>3</v>
      </c>
      <c r="BQ48" s="33">
        <v>4</v>
      </c>
      <c r="BR48" s="33">
        <v>5</v>
      </c>
      <c r="BS48" s="33">
        <v>5</v>
      </c>
      <c r="BT48" s="33">
        <v>4</v>
      </c>
      <c r="BV48" s="33" t="s">
        <v>151</v>
      </c>
      <c r="BW48" s="33" t="s">
        <v>147</v>
      </c>
      <c r="CB48" s="33" t="s">
        <v>163</v>
      </c>
      <c r="CC48" s="33" t="s">
        <v>172</v>
      </c>
      <c r="CD48" s="33" t="s">
        <v>176</v>
      </c>
      <c r="CE48" s="33" t="s">
        <v>183</v>
      </c>
      <c r="CF48" s="33" t="s">
        <v>1017</v>
      </c>
      <c r="CG48" s="33" t="s">
        <v>155</v>
      </c>
      <c r="CH48" s="33" t="s">
        <v>613</v>
      </c>
      <c r="CI48" s="33" t="s">
        <v>208</v>
      </c>
      <c r="CJ48" s="33" t="s">
        <v>214</v>
      </c>
    </row>
    <row r="49" spans="1:88" ht="12.75" x14ac:dyDescent="0.2">
      <c r="A49" s="36">
        <v>42711.516874710651</v>
      </c>
      <c r="B49" s="33">
        <v>1</v>
      </c>
      <c r="C49" s="33">
        <v>4</v>
      </c>
      <c r="D49" s="33">
        <v>1</v>
      </c>
      <c r="E49" s="33">
        <v>1</v>
      </c>
      <c r="F49" s="33">
        <v>1</v>
      </c>
      <c r="G49" s="33">
        <v>5</v>
      </c>
      <c r="H49" s="33">
        <v>1</v>
      </c>
      <c r="I49" s="33">
        <v>4</v>
      </c>
      <c r="J49" s="33">
        <v>5</v>
      </c>
      <c r="K49" s="33">
        <v>3</v>
      </c>
      <c r="L49" s="33">
        <v>4</v>
      </c>
      <c r="M49" s="33">
        <v>2</v>
      </c>
      <c r="N49" s="33">
        <v>1</v>
      </c>
      <c r="O49" s="33">
        <v>5</v>
      </c>
      <c r="P49" s="33">
        <v>3</v>
      </c>
      <c r="Q49" s="33">
        <v>4</v>
      </c>
      <c r="R49" s="33">
        <v>4</v>
      </c>
      <c r="S49" s="33">
        <v>4</v>
      </c>
      <c r="T49" s="33">
        <v>5</v>
      </c>
      <c r="U49" s="33">
        <v>2</v>
      </c>
      <c r="V49" s="33">
        <v>1</v>
      </c>
      <c r="W49" s="33">
        <v>4</v>
      </c>
      <c r="X49" s="33">
        <v>3</v>
      </c>
      <c r="Y49" s="33">
        <v>1</v>
      </c>
      <c r="Z49" s="33">
        <v>5</v>
      </c>
      <c r="AA49" s="33">
        <v>1</v>
      </c>
      <c r="AB49" s="33">
        <v>3</v>
      </c>
      <c r="AC49" s="33">
        <v>4</v>
      </c>
      <c r="AD49" s="33">
        <v>1</v>
      </c>
      <c r="AE49" s="33">
        <v>1</v>
      </c>
      <c r="AF49" s="33">
        <v>1</v>
      </c>
      <c r="AG49" s="33">
        <v>1</v>
      </c>
      <c r="AH49" s="33">
        <v>5</v>
      </c>
      <c r="AI49" s="33">
        <v>5</v>
      </c>
      <c r="AJ49" s="33">
        <v>4</v>
      </c>
      <c r="AK49" s="33">
        <v>5</v>
      </c>
      <c r="AL49" s="33">
        <v>1</v>
      </c>
      <c r="AM49" s="33">
        <v>1</v>
      </c>
      <c r="AN49" s="33">
        <v>5</v>
      </c>
      <c r="AO49" s="33">
        <v>5</v>
      </c>
      <c r="AP49" s="33">
        <v>1</v>
      </c>
      <c r="AQ49" s="33">
        <v>4</v>
      </c>
      <c r="AR49" s="33">
        <v>5</v>
      </c>
      <c r="AS49" s="33">
        <v>3</v>
      </c>
      <c r="AT49" s="33">
        <v>5</v>
      </c>
      <c r="AU49" s="33">
        <v>3</v>
      </c>
      <c r="AV49" s="33">
        <v>4</v>
      </c>
      <c r="AW49" s="33">
        <v>5</v>
      </c>
      <c r="AX49" s="33">
        <v>1</v>
      </c>
      <c r="AY49" s="33">
        <v>4</v>
      </c>
      <c r="AZ49" s="33">
        <v>4</v>
      </c>
      <c r="BA49" s="33">
        <v>4</v>
      </c>
      <c r="BB49" s="33">
        <v>5</v>
      </c>
      <c r="BC49" s="33">
        <v>4</v>
      </c>
      <c r="BD49" s="33">
        <v>1</v>
      </c>
      <c r="BE49" s="33" t="s">
        <v>1018</v>
      </c>
      <c r="BF49" s="33">
        <v>5</v>
      </c>
      <c r="BG49" s="33">
        <v>5</v>
      </c>
      <c r="BH49" s="33">
        <v>4</v>
      </c>
      <c r="BI49" s="33">
        <v>3</v>
      </c>
      <c r="BJ49" s="33">
        <v>5</v>
      </c>
      <c r="BK49" s="33">
        <v>4</v>
      </c>
      <c r="BL49" s="33">
        <v>4</v>
      </c>
      <c r="BM49" s="33">
        <v>4</v>
      </c>
      <c r="BN49" s="33">
        <v>4</v>
      </c>
      <c r="BO49" s="33">
        <v>4</v>
      </c>
      <c r="BP49" s="33">
        <v>5</v>
      </c>
      <c r="BQ49" s="33">
        <v>5</v>
      </c>
      <c r="BR49" s="33">
        <v>5</v>
      </c>
      <c r="BS49" s="33">
        <v>5</v>
      </c>
      <c r="BT49" s="33">
        <v>5</v>
      </c>
      <c r="BU49" s="33" t="s">
        <v>1019</v>
      </c>
      <c r="BV49" s="33" t="s">
        <v>151</v>
      </c>
      <c r="BW49" s="33" t="s">
        <v>146</v>
      </c>
      <c r="BZ49" s="33" t="s">
        <v>920</v>
      </c>
      <c r="CB49" s="33" t="s">
        <v>162</v>
      </c>
      <c r="CC49" s="33" t="s">
        <v>171</v>
      </c>
      <c r="CD49" s="33" t="s">
        <v>176</v>
      </c>
      <c r="CE49" s="33" t="s">
        <v>184</v>
      </c>
      <c r="CF49" s="33" t="s">
        <v>1020</v>
      </c>
      <c r="CG49" s="33" t="s">
        <v>192</v>
      </c>
      <c r="CH49" s="33" t="s">
        <v>203</v>
      </c>
      <c r="CI49" s="33" t="s">
        <v>209</v>
      </c>
      <c r="CJ49" s="33" t="s">
        <v>215</v>
      </c>
    </row>
    <row r="50" spans="1:88" ht="12.75" x14ac:dyDescent="0.2">
      <c r="A50" s="36">
        <v>42711.537356712965</v>
      </c>
      <c r="B50" s="33">
        <v>4</v>
      </c>
      <c r="C50" s="33">
        <v>5</v>
      </c>
      <c r="D50" s="33">
        <v>3</v>
      </c>
      <c r="E50" s="33">
        <v>5</v>
      </c>
      <c r="F50" s="33">
        <v>3</v>
      </c>
      <c r="G50" s="33">
        <v>5</v>
      </c>
      <c r="H50" s="33">
        <v>4</v>
      </c>
      <c r="I50" s="33">
        <v>3</v>
      </c>
      <c r="J50" s="33">
        <v>2</v>
      </c>
      <c r="K50" s="33">
        <v>4</v>
      </c>
      <c r="L50" s="33">
        <v>4</v>
      </c>
      <c r="M50" s="33">
        <v>3</v>
      </c>
      <c r="N50" s="33">
        <v>2</v>
      </c>
      <c r="O50" s="33">
        <v>4</v>
      </c>
      <c r="P50" s="33">
        <v>4</v>
      </c>
      <c r="Q50" s="33">
        <v>4</v>
      </c>
      <c r="R50" s="33">
        <v>4</v>
      </c>
      <c r="S50" s="33">
        <v>2</v>
      </c>
      <c r="T50" s="33">
        <v>3</v>
      </c>
      <c r="U50" s="33">
        <v>4</v>
      </c>
      <c r="V50" s="33">
        <v>1</v>
      </c>
      <c r="W50" s="33">
        <v>3</v>
      </c>
      <c r="X50" s="33">
        <v>3</v>
      </c>
      <c r="Y50" s="33">
        <v>4</v>
      </c>
      <c r="Z50" s="33">
        <v>4</v>
      </c>
      <c r="AA50" s="33">
        <v>4</v>
      </c>
      <c r="AB50" s="33">
        <v>4</v>
      </c>
      <c r="AC50" s="33">
        <v>4</v>
      </c>
      <c r="AD50" s="33">
        <v>3</v>
      </c>
      <c r="AE50" s="33">
        <v>4</v>
      </c>
      <c r="AF50" s="33">
        <v>4</v>
      </c>
      <c r="AG50" s="33">
        <v>4</v>
      </c>
      <c r="AH50" s="33">
        <v>5</v>
      </c>
      <c r="AI50" s="33">
        <v>4</v>
      </c>
      <c r="AJ50" s="33">
        <v>4</v>
      </c>
      <c r="AK50" s="33">
        <v>5</v>
      </c>
      <c r="AL50" s="33">
        <v>3</v>
      </c>
      <c r="AM50" s="33">
        <v>4</v>
      </c>
      <c r="AN50" s="33">
        <v>3</v>
      </c>
      <c r="AO50" s="33">
        <v>5</v>
      </c>
      <c r="AP50" s="33">
        <v>4</v>
      </c>
      <c r="AQ50" s="33">
        <v>4</v>
      </c>
      <c r="AR50" s="33">
        <v>3</v>
      </c>
      <c r="AS50" s="33">
        <v>5</v>
      </c>
      <c r="AT50" s="33">
        <v>3</v>
      </c>
      <c r="AU50" s="33">
        <v>4</v>
      </c>
      <c r="AV50" s="33">
        <v>3</v>
      </c>
      <c r="AW50" s="33">
        <v>3</v>
      </c>
      <c r="AX50" s="33">
        <v>4</v>
      </c>
      <c r="AY50" s="33">
        <v>3</v>
      </c>
      <c r="AZ50" s="33">
        <v>3</v>
      </c>
      <c r="BA50" s="33">
        <v>3</v>
      </c>
      <c r="BB50" s="33">
        <v>3</v>
      </c>
      <c r="BC50" s="33">
        <v>4</v>
      </c>
      <c r="BD50" s="33">
        <v>1</v>
      </c>
      <c r="BF50" s="33">
        <v>3</v>
      </c>
      <c r="BG50" s="33">
        <v>4</v>
      </c>
      <c r="BH50" s="33">
        <v>5</v>
      </c>
      <c r="BI50" s="33">
        <v>3</v>
      </c>
      <c r="BJ50" s="33">
        <v>4</v>
      </c>
      <c r="BK50" s="33">
        <v>5</v>
      </c>
      <c r="BL50" s="33">
        <v>5</v>
      </c>
      <c r="BM50" s="33">
        <v>5</v>
      </c>
      <c r="BN50" s="33">
        <v>4</v>
      </c>
      <c r="BO50" s="33">
        <v>3</v>
      </c>
      <c r="BP50" s="33">
        <v>5</v>
      </c>
      <c r="BQ50" s="33">
        <v>5</v>
      </c>
      <c r="BR50" s="33">
        <v>5</v>
      </c>
      <c r="BS50" s="33">
        <v>5</v>
      </c>
      <c r="BT50" s="33">
        <v>5</v>
      </c>
      <c r="BU50" s="33" t="s">
        <v>1021</v>
      </c>
      <c r="BV50" s="33" t="s">
        <v>151</v>
      </c>
      <c r="BW50" s="33" t="s">
        <v>147</v>
      </c>
      <c r="BX50" s="33" t="s">
        <v>904</v>
      </c>
      <c r="CB50" s="33" t="s">
        <v>162</v>
      </c>
      <c r="CC50" s="33" t="s">
        <v>171</v>
      </c>
      <c r="CD50" s="33" t="s">
        <v>176</v>
      </c>
      <c r="CE50" s="33" t="s">
        <v>183</v>
      </c>
      <c r="CF50" s="33" t="s">
        <v>483</v>
      </c>
      <c r="CG50" s="33" t="s">
        <v>1022</v>
      </c>
      <c r="CH50" s="33" t="s">
        <v>346</v>
      </c>
      <c r="CI50" s="33" t="s">
        <v>208</v>
      </c>
      <c r="CJ50" s="33" t="s">
        <v>214</v>
      </c>
    </row>
    <row r="51" spans="1:88" ht="12.75" x14ac:dyDescent="0.2">
      <c r="A51" s="36">
        <v>42711.538771296298</v>
      </c>
      <c r="B51" s="33">
        <v>3</v>
      </c>
      <c r="C51" s="33">
        <v>3</v>
      </c>
      <c r="D51" s="33">
        <v>2</v>
      </c>
      <c r="E51" s="33">
        <v>4</v>
      </c>
      <c r="F51" s="33">
        <v>1</v>
      </c>
      <c r="G51" s="33">
        <v>4</v>
      </c>
      <c r="H51" s="33">
        <v>3</v>
      </c>
      <c r="I51" s="33">
        <v>5</v>
      </c>
      <c r="J51" s="33">
        <v>5</v>
      </c>
      <c r="K51" s="33">
        <v>4</v>
      </c>
      <c r="L51" s="33">
        <v>5</v>
      </c>
      <c r="M51" s="33">
        <v>2</v>
      </c>
      <c r="N51" s="33">
        <v>3</v>
      </c>
      <c r="O51" s="33">
        <v>5</v>
      </c>
      <c r="P51" s="33">
        <v>4</v>
      </c>
      <c r="Q51" s="33">
        <v>5</v>
      </c>
      <c r="R51" s="33">
        <v>4</v>
      </c>
      <c r="S51" s="33">
        <v>2</v>
      </c>
      <c r="T51" s="33">
        <v>2</v>
      </c>
      <c r="U51" s="33">
        <v>3</v>
      </c>
      <c r="V51" s="33">
        <v>1</v>
      </c>
      <c r="W51" s="33">
        <v>5</v>
      </c>
      <c r="X51" s="33">
        <v>5</v>
      </c>
      <c r="Y51" s="33">
        <v>5</v>
      </c>
      <c r="Z51" s="33">
        <v>4</v>
      </c>
      <c r="AA51" s="33">
        <v>5</v>
      </c>
      <c r="AB51" s="33">
        <v>2</v>
      </c>
      <c r="AC51" s="33">
        <v>5</v>
      </c>
      <c r="AD51" s="33">
        <v>2</v>
      </c>
      <c r="AE51" s="33">
        <v>2</v>
      </c>
      <c r="AF51" s="33">
        <v>1</v>
      </c>
      <c r="AG51" s="33">
        <v>1</v>
      </c>
      <c r="AH51" s="33">
        <v>4</v>
      </c>
      <c r="AI51" s="33">
        <v>3</v>
      </c>
      <c r="AJ51" s="33">
        <v>3</v>
      </c>
      <c r="AK51" s="33">
        <v>3</v>
      </c>
      <c r="AL51" s="33">
        <v>3</v>
      </c>
      <c r="AM51" s="33">
        <v>2</v>
      </c>
      <c r="AN51" s="33">
        <v>1</v>
      </c>
      <c r="AO51" s="33">
        <v>3</v>
      </c>
      <c r="AP51" s="33">
        <v>1</v>
      </c>
      <c r="AQ51" s="33">
        <v>5</v>
      </c>
      <c r="AR51" s="33">
        <v>4</v>
      </c>
      <c r="AS51" s="33">
        <v>4</v>
      </c>
      <c r="AT51" s="33">
        <v>4</v>
      </c>
      <c r="AU51" s="33">
        <v>3</v>
      </c>
      <c r="AV51" s="33">
        <v>4</v>
      </c>
      <c r="AW51" s="33">
        <v>5</v>
      </c>
      <c r="AX51" s="33">
        <v>4</v>
      </c>
      <c r="AY51" s="33">
        <v>5</v>
      </c>
      <c r="AZ51" s="33">
        <v>4</v>
      </c>
      <c r="BA51" s="33">
        <v>4</v>
      </c>
      <c r="BB51" s="33">
        <v>2</v>
      </c>
      <c r="BC51" s="33">
        <v>4</v>
      </c>
      <c r="BD51" s="33" t="s">
        <v>5</v>
      </c>
      <c r="BF51" s="33">
        <v>4</v>
      </c>
      <c r="BG51" s="33">
        <v>5</v>
      </c>
      <c r="BH51" s="33">
        <v>5</v>
      </c>
      <c r="BI51" s="33" t="s">
        <v>5</v>
      </c>
      <c r="BJ51" s="33">
        <v>4</v>
      </c>
      <c r="BK51" s="33">
        <v>4</v>
      </c>
      <c r="BL51" s="33">
        <v>3</v>
      </c>
      <c r="BM51" s="33">
        <v>4</v>
      </c>
      <c r="BN51" s="33">
        <v>5</v>
      </c>
      <c r="BO51" s="33">
        <v>3</v>
      </c>
      <c r="BP51" s="33">
        <v>4</v>
      </c>
      <c r="BQ51" s="33">
        <v>4</v>
      </c>
      <c r="BR51" s="33">
        <v>5</v>
      </c>
      <c r="BS51" s="33">
        <v>3</v>
      </c>
      <c r="BT51" s="33">
        <v>5</v>
      </c>
      <c r="BU51" s="33" t="s">
        <v>1023</v>
      </c>
      <c r="BV51" s="33" t="s">
        <v>151</v>
      </c>
      <c r="BW51" s="33" t="s">
        <v>147</v>
      </c>
      <c r="BX51" s="33" t="s">
        <v>986</v>
      </c>
      <c r="CB51" s="33" t="s">
        <v>162</v>
      </c>
      <c r="CC51" s="33" t="s">
        <v>170</v>
      </c>
      <c r="CD51" s="33" t="s">
        <v>179</v>
      </c>
      <c r="CE51" s="33" t="s">
        <v>183</v>
      </c>
      <c r="CF51" s="33" t="s">
        <v>1024</v>
      </c>
      <c r="CG51" s="33" t="s">
        <v>203</v>
      </c>
      <c r="CH51" s="33" t="s">
        <v>746</v>
      </c>
      <c r="CI51" s="33" t="s">
        <v>208</v>
      </c>
      <c r="CJ51" s="33" t="s">
        <v>214</v>
      </c>
    </row>
    <row r="52" spans="1:88" ht="12.75" x14ac:dyDescent="0.2">
      <c r="A52" s="36">
        <v>42711.541138263885</v>
      </c>
      <c r="B52" s="33">
        <v>2</v>
      </c>
      <c r="C52" s="33">
        <v>4</v>
      </c>
      <c r="D52" s="33">
        <v>3</v>
      </c>
      <c r="E52" s="33">
        <v>3</v>
      </c>
      <c r="F52" s="33">
        <v>1</v>
      </c>
      <c r="G52" s="33">
        <v>5</v>
      </c>
      <c r="H52" s="33">
        <v>1</v>
      </c>
      <c r="I52" s="33">
        <v>4</v>
      </c>
      <c r="J52" s="33">
        <v>4</v>
      </c>
      <c r="K52" s="33">
        <v>4</v>
      </c>
      <c r="L52" s="33">
        <v>4</v>
      </c>
      <c r="M52" s="33">
        <v>4</v>
      </c>
      <c r="N52" s="33">
        <v>2</v>
      </c>
      <c r="O52" s="33">
        <v>4</v>
      </c>
      <c r="P52" s="33">
        <v>4</v>
      </c>
      <c r="Q52" s="33">
        <v>5</v>
      </c>
      <c r="R52" s="33">
        <v>5</v>
      </c>
      <c r="S52" s="33">
        <v>2</v>
      </c>
      <c r="T52" s="33">
        <v>3</v>
      </c>
      <c r="U52" s="33">
        <v>1</v>
      </c>
      <c r="V52" s="33">
        <v>2</v>
      </c>
      <c r="W52" s="33">
        <v>4</v>
      </c>
      <c r="X52" s="33">
        <v>3</v>
      </c>
      <c r="Y52" s="33">
        <v>5</v>
      </c>
      <c r="Z52" s="33">
        <v>4</v>
      </c>
      <c r="AA52" s="33">
        <v>4</v>
      </c>
      <c r="AB52" s="33">
        <v>4</v>
      </c>
      <c r="AC52" s="33">
        <v>4</v>
      </c>
      <c r="AD52" s="33">
        <v>5</v>
      </c>
      <c r="AE52" s="33">
        <v>3</v>
      </c>
      <c r="AF52" s="33">
        <v>4</v>
      </c>
      <c r="AG52" s="33">
        <v>4</v>
      </c>
      <c r="AH52" s="33">
        <v>5</v>
      </c>
      <c r="AI52" s="33">
        <v>3</v>
      </c>
      <c r="AJ52" s="33">
        <v>3</v>
      </c>
      <c r="AK52" s="33">
        <v>5</v>
      </c>
      <c r="AL52" s="33">
        <v>2</v>
      </c>
      <c r="AM52" s="33">
        <v>4</v>
      </c>
      <c r="AN52" s="33">
        <v>3</v>
      </c>
      <c r="AO52" s="33">
        <v>5</v>
      </c>
      <c r="AP52" s="33">
        <v>2</v>
      </c>
      <c r="AQ52" s="33">
        <v>4</v>
      </c>
      <c r="AR52" s="33">
        <v>4</v>
      </c>
      <c r="AS52" s="33">
        <v>5</v>
      </c>
      <c r="AT52" s="33">
        <v>4</v>
      </c>
      <c r="AU52" s="33">
        <v>4</v>
      </c>
      <c r="AV52" s="33">
        <v>3</v>
      </c>
      <c r="AW52" s="33">
        <v>4</v>
      </c>
      <c r="AX52" s="33">
        <v>5</v>
      </c>
      <c r="AY52" s="33">
        <v>5</v>
      </c>
      <c r="AZ52" s="33">
        <v>4</v>
      </c>
      <c r="BA52" s="33">
        <v>2</v>
      </c>
      <c r="BB52" s="33">
        <v>4</v>
      </c>
      <c r="BC52" s="33">
        <v>3</v>
      </c>
      <c r="BD52" s="33">
        <v>2</v>
      </c>
      <c r="BF52" s="33">
        <v>4</v>
      </c>
      <c r="BG52" s="33">
        <v>3</v>
      </c>
      <c r="BH52" s="33">
        <v>4</v>
      </c>
      <c r="BI52" s="33">
        <v>4</v>
      </c>
      <c r="BJ52" s="33">
        <v>3</v>
      </c>
      <c r="BK52" s="33">
        <v>4</v>
      </c>
      <c r="BL52" s="33">
        <v>3</v>
      </c>
      <c r="BM52" s="33">
        <v>4</v>
      </c>
      <c r="BN52" s="33">
        <v>4</v>
      </c>
      <c r="BO52" s="33">
        <v>3</v>
      </c>
      <c r="BP52" s="33">
        <v>4</v>
      </c>
      <c r="BQ52" s="33">
        <v>4</v>
      </c>
      <c r="BR52" s="33">
        <v>4</v>
      </c>
      <c r="BS52" s="33">
        <v>3</v>
      </c>
      <c r="BT52" s="33">
        <v>4</v>
      </c>
      <c r="BU52" s="33" t="s">
        <v>1025</v>
      </c>
      <c r="BV52" s="33" t="s">
        <v>151</v>
      </c>
      <c r="BW52" s="33" t="s">
        <v>149</v>
      </c>
      <c r="CB52" s="33" t="s">
        <v>163</v>
      </c>
      <c r="CC52" s="33" t="s">
        <v>170</v>
      </c>
      <c r="CD52" s="33" t="s">
        <v>176</v>
      </c>
      <c r="CE52" s="33" t="s">
        <v>183</v>
      </c>
      <c r="CF52" s="33" t="s">
        <v>1026</v>
      </c>
      <c r="CG52" s="33" t="s">
        <v>202</v>
      </c>
      <c r="CH52" s="33" t="s">
        <v>1027</v>
      </c>
      <c r="CI52" s="33" t="s">
        <v>208</v>
      </c>
      <c r="CJ52" s="33" t="s">
        <v>214</v>
      </c>
    </row>
    <row r="53" spans="1:88" ht="12.75" x14ac:dyDescent="0.2">
      <c r="A53" s="36">
        <v>42711.544115590281</v>
      </c>
      <c r="B53" s="33">
        <v>1</v>
      </c>
      <c r="C53" s="33">
        <v>5</v>
      </c>
      <c r="D53" s="33">
        <v>4</v>
      </c>
      <c r="E53" s="33">
        <v>1</v>
      </c>
      <c r="F53" s="33">
        <v>1</v>
      </c>
      <c r="G53" s="33">
        <v>5</v>
      </c>
      <c r="H53" s="33">
        <v>4</v>
      </c>
      <c r="I53" s="33">
        <v>2</v>
      </c>
      <c r="J53" s="33">
        <v>1</v>
      </c>
      <c r="K53" s="33">
        <v>3</v>
      </c>
      <c r="L53" s="33">
        <v>3</v>
      </c>
      <c r="M53" s="33">
        <v>2</v>
      </c>
      <c r="N53" s="33">
        <v>2</v>
      </c>
      <c r="O53" s="33">
        <v>4</v>
      </c>
      <c r="P53" s="33">
        <v>3</v>
      </c>
      <c r="Q53" s="33">
        <v>2</v>
      </c>
      <c r="R53" s="33">
        <v>3</v>
      </c>
      <c r="S53" s="33">
        <v>1</v>
      </c>
      <c r="T53" s="33">
        <v>5</v>
      </c>
      <c r="U53" s="33">
        <v>3</v>
      </c>
      <c r="V53" s="33">
        <v>1</v>
      </c>
      <c r="W53" s="33">
        <v>4</v>
      </c>
      <c r="X53" s="33">
        <v>4</v>
      </c>
      <c r="Y53" s="33">
        <v>4</v>
      </c>
      <c r="Z53" s="33">
        <v>4</v>
      </c>
      <c r="AA53" s="33">
        <v>3</v>
      </c>
      <c r="AB53" s="33">
        <v>5</v>
      </c>
      <c r="AC53" s="33">
        <v>4</v>
      </c>
      <c r="AD53" s="33">
        <v>3</v>
      </c>
      <c r="AE53" s="33">
        <v>4</v>
      </c>
      <c r="AF53" s="33">
        <v>3</v>
      </c>
      <c r="AG53" s="33">
        <v>4</v>
      </c>
      <c r="AH53" s="33">
        <v>5</v>
      </c>
      <c r="AI53" s="33">
        <v>4</v>
      </c>
      <c r="AJ53" s="33">
        <v>1</v>
      </c>
      <c r="AK53" s="33">
        <v>5</v>
      </c>
      <c r="AL53" s="33">
        <v>5</v>
      </c>
      <c r="AM53" s="33">
        <v>3</v>
      </c>
      <c r="AN53" s="33">
        <v>1</v>
      </c>
      <c r="AO53" s="33">
        <v>5</v>
      </c>
      <c r="AP53" s="33">
        <v>4</v>
      </c>
      <c r="AQ53" s="33">
        <v>4</v>
      </c>
      <c r="AR53" s="33">
        <v>3</v>
      </c>
      <c r="AS53" s="33">
        <v>3</v>
      </c>
      <c r="AT53" s="33">
        <v>3</v>
      </c>
      <c r="AU53" s="33">
        <v>3</v>
      </c>
      <c r="AV53" s="33">
        <v>2</v>
      </c>
      <c r="AW53" s="33">
        <v>5</v>
      </c>
      <c r="AX53" s="33">
        <v>4</v>
      </c>
      <c r="AY53" s="33">
        <v>2</v>
      </c>
      <c r="AZ53" s="33">
        <v>4</v>
      </c>
      <c r="BA53" s="33">
        <v>1</v>
      </c>
      <c r="BB53" s="33">
        <v>5</v>
      </c>
      <c r="BC53" s="33">
        <v>3</v>
      </c>
      <c r="BD53" s="33">
        <v>1</v>
      </c>
      <c r="BF53" s="33">
        <v>5</v>
      </c>
      <c r="BG53" s="33">
        <v>5</v>
      </c>
      <c r="BH53" s="33">
        <v>5</v>
      </c>
      <c r="BI53" s="33">
        <v>3</v>
      </c>
      <c r="BJ53" s="33">
        <v>4</v>
      </c>
      <c r="BK53" s="33">
        <v>5</v>
      </c>
      <c r="BL53" s="33">
        <v>5</v>
      </c>
      <c r="BM53" s="33">
        <v>4</v>
      </c>
      <c r="BN53" s="33">
        <v>5</v>
      </c>
      <c r="BO53" s="33">
        <v>3</v>
      </c>
      <c r="BP53" s="33">
        <v>4</v>
      </c>
      <c r="BQ53" s="33">
        <v>4</v>
      </c>
      <c r="BR53" s="33">
        <v>5</v>
      </c>
      <c r="BS53" s="33">
        <v>4</v>
      </c>
      <c r="BT53" s="33">
        <v>4</v>
      </c>
      <c r="BU53" s="33" t="s">
        <v>1028</v>
      </c>
      <c r="BV53" s="33" t="s">
        <v>151</v>
      </c>
      <c r="BW53" s="33" t="s">
        <v>507</v>
      </c>
      <c r="CB53" s="33" t="s">
        <v>163</v>
      </c>
      <c r="CC53" s="33" t="s">
        <v>171</v>
      </c>
      <c r="CD53" s="33" t="s">
        <v>176</v>
      </c>
      <c r="CE53" s="33" t="s">
        <v>183</v>
      </c>
      <c r="CF53" s="33" t="s">
        <v>1029</v>
      </c>
      <c r="CG53" s="33" t="s">
        <v>203</v>
      </c>
      <c r="CH53" s="33" t="s">
        <v>1030</v>
      </c>
      <c r="CI53" s="33" t="s">
        <v>870</v>
      </c>
      <c r="CJ53" s="33" t="s">
        <v>1031</v>
      </c>
    </row>
    <row r="54" spans="1:88" ht="12.75" x14ac:dyDescent="0.2">
      <c r="A54" s="36">
        <v>42711.55106618056</v>
      </c>
      <c r="B54" s="33">
        <v>2</v>
      </c>
      <c r="C54" s="33">
        <v>5</v>
      </c>
      <c r="D54" s="33">
        <v>5</v>
      </c>
      <c r="E54" s="33">
        <v>1</v>
      </c>
      <c r="F54" s="33">
        <v>2</v>
      </c>
      <c r="G54" s="33">
        <v>1</v>
      </c>
      <c r="H54" s="33">
        <v>1</v>
      </c>
      <c r="I54" s="33">
        <v>1</v>
      </c>
      <c r="J54" s="33">
        <v>2</v>
      </c>
      <c r="K54" s="33">
        <v>2</v>
      </c>
      <c r="L54" s="33" t="s">
        <v>5</v>
      </c>
      <c r="M54" s="33">
        <v>3</v>
      </c>
      <c r="N54" s="33">
        <v>2</v>
      </c>
      <c r="O54" s="33">
        <v>5</v>
      </c>
      <c r="P54" s="33">
        <v>3</v>
      </c>
      <c r="Q54" s="33">
        <v>4</v>
      </c>
      <c r="R54" s="33">
        <v>2</v>
      </c>
      <c r="S54" s="33">
        <v>1</v>
      </c>
      <c r="T54" s="33">
        <v>2</v>
      </c>
      <c r="U54" s="33">
        <v>2</v>
      </c>
      <c r="V54" s="33">
        <v>1</v>
      </c>
      <c r="W54" s="33">
        <v>3</v>
      </c>
      <c r="X54" s="33">
        <v>3</v>
      </c>
      <c r="Y54" s="33">
        <v>5</v>
      </c>
      <c r="Z54" s="33">
        <v>1</v>
      </c>
      <c r="AA54" s="33">
        <v>4</v>
      </c>
      <c r="AB54" s="33">
        <v>4</v>
      </c>
      <c r="AC54" s="33">
        <v>2</v>
      </c>
      <c r="AD54" s="33">
        <v>3</v>
      </c>
      <c r="AE54" s="33">
        <v>5</v>
      </c>
      <c r="AF54" s="33">
        <v>2</v>
      </c>
      <c r="AG54" s="33">
        <v>2</v>
      </c>
      <c r="AH54" s="33">
        <v>5</v>
      </c>
      <c r="AI54" s="33">
        <v>3</v>
      </c>
      <c r="AJ54" s="33">
        <v>2</v>
      </c>
      <c r="AK54" s="33">
        <v>5</v>
      </c>
      <c r="AL54" s="33" t="s">
        <v>5</v>
      </c>
      <c r="AM54" s="33">
        <v>1</v>
      </c>
      <c r="AN54" s="33">
        <v>3</v>
      </c>
      <c r="AO54" s="33">
        <v>1</v>
      </c>
      <c r="AP54" s="33">
        <v>1</v>
      </c>
      <c r="AQ54" s="33">
        <v>4</v>
      </c>
      <c r="AR54" s="33">
        <v>3</v>
      </c>
      <c r="AS54" s="33">
        <v>2</v>
      </c>
      <c r="AT54" s="33">
        <v>1</v>
      </c>
      <c r="AU54" s="33">
        <v>4</v>
      </c>
      <c r="AV54" s="33">
        <v>3</v>
      </c>
      <c r="AW54" s="33">
        <v>5</v>
      </c>
      <c r="AX54" s="33">
        <v>2</v>
      </c>
      <c r="AY54" s="33">
        <v>2</v>
      </c>
      <c r="AZ54" s="33">
        <v>3</v>
      </c>
      <c r="BA54" s="33">
        <v>1</v>
      </c>
      <c r="BB54" s="33">
        <v>3</v>
      </c>
      <c r="BC54" s="33">
        <v>2</v>
      </c>
      <c r="BD54" s="33">
        <v>1</v>
      </c>
      <c r="BF54" s="33">
        <v>3</v>
      </c>
      <c r="BG54" s="33">
        <v>2</v>
      </c>
      <c r="BH54" s="33">
        <v>2</v>
      </c>
      <c r="BI54" s="33">
        <v>3</v>
      </c>
      <c r="BJ54" s="33">
        <v>2</v>
      </c>
      <c r="BK54" s="33">
        <v>1</v>
      </c>
      <c r="BL54" s="33">
        <v>1</v>
      </c>
      <c r="BM54" s="33">
        <v>3</v>
      </c>
      <c r="BN54" s="33">
        <v>2</v>
      </c>
      <c r="BO54" s="33">
        <v>2</v>
      </c>
      <c r="BP54" s="33">
        <v>4</v>
      </c>
      <c r="BQ54" s="33">
        <v>4</v>
      </c>
      <c r="BR54" s="33">
        <v>4</v>
      </c>
      <c r="BS54" s="33">
        <v>5</v>
      </c>
      <c r="BT54" s="33">
        <v>4</v>
      </c>
      <c r="BV54" s="33" t="s">
        <v>151</v>
      </c>
      <c r="BW54" s="33" t="s">
        <v>145</v>
      </c>
      <c r="BX54" s="33" t="s">
        <v>1009</v>
      </c>
      <c r="CB54" s="33" t="s">
        <v>163</v>
      </c>
      <c r="CC54" s="33" t="s">
        <v>172</v>
      </c>
      <c r="CD54" s="33" t="s">
        <v>176</v>
      </c>
      <c r="CE54" s="33" t="s">
        <v>183</v>
      </c>
      <c r="CF54" s="33" t="s">
        <v>345</v>
      </c>
      <c r="CG54" s="33" t="s">
        <v>203</v>
      </c>
      <c r="CH54" s="33" t="s">
        <v>405</v>
      </c>
      <c r="CI54" s="33" t="s">
        <v>208</v>
      </c>
      <c r="CJ54" s="33" t="s">
        <v>214</v>
      </c>
    </row>
    <row r="55" spans="1:88" ht="12.75" x14ac:dyDescent="0.2">
      <c r="A55" s="36">
        <v>42711.563952847224</v>
      </c>
      <c r="B55" s="33">
        <v>3</v>
      </c>
      <c r="C55" s="33">
        <v>4</v>
      </c>
      <c r="D55" s="33">
        <v>3</v>
      </c>
      <c r="E55" s="33">
        <v>4</v>
      </c>
      <c r="F55" s="33">
        <v>4</v>
      </c>
      <c r="G55" s="33">
        <v>3</v>
      </c>
      <c r="H55" s="33">
        <v>3</v>
      </c>
      <c r="I55" s="33">
        <v>4</v>
      </c>
      <c r="J55" s="33">
        <v>2</v>
      </c>
      <c r="K55" s="33">
        <v>3</v>
      </c>
      <c r="L55" s="33">
        <v>3</v>
      </c>
      <c r="M55" s="33">
        <v>3</v>
      </c>
      <c r="N55" s="33">
        <v>2</v>
      </c>
      <c r="O55" s="33">
        <v>4</v>
      </c>
      <c r="P55" s="33">
        <v>3</v>
      </c>
      <c r="Q55" s="33">
        <v>5</v>
      </c>
      <c r="R55" s="33">
        <v>4</v>
      </c>
      <c r="S55" s="33">
        <v>3</v>
      </c>
      <c r="T55" s="33">
        <v>4</v>
      </c>
      <c r="U55" s="33">
        <v>5</v>
      </c>
      <c r="V55" s="33">
        <v>3</v>
      </c>
      <c r="W55" s="33">
        <v>5</v>
      </c>
      <c r="X55" s="33">
        <v>3</v>
      </c>
      <c r="Y55" s="33">
        <v>4</v>
      </c>
      <c r="Z55" s="33">
        <v>4</v>
      </c>
      <c r="AA55" s="33">
        <v>4</v>
      </c>
      <c r="AB55" s="33">
        <v>4</v>
      </c>
      <c r="AC55" s="33">
        <v>4</v>
      </c>
      <c r="AD55" s="33">
        <v>3</v>
      </c>
      <c r="AE55" s="33">
        <v>3</v>
      </c>
      <c r="AF55" s="33">
        <v>5</v>
      </c>
      <c r="AG55" s="33">
        <v>5</v>
      </c>
      <c r="AH55" s="33">
        <v>4</v>
      </c>
      <c r="AI55" s="33">
        <v>3</v>
      </c>
      <c r="AJ55" s="33">
        <v>1</v>
      </c>
      <c r="AK55" s="33">
        <v>4</v>
      </c>
      <c r="AL55" s="33">
        <v>1</v>
      </c>
      <c r="AM55" s="33">
        <v>4</v>
      </c>
      <c r="AN55" s="33">
        <v>3</v>
      </c>
      <c r="AO55" s="33">
        <v>2</v>
      </c>
      <c r="AP55" s="33">
        <v>1</v>
      </c>
      <c r="AQ55" s="33">
        <v>5</v>
      </c>
      <c r="AR55" s="33">
        <v>1</v>
      </c>
      <c r="AS55" s="33">
        <v>1</v>
      </c>
      <c r="AT55" s="33">
        <v>3</v>
      </c>
      <c r="AU55" s="33">
        <v>1</v>
      </c>
      <c r="AV55" s="33">
        <v>1</v>
      </c>
      <c r="AW55" s="33">
        <v>4</v>
      </c>
      <c r="AX55" s="33">
        <v>1</v>
      </c>
      <c r="AY55" s="33">
        <v>4</v>
      </c>
      <c r="AZ55" s="33">
        <v>4</v>
      </c>
      <c r="BA55" s="33">
        <v>1</v>
      </c>
      <c r="BB55" s="33">
        <v>3</v>
      </c>
      <c r="BC55" s="33">
        <v>5</v>
      </c>
      <c r="BD55" s="33">
        <v>1</v>
      </c>
      <c r="BE55" s="33" t="s">
        <v>1032</v>
      </c>
      <c r="BF55" s="33">
        <v>4</v>
      </c>
      <c r="BG55" s="33">
        <v>4</v>
      </c>
      <c r="BH55" s="33">
        <v>4</v>
      </c>
      <c r="BI55" s="33">
        <v>3</v>
      </c>
      <c r="BJ55" s="33">
        <v>4</v>
      </c>
      <c r="BK55" s="33">
        <v>3</v>
      </c>
      <c r="BL55" s="33">
        <v>5</v>
      </c>
      <c r="BM55" s="33">
        <v>4</v>
      </c>
      <c r="BN55" s="33">
        <v>4</v>
      </c>
      <c r="BO55" s="33">
        <v>3</v>
      </c>
      <c r="BP55" s="33">
        <v>4</v>
      </c>
      <c r="BQ55" s="33">
        <v>4</v>
      </c>
      <c r="BR55" s="33">
        <v>3</v>
      </c>
      <c r="BS55" s="33">
        <v>4</v>
      </c>
      <c r="BT55" s="33">
        <v>3</v>
      </c>
      <c r="BU55" s="33" t="s">
        <v>1033</v>
      </c>
      <c r="BV55" s="33" t="s">
        <v>151</v>
      </c>
      <c r="BW55" s="33" t="s">
        <v>146</v>
      </c>
      <c r="BZ55" s="33" t="s">
        <v>1034</v>
      </c>
      <c r="CB55" s="33" t="s">
        <v>163</v>
      </c>
      <c r="CC55" s="33" t="s">
        <v>171</v>
      </c>
      <c r="CD55" s="33" t="s">
        <v>1035</v>
      </c>
      <c r="CE55" s="33" t="s">
        <v>183</v>
      </c>
      <c r="CF55" s="33" t="s">
        <v>191</v>
      </c>
      <c r="CG55" s="33" t="s">
        <v>192</v>
      </c>
      <c r="CH55" s="33" t="s">
        <v>1036</v>
      </c>
      <c r="CI55" s="33" t="s">
        <v>208</v>
      </c>
      <c r="CJ55" s="33" t="s">
        <v>214</v>
      </c>
    </row>
    <row r="56" spans="1:88" ht="12.75" x14ac:dyDescent="0.2">
      <c r="A56" s="36">
        <v>42711.564197025466</v>
      </c>
      <c r="B56" s="33">
        <v>1</v>
      </c>
      <c r="C56" s="33">
        <v>2</v>
      </c>
      <c r="D56" s="33">
        <v>1</v>
      </c>
      <c r="E56" s="33">
        <v>1</v>
      </c>
      <c r="F56" s="33">
        <v>1</v>
      </c>
      <c r="G56" s="33">
        <v>3</v>
      </c>
      <c r="H56" s="33">
        <v>1</v>
      </c>
      <c r="I56" s="33" t="s">
        <v>5</v>
      </c>
      <c r="J56" s="33" t="s">
        <v>5</v>
      </c>
      <c r="K56" s="33">
        <v>2</v>
      </c>
      <c r="L56" s="33">
        <v>1</v>
      </c>
      <c r="M56" s="33">
        <v>1</v>
      </c>
      <c r="N56" s="33">
        <v>1</v>
      </c>
      <c r="O56" s="33">
        <v>5</v>
      </c>
      <c r="P56" s="33">
        <v>4</v>
      </c>
      <c r="Q56" s="33">
        <v>5</v>
      </c>
      <c r="R56" s="33">
        <v>5</v>
      </c>
      <c r="S56" s="33">
        <v>1</v>
      </c>
      <c r="T56" s="33">
        <v>1</v>
      </c>
      <c r="U56" s="33">
        <v>5</v>
      </c>
      <c r="V56" s="33">
        <v>1</v>
      </c>
      <c r="W56" s="33">
        <v>5</v>
      </c>
      <c r="X56" s="33">
        <v>5</v>
      </c>
      <c r="Y56" s="33">
        <v>2</v>
      </c>
      <c r="Z56" s="33">
        <v>5</v>
      </c>
      <c r="AA56" s="33">
        <v>2</v>
      </c>
      <c r="AB56" s="33">
        <v>5</v>
      </c>
      <c r="AC56" s="33">
        <v>2</v>
      </c>
      <c r="AD56" s="33">
        <v>2</v>
      </c>
      <c r="AE56" s="33">
        <v>2</v>
      </c>
      <c r="AF56" s="33">
        <v>2</v>
      </c>
      <c r="AG56" s="33">
        <v>5</v>
      </c>
      <c r="AH56" s="33">
        <v>5</v>
      </c>
      <c r="AI56" s="33">
        <v>5</v>
      </c>
      <c r="AJ56" s="33">
        <v>1</v>
      </c>
      <c r="AK56" s="33">
        <v>4</v>
      </c>
      <c r="AL56" s="33">
        <v>1</v>
      </c>
      <c r="AM56" s="33">
        <v>2</v>
      </c>
      <c r="AN56" s="33">
        <v>1</v>
      </c>
      <c r="AO56" s="33">
        <v>3</v>
      </c>
      <c r="AP56" s="33">
        <v>5</v>
      </c>
      <c r="AQ56" s="33">
        <v>5</v>
      </c>
      <c r="AR56" s="33">
        <v>5</v>
      </c>
      <c r="AS56" s="33">
        <v>3</v>
      </c>
      <c r="AT56" s="33">
        <v>1</v>
      </c>
      <c r="AU56" s="33">
        <v>1</v>
      </c>
      <c r="AV56" s="33">
        <v>1</v>
      </c>
      <c r="AW56" s="33">
        <v>5</v>
      </c>
      <c r="AX56" s="33">
        <v>4</v>
      </c>
      <c r="AY56" s="33">
        <v>5</v>
      </c>
      <c r="AZ56" s="33">
        <v>5</v>
      </c>
      <c r="BA56" s="33">
        <v>1</v>
      </c>
      <c r="BB56" s="33">
        <v>1</v>
      </c>
      <c r="BC56" s="33">
        <v>5</v>
      </c>
      <c r="BD56" s="33">
        <v>1</v>
      </c>
      <c r="BF56" s="33">
        <v>5</v>
      </c>
      <c r="BG56" s="33">
        <v>5</v>
      </c>
      <c r="BH56" s="33">
        <v>5</v>
      </c>
      <c r="BI56" s="33" t="s">
        <v>5</v>
      </c>
      <c r="BJ56" s="33">
        <v>3</v>
      </c>
      <c r="BK56" s="33">
        <v>5</v>
      </c>
      <c r="BL56" s="33">
        <v>5</v>
      </c>
      <c r="BM56" s="33">
        <v>5</v>
      </c>
      <c r="BN56" s="33">
        <v>5</v>
      </c>
      <c r="BO56" s="33">
        <v>5</v>
      </c>
      <c r="BP56" s="33">
        <v>5</v>
      </c>
      <c r="BQ56" s="33">
        <v>4</v>
      </c>
      <c r="BR56" s="33">
        <v>4</v>
      </c>
      <c r="BS56" s="33">
        <v>5</v>
      </c>
      <c r="BT56" s="33">
        <v>5</v>
      </c>
      <c r="BV56" s="33" t="s">
        <v>151</v>
      </c>
      <c r="BW56" s="33" t="s">
        <v>146</v>
      </c>
      <c r="CB56" s="33" t="s">
        <v>163</v>
      </c>
      <c r="CC56" s="33" t="s">
        <v>171</v>
      </c>
      <c r="CD56" s="33" t="s">
        <v>176</v>
      </c>
      <c r="CE56" s="33" t="s">
        <v>183</v>
      </c>
      <c r="CF56" s="33" t="s">
        <v>301</v>
      </c>
      <c r="CG56" s="33" t="s">
        <v>192</v>
      </c>
      <c r="CH56" s="33" t="s">
        <v>528</v>
      </c>
      <c r="CI56" s="33" t="s">
        <v>208</v>
      </c>
      <c r="CJ56" s="33" t="s">
        <v>214</v>
      </c>
    </row>
    <row r="57" spans="1:88" ht="12.75" x14ac:dyDescent="0.2">
      <c r="A57" s="36">
        <v>42711.578874363426</v>
      </c>
      <c r="B57" s="33" t="s">
        <v>5</v>
      </c>
      <c r="C57" s="33" t="s">
        <v>5</v>
      </c>
      <c r="D57" s="33" t="s">
        <v>5</v>
      </c>
      <c r="E57" s="33" t="s">
        <v>5</v>
      </c>
      <c r="F57" s="33">
        <v>1</v>
      </c>
      <c r="G57" s="33">
        <v>5</v>
      </c>
      <c r="H57" s="33">
        <v>5</v>
      </c>
      <c r="I57" s="33">
        <v>1</v>
      </c>
      <c r="J57" s="33">
        <v>1</v>
      </c>
      <c r="K57" s="33">
        <v>1</v>
      </c>
      <c r="L57" s="33" t="s">
        <v>5</v>
      </c>
      <c r="M57" s="33">
        <v>3</v>
      </c>
      <c r="N57" s="33">
        <v>1</v>
      </c>
      <c r="O57" s="33">
        <v>5</v>
      </c>
      <c r="P57" s="33">
        <v>2</v>
      </c>
      <c r="Q57" s="33">
        <v>1</v>
      </c>
      <c r="R57" s="33">
        <v>1</v>
      </c>
      <c r="S57" s="33">
        <v>1</v>
      </c>
      <c r="T57" s="33">
        <v>1</v>
      </c>
      <c r="U57" s="33">
        <v>1</v>
      </c>
      <c r="V57" s="33">
        <v>1</v>
      </c>
      <c r="W57" s="33">
        <v>5</v>
      </c>
      <c r="X57" s="33">
        <v>5</v>
      </c>
      <c r="Y57" s="33">
        <v>5</v>
      </c>
      <c r="Z57" s="33">
        <v>4</v>
      </c>
      <c r="AA57" s="33">
        <v>5</v>
      </c>
      <c r="AB57" s="33">
        <v>4</v>
      </c>
      <c r="AC57" s="33">
        <v>5</v>
      </c>
      <c r="AD57" s="33">
        <v>5</v>
      </c>
      <c r="AE57" s="33" t="s">
        <v>5</v>
      </c>
      <c r="AF57" s="33">
        <v>5</v>
      </c>
      <c r="AG57" s="33">
        <v>5</v>
      </c>
      <c r="AH57" s="33">
        <v>5</v>
      </c>
      <c r="AI57" s="33">
        <v>5</v>
      </c>
      <c r="AJ57" s="33" t="s">
        <v>5</v>
      </c>
      <c r="AK57" s="33">
        <v>5</v>
      </c>
      <c r="AL57" s="33">
        <v>5</v>
      </c>
      <c r="AM57" s="33">
        <v>5</v>
      </c>
      <c r="AN57" s="33">
        <v>1</v>
      </c>
      <c r="AO57" s="33">
        <v>5</v>
      </c>
      <c r="AP57" s="33">
        <v>5</v>
      </c>
      <c r="AQ57" s="33">
        <v>3</v>
      </c>
      <c r="AR57" s="33" t="s">
        <v>5</v>
      </c>
      <c r="AS57" s="33">
        <v>4</v>
      </c>
      <c r="AT57" s="33">
        <v>3</v>
      </c>
      <c r="AU57" s="33" t="s">
        <v>5</v>
      </c>
      <c r="AV57" s="33">
        <v>1</v>
      </c>
      <c r="AW57" s="33">
        <v>1</v>
      </c>
      <c r="AX57" s="33" t="s">
        <v>5</v>
      </c>
      <c r="AY57" s="33" t="s">
        <v>5</v>
      </c>
      <c r="AZ57" s="33">
        <v>1</v>
      </c>
      <c r="BA57" s="33">
        <v>1</v>
      </c>
      <c r="BB57" s="33">
        <v>1</v>
      </c>
      <c r="BC57" s="33">
        <v>1</v>
      </c>
      <c r="BD57" s="33">
        <v>1</v>
      </c>
      <c r="BF57" s="33">
        <v>3</v>
      </c>
      <c r="BG57" s="33">
        <v>3</v>
      </c>
      <c r="BH57" s="33">
        <v>4</v>
      </c>
      <c r="BI57" s="33">
        <v>4</v>
      </c>
      <c r="BJ57" s="33">
        <v>4</v>
      </c>
      <c r="BK57" s="33">
        <v>5</v>
      </c>
      <c r="BL57" s="33">
        <v>4</v>
      </c>
      <c r="BM57" s="33">
        <v>4</v>
      </c>
      <c r="BN57" s="33">
        <v>4</v>
      </c>
      <c r="BO57" s="33">
        <v>3</v>
      </c>
      <c r="BP57" s="33">
        <v>5</v>
      </c>
      <c r="BQ57" s="33">
        <v>5</v>
      </c>
      <c r="BR57" s="33">
        <v>5</v>
      </c>
      <c r="BS57" s="33">
        <v>4</v>
      </c>
      <c r="BT57" s="33">
        <v>5</v>
      </c>
      <c r="BV57" s="33" t="s">
        <v>145</v>
      </c>
      <c r="CB57" s="33" t="s">
        <v>162</v>
      </c>
      <c r="CC57" s="33" t="s">
        <v>171</v>
      </c>
      <c r="CE57" s="33" t="s">
        <v>183</v>
      </c>
      <c r="CG57" s="33" t="s">
        <v>192</v>
      </c>
      <c r="CH57" s="33" t="s">
        <v>192</v>
      </c>
      <c r="CI57" s="33" t="s">
        <v>208</v>
      </c>
      <c r="CJ57" s="33" t="s">
        <v>214</v>
      </c>
    </row>
    <row r="58" spans="1:88" ht="12.75" x14ac:dyDescent="0.2">
      <c r="A58" s="36">
        <v>42711.584554756948</v>
      </c>
      <c r="B58" s="33" t="s">
        <v>5</v>
      </c>
      <c r="C58" s="33">
        <v>5</v>
      </c>
      <c r="D58" s="33">
        <v>1</v>
      </c>
      <c r="E58" s="33">
        <v>1</v>
      </c>
      <c r="F58" s="33">
        <v>5</v>
      </c>
      <c r="G58" s="33">
        <v>5</v>
      </c>
      <c r="H58" s="33">
        <v>1</v>
      </c>
      <c r="I58" s="33" t="s">
        <v>5</v>
      </c>
      <c r="J58" s="33">
        <v>1</v>
      </c>
      <c r="K58" s="33">
        <v>5</v>
      </c>
      <c r="L58" s="33">
        <v>3</v>
      </c>
      <c r="M58" s="33">
        <v>5</v>
      </c>
      <c r="N58" s="33">
        <v>2</v>
      </c>
      <c r="O58" s="33">
        <v>4</v>
      </c>
      <c r="P58" s="33">
        <v>2</v>
      </c>
      <c r="Q58" s="33">
        <v>2</v>
      </c>
      <c r="R58" s="33">
        <v>5</v>
      </c>
      <c r="S58" s="33">
        <v>4</v>
      </c>
      <c r="T58" s="33">
        <v>1</v>
      </c>
      <c r="U58" s="33">
        <v>5</v>
      </c>
      <c r="V58" s="33" t="s">
        <v>5</v>
      </c>
      <c r="W58" s="33">
        <v>5</v>
      </c>
      <c r="X58" s="33">
        <v>2</v>
      </c>
      <c r="Y58" s="33">
        <v>2</v>
      </c>
      <c r="Z58" s="33">
        <v>2</v>
      </c>
      <c r="AA58" s="33">
        <v>4</v>
      </c>
      <c r="AB58" s="33">
        <v>4</v>
      </c>
      <c r="AC58" s="33">
        <v>4</v>
      </c>
      <c r="AD58" s="33">
        <v>2</v>
      </c>
      <c r="AE58" s="33">
        <v>5</v>
      </c>
      <c r="AF58" s="33">
        <v>3</v>
      </c>
      <c r="AG58" s="33">
        <v>4</v>
      </c>
      <c r="AH58" s="33">
        <v>5</v>
      </c>
      <c r="AI58" s="33">
        <v>5</v>
      </c>
      <c r="AJ58" s="33">
        <v>4</v>
      </c>
      <c r="AK58" s="33">
        <v>5</v>
      </c>
      <c r="AL58" s="33">
        <v>2</v>
      </c>
      <c r="AM58" s="33" t="s">
        <v>5</v>
      </c>
      <c r="AN58" s="33">
        <v>4</v>
      </c>
      <c r="AO58" s="33">
        <v>5</v>
      </c>
      <c r="AP58" s="33">
        <v>2</v>
      </c>
      <c r="AQ58" s="33">
        <v>3</v>
      </c>
      <c r="AR58" s="33">
        <v>3</v>
      </c>
      <c r="AS58" s="33">
        <v>5</v>
      </c>
      <c r="AT58" s="33">
        <v>5</v>
      </c>
      <c r="AU58" s="33">
        <v>5</v>
      </c>
      <c r="AV58" s="33">
        <v>2</v>
      </c>
      <c r="AW58" s="33">
        <v>5</v>
      </c>
      <c r="AX58" s="33">
        <v>4</v>
      </c>
      <c r="AY58" s="33">
        <v>4</v>
      </c>
      <c r="AZ58" s="33">
        <v>5</v>
      </c>
      <c r="BA58" s="33">
        <v>4</v>
      </c>
      <c r="BB58" s="33">
        <v>1</v>
      </c>
      <c r="BC58" s="33">
        <v>5</v>
      </c>
      <c r="BD58" s="33" t="s">
        <v>5</v>
      </c>
      <c r="BF58" s="33">
        <v>4</v>
      </c>
      <c r="BG58" s="33">
        <v>5</v>
      </c>
      <c r="BH58" s="33">
        <v>5</v>
      </c>
      <c r="BI58" s="33">
        <v>3</v>
      </c>
      <c r="BJ58" s="33">
        <v>3</v>
      </c>
      <c r="BK58" s="33">
        <v>5</v>
      </c>
      <c r="BL58" s="33">
        <v>5</v>
      </c>
      <c r="BM58" s="33">
        <v>4</v>
      </c>
      <c r="BN58" s="33">
        <v>4</v>
      </c>
      <c r="BO58" s="33">
        <v>5</v>
      </c>
      <c r="BP58" s="33">
        <v>4</v>
      </c>
      <c r="BQ58" s="33">
        <v>5</v>
      </c>
      <c r="BR58" s="33">
        <v>4</v>
      </c>
      <c r="BS58" s="33">
        <v>3</v>
      </c>
      <c r="BT58" s="33">
        <v>5</v>
      </c>
      <c r="BU58" s="33" t="s">
        <v>1037</v>
      </c>
      <c r="BV58" s="33" t="s">
        <v>151</v>
      </c>
      <c r="BW58" s="33" t="s">
        <v>149</v>
      </c>
      <c r="BX58" s="33" t="s">
        <v>918</v>
      </c>
      <c r="CB58" s="33" t="s">
        <v>162</v>
      </c>
      <c r="CC58" s="33" t="s">
        <v>170</v>
      </c>
      <c r="CD58" s="33" t="s">
        <v>176</v>
      </c>
      <c r="CE58" s="33" t="s">
        <v>183</v>
      </c>
      <c r="CF58" s="33" t="s">
        <v>1038</v>
      </c>
      <c r="CG58" s="33" t="s">
        <v>204</v>
      </c>
      <c r="CH58" s="33" t="s">
        <v>1039</v>
      </c>
      <c r="CI58" s="33" t="s">
        <v>208</v>
      </c>
      <c r="CJ58" s="33" t="s">
        <v>214</v>
      </c>
    </row>
    <row r="59" spans="1:88" ht="12.75" x14ac:dyDescent="0.2">
      <c r="A59" s="36">
        <v>42711.585038240737</v>
      </c>
      <c r="B59" s="33">
        <v>3</v>
      </c>
      <c r="C59" s="33">
        <v>5</v>
      </c>
      <c r="D59" s="33">
        <v>5</v>
      </c>
      <c r="E59" s="33">
        <v>4</v>
      </c>
      <c r="F59" s="33">
        <v>4</v>
      </c>
      <c r="G59" s="33">
        <v>5</v>
      </c>
      <c r="H59" s="33">
        <v>5</v>
      </c>
      <c r="I59" s="33">
        <v>5</v>
      </c>
      <c r="J59" s="33">
        <v>4</v>
      </c>
      <c r="K59" s="33">
        <v>2</v>
      </c>
      <c r="L59" s="33">
        <v>3</v>
      </c>
      <c r="M59" s="33">
        <v>5</v>
      </c>
      <c r="N59" s="33">
        <v>5</v>
      </c>
      <c r="O59" s="33">
        <v>4</v>
      </c>
      <c r="P59" s="33">
        <v>4</v>
      </c>
      <c r="Q59" s="33">
        <v>3</v>
      </c>
      <c r="R59" s="33">
        <v>4</v>
      </c>
      <c r="S59" s="33">
        <v>1</v>
      </c>
      <c r="T59" s="33">
        <v>2</v>
      </c>
      <c r="U59" s="33">
        <v>4</v>
      </c>
      <c r="V59" s="33">
        <v>2</v>
      </c>
      <c r="W59" s="33">
        <v>3</v>
      </c>
      <c r="X59" s="33">
        <v>3</v>
      </c>
      <c r="Y59" s="33">
        <v>5</v>
      </c>
      <c r="Z59" s="33">
        <v>5</v>
      </c>
      <c r="AA59" s="33">
        <v>5</v>
      </c>
      <c r="AB59" s="33">
        <v>5</v>
      </c>
      <c r="AC59" s="33">
        <v>3</v>
      </c>
      <c r="AD59" s="33">
        <v>5</v>
      </c>
      <c r="AE59" s="33">
        <v>5</v>
      </c>
      <c r="AF59" s="33">
        <v>5</v>
      </c>
      <c r="AG59" s="33">
        <v>5</v>
      </c>
      <c r="AH59" s="33">
        <v>4</v>
      </c>
      <c r="AI59" s="33">
        <v>4</v>
      </c>
      <c r="AJ59" s="33">
        <v>3</v>
      </c>
      <c r="AK59" s="33">
        <v>5</v>
      </c>
      <c r="AL59" s="33">
        <v>5</v>
      </c>
      <c r="AM59" s="33">
        <v>4</v>
      </c>
      <c r="AN59" s="33">
        <v>4</v>
      </c>
      <c r="AO59" s="33">
        <v>5</v>
      </c>
      <c r="AP59" s="33">
        <v>5</v>
      </c>
      <c r="AQ59" s="33">
        <v>5</v>
      </c>
      <c r="AR59" s="33">
        <v>4</v>
      </c>
      <c r="AS59" s="33">
        <v>3</v>
      </c>
      <c r="AT59" s="33">
        <v>3</v>
      </c>
      <c r="AU59" s="33">
        <v>5</v>
      </c>
      <c r="AV59" s="33">
        <v>4</v>
      </c>
      <c r="AW59" s="33">
        <v>4</v>
      </c>
      <c r="AX59" s="33">
        <v>5</v>
      </c>
      <c r="AY59" s="33">
        <v>3</v>
      </c>
      <c r="AZ59" s="33">
        <v>4</v>
      </c>
      <c r="BA59" s="33">
        <v>3</v>
      </c>
      <c r="BB59" s="33">
        <v>1</v>
      </c>
      <c r="BC59" s="33">
        <v>4</v>
      </c>
      <c r="BD59" s="33">
        <v>2</v>
      </c>
      <c r="BF59" s="33">
        <v>4</v>
      </c>
      <c r="BG59" s="33">
        <v>4</v>
      </c>
      <c r="BH59" s="33">
        <v>4</v>
      </c>
      <c r="BI59" s="33">
        <v>3</v>
      </c>
      <c r="BJ59" s="33">
        <v>4</v>
      </c>
      <c r="BK59" s="33">
        <v>4</v>
      </c>
      <c r="BL59" s="33">
        <v>5</v>
      </c>
      <c r="BM59" s="33">
        <v>4</v>
      </c>
      <c r="BN59" s="33">
        <v>4</v>
      </c>
      <c r="BO59" s="33">
        <v>3</v>
      </c>
      <c r="BP59" s="33">
        <v>4</v>
      </c>
      <c r="BQ59" s="33">
        <v>5</v>
      </c>
      <c r="BR59" s="33">
        <v>5</v>
      </c>
      <c r="BS59" s="33">
        <v>5</v>
      </c>
      <c r="BT59" s="33">
        <v>5</v>
      </c>
      <c r="BU59" s="33" t="s">
        <v>1040</v>
      </c>
      <c r="BV59" s="33" t="s">
        <v>151</v>
      </c>
      <c r="BW59" s="33" t="s">
        <v>146</v>
      </c>
      <c r="BX59" s="33" t="s">
        <v>986</v>
      </c>
      <c r="CB59" s="33" t="s">
        <v>162</v>
      </c>
      <c r="CC59" s="33" t="s">
        <v>170</v>
      </c>
      <c r="CD59" s="33" t="s">
        <v>179</v>
      </c>
      <c r="CE59" s="33" t="s">
        <v>183</v>
      </c>
      <c r="CF59" s="33" t="s">
        <v>657</v>
      </c>
      <c r="CG59" s="33" t="s">
        <v>202</v>
      </c>
      <c r="CH59" s="33" t="s">
        <v>405</v>
      </c>
      <c r="CI59" s="33" t="s">
        <v>208</v>
      </c>
      <c r="CJ59" s="33" t="s">
        <v>214</v>
      </c>
    </row>
    <row r="60" spans="1:88" ht="12.75" x14ac:dyDescent="0.2">
      <c r="A60" s="36">
        <v>42711.602947615742</v>
      </c>
      <c r="B60" s="33">
        <v>4</v>
      </c>
      <c r="C60" s="33">
        <v>3</v>
      </c>
      <c r="D60" s="33">
        <v>3</v>
      </c>
      <c r="E60" s="33">
        <v>2</v>
      </c>
      <c r="F60" s="33">
        <v>3</v>
      </c>
      <c r="G60" s="33">
        <v>5</v>
      </c>
      <c r="H60" s="33">
        <v>2</v>
      </c>
      <c r="I60" s="33">
        <v>2</v>
      </c>
      <c r="J60" s="33">
        <v>4</v>
      </c>
      <c r="K60" s="33">
        <v>1</v>
      </c>
      <c r="L60" s="33">
        <v>3</v>
      </c>
      <c r="M60" s="33">
        <v>4</v>
      </c>
      <c r="N60" s="33">
        <v>2</v>
      </c>
      <c r="O60" s="33">
        <v>4</v>
      </c>
      <c r="P60" s="33">
        <v>2</v>
      </c>
      <c r="Q60" s="33">
        <v>5</v>
      </c>
      <c r="R60" s="33">
        <v>3</v>
      </c>
      <c r="S60" s="33">
        <v>3</v>
      </c>
      <c r="T60" s="33">
        <v>4</v>
      </c>
      <c r="U60" s="33">
        <v>4</v>
      </c>
      <c r="V60" s="33" t="s">
        <v>5</v>
      </c>
      <c r="W60" s="33">
        <v>1</v>
      </c>
      <c r="X60" s="33">
        <v>3</v>
      </c>
      <c r="Y60" s="33">
        <v>4</v>
      </c>
      <c r="Z60" s="33">
        <v>5</v>
      </c>
      <c r="AA60" s="33">
        <v>4</v>
      </c>
      <c r="AB60" s="33">
        <v>3</v>
      </c>
      <c r="AC60" s="33" t="s">
        <v>5</v>
      </c>
      <c r="AD60" s="33">
        <v>1</v>
      </c>
      <c r="AE60" s="33">
        <v>4</v>
      </c>
      <c r="AF60" s="33">
        <v>1</v>
      </c>
      <c r="AG60" s="33">
        <v>1</v>
      </c>
      <c r="AH60" s="33">
        <v>3</v>
      </c>
      <c r="AI60" s="33">
        <v>2</v>
      </c>
      <c r="AJ60" s="33">
        <v>3</v>
      </c>
      <c r="AK60" s="33">
        <v>4</v>
      </c>
      <c r="AL60" s="33">
        <v>3</v>
      </c>
      <c r="AM60" s="33">
        <v>3</v>
      </c>
      <c r="AN60" s="33">
        <v>3</v>
      </c>
      <c r="AO60" s="33">
        <v>5</v>
      </c>
      <c r="AP60" s="33">
        <v>2</v>
      </c>
      <c r="AQ60" s="33">
        <v>3</v>
      </c>
      <c r="AR60" s="33">
        <v>4</v>
      </c>
      <c r="AS60" s="33">
        <v>2</v>
      </c>
      <c r="AT60" s="33">
        <v>3</v>
      </c>
      <c r="AU60" s="33">
        <v>4</v>
      </c>
      <c r="AV60" s="33">
        <v>3</v>
      </c>
      <c r="AW60" s="33">
        <v>3</v>
      </c>
      <c r="AX60" s="33">
        <v>2</v>
      </c>
      <c r="AY60" s="33">
        <v>5</v>
      </c>
      <c r="AZ60" s="33">
        <v>3</v>
      </c>
      <c r="BA60" s="33">
        <v>3</v>
      </c>
      <c r="BB60" s="33">
        <v>4</v>
      </c>
      <c r="BC60" s="33">
        <v>4</v>
      </c>
      <c r="BD60" s="33" t="s">
        <v>5</v>
      </c>
      <c r="BE60" s="33" t="s">
        <v>1041</v>
      </c>
      <c r="BF60" s="33">
        <v>4</v>
      </c>
      <c r="BG60" s="33">
        <v>4</v>
      </c>
      <c r="BH60" s="33">
        <v>5</v>
      </c>
      <c r="BI60" s="33">
        <v>2</v>
      </c>
      <c r="BJ60" s="33">
        <v>3</v>
      </c>
      <c r="BK60" s="33">
        <v>1</v>
      </c>
      <c r="BL60" s="33">
        <v>3</v>
      </c>
      <c r="BM60" s="33">
        <v>4</v>
      </c>
      <c r="BN60" s="33">
        <v>3</v>
      </c>
      <c r="BO60" s="33">
        <v>4</v>
      </c>
      <c r="BP60" s="33">
        <v>4</v>
      </c>
      <c r="BQ60" s="33">
        <v>5</v>
      </c>
      <c r="BR60" s="33">
        <v>3</v>
      </c>
      <c r="BS60" s="33">
        <v>4</v>
      </c>
      <c r="BT60" s="33">
        <v>2</v>
      </c>
      <c r="BU60" s="33" t="s">
        <v>1042</v>
      </c>
      <c r="BV60" s="33" t="s">
        <v>151</v>
      </c>
      <c r="BW60" s="33" t="s">
        <v>146</v>
      </c>
      <c r="BX60" s="33" t="s">
        <v>918</v>
      </c>
      <c r="BY60" s="33" t="s">
        <v>1043</v>
      </c>
      <c r="CB60" s="33" t="s">
        <v>162</v>
      </c>
      <c r="CC60" s="33" t="s">
        <v>170</v>
      </c>
      <c r="CD60" s="33" t="s">
        <v>176</v>
      </c>
      <c r="CE60" s="33" t="s">
        <v>183</v>
      </c>
      <c r="CF60" s="33" t="s">
        <v>1044</v>
      </c>
      <c r="CG60" s="33" t="s">
        <v>153</v>
      </c>
      <c r="CH60" s="33" t="s">
        <v>1045</v>
      </c>
      <c r="CI60" s="33" t="s">
        <v>209</v>
      </c>
      <c r="CJ60" s="33" t="s">
        <v>215</v>
      </c>
    </row>
    <row r="61" spans="1:88" ht="12.75" x14ac:dyDescent="0.2">
      <c r="A61" s="36">
        <v>42711.620904780095</v>
      </c>
      <c r="B61" s="33">
        <v>1</v>
      </c>
      <c r="C61" s="33">
        <v>5</v>
      </c>
      <c r="D61" s="33">
        <v>4</v>
      </c>
      <c r="E61" s="33">
        <v>1</v>
      </c>
      <c r="F61" s="33">
        <v>1</v>
      </c>
      <c r="G61" s="33">
        <v>4</v>
      </c>
      <c r="H61" s="33">
        <v>3</v>
      </c>
      <c r="I61" s="33">
        <v>1</v>
      </c>
      <c r="J61" s="33">
        <v>1</v>
      </c>
      <c r="K61" s="33">
        <v>2</v>
      </c>
      <c r="L61" s="33">
        <v>1</v>
      </c>
      <c r="M61" s="33">
        <v>1</v>
      </c>
      <c r="N61" s="33">
        <v>1</v>
      </c>
      <c r="O61" s="33">
        <v>3</v>
      </c>
      <c r="P61" s="33">
        <v>1</v>
      </c>
      <c r="Q61" s="33">
        <v>3</v>
      </c>
      <c r="R61" s="33">
        <v>1</v>
      </c>
      <c r="S61" s="33">
        <v>1</v>
      </c>
      <c r="T61" s="33">
        <v>1</v>
      </c>
      <c r="U61" s="33">
        <v>1</v>
      </c>
      <c r="V61" s="33">
        <v>1</v>
      </c>
      <c r="W61" s="33">
        <v>3</v>
      </c>
      <c r="X61" s="33">
        <v>3</v>
      </c>
      <c r="Y61" s="33">
        <v>3</v>
      </c>
      <c r="Z61" s="33">
        <v>3</v>
      </c>
      <c r="AA61" s="33">
        <v>3</v>
      </c>
      <c r="AB61" s="33">
        <v>3</v>
      </c>
      <c r="AC61" s="33">
        <v>4</v>
      </c>
      <c r="AD61" s="33">
        <v>3</v>
      </c>
      <c r="AE61" s="33">
        <v>3</v>
      </c>
      <c r="AF61" s="33">
        <v>3</v>
      </c>
      <c r="AG61" s="33">
        <v>3</v>
      </c>
      <c r="AH61" s="33">
        <v>4</v>
      </c>
      <c r="AI61" s="33">
        <v>3</v>
      </c>
      <c r="AJ61" s="33">
        <v>1</v>
      </c>
      <c r="AK61" s="33">
        <v>5</v>
      </c>
      <c r="AL61" s="33">
        <v>4</v>
      </c>
      <c r="AM61" s="33">
        <v>1</v>
      </c>
      <c r="AN61" s="33">
        <v>1</v>
      </c>
      <c r="AO61" s="33">
        <v>3</v>
      </c>
      <c r="AP61" s="33">
        <v>4</v>
      </c>
      <c r="AQ61" s="33">
        <v>1</v>
      </c>
      <c r="AR61" s="33">
        <v>1</v>
      </c>
      <c r="AS61" s="33">
        <v>1</v>
      </c>
      <c r="AT61" s="33">
        <v>1</v>
      </c>
      <c r="AU61" s="33">
        <v>1</v>
      </c>
      <c r="AV61" s="33">
        <v>1</v>
      </c>
      <c r="AW61" s="33">
        <v>3</v>
      </c>
      <c r="AX61" s="33">
        <v>1</v>
      </c>
      <c r="AY61" s="33">
        <v>3</v>
      </c>
      <c r="AZ61" s="33">
        <v>1</v>
      </c>
      <c r="BA61" s="33">
        <v>1</v>
      </c>
      <c r="BB61" s="33">
        <v>1</v>
      </c>
      <c r="BC61" s="33">
        <v>1</v>
      </c>
      <c r="BD61" s="33">
        <v>1</v>
      </c>
      <c r="BF61" s="33" t="s">
        <v>5</v>
      </c>
      <c r="BG61" s="33" t="s">
        <v>5</v>
      </c>
      <c r="BH61" s="33" t="s">
        <v>5</v>
      </c>
      <c r="BI61" s="33" t="s">
        <v>5</v>
      </c>
      <c r="BJ61" s="33" t="s">
        <v>5</v>
      </c>
      <c r="BK61" s="33" t="s">
        <v>5</v>
      </c>
      <c r="BL61" s="33" t="s">
        <v>5</v>
      </c>
      <c r="BM61" s="33" t="s">
        <v>5</v>
      </c>
      <c r="BO61" s="33" t="s">
        <v>5</v>
      </c>
      <c r="BP61" s="33" t="s">
        <v>5</v>
      </c>
      <c r="BQ61" s="33" t="s">
        <v>5</v>
      </c>
      <c r="BR61" s="33" t="s">
        <v>5</v>
      </c>
      <c r="BS61" s="33" t="s">
        <v>5</v>
      </c>
      <c r="BT61" s="33" t="s">
        <v>5</v>
      </c>
      <c r="BU61" s="33" t="s">
        <v>1046</v>
      </c>
      <c r="BV61" s="33" t="s">
        <v>151</v>
      </c>
      <c r="BW61" s="33" t="s">
        <v>147</v>
      </c>
      <c r="CE61" s="33" t="s">
        <v>183</v>
      </c>
      <c r="CF61" s="33" t="s">
        <v>1047</v>
      </c>
      <c r="CG61" s="33" t="s">
        <v>153</v>
      </c>
      <c r="CH61" s="33" t="s">
        <v>331</v>
      </c>
      <c r="CI61" s="33" t="s">
        <v>208</v>
      </c>
      <c r="CJ61" s="33" t="s">
        <v>214</v>
      </c>
    </row>
    <row r="62" spans="1:88" ht="12.75" x14ac:dyDescent="0.2">
      <c r="A62" s="36">
        <v>42711.63163956019</v>
      </c>
      <c r="B62" s="33">
        <v>2</v>
      </c>
      <c r="C62" s="33">
        <v>3</v>
      </c>
      <c r="D62" s="33">
        <v>4</v>
      </c>
      <c r="E62" s="33">
        <v>3</v>
      </c>
      <c r="F62" s="33">
        <v>4</v>
      </c>
      <c r="G62" s="33">
        <v>3</v>
      </c>
      <c r="H62" s="33">
        <v>4</v>
      </c>
      <c r="I62" s="33">
        <v>3</v>
      </c>
      <c r="J62" s="33">
        <v>3</v>
      </c>
      <c r="K62" s="33">
        <v>3</v>
      </c>
      <c r="L62" s="33">
        <v>2</v>
      </c>
      <c r="M62" s="33">
        <v>4</v>
      </c>
      <c r="N62" s="33">
        <v>2</v>
      </c>
      <c r="O62" s="33">
        <v>3</v>
      </c>
      <c r="P62" s="33">
        <v>3</v>
      </c>
      <c r="Q62" s="33">
        <v>3</v>
      </c>
      <c r="R62" s="33">
        <v>2</v>
      </c>
      <c r="S62" s="33">
        <v>2</v>
      </c>
      <c r="T62" s="33">
        <v>3</v>
      </c>
      <c r="U62" s="33">
        <v>4</v>
      </c>
      <c r="V62" s="33">
        <v>2</v>
      </c>
      <c r="W62" s="33">
        <v>3</v>
      </c>
      <c r="X62" s="33" t="s">
        <v>5</v>
      </c>
      <c r="Y62" s="33">
        <v>4</v>
      </c>
      <c r="Z62" s="33">
        <v>4</v>
      </c>
      <c r="AA62" s="33">
        <v>4</v>
      </c>
      <c r="AB62" s="33">
        <v>2</v>
      </c>
      <c r="AC62" s="33">
        <v>3</v>
      </c>
      <c r="AD62" s="33" t="s">
        <v>5</v>
      </c>
      <c r="AE62" s="33">
        <v>3</v>
      </c>
      <c r="AF62" s="33">
        <v>4</v>
      </c>
      <c r="AG62" s="33">
        <v>3</v>
      </c>
      <c r="AH62" s="33">
        <v>4</v>
      </c>
      <c r="AI62" s="33">
        <v>2</v>
      </c>
      <c r="AJ62" s="33">
        <v>2</v>
      </c>
      <c r="AK62" s="33">
        <v>4</v>
      </c>
      <c r="AL62" s="33">
        <v>4</v>
      </c>
      <c r="AM62" s="33">
        <v>3</v>
      </c>
      <c r="AN62" s="33">
        <v>4</v>
      </c>
      <c r="AO62" s="33">
        <v>3</v>
      </c>
      <c r="AP62" s="33">
        <v>3</v>
      </c>
      <c r="AQ62" s="33">
        <v>3</v>
      </c>
      <c r="AR62" s="33">
        <v>2</v>
      </c>
      <c r="AS62" s="33">
        <v>3</v>
      </c>
      <c r="AT62" s="33">
        <v>4</v>
      </c>
      <c r="AU62" s="33">
        <v>5</v>
      </c>
      <c r="AV62" s="33">
        <v>3</v>
      </c>
      <c r="AW62" s="33">
        <v>3</v>
      </c>
      <c r="AX62" s="33">
        <v>4</v>
      </c>
      <c r="AY62" s="33">
        <v>3</v>
      </c>
      <c r="AZ62" s="33">
        <v>2</v>
      </c>
      <c r="BA62" s="33">
        <v>2</v>
      </c>
      <c r="BB62" s="33">
        <v>2</v>
      </c>
      <c r="BC62" s="33">
        <v>3</v>
      </c>
      <c r="BD62" s="33">
        <v>2</v>
      </c>
      <c r="BF62" s="33">
        <v>3</v>
      </c>
      <c r="BG62" s="33">
        <v>3</v>
      </c>
      <c r="BH62" s="33">
        <v>4</v>
      </c>
      <c r="BI62" s="33">
        <v>2</v>
      </c>
      <c r="BJ62" s="33">
        <v>4</v>
      </c>
      <c r="BK62" s="33">
        <v>4</v>
      </c>
      <c r="BL62" s="33">
        <v>4</v>
      </c>
      <c r="BM62" s="33">
        <v>3</v>
      </c>
      <c r="BN62" s="33">
        <v>2</v>
      </c>
      <c r="BO62" s="33">
        <v>3</v>
      </c>
      <c r="BP62" s="33">
        <v>3</v>
      </c>
      <c r="BQ62" s="33">
        <v>4</v>
      </c>
      <c r="BR62" s="33">
        <v>3</v>
      </c>
      <c r="BS62" s="33">
        <v>4</v>
      </c>
      <c r="BT62" s="33">
        <v>2</v>
      </c>
      <c r="BU62" s="33" t="s">
        <v>1048</v>
      </c>
      <c r="BV62" s="33" t="s">
        <v>151</v>
      </c>
      <c r="BW62" s="33" t="s">
        <v>149</v>
      </c>
      <c r="BX62" s="33" t="s">
        <v>954</v>
      </c>
      <c r="CB62" s="33" t="s">
        <v>162</v>
      </c>
      <c r="CC62" s="33" t="s">
        <v>170</v>
      </c>
      <c r="CD62" s="33" t="s">
        <v>176</v>
      </c>
      <c r="CE62" s="33" t="s">
        <v>183</v>
      </c>
      <c r="CF62" s="33" t="s">
        <v>379</v>
      </c>
      <c r="CG62" s="33" t="s">
        <v>202</v>
      </c>
      <c r="CH62" s="33" t="s">
        <v>471</v>
      </c>
      <c r="CI62" s="33" t="s">
        <v>208</v>
      </c>
      <c r="CJ62" s="33" t="s">
        <v>214</v>
      </c>
    </row>
    <row r="63" spans="1:88" ht="12.75" x14ac:dyDescent="0.2">
      <c r="A63" s="36">
        <v>42711.639302696756</v>
      </c>
      <c r="B63" s="33">
        <v>1</v>
      </c>
      <c r="C63" s="33">
        <v>3</v>
      </c>
      <c r="D63" s="33">
        <v>1</v>
      </c>
      <c r="E63" s="33">
        <v>2</v>
      </c>
      <c r="F63" s="33">
        <v>3</v>
      </c>
      <c r="G63" s="33">
        <v>2</v>
      </c>
      <c r="H63" s="33">
        <v>4</v>
      </c>
      <c r="I63" s="33">
        <v>5</v>
      </c>
      <c r="J63" s="33">
        <v>4</v>
      </c>
      <c r="K63" s="33">
        <v>2</v>
      </c>
      <c r="L63" s="33">
        <v>4</v>
      </c>
      <c r="M63" s="33">
        <v>1</v>
      </c>
      <c r="N63" s="33">
        <v>2</v>
      </c>
      <c r="O63" s="33">
        <v>5</v>
      </c>
      <c r="P63" s="33">
        <v>5</v>
      </c>
      <c r="Q63" s="33">
        <v>5</v>
      </c>
      <c r="R63" s="33">
        <v>4</v>
      </c>
      <c r="S63" s="33">
        <v>2</v>
      </c>
      <c r="T63" s="33">
        <v>3</v>
      </c>
      <c r="U63" s="33">
        <v>2</v>
      </c>
      <c r="V63" s="33" t="s">
        <v>5</v>
      </c>
      <c r="W63" s="33">
        <v>5</v>
      </c>
      <c r="X63" s="33">
        <v>5</v>
      </c>
      <c r="Y63" s="33">
        <v>4</v>
      </c>
      <c r="Z63" s="33">
        <v>5</v>
      </c>
      <c r="AA63" s="33">
        <v>5</v>
      </c>
      <c r="AB63" s="33">
        <v>4</v>
      </c>
      <c r="AC63" s="33">
        <v>4</v>
      </c>
      <c r="AD63" s="33">
        <v>4</v>
      </c>
      <c r="AE63" s="33">
        <v>5</v>
      </c>
      <c r="AF63" s="33">
        <v>4</v>
      </c>
      <c r="AG63" s="33">
        <v>5</v>
      </c>
      <c r="AH63" s="33">
        <v>4</v>
      </c>
      <c r="AI63" s="33">
        <v>5</v>
      </c>
      <c r="AJ63" s="33">
        <v>3</v>
      </c>
      <c r="AK63" s="33">
        <v>5</v>
      </c>
      <c r="AL63" s="33">
        <v>3</v>
      </c>
      <c r="AM63" s="33">
        <v>3</v>
      </c>
      <c r="AN63" s="33">
        <v>4</v>
      </c>
      <c r="AO63" s="33">
        <v>3</v>
      </c>
      <c r="AP63" s="33">
        <v>3</v>
      </c>
      <c r="AQ63" s="33">
        <v>5</v>
      </c>
      <c r="AR63" s="33">
        <v>5</v>
      </c>
      <c r="AS63" s="33">
        <v>4</v>
      </c>
      <c r="AT63" s="33">
        <v>5</v>
      </c>
      <c r="AU63" s="33">
        <v>4</v>
      </c>
      <c r="AV63" s="33">
        <v>3</v>
      </c>
      <c r="AW63" s="33">
        <v>5</v>
      </c>
      <c r="AX63" s="33">
        <v>4</v>
      </c>
      <c r="AY63" s="33">
        <v>4</v>
      </c>
      <c r="AZ63" s="33">
        <v>4</v>
      </c>
      <c r="BA63" s="33">
        <v>4</v>
      </c>
      <c r="BB63" s="33">
        <v>3</v>
      </c>
      <c r="BC63" s="33">
        <v>4</v>
      </c>
      <c r="BD63" s="33">
        <v>4</v>
      </c>
      <c r="BE63" s="33" t="s">
        <v>1049</v>
      </c>
      <c r="BF63" s="33">
        <v>5</v>
      </c>
      <c r="BG63" s="33">
        <v>5</v>
      </c>
      <c r="BH63" s="33">
        <v>5</v>
      </c>
      <c r="BI63" s="33">
        <v>4</v>
      </c>
      <c r="BJ63" s="33">
        <v>5</v>
      </c>
      <c r="BK63" s="33">
        <v>3</v>
      </c>
      <c r="BL63" s="33">
        <v>4</v>
      </c>
      <c r="BM63" s="33">
        <v>4</v>
      </c>
      <c r="BN63" s="33">
        <v>5</v>
      </c>
      <c r="BO63" s="33">
        <v>4</v>
      </c>
      <c r="BP63" s="33">
        <v>5</v>
      </c>
      <c r="BQ63" s="33">
        <v>4</v>
      </c>
      <c r="BR63" s="33">
        <v>5</v>
      </c>
      <c r="BS63" s="33">
        <v>3</v>
      </c>
      <c r="BT63" s="33">
        <v>3</v>
      </c>
      <c r="BU63" s="33" t="s">
        <v>1050</v>
      </c>
      <c r="BV63" s="33" t="s">
        <v>151</v>
      </c>
      <c r="BW63" s="33" t="s">
        <v>149</v>
      </c>
      <c r="BX63" s="33" t="s">
        <v>954</v>
      </c>
      <c r="BY63" s="33" t="s">
        <v>1051</v>
      </c>
      <c r="BZ63" s="33" t="s">
        <v>1052</v>
      </c>
      <c r="CB63" s="33" t="s">
        <v>163</v>
      </c>
      <c r="CC63" s="33" t="s">
        <v>169</v>
      </c>
      <c r="CD63" s="33" t="s">
        <v>176</v>
      </c>
      <c r="CE63" s="33" t="s">
        <v>183</v>
      </c>
      <c r="CF63" s="33" t="s">
        <v>1053</v>
      </c>
      <c r="CG63" s="33" t="s">
        <v>203</v>
      </c>
      <c r="CH63" s="33" t="s">
        <v>346</v>
      </c>
      <c r="CI63" s="33" t="s">
        <v>208</v>
      </c>
      <c r="CJ63" s="33" t="s">
        <v>214</v>
      </c>
    </row>
    <row r="64" spans="1:88" ht="12.75" x14ac:dyDescent="0.2">
      <c r="A64" s="36">
        <v>42711.671551180552</v>
      </c>
      <c r="B64" s="33">
        <v>3</v>
      </c>
      <c r="C64" s="33">
        <v>4</v>
      </c>
      <c r="D64" s="33">
        <v>2</v>
      </c>
      <c r="E64" s="33">
        <v>3</v>
      </c>
      <c r="F64" s="33">
        <v>5</v>
      </c>
      <c r="G64" s="33">
        <v>4</v>
      </c>
      <c r="H64" s="33">
        <v>1</v>
      </c>
      <c r="I64" s="33">
        <v>2</v>
      </c>
      <c r="J64" s="33">
        <v>2</v>
      </c>
      <c r="K64" s="33">
        <v>3</v>
      </c>
      <c r="L64" s="33">
        <v>4</v>
      </c>
      <c r="M64" s="33">
        <v>5</v>
      </c>
      <c r="N64" s="33">
        <v>2</v>
      </c>
      <c r="O64" s="33">
        <v>4</v>
      </c>
      <c r="P64" s="33">
        <v>4</v>
      </c>
      <c r="Q64" s="33">
        <v>4</v>
      </c>
      <c r="R64" s="33">
        <v>2</v>
      </c>
      <c r="S64" s="33">
        <v>2</v>
      </c>
      <c r="T64" s="33">
        <v>4</v>
      </c>
      <c r="U64" s="33">
        <v>2</v>
      </c>
      <c r="V64" s="33">
        <v>1</v>
      </c>
      <c r="W64" s="33">
        <v>3</v>
      </c>
      <c r="X64" s="33">
        <v>2</v>
      </c>
      <c r="Y64" s="33">
        <v>3</v>
      </c>
      <c r="Z64" s="33">
        <v>3</v>
      </c>
      <c r="AA64" s="33">
        <v>3</v>
      </c>
      <c r="AB64" s="33">
        <v>3</v>
      </c>
      <c r="AC64" s="33">
        <v>3</v>
      </c>
      <c r="AD64" s="33">
        <v>3</v>
      </c>
      <c r="AE64" s="33">
        <v>3</v>
      </c>
      <c r="AF64" s="33">
        <v>4</v>
      </c>
      <c r="AG64" s="33">
        <v>5</v>
      </c>
      <c r="AH64" s="33">
        <v>4</v>
      </c>
      <c r="AI64" s="33">
        <v>4</v>
      </c>
      <c r="AJ64" s="33">
        <v>3</v>
      </c>
      <c r="AK64" s="33">
        <v>4</v>
      </c>
      <c r="AL64" s="33">
        <v>2</v>
      </c>
      <c r="AM64" s="33">
        <v>2</v>
      </c>
      <c r="AN64" s="33">
        <v>5</v>
      </c>
      <c r="AO64" s="33">
        <v>4</v>
      </c>
      <c r="AP64" s="33">
        <v>3</v>
      </c>
      <c r="AQ64" s="33">
        <v>3</v>
      </c>
      <c r="AR64" s="33">
        <v>3</v>
      </c>
      <c r="AS64" s="33">
        <v>4</v>
      </c>
      <c r="AT64" s="33">
        <v>4</v>
      </c>
      <c r="AU64" s="33">
        <v>5</v>
      </c>
      <c r="AV64" s="33">
        <v>2</v>
      </c>
      <c r="AW64" s="33">
        <v>4</v>
      </c>
      <c r="AX64" s="33">
        <v>4</v>
      </c>
      <c r="AY64" s="33">
        <v>5</v>
      </c>
      <c r="AZ64" s="33">
        <v>2</v>
      </c>
      <c r="BA64" s="33">
        <v>2</v>
      </c>
      <c r="BB64" s="33">
        <v>3</v>
      </c>
      <c r="BC64" s="33">
        <v>2</v>
      </c>
      <c r="BD64" s="33">
        <v>2</v>
      </c>
      <c r="BE64" s="33" t="s">
        <v>446</v>
      </c>
      <c r="BF64" s="33">
        <v>4</v>
      </c>
      <c r="BG64" s="33">
        <v>3</v>
      </c>
      <c r="BH64" s="33">
        <v>4</v>
      </c>
      <c r="BI64" s="33">
        <v>3</v>
      </c>
      <c r="BJ64" s="33">
        <v>4</v>
      </c>
      <c r="BK64" s="33">
        <v>4</v>
      </c>
      <c r="BL64" s="33">
        <v>4</v>
      </c>
      <c r="BM64" s="33">
        <v>5</v>
      </c>
      <c r="BN64" s="33">
        <v>4</v>
      </c>
      <c r="BO64" s="33">
        <v>3</v>
      </c>
      <c r="BP64" s="33">
        <v>3</v>
      </c>
      <c r="BQ64" s="33">
        <v>5</v>
      </c>
      <c r="BR64" s="33">
        <v>4</v>
      </c>
      <c r="BS64" s="33">
        <v>3</v>
      </c>
      <c r="BT64" s="33">
        <v>4</v>
      </c>
      <c r="BU64" s="33" t="s">
        <v>1054</v>
      </c>
      <c r="BV64" s="33" t="s">
        <v>151</v>
      </c>
      <c r="BW64" s="33" t="s">
        <v>149</v>
      </c>
      <c r="CB64" s="33" t="s">
        <v>163</v>
      </c>
      <c r="CC64" s="33" t="s">
        <v>171</v>
      </c>
      <c r="CD64" s="33" t="s">
        <v>176</v>
      </c>
      <c r="CE64" s="33" t="s">
        <v>183</v>
      </c>
      <c r="CF64" s="33" t="s">
        <v>1055</v>
      </c>
      <c r="CG64" s="33" t="s">
        <v>202</v>
      </c>
      <c r="CH64" s="33" t="s">
        <v>155</v>
      </c>
      <c r="CI64" s="33" t="s">
        <v>208</v>
      </c>
      <c r="CJ64" s="33" t="s">
        <v>214</v>
      </c>
    </row>
    <row r="65" spans="1:88" ht="12.75" x14ac:dyDescent="0.2">
      <c r="A65" s="36">
        <v>42711.673317673616</v>
      </c>
      <c r="B65" s="33">
        <v>3</v>
      </c>
      <c r="C65" s="33">
        <v>4</v>
      </c>
      <c r="D65" s="33">
        <v>2</v>
      </c>
      <c r="E65" s="33">
        <v>5</v>
      </c>
      <c r="F65" s="33">
        <v>3</v>
      </c>
      <c r="G65" s="33">
        <v>5</v>
      </c>
      <c r="H65" s="33">
        <v>4</v>
      </c>
      <c r="I65" s="33">
        <v>4</v>
      </c>
      <c r="J65" s="33">
        <v>5</v>
      </c>
      <c r="K65" s="33">
        <v>4</v>
      </c>
      <c r="L65" s="33">
        <v>4</v>
      </c>
      <c r="M65" s="33">
        <v>2</v>
      </c>
      <c r="N65" s="33">
        <v>4</v>
      </c>
      <c r="O65" s="33">
        <v>5</v>
      </c>
      <c r="P65" s="33">
        <v>4</v>
      </c>
      <c r="Q65" s="33">
        <v>4</v>
      </c>
      <c r="R65" s="33">
        <v>4</v>
      </c>
      <c r="S65" s="33">
        <v>3</v>
      </c>
      <c r="T65" s="33">
        <v>5</v>
      </c>
      <c r="U65" s="33">
        <v>3</v>
      </c>
      <c r="V65" s="33">
        <v>1</v>
      </c>
      <c r="W65" s="33">
        <v>3</v>
      </c>
      <c r="X65" s="33">
        <v>4</v>
      </c>
      <c r="Y65" s="33">
        <v>4</v>
      </c>
      <c r="Z65" s="33">
        <v>2</v>
      </c>
      <c r="AA65" s="33">
        <v>3</v>
      </c>
      <c r="AB65" s="33">
        <v>3</v>
      </c>
      <c r="AC65" s="33">
        <v>3</v>
      </c>
      <c r="AD65" s="33">
        <v>2</v>
      </c>
      <c r="AE65" s="33">
        <v>4</v>
      </c>
      <c r="AF65" s="33">
        <v>3</v>
      </c>
      <c r="AG65" s="33">
        <v>3</v>
      </c>
      <c r="AH65" s="33">
        <v>5</v>
      </c>
      <c r="AI65" s="33">
        <v>2</v>
      </c>
      <c r="AJ65" s="33">
        <v>4</v>
      </c>
      <c r="AK65" s="33">
        <v>5</v>
      </c>
      <c r="AL65" s="33">
        <v>2</v>
      </c>
      <c r="AM65" s="33">
        <v>4</v>
      </c>
      <c r="AN65" s="33">
        <v>3</v>
      </c>
      <c r="AO65" s="33">
        <v>4</v>
      </c>
      <c r="AP65" s="33">
        <v>4</v>
      </c>
      <c r="AQ65" s="33">
        <v>4</v>
      </c>
      <c r="AR65" s="33">
        <v>4</v>
      </c>
      <c r="AS65" s="33">
        <v>4</v>
      </c>
      <c r="AT65" s="33">
        <v>5</v>
      </c>
      <c r="AU65" s="33">
        <v>3</v>
      </c>
      <c r="AV65" s="33">
        <v>4</v>
      </c>
      <c r="AW65" s="33">
        <v>5</v>
      </c>
      <c r="AX65" s="33">
        <v>4</v>
      </c>
      <c r="AY65" s="33">
        <v>3</v>
      </c>
      <c r="AZ65" s="33">
        <v>4</v>
      </c>
      <c r="BA65" s="33">
        <v>4</v>
      </c>
      <c r="BB65" s="33">
        <v>4</v>
      </c>
      <c r="BC65" s="33">
        <v>3</v>
      </c>
      <c r="BD65" s="33">
        <v>2</v>
      </c>
      <c r="BE65" s="33" t="s">
        <v>1056</v>
      </c>
      <c r="BF65" s="33">
        <v>5</v>
      </c>
      <c r="BG65" s="33">
        <v>3</v>
      </c>
      <c r="BH65" s="33">
        <v>5</v>
      </c>
      <c r="BI65" s="33">
        <v>5</v>
      </c>
      <c r="BJ65" s="33">
        <v>4</v>
      </c>
      <c r="BK65" s="33">
        <v>5</v>
      </c>
      <c r="BL65" s="33">
        <v>5</v>
      </c>
      <c r="BM65" s="33">
        <v>5</v>
      </c>
      <c r="BN65" s="33">
        <v>4</v>
      </c>
      <c r="BO65" s="33">
        <v>5</v>
      </c>
      <c r="BP65" s="33">
        <v>5</v>
      </c>
      <c r="BQ65" s="33">
        <v>5</v>
      </c>
      <c r="BR65" s="33">
        <v>5</v>
      </c>
      <c r="BS65" s="33">
        <v>5</v>
      </c>
      <c r="BT65" s="33">
        <v>5</v>
      </c>
      <c r="BU65" s="33" t="s">
        <v>1057</v>
      </c>
      <c r="BV65" s="33" t="s">
        <v>151</v>
      </c>
      <c r="BW65" s="33" t="s">
        <v>147</v>
      </c>
      <c r="BY65" s="33" t="s">
        <v>905</v>
      </c>
      <c r="CB65" s="33" t="s">
        <v>163</v>
      </c>
      <c r="CC65" s="33" t="s">
        <v>171</v>
      </c>
      <c r="CD65" s="33" t="s">
        <v>180</v>
      </c>
      <c r="CE65" s="33" t="s">
        <v>183</v>
      </c>
      <c r="CF65" s="33" t="s">
        <v>1058</v>
      </c>
      <c r="CG65" s="33" t="s">
        <v>202</v>
      </c>
      <c r="CH65" s="33" t="s">
        <v>807</v>
      </c>
      <c r="CI65" s="33" t="s">
        <v>208</v>
      </c>
      <c r="CJ65" s="33" t="s">
        <v>214</v>
      </c>
    </row>
    <row r="66" spans="1:88" ht="12.75" x14ac:dyDescent="0.2">
      <c r="A66" s="36">
        <v>42711.673330833335</v>
      </c>
      <c r="B66" s="33">
        <v>3</v>
      </c>
      <c r="C66" s="33">
        <v>4</v>
      </c>
      <c r="D66" s="33">
        <v>5</v>
      </c>
      <c r="E66" s="33">
        <v>3</v>
      </c>
      <c r="F66" s="33">
        <v>2</v>
      </c>
      <c r="G66" s="33">
        <v>5</v>
      </c>
      <c r="H66" s="33">
        <v>2</v>
      </c>
      <c r="I66" s="33">
        <v>3</v>
      </c>
      <c r="J66" s="33">
        <v>3</v>
      </c>
      <c r="K66" s="33">
        <v>3</v>
      </c>
      <c r="L66" s="33">
        <v>5</v>
      </c>
      <c r="M66" s="33">
        <v>4</v>
      </c>
      <c r="N66" s="33">
        <v>4</v>
      </c>
      <c r="O66" s="33">
        <v>5</v>
      </c>
      <c r="P66" s="33">
        <v>3</v>
      </c>
      <c r="Q66" s="33">
        <v>5</v>
      </c>
      <c r="R66" s="33">
        <v>5</v>
      </c>
      <c r="S66" s="33">
        <v>3</v>
      </c>
      <c r="T66" s="33">
        <v>5</v>
      </c>
      <c r="U66" s="33">
        <v>3</v>
      </c>
      <c r="V66" s="33">
        <v>3</v>
      </c>
      <c r="W66" s="33">
        <v>5</v>
      </c>
      <c r="X66" s="33">
        <v>4</v>
      </c>
      <c r="Y66" s="33">
        <v>4</v>
      </c>
      <c r="Z66" s="33">
        <v>4</v>
      </c>
      <c r="AA66" s="33">
        <v>3</v>
      </c>
      <c r="AB66" s="33">
        <v>3</v>
      </c>
      <c r="AC66" s="33">
        <v>5</v>
      </c>
      <c r="AD66" s="33">
        <v>4</v>
      </c>
      <c r="AE66" s="33">
        <v>4</v>
      </c>
      <c r="AF66" s="33">
        <v>5</v>
      </c>
      <c r="AG66" s="33">
        <v>5</v>
      </c>
      <c r="AH66" s="33">
        <v>5</v>
      </c>
      <c r="AI66" s="33">
        <v>4</v>
      </c>
      <c r="AJ66" s="33">
        <v>3</v>
      </c>
      <c r="AK66" s="33">
        <v>5</v>
      </c>
      <c r="AL66" s="33">
        <v>5</v>
      </c>
      <c r="AM66" s="33">
        <v>3</v>
      </c>
      <c r="AN66" s="33">
        <v>4</v>
      </c>
      <c r="AO66" s="33">
        <v>4</v>
      </c>
      <c r="AP66" s="33">
        <v>4</v>
      </c>
      <c r="AQ66" s="33">
        <v>3</v>
      </c>
      <c r="AR66" s="33">
        <v>3</v>
      </c>
      <c r="AS66" s="33">
        <v>4</v>
      </c>
      <c r="AT66" s="33">
        <v>5</v>
      </c>
      <c r="AU66" s="33">
        <v>5</v>
      </c>
      <c r="AV66" s="33">
        <v>4</v>
      </c>
      <c r="AW66" s="33">
        <v>5</v>
      </c>
      <c r="AX66" s="33">
        <v>5</v>
      </c>
      <c r="AY66" s="33">
        <v>5</v>
      </c>
      <c r="AZ66" s="33">
        <v>3</v>
      </c>
      <c r="BA66" s="33">
        <v>5</v>
      </c>
      <c r="BB66" s="33">
        <v>5</v>
      </c>
      <c r="BC66" s="33">
        <v>4</v>
      </c>
      <c r="BD66" s="33">
        <v>5</v>
      </c>
      <c r="BF66" s="33">
        <v>4</v>
      </c>
      <c r="BG66" s="33">
        <v>5</v>
      </c>
      <c r="BH66" s="33">
        <v>5</v>
      </c>
      <c r="BI66" s="33">
        <v>4</v>
      </c>
      <c r="BJ66" s="33">
        <v>4</v>
      </c>
      <c r="BK66" s="33">
        <v>5</v>
      </c>
      <c r="BL66" s="33">
        <v>5</v>
      </c>
      <c r="BM66" s="33">
        <v>3</v>
      </c>
      <c r="BN66" s="33">
        <v>4</v>
      </c>
      <c r="BO66" s="33">
        <v>4</v>
      </c>
      <c r="BP66" s="33">
        <v>5</v>
      </c>
      <c r="BQ66" s="33">
        <v>4</v>
      </c>
      <c r="BR66" s="33">
        <v>5</v>
      </c>
      <c r="BS66" s="33">
        <v>4</v>
      </c>
      <c r="BT66" s="33">
        <v>4</v>
      </c>
      <c r="BU66" s="33" t="s">
        <v>1059</v>
      </c>
      <c r="BV66" s="33" t="s">
        <v>151</v>
      </c>
      <c r="BW66" s="33" t="s">
        <v>147</v>
      </c>
      <c r="BX66" s="33" t="s">
        <v>1009</v>
      </c>
      <c r="CB66" s="33" t="s">
        <v>163</v>
      </c>
      <c r="CC66" s="33" t="s">
        <v>171</v>
      </c>
      <c r="CD66" s="33" t="s">
        <v>176</v>
      </c>
      <c r="CE66" s="33" t="s">
        <v>184</v>
      </c>
      <c r="CF66" s="33" t="s">
        <v>1060</v>
      </c>
      <c r="CG66" s="33" t="s">
        <v>192</v>
      </c>
      <c r="CH66" s="33" t="s">
        <v>675</v>
      </c>
      <c r="CI66" s="33" t="s">
        <v>208</v>
      </c>
      <c r="CJ66" s="33" t="s">
        <v>214</v>
      </c>
    </row>
    <row r="67" spans="1:88" ht="12.75" x14ac:dyDescent="0.2">
      <c r="A67" s="36">
        <v>42711.7201216088</v>
      </c>
      <c r="B67" s="33">
        <v>1</v>
      </c>
      <c r="C67" s="33">
        <v>5</v>
      </c>
      <c r="D67" s="33">
        <v>3</v>
      </c>
      <c r="E67" s="33">
        <v>2</v>
      </c>
      <c r="F67" s="33">
        <v>2</v>
      </c>
      <c r="G67" s="33">
        <v>5</v>
      </c>
      <c r="H67" s="33">
        <v>3</v>
      </c>
      <c r="I67" s="33">
        <v>4</v>
      </c>
      <c r="J67" s="33">
        <v>5</v>
      </c>
      <c r="K67" s="33">
        <v>1</v>
      </c>
      <c r="L67" s="33">
        <v>4</v>
      </c>
      <c r="M67" s="33">
        <v>1</v>
      </c>
      <c r="N67" s="33">
        <v>2</v>
      </c>
      <c r="O67" s="33">
        <v>2</v>
      </c>
      <c r="P67" s="33">
        <v>4</v>
      </c>
      <c r="Q67" s="33">
        <v>4</v>
      </c>
      <c r="R67" s="33">
        <v>2</v>
      </c>
      <c r="S67" s="33">
        <v>1</v>
      </c>
      <c r="T67" s="33">
        <v>1</v>
      </c>
      <c r="U67" s="33">
        <v>3</v>
      </c>
      <c r="V67" s="33">
        <v>5</v>
      </c>
      <c r="W67" s="33">
        <v>4</v>
      </c>
      <c r="X67" s="33">
        <v>2</v>
      </c>
      <c r="Y67" s="33">
        <v>2</v>
      </c>
      <c r="Z67" s="33">
        <v>2</v>
      </c>
      <c r="AA67" s="33">
        <v>5</v>
      </c>
      <c r="AB67" s="33">
        <v>3</v>
      </c>
      <c r="AC67" s="33">
        <v>4</v>
      </c>
      <c r="AD67" s="33">
        <v>3</v>
      </c>
      <c r="AE67" s="33">
        <v>4</v>
      </c>
      <c r="AF67" s="33">
        <v>5</v>
      </c>
      <c r="AG67" s="33">
        <v>5</v>
      </c>
      <c r="AH67" s="33">
        <v>5</v>
      </c>
      <c r="AI67" s="33">
        <v>3</v>
      </c>
      <c r="AJ67" s="33">
        <v>2</v>
      </c>
      <c r="AK67" s="33">
        <v>5</v>
      </c>
      <c r="AL67" s="33">
        <v>2</v>
      </c>
      <c r="AM67" s="33">
        <v>4</v>
      </c>
      <c r="AN67" s="33">
        <v>2</v>
      </c>
      <c r="AO67" s="33">
        <v>5</v>
      </c>
      <c r="AP67" s="33">
        <v>4</v>
      </c>
      <c r="AQ67" s="33">
        <v>5</v>
      </c>
      <c r="AR67" s="33">
        <v>5</v>
      </c>
      <c r="AS67" s="33">
        <v>3</v>
      </c>
      <c r="AT67" s="33">
        <v>4</v>
      </c>
      <c r="AU67" s="33">
        <v>2</v>
      </c>
      <c r="AV67" s="33">
        <v>2</v>
      </c>
      <c r="AW67" s="33">
        <v>3</v>
      </c>
      <c r="AX67" s="33">
        <v>3</v>
      </c>
      <c r="AY67" s="33">
        <v>4</v>
      </c>
      <c r="AZ67" s="33">
        <v>2</v>
      </c>
      <c r="BA67" s="33">
        <v>2</v>
      </c>
      <c r="BB67" s="33">
        <v>2</v>
      </c>
      <c r="BC67" s="33">
        <v>2</v>
      </c>
      <c r="BD67" s="33">
        <v>5</v>
      </c>
      <c r="BE67" s="33" t="s">
        <v>1061</v>
      </c>
      <c r="BF67" s="33">
        <v>5</v>
      </c>
      <c r="BG67" s="33">
        <v>3</v>
      </c>
      <c r="BH67" s="33">
        <v>5</v>
      </c>
      <c r="BI67" s="33">
        <v>3</v>
      </c>
      <c r="BJ67" s="33">
        <v>5</v>
      </c>
      <c r="BK67" s="33">
        <v>5</v>
      </c>
      <c r="BL67" s="33">
        <v>5</v>
      </c>
      <c r="BM67" s="33">
        <v>4</v>
      </c>
      <c r="BN67" s="33">
        <v>2</v>
      </c>
      <c r="BO67" s="33">
        <v>4</v>
      </c>
      <c r="BP67" s="33">
        <v>5</v>
      </c>
      <c r="BQ67" s="33">
        <v>5</v>
      </c>
      <c r="BR67" s="33">
        <v>5</v>
      </c>
      <c r="BT67" s="33">
        <v>5</v>
      </c>
      <c r="BU67" s="33" t="s">
        <v>1062</v>
      </c>
      <c r="BV67" s="33" t="s">
        <v>151</v>
      </c>
      <c r="BW67" s="33" t="s">
        <v>922</v>
      </c>
      <c r="BY67" s="33" t="s">
        <v>946</v>
      </c>
      <c r="CB67" s="33" t="s">
        <v>162</v>
      </c>
      <c r="CC67" s="33" t="s">
        <v>171</v>
      </c>
      <c r="CD67" s="33" t="s">
        <v>176</v>
      </c>
      <c r="CE67" s="33" t="s">
        <v>183</v>
      </c>
      <c r="CF67" s="33" t="s">
        <v>678</v>
      </c>
      <c r="CG67" s="33" t="s">
        <v>203</v>
      </c>
      <c r="CH67" s="33" t="s">
        <v>202</v>
      </c>
      <c r="CI67" s="33" t="s">
        <v>208</v>
      </c>
      <c r="CJ67" s="33" t="s">
        <v>214</v>
      </c>
    </row>
    <row r="68" spans="1:88" ht="12.75" x14ac:dyDescent="0.2">
      <c r="A68" s="36">
        <v>42711.725658414347</v>
      </c>
      <c r="B68" s="33">
        <v>1</v>
      </c>
      <c r="C68" s="33">
        <v>2</v>
      </c>
      <c r="D68" s="33">
        <v>1</v>
      </c>
      <c r="E68" s="33">
        <v>1</v>
      </c>
      <c r="F68" s="33">
        <v>1</v>
      </c>
      <c r="G68" s="33">
        <v>5</v>
      </c>
      <c r="H68" s="33">
        <v>3</v>
      </c>
      <c r="I68" s="33">
        <v>3</v>
      </c>
      <c r="J68" s="33">
        <v>4</v>
      </c>
      <c r="K68" s="33">
        <v>5</v>
      </c>
      <c r="L68" s="33">
        <v>5</v>
      </c>
      <c r="M68" s="33">
        <v>4</v>
      </c>
      <c r="N68" s="33">
        <v>2</v>
      </c>
      <c r="O68" s="33">
        <v>3</v>
      </c>
      <c r="P68" s="33">
        <v>2</v>
      </c>
      <c r="Q68" s="33">
        <v>5</v>
      </c>
      <c r="R68" s="33">
        <v>5</v>
      </c>
      <c r="S68" s="33">
        <v>1</v>
      </c>
      <c r="T68" s="33">
        <v>5</v>
      </c>
      <c r="U68" s="33">
        <v>3</v>
      </c>
      <c r="V68" s="33" t="s">
        <v>5</v>
      </c>
      <c r="W68" s="33">
        <v>3</v>
      </c>
      <c r="X68" s="33">
        <v>3</v>
      </c>
      <c r="Y68" s="33">
        <v>2</v>
      </c>
      <c r="Z68" s="33">
        <v>3</v>
      </c>
      <c r="AA68" s="33">
        <v>2</v>
      </c>
      <c r="AB68" s="33">
        <v>1</v>
      </c>
      <c r="AC68" s="33">
        <v>1</v>
      </c>
      <c r="AD68" s="33">
        <v>2</v>
      </c>
      <c r="AE68" s="33">
        <v>2</v>
      </c>
      <c r="AF68" s="33">
        <v>4</v>
      </c>
      <c r="AG68" s="33">
        <v>2</v>
      </c>
      <c r="AH68" s="33">
        <v>4</v>
      </c>
      <c r="AI68" s="33">
        <v>5</v>
      </c>
      <c r="AJ68" s="33">
        <v>1</v>
      </c>
      <c r="AK68" s="33">
        <v>4</v>
      </c>
      <c r="AL68" s="33">
        <v>2</v>
      </c>
      <c r="AM68" s="33">
        <v>1</v>
      </c>
      <c r="AN68" s="33">
        <v>1</v>
      </c>
      <c r="AO68" s="33">
        <v>4</v>
      </c>
      <c r="AP68" s="33">
        <v>5</v>
      </c>
      <c r="AQ68" s="33">
        <v>4</v>
      </c>
      <c r="AR68" s="33">
        <v>4</v>
      </c>
      <c r="AS68" s="33">
        <v>4</v>
      </c>
      <c r="AT68" s="33">
        <v>5</v>
      </c>
      <c r="AU68" s="33">
        <v>4</v>
      </c>
      <c r="AV68" s="33">
        <v>4</v>
      </c>
      <c r="AW68" s="33">
        <v>4</v>
      </c>
      <c r="AX68" s="33">
        <v>5</v>
      </c>
      <c r="AY68" s="33">
        <v>5</v>
      </c>
      <c r="AZ68" s="33">
        <v>4</v>
      </c>
      <c r="BA68" s="33">
        <v>1</v>
      </c>
      <c r="BB68" s="33">
        <v>5</v>
      </c>
      <c r="BC68" s="33">
        <v>4</v>
      </c>
      <c r="BD68" s="33" t="s">
        <v>5</v>
      </c>
      <c r="BE68" s="33" t="s">
        <v>1063</v>
      </c>
      <c r="BF68" s="33">
        <v>4</v>
      </c>
      <c r="BG68" s="33" t="s">
        <v>5</v>
      </c>
      <c r="BH68" s="33" t="s">
        <v>5</v>
      </c>
      <c r="BI68" s="33">
        <v>5</v>
      </c>
      <c r="BJ68" s="33">
        <v>4</v>
      </c>
      <c r="BK68" s="33" t="s">
        <v>5</v>
      </c>
      <c r="BL68" s="33" t="s">
        <v>5</v>
      </c>
      <c r="BM68" s="33">
        <v>5</v>
      </c>
      <c r="BN68" s="33">
        <v>4</v>
      </c>
      <c r="BO68" s="33">
        <v>2</v>
      </c>
      <c r="BP68" s="33" t="s">
        <v>5</v>
      </c>
      <c r="BQ68" s="33">
        <v>5</v>
      </c>
      <c r="BR68" s="33">
        <v>5</v>
      </c>
      <c r="BS68" s="33">
        <v>5</v>
      </c>
      <c r="BT68" s="33">
        <v>5</v>
      </c>
      <c r="BU68" s="33" t="s">
        <v>1064</v>
      </c>
      <c r="BV68" s="33" t="s">
        <v>151</v>
      </c>
      <c r="BW68" s="33" t="s">
        <v>149</v>
      </c>
      <c r="BZ68" s="33" t="s">
        <v>1065</v>
      </c>
      <c r="CB68" s="33" t="s">
        <v>162</v>
      </c>
      <c r="CC68" s="33" t="s">
        <v>169</v>
      </c>
      <c r="CD68" s="33" t="s">
        <v>1066</v>
      </c>
      <c r="CE68" s="33" t="s">
        <v>183</v>
      </c>
      <c r="CF68" s="33" t="s">
        <v>1067</v>
      </c>
      <c r="CG68" s="33" t="s">
        <v>155</v>
      </c>
      <c r="CH68" s="33" t="s">
        <v>613</v>
      </c>
      <c r="CI68" s="33" t="s">
        <v>870</v>
      </c>
      <c r="CJ68" s="33" t="s">
        <v>1068</v>
      </c>
    </row>
    <row r="69" spans="1:88" ht="12.75" x14ac:dyDescent="0.2">
      <c r="A69" s="36">
        <v>42711.736799687496</v>
      </c>
      <c r="B69" s="33">
        <v>5</v>
      </c>
      <c r="C69" s="33">
        <v>5</v>
      </c>
      <c r="D69" s="33">
        <v>5</v>
      </c>
      <c r="E69" s="33">
        <v>3</v>
      </c>
      <c r="F69" s="33">
        <v>3</v>
      </c>
      <c r="G69" s="33">
        <v>5</v>
      </c>
      <c r="H69" s="33">
        <v>3</v>
      </c>
      <c r="I69" s="33">
        <v>4</v>
      </c>
      <c r="J69" s="33">
        <v>2</v>
      </c>
      <c r="K69" s="33">
        <v>3</v>
      </c>
      <c r="L69" s="33">
        <v>3</v>
      </c>
      <c r="M69" s="33">
        <v>4</v>
      </c>
      <c r="N69" s="33">
        <v>3</v>
      </c>
      <c r="O69" s="33">
        <v>3</v>
      </c>
      <c r="P69" s="33">
        <v>4</v>
      </c>
      <c r="Q69" s="33">
        <v>2</v>
      </c>
      <c r="R69" s="33">
        <v>3</v>
      </c>
      <c r="S69" s="33">
        <v>2</v>
      </c>
      <c r="T69" s="33">
        <v>4</v>
      </c>
      <c r="U69" s="33">
        <v>3</v>
      </c>
      <c r="V69" s="33">
        <v>2</v>
      </c>
      <c r="W69" s="33">
        <v>4</v>
      </c>
      <c r="X69" s="33">
        <v>3</v>
      </c>
      <c r="Y69" s="33">
        <v>4</v>
      </c>
      <c r="Z69" s="33">
        <v>3</v>
      </c>
      <c r="AA69" s="33">
        <v>4</v>
      </c>
      <c r="AB69" s="33">
        <v>4</v>
      </c>
      <c r="AC69" s="33">
        <v>3</v>
      </c>
      <c r="AD69" s="33">
        <v>3</v>
      </c>
      <c r="AE69" s="33">
        <v>3</v>
      </c>
      <c r="AF69" s="33">
        <v>3</v>
      </c>
      <c r="AG69" s="33">
        <v>4</v>
      </c>
      <c r="AH69" s="33">
        <v>4</v>
      </c>
      <c r="AI69" s="33">
        <v>3</v>
      </c>
      <c r="AJ69" s="33">
        <v>4</v>
      </c>
      <c r="AK69" s="33">
        <v>4</v>
      </c>
      <c r="AL69" s="33">
        <v>5</v>
      </c>
      <c r="AM69" s="33">
        <v>3</v>
      </c>
      <c r="AN69" s="33">
        <v>3</v>
      </c>
      <c r="AO69" s="33">
        <v>5</v>
      </c>
      <c r="AP69" s="33">
        <v>4</v>
      </c>
      <c r="AQ69" s="33">
        <v>3</v>
      </c>
      <c r="AR69" s="33">
        <v>3</v>
      </c>
      <c r="AS69" s="33">
        <v>2</v>
      </c>
      <c r="AT69" s="33">
        <v>3</v>
      </c>
      <c r="AU69" s="33">
        <v>4</v>
      </c>
      <c r="AV69" s="33">
        <v>3</v>
      </c>
      <c r="AW69" s="33">
        <v>2</v>
      </c>
      <c r="AX69" s="33">
        <v>3</v>
      </c>
      <c r="AY69" s="33">
        <v>3</v>
      </c>
      <c r="AZ69" s="33">
        <v>3</v>
      </c>
      <c r="BA69" s="33">
        <v>3</v>
      </c>
      <c r="BB69" s="33">
        <v>4</v>
      </c>
      <c r="BC69" s="33">
        <v>3</v>
      </c>
      <c r="BD69" s="33">
        <v>2</v>
      </c>
      <c r="BE69" s="33" t="s">
        <v>1069</v>
      </c>
      <c r="BF69" s="33">
        <v>4</v>
      </c>
      <c r="BG69" s="33">
        <v>4</v>
      </c>
      <c r="BH69" s="33">
        <v>4</v>
      </c>
      <c r="BI69" s="33">
        <v>3</v>
      </c>
      <c r="BJ69" s="33">
        <v>3</v>
      </c>
      <c r="BK69" s="33">
        <v>4</v>
      </c>
      <c r="BL69" s="33">
        <v>3</v>
      </c>
      <c r="BM69" s="33">
        <v>3</v>
      </c>
      <c r="BN69" s="33">
        <v>3</v>
      </c>
      <c r="BO69" s="33">
        <v>4</v>
      </c>
      <c r="BP69" s="33">
        <v>4</v>
      </c>
      <c r="BQ69" s="33">
        <v>5</v>
      </c>
      <c r="BR69" s="33">
        <v>5</v>
      </c>
      <c r="BS69" s="33">
        <v>4</v>
      </c>
      <c r="BT69" s="33">
        <v>4</v>
      </c>
      <c r="BU69" s="33" t="s">
        <v>1070</v>
      </c>
      <c r="BV69" s="33" t="s">
        <v>151</v>
      </c>
      <c r="BW69" s="33" t="s">
        <v>146</v>
      </c>
      <c r="CB69" s="33" t="s">
        <v>1071</v>
      </c>
      <c r="CC69" s="33" t="s">
        <v>169</v>
      </c>
      <c r="CD69" s="33" t="s">
        <v>176</v>
      </c>
      <c r="CE69" s="33" t="s">
        <v>183</v>
      </c>
      <c r="CF69" s="33" t="s">
        <v>379</v>
      </c>
      <c r="CG69" s="33" t="s">
        <v>202</v>
      </c>
      <c r="CH69" s="33" t="s">
        <v>346</v>
      </c>
      <c r="CI69" s="33" t="s">
        <v>208</v>
      </c>
      <c r="CJ69" s="33" t="s">
        <v>214</v>
      </c>
    </row>
    <row r="70" spans="1:88" ht="12.75" x14ac:dyDescent="0.2">
      <c r="A70" s="36">
        <v>42711.740054953705</v>
      </c>
      <c r="B70" s="33">
        <v>2</v>
      </c>
      <c r="C70" s="33">
        <v>3</v>
      </c>
      <c r="D70" s="33">
        <v>3</v>
      </c>
      <c r="E70" s="33">
        <v>2</v>
      </c>
      <c r="F70" s="33">
        <v>1</v>
      </c>
      <c r="G70" s="33">
        <v>4</v>
      </c>
      <c r="H70" s="33">
        <v>4</v>
      </c>
      <c r="I70" s="33">
        <v>4</v>
      </c>
      <c r="J70" s="33">
        <v>2</v>
      </c>
      <c r="K70" s="33">
        <v>2</v>
      </c>
      <c r="L70" s="33">
        <v>3</v>
      </c>
      <c r="M70" s="33">
        <v>5</v>
      </c>
      <c r="N70" s="33">
        <v>2</v>
      </c>
      <c r="O70" s="33">
        <v>4</v>
      </c>
      <c r="P70" s="33">
        <v>5</v>
      </c>
      <c r="Q70" s="33">
        <v>3</v>
      </c>
      <c r="R70" s="33">
        <v>4</v>
      </c>
      <c r="S70" s="33">
        <v>2</v>
      </c>
      <c r="T70" s="33">
        <v>2</v>
      </c>
      <c r="U70" s="33">
        <v>1</v>
      </c>
      <c r="V70" s="33">
        <v>1</v>
      </c>
      <c r="W70" s="33">
        <v>5</v>
      </c>
      <c r="X70" s="33">
        <v>2</v>
      </c>
      <c r="Y70" s="33">
        <v>4</v>
      </c>
      <c r="Z70" s="33">
        <v>4</v>
      </c>
      <c r="AA70" s="33">
        <v>5</v>
      </c>
      <c r="AB70" s="33">
        <v>3</v>
      </c>
      <c r="AC70" s="33">
        <v>5</v>
      </c>
      <c r="AD70" s="33">
        <v>3</v>
      </c>
      <c r="AE70" s="33">
        <v>3</v>
      </c>
      <c r="AF70" s="33">
        <v>5</v>
      </c>
      <c r="AG70" s="33">
        <v>5</v>
      </c>
      <c r="AH70" s="33">
        <v>5</v>
      </c>
      <c r="AI70" s="33">
        <v>4</v>
      </c>
      <c r="AJ70" s="33">
        <v>3</v>
      </c>
      <c r="AK70" s="33">
        <v>2</v>
      </c>
      <c r="AL70" s="33">
        <v>2</v>
      </c>
      <c r="AM70" s="33">
        <v>3</v>
      </c>
      <c r="AN70" s="33">
        <v>1</v>
      </c>
      <c r="AO70" s="33">
        <v>5</v>
      </c>
      <c r="AP70" s="33">
        <v>4</v>
      </c>
      <c r="AQ70" s="33">
        <v>5</v>
      </c>
      <c r="AR70" s="33">
        <v>1</v>
      </c>
      <c r="AS70" s="33">
        <v>3</v>
      </c>
      <c r="AT70" s="33">
        <v>3</v>
      </c>
      <c r="AU70" s="33">
        <v>5</v>
      </c>
      <c r="AV70" s="33">
        <v>2</v>
      </c>
      <c r="AW70" s="33">
        <v>4</v>
      </c>
      <c r="AX70" s="33">
        <v>4</v>
      </c>
      <c r="AY70" s="33">
        <v>4</v>
      </c>
      <c r="AZ70" s="33">
        <v>5</v>
      </c>
      <c r="BA70" s="33">
        <v>3</v>
      </c>
      <c r="BB70" s="33">
        <v>2</v>
      </c>
      <c r="BC70" s="33">
        <v>2</v>
      </c>
      <c r="BD70" s="33">
        <v>2</v>
      </c>
      <c r="BF70" s="33">
        <v>2</v>
      </c>
      <c r="BG70" s="33">
        <v>3</v>
      </c>
      <c r="BH70" s="33">
        <v>4</v>
      </c>
      <c r="BI70" s="33" t="s">
        <v>5</v>
      </c>
      <c r="BJ70" s="33">
        <v>3</v>
      </c>
      <c r="BK70" s="33">
        <v>3</v>
      </c>
      <c r="BL70" s="33">
        <v>4</v>
      </c>
      <c r="BM70" s="33">
        <v>4</v>
      </c>
      <c r="BN70" s="33">
        <v>4</v>
      </c>
      <c r="BO70" s="33">
        <v>3</v>
      </c>
      <c r="BP70" s="33">
        <v>3</v>
      </c>
      <c r="BQ70" s="33">
        <v>4</v>
      </c>
      <c r="BR70" s="33">
        <v>5</v>
      </c>
      <c r="BS70" s="33">
        <v>5</v>
      </c>
      <c r="BT70" s="33">
        <v>3</v>
      </c>
      <c r="BV70" s="33" t="s">
        <v>151</v>
      </c>
      <c r="BW70" s="33" t="s">
        <v>149</v>
      </c>
      <c r="CB70" s="33" t="s">
        <v>163</v>
      </c>
      <c r="CC70" s="33" t="s">
        <v>171</v>
      </c>
      <c r="CD70" s="33" t="s">
        <v>176</v>
      </c>
      <c r="CE70" s="33" t="s">
        <v>184</v>
      </c>
      <c r="CF70" s="33" t="s">
        <v>1072</v>
      </c>
      <c r="CG70" s="33" t="s">
        <v>202</v>
      </c>
      <c r="CH70" s="33" t="s">
        <v>372</v>
      </c>
      <c r="CI70" s="33" t="s">
        <v>208</v>
      </c>
      <c r="CJ70" s="33" t="s">
        <v>214</v>
      </c>
    </row>
    <row r="71" spans="1:88" ht="12.75" x14ac:dyDescent="0.2">
      <c r="A71" s="36">
        <v>42711.87282881944</v>
      </c>
      <c r="B71" s="33">
        <v>1</v>
      </c>
      <c r="C71" s="33">
        <v>4</v>
      </c>
      <c r="D71" s="33">
        <v>4</v>
      </c>
      <c r="E71" s="33">
        <v>5</v>
      </c>
      <c r="F71" s="33">
        <v>1</v>
      </c>
      <c r="G71" s="33">
        <v>2</v>
      </c>
      <c r="H71" s="33">
        <v>1</v>
      </c>
      <c r="I71" s="33">
        <v>5</v>
      </c>
      <c r="J71" s="33">
        <v>1</v>
      </c>
      <c r="K71" s="33">
        <v>2</v>
      </c>
      <c r="L71" s="33">
        <v>1</v>
      </c>
      <c r="M71" s="33">
        <v>2</v>
      </c>
      <c r="N71" s="33">
        <v>1</v>
      </c>
      <c r="O71" s="33">
        <v>5</v>
      </c>
      <c r="P71" s="33">
        <v>3</v>
      </c>
      <c r="Q71" s="33">
        <v>4</v>
      </c>
      <c r="R71" s="33">
        <v>5</v>
      </c>
      <c r="S71" s="33">
        <v>1</v>
      </c>
      <c r="T71" s="33">
        <v>1</v>
      </c>
      <c r="U71" s="33">
        <v>5</v>
      </c>
      <c r="V71" s="33">
        <v>1</v>
      </c>
      <c r="W71" s="33">
        <v>5</v>
      </c>
      <c r="X71" s="33">
        <v>4</v>
      </c>
      <c r="Y71" s="33">
        <v>5</v>
      </c>
      <c r="Z71" s="33">
        <v>4</v>
      </c>
      <c r="AA71" s="33">
        <v>5</v>
      </c>
      <c r="AB71" s="33">
        <v>4</v>
      </c>
      <c r="AC71" s="33">
        <v>4</v>
      </c>
      <c r="AD71" s="33">
        <v>4</v>
      </c>
      <c r="AE71" s="33">
        <v>4</v>
      </c>
      <c r="AF71" s="33">
        <v>5</v>
      </c>
      <c r="AG71" s="33">
        <v>5</v>
      </c>
      <c r="AH71" s="33">
        <v>4</v>
      </c>
      <c r="AI71" s="33">
        <v>4</v>
      </c>
      <c r="AJ71" s="33">
        <v>1</v>
      </c>
      <c r="AK71" s="33">
        <v>4</v>
      </c>
      <c r="AL71" s="33">
        <v>3</v>
      </c>
      <c r="AM71" s="33">
        <v>5</v>
      </c>
      <c r="AN71" s="33">
        <v>1</v>
      </c>
      <c r="AO71" s="33">
        <v>2</v>
      </c>
      <c r="AP71" s="33">
        <v>2</v>
      </c>
      <c r="AQ71" s="33">
        <v>5</v>
      </c>
      <c r="AR71" s="33">
        <v>1</v>
      </c>
      <c r="AS71" s="33">
        <v>2</v>
      </c>
      <c r="AT71" s="33">
        <v>1</v>
      </c>
      <c r="AU71" s="33">
        <v>3</v>
      </c>
      <c r="AV71" s="33">
        <v>1</v>
      </c>
      <c r="AW71" s="33">
        <v>4</v>
      </c>
      <c r="AX71" s="33">
        <v>3</v>
      </c>
      <c r="AY71" s="33">
        <v>4</v>
      </c>
      <c r="AZ71" s="33">
        <v>5</v>
      </c>
      <c r="BA71" s="33">
        <v>1</v>
      </c>
      <c r="BB71" s="33">
        <v>1</v>
      </c>
      <c r="BC71" s="33">
        <v>5</v>
      </c>
      <c r="BD71" s="33">
        <v>2</v>
      </c>
      <c r="BE71" s="33" t="s">
        <v>1073</v>
      </c>
      <c r="BF71" s="33">
        <v>4</v>
      </c>
      <c r="BG71" s="33">
        <v>2</v>
      </c>
      <c r="BH71" s="33">
        <v>5</v>
      </c>
      <c r="BI71" s="33">
        <v>4</v>
      </c>
      <c r="BJ71" s="33">
        <v>2</v>
      </c>
      <c r="BK71" s="33">
        <v>3</v>
      </c>
      <c r="BL71" s="33">
        <v>1</v>
      </c>
      <c r="BM71" s="33">
        <v>2</v>
      </c>
      <c r="BN71" s="33">
        <v>1</v>
      </c>
      <c r="BO71" s="33">
        <v>1</v>
      </c>
      <c r="BP71" s="33">
        <v>4</v>
      </c>
      <c r="BQ71" s="33">
        <v>3</v>
      </c>
      <c r="BR71" s="33">
        <v>4</v>
      </c>
      <c r="BS71" s="33" t="s">
        <v>5</v>
      </c>
      <c r="BT71" s="33">
        <v>4</v>
      </c>
      <c r="BU71" s="33" t="s">
        <v>1074</v>
      </c>
      <c r="BV71" s="33" t="s">
        <v>151</v>
      </c>
      <c r="BW71" s="33" t="s">
        <v>145</v>
      </c>
      <c r="BZ71" s="33" t="s">
        <v>1075</v>
      </c>
      <c r="CB71" s="33" t="s">
        <v>162</v>
      </c>
      <c r="CC71" s="33" t="s">
        <v>171</v>
      </c>
      <c r="CD71" s="33" t="s">
        <v>1035</v>
      </c>
      <c r="CE71" s="33" t="s">
        <v>183</v>
      </c>
      <c r="CF71" s="33" t="s">
        <v>1020</v>
      </c>
      <c r="CG71" s="33" t="s">
        <v>192</v>
      </c>
      <c r="CH71" s="33" t="s">
        <v>155</v>
      </c>
      <c r="CI71" s="33" t="s">
        <v>208</v>
      </c>
      <c r="CJ71" s="33" t="s">
        <v>214</v>
      </c>
    </row>
    <row r="72" spans="1:88" ht="12.75" x14ac:dyDescent="0.2">
      <c r="A72" s="36">
        <v>42711.910852245375</v>
      </c>
      <c r="B72" s="33">
        <v>3</v>
      </c>
      <c r="C72" s="33">
        <v>1</v>
      </c>
      <c r="D72" s="33">
        <v>1</v>
      </c>
      <c r="E72" s="33">
        <v>1</v>
      </c>
      <c r="F72" s="33">
        <v>4</v>
      </c>
      <c r="G72" s="33">
        <v>3</v>
      </c>
      <c r="H72" s="33">
        <v>1</v>
      </c>
      <c r="I72" s="33">
        <v>1</v>
      </c>
      <c r="J72" s="33">
        <v>3</v>
      </c>
      <c r="K72" s="33">
        <v>5</v>
      </c>
      <c r="L72" s="33">
        <v>5</v>
      </c>
      <c r="M72" s="33">
        <v>1</v>
      </c>
      <c r="N72" s="33">
        <v>3</v>
      </c>
      <c r="O72" s="33">
        <v>5</v>
      </c>
      <c r="P72" s="33">
        <v>1</v>
      </c>
      <c r="Q72" s="33">
        <v>3</v>
      </c>
      <c r="R72" s="33">
        <v>4</v>
      </c>
      <c r="S72" s="33">
        <v>1</v>
      </c>
      <c r="T72" s="33">
        <v>2</v>
      </c>
      <c r="U72" s="33">
        <v>1</v>
      </c>
      <c r="V72" s="33">
        <v>1</v>
      </c>
      <c r="W72" s="33">
        <v>5</v>
      </c>
      <c r="X72" s="33">
        <v>4</v>
      </c>
      <c r="Y72" s="33">
        <v>4</v>
      </c>
      <c r="Z72" s="33">
        <v>5</v>
      </c>
      <c r="AA72" s="33">
        <v>3</v>
      </c>
      <c r="AB72" s="33">
        <v>5</v>
      </c>
      <c r="AC72" s="33">
        <v>3</v>
      </c>
      <c r="AD72" s="33">
        <v>4</v>
      </c>
      <c r="AE72" s="33" t="s">
        <v>5</v>
      </c>
      <c r="AF72" s="33">
        <v>5</v>
      </c>
      <c r="AG72" s="33">
        <v>4</v>
      </c>
      <c r="AH72" s="33">
        <v>4</v>
      </c>
      <c r="AI72" s="33">
        <v>4</v>
      </c>
      <c r="AJ72" s="33">
        <v>5</v>
      </c>
      <c r="AK72" s="33">
        <v>1</v>
      </c>
      <c r="AL72" s="33">
        <v>1</v>
      </c>
      <c r="AM72" s="33">
        <v>1</v>
      </c>
      <c r="AN72" s="33">
        <v>3</v>
      </c>
      <c r="AO72" s="33">
        <v>4</v>
      </c>
      <c r="AP72" s="33">
        <v>1</v>
      </c>
      <c r="AQ72" s="33">
        <v>1</v>
      </c>
      <c r="AR72" s="33">
        <v>1</v>
      </c>
      <c r="AS72" s="33">
        <v>5</v>
      </c>
      <c r="AT72" s="33">
        <v>5</v>
      </c>
      <c r="AU72" s="33">
        <v>1</v>
      </c>
      <c r="AV72" s="33">
        <v>4</v>
      </c>
      <c r="AW72" s="33">
        <v>5</v>
      </c>
      <c r="AX72" s="33">
        <v>1</v>
      </c>
      <c r="AY72" s="33" t="s">
        <v>5</v>
      </c>
      <c r="AZ72" s="33">
        <v>4</v>
      </c>
      <c r="BA72" s="33">
        <v>1</v>
      </c>
      <c r="BB72" s="33">
        <v>1</v>
      </c>
      <c r="BC72" s="33">
        <v>1</v>
      </c>
      <c r="BD72" s="33">
        <v>1</v>
      </c>
      <c r="BF72" s="33">
        <v>5</v>
      </c>
      <c r="BG72" s="33">
        <v>4</v>
      </c>
      <c r="BH72" s="33">
        <v>5</v>
      </c>
      <c r="BI72" s="33" t="s">
        <v>5</v>
      </c>
      <c r="BJ72" s="33">
        <v>4</v>
      </c>
      <c r="BK72" s="33">
        <v>4</v>
      </c>
      <c r="BL72" s="33" t="s">
        <v>5</v>
      </c>
      <c r="BM72" s="33">
        <v>4</v>
      </c>
      <c r="BN72" s="33">
        <v>4</v>
      </c>
      <c r="BO72" s="33">
        <v>4</v>
      </c>
      <c r="BP72" s="33" t="s">
        <v>5</v>
      </c>
      <c r="BQ72" s="33">
        <v>5</v>
      </c>
      <c r="BR72" s="33">
        <v>5</v>
      </c>
      <c r="BS72" s="33">
        <v>4</v>
      </c>
      <c r="BT72" s="33">
        <v>5</v>
      </c>
      <c r="BU72" s="33" t="s">
        <v>1076</v>
      </c>
      <c r="BV72" s="33" t="s">
        <v>151</v>
      </c>
      <c r="BW72" s="33" t="s">
        <v>147</v>
      </c>
      <c r="BY72" s="33" t="s">
        <v>946</v>
      </c>
      <c r="CB72" s="33" t="s">
        <v>162</v>
      </c>
      <c r="CC72" s="33" t="s">
        <v>170</v>
      </c>
      <c r="CD72" s="33" t="s">
        <v>176</v>
      </c>
      <c r="CE72" s="33" t="s">
        <v>183</v>
      </c>
      <c r="CF72" s="33" t="s">
        <v>1077</v>
      </c>
      <c r="CG72" s="33" t="s">
        <v>202</v>
      </c>
      <c r="CH72" s="33" t="s">
        <v>1078</v>
      </c>
      <c r="CI72" s="33" t="s">
        <v>208</v>
      </c>
      <c r="CJ72" s="33" t="s">
        <v>214</v>
      </c>
    </row>
    <row r="73" spans="1:88" ht="12.75" x14ac:dyDescent="0.2">
      <c r="A73" s="36">
        <v>42711.911881226857</v>
      </c>
      <c r="B73" s="33">
        <v>1</v>
      </c>
      <c r="C73" s="33">
        <v>5</v>
      </c>
      <c r="D73" s="33">
        <v>5</v>
      </c>
      <c r="E73" s="33">
        <v>2</v>
      </c>
      <c r="F73" s="33">
        <v>2</v>
      </c>
      <c r="G73" s="33">
        <v>5</v>
      </c>
      <c r="H73" s="33">
        <v>3</v>
      </c>
      <c r="I73" s="33">
        <v>2</v>
      </c>
      <c r="J73" s="33">
        <v>4</v>
      </c>
      <c r="K73" s="33">
        <v>5</v>
      </c>
      <c r="L73" s="33">
        <v>4</v>
      </c>
      <c r="M73" s="33">
        <v>4</v>
      </c>
      <c r="N73" s="33">
        <v>3</v>
      </c>
      <c r="O73" s="33">
        <v>4</v>
      </c>
      <c r="P73" s="33">
        <v>3</v>
      </c>
      <c r="Q73" s="33">
        <v>4</v>
      </c>
      <c r="R73" s="33">
        <v>4</v>
      </c>
      <c r="S73" s="33">
        <v>1</v>
      </c>
      <c r="T73" s="33">
        <v>1</v>
      </c>
      <c r="U73" s="33">
        <v>3</v>
      </c>
      <c r="V73" s="33">
        <v>3</v>
      </c>
      <c r="W73" s="33">
        <v>5</v>
      </c>
      <c r="X73" s="33">
        <v>3</v>
      </c>
      <c r="Y73" s="33">
        <v>4</v>
      </c>
      <c r="Z73" s="33">
        <v>4</v>
      </c>
      <c r="AA73" s="33">
        <v>4</v>
      </c>
      <c r="AB73" s="33">
        <v>4</v>
      </c>
      <c r="AC73" s="33">
        <v>3</v>
      </c>
      <c r="AD73" s="33">
        <v>1</v>
      </c>
      <c r="AE73" s="33">
        <v>4</v>
      </c>
      <c r="AF73" s="33">
        <v>4</v>
      </c>
      <c r="AG73" s="33">
        <v>3</v>
      </c>
      <c r="AH73" s="33">
        <v>5</v>
      </c>
      <c r="AI73" s="33">
        <v>3</v>
      </c>
      <c r="AJ73" s="33">
        <v>2</v>
      </c>
      <c r="AK73" s="33">
        <v>5</v>
      </c>
      <c r="AL73" s="33">
        <v>5</v>
      </c>
      <c r="AM73" s="33">
        <v>3</v>
      </c>
      <c r="AN73" s="33">
        <v>2</v>
      </c>
      <c r="AO73" s="33">
        <v>4</v>
      </c>
      <c r="AP73" s="33">
        <v>4</v>
      </c>
      <c r="AQ73" s="33">
        <v>3</v>
      </c>
      <c r="AR73" s="33">
        <v>4</v>
      </c>
      <c r="AS73" s="33">
        <v>5</v>
      </c>
      <c r="AT73" s="33">
        <v>3</v>
      </c>
      <c r="AU73" s="33">
        <v>4</v>
      </c>
      <c r="AV73" s="33">
        <v>2</v>
      </c>
      <c r="AW73" s="33">
        <v>3</v>
      </c>
      <c r="AX73" s="33">
        <v>3</v>
      </c>
      <c r="AY73" s="33">
        <v>5</v>
      </c>
      <c r="AZ73" s="33">
        <v>2</v>
      </c>
      <c r="BA73" s="33">
        <v>2</v>
      </c>
      <c r="BB73" s="33">
        <v>1</v>
      </c>
      <c r="BC73" s="33">
        <v>5</v>
      </c>
      <c r="BD73" s="33">
        <v>4</v>
      </c>
      <c r="BF73" s="33">
        <v>3</v>
      </c>
      <c r="BG73" s="33">
        <v>4</v>
      </c>
      <c r="BH73" s="33">
        <v>4</v>
      </c>
      <c r="BI73" s="33">
        <v>5</v>
      </c>
      <c r="BJ73" s="33">
        <v>4</v>
      </c>
      <c r="BK73" s="33">
        <v>3</v>
      </c>
      <c r="BL73" s="33">
        <v>4</v>
      </c>
      <c r="BM73" s="33">
        <v>4</v>
      </c>
      <c r="BN73" s="33">
        <v>2</v>
      </c>
      <c r="BO73" s="33">
        <v>3</v>
      </c>
      <c r="BP73" s="33">
        <v>4</v>
      </c>
      <c r="BQ73" s="33">
        <v>5</v>
      </c>
      <c r="BR73" s="33">
        <v>5</v>
      </c>
      <c r="BS73" s="33">
        <v>5</v>
      </c>
      <c r="BT73" s="33">
        <v>4</v>
      </c>
      <c r="BV73" s="33" t="s">
        <v>151</v>
      </c>
      <c r="BW73" s="33" t="s">
        <v>149</v>
      </c>
      <c r="CB73" s="33" t="s">
        <v>163</v>
      </c>
      <c r="CC73" s="33" t="s">
        <v>170</v>
      </c>
      <c r="CD73" s="33" t="s">
        <v>176</v>
      </c>
      <c r="CE73" s="33" t="s">
        <v>183</v>
      </c>
      <c r="CF73" s="33" t="s">
        <v>191</v>
      </c>
      <c r="CG73" s="33" t="s">
        <v>192</v>
      </c>
      <c r="CI73" s="33" t="s">
        <v>208</v>
      </c>
      <c r="CJ73" s="33" t="s">
        <v>214</v>
      </c>
    </row>
    <row r="74" spans="1:88" ht="12.75" x14ac:dyDescent="0.2">
      <c r="A74" s="36">
        <v>42711.915764560181</v>
      </c>
      <c r="B74" s="33">
        <v>3</v>
      </c>
      <c r="C74" s="33">
        <v>5</v>
      </c>
      <c r="D74" s="33">
        <v>5</v>
      </c>
      <c r="E74" s="33">
        <v>5</v>
      </c>
      <c r="F74" s="33">
        <v>2</v>
      </c>
      <c r="G74" s="33">
        <v>5</v>
      </c>
      <c r="H74" s="33">
        <v>4</v>
      </c>
      <c r="I74" s="33">
        <v>4</v>
      </c>
      <c r="J74" s="33">
        <v>4</v>
      </c>
      <c r="K74" s="33">
        <v>4</v>
      </c>
      <c r="L74" s="33">
        <v>4</v>
      </c>
      <c r="M74" s="33">
        <v>2</v>
      </c>
      <c r="N74" s="33">
        <v>2</v>
      </c>
      <c r="O74" s="33">
        <v>5</v>
      </c>
      <c r="P74" s="33">
        <v>5</v>
      </c>
      <c r="Q74" s="33">
        <v>5</v>
      </c>
      <c r="R74" s="33">
        <v>3</v>
      </c>
      <c r="S74" s="33">
        <v>3</v>
      </c>
      <c r="T74" s="33">
        <v>2</v>
      </c>
      <c r="U74" s="33">
        <v>4</v>
      </c>
      <c r="V74" s="33">
        <v>3</v>
      </c>
      <c r="W74" s="33">
        <v>5</v>
      </c>
      <c r="X74" s="33">
        <v>3</v>
      </c>
      <c r="Y74" s="33">
        <v>4</v>
      </c>
      <c r="Z74" s="33">
        <v>4</v>
      </c>
      <c r="AA74" s="33">
        <v>5</v>
      </c>
      <c r="AB74" s="33">
        <v>3</v>
      </c>
      <c r="AC74" s="33">
        <v>4</v>
      </c>
      <c r="AD74" s="33">
        <v>4</v>
      </c>
      <c r="AE74" s="33">
        <v>4</v>
      </c>
      <c r="AF74" s="33">
        <v>4</v>
      </c>
      <c r="AG74" s="33">
        <v>4</v>
      </c>
      <c r="AH74" s="33">
        <v>3</v>
      </c>
      <c r="AI74" s="33">
        <v>2</v>
      </c>
      <c r="AJ74" s="33">
        <v>4</v>
      </c>
      <c r="AK74" s="33">
        <v>5</v>
      </c>
      <c r="AL74" s="33">
        <v>4</v>
      </c>
      <c r="AM74" s="33">
        <v>5</v>
      </c>
      <c r="AN74" s="33">
        <v>2</v>
      </c>
      <c r="AO74" s="33">
        <v>4</v>
      </c>
      <c r="AP74" s="33">
        <v>5</v>
      </c>
      <c r="AQ74" s="33">
        <v>4</v>
      </c>
      <c r="AR74" s="33">
        <v>5</v>
      </c>
      <c r="AS74" s="33">
        <v>4</v>
      </c>
      <c r="AT74" s="33">
        <v>4</v>
      </c>
      <c r="AU74" s="33">
        <v>3</v>
      </c>
      <c r="AV74" s="33">
        <v>1</v>
      </c>
      <c r="AW74" s="33">
        <v>5</v>
      </c>
      <c r="AX74" s="33">
        <v>5</v>
      </c>
      <c r="AY74" s="33">
        <v>5</v>
      </c>
      <c r="AZ74" s="33">
        <v>4</v>
      </c>
      <c r="BA74" s="33">
        <v>4</v>
      </c>
      <c r="BB74" s="33">
        <v>3</v>
      </c>
      <c r="BC74" s="33">
        <v>4</v>
      </c>
      <c r="BD74" s="33">
        <v>4</v>
      </c>
      <c r="BE74" s="33" t="s">
        <v>1079</v>
      </c>
      <c r="BF74" s="33">
        <v>3</v>
      </c>
      <c r="BG74" s="33">
        <v>4</v>
      </c>
      <c r="BH74" s="33">
        <v>5</v>
      </c>
      <c r="BI74" s="33">
        <v>2</v>
      </c>
      <c r="BJ74" s="33">
        <v>4</v>
      </c>
      <c r="BK74" s="33">
        <v>5</v>
      </c>
      <c r="BL74" s="33">
        <v>5</v>
      </c>
      <c r="BM74" s="33">
        <v>2</v>
      </c>
      <c r="BN74" s="33">
        <v>3</v>
      </c>
      <c r="BO74" s="33">
        <v>5</v>
      </c>
      <c r="BP74" s="33">
        <v>5</v>
      </c>
      <c r="BQ74" s="33">
        <v>4</v>
      </c>
      <c r="BR74" s="33">
        <v>4</v>
      </c>
      <c r="BS74" s="33" t="s">
        <v>5</v>
      </c>
      <c r="BT74" s="33">
        <v>4</v>
      </c>
      <c r="BV74" s="33" t="s">
        <v>151</v>
      </c>
      <c r="BW74" s="33" t="s">
        <v>147</v>
      </c>
      <c r="CB74" s="33" t="s">
        <v>162</v>
      </c>
      <c r="CC74" s="33" t="s">
        <v>170</v>
      </c>
      <c r="CD74" s="33" t="s">
        <v>176</v>
      </c>
      <c r="CE74" s="33" t="s">
        <v>184</v>
      </c>
      <c r="CG74" s="33" t="s">
        <v>153</v>
      </c>
      <c r="CH74" s="33" t="s">
        <v>203</v>
      </c>
      <c r="CI74" s="33" t="s">
        <v>208</v>
      </c>
      <c r="CJ74" s="33" t="s">
        <v>214</v>
      </c>
    </row>
    <row r="75" spans="1:88" ht="12.75" x14ac:dyDescent="0.2">
      <c r="A75" s="36">
        <v>42711.93775946759</v>
      </c>
      <c r="B75" s="33">
        <v>5</v>
      </c>
      <c r="C75" s="33">
        <v>4</v>
      </c>
      <c r="D75" s="33">
        <v>3</v>
      </c>
      <c r="E75" s="33">
        <v>4</v>
      </c>
      <c r="F75" s="33">
        <v>3</v>
      </c>
      <c r="G75" s="33">
        <v>4</v>
      </c>
      <c r="H75" s="33">
        <v>1</v>
      </c>
      <c r="I75" s="33">
        <v>4</v>
      </c>
      <c r="J75" s="33">
        <v>4</v>
      </c>
      <c r="K75" s="33">
        <v>4</v>
      </c>
      <c r="L75" s="33">
        <v>5</v>
      </c>
      <c r="M75" s="33">
        <v>4</v>
      </c>
      <c r="N75" s="33">
        <v>4</v>
      </c>
      <c r="O75" s="33">
        <v>5</v>
      </c>
      <c r="P75" s="33">
        <v>4</v>
      </c>
      <c r="Q75" s="33">
        <v>5</v>
      </c>
      <c r="R75" s="33">
        <v>4</v>
      </c>
      <c r="S75" s="33">
        <v>5</v>
      </c>
      <c r="T75" s="33">
        <v>3</v>
      </c>
      <c r="U75" s="33">
        <v>4</v>
      </c>
      <c r="V75" s="33">
        <v>2</v>
      </c>
      <c r="W75" s="33">
        <v>2</v>
      </c>
      <c r="X75" s="33">
        <v>4</v>
      </c>
      <c r="Y75" s="33">
        <v>4</v>
      </c>
      <c r="Z75" s="33">
        <v>4</v>
      </c>
      <c r="AA75" s="33">
        <v>4</v>
      </c>
      <c r="AB75" s="33">
        <v>4</v>
      </c>
      <c r="AC75" s="33">
        <v>3</v>
      </c>
      <c r="AD75" s="33">
        <v>3</v>
      </c>
      <c r="AE75" s="33">
        <v>4</v>
      </c>
      <c r="AF75" s="33">
        <v>4</v>
      </c>
      <c r="AG75" s="33">
        <v>5</v>
      </c>
      <c r="AH75" s="33">
        <v>4</v>
      </c>
      <c r="AI75" s="33">
        <v>2</v>
      </c>
      <c r="AJ75" s="33">
        <v>4</v>
      </c>
      <c r="AK75" s="33">
        <v>4</v>
      </c>
      <c r="AL75" s="33">
        <v>3</v>
      </c>
      <c r="AM75" s="33">
        <v>5</v>
      </c>
      <c r="AN75" s="33">
        <v>3</v>
      </c>
      <c r="AO75" s="33">
        <v>3</v>
      </c>
      <c r="AP75" s="33">
        <v>2</v>
      </c>
      <c r="AQ75" s="33">
        <v>2</v>
      </c>
      <c r="AR75" s="33">
        <v>4</v>
      </c>
      <c r="AS75" s="33">
        <v>3</v>
      </c>
      <c r="AT75" s="33">
        <v>4</v>
      </c>
      <c r="AU75" s="33">
        <v>5</v>
      </c>
      <c r="AV75" s="33">
        <v>4</v>
      </c>
      <c r="AW75" s="33">
        <v>3</v>
      </c>
      <c r="AX75" s="33">
        <v>4</v>
      </c>
      <c r="AY75" s="33">
        <v>4</v>
      </c>
      <c r="AZ75" s="33">
        <v>3</v>
      </c>
      <c r="BA75" s="33">
        <v>3</v>
      </c>
      <c r="BB75" s="33">
        <v>2</v>
      </c>
      <c r="BC75" s="33">
        <v>2</v>
      </c>
      <c r="BD75" s="33">
        <v>3</v>
      </c>
      <c r="BF75" s="33">
        <v>5</v>
      </c>
      <c r="BG75" s="33" t="s">
        <v>5</v>
      </c>
      <c r="BH75" s="33">
        <v>5</v>
      </c>
      <c r="BI75" s="33">
        <v>5</v>
      </c>
      <c r="BJ75" s="33">
        <v>4</v>
      </c>
      <c r="BK75" s="33">
        <v>4</v>
      </c>
      <c r="BL75" s="33">
        <v>5</v>
      </c>
      <c r="BM75" s="33">
        <v>4</v>
      </c>
      <c r="BN75" s="33" t="s">
        <v>5</v>
      </c>
      <c r="BO75" s="33">
        <v>4</v>
      </c>
      <c r="BP75" s="33">
        <v>4</v>
      </c>
      <c r="BQ75" s="33">
        <v>4</v>
      </c>
      <c r="BR75" s="33">
        <v>4</v>
      </c>
      <c r="BS75" s="33">
        <v>4</v>
      </c>
      <c r="BT75" s="33">
        <v>4</v>
      </c>
      <c r="BU75" s="33" t="s">
        <v>1080</v>
      </c>
      <c r="BV75" s="33" t="s">
        <v>151</v>
      </c>
      <c r="BW75" s="33" t="s">
        <v>149</v>
      </c>
      <c r="CB75" s="33" t="s">
        <v>163</v>
      </c>
      <c r="CC75" s="33" t="s">
        <v>172</v>
      </c>
      <c r="CD75" s="33" t="s">
        <v>178</v>
      </c>
      <c r="CE75" s="33" t="s">
        <v>183</v>
      </c>
      <c r="CF75" s="33" t="s">
        <v>1081</v>
      </c>
      <c r="CG75" s="33" t="s">
        <v>202</v>
      </c>
      <c r="CH75" s="33" t="s">
        <v>477</v>
      </c>
      <c r="CI75" s="33" t="s">
        <v>208</v>
      </c>
      <c r="CJ75" s="33" t="s">
        <v>214</v>
      </c>
    </row>
    <row r="76" spans="1:88" ht="12.75" x14ac:dyDescent="0.2">
      <c r="A76" s="36">
        <v>42712.105097569445</v>
      </c>
      <c r="B76" s="33">
        <v>1</v>
      </c>
      <c r="C76" s="33">
        <v>3</v>
      </c>
      <c r="D76" s="33">
        <v>1</v>
      </c>
      <c r="E76" s="33">
        <v>1</v>
      </c>
      <c r="F76" s="33">
        <v>2</v>
      </c>
      <c r="G76" s="33">
        <v>5</v>
      </c>
      <c r="H76" s="33">
        <v>5</v>
      </c>
      <c r="I76" s="33">
        <v>5</v>
      </c>
      <c r="J76" s="33">
        <v>5</v>
      </c>
      <c r="K76" s="33">
        <v>3</v>
      </c>
      <c r="L76" s="33">
        <v>3</v>
      </c>
      <c r="M76" s="33">
        <v>1</v>
      </c>
      <c r="N76" s="33">
        <v>1</v>
      </c>
      <c r="O76" s="33">
        <v>5</v>
      </c>
      <c r="P76" s="33">
        <v>5</v>
      </c>
      <c r="Q76" s="33">
        <v>5</v>
      </c>
      <c r="R76" s="33">
        <v>5</v>
      </c>
      <c r="S76" s="33">
        <v>3</v>
      </c>
      <c r="T76" s="33">
        <v>5</v>
      </c>
      <c r="U76" s="33">
        <v>3</v>
      </c>
      <c r="V76" s="33">
        <v>4</v>
      </c>
      <c r="W76" s="33">
        <v>3</v>
      </c>
      <c r="X76" s="33">
        <v>3</v>
      </c>
      <c r="Y76" s="33">
        <v>4</v>
      </c>
      <c r="Z76" s="33">
        <v>4</v>
      </c>
      <c r="AA76" s="33">
        <v>5</v>
      </c>
      <c r="AB76" s="33">
        <v>4</v>
      </c>
      <c r="AC76" s="33">
        <v>5</v>
      </c>
      <c r="AD76" s="33">
        <v>3</v>
      </c>
      <c r="AE76" s="33">
        <v>3</v>
      </c>
      <c r="AF76" s="33">
        <v>5</v>
      </c>
      <c r="AG76" s="33">
        <v>4</v>
      </c>
      <c r="AH76" s="33">
        <v>5</v>
      </c>
      <c r="AI76" s="33">
        <v>4</v>
      </c>
      <c r="AJ76" s="33">
        <v>2</v>
      </c>
      <c r="AK76" s="33">
        <v>3</v>
      </c>
      <c r="AL76" s="33">
        <v>1</v>
      </c>
      <c r="AM76" s="33">
        <v>3</v>
      </c>
      <c r="AN76" s="33">
        <v>3</v>
      </c>
      <c r="AO76" s="33">
        <v>5</v>
      </c>
      <c r="AP76" s="33">
        <v>5</v>
      </c>
      <c r="AQ76" s="33">
        <v>5</v>
      </c>
      <c r="AR76" s="33">
        <v>5</v>
      </c>
      <c r="AS76" s="33">
        <v>3</v>
      </c>
      <c r="AT76" s="33">
        <v>4</v>
      </c>
      <c r="AU76" s="33">
        <v>3</v>
      </c>
      <c r="AV76" s="33">
        <v>2</v>
      </c>
      <c r="AW76" s="33">
        <v>5</v>
      </c>
      <c r="AX76" s="33">
        <v>5</v>
      </c>
      <c r="AY76" s="33">
        <v>5</v>
      </c>
      <c r="AZ76" s="33">
        <v>3</v>
      </c>
      <c r="BA76" s="33">
        <v>5</v>
      </c>
      <c r="BB76" s="33">
        <v>5</v>
      </c>
      <c r="BC76" s="33">
        <v>5</v>
      </c>
      <c r="BD76" s="33">
        <v>2</v>
      </c>
      <c r="BE76" s="33" t="s">
        <v>1082</v>
      </c>
      <c r="BF76" s="33">
        <v>5</v>
      </c>
      <c r="BG76" s="33">
        <v>5</v>
      </c>
      <c r="BH76" s="33">
        <v>4</v>
      </c>
      <c r="BI76" s="33">
        <v>5</v>
      </c>
      <c r="BJ76" s="33">
        <v>3</v>
      </c>
      <c r="BK76" s="33">
        <v>1</v>
      </c>
      <c r="BL76" s="33">
        <v>5</v>
      </c>
      <c r="BM76" s="33">
        <v>5</v>
      </c>
      <c r="BN76" s="33">
        <v>5</v>
      </c>
      <c r="BO76" s="33">
        <v>2</v>
      </c>
      <c r="BP76" s="33">
        <v>5</v>
      </c>
      <c r="BQ76" s="33">
        <v>5</v>
      </c>
      <c r="BR76" s="33">
        <v>5</v>
      </c>
      <c r="BS76" s="33">
        <v>5</v>
      </c>
      <c r="BT76" s="33">
        <v>4</v>
      </c>
      <c r="BU76" s="33" t="s">
        <v>1083</v>
      </c>
      <c r="BV76" s="33" t="s">
        <v>151</v>
      </c>
      <c r="BW76" s="33" t="s">
        <v>146</v>
      </c>
      <c r="CB76" s="33" t="s">
        <v>163</v>
      </c>
      <c r="CC76" s="33" t="s">
        <v>169</v>
      </c>
      <c r="CD76" s="33" t="s">
        <v>1084</v>
      </c>
      <c r="CE76" s="33" t="s">
        <v>183</v>
      </c>
      <c r="CF76" s="33" t="s">
        <v>1085</v>
      </c>
      <c r="CG76" s="33" t="s">
        <v>203</v>
      </c>
      <c r="CH76" s="33" t="s">
        <v>1086</v>
      </c>
      <c r="CI76" s="33" t="s">
        <v>208</v>
      </c>
      <c r="CJ76" s="33" t="s">
        <v>214</v>
      </c>
    </row>
    <row r="77" spans="1:88" ht="12.75" x14ac:dyDescent="0.2">
      <c r="A77" s="36">
        <v>42712.352069444445</v>
      </c>
      <c r="B77" s="33">
        <v>2</v>
      </c>
      <c r="C77" s="33">
        <v>5</v>
      </c>
      <c r="D77" s="33">
        <v>2</v>
      </c>
      <c r="E77" s="33">
        <v>4</v>
      </c>
      <c r="F77" s="33">
        <v>2</v>
      </c>
      <c r="G77" s="33">
        <v>5</v>
      </c>
      <c r="H77" s="33">
        <v>1</v>
      </c>
      <c r="I77" s="33">
        <v>5</v>
      </c>
      <c r="J77" s="33">
        <v>2</v>
      </c>
      <c r="K77" s="33">
        <v>3</v>
      </c>
      <c r="L77" s="33">
        <v>2</v>
      </c>
      <c r="M77" s="33">
        <v>3</v>
      </c>
      <c r="N77" s="33">
        <v>2</v>
      </c>
      <c r="O77" s="33">
        <v>3</v>
      </c>
      <c r="P77" s="33">
        <v>4</v>
      </c>
      <c r="Q77" s="33">
        <v>1</v>
      </c>
      <c r="R77" s="33">
        <v>1</v>
      </c>
      <c r="S77" s="33">
        <v>4</v>
      </c>
      <c r="T77" s="33">
        <v>3</v>
      </c>
      <c r="U77" s="33">
        <v>2</v>
      </c>
      <c r="V77" s="33">
        <v>1</v>
      </c>
      <c r="W77" s="33">
        <v>4</v>
      </c>
      <c r="X77" s="33">
        <v>2</v>
      </c>
      <c r="Y77" s="33">
        <v>4</v>
      </c>
      <c r="Z77" s="33">
        <v>4</v>
      </c>
      <c r="AA77" s="33">
        <v>4</v>
      </c>
      <c r="AB77" s="33">
        <v>2</v>
      </c>
      <c r="AC77" s="33">
        <v>2</v>
      </c>
      <c r="AD77" s="33">
        <v>2</v>
      </c>
      <c r="AE77" s="33">
        <v>3</v>
      </c>
      <c r="AF77" s="33">
        <v>4</v>
      </c>
      <c r="AG77" s="33">
        <v>5</v>
      </c>
      <c r="AH77" s="33">
        <v>3</v>
      </c>
      <c r="AI77" s="33">
        <v>3</v>
      </c>
      <c r="AJ77" s="33">
        <v>2</v>
      </c>
      <c r="AK77" s="33">
        <v>5</v>
      </c>
      <c r="AL77" s="33">
        <v>2</v>
      </c>
      <c r="AM77" s="33">
        <v>4</v>
      </c>
      <c r="AN77" s="33">
        <v>4</v>
      </c>
      <c r="AO77" s="33">
        <v>5</v>
      </c>
      <c r="AP77" s="33">
        <v>1</v>
      </c>
      <c r="AQ77" s="33">
        <v>5</v>
      </c>
      <c r="AR77" s="33">
        <v>2</v>
      </c>
      <c r="AS77" s="33">
        <v>4</v>
      </c>
      <c r="AT77" s="33">
        <v>4</v>
      </c>
      <c r="AU77" s="33">
        <v>4</v>
      </c>
      <c r="AV77" s="33">
        <v>3</v>
      </c>
      <c r="AW77" s="33">
        <v>3</v>
      </c>
      <c r="AX77" s="33">
        <v>5</v>
      </c>
      <c r="AY77" s="33">
        <v>3</v>
      </c>
      <c r="AZ77" s="33">
        <v>2</v>
      </c>
      <c r="BA77" s="33">
        <v>5</v>
      </c>
      <c r="BB77" s="33">
        <v>1</v>
      </c>
      <c r="BC77" s="33">
        <v>3</v>
      </c>
      <c r="BD77" s="33">
        <v>1</v>
      </c>
      <c r="BF77" s="33">
        <v>4</v>
      </c>
      <c r="BG77" s="33" t="s">
        <v>5</v>
      </c>
      <c r="BH77" s="33" t="s">
        <v>5</v>
      </c>
      <c r="BI77" s="33">
        <v>4</v>
      </c>
      <c r="BJ77" s="33">
        <v>3</v>
      </c>
      <c r="BK77" s="33">
        <v>4</v>
      </c>
      <c r="BL77" s="33">
        <v>5</v>
      </c>
      <c r="BM77" s="33">
        <v>5</v>
      </c>
      <c r="BN77" s="33">
        <v>3</v>
      </c>
      <c r="BO77" s="33">
        <v>4</v>
      </c>
      <c r="BP77" s="33">
        <v>5</v>
      </c>
      <c r="BQ77" s="33">
        <v>4</v>
      </c>
      <c r="BR77" s="33">
        <v>4</v>
      </c>
      <c r="BS77" s="33">
        <v>5</v>
      </c>
      <c r="BT77" s="33">
        <v>4</v>
      </c>
      <c r="BV77" s="33" t="s">
        <v>931</v>
      </c>
      <c r="CA77" s="33"/>
      <c r="CB77" s="33" t="s">
        <v>162</v>
      </c>
      <c r="CC77" s="33" t="s">
        <v>169</v>
      </c>
      <c r="CD77" s="33" t="s">
        <v>176</v>
      </c>
      <c r="CE77" s="33" t="s">
        <v>183</v>
      </c>
      <c r="CF77" s="33" t="s">
        <v>1087</v>
      </c>
      <c r="CG77" s="33" t="s">
        <v>202</v>
      </c>
      <c r="CH77" s="33" t="s">
        <v>400</v>
      </c>
      <c r="CI77" s="33" t="s">
        <v>1088</v>
      </c>
      <c r="CJ77" s="33" t="s">
        <v>504</v>
      </c>
    </row>
    <row r="78" spans="1:88" ht="12.75" x14ac:dyDescent="0.2">
      <c r="A78" s="36">
        <v>42712.369225983799</v>
      </c>
      <c r="B78" s="33">
        <v>2</v>
      </c>
      <c r="C78" s="33">
        <v>5</v>
      </c>
      <c r="D78" s="33">
        <v>4</v>
      </c>
      <c r="E78" s="33">
        <v>4</v>
      </c>
      <c r="F78" s="33">
        <v>2</v>
      </c>
      <c r="G78" s="33">
        <v>5</v>
      </c>
      <c r="H78" s="33">
        <v>5</v>
      </c>
      <c r="I78" s="33">
        <v>3</v>
      </c>
      <c r="J78" s="33">
        <v>5</v>
      </c>
      <c r="K78" s="33">
        <v>4</v>
      </c>
      <c r="L78" s="33">
        <v>1</v>
      </c>
      <c r="M78" s="33">
        <v>2</v>
      </c>
      <c r="N78" s="33">
        <v>3</v>
      </c>
      <c r="O78" s="33">
        <v>2</v>
      </c>
      <c r="P78" s="33">
        <v>4</v>
      </c>
      <c r="Q78" s="33">
        <v>2</v>
      </c>
      <c r="R78" s="33">
        <v>3</v>
      </c>
      <c r="S78" s="33">
        <v>3</v>
      </c>
      <c r="T78" s="33">
        <v>1</v>
      </c>
      <c r="U78" s="33">
        <v>2</v>
      </c>
      <c r="V78" s="33" t="s">
        <v>5</v>
      </c>
      <c r="W78" s="33">
        <v>4</v>
      </c>
      <c r="X78" s="33">
        <v>3</v>
      </c>
      <c r="Y78" s="33">
        <v>4</v>
      </c>
      <c r="Z78" s="33">
        <v>3</v>
      </c>
      <c r="AA78" s="33">
        <v>4</v>
      </c>
      <c r="AB78" s="33">
        <v>4</v>
      </c>
      <c r="AC78" s="33">
        <v>3</v>
      </c>
      <c r="AD78" s="33">
        <v>4</v>
      </c>
      <c r="AE78" s="33">
        <v>4</v>
      </c>
      <c r="AF78" s="33">
        <v>4</v>
      </c>
      <c r="AG78" s="33">
        <v>2</v>
      </c>
      <c r="AH78" s="33">
        <v>5</v>
      </c>
      <c r="AI78" s="33">
        <v>3</v>
      </c>
      <c r="AJ78" s="33">
        <v>2</v>
      </c>
      <c r="AK78" s="33">
        <v>5</v>
      </c>
      <c r="AL78" s="33">
        <v>5</v>
      </c>
      <c r="AM78" s="33">
        <v>4</v>
      </c>
      <c r="AN78" s="33">
        <v>2</v>
      </c>
      <c r="AO78" s="33">
        <v>5</v>
      </c>
      <c r="AP78" s="33">
        <v>5</v>
      </c>
      <c r="AQ78" s="33">
        <v>4</v>
      </c>
      <c r="AR78" s="33">
        <v>5</v>
      </c>
      <c r="AS78" s="33">
        <v>4</v>
      </c>
      <c r="AT78" s="33">
        <v>1</v>
      </c>
      <c r="AU78" s="33">
        <v>4</v>
      </c>
      <c r="AV78" s="33">
        <v>3</v>
      </c>
      <c r="AW78" s="33">
        <v>2</v>
      </c>
      <c r="AX78" s="33">
        <v>4</v>
      </c>
      <c r="AY78" s="33">
        <v>4</v>
      </c>
      <c r="AZ78" s="33">
        <v>3</v>
      </c>
      <c r="BA78" s="33">
        <v>3</v>
      </c>
      <c r="BB78" s="33">
        <v>2</v>
      </c>
      <c r="BC78" s="33">
        <v>2</v>
      </c>
      <c r="BD78" s="33" t="s">
        <v>5</v>
      </c>
      <c r="BF78" s="33" t="s">
        <v>5</v>
      </c>
      <c r="BG78" s="33">
        <v>5</v>
      </c>
      <c r="BH78" s="33">
        <v>5</v>
      </c>
      <c r="BI78" s="33" t="s">
        <v>5</v>
      </c>
      <c r="BJ78" s="33" t="s">
        <v>5</v>
      </c>
      <c r="BK78" s="33">
        <v>2</v>
      </c>
      <c r="BL78" s="33">
        <v>5</v>
      </c>
      <c r="BM78" s="33">
        <v>5</v>
      </c>
      <c r="BN78" s="33">
        <v>4</v>
      </c>
      <c r="BO78" s="33">
        <v>2</v>
      </c>
      <c r="BP78" s="33">
        <v>5</v>
      </c>
      <c r="BQ78" s="33">
        <v>5</v>
      </c>
      <c r="BR78" s="33">
        <v>5</v>
      </c>
      <c r="BS78" s="33">
        <v>2</v>
      </c>
      <c r="BT78" s="33">
        <v>2</v>
      </c>
      <c r="BU78" s="33" t="s">
        <v>1089</v>
      </c>
      <c r="BV78" s="33" t="s">
        <v>151</v>
      </c>
      <c r="BW78" s="33" t="s">
        <v>146</v>
      </c>
      <c r="BX78" s="33" t="s">
        <v>918</v>
      </c>
      <c r="CB78" s="33" t="s">
        <v>163</v>
      </c>
      <c r="CC78" s="33" t="s">
        <v>171</v>
      </c>
      <c r="CD78" s="33" t="s">
        <v>176</v>
      </c>
      <c r="CE78" s="33" t="s">
        <v>183</v>
      </c>
      <c r="CF78" s="33" t="s">
        <v>1090</v>
      </c>
      <c r="CG78" s="33" t="s">
        <v>202</v>
      </c>
      <c r="CH78" s="33" t="s">
        <v>320</v>
      </c>
      <c r="CI78" s="33" t="s">
        <v>208</v>
      </c>
      <c r="CJ78" s="33" t="s">
        <v>214</v>
      </c>
    </row>
    <row r="79" spans="1:88" ht="12.75" x14ac:dyDescent="0.2">
      <c r="A79" s="36">
        <v>42712.404561643518</v>
      </c>
      <c r="B79" s="33">
        <v>1</v>
      </c>
      <c r="C79" s="33">
        <v>1</v>
      </c>
      <c r="D79" s="33">
        <v>1</v>
      </c>
      <c r="E79" s="33">
        <v>5</v>
      </c>
      <c r="F79" s="33">
        <v>5</v>
      </c>
      <c r="G79" s="33">
        <v>4</v>
      </c>
      <c r="H79" s="33">
        <v>1</v>
      </c>
      <c r="I79" s="33">
        <v>3</v>
      </c>
      <c r="J79" s="33">
        <v>2</v>
      </c>
      <c r="K79" s="33">
        <v>1</v>
      </c>
      <c r="L79" s="33">
        <v>4</v>
      </c>
      <c r="M79" s="33">
        <v>1</v>
      </c>
      <c r="N79" s="33">
        <v>1</v>
      </c>
      <c r="O79" s="33">
        <v>3</v>
      </c>
      <c r="P79" s="33">
        <v>1</v>
      </c>
      <c r="Q79" s="33">
        <v>4</v>
      </c>
      <c r="R79" s="33">
        <v>3</v>
      </c>
      <c r="S79" s="33">
        <v>1</v>
      </c>
      <c r="T79" s="33">
        <v>4</v>
      </c>
      <c r="U79" s="33">
        <v>3</v>
      </c>
      <c r="V79" s="33">
        <v>1</v>
      </c>
      <c r="W79" s="33">
        <v>2</v>
      </c>
      <c r="X79" s="33">
        <v>4</v>
      </c>
      <c r="Y79" s="33">
        <v>1</v>
      </c>
      <c r="Z79" s="33">
        <v>5</v>
      </c>
      <c r="AA79" s="33">
        <v>1</v>
      </c>
      <c r="AB79" s="33">
        <v>5</v>
      </c>
      <c r="AC79" s="33">
        <v>1</v>
      </c>
      <c r="AD79" s="33">
        <v>4</v>
      </c>
      <c r="AE79" s="33">
        <v>4</v>
      </c>
      <c r="AF79" s="33">
        <v>1</v>
      </c>
      <c r="AG79" s="33">
        <v>5</v>
      </c>
      <c r="AH79" s="33">
        <v>5</v>
      </c>
      <c r="AI79" s="33">
        <v>1</v>
      </c>
      <c r="AJ79" s="33">
        <v>1</v>
      </c>
      <c r="AK79" s="33">
        <v>1</v>
      </c>
      <c r="AL79" s="33">
        <v>1</v>
      </c>
      <c r="AM79" s="33">
        <v>5</v>
      </c>
      <c r="AN79" s="33">
        <v>5</v>
      </c>
      <c r="AO79" s="33">
        <v>3</v>
      </c>
      <c r="AP79" s="33">
        <v>1</v>
      </c>
      <c r="AQ79" s="33">
        <v>4</v>
      </c>
      <c r="AR79" s="33">
        <v>2</v>
      </c>
      <c r="AS79" s="33">
        <v>1</v>
      </c>
      <c r="AT79" s="33">
        <v>5</v>
      </c>
      <c r="AU79" s="33">
        <v>1</v>
      </c>
      <c r="AV79" s="33">
        <v>1</v>
      </c>
      <c r="AW79" s="33">
        <v>4</v>
      </c>
      <c r="AX79" s="33">
        <v>1</v>
      </c>
      <c r="AY79" s="33">
        <v>4</v>
      </c>
      <c r="AZ79" s="33">
        <v>4</v>
      </c>
      <c r="BA79" s="33">
        <v>1</v>
      </c>
      <c r="BB79" s="33">
        <v>4</v>
      </c>
      <c r="BC79" s="33">
        <v>4</v>
      </c>
      <c r="BD79" s="33">
        <v>1</v>
      </c>
      <c r="BE79" s="33" t="s">
        <v>1091</v>
      </c>
      <c r="BF79" s="33" t="s">
        <v>5</v>
      </c>
      <c r="BG79" s="33" t="s">
        <v>5</v>
      </c>
      <c r="BH79" s="33" t="s">
        <v>5</v>
      </c>
      <c r="BI79" s="33" t="s">
        <v>5</v>
      </c>
      <c r="BJ79" s="33" t="s">
        <v>5</v>
      </c>
      <c r="BK79" s="33" t="s">
        <v>5</v>
      </c>
      <c r="BL79" s="33" t="s">
        <v>5</v>
      </c>
      <c r="BM79" s="33" t="s">
        <v>5</v>
      </c>
      <c r="BN79" s="33" t="s">
        <v>5</v>
      </c>
      <c r="BO79" s="33" t="s">
        <v>5</v>
      </c>
      <c r="BP79" s="33" t="s">
        <v>5</v>
      </c>
      <c r="BQ79" s="33" t="s">
        <v>5</v>
      </c>
      <c r="BR79" s="33" t="s">
        <v>5</v>
      </c>
      <c r="BS79" s="33" t="s">
        <v>5</v>
      </c>
      <c r="BT79" s="33" t="s">
        <v>5</v>
      </c>
      <c r="BU79" s="33" t="s">
        <v>1092</v>
      </c>
      <c r="BV79" s="33" t="s">
        <v>931</v>
      </c>
      <c r="CA79" s="33"/>
      <c r="CB79" s="33" t="s">
        <v>163</v>
      </c>
      <c r="CC79" s="33" t="s">
        <v>172</v>
      </c>
      <c r="CD79" s="33" t="s">
        <v>176</v>
      </c>
      <c r="CE79" s="33" t="s">
        <v>185</v>
      </c>
      <c r="CF79" s="33" t="s">
        <v>1093</v>
      </c>
      <c r="CG79" s="33" t="s">
        <v>155</v>
      </c>
      <c r="CH79" s="33" t="s">
        <v>569</v>
      </c>
      <c r="CI79" s="33" t="s">
        <v>1094</v>
      </c>
      <c r="CJ79" s="33" t="s">
        <v>1095</v>
      </c>
    </row>
    <row r="80" spans="1:88" ht="12.75" x14ac:dyDescent="0.2">
      <c r="A80" s="36">
        <v>42712.408471655093</v>
      </c>
      <c r="B80" s="33">
        <v>3</v>
      </c>
      <c r="C80" s="33">
        <v>5</v>
      </c>
      <c r="D80" s="33" t="s">
        <v>5</v>
      </c>
      <c r="E80" s="33" t="s">
        <v>5</v>
      </c>
      <c r="F80" s="33">
        <v>4</v>
      </c>
      <c r="G80" s="33">
        <v>5</v>
      </c>
      <c r="H80" s="33">
        <v>4</v>
      </c>
      <c r="I80" s="33">
        <v>4</v>
      </c>
      <c r="J80" s="33">
        <v>5</v>
      </c>
      <c r="K80" s="33" t="s">
        <v>5</v>
      </c>
      <c r="L80" s="33">
        <v>2</v>
      </c>
      <c r="M80" s="33">
        <v>5</v>
      </c>
      <c r="N80" s="33">
        <v>3</v>
      </c>
      <c r="O80" s="33">
        <v>3</v>
      </c>
      <c r="P80" s="33">
        <v>3</v>
      </c>
      <c r="Q80" s="33">
        <v>4</v>
      </c>
      <c r="R80" s="33">
        <v>3</v>
      </c>
      <c r="S80" s="33">
        <v>4</v>
      </c>
      <c r="T80" s="33">
        <v>2</v>
      </c>
      <c r="U80" s="33">
        <v>4</v>
      </c>
      <c r="V80" s="33">
        <v>4</v>
      </c>
      <c r="W80" s="33">
        <v>5</v>
      </c>
      <c r="X80" s="33">
        <v>2</v>
      </c>
      <c r="Y80" s="33">
        <v>4</v>
      </c>
      <c r="Z80" s="33">
        <v>5</v>
      </c>
      <c r="AA80" s="33">
        <v>4</v>
      </c>
      <c r="AB80" s="33">
        <v>3</v>
      </c>
      <c r="AC80" s="33">
        <v>2</v>
      </c>
      <c r="AD80" s="33">
        <v>4</v>
      </c>
      <c r="AE80" s="33">
        <v>3</v>
      </c>
      <c r="AF80" s="33">
        <v>5</v>
      </c>
      <c r="AG80" s="33">
        <v>5</v>
      </c>
      <c r="AH80" s="33">
        <v>4</v>
      </c>
      <c r="AI80" s="33">
        <v>1</v>
      </c>
      <c r="AJ80" s="33">
        <v>4</v>
      </c>
      <c r="AK80" s="33" t="s">
        <v>5</v>
      </c>
      <c r="AL80" s="33" t="s">
        <v>5</v>
      </c>
      <c r="AM80" s="33" t="s">
        <v>5</v>
      </c>
      <c r="AN80" s="33">
        <v>5</v>
      </c>
      <c r="AO80" s="33" t="s">
        <v>5</v>
      </c>
      <c r="AP80" s="33">
        <v>5</v>
      </c>
      <c r="AQ80" s="33">
        <v>4</v>
      </c>
      <c r="AR80" s="33">
        <v>4</v>
      </c>
      <c r="AS80" s="33">
        <v>4</v>
      </c>
      <c r="AT80" s="33">
        <v>2</v>
      </c>
      <c r="AU80" s="33" t="s">
        <v>5</v>
      </c>
      <c r="AV80" s="33">
        <v>3</v>
      </c>
      <c r="AW80" s="33">
        <v>4</v>
      </c>
      <c r="AX80" s="33">
        <v>4</v>
      </c>
      <c r="AY80" s="33">
        <v>5</v>
      </c>
      <c r="AZ80" s="33">
        <v>4</v>
      </c>
      <c r="BA80" s="33">
        <v>4</v>
      </c>
      <c r="BB80" s="33">
        <v>2</v>
      </c>
      <c r="BC80" s="33">
        <v>5</v>
      </c>
      <c r="BD80" s="33">
        <v>4</v>
      </c>
      <c r="BF80" s="33">
        <v>1</v>
      </c>
      <c r="BG80" s="33">
        <v>1</v>
      </c>
      <c r="BI80" s="33">
        <v>2</v>
      </c>
      <c r="BJ80" s="33">
        <v>3</v>
      </c>
      <c r="BK80" s="33">
        <v>3</v>
      </c>
      <c r="BM80" s="33">
        <v>4</v>
      </c>
      <c r="BN80" s="33">
        <v>2</v>
      </c>
      <c r="BO80" s="33">
        <v>3</v>
      </c>
      <c r="BP80" s="33">
        <v>3</v>
      </c>
      <c r="BQ80" s="33">
        <v>4</v>
      </c>
      <c r="BR80" s="33">
        <v>4</v>
      </c>
      <c r="BS80" s="33">
        <v>5</v>
      </c>
      <c r="BT80" s="33">
        <v>3</v>
      </c>
      <c r="BU80" s="33" t="s">
        <v>1096</v>
      </c>
      <c r="BV80" s="33" t="s">
        <v>151</v>
      </c>
      <c r="BW80" s="33" t="s">
        <v>147</v>
      </c>
      <c r="CB80" s="33" t="s">
        <v>162</v>
      </c>
      <c r="CC80" s="33" t="s">
        <v>170</v>
      </c>
      <c r="CD80" s="33" t="s">
        <v>176</v>
      </c>
      <c r="CE80" s="33" t="s">
        <v>183</v>
      </c>
      <c r="CF80" s="33" t="s">
        <v>1097</v>
      </c>
      <c r="CG80" s="33" t="s">
        <v>153</v>
      </c>
      <c r="CH80" s="33" t="s">
        <v>372</v>
      </c>
      <c r="CI80" s="33" t="s">
        <v>363</v>
      </c>
      <c r="CJ80" s="33" t="s">
        <v>554</v>
      </c>
    </row>
    <row r="81" spans="1:88" ht="12.75" x14ac:dyDescent="0.2">
      <c r="A81" s="36">
        <v>42712.411247800927</v>
      </c>
      <c r="B81" s="33">
        <v>2</v>
      </c>
      <c r="C81" s="33">
        <v>2</v>
      </c>
      <c r="D81" s="33">
        <v>5</v>
      </c>
      <c r="E81" s="33">
        <v>3</v>
      </c>
      <c r="F81" s="33">
        <v>1</v>
      </c>
      <c r="G81" s="33" t="s">
        <v>5</v>
      </c>
      <c r="H81" s="33">
        <v>1</v>
      </c>
      <c r="I81" s="33">
        <v>1</v>
      </c>
      <c r="J81" s="33">
        <v>1</v>
      </c>
      <c r="K81" s="33">
        <v>1</v>
      </c>
      <c r="L81" s="33">
        <v>1</v>
      </c>
      <c r="M81" s="33">
        <v>1</v>
      </c>
      <c r="N81" s="33">
        <v>1</v>
      </c>
      <c r="O81" s="33">
        <v>5</v>
      </c>
      <c r="P81" s="33">
        <v>1</v>
      </c>
      <c r="Q81" s="33">
        <v>4</v>
      </c>
      <c r="R81" s="33">
        <v>1</v>
      </c>
      <c r="S81" s="33">
        <v>1</v>
      </c>
      <c r="T81" s="33">
        <v>2</v>
      </c>
      <c r="U81" s="33">
        <v>1</v>
      </c>
      <c r="V81" s="33">
        <v>1</v>
      </c>
      <c r="W81" s="33">
        <v>1</v>
      </c>
      <c r="X81" s="33">
        <v>5</v>
      </c>
      <c r="Y81" s="33">
        <v>1</v>
      </c>
      <c r="Z81" s="33">
        <v>5</v>
      </c>
      <c r="AA81" s="33">
        <v>2</v>
      </c>
      <c r="AB81" s="33">
        <v>5</v>
      </c>
      <c r="AC81" s="33">
        <v>1</v>
      </c>
      <c r="AD81" s="33">
        <v>3</v>
      </c>
      <c r="AE81" s="33">
        <v>3</v>
      </c>
      <c r="AF81" s="33">
        <v>3</v>
      </c>
      <c r="AG81" s="33">
        <v>4</v>
      </c>
      <c r="AH81" s="33">
        <v>2</v>
      </c>
      <c r="AI81" s="33">
        <v>1</v>
      </c>
      <c r="AJ81" s="33">
        <v>3</v>
      </c>
      <c r="AK81" s="33">
        <v>5</v>
      </c>
      <c r="AL81" s="33">
        <v>5</v>
      </c>
      <c r="AM81" s="33">
        <v>5</v>
      </c>
      <c r="AN81" s="33">
        <v>1</v>
      </c>
      <c r="AO81" s="33" t="s">
        <v>5</v>
      </c>
      <c r="AP81" s="33">
        <v>4</v>
      </c>
      <c r="AQ81" s="33">
        <v>4</v>
      </c>
      <c r="AR81" s="33">
        <v>2</v>
      </c>
      <c r="AS81" s="33">
        <v>5</v>
      </c>
      <c r="AT81" s="33">
        <v>4</v>
      </c>
      <c r="AU81" s="33">
        <v>5</v>
      </c>
      <c r="AV81" s="33" t="s">
        <v>5</v>
      </c>
      <c r="AW81" s="33">
        <v>5</v>
      </c>
      <c r="AX81" s="33">
        <v>4</v>
      </c>
      <c r="AY81" s="33">
        <v>5</v>
      </c>
      <c r="AZ81" s="33">
        <v>2</v>
      </c>
      <c r="BA81" s="33">
        <v>2</v>
      </c>
      <c r="BB81" s="33">
        <v>3</v>
      </c>
      <c r="BC81" s="33">
        <v>3</v>
      </c>
      <c r="BD81" s="33" t="s">
        <v>5</v>
      </c>
      <c r="BF81" s="33">
        <v>5</v>
      </c>
      <c r="BG81" s="33" t="s">
        <v>5</v>
      </c>
      <c r="BH81" s="33" t="s">
        <v>5</v>
      </c>
      <c r="BI81" s="33">
        <v>5</v>
      </c>
      <c r="BJ81" s="33" t="s">
        <v>5</v>
      </c>
      <c r="BK81" s="33">
        <v>1</v>
      </c>
      <c r="BL81" s="33">
        <v>1</v>
      </c>
      <c r="BM81" s="33">
        <v>5</v>
      </c>
      <c r="BN81" s="33">
        <v>5</v>
      </c>
      <c r="BO81" s="33">
        <v>1</v>
      </c>
      <c r="BP81" s="33">
        <v>4</v>
      </c>
      <c r="BQ81" s="33">
        <v>5</v>
      </c>
      <c r="BR81" s="33">
        <v>5</v>
      </c>
      <c r="BS81" s="33">
        <v>3</v>
      </c>
      <c r="BT81" s="33">
        <v>5</v>
      </c>
      <c r="BU81" s="33" t="s">
        <v>1098</v>
      </c>
      <c r="BV81" s="33" t="s">
        <v>931</v>
      </c>
      <c r="CB81" s="33" t="s">
        <v>162</v>
      </c>
      <c r="CC81" s="33" t="s">
        <v>171</v>
      </c>
      <c r="CD81" s="33" t="s">
        <v>1099</v>
      </c>
      <c r="CE81" s="33" t="s">
        <v>183</v>
      </c>
      <c r="CF81" s="33" t="s">
        <v>1100</v>
      </c>
      <c r="CG81" s="33" t="s">
        <v>202</v>
      </c>
      <c r="CH81" s="33" t="s">
        <v>339</v>
      </c>
      <c r="CI81" s="33" t="s">
        <v>208</v>
      </c>
      <c r="CJ81" s="33" t="s">
        <v>214</v>
      </c>
    </row>
    <row r="82" spans="1:88" ht="12.75" x14ac:dyDescent="0.2">
      <c r="A82" s="36">
        <v>42712.429790972223</v>
      </c>
      <c r="B82" s="33">
        <v>3</v>
      </c>
      <c r="C82" s="33">
        <v>4</v>
      </c>
      <c r="D82" s="33">
        <v>4</v>
      </c>
      <c r="E82" s="33">
        <v>1</v>
      </c>
      <c r="F82" s="33">
        <v>1</v>
      </c>
      <c r="G82" s="33">
        <v>4</v>
      </c>
      <c r="H82" s="33">
        <v>4</v>
      </c>
      <c r="I82" s="33">
        <v>4</v>
      </c>
      <c r="J82" s="33">
        <v>4</v>
      </c>
      <c r="K82" s="33">
        <v>1</v>
      </c>
      <c r="L82" s="33">
        <v>1</v>
      </c>
      <c r="M82" s="33">
        <v>2</v>
      </c>
      <c r="N82" s="33">
        <v>2</v>
      </c>
      <c r="O82" s="33">
        <v>3</v>
      </c>
      <c r="P82" s="33">
        <v>3</v>
      </c>
      <c r="Q82" s="33">
        <v>4</v>
      </c>
      <c r="R82" s="33">
        <v>3</v>
      </c>
      <c r="S82" s="33">
        <v>1</v>
      </c>
      <c r="T82" s="33">
        <v>4</v>
      </c>
      <c r="U82" s="33">
        <v>2</v>
      </c>
      <c r="V82" s="33">
        <v>3</v>
      </c>
      <c r="W82" s="33">
        <v>2</v>
      </c>
      <c r="X82" s="33">
        <v>5</v>
      </c>
      <c r="Y82" s="33">
        <v>2</v>
      </c>
      <c r="Z82" s="33">
        <v>5</v>
      </c>
      <c r="AA82" s="33">
        <v>2</v>
      </c>
      <c r="AB82" s="33">
        <v>2</v>
      </c>
      <c r="AC82" s="33">
        <v>3</v>
      </c>
      <c r="AD82" s="33">
        <v>3</v>
      </c>
      <c r="AE82" s="33">
        <v>3</v>
      </c>
      <c r="AF82" s="33">
        <v>5</v>
      </c>
      <c r="AG82" s="33">
        <v>5</v>
      </c>
      <c r="AH82" s="33">
        <v>5</v>
      </c>
      <c r="AI82" s="33">
        <v>3</v>
      </c>
      <c r="AJ82" s="33">
        <v>2</v>
      </c>
      <c r="AK82" s="33">
        <v>2</v>
      </c>
      <c r="AL82" s="33">
        <v>2</v>
      </c>
      <c r="AM82" s="33">
        <v>2</v>
      </c>
      <c r="AN82" s="33">
        <v>2</v>
      </c>
      <c r="AO82" s="33">
        <v>2</v>
      </c>
      <c r="AP82" s="33">
        <v>2</v>
      </c>
      <c r="AQ82" s="33">
        <v>2</v>
      </c>
      <c r="AR82" s="33">
        <v>2</v>
      </c>
      <c r="AS82" s="33">
        <v>2</v>
      </c>
      <c r="AT82" s="33">
        <v>2</v>
      </c>
      <c r="AU82" s="33">
        <v>2</v>
      </c>
      <c r="AV82" s="33">
        <v>2</v>
      </c>
      <c r="AW82" s="33">
        <v>2</v>
      </c>
      <c r="AX82" s="33">
        <v>2</v>
      </c>
      <c r="AY82" s="33">
        <v>2</v>
      </c>
      <c r="AZ82" s="33">
        <v>2</v>
      </c>
      <c r="BA82" s="33">
        <v>2</v>
      </c>
      <c r="BB82" s="33">
        <v>2</v>
      </c>
      <c r="BC82" s="33">
        <v>2</v>
      </c>
      <c r="BD82" s="33">
        <v>2</v>
      </c>
      <c r="BF82" s="33">
        <v>3</v>
      </c>
      <c r="BG82" s="33">
        <v>2</v>
      </c>
      <c r="BH82" s="33">
        <v>1</v>
      </c>
      <c r="BI82" s="33">
        <v>5</v>
      </c>
      <c r="BJ82" s="33">
        <v>4</v>
      </c>
      <c r="BK82" s="33">
        <v>1</v>
      </c>
      <c r="BL82" s="33">
        <v>1</v>
      </c>
      <c r="BM82" s="33">
        <v>2</v>
      </c>
      <c r="BN82" s="33">
        <v>4</v>
      </c>
      <c r="BO82" s="33">
        <v>1</v>
      </c>
      <c r="BP82" s="33">
        <v>3</v>
      </c>
      <c r="BQ82" s="33">
        <v>3</v>
      </c>
      <c r="BR82" s="33">
        <v>3</v>
      </c>
      <c r="BS82" s="33">
        <v>3</v>
      </c>
      <c r="BT82" s="33">
        <v>3</v>
      </c>
      <c r="BV82" s="33" t="s">
        <v>151</v>
      </c>
      <c r="BW82" s="33" t="s">
        <v>149</v>
      </c>
      <c r="BZ82" s="33" t="s">
        <v>920</v>
      </c>
      <c r="CB82" s="33" t="s">
        <v>163</v>
      </c>
      <c r="CC82" s="33" t="s">
        <v>170</v>
      </c>
      <c r="CD82" s="33" t="s">
        <v>176</v>
      </c>
      <c r="CE82" s="33" t="s">
        <v>183</v>
      </c>
      <c r="CF82" s="33" t="s">
        <v>1101</v>
      </c>
      <c r="CG82" s="33" t="s">
        <v>203</v>
      </c>
      <c r="CH82" s="33" t="s">
        <v>346</v>
      </c>
      <c r="CI82" s="33" t="s">
        <v>208</v>
      </c>
      <c r="CJ82" s="33" t="s">
        <v>214</v>
      </c>
    </row>
    <row r="83" spans="1:88" ht="12.75" x14ac:dyDescent="0.2">
      <c r="A83" s="36">
        <v>42712.432410787034</v>
      </c>
      <c r="B83" s="33">
        <v>4</v>
      </c>
      <c r="C83" s="33" t="s">
        <v>5</v>
      </c>
      <c r="D83" s="33" t="s">
        <v>5</v>
      </c>
      <c r="E83" s="33">
        <v>4</v>
      </c>
      <c r="F83" s="33">
        <v>3</v>
      </c>
      <c r="G83" s="33" t="s">
        <v>5</v>
      </c>
      <c r="H83" s="33" t="s">
        <v>5</v>
      </c>
      <c r="I83" s="33" t="s">
        <v>5</v>
      </c>
      <c r="J83" s="33" t="s">
        <v>5</v>
      </c>
      <c r="K83" s="33" t="s">
        <v>5</v>
      </c>
      <c r="L83" s="33">
        <v>4</v>
      </c>
      <c r="M83" s="33">
        <v>5</v>
      </c>
      <c r="N83" s="33">
        <v>2</v>
      </c>
      <c r="O83" s="33">
        <v>4</v>
      </c>
      <c r="P83" s="33" t="s">
        <v>5</v>
      </c>
      <c r="Q83" s="33">
        <v>5</v>
      </c>
      <c r="R83" s="33">
        <v>4</v>
      </c>
      <c r="S83" s="33">
        <v>4</v>
      </c>
      <c r="T83" s="33">
        <v>2</v>
      </c>
      <c r="U83" s="33">
        <v>4</v>
      </c>
      <c r="V83" s="33">
        <v>1</v>
      </c>
      <c r="W83" s="33">
        <v>5</v>
      </c>
      <c r="X83" s="33">
        <v>4</v>
      </c>
      <c r="Y83" s="33">
        <v>5</v>
      </c>
      <c r="Z83" s="33">
        <v>4</v>
      </c>
      <c r="AA83" s="33">
        <v>5</v>
      </c>
      <c r="AB83" s="33">
        <v>5</v>
      </c>
      <c r="AC83" s="33">
        <v>4</v>
      </c>
      <c r="AD83" s="33">
        <v>5</v>
      </c>
      <c r="AE83" s="33">
        <v>4</v>
      </c>
      <c r="AF83" s="33">
        <v>5</v>
      </c>
      <c r="AG83" s="33">
        <v>5</v>
      </c>
      <c r="AH83" s="33">
        <v>5</v>
      </c>
      <c r="AI83" s="33">
        <v>5</v>
      </c>
      <c r="AJ83" s="33">
        <v>3</v>
      </c>
      <c r="AK83" s="33">
        <v>5</v>
      </c>
      <c r="AL83" s="33">
        <v>5</v>
      </c>
      <c r="AM83" s="33">
        <v>5</v>
      </c>
      <c r="AN83" s="33">
        <v>4</v>
      </c>
      <c r="AO83" s="33">
        <v>4</v>
      </c>
      <c r="AP83" s="33">
        <v>5</v>
      </c>
      <c r="AQ83" s="33">
        <v>5</v>
      </c>
      <c r="AR83" s="33">
        <v>5</v>
      </c>
      <c r="AS83" s="33">
        <v>3</v>
      </c>
      <c r="AT83" s="33">
        <v>4</v>
      </c>
      <c r="AU83" s="33">
        <v>4</v>
      </c>
      <c r="AV83" s="33">
        <v>2</v>
      </c>
      <c r="AW83" s="33">
        <v>2</v>
      </c>
      <c r="AX83" s="33">
        <v>5</v>
      </c>
      <c r="AY83" s="33">
        <v>5</v>
      </c>
      <c r="AZ83" s="33">
        <v>3</v>
      </c>
      <c r="BA83" s="33">
        <v>5</v>
      </c>
      <c r="BB83" s="33">
        <v>3</v>
      </c>
      <c r="BC83" s="33">
        <v>5</v>
      </c>
      <c r="BD83" s="33">
        <v>2</v>
      </c>
      <c r="BE83" s="33" t="s">
        <v>1102</v>
      </c>
      <c r="BF83" s="33">
        <v>4</v>
      </c>
      <c r="BG83" s="33">
        <v>5</v>
      </c>
      <c r="BH83" s="33">
        <v>5</v>
      </c>
      <c r="BI83" s="33">
        <v>5</v>
      </c>
      <c r="BJ83" s="33">
        <v>4</v>
      </c>
      <c r="BK83" s="33">
        <v>3</v>
      </c>
      <c r="BL83" s="33">
        <v>5</v>
      </c>
      <c r="BM83" s="33">
        <v>5</v>
      </c>
      <c r="BN83" s="33">
        <v>5</v>
      </c>
      <c r="BO83" s="33">
        <v>4</v>
      </c>
      <c r="BP83" s="33">
        <v>5</v>
      </c>
      <c r="BQ83" s="33">
        <v>5</v>
      </c>
      <c r="BR83" s="33">
        <v>5</v>
      </c>
      <c r="BS83" s="33">
        <v>5</v>
      </c>
      <c r="BT83" s="33">
        <v>5</v>
      </c>
      <c r="BU83" s="33" t="s">
        <v>1103</v>
      </c>
      <c r="BV83" s="33" t="s">
        <v>151</v>
      </c>
      <c r="BW83" s="33" t="s">
        <v>149</v>
      </c>
      <c r="BX83" s="33" t="s">
        <v>954</v>
      </c>
      <c r="CB83" s="33" t="s">
        <v>162</v>
      </c>
      <c r="CC83" s="33" t="s">
        <v>170</v>
      </c>
      <c r="CD83" s="33" t="s">
        <v>176</v>
      </c>
      <c r="CE83" s="33" t="s">
        <v>183</v>
      </c>
      <c r="CF83" s="33" t="s">
        <v>345</v>
      </c>
      <c r="CG83" s="33" t="s">
        <v>204</v>
      </c>
      <c r="CH83" s="33" t="s">
        <v>737</v>
      </c>
      <c r="CI83" s="33" t="s">
        <v>208</v>
      </c>
      <c r="CJ83" s="33" t="s">
        <v>214</v>
      </c>
    </row>
    <row r="84" spans="1:88" ht="12.75" x14ac:dyDescent="0.2">
      <c r="A84" s="36">
        <v>42712.443161041665</v>
      </c>
      <c r="B84" s="33">
        <v>2</v>
      </c>
      <c r="C84" s="33">
        <v>5</v>
      </c>
      <c r="D84" s="33">
        <v>3</v>
      </c>
      <c r="E84" s="33">
        <v>3</v>
      </c>
      <c r="F84" s="33">
        <v>4</v>
      </c>
      <c r="G84" s="33">
        <v>5</v>
      </c>
      <c r="H84" s="33">
        <v>5</v>
      </c>
      <c r="I84" s="33">
        <v>5</v>
      </c>
      <c r="J84" s="33">
        <v>5</v>
      </c>
      <c r="K84" s="33">
        <v>3</v>
      </c>
      <c r="L84" s="33">
        <v>4</v>
      </c>
      <c r="M84" s="33">
        <v>4</v>
      </c>
      <c r="N84" s="33">
        <v>2</v>
      </c>
      <c r="O84" s="33">
        <v>5</v>
      </c>
      <c r="P84" s="33">
        <v>3</v>
      </c>
      <c r="Q84" s="33">
        <v>5</v>
      </c>
      <c r="R84" s="33">
        <v>5</v>
      </c>
      <c r="S84" s="33">
        <v>2</v>
      </c>
      <c r="T84" s="33">
        <v>4</v>
      </c>
      <c r="U84" s="33">
        <v>5</v>
      </c>
      <c r="V84" s="33">
        <v>2</v>
      </c>
      <c r="W84" s="33">
        <v>5</v>
      </c>
      <c r="X84" s="33">
        <v>3</v>
      </c>
      <c r="Y84" s="33">
        <v>5</v>
      </c>
      <c r="Z84" s="33">
        <v>4</v>
      </c>
      <c r="AA84" s="33">
        <v>4</v>
      </c>
      <c r="AB84" s="33">
        <v>4</v>
      </c>
      <c r="AC84" s="33">
        <v>3</v>
      </c>
      <c r="AD84" s="33">
        <v>5</v>
      </c>
      <c r="AE84" s="33">
        <v>3</v>
      </c>
      <c r="AF84" s="33">
        <v>5</v>
      </c>
      <c r="AG84" s="33">
        <v>5</v>
      </c>
      <c r="AH84" s="33">
        <v>5</v>
      </c>
      <c r="AI84" s="33">
        <v>3</v>
      </c>
      <c r="AJ84" s="33">
        <v>2</v>
      </c>
      <c r="AK84" s="33">
        <v>5</v>
      </c>
      <c r="AL84" s="33">
        <v>3</v>
      </c>
      <c r="AM84" s="33">
        <v>4</v>
      </c>
      <c r="AN84" s="33">
        <v>4</v>
      </c>
      <c r="AO84" s="33">
        <v>5</v>
      </c>
      <c r="AP84" s="33">
        <v>5</v>
      </c>
      <c r="AQ84" s="33">
        <v>4</v>
      </c>
      <c r="AR84" s="33">
        <v>4</v>
      </c>
      <c r="AS84" s="33">
        <v>3</v>
      </c>
      <c r="AT84" s="33">
        <v>3</v>
      </c>
      <c r="AU84" s="33">
        <v>5</v>
      </c>
      <c r="AV84" s="33">
        <v>2</v>
      </c>
      <c r="AW84" s="33">
        <v>5</v>
      </c>
      <c r="AX84" s="33">
        <v>3</v>
      </c>
      <c r="AY84" s="33">
        <v>4</v>
      </c>
      <c r="AZ84" s="33">
        <v>4</v>
      </c>
      <c r="BA84" s="33">
        <v>3</v>
      </c>
      <c r="BB84" s="33">
        <v>3</v>
      </c>
      <c r="BC84" s="33">
        <v>5</v>
      </c>
      <c r="BD84" s="33">
        <v>3</v>
      </c>
      <c r="BE84" s="33" t="s">
        <v>1104</v>
      </c>
      <c r="BF84" s="33">
        <v>3</v>
      </c>
      <c r="BG84" s="33">
        <v>4</v>
      </c>
      <c r="BH84" s="33">
        <v>5</v>
      </c>
      <c r="BI84" s="33">
        <v>3</v>
      </c>
      <c r="BJ84" s="33">
        <v>3</v>
      </c>
      <c r="BK84" s="33">
        <v>4</v>
      </c>
      <c r="BL84" s="33">
        <v>3</v>
      </c>
      <c r="BM84" s="33">
        <v>5</v>
      </c>
      <c r="BN84" s="33">
        <v>5</v>
      </c>
      <c r="BO84" s="33">
        <v>5</v>
      </c>
      <c r="BP84" s="33">
        <v>4</v>
      </c>
      <c r="BQ84" s="33">
        <v>5</v>
      </c>
      <c r="BR84" s="33">
        <v>5</v>
      </c>
      <c r="BS84" s="33">
        <v>5</v>
      </c>
      <c r="BT84" s="33">
        <v>4</v>
      </c>
      <c r="BU84" s="33" t="s">
        <v>1105</v>
      </c>
      <c r="BV84" s="33" t="s">
        <v>151</v>
      </c>
      <c r="BW84" s="33" t="s">
        <v>149</v>
      </c>
      <c r="CB84" s="33" t="s">
        <v>162</v>
      </c>
      <c r="CC84" s="33" t="s">
        <v>170</v>
      </c>
      <c r="CD84" s="33" t="s">
        <v>176</v>
      </c>
      <c r="CE84" s="33" t="s">
        <v>183</v>
      </c>
      <c r="CF84" s="33" t="s">
        <v>334</v>
      </c>
      <c r="CG84" s="33" t="s">
        <v>153</v>
      </c>
      <c r="CH84" s="33" t="s">
        <v>453</v>
      </c>
      <c r="CI84" s="33" t="s">
        <v>208</v>
      </c>
      <c r="CJ84" s="33" t="s">
        <v>214</v>
      </c>
    </row>
    <row r="85" spans="1:88" ht="12.75" x14ac:dyDescent="0.2">
      <c r="A85" s="36">
        <v>42712.461030601851</v>
      </c>
      <c r="B85" s="33">
        <v>5</v>
      </c>
      <c r="C85" s="33">
        <v>5</v>
      </c>
      <c r="D85" s="33">
        <v>5</v>
      </c>
      <c r="E85" s="33">
        <v>1</v>
      </c>
      <c r="F85" s="33">
        <v>1</v>
      </c>
      <c r="G85" s="33">
        <v>5</v>
      </c>
      <c r="H85" s="33">
        <v>1</v>
      </c>
      <c r="I85" s="33">
        <v>5</v>
      </c>
      <c r="J85" s="33">
        <v>5</v>
      </c>
      <c r="K85" s="33">
        <v>1</v>
      </c>
      <c r="L85" s="33">
        <v>1</v>
      </c>
      <c r="M85" s="33">
        <v>2</v>
      </c>
      <c r="N85" s="33">
        <v>2</v>
      </c>
      <c r="O85" s="33">
        <v>4</v>
      </c>
      <c r="P85" s="33">
        <v>5</v>
      </c>
      <c r="Q85" s="33">
        <v>1</v>
      </c>
      <c r="R85" s="33">
        <v>2</v>
      </c>
      <c r="S85" s="33">
        <v>1</v>
      </c>
      <c r="T85" s="33">
        <v>5</v>
      </c>
      <c r="U85" s="33">
        <v>2</v>
      </c>
      <c r="V85" s="33" t="s">
        <v>5</v>
      </c>
      <c r="W85" s="33">
        <v>5</v>
      </c>
      <c r="X85" s="33">
        <v>3</v>
      </c>
      <c r="Y85" s="33">
        <v>5</v>
      </c>
      <c r="Z85" s="33">
        <v>3</v>
      </c>
      <c r="AA85" s="33">
        <v>5</v>
      </c>
      <c r="AB85" s="33">
        <v>3</v>
      </c>
      <c r="AC85" s="33">
        <v>5</v>
      </c>
      <c r="AD85" s="33">
        <v>5</v>
      </c>
      <c r="AE85" s="33">
        <v>3</v>
      </c>
      <c r="AF85" s="33">
        <v>5</v>
      </c>
      <c r="AG85" s="33">
        <v>5</v>
      </c>
      <c r="AH85" s="33">
        <v>5</v>
      </c>
      <c r="AI85" s="33">
        <v>5</v>
      </c>
      <c r="AJ85" s="33">
        <v>5</v>
      </c>
      <c r="AK85" s="33">
        <v>5</v>
      </c>
      <c r="AL85" s="33">
        <v>5</v>
      </c>
      <c r="AM85" s="33">
        <v>1</v>
      </c>
      <c r="AN85" s="33">
        <v>1</v>
      </c>
      <c r="AO85" s="33">
        <v>5</v>
      </c>
      <c r="AP85" s="33">
        <v>1</v>
      </c>
      <c r="AQ85" s="33">
        <v>5</v>
      </c>
      <c r="AR85" s="33">
        <v>5</v>
      </c>
      <c r="AS85" s="33">
        <v>2</v>
      </c>
      <c r="AT85" s="33">
        <v>1</v>
      </c>
      <c r="AU85" s="33">
        <v>4</v>
      </c>
      <c r="AV85" s="33">
        <v>2</v>
      </c>
      <c r="AW85" s="33">
        <v>5</v>
      </c>
      <c r="AX85" s="33">
        <v>5</v>
      </c>
      <c r="AY85" s="33">
        <v>5</v>
      </c>
      <c r="AZ85" s="33">
        <v>2</v>
      </c>
      <c r="BA85" s="33">
        <v>3</v>
      </c>
      <c r="BB85" s="33">
        <v>5</v>
      </c>
      <c r="BC85" s="33">
        <v>5</v>
      </c>
      <c r="BD85" s="33" t="s">
        <v>5</v>
      </c>
      <c r="BE85" s="33" t="s">
        <v>1106</v>
      </c>
      <c r="BF85" s="33">
        <v>3</v>
      </c>
      <c r="BG85" s="33">
        <v>5</v>
      </c>
      <c r="BH85" s="33">
        <v>5</v>
      </c>
      <c r="BI85" s="33">
        <v>4</v>
      </c>
      <c r="BJ85" s="33">
        <v>3</v>
      </c>
      <c r="BK85" s="33">
        <v>3</v>
      </c>
      <c r="BL85" s="33">
        <v>4</v>
      </c>
      <c r="BM85" s="33">
        <v>5</v>
      </c>
      <c r="BN85" s="33">
        <v>4</v>
      </c>
      <c r="BO85" s="33">
        <v>4</v>
      </c>
      <c r="BP85" s="33">
        <v>5</v>
      </c>
      <c r="BQ85" s="33">
        <v>5</v>
      </c>
      <c r="BR85" s="33">
        <v>5</v>
      </c>
      <c r="BS85" s="33">
        <v>5</v>
      </c>
      <c r="BT85" s="33">
        <v>5</v>
      </c>
      <c r="BU85" s="33" t="s">
        <v>1107</v>
      </c>
      <c r="BV85" s="33" t="s">
        <v>151</v>
      </c>
      <c r="BW85" s="33" t="s">
        <v>144</v>
      </c>
      <c r="CB85" s="33" t="s">
        <v>162</v>
      </c>
      <c r="CC85" s="33" t="s">
        <v>171</v>
      </c>
      <c r="CD85" s="33" t="s">
        <v>176</v>
      </c>
      <c r="CE85" s="33" t="s">
        <v>184</v>
      </c>
      <c r="CF85" s="33" t="s">
        <v>1108</v>
      </c>
      <c r="CG85" s="33" t="s">
        <v>1109</v>
      </c>
      <c r="CH85" s="33" t="s">
        <v>153</v>
      </c>
      <c r="CI85" s="33" t="s">
        <v>208</v>
      </c>
      <c r="CJ85" s="33" t="s">
        <v>214</v>
      </c>
    </row>
    <row r="86" spans="1:88" ht="12.75" x14ac:dyDescent="0.2">
      <c r="A86" s="36">
        <v>42712.464046168985</v>
      </c>
      <c r="B86" s="33">
        <v>1</v>
      </c>
      <c r="C86" s="33">
        <v>2</v>
      </c>
      <c r="D86" s="33">
        <v>2</v>
      </c>
      <c r="E86" s="33">
        <v>1</v>
      </c>
      <c r="F86" s="33">
        <v>1</v>
      </c>
      <c r="G86" s="33">
        <v>2</v>
      </c>
      <c r="H86" s="33">
        <v>1</v>
      </c>
      <c r="I86" s="33">
        <v>2</v>
      </c>
      <c r="J86" s="33">
        <v>2</v>
      </c>
      <c r="K86" s="33">
        <v>2</v>
      </c>
      <c r="L86" s="33">
        <v>3</v>
      </c>
      <c r="M86" s="33">
        <v>1</v>
      </c>
      <c r="N86" s="33">
        <v>1</v>
      </c>
      <c r="O86" s="33">
        <v>2</v>
      </c>
      <c r="P86" s="33">
        <v>3</v>
      </c>
      <c r="Q86" s="33">
        <v>2</v>
      </c>
      <c r="R86" s="33">
        <v>2</v>
      </c>
      <c r="S86" s="33">
        <v>1</v>
      </c>
      <c r="T86" s="33">
        <v>2</v>
      </c>
      <c r="U86" s="33">
        <v>1</v>
      </c>
      <c r="V86" s="33">
        <v>1</v>
      </c>
      <c r="W86" s="33">
        <v>2</v>
      </c>
      <c r="X86" s="33">
        <v>2</v>
      </c>
      <c r="Y86" s="33">
        <v>3</v>
      </c>
      <c r="Z86" s="33">
        <v>5</v>
      </c>
      <c r="AA86" s="33">
        <v>3</v>
      </c>
      <c r="AB86" s="33">
        <v>2</v>
      </c>
      <c r="AC86" s="33">
        <v>5</v>
      </c>
      <c r="AD86" s="33">
        <v>2</v>
      </c>
      <c r="AE86" s="33">
        <v>1</v>
      </c>
      <c r="AF86" s="33">
        <v>3</v>
      </c>
      <c r="AG86" s="33">
        <v>1</v>
      </c>
      <c r="AH86" s="33">
        <v>3</v>
      </c>
      <c r="AI86" s="33">
        <v>2</v>
      </c>
      <c r="AJ86" s="33">
        <v>5</v>
      </c>
      <c r="AK86" s="33">
        <v>5</v>
      </c>
      <c r="AL86" s="33">
        <v>2</v>
      </c>
      <c r="AM86" s="33">
        <v>5</v>
      </c>
      <c r="AN86" s="33">
        <v>5</v>
      </c>
      <c r="AO86" s="33">
        <v>5</v>
      </c>
      <c r="AP86" s="33">
        <v>5</v>
      </c>
      <c r="AQ86" s="33">
        <v>5</v>
      </c>
      <c r="AR86" s="33">
        <v>5</v>
      </c>
      <c r="AS86" s="33">
        <v>5</v>
      </c>
      <c r="AT86" s="33">
        <v>5</v>
      </c>
      <c r="AU86" s="33">
        <v>5</v>
      </c>
      <c r="AV86" s="33">
        <v>4</v>
      </c>
      <c r="AW86" s="33">
        <v>5</v>
      </c>
      <c r="AX86" s="33">
        <v>5</v>
      </c>
      <c r="AY86" s="33">
        <v>5</v>
      </c>
      <c r="AZ86" s="33">
        <v>4</v>
      </c>
      <c r="BA86" s="33">
        <v>4</v>
      </c>
      <c r="BB86" s="33">
        <v>5</v>
      </c>
      <c r="BC86" s="33">
        <v>5</v>
      </c>
      <c r="BD86" s="33">
        <v>5</v>
      </c>
      <c r="BE86" s="33" t="s">
        <v>1110</v>
      </c>
      <c r="BF86" s="33">
        <v>5</v>
      </c>
      <c r="BG86" s="33" t="s">
        <v>5</v>
      </c>
      <c r="BH86" s="33">
        <v>5</v>
      </c>
      <c r="BI86" s="33">
        <v>5</v>
      </c>
      <c r="BJ86" s="33">
        <v>5</v>
      </c>
      <c r="BK86" s="33">
        <v>5</v>
      </c>
      <c r="BL86" s="33">
        <v>5</v>
      </c>
      <c r="BM86" s="33">
        <v>5</v>
      </c>
      <c r="BN86" s="33">
        <v>4</v>
      </c>
      <c r="BO86" s="33">
        <v>5</v>
      </c>
      <c r="BP86" s="33">
        <v>5</v>
      </c>
      <c r="BQ86" s="33">
        <v>5</v>
      </c>
      <c r="BR86" s="33">
        <v>5</v>
      </c>
      <c r="BS86" s="33">
        <v>5</v>
      </c>
      <c r="BT86" s="33">
        <v>5</v>
      </c>
      <c r="BV86" s="33" t="s">
        <v>931</v>
      </c>
      <c r="CG86" s="33" t="s">
        <v>155</v>
      </c>
      <c r="CH86" s="33" t="s">
        <v>321</v>
      </c>
      <c r="CI86" s="33" t="s">
        <v>208</v>
      </c>
      <c r="CJ86" s="33" t="s">
        <v>214</v>
      </c>
    </row>
    <row r="87" spans="1:88" ht="12.75" x14ac:dyDescent="0.2">
      <c r="A87" s="36">
        <v>42712.47763248843</v>
      </c>
      <c r="B87" s="33">
        <v>1</v>
      </c>
      <c r="C87" s="33">
        <v>2</v>
      </c>
      <c r="D87" s="33">
        <v>4</v>
      </c>
      <c r="E87" s="33">
        <v>2</v>
      </c>
      <c r="F87" s="33">
        <v>1</v>
      </c>
      <c r="G87" s="33">
        <v>3</v>
      </c>
      <c r="H87" s="33">
        <v>2</v>
      </c>
      <c r="I87" s="33" t="s">
        <v>5</v>
      </c>
      <c r="J87" s="33">
        <v>5</v>
      </c>
      <c r="K87" s="33">
        <v>2</v>
      </c>
      <c r="L87" s="33">
        <v>3</v>
      </c>
      <c r="M87" s="33">
        <v>2</v>
      </c>
      <c r="N87" s="33">
        <v>3</v>
      </c>
      <c r="O87" s="33">
        <v>3</v>
      </c>
      <c r="P87" s="33">
        <v>5</v>
      </c>
      <c r="Q87" s="33">
        <v>3</v>
      </c>
      <c r="R87" s="33">
        <v>3</v>
      </c>
      <c r="S87" s="33">
        <v>1</v>
      </c>
      <c r="T87" s="33">
        <v>5</v>
      </c>
      <c r="U87" s="33">
        <v>5</v>
      </c>
      <c r="V87" s="33">
        <v>1</v>
      </c>
      <c r="W87" s="33">
        <v>1</v>
      </c>
      <c r="X87" s="33">
        <v>2</v>
      </c>
      <c r="Y87" s="33">
        <v>4</v>
      </c>
      <c r="Z87" s="33">
        <v>4</v>
      </c>
      <c r="AA87" s="33">
        <v>4</v>
      </c>
      <c r="AB87" s="33">
        <v>3</v>
      </c>
      <c r="AC87" s="33">
        <v>2</v>
      </c>
      <c r="AD87" s="33">
        <v>2</v>
      </c>
      <c r="AE87" s="33">
        <v>1</v>
      </c>
      <c r="AF87" s="33">
        <v>2</v>
      </c>
      <c r="AG87" s="33">
        <v>3</v>
      </c>
      <c r="AH87" s="33">
        <v>3</v>
      </c>
      <c r="AI87" s="33">
        <v>1</v>
      </c>
      <c r="AJ87" s="33">
        <v>1</v>
      </c>
      <c r="AK87" s="33">
        <v>4</v>
      </c>
      <c r="AL87" s="33">
        <v>3</v>
      </c>
      <c r="AM87" s="33">
        <v>3</v>
      </c>
      <c r="AN87" s="33">
        <v>2</v>
      </c>
      <c r="AO87" s="33">
        <v>3</v>
      </c>
      <c r="AP87" s="33">
        <v>1</v>
      </c>
      <c r="AQ87" s="33">
        <v>5</v>
      </c>
      <c r="AR87" s="33">
        <v>4</v>
      </c>
      <c r="AS87" s="33">
        <v>3</v>
      </c>
      <c r="AT87" s="33">
        <v>3</v>
      </c>
      <c r="AU87" s="33">
        <v>3</v>
      </c>
      <c r="AV87" s="33">
        <v>2</v>
      </c>
      <c r="AW87" s="33">
        <v>5</v>
      </c>
      <c r="AX87" s="33">
        <v>4</v>
      </c>
      <c r="AY87" s="33">
        <v>4</v>
      </c>
      <c r="AZ87" s="33">
        <v>3</v>
      </c>
      <c r="BA87" s="33">
        <v>1</v>
      </c>
      <c r="BB87" s="33">
        <v>5</v>
      </c>
      <c r="BC87" s="33">
        <v>1</v>
      </c>
      <c r="BD87" s="33">
        <v>1</v>
      </c>
      <c r="BF87" s="33" t="s">
        <v>5</v>
      </c>
      <c r="BG87" s="33" t="s">
        <v>5</v>
      </c>
      <c r="BH87" s="33">
        <v>3</v>
      </c>
      <c r="BI87" s="33">
        <v>3</v>
      </c>
      <c r="BJ87" s="33" t="s">
        <v>5</v>
      </c>
      <c r="BK87" s="33" t="s">
        <v>5</v>
      </c>
      <c r="BL87" s="33" t="s">
        <v>5</v>
      </c>
      <c r="BM87" s="33">
        <v>4</v>
      </c>
      <c r="BN87" s="33">
        <v>5</v>
      </c>
      <c r="BO87" s="33" t="s">
        <v>5</v>
      </c>
      <c r="BP87" s="33">
        <v>4</v>
      </c>
      <c r="BQ87" s="33">
        <v>4</v>
      </c>
      <c r="BR87" s="33">
        <v>5</v>
      </c>
      <c r="BS87" s="33">
        <v>4</v>
      </c>
      <c r="BT87" s="33">
        <v>5</v>
      </c>
      <c r="BV87" s="33" t="s">
        <v>151</v>
      </c>
      <c r="BW87" s="33" t="s">
        <v>149</v>
      </c>
      <c r="CB87" s="33" t="s">
        <v>162</v>
      </c>
      <c r="CC87" s="33" t="s">
        <v>171</v>
      </c>
      <c r="CD87" s="33" t="s">
        <v>176</v>
      </c>
      <c r="CE87" s="33" t="s">
        <v>183</v>
      </c>
      <c r="CF87" s="33" t="s">
        <v>301</v>
      </c>
      <c r="CG87" s="33" t="s">
        <v>192</v>
      </c>
      <c r="CH87" s="33" t="s">
        <v>610</v>
      </c>
      <c r="CI87" s="33" t="s">
        <v>208</v>
      </c>
      <c r="CJ87" s="33" t="s">
        <v>214</v>
      </c>
    </row>
    <row r="88" spans="1:88" ht="12.75" x14ac:dyDescent="0.2">
      <c r="A88" s="36">
        <v>42712.477965578699</v>
      </c>
      <c r="B88" s="33">
        <v>1</v>
      </c>
      <c r="C88" s="33">
        <v>2</v>
      </c>
      <c r="D88" s="33">
        <v>2</v>
      </c>
      <c r="E88" s="33">
        <v>2</v>
      </c>
      <c r="F88" s="33">
        <v>1</v>
      </c>
      <c r="G88" s="33">
        <v>4</v>
      </c>
      <c r="H88" s="33">
        <v>3</v>
      </c>
      <c r="I88" s="33">
        <v>5</v>
      </c>
      <c r="J88" s="33">
        <v>5</v>
      </c>
      <c r="K88" s="33">
        <v>2</v>
      </c>
      <c r="L88" s="33">
        <v>5</v>
      </c>
      <c r="M88" s="33">
        <v>1</v>
      </c>
      <c r="N88" s="33">
        <v>1</v>
      </c>
      <c r="O88" s="33">
        <v>5</v>
      </c>
      <c r="P88" s="33">
        <v>5</v>
      </c>
      <c r="Q88" s="33">
        <v>5</v>
      </c>
      <c r="R88" s="33">
        <v>5</v>
      </c>
      <c r="S88" s="33">
        <v>5</v>
      </c>
      <c r="T88" s="33">
        <v>2</v>
      </c>
      <c r="U88" s="33">
        <v>2</v>
      </c>
      <c r="V88" s="33" t="s">
        <v>5</v>
      </c>
      <c r="W88" s="33">
        <v>3</v>
      </c>
      <c r="X88" s="33">
        <v>5</v>
      </c>
      <c r="Y88" s="33">
        <v>5</v>
      </c>
      <c r="Z88" s="33">
        <v>5</v>
      </c>
      <c r="AA88" s="33">
        <v>5</v>
      </c>
      <c r="AB88" s="33">
        <v>5</v>
      </c>
      <c r="AC88" s="33">
        <v>5</v>
      </c>
      <c r="AD88" s="33">
        <v>5</v>
      </c>
      <c r="AE88" s="33">
        <v>5</v>
      </c>
      <c r="AF88" s="33">
        <v>5</v>
      </c>
      <c r="AG88" s="33">
        <v>5</v>
      </c>
      <c r="AH88" s="33">
        <v>5</v>
      </c>
      <c r="AI88" s="33" t="s">
        <v>5</v>
      </c>
      <c r="AJ88" s="33">
        <v>3</v>
      </c>
      <c r="AK88" s="33">
        <v>5</v>
      </c>
      <c r="AL88" s="33" t="s">
        <v>5</v>
      </c>
      <c r="AM88" s="33">
        <v>2</v>
      </c>
      <c r="AN88" s="33">
        <v>1</v>
      </c>
      <c r="AO88" s="33">
        <v>4</v>
      </c>
      <c r="AP88" s="33">
        <v>5</v>
      </c>
      <c r="AQ88" s="33">
        <v>5</v>
      </c>
      <c r="AR88" s="33">
        <v>4</v>
      </c>
      <c r="AS88" s="33">
        <v>3</v>
      </c>
      <c r="AT88" s="33" t="s">
        <v>5</v>
      </c>
      <c r="AU88" s="33">
        <v>5</v>
      </c>
      <c r="AV88" s="33">
        <v>1</v>
      </c>
      <c r="AW88" s="33">
        <v>5</v>
      </c>
      <c r="AX88" s="33">
        <v>5</v>
      </c>
      <c r="AY88" s="33">
        <v>5</v>
      </c>
      <c r="AZ88" s="33">
        <v>5</v>
      </c>
      <c r="BA88" s="33">
        <v>5</v>
      </c>
      <c r="BB88" s="33">
        <v>2</v>
      </c>
      <c r="BC88" s="33">
        <v>5</v>
      </c>
      <c r="BD88" s="33" t="s">
        <v>5</v>
      </c>
      <c r="BE88" s="33" t="s">
        <v>1111</v>
      </c>
      <c r="BF88" s="33">
        <v>4</v>
      </c>
      <c r="BG88" s="33">
        <v>3</v>
      </c>
      <c r="BH88" s="33">
        <v>5</v>
      </c>
      <c r="BI88" s="33">
        <v>3</v>
      </c>
      <c r="BJ88" s="33" t="s">
        <v>5</v>
      </c>
      <c r="BK88" s="33">
        <v>5</v>
      </c>
      <c r="BL88" s="33" t="s">
        <v>5</v>
      </c>
      <c r="BM88" s="33">
        <v>5</v>
      </c>
      <c r="BN88" s="33">
        <v>3</v>
      </c>
      <c r="BO88" s="33">
        <v>1</v>
      </c>
      <c r="BP88" s="33">
        <v>5</v>
      </c>
      <c r="BQ88" s="33">
        <v>5</v>
      </c>
      <c r="BR88" s="33">
        <v>5</v>
      </c>
      <c r="BS88" s="33" t="s">
        <v>5</v>
      </c>
      <c r="BT88" s="33">
        <v>5</v>
      </c>
      <c r="BU88" s="33" t="s">
        <v>1112</v>
      </c>
      <c r="BV88" s="33" t="s">
        <v>151</v>
      </c>
      <c r="BW88" s="33" t="s">
        <v>147</v>
      </c>
      <c r="BX88" s="33" t="s">
        <v>954</v>
      </c>
      <c r="BY88" s="33" t="s">
        <v>1113</v>
      </c>
      <c r="CB88" s="33" t="s">
        <v>162</v>
      </c>
      <c r="CC88" s="33" t="s">
        <v>169</v>
      </c>
      <c r="CD88" s="33" t="s">
        <v>176</v>
      </c>
      <c r="CE88" s="33" t="s">
        <v>183</v>
      </c>
      <c r="CF88" s="33" t="s">
        <v>1114</v>
      </c>
      <c r="CG88" s="33" t="s">
        <v>153</v>
      </c>
      <c r="CH88" s="33" t="s">
        <v>325</v>
      </c>
      <c r="CI88" s="33" t="s">
        <v>208</v>
      </c>
      <c r="CJ88" s="33" t="s">
        <v>214</v>
      </c>
    </row>
    <row r="89" spans="1:88" ht="12.75" x14ac:dyDescent="0.2">
      <c r="A89" s="36">
        <v>42712.537972071761</v>
      </c>
      <c r="B89" s="33">
        <v>4</v>
      </c>
      <c r="C89" s="33">
        <v>4</v>
      </c>
      <c r="D89" s="33">
        <v>3</v>
      </c>
      <c r="E89" s="33">
        <v>5</v>
      </c>
      <c r="F89" s="33">
        <v>5</v>
      </c>
      <c r="G89" s="33">
        <v>4</v>
      </c>
      <c r="H89" s="33">
        <v>2</v>
      </c>
      <c r="I89" s="33">
        <v>5</v>
      </c>
      <c r="J89" s="33">
        <v>5</v>
      </c>
      <c r="K89" s="33">
        <v>3</v>
      </c>
      <c r="L89" s="33">
        <v>5</v>
      </c>
      <c r="M89" s="33">
        <v>4</v>
      </c>
      <c r="N89" s="33">
        <v>4</v>
      </c>
      <c r="O89" s="33">
        <v>5</v>
      </c>
      <c r="P89" s="33">
        <v>5</v>
      </c>
      <c r="Q89" s="33">
        <v>4</v>
      </c>
      <c r="R89" s="33">
        <v>5</v>
      </c>
      <c r="S89" s="33">
        <v>4</v>
      </c>
      <c r="T89" s="33">
        <v>4</v>
      </c>
      <c r="U89" s="33">
        <v>5</v>
      </c>
      <c r="V89" s="33">
        <v>2</v>
      </c>
      <c r="W89" s="33">
        <v>3</v>
      </c>
      <c r="X89" s="33">
        <v>2</v>
      </c>
      <c r="Y89" s="33">
        <v>4</v>
      </c>
      <c r="Z89" s="33">
        <v>2</v>
      </c>
      <c r="AA89" s="33">
        <v>2</v>
      </c>
      <c r="AB89" s="33">
        <v>2</v>
      </c>
      <c r="AC89" s="33">
        <v>2</v>
      </c>
      <c r="AD89" s="33">
        <v>2</v>
      </c>
      <c r="AE89" s="33">
        <v>3</v>
      </c>
      <c r="AF89" s="33">
        <v>2</v>
      </c>
      <c r="AG89" s="33">
        <v>4</v>
      </c>
      <c r="AH89" s="33">
        <v>5</v>
      </c>
      <c r="AI89" s="33">
        <v>3</v>
      </c>
      <c r="AJ89" s="33">
        <v>3</v>
      </c>
      <c r="AK89" s="33">
        <v>4</v>
      </c>
      <c r="AL89" s="33">
        <v>3</v>
      </c>
      <c r="AM89" s="33">
        <v>5</v>
      </c>
      <c r="AN89" s="33">
        <v>4</v>
      </c>
      <c r="AO89" s="33">
        <v>4</v>
      </c>
      <c r="AP89" s="33">
        <v>2</v>
      </c>
      <c r="AQ89" s="33">
        <v>4</v>
      </c>
      <c r="AR89" s="33">
        <v>5</v>
      </c>
      <c r="AS89" s="33">
        <v>3</v>
      </c>
      <c r="AT89" s="33">
        <v>5</v>
      </c>
      <c r="AU89" s="33">
        <v>4</v>
      </c>
      <c r="AV89" s="33">
        <v>5</v>
      </c>
      <c r="AW89" s="33">
        <v>5</v>
      </c>
      <c r="AX89" s="33">
        <v>5</v>
      </c>
      <c r="AY89" s="33">
        <v>5</v>
      </c>
      <c r="AZ89" s="33">
        <v>5</v>
      </c>
      <c r="BA89" s="33">
        <v>3</v>
      </c>
      <c r="BB89" s="33">
        <v>5</v>
      </c>
      <c r="BC89" s="33">
        <v>5</v>
      </c>
      <c r="BD89" s="33" t="s">
        <v>5</v>
      </c>
      <c r="BF89" s="33">
        <v>3</v>
      </c>
      <c r="BG89" s="33">
        <v>5</v>
      </c>
      <c r="BH89" s="33">
        <v>5</v>
      </c>
      <c r="BI89" s="33">
        <v>5</v>
      </c>
      <c r="BJ89" s="33">
        <v>4</v>
      </c>
      <c r="BK89" s="33">
        <v>4</v>
      </c>
      <c r="BL89" s="33">
        <v>5</v>
      </c>
      <c r="BM89" s="33">
        <v>4</v>
      </c>
      <c r="BN89" s="33">
        <v>3</v>
      </c>
      <c r="BO89" s="33">
        <v>5</v>
      </c>
      <c r="BP89" s="33">
        <v>4</v>
      </c>
      <c r="BQ89" s="33">
        <v>5</v>
      </c>
      <c r="BR89" s="33">
        <v>5</v>
      </c>
      <c r="BS89" s="33">
        <v>5</v>
      </c>
      <c r="BT89" s="33">
        <v>5</v>
      </c>
      <c r="BU89" s="33" t="s">
        <v>1115</v>
      </c>
      <c r="BV89" s="33" t="s">
        <v>151</v>
      </c>
      <c r="BW89" s="33" t="s">
        <v>1116</v>
      </c>
      <c r="BX89" s="33" t="s">
        <v>904</v>
      </c>
      <c r="BY89" s="33" t="s">
        <v>946</v>
      </c>
      <c r="BZ89" s="33" t="s">
        <v>1117</v>
      </c>
      <c r="CB89" s="33" t="s">
        <v>162</v>
      </c>
      <c r="CC89" s="33" t="s">
        <v>171</v>
      </c>
      <c r="CD89" s="33" t="s">
        <v>176</v>
      </c>
      <c r="CE89" s="33" t="s">
        <v>183</v>
      </c>
      <c r="CF89" s="33" t="s">
        <v>726</v>
      </c>
      <c r="CG89" s="33" t="s">
        <v>202</v>
      </c>
      <c r="CH89" s="33" t="s">
        <v>1118</v>
      </c>
      <c r="CI89" s="33" t="s">
        <v>208</v>
      </c>
      <c r="CJ89" s="33" t="s">
        <v>214</v>
      </c>
    </row>
    <row r="90" spans="1:88" ht="12.75" x14ac:dyDescent="0.2">
      <c r="A90" s="36">
        <v>42712.565813692127</v>
      </c>
      <c r="B90" s="33">
        <v>2</v>
      </c>
      <c r="C90" s="33">
        <v>5</v>
      </c>
      <c r="D90" s="33">
        <v>3</v>
      </c>
      <c r="E90" s="33">
        <v>1</v>
      </c>
      <c r="F90" s="33">
        <v>1</v>
      </c>
      <c r="G90" s="33">
        <v>5</v>
      </c>
      <c r="H90" s="33">
        <v>5</v>
      </c>
      <c r="I90" s="33">
        <v>5</v>
      </c>
      <c r="J90" s="33">
        <v>3</v>
      </c>
      <c r="K90" s="33">
        <v>2</v>
      </c>
      <c r="L90" s="33">
        <v>5</v>
      </c>
      <c r="M90" s="33">
        <v>2</v>
      </c>
      <c r="N90" s="33">
        <v>3</v>
      </c>
      <c r="O90" s="33">
        <v>4</v>
      </c>
      <c r="P90" s="33">
        <v>4</v>
      </c>
      <c r="Q90" s="33">
        <v>3</v>
      </c>
      <c r="R90" s="33">
        <v>3</v>
      </c>
      <c r="S90" s="33">
        <v>1</v>
      </c>
      <c r="T90" s="33">
        <v>5</v>
      </c>
      <c r="U90" s="33">
        <v>2</v>
      </c>
      <c r="V90" s="33">
        <v>3</v>
      </c>
      <c r="W90" s="33">
        <v>4</v>
      </c>
      <c r="X90" s="33">
        <v>4</v>
      </c>
      <c r="Y90" s="33">
        <v>4</v>
      </c>
      <c r="Z90" s="33">
        <v>4</v>
      </c>
      <c r="AA90" s="33">
        <v>4</v>
      </c>
      <c r="AB90" s="33">
        <v>4</v>
      </c>
      <c r="AC90" s="33">
        <v>5</v>
      </c>
      <c r="AD90" s="33">
        <v>4</v>
      </c>
      <c r="AE90" s="33">
        <v>4</v>
      </c>
      <c r="AF90" s="33">
        <v>4</v>
      </c>
      <c r="AG90" s="33">
        <v>4</v>
      </c>
      <c r="AH90" s="33">
        <v>5</v>
      </c>
      <c r="AI90" s="33">
        <v>4</v>
      </c>
      <c r="AJ90" s="33">
        <v>3</v>
      </c>
      <c r="AK90" s="33">
        <v>5</v>
      </c>
      <c r="AL90" s="33">
        <v>4</v>
      </c>
      <c r="AM90" s="33">
        <v>2</v>
      </c>
      <c r="AN90" s="33">
        <v>1</v>
      </c>
      <c r="AO90" s="33">
        <v>5</v>
      </c>
      <c r="AP90" s="33">
        <v>5</v>
      </c>
      <c r="AQ90" s="33">
        <v>5</v>
      </c>
      <c r="AR90" s="33">
        <v>2</v>
      </c>
      <c r="AS90" s="33">
        <v>2</v>
      </c>
      <c r="AT90" s="33">
        <v>5</v>
      </c>
      <c r="AU90" s="33">
        <v>2</v>
      </c>
      <c r="AV90" s="33">
        <v>3</v>
      </c>
      <c r="AW90" s="33">
        <v>4</v>
      </c>
      <c r="AX90" s="33">
        <v>5</v>
      </c>
      <c r="AY90" s="33">
        <v>2</v>
      </c>
      <c r="AZ90" s="33">
        <v>3</v>
      </c>
      <c r="BA90" s="33">
        <v>2</v>
      </c>
      <c r="BB90" s="33">
        <v>4</v>
      </c>
      <c r="BC90" s="33">
        <v>5</v>
      </c>
      <c r="BD90" s="33">
        <v>4</v>
      </c>
      <c r="BE90" s="33" t="s">
        <v>1119</v>
      </c>
      <c r="BF90" s="33" t="s">
        <v>5</v>
      </c>
      <c r="BG90" s="33" t="s">
        <v>5</v>
      </c>
      <c r="BH90" s="33" t="s">
        <v>5</v>
      </c>
      <c r="BI90" s="33" t="s">
        <v>5</v>
      </c>
      <c r="BJ90" s="33" t="s">
        <v>5</v>
      </c>
      <c r="BK90" s="33">
        <v>3</v>
      </c>
      <c r="BL90" s="33">
        <v>4</v>
      </c>
      <c r="BM90" s="33">
        <v>2</v>
      </c>
      <c r="BN90" s="33">
        <v>4</v>
      </c>
      <c r="BO90" s="33">
        <v>1</v>
      </c>
      <c r="BP90" s="33">
        <v>3</v>
      </c>
      <c r="BQ90" s="33">
        <v>4</v>
      </c>
      <c r="BR90" s="33">
        <v>4</v>
      </c>
      <c r="BS90" s="33">
        <v>4</v>
      </c>
      <c r="BT90" s="33">
        <v>4</v>
      </c>
      <c r="BU90" s="33" t="s">
        <v>1120</v>
      </c>
      <c r="BV90" s="33" t="s">
        <v>151</v>
      </c>
      <c r="BW90" s="33" t="s">
        <v>149</v>
      </c>
      <c r="CB90" s="33" t="s">
        <v>163</v>
      </c>
      <c r="CC90" s="33" t="s">
        <v>169</v>
      </c>
      <c r="CD90" s="33" t="s">
        <v>177</v>
      </c>
      <c r="CE90" s="33" t="s">
        <v>183</v>
      </c>
      <c r="CF90" s="33" t="s">
        <v>345</v>
      </c>
      <c r="CG90" s="33" t="s">
        <v>204</v>
      </c>
      <c r="CH90" s="33" t="s">
        <v>192</v>
      </c>
      <c r="CI90" s="33" t="s">
        <v>208</v>
      </c>
      <c r="CJ90" s="33" t="s">
        <v>214</v>
      </c>
    </row>
    <row r="91" spans="1:88" ht="12.75" x14ac:dyDescent="0.2">
      <c r="A91" s="36">
        <v>42712.569773298615</v>
      </c>
      <c r="B91" s="33">
        <v>2</v>
      </c>
      <c r="C91" s="33">
        <v>5</v>
      </c>
      <c r="D91" s="33">
        <v>2</v>
      </c>
      <c r="E91" s="33">
        <v>4</v>
      </c>
      <c r="F91" s="33">
        <v>2</v>
      </c>
      <c r="G91" s="33">
        <v>5</v>
      </c>
      <c r="H91" s="33">
        <v>2</v>
      </c>
      <c r="I91" s="33">
        <v>4</v>
      </c>
      <c r="J91" s="33">
        <v>4</v>
      </c>
      <c r="K91" s="33">
        <v>2</v>
      </c>
      <c r="L91" s="33">
        <v>3</v>
      </c>
      <c r="M91" s="33">
        <v>1</v>
      </c>
      <c r="N91" s="33">
        <v>4</v>
      </c>
      <c r="O91" s="33">
        <v>5</v>
      </c>
      <c r="P91" s="33">
        <v>5</v>
      </c>
      <c r="Q91" s="33">
        <v>3</v>
      </c>
      <c r="R91" s="33">
        <v>3</v>
      </c>
      <c r="S91" s="33">
        <v>1</v>
      </c>
      <c r="T91" s="33">
        <v>4</v>
      </c>
      <c r="U91" s="33">
        <v>3</v>
      </c>
      <c r="V91" s="33" t="s">
        <v>5</v>
      </c>
      <c r="W91" s="33">
        <v>4</v>
      </c>
      <c r="X91" s="33">
        <v>2</v>
      </c>
      <c r="Y91" s="33">
        <v>4</v>
      </c>
      <c r="Z91" s="33">
        <v>3</v>
      </c>
      <c r="AA91" s="33">
        <v>4</v>
      </c>
      <c r="AB91" s="33">
        <v>3</v>
      </c>
      <c r="AC91" s="33">
        <v>4</v>
      </c>
      <c r="AD91" s="33">
        <v>5</v>
      </c>
      <c r="AE91" s="33">
        <v>5</v>
      </c>
      <c r="AF91" s="33">
        <v>5</v>
      </c>
      <c r="AG91" s="33">
        <v>5</v>
      </c>
      <c r="AH91" s="33">
        <v>4</v>
      </c>
      <c r="AI91" s="33">
        <v>5</v>
      </c>
      <c r="AJ91" s="33">
        <v>3</v>
      </c>
      <c r="AK91" s="33">
        <v>4</v>
      </c>
      <c r="AL91" s="33">
        <v>3</v>
      </c>
      <c r="AM91" s="33">
        <v>4</v>
      </c>
      <c r="AN91" s="33">
        <v>2</v>
      </c>
      <c r="AO91" s="33">
        <v>5</v>
      </c>
      <c r="AP91" s="33">
        <v>4</v>
      </c>
      <c r="AQ91" s="33">
        <v>5</v>
      </c>
      <c r="AR91" s="33">
        <v>4</v>
      </c>
      <c r="AS91" s="33">
        <v>4</v>
      </c>
      <c r="AT91" s="33">
        <v>3</v>
      </c>
      <c r="AU91" s="33">
        <v>2</v>
      </c>
      <c r="AV91" s="33">
        <v>3</v>
      </c>
      <c r="AW91" s="33">
        <v>5</v>
      </c>
      <c r="AX91" s="33">
        <v>5</v>
      </c>
      <c r="AY91" s="33">
        <v>4</v>
      </c>
      <c r="AZ91" s="33">
        <v>3</v>
      </c>
      <c r="BA91" s="33">
        <v>3</v>
      </c>
      <c r="BB91" s="33">
        <v>4</v>
      </c>
      <c r="BC91" s="33">
        <v>3</v>
      </c>
      <c r="BD91" s="33" t="s">
        <v>5</v>
      </c>
      <c r="BF91" s="33">
        <v>3</v>
      </c>
      <c r="BG91" s="33">
        <v>4</v>
      </c>
      <c r="BH91" s="33">
        <v>3</v>
      </c>
      <c r="BI91" s="33">
        <v>2</v>
      </c>
      <c r="BJ91" s="33">
        <v>4</v>
      </c>
      <c r="BK91" s="33">
        <v>4</v>
      </c>
      <c r="BL91" s="33">
        <v>3</v>
      </c>
      <c r="BM91" s="33">
        <v>4</v>
      </c>
      <c r="BN91" s="33">
        <v>3</v>
      </c>
      <c r="BO91" s="33">
        <v>1</v>
      </c>
      <c r="BP91" s="33">
        <v>3</v>
      </c>
      <c r="BQ91" s="33">
        <v>4</v>
      </c>
      <c r="BR91" s="33">
        <v>5</v>
      </c>
      <c r="BS91" s="33">
        <v>5</v>
      </c>
      <c r="BT91" s="33">
        <v>3</v>
      </c>
      <c r="BU91" s="33" t="s">
        <v>1121</v>
      </c>
      <c r="BV91" s="33" t="s">
        <v>151</v>
      </c>
      <c r="BW91" s="33" t="s">
        <v>507</v>
      </c>
      <c r="BX91" s="33" t="s">
        <v>923</v>
      </c>
      <c r="BZ91" s="33" t="s">
        <v>1065</v>
      </c>
      <c r="CB91" s="33" t="s">
        <v>163</v>
      </c>
      <c r="CC91" s="33" t="s">
        <v>170</v>
      </c>
      <c r="CD91" s="33" t="s">
        <v>177</v>
      </c>
      <c r="CE91" s="33" t="s">
        <v>183</v>
      </c>
      <c r="CF91" s="33" t="s">
        <v>1122</v>
      </c>
      <c r="CG91" s="33" t="s">
        <v>203</v>
      </c>
      <c r="CH91" s="33" t="s">
        <v>402</v>
      </c>
      <c r="CI91" s="33" t="s">
        <v>208</v>
      </c>
      <c r="CJ91" s="33" t="s">
        <v>214</v>
      </c>
    </row>
    <row r="92" spans="1:88" ht="12.75" x14ac:dyDescent="0.2">
      <c r="A92" s="36">
        <v>42712.572261412039</v>
      </c>
      <c r="B92" s="33">
        <v>2</v>
      </c>
      <c r="C92" s="33">
        <v>5</v>
      </c>
      <c r="D92" s="33">
        <v>3</v>
      </c>
      <c r="E92" s="33">
        <v>3</v>
      </c>
      <c r="F92" s="33">
        <v>1</v>
      </c>
      <c r="G92" s="33">
        <v>5</v>
      </c>
      <c r="H92" s="33">
        <v>5</v>
      </c>
      <c r="I92" s="33">
        <v>5</v>
      </c>
      <c r="J92" s="33">
        <v>5</v>
      </c>
      <c r="K92" s="33">
        <v>2</v>
      </c>
      <c r="L92" s="33">
        <v>2</v>
      </c>
      <c r="M92" s="33">
        <v>3</v>
      </c>
      <c r="N92" s="33">
        <v>2</v>
      </c>
      <c r="O92" s="33">
        <v>1</v>
      </c>
      <c r="P92" s="33">
        <v>5</v>
      </c>
      <c r="Q92" s="33">
        <v>5</v>
      </c>
      <c r="R92" s="33">
        <v>2</v>
      </c>
      <c r="S92" s="33">
        <v>1</v>
      </c>
      <c r="T92" s="33">
        <v>1</v>
      </c>
      <c r="U92" s="33">
        <v>4</v>
      </c>
      <c r="V92" s="33">
        <v>2</v>
      </c>
      <c r="W92" s="33">
        <v>3</v>
      </c>
      <c r="X92" s="33">
        <v>3</v>
      </c>
      <c r="Y92" s="33">
        <v>4</v>
      </c>
      <c r="Z92" s="33">
        <v>3</v>
      </c>
      <c r="AA92" s="33">
        <v>5</v>
      </c>
      <c r="AB92" s="33">
        <v>4</v>
      </c>
      <c r="AC92" s="33">
        <v>4</v>
      </c>
      <c r="AD92" s="33">
        <v>5</v>
      </c>
      <c r="AE92" s="33">
        <v>4</v>
      </c>
      <c r="AF92" s="33">
        <v>4</v>
      </c>
      <c r="AG92" s="33">
        <v>4</v>
      </c>
      <c r="AH92" s="33">
        <v>4</v>
      </c>
      <c r="AI92" s="33">
        <v>4</v>
      </c>
      <c r="AJ92" s="33">
        <v>2</v>
      </c>
      <c r="AK92" s="33">
        <v>5</v>
      </c>
      <c r="AL92" s="33">
        <v>2</v>
      </c>
      <c r="AM92" s="33">
        <v>2</v>
      </c>
      <c r="AN92" s="33">
        <v>1</v>
      </c>
      <c r="AO92" s="33">
        <v>5</v>
      </c>
      <c r="AP92" s="33">
        <v>5</v>
      </c>
      <c r="AQ92" s="33">
        <v>5</v>
      </c>
      <c r="AR92" s="33">
        <v>5</v>
      </c>
      <c r="AS92" s="33">
        <v>1</v>
      </c>
      <c r="AT92" s="33">
        <v>2</v>
      </c>
      <c r="AU92" s="33">
        <v>3</v>
      </c>
      <c r="AV92" s="33">
        <v>2</v>
      </c>
      <c r="AW92" s="33">
        <v>1</v>
      </c>
      <c r="AX92" s="33">
        <v>5</v>
      </c>
      <c r="AY92" s="33">
        <v>5</v>
      </c>
      <c r="AZ92" s="33">
        <v>2</v>
      </c>
      <c r="BA92" s="33">
        <v>1</v>
      </c>
      <c r="BB92" s="33">
        <v>1</v>
      </c>
      <c r="BC92" s="33">
        <v>4</v>
      </c>
      <c r="BD92" s="33">
        <v>1</v>
      </c>
      <c r="BF92" s="33">
        <v>4</v>
      </c>
      <c r="BG92" s="33">
        <v>4</v>
      </c>
      <c r="BH92" s="33">
        <v>5</v>
      </c>
      <c r="BI92" s="33">
        <v>3</v>
      </c>
      <c r="BJ92" s="33">
        <v>2</v>
      </c>
      <c r="BK92" s="33">
        <v>4</v>
      </c>
      <c r="BL92" s="33">
        <v>4</v>
      </c>
      <c r="BM92" s="33">
        <v>4</v>
      </c>
      <c r="BN92" s="33">
        <v>4</v>
      </c>
      <c r="BO92" s="33">
        <v>1</v>
      </c>
      <c r="BP92" s="33">
        <v>4</v>
      </c>
      <c r="BQ92" s="33">
        <v>4</v>
      </c>
      <c r="BR92" s="33">
        <v>4</v>
      </c>
      <c r="BS92" s="33">
        <v>4</v>
      </c>
      <c r="BT92" s="33">
        <v>4</v>
      </c>
      <c r="BV92" s="33" t="s">
        <v>931</v>
      </c>
      <c r="CB92" s="33" t="s">
        <v>163</v>
      </c>
      <c r="CC92" s="33" t="s">
        <v>169</v>
      </c>
      <c r="CD92" s="33" t="s">
        <v>176</v>
      </c>
      <c r="CE92" s="33" t="s">
        <v>183</v>
      </c>
      <c r="CF92" s="33" t="s">
        <v>1053</v>
      </c>
      <c r="CG92" s="33" t="s">
        <v>153</v>
      </c>
      <c r="CH92" s="33" t="s">
        <v>320</v>
      </c>
      <c r="CI92" s="33" t="s">
        <v>208</v>
      </c>
      <c r="CJ92" s="33" t="s">
        <v>214</v>
      </c>
    </row>
    <row r="93" spans="1:88" ht="12.75" x14ac:dyDescent="0.2">
      <c r="A93" s="36">
        <v>42712.58756630787</v>
      </c>
      <c r="B93" s="33">
        <v>4</v>
      </c>
      <c r="C93" s="33">
        <v>5</v>
      </c>
      <c r="D93" s="33">
        <v>4</v>
      </c>
      <c r="E93" s="33">
        <v>5</v>
      </c>
      <c r="F93" s="33">
        <v>2</v>
      </c>
      <c r="G93" s="33">
        <v>5</v>
      </c>
      <c r="H93" s="33">
        <v>4</v>
      </c>
      <c r="I93" s="33">
        <v>5</v>
      </c>
      <c r="J93" s="33">
        <v>3</v>
      </c>
      <c r="K93" s="33">
        <v>2</v>
      </c>
      <c r="L93" s="33">
        <v>1</v>
      </c>
      <c r="M93" s="33">
        <v>1</v>
      </c>
      <c r="N93" s="33">
        <v>1</v>
      </c>
      <c r="O93" s="33">
        <v>2</v>
      </c>
      <c r="P93" s="33">
        <v>2</v>
      </c>
      <c r="Q93" s="33">
        <v>5</v>
      </c>
      <c r="R93" s="33">
        <v>1</v>
      </c>
      <c r="S93" s="33">
        <v>1</v>
      </c>
      <c r="T93" s="33">
        <v>1</v>
      </c>
      <c r="U93" s="33">
        <v>2</v>
      </c>
      <c r="V93" s="33">
        <v>1</v>
      </c>
      <c r="W93" s="33">
        <v>5</v>
      </c>
      <c r="X93" s="33">
        <v>5</v>
      </c>
      <c r="Y93" s="33">
        <v>5</v>
      </c>
      <c r="Z93" s="33">
        <v>5</v>
      </c>
      <c r="AA93" s="33">
        <v>5</v>
      </c>
      <c r="AB93" s="33">
        <v>5</v>
      </c>
      <c r="AC93" s="33">
        <v>5</v>
      </c>
      <c r="AD93" s="33">
        <v>3</v>
      </c>
      <c r="AE93" s="33">
        <v>4</v>
      </c>
      <c r="AF93" s="33">
        <v>4</v>
      </c>
      <c r="AG93" s="33">
        <v>5</v>
      </c>
      <c r="AH93" s="33">
        <v>4</v>
      </c>
      <c r="AI93" s="33">
        <v>3</v>
      </c>
      <c r="AJ93" s="33">
        <v>4</v>
      </c>
      <c r="AK93" s="33">
        <v>5</v>
      </c>
      <c r="AL93" s="33">
        <v>4</v>
      </c>
      <c r="AM93" s="33">
        <v>5</v>
      </c>
      <c r="AN93" s="33">
        <v>1</v>
      </c>
      <c r="AO93" s="33">
        <v>5</v>
      </c>
      <c r="AP93" s="33">
        <v>3</v>
      </c>
      <c r="AQ93" s="33">
        <v>5</v>
      </c>
      <c r="AR93" s="33">
        <v>3</v>
      </c>
      <c r="AS93" s="33">
        <v>1</v>
      </c>
      <c r="AT93" s="33">
        <v>2</v>
      </c>
      <c r="AU93" s="33">
        <v>1</v>
      </c>
      <c r="AV93" s="33">
        <v>1</v>
      </c>
      <c r="AW93" s="33">
        <v>2</v>
      </c>
      <c r="AX93" s="33">
        <v>2</v>
      </c>
      <c r="AY93" s="33">
        <v>4</v>
      </c>
      <c r="AZ93" s="33">
        <v>1</v>
      </c>
      <c r="BA93" s="33">
        <v>1</v>
      </c>
      <c r="BB93" s="33">
        <v>1</v>
      </c>
      <c r="BC93" s="33">
        <v>2</v>
      </c>
      <c r="BD93" s="33">
        <v>1</v>
      </c>
      <c r="BE93" s="33" t="s">
        <v>1123</v>
      </c>
      <c r="BF93" s="33">
        <v>2</v>
      </c>
      <c r="BG93" s="33">
        <v>5</v>
      </c>
      <c r="BH93" s="33">
        <v>2</v>
      </c>
      <c r="BI93" s="33">
        <v>4</v>
      </c>
      <c r="BJ93" s="33">
        <v>4</v>
      </c>
      <c r="BK93" s="33" t="s">
        <v>5</v>
      </c>
      <c r="BL93" s="33" t="s">
        <v>5</v>
      </c>
      <c r="BM93" s="33">
        <v>4</v>
      </c>
      <c r="BN93" s="33" t="s">
        <v>5</v>
      </c>
      <c r="BO93" s="33">
        <v>1</v>
      </c>
      <c r="BP93" s="33">
        <v>4</v>
      </c>
      <c r="BQ93" s="33">
        <v>4</v>
      </c>
      <c r="BR93" s="33" t="s">
        <v>5</v>
      </c>
      <c r="BS93" s="33">
        <v>5</v>
      </c>
      <c r="BT93" s="33" t="s">
        <v>5</v>
      </c>
      <c r="BU93" s="33" t="s">
        <v>1124</v>
      </c>
      <c r="BV93" s="33" t="s">
        <v>151</v>
      </c>
      <c r="BW93" s="33" t="s">
        <v>149</v>
      </c>
      <c r="BX93" s="33" t="s">
        <v>923</v>
      </c>
      <c r="CB93" s="33" t="s">
        <v>163</v>
      </c>
      <c r="CC93" s="33" t="s">
        <v>169</v>
      </c>
      <c r="CD93" s="33" t="s">
        <v>177</v>
      </c>
      <c r="CE93" s="33" t="s">
        <v>183</v>
      </c>
      <c r="CF93" s="33" t="s">
        <v>345</v>
      </c>
      <c r="CG93" s="33" t="s">
        <v>204</v>
      </c>
      <c r="CH93" s="33" t="s">
        <v>1125</v>
      </c>
      <c r="CI93" s="33" t="s">
        <v>1126</v>
      </c>
      <c r="CJ93" s="33" t="s">
        <v>215</v>
      </c>
    </row>
    <row r="94" spans="1:88" ht="12.75" x14ac:dyDescent="0.2">
      <c r="A94" s="36">
        <v>42712.591605231486</v>
      </c>
      <c r="B94" s="33">
        <v>2</v>
      </c>
      <c r="C94" s="33">
        <v>5</v>
      </c>
      <c r="D94" s="33">
        <v>2</v>
      </c>
      <c r="E94" s="33">
        <v>1</v>
      </c>
      <c r="F94" s="33">
        <v>1</v>
      </c>
      <c r="G94" s="33">
        <v>4</v>
      </c>
      <c r="H94" s="33">
        <v>5</v>
      </c>
      <c r="I94" s="33">
        <v>5</v>
      </c>
      <c r="J94" s="33">
        <v>5</v>
      </c>
      <c r="K94" s="33">
        <v>3</v>
      </c>
      <c r="L94" s="33">
        <v>5</v>
      </c>
      <c r="M94" s="33">
        <v>3</v>
      </c>
      <c r="N94" s="33">
        <v>3</v>
      </c>
      <c r="O94" s="33">
        <v>4</v>
      </c>
      <c r="P94" s="33">
        <v>5</v>
      </c>
      <c r="Q94" s="33">
        <v>1</v>
      </c>
      <c r="R94" s="33">
        <v>1</v>
      </c>
      <c r="S94" s="33">
        <v>4</v>
      </c>
      <c r="T94" s="33">
        <v>2</v>
      </c>
      <c r="U94" s="33">
        <v>1</v>
      </c>
      <c r="V94" s="33">
        <v>1</v>
      </c>
      <c r="W94" s="33">
        <v>4</v>
      </c>
      <c r="X94" s="33">
        <v>3</v>
      </c>
      <c r="Y94" s="33">
        <v>3</v>
      </c>
      <c r="Z94" s="33">
        <v>3</v>
      </c>
      <c r="AA94" s="33">
        <v>4</v>
      </c>
      <c r="AB94" s="33">
        <v>4</v>
      </c>
      <c r="AC94" s="33">
        <v>2</v>
      </c>
      <c r="AD94" s="33">
        <v>1</v>
      </c>
      <c r="AE94" s="33">
        <v>1</v>
      </c>
      <c r="AF94" s="33">
        <v>1</v>
      </c>
      <c r="AG94" s="33">
        <v>3</v>
      </c>
      <c r="AH94" s="33">
        <v>4</v>
      </c>
      <c r="AI94" s="33">
        <v>2</v>
      </c>
      <c r="AJ94" s="33">
        <v>2</v>
      </c>
      <c r="AK94" s="33">
        <v>5</v>
      </c>
      <c r="AL94" s="33">
        <v>1</v>
      </c>
      <c r="AM94" s="33">
        <v>1</v>
      </c>
      <c r="AN94" s="33">
        <v>1</v>
      </c>
      <c r="AO94" s="33">
        <v>5</v>
      </c>
      <c r="AP94" s="33">
        <v>3</v>
      </c>
      <c r="AQ94" s="33">
        <v>5</v>
      </c>
      <c r="AR94" s="33">
        <v>5</v>
      </c>
      <c r="AS94" s="33">
        <v>4</v>
      </c>
      <c r="AT94" s="33">
        <v>5</v>
      </c>
      <c r="AU94" s="33">
        <v>3</v>
      </c>
      <c r="AV94" s="33">
        <v>3</v>
      </c>
      <c r="AW94" s="33">
        <v>4</v>
      </c>
      <c r="AX94" s="33">
        <v>5</v>
      </c>
      <c r="AY94" s="33">
        <v>2</v>
      </c>
      <c r="AZ94" s="33">
        <v>3</v>
      </c>
      <c r="BA94" s="33">
        <v>5</v>
      </c>
      <c r="BB94" s="33">
        <v>1</v>
      </c>
      <c r="BC94" s="33">
        <v>5</v>
      </c>
      <c r="BD94" s="33">
        <v>2</v>
      </c>
      <c r="BF94" s="33">
        <v>3</v>
      </c>
      <c r="BG94" s="33">
        <v>4</v>
      </c>
      <c r="BH94" s="33">
        <v>3</v>
      </c>
      <c r="BI94" s="33">
        <v>3</v>
      </c>
      <c r="BJ94" s="33">
        <v>2</v>
      </c>
      <c r="BK94" s="33">
        <v>1</v>
      </c>
      <c r="BL94" s="33">
        <v>4</v>
      </c>
      <c r="BM94" s="33">
        <v>2</v>
      </c>
      <c r="BN94" s="33">
        <v>3</v>
      </c>
      <c r="BO94" s="33">
        <v>1</v>
      </c>
      <c r="BP94" s="33">
        <v>4</v>
      </c>
      <c r="BQ94" s="33">
        <v>4</v>
      </c>
      <c r="BR94" s="33">
        <v>5</v>
      </c>
      <c r="BS94" s="33">
        <v>2</v>
      </c>
      <c r="BT94" s="33">
        <v>4</v>
      </c>
      <c r="BU94" s="33" t="s">
        <v>1127</v>
      </c>
      <c r="BV94" s="33" t="s">
        <v>151</v>
      </c>
      <c r="BW94" s="33" t="s">
        <v>145</v>
      </c>
      <c r="BY94" s="33" t="s">
        <v>1128</v>
      </c>
      <c r="BZ94" s="33" t="s">
        <v>1065</v>
      </c>
      <c r="CB94" s="33" t="s">
        <v>163</v>
      </c>
      <c r="CC94" s="33" t="s">
        <v>173</v>
      </c>
      <c r="CD94" s="33" t="s">
        <v>176</v>
      </c>
      <c r="CE94" s="33" t="s">
        <v>183</v>
      </c>
      <c r="CF94" s="33" t="s">
        <v>1129</v>
      </c>
      <c r="CG94" s="33" t="s">
        <v>155</v>
      </c>
      <c r="CH94" s="33" t="s">
        <v>321</v>
      </c>
      <c r="CI94" s="33" t="s">
        <v>208</v>
      </c>
      <c r="CJ94" s="33" t="s">
        <v>214</v>
      </c>
    </row>
    <row r="95" spans="1:88" ht="12.75" x14ac:dyDescent="0.2">
      <c r="A95" s="36">
        <v>42712.598368715277</v>
      </c>
      <c r="B95" s="33">
        <v>3</v>
      </c>
      <c r="C95" s="33">
        <v>5</v>
      </c>
      <c r="D95" s="33">
        <v>5</v>
      </c>
      <c r="E95" s="33">
        <v>5</v>
      </c>
      <c r="F95" s="33">
        <v>4</v>
      </c>
      <c r="G95" s="33">
        <v>5</v>
      </c>
      <c r="H95" s="33">
        <v>5</v>
      </c>
      <c r="I95" s="33">
        <v>2</v>
      </c>
      <c r="J95" s="33">
        <v>4</v>
      </c>
      <c r="K95" s="33">
        <v>2</v>
      </c>
      <c r="L95" s="33">
        <v>2</v>
      </c>
      <c r="M95" s="33">
        <v>3</v>
      </c>
      <c r="N95" s="33">
        <v>2</v>
      </c>
      <c r="O95" s="33">
        <v>3</v>
      </c>
      <c r="P95" s="33">
        <v>4</v>
      </c>
      <c r="Q95" s="33">
        <v>2</v>
      </c>
      <c r="R95" s="33">
        <v>3</v>
      </c>
      <c r="S95" s="33">
        <v>2</v>
      </c>
      <c r="T95" s="33">
        <v>2</v>
      </c>
      <c r="U95" s="33">
        <v>3</v>
      </c>
      <c r="V95" s="33">
        <v>3</v>
      </c>
      <c r="W95" s="33">
        <v>5</v>
      </c>
      <c r="X95" s="33">
        <v>4</v>
      </c>
      <c r="Y95" s="33">
        <v>3</v>
      </c>
      <c r="Z95" s="33">
        <v>4</v>
      </c>
      <c r="AA95" s="33">
        <v>3</v>
      </c>
      <c r="AB95" s="33">
        <v>2</v>
      </c>
      <c r="AC95" s="33">
        <v>3</v>
      </c>
      <c r="AD95" s="33">
        <v>5</v>
      </c>
      <c r="AE95" s="33">
        <v>5</v>
      </c>
      <c r="AF95" s="33">
        <v>5</v>
      </c>
      <c r="AG95" s="33">
        <v>5</v>
      </c>
      <c r="AH95" s="33">
        <v>4</v>
      </c>
      <c r="AI95" s="33">
        <v>3</v>
      </c>
      <c r="AJ95" s="33">
        <v>4</v>
      </c>
      <c r="AK95" s="33">
        <v>5</v>
      </c>
      <c r="AL95" s="33">
        <v>5</v>
      </c>
      <c r="AM95" s="33">
        <v>5</v>
      </c>
      <c r="AN95" s="33">
        <v>4</v>
      </c>
      <c r="AO95" s="33">
        <v>5</v>
      </c>
      <c r="AP95" s="33">
        <v>5</v>
      </c>
      <c r="AQ95" s="33">
        <v>2</v>
      </c>
      <c r="AR95" s="33">
        <v>4</v>
      </c>
      <c r="AS95" s="33">
        <v>2</v>
      </c>
      <c r="AT95" s="33">
        <v>3</v>
      </c>
      <c r="AU95" s="33">
        <v>5</v>
      </c>
      <c r="AV95" s="33">
        <v>2</v>
      </c>
      <c r="AW95" s="33">
        <v>3</v>
      </c>
      <c r="AX95" s="33">
        <v>5</v>
      </c>
      <c r="AY95" s="33">
        <v>5</v>
      </c>
      <c r="AZ95" s="33">
        <v>3</v>
      </c>
      <c r="BA95" s="33">
        <v>2</v>
      </c>
      <c r="BB95" s="33">
        <v>3</v>
      </c>
      <c r="BC95" s="33">
        <v>4</v>
      </c>
      <c r="BD95" s="33">
        <v>3</v>
      </c>
      <c r="BE95" s="33" t="s">
        <v>1130</v>
      </c>
      <c r="BF95" s="33">
        <v>4</v>
      </c>
      <c r="BG95" s="33">
        <v>4</v>
      </c>
      <c r="BH95" s="33">
        <v>5</v>
      </c>
      <c r="BI95" s="33">
        <v>3</v>
      </c>
      <c r="BJ95" s="33">
        <v>3</v>
      </c>
      <c r="BK95" s="33">
        <v>4</v>
      </c>
      <c r="BL95" s="33">
        <v>5</v>
      </c>
      <c r="BM95" s="33">
        <v>4</v>
      </c>
      <c r="BN95" s="33">
        <v>4</v>
      </c>
      <c r="BO95" s="33">
        <v>4</v>
      </c>
      <c r="BP95" s="33">
        <v>5</v>
      </c>
      <c r="BQ95" s="33">
        <v>5</v>
      </c>
      <c r="BR95" s="33">
        <v>4</v>
      </c>
      <c r="BS95" s="33">
        <v>4</v>
      </c>
      <c r="BT95" s="33">
        <v>4</v>
      </c>
      <c r="BU95" s="33" t="s">
        <v>1131</v>
      </c>
      <c r="BV95" s="33" t="s">
        <v>151</v>
      </c>
      <c r="BW95" s="33" t="s">
        <v>149</v>
      </c>
      <c r="BX95" s="33" t="s">
        <v>904</v>
      </c>
      <c r="BY95" s="33" t="s">
        <v>946</v>
      </c>
      <c r="CB95" s="33" t="s">
        <v>162</v>
      </c>
      <c r="CC95" s="33" t="s">
        <v>171</v>
      </c>
      <c r="CD95" s="33" t="s">
        <v>176</v>
      </c>
      <c r="CE95" s="33" t="s">
        <v>183</v>
      </c>
      <c r="CF95" s="33" t="s">
        <v>1132</v>
      </c>
      <c r="CG95" s="33" t="s">
        <v>203</v>
      </c>
      <c r="CH95" s="33" t="s">
        <v>813</v>
      </c>
      <c r="CI95" s="33" t="s">
        <v>208</v>
      </c>
      <c r="CJ95" s="33" t="s">
        <v>214</v>
      </c>
    </row>
    <row r="96" spans="1:88" ht="12.75" x14ac:dyDescent="0.2">
      <c r="A96" s="36">
        <v>42712.631819849536</v>
      </c>
      <c r="B96" s="33">
        <v>1</v>
      </c>
      <c r="C96" s="33">
        <v>1</v>
      </c>
      <c r="D96" s="33">
        <v>1</v>
      </c>
      <c r="E96" s="33">
        <v>1</v>
      </c>
      <c r="F96" s="33">
        <v>1</v>
      </c>
      <c r="G96" s="33">
        <v>1</v>
      </c>
      <c r="H96" s="33">
        <v>1</v>
      </c>
      <c r="I96" s="33">
        <v>1</v>
      </c>
      <c r="J96" s="33">
        <v>1</v>
      </c>
      <c r="K96" s="33">
        <v>1</v>
      </c>
      <c r="L96" s="33">
        <v>1</v>
      </c>
      <c r="M96" s="33">
        <v>4</v>
      </c>
      <c r="N96" s="33">
        <v>1</v>
      </c>
      <c r="O96" s="33">
        <v>3</v>
      </c>
      <c r="P96" s="33">
        <v>4</v>
      </c>
      <c r="Q96" s="33">
        <v>3</v>
      </c>
      <c r="R96" s="33">
        <v>4</v>
      </c>
      <c r="S96" s="33">
        <v>1</v>
      </c>
      <c r="T96" s="33">
        <v>1</v>
      </c>
      <c r="U96" s="33">
        <v>4</v>
      </c>
      <c r="V96" s="33">
        <v>1</v>
      </c>
      <c r="W96" s="33">
        <v>2</v>
      </c>
      <c r="X96" s="33">
        <v>2</v>
      </c>
      <c r="Y96" s="33">
        <v>2</v>
      </c>
      <c r="Z96" s="33">
        <v>2</v>
      </c>
      <c r="AA96" s="33">
        <v>3</v>
      </c>
      <c r="AB96" s="33">
        <v>2</v>
      </c>
      <c r="AC96" s="33">
        <v>2</v>
      </c>
      <c r="AD96" s="33">
        <v>2</v>
      </c>
      <c r="AE96" s="33">
        <v>4</v>
      </c>
      <c r="AF96" s="33">
        <v>3</v>
      </c>
      <c r="AG96" s="33">
        <v>4</v>
      </c>
      <c r="AH96" s="33">
        <v>1</v>
      </c>
      <c r="AI96" s="33">
        <v>4</v>
      </c>
      <c r="AJ96" s="33">
        <v>1</v>
      </c>
      <c r="AK96" s="33">
        <v>1</v>
      </c>
      <c r="AL96" s="33">
        <v>1</v>
      </c>
      <c r="AM96" s="33">
        <v>1</v>
      </c>
      <c r="AN96" s="33">
        <v>1</v>
      </c>
      <c r="AO96" s="33">
        <v>1</v>
      </c>
      <c r="AP96" s="33">
        <v>1</v>
      </c>
      <c r="AQ96" s="33">
        <v>1</v>
      </c>
      <c r="AR96" s="33">
        <v>1</v>
      </c>
      <c r="AS96" s="33">
        <v>1</v>
      </c>
      <c r="AT96" s="33">
        <v>1</v>
      </c>
      <c r="AU96" s="33">
        <v>4</v>
      </c>
      <c r="AV96" s="33">
        <v>1</v>
      </c>
      <c r="AW96" s="33">
        <v>3</v>
      </c>
      <c r="AX96" s="33">
        <v>4</v>
      </c>
      <c r="AY96" s="33">
        <v>4</v>
      </c>
      <c r="AZ96" s="33">
        <v>3</v>
      </c>
      <c r="BA96" s="33">
        <v>1</v>
      </c>
      <c r="BB96" s="33">
        <v>1</v>
      </c>
      <c r="BC96" s="33">
        <v>4</v>
      </c>
      <c r="BD96" s="33">
        <v>1</v>
      </c>
      <c r="BF96" s="33">
        <v>3</v>
      </c>
      <c r="BG96" s="33">
        <v>3</v>
      </c>
      <c r="BH96" s="33">
        <v>3</v>
      </c>
      <c r="BI96" s="33">
        <v>3</v>
      </c>
      <c r="BJ96" s="33">
        <v>4</v>
      </c>
      <c r="BK96" s="33">
        <v>3</v>
      </c>
      <c r="BL96" s="33">
        <v>3</v>
      </c>
      <c r="BM96" s="33">
        <v>3</v>
      </c>
      <c r="BN96" s="33">
        <v>3</v>
      </c>
      <c r="BO96" s="33">
        <v>3</v>
      </c>
      <c r="BP96" s="33">
        <v>4</v>
      </c>
      <c r="BQ96" s="33">
        <v>4</v>
      </c>
      <c r="BR96" s="33">
        <v>3</v>
      </c>
      <c r="BS96" s="33">
        <v>3</v>
      </c>
      <c r="BT96" s="33">
        <v>3</v>
      </c>
      <c r="BV96" s="33" t="s">
        <v>151</v>
      </c>
      <c r="BW96" s="33" t="s">
        <v>149</v>
      </c>
      <c r="BY96" s="33" t="s">
        <v>984</v>
      </c>
      <c r="CB96" s="33" t="s">
        <v>163</v>
      </c>
      <c r="CC96" s="33" t="s">
        <v>169</v>
      </c>
      <c r="CD96" s="33" t="s">
        <v>176</v>
      </c>
      <c r="CE96" s="33" t="s">
        <v>183</v>
      </c>
      <c r="CF96" s="33" t="s">
        <v>1133</v>
      </c>
      <c r="CG96" s="33" t="s">
        <v>202</v>
      </c>
      <c r="CH96" s="33" t="s">
        <v>1134</v>
      </c>
      <c r="CI96" s="33" t="s">
        <v>208</v>
      </c>
      <c r="CJ96" s="33" t="s">
        <v>214</v>
      </c>
    </row>
    <row r="97" spans="1:88" ht="12.75" x14ac:dyDescent="0.2">
      <c r="A97" s="36">
        <v>42712.635208622683</v>
      </c>
      <c r="B97" s="33">
        <v>1</v>
      </c>
      <c r="C97" s="33">
        <v>3</v>
      </c>
      <c r="D97" s="33">
        <v>1</v>
      </c>
      <c r="E97" s="33">
        <v>3</v>
      </c>
      <c r="F97" s="33">
        <v>3</v>
      </c>
      <c r="G97" s="33">
        <v>3</v>
      </c>
      <c r="H97" s="33">
        <v>3</v>
      </c>
      <c r="I97" s="33">
        <v>3</v>
      </c>
      <c r="J97" s="33">
        <v>3</v>
      </c>
      <c r="K97" s="33">
        <v>3</v>
      </c>
      <c r="L97" s="33">
        <v>3</v>
      </c>
      <c r="M97" s="33">
        <v>5</v>
      </c>
      <c r="N97" s="33">
        <v>1</v>
      </c>
      <c r="O97" s="33">
        <v>4</v>
      </c>
      <c r="P97" s="33">
        <v>3</v>
      </c>
      <c r="Q97" s="33">
        <v>4</v>
      </c>
      <c r="R97" s="33">
        <v>5</v>
      </c>
      <c r="S97" s="33">
        <v>3</v>
      </c>
      <c r="T97" s="33">
        <v>3</v>
      </c>
      <c r="U97" s="33">
        <v>1</v>
      </c>
      <c r="V97" s="33">
        <v>1</v>
      </c>
      <c r="W97" s="33">
        <v>4</v>
      </c>
      <c r="X97" s="33">
        <v>3</v>
      </c>
      <c r="Y97" s="33">
        <v>4</v>
      </c>
      <c r="Z97" s="33">
        <v>4</v>
      </c>
      <c r="AA97" s="33">
        <v>4</v>
      </c>
      <c r="AB97" s="33">
        <v>4</v>
      </c>
      <c r="AC97" s="33">
        <v>3</v>
      </c>
      <c r="AD97" s="33">
        <v>2</v>
      </c>
      <c r="AE97" s="33">
        <v>2</v>
      </c>
      <c r="AF97" s="33">
        <v>4</v>
      </c>
      <c r="AG97" s="33">
        <v>3</v>
      </c>
      <c r="AH97" s="33">
        <v>4</v>
      </c>
      <c r="AI97" s="33">
        <v>3</v>
      </c>
      <c r="AJ97" s="33">
        <v>1</v>
      </c>
      <c r="AK97" s="33">
        <v>4</v>
      </c>
      <c r="AL97" s="33">
        <v>1</v>
      </c>
      <c r="AM97" s="33">
        <v>2</v>
      </c>
      <c r="AN97" s="33">
        <v>4</v>
      </c>
      <c r="AO97" s="33">
        <v>4</v>
      </c>
      <c r="AP97" s="33">
        <v>4</v>
      </c>
      <c r="AQ97" s="33">
        <v>4</v>
      </c>
      <c r="AR97" s="33">
        <v>4</v>
      </c>
      <c r="AS97" s="33">
        <v>4</v>
      </c>
      <c r="AT97" s="33">
        <v>4</v>
      </c>
      <c r="AU97" s="33">
        <v>5</v>
      </c>
      <c r="AV97" s="33">
        <v>3</v>
      </c>
      <c r="AW97" s="33">
        <v>4</v>
      </c>
      <c r="AX97" s="33">
        <v>4</v>
      </c>
      <c r="AY97" s="33">
        <v>4</v>
      </c>
      <c r="AZ97" s="33">
        <v>2</v>
      </c>
      <c r="BA97" s="33">
        <v>4</v>
      </c>
      <c r="BB97" s="33">
        <v>3</v>
      </c>
      <c r="BC97" s="33">
        <v>4</v>
      </c>
      <c r="BD97" s="33">
        <v>1</v>
      </c>
      <c r="BF97" s="33">
        <v>5</v>
      </c>
      <c r="BG97" s="33">
        <v>4</v>
      </c>
      <c r="BH97" s="33">
        <v>4</v>
      </c>
      <c r="BI97" s="33">
        <v>3</v>
      </c>
      <c r="BJ97" s="33">
        <v>4</v>
      </c>
      <c r="BK97" s="33">
        <v>4</v>
      </c>
      <c r="BL97" s="33">
        <v>5</v>
      </c>
      <c r="BM97" s="33">
        <v>5</v>
      </c>
      <c r="BN97" s="33">
        <v>5</v>
      </c>
      <c r="BO97" s="33">
        <v>4</v>
      </c>
      <c r="BP97" s="33">
        <v>4</v>
      </c>
      <c r="BQ97" s="33">
        <v>4</v>
      </c>
      <c r="BR97" s="33">
        <v>5</v>
      </c>
      <c r="BS97" s="33">
        <v>4</v>
      </c>
      <c r="BT97" s="33">
        <v>5</v>
      </c>
      <c r="BU97" s="33" t="s">
        <v>1135</v>
      </c>
      <c r="BV97" s="33" t="s">
        <v>151</v>
      </c>
      <c r="BW97" s="33" t="s">
        <v>147</v>
      </c>
      <c r="BX97" s="33" t="s">
        <v>954</v>
      </c>
      <c r="CB97" s="33" t="s">
        <v>162</v>
      </c>
      <c r="CC97" s="33" t="s">
        <v>170</v>
      </c>
      <c r="CD97" s="33" t="s">
        <v>176</v>
      </c>
      <c r="CE97" s="33" t="s">
        <v>183</v>
      </c>
      <c r="CF97" s="33" t="s">
        <v>1136</v>
      </c>
      <c r="CG97" s="33" t="s">
        <v>155</v>
      </c>
      <c r="CH97" s="33" t="s">
        <v>192</v>
      </c>
      <c r="CI97" s="33" t="s">
        <v>208</v>
      </c>
      <c r="CJ97" s="33" t="s">
        <v>214</v>
      </c>
    </row>
    <row r="98" spans="1:88" ht="12.75" x14ac:dyDescent="0.2">
      <c r="A98" s="36">
        <v>42712.664150590281</v>
      </c>
      <c r="B98" s="33" t="s">
        <v>5</v>
      </c>
      <c r="C98" s="33">
        <v>2</v>
      </c>
      <c r="D98" s="33">
        <v>2</v>
      </c>
      <c r="E98" s="33">
        <v>3</v>
      </c>
      <c r="F98" s="33">
        <v>1</v>
      </c>
      <c r="G98" s="33">
        <v>2</v>
      </c>
      <c r="H98" s="33">
        <v>1</v>
      </c>
      <c r="I98" s="33">
        <v>3</v>
      </c>
      <c r="J98" s="33">
        <v>3</v>
      </c>
      <c r="K98" s="33">
        <v>1</v>
      </c>
      <c r="L98" s="33">
        <v>5</v>
      </c>
      <c r="M98" s="33">
        <v>1</v>
      </c>
      <c r="N98" s="33">
        <v>1</v>
      </c>
      <c r="O98" s="33">
        <v>5</v>
      </c>
      <c r="P98" s="33">
        <v>3</v>
      </c>
      <c r="Q98" s="33">
        <v>1</v>
      </c>
      <c r="R98" s="33">
        <v>4</v>
      </c>
      <c r="S98" s="33">
        <v>1</v>
      </c>
      <c r="T98" s="33">
        <v>1</v>
      </c>
      <c r="U98" s="33">
        <v>1</v>
      </c>
      <c r="V98" s="33">
        <v>1</v>
      </c>
      <c r="W98" s="33">
        <v>4</v>
      </c>
      <c r="X98" s="33">
        <v>1</v>
      </c>
      <c r="Y98" s="33">
        <v>2</v>
      </c>
      <c r="Z98" s="33">
        <v>1</v>
      </c>
      <c r="AA98" s="33">
        <v>1</v>
      </c>
      <c r="AB98" s="33">
        <v>1</v>
      </c>
      <c r="AC98" s="33">
        <v>1</v>
      </c>
      <c r="AD98" s="33">
        <v>1</v>
      </c>
      <c r="AE98" s="33">
        <v>1</v>
      </c>
      <c r="AF98" s="33">
        <v>2</v>
      </c>
      <c r="AG98" s="33">
        <v>1</v>
      </c>
      <c r="AH98" s="33">
        <v>1</v>
      </c>
      <c r="AI98" s="33">
        <v>1</v>
      </c>
      <c r="AJ98" s="33">
        <v>3</v>
      </c>
      <c r="AK98" s="33">
        <v>1</v>
      </c>
      <c r="AL98" s="33">
        <v>2</v>
      </c>
      <c r="AM98" s="33">
        <v>2</v>
      </c>
      <c r="AN98" s="33">
        <v>1</v>
      </c>
      <c r="AO98" s="33">
        <v>1</v>
      </c>
      <c r="AP98" s="33">
        <v>3</v>
      </c>
      <c r="AQ98" s="33">
        <v>3</v>
      </c>
      <c r="AR98" s="33">
        <v>3</v>
      </c>
      <c r="AS98" s="33">
        <v>2</v>
      </c>
      <c r="AT98" s="33">
        <v>5</v>
      </c>
      <c r="AU98" s="33">
        <v>3</v>
      </c>
      <c r="AV98" s="33">
        <v>1</v>
      </c>
      <c r="AW98" s="33">
        <v>5</v>
      </c>
      <c r="AX98" s="33">
        <v>2</v>
      </c>
      <c r="AY98" s="33">
        <v>1</v>
      </c>
      <c r="AZ98" s="33">
        <v>3</v>
      </c>
      <c r="BA98" s="33">
        <v>1</v>
      </c>
      <c r="BB98" s="33">
        <v>1</v>
      </c>
      <c r="BC98" s="33">
        <v>2</v>
      </c>
      <c r="BD98" s="33">
        <v>1</v>
      </c>
      <c r="BE98" s="33" t="s">
        <v>1137</v>
      </c>
      <c r="BF98" s="33">
        <v>3</v>
      </c>
      <c r="BG98" s="33">
        <v>4</v>
      </c>
      <c r="BH98" s="33">
        <v>3</v>
      </c>
      <c r="BI98" s="33">
        <v>3</v>
      </c>
      <c r="BJ98" s="33">
        <v>4</v>
      </c>
      <c r="BK98" s="33">
        <v>3</v>
      </c>
      <c r="BL98" s="33">
        <v>3</v>
      </c>
      <c r="BM98" s="33">
        <v>4</v>
      </c>
      <c r="BN98" s="33">
        <v>5</v>
      </c>
      <c r="BO98" s="33">
        <v>3</v>
      </c>
      <c r="BP98" s="33">
        <v>4</v>
      </c>
      <c r="BQ98" s="33">
        <v>4</v>
      </c>
      <c r="BR98" s="33">
        <v>5</v>
      </c>
      <c r="BS98" s="33">
        <v>3</v>
      </c>
      <c r="BT98" s="33">
        <v>2</v>
      </c>
      <c r="BU98" s="33" t="s">
        <v>1138</v>
      </c>
      <c r="BV98" s="33" t="s">
        <v>151</v>
      </c>
      <c r="BW98" s="33" t="s">
        <v>149</v>
      </c>
      <c r="BY98" s="33" t="s">
        <v>946</v>
      </c>
      <c r="BZ98" s="33" t="s">
        <v>1139</v>
      </c>
      <c r="CB98" s="33" t="s">
        <v>162</v>
      </c>
      <c r="CC98" s="33" t="s">
        <v>171</v>
      </c>
      <c r="CD98" s="33" t="s">
        <v>176</v>
      </c>
      <c r="CE98" s="33" t="s">
        <v>183</v>
      </c>
      <c r="CF98" s="33" t="s">
        <v>1140</v>
      </c>
      <c r="CG98" s="33" t="s">
        <v>202</v>
      </c>
      <c r="CH98" s="33" t="s">
        <v>854</v>
      </c>
      <c r="CI98" s="33" t="s">
        <v>208</v>
      </c>
      <c r="CJ98" s="33" t="s">
        <v>214</v>
      </c>
    </row>
    <row r="99" spans="1:88" ht="12.75" x14ac:dyDescent="0.2">
      <c r="A99" s="36">
        <v>42712.751773854165</v>
      </c>
      <c r="B99" s="33">
        <v>2</v>
      </c>
      <c r="C99" s="33">
        <v>5</v>
      </c>
      <c r="D99" s="33">
        <v>5</v>
      </c>
      <c r="E99" s="33">
        <v>4</v>
      </c>
      <c r="F99" s="33">
        <v>1</v>
      </c>
      <c r="G99" s="33">
        <v>5</v>
      </c>
      <c r="H99" s="33">
        <v>4</v>
      </c>
      <c r="I99" s="33">
        <v>4</v>
      </c>
      <c r="J99" s="33">
        <v>4</v>
      </c>
      <c r="K99" s="33">
        <v>3</v>
      </c>
      <c r="L99" s="33">
        <v>4</v>
      </c>
      <c r="M99" s="33">
        <v>3</v>
      </c>
      <c r="N99" s="33">
        <v>4</v>
      </c>
      <c r="O99" s="33">
        <v>3</v>
      </c>
      <c r="P99" s="33">
        <v>4</v>
      </c>
      <c r="Q99" s="33">
        <v>4</v>
      </c>
      <c r="R99" s="33">
        <v>5</v>
      </c>
      <c r="S99" s="33">
        <v>5</v>
      </c>
      <c r="T99" s="33">
        <v>2</v>
      </c>
      <c r="U99" s="33">
        <v>4</v>
      </c>
      <c r="V99" s="33">
        <v>3</v>
      </c>
      <c r="W99" s="33">
        <v>3</v>
      </c>
      <c r="X99" s="33">
        <v>2</v>
      </c>
      <c r="Y99" s="33">
        <v>3</v>
      </c>
      <c r="Z99" s="33">
        <v>3</v>
      </c>
      <c r="AA99" s="33">
        <v>5</v>
      </c>
      <c r="AB99" s="33">
        <v>3</v>
      </c>
      <c r="AC99" s="33">
        <v>4</v>
      </c>
      <c r="AD99" s="33">
        <v>4</v>
      </c>
      <c r="AE99" s="33">
        <v>4</v>
      </c>
      <c r="AF99" s="33">
        <v>4</v>
      </c>
      <c r="AG99" s="33">
        <v>4</v>
      </c>
      <c r="AH99" s="33">
        <v>5</v>
      </c>
      <c r="AI99" s="33">
        <v>4</v>
      </c>
      <c r="AJ99" s="33">
        <v>2</v>
      </c>
      <c r="AK99" s="33">
        <v>5</v>
      </c>
      <c r="AL99" s="33">
        <v>5</v>
      </c>
      <c r="AM99" s="33">
        <v>4</v>
      </c>
      <c r="AN99" s="33">
        <v>2</v>
      </c>
      <c r="AO99" s="33">
        <v>5</v>
      </c>
      <c r="AP99" s="33">
        <v>5</v>
      </c>
      <c r="AQ99" s="33">
        <v>4</v>
      </c>
      <c r="AR99" s="33">
        <v>3</v>
      </c>
      <c r="AS99" s="33">
        <v>4</v>
      </c>
      <c r="AT99" s="33">
        <v>3</v>
      </c>
      <c r="AU99" s="33">
        <v>3</v>
      </c>
      <c r="AV99" s="33">
        <v>5</v>
      </c>
      <c r="AW99" s="33">
        <v>3</v>
      </c>
      <c r="AX99" s="33">
        <v>3</v>
      </c>
      <c r="AY99" s="33">
        <v>4</v>
      </c>
      <c r="AZ99" s="33">
        <v>5</v>
      </c>
      <c r="BA99" s="33">
        <v>5</v>
      </c>
      <c r="BB99" s="33">
        <v>3</v>
      </c>
      <c r="BC99" s="33">
        <v>4</v>
      </c>
      <c r="BD99" s="33">
        <v>2</v>
      </c>
      <c r="BF99" s="33">
        <v>5</v>
      </c>
      <c r="BG99" s="33">
        <v>4</v>
      </c>
      <c r="BH99" s="33">
        <v>4</v>
      </c>
      <c r="BI99" s="33">
        <v>5</v>
      </c>
      <c r="BJ99" s="33">
        <v>3</v>
      </c>
      <c r="BK99" s="33">
        <v>3</v>
      </c>
      <c r="BL99" s="33">
        <v>3</v>
      </c>
      <c r="BM99" s="33">
        <v>4</v>
      </c>
      <c r="BN99" s="33">
        <v>5</v>
      </c>
      <c r="BO99" s="33">
        <v>3</v>
      </c>
      <c r="BP99" s="33">
        <v>5</v>
      </c>
      <c r="BQ99" s="33">
        <v>5</v>
      </c>
      <c r="BR99" s="33">
        <v>5</v>
      </c>
      <c r="BS99" s="33">
        <v>4</v>
      </c>
      <c r="BT99" s="33">
        <v>4</v>
      </c>
      <c r="BU99" s="33" t="s">
        <v>1141</v>
      </c>
      <c r="BV99" s="33" t="s">
        <v>151</v>
      </c>
      <c r="BW99" s="33" t="s">
        <v>147</v>
      </c>
      <c r="BX99" s="33" t="s">
        <v>954</v>
      </c>
      <c r="CB99" s="33" t="s">
        <v>163</v>
      </c>
      <c r="CC99" s="33" t="s">
        <v>170</v>
      </c>
      <c r="CD99" s="33" t="s">
        <v>176</v>
      </c>
      <c r="CE99" s="33" t="s">
        <v>183</v>
      </c>
      <c r="CF99" s="33" t="s">
        <v>479</v>
      </c>
      <c r="CG99" s="33" t="s">
        <v>204</v>
      </c>
      <c r="CH99" s="33" t="s">
        <v>468</v>
      </c>
      <c r="CI99" s="33" t="s">
        <v>208</v>
      </c>
      <c r="CJ99" s="33" t="s">
        <v>214</v>
      </c>
    </row>
    <row r="100" spans="1:88" ht="12.75" x14ac:dyDescent="0.2">
      <c r="A100" s="36">
        <v>42712.811409953705</v>
      </c>
      <c r="B100" s="33">
        <v>2</v>
      </c>
      <c r="C100" s="33">
        <v>5</v>
      </c>
      <c r="D100" s="33">
        <v>4</v>
      </c>
      <c r="E100" s="33">
        <v>3</v>
      </c>
      <c r="F100" s="33">
        <v>1</v>
      </c>
      <c r="G100" s="33">
        <v>5</v>
      </c>
      <c r="H100" s="33">
        <v>5</v>
      </c>
      <c r="I100" s="33">
        <v>5</v>
      </c>
      <c r="J100" s="33">
        <v>5</v>
      </c>
      <c r="K100" s="33">
        <v>3</v>
      </c>
      <c r="L100" s="33">
        <v>3</v>
      </c>
      <c r="M100" s="33">
        <v>4</v>
      </c>
      <c r="N100" s="33">
        <v>3</v>
      </c>
      <c r="O100" s="33">
        <v>2</v>
      </c>
      <c r="P100" s="33">
        <v>5</v>
      </c>
      <c r="Q100" s="33">
        <v>3</v>
      </c>
      <c r="R100" s="33">
        <v>3</v>
      </c>
      <c r="S100" s="33">
        <v>1</v>
      </c>
      <c r="T100" s="33">
        <v>1</v>
      </c>
      <c r="U100" s="33">
        <v>3</v>
      </c>
      <c r="V100" s="33">
        <v>4</v>
      </c>
      <c r="W100" s="33">
        <v>5</v>
      </c>
      <c r="X100" s="33">
        <v>1</v>
      </c>
      <c r="Y100" s="33">
        <v>5</v>
      </c>
      <c r="Z100" s="33">
        <v>2</v>
      </c>
      <c r="AA100" s="33">
        <v>5</v>
      </c>
      <c r="AB100" s="33">
        <v>1</v>
      </c>
      <c r="AC100" s="33">
        <v>5</v>
      </c>
      <c r="AD100" s="33">
        <v>1</v>
      </c>
      <c r="AE100" s="33">
        <v>4</v>
      </c>
      <c r="AF100" s="33">
        <v>3</v>
      </c>
      <c r="AG100" s="33">
        <v>4</v>
      </c>
      <c r="AH100" s="33">
        <v>5</v>
      </c>
      <c r="AI100" s="33">
        <v>5</v>
      </c>
      <c r="AJ100" s="33">
        <v>3</v>
      </c>
      <c r="AK100" s="33">
        <v>5</v>
      </c>
      <c r="AL100" s="33">
        <v>4</v>
      </c>
      <c r="AM100" s="33">
        <v>4</v>
      </c>
      <c r="AN100" s="33">
        <v>1</v>
      </c>
      <c r="AO100" s="33">
        <v>5</v>
      </c>
      <c r="AP100" s="33">
        <v>5</v>
      </c>
      <c r="AQ100" s="33">
        <v>5</v>
      </c>
      <c r="AR100" s="33">
        <v>5</v>
      </c>
      <c r="AS100" s="33">
        <v>4</v>
      </c>
      <c r="AT100" s="33">
        <v>2</v>
      </c>
      <c r="AU100" s="33">
        <v>5</v>
      </c>
      <c r="AV100" s="33">
        <v>3</v>
      </c>
      <c r="AW100" s="33">
        <v>3</v>
      </c>
      <c r="AX100" s="33">
        <v>5</v>
      </c>
      <c r="AY100" s="33">
        <v>4</v>
      </c>
      <c r="AZ100" s="33">
        <v>3</v>
      </c>
      <c r="BA100" s="33">
        <v>1</v>
      </c>
      <c r="BB100" s="33">
        <v>1</v>
      </c>
      <c r="BC100" s="33">
        <v>3</v>
      </c>
      <c r="BD100" s="33">
        <v>4</v>
      </c>
      <c r="BE100" s="33" t="s">
        <v>1142</v>
      </c>
      <c r="BF100" s="33">
        <v>3</v>
      </c>
      <c r="BG100" s="33">
        <v>4</v>
      </c>
      <c r="BH100" s="33">
        <v>3</v>
      </c>
      <c r="BI100" s="33">
        <v>3</v>
      </c>
      <c r="BJ100" s="33" t="s">
        <v>5</v>
      </c>
      <c r="BK100" s="33" t="s">
        <v>5</v>
      </c>
      <c r="BM100" s="33" t="s">
        <v>5</v>
      </c>
      <c r="BN100" s="33" t="s">
        <v>5</v>
      </c>
      <c r="BO100" s="33" t="s">
        <v>5</v>
      </c>
      <c r="BP100" s="33">
        <v>4</v>
      </c>
      <c r="BQ100" s="33">
        <v>3</v>
      </c>
      <c r="BR100" s="33">
        <v>3</v>
      </c>
      <c r="BS100" s="33">
        <v>4</v>
      </c>
      <c r="BT100" s="33">
        <v>4</v>
      </c>
      <c r="BU100" s="33" t="s">
        <v>1143</v>
      </c>
      <c r="BV100" s="33" t="s">
        <v>151</v>
      </c>
      <c r="BW100" s="33" t="s">
        <v>149</v>
      </c>
      <c r="CB100" s="33" t="s">
        <v>162</v>
      </c>
      <c r="CC100" s="33" t="s">
        <v>170</v>
      </c>
      <c r="CD100" s="33" t="s">
        <v>181</v>
      </c>
      <c r="CE100" s="33" t="s">
        <v>183</v>
      </c>
      <c r="CF100" s="33" t="s">
        <v>1144</v>
      </c>
      <c r="CG100" s="33" t="s">
        <v>153</v>
      </c>
      <c r="CH100" s="33" t="s">
        <v>584</v>
      </c>
      <c r="CI100" s="33" t="s">
        <v>208</v>
      </c>
      <c r="CJ100" s="33" t="s">
        <v>214</v>
      </c>
    </row>
    <row r="101" spans="1:88" ht="12.75" x14ac:dyDescent="0.2">
      <c r="A101" s="36">
        <v>42712.835339814817</v>
      </c>
      <c r="B101" s="33">
        <v>5</v>
      </c>
      <c r="C101" s="33">
        <v>2</v>
      </c>
      <c r="D101" s="33">
        <v>1</v>
      </c>
      <c r="E101" s="33">
        <v>1</v>
      </c>
      <c r="F101" s="33">
        <v>1</v>
      </c>
      <c r="G101" s="33">
        <v>1</v>
      </c>
      <c r="H101" s="33">
        <v>1</v>
      </c>
      <c r="I101" s="33">
        <v>1</v>
      </c>
      <c r="J101" s="33">
        <v>1</v>
      </c>
      <c r="K101" s="33">
        <v>1</v>
      </c>
      <c r="L101" s="33">
        <v>1</v>
      </c>
      <c r="M101" s="33">
        <v>4</v>
      </c>
      <c r="N101" s="33" t="s">
        <v>5</v>
      </c>
      <c r="O101" s="33">
        <v>2</v>
      </c>
      <c r="P101" s="33">
        <v>2</v>
      </c>
      <c r="Q101" s="33">
        <v>3</v>
      </c>
      <c r="R101" s="33">
        <v>3</v>
      </c>
      <c r="S101" s="33">
        <v>4</v>
      </c>
      <c r="T101" s="33">
        <v>1</v>
      </c>
      <c r="U101" s="33">
        <v>1</v>
      </c>
      <c r="V101" s="33">
        <v>1</v>
      </c>
      <c r="W101" s="33">
        <v>2</v>
      </c>
      <c r="X101" s="33">
        <v>3</v>
      </c>
      <c r="Y101" s="33">
        <v>2</v>
      </c>
      <c r="Z101" s="33">
        <v>5</v>
      </c>
      <c r="AA101" s="33">
        <v>2</v>
      </c>
      <c r="AB101" s="33">
        <v>2</v>
      </c>
      <c r="AC101" s="33">
        <v>2</v>
      </c>
      <c r="AD101" s="33">
        <v>2</v>
      </c>
      <c r="AE101" s="33">
        <v>2</v>
      </c>
      <c r="AF101" s="33">
        <v>2</v>
      </c>
      <c r="AG101" s="33">
        <v>3</v>
      </c>
      <c r="AH101" s="33">
        <v>5</v>
      </c>
      <c r="AI101" s="33">
        <v>2</v>
      </c>
      <c r="AJ101" s="33">
        <v>5</v>
      </c>
      <c r="AK101" s="33">
        <v>1</v>
      </c>
      <c r="AL101" s="33">
        <v>1</v>
      </c>
      <c r="AM101" s="33">
        <v>1</v>
      </c>
      <c r="AN101" s="33" t="s">
        <v>5</v>
      </c>
      <c r="AO101" s="33">
        <v>2</v>
      </c>
      <c r="AP101" s="33">
        <v>1</v>
      </c>
      <c r="AQ101" s="33">
        <v>3</v>
      </c>
      <c r="AR101" s="33" t="s">
        <v>5</v>
      </c>
      <c r="AS101" s="33">
        <v>1</v>
      </c>
      <c r="AT101" s="33" t="s">
        <v>5</v>
      </c>
      <c r="AU101" s="33">
        <v>4</v>
      </c>
      <c r="AV101" s="33" t="s">
        <v>5</v>
      </c>
      <c r="AW101" s="33">
        <v>3</v>
      </c>
      <c r="AX101" s="33">
        <v>3</v>
      </c>
      <c r="AY101" s="33">
        <v>4</v>
      </c>
      <c r="AZ101" s="33">
        <v>3</v>
      </c>
      <c r="BA101" s="33">
        <v>5</v>
      </c>
      <c r="BB101" s="33" t="s">
        <v>5</v>
      </c>
      <c r="BC101" s="33">
        <v>1</v>
      </c>
      <c r="BD101" s="33">
        <v>1</v>
      </c>
      <c r="BE101" s="33" t="s">
        <v>1145</v>
      </c>
      <c r="BF101" s="33">
        <v>4</v>
      </c>
      <c r="BG101" s="33">
        <v>4</v>
      </c>
      <c r="BH101" s="33">
        <v>2</v>
      </c>
      <c r="BI101" s="33">
        <v>4</v>
      </c>
      <c r="BJ101" s="33">
        <v>2</v>
      </c>
      <c r="BK101" s="33">
        <v>4</v>
      </c>
      <c r="BL101" s="33">
        <v>4</v>
      </c>
      <c r="BM101" s="33">
        <v>4</v>
      </c>
      <c r="BN101" s="33">
        <v>2</v>
      </c>
      <c r="BO101" s="33">
        <v>1</v>
      </c>
      <c r="BP101" s="33">
        <v>5</v>
      </c>
      <c r="BQ101" s="33">
        <v>5</v>
      </c>
      <c r="BR101" s="33">
        <v>5</v>
      </c>
      <c r="BS101" s="33">
        <v>4</v>
      </c>
      <c r="BT101" s="33">
        <v>5</v>
      </c>
      <c r="BV101" s="33" t="s">
        <v>931</v>
      </c>
      <c r="CB101" s="33" t="s">
        <v>162</v>
      </c>
      <c r="CC101" s="33" t="s">
        <v>171</v>
      </c>
      <c r="CD101" s="33" t="s">
        <v>176</v>
      </c>
      <c r="CE101" s="33" t="s">
        <v>183</v>
      </c>
      <c r="CF101" s="33" t="s">
        <v>1146</v>
      </c>
      <c r="CG101" s="33" t="s">
        <v>192</v>
      </c>
      <c r="CH101" s="33" t="s">
        <v>1147</v>
      </c>
      <c r="CI101" s="33" t="s">
        <v>160</v>
      </c>
      <c r="CJ101" s="33" t="s">
        <v>198</v>
      </c>
    </row>
    <row r="102" spans="1:88" ht="12.75" x14ac:dyDescent="0.2">
      <c r="A102" s="36">
        <v>42712.961798900462</v>
      </c>
      <c r="B102" s="33">
        <v>3</v>
      </c>
      <c r="C102" s="33">
        <v>4</v>
      </c>
      <c r="D102" s="33">
        <v>3</v>
      </c>
      <c r="E102" s="33">
        <v>2</v>
      </c>
      <c r="F102" s="33">
        <v>3</v>
      </c>
      <c r="G102" s="33">
        <v>5</v>
      </c>
      <c r="H102" s="33">
        <v>2</v>
      </c>
      <c r="I102" s="33">
        <v>4</v>
      </c>
      <c r="J102" s="33">
        <v>3</v>
      </c>
      <c r="K102" s="33">
        <v>4</v>
      </c>
      <c r="L102" s="33">
        <v>5</v>
      </c>
      <c r="M102" s="33">
        <v>4</v>
      </c>
      <c r="N102" s="33">
        <v>3</v>
      </c>
      <c r="O102" s="33">
        <v>5</v>
      </c>
      <c r="P102" s="33">
        <v>5</v>
      </c>
      <c r="Q102" s="33">
        <v>2</v>
      </c>
      <c r="R102" s="33">
        <v>3</v>
      </c>
      <c r="S102" s="33">
        <v>2</v>
      </c>
      <c r="T102" s="33">
        <v>5</v>
      </c>
      <c r="U102" s="33">
        <v>5</v>
      </c>
      <c r="V102" s="33" t="s">
        <v>5</v>
      </c>
      <c r="W102" s="33">
        <v>5</v>
      </c>
      <c r="X102" s="33">
        <v>4</v>
      </c>
      <c r="Y102" s="33">
        <v>5</v>
      </c>
      <c r="Z102" s="33">
        <v>3</v>
      </c>
      <c r="AA102" s="33">
        <v>5</v>
      </c>
      <c r="AB102" s="33">
        <v>4</v>
      </c>
      <c r="AC102" s="33">
        <v>5</v>
      </c>
      <c r="AD102" s="33">
        <v>4</v>
      </c>
      <c r="AE102" s="33">
        <v>5</v>
      </c>
      <c r="AF102" s="33">
        <v>5</v>
      </c>
      <c r="AG102" s="33">
        <v>3</v>
      </c>
      <c r="AH102" s="33">
        <v>4</v>
      </c>
      <c r="AI102" s="33">
        <v>5</v>
      </c>
      <c r="AJ102" s="33">
        <v>4</v>
      </c>
      <c r="AK102" s="33">
        <v>4</v>
      </c>
      <c r="AL102" s="33">
        <v>4</v>
      </c>
      <c r="AM102" s="33">
        <v>2</v>
      </c>
      <c r="AN102" s="33">
        <v>4</v>
      </c>
      <c r="AO102" s="33">
        <v>5</v>
      </c>
      <c r="AP102" s="33">
        <v>2</v>
      </c>
      <c r="AQ102" s="33">
        <v>4</v>
      </c>
      <c r="AR102" s="33">
        <v>4</v>
      </c>
      <c r="AS102" s="33">
        <v>4</v>
      </c>
      <c r="AT102" s="33">
        <v>5</v>
      </c>
      <c r="AU102" s="33">
        <v>4</v>
      </c>
      <c r="AV102" s="33">
        <v>3</v>
      </c>
      <c r="AW102" s="33">
        <v>4</v>
      </c>
      <c r="AX102" s="33">
        <v>4</v>
      </c>
      <c r="AY102" s="33">
        <v>3</v>
      </c>
      <c r="AZ102" s="33">
        <v>2</v>
      </c>
      <c r="BA102" s="33">
        <v>4</v>
      </c>
      <c r="BB102" s="33">
        <v>5</v>
      </c>
      <c r="BC102" s="33">
        <v>4</v>
      </c>
      <c r="BD102" s="33" t="s">
        <v>5</v>
      </c>
      <c r="BE102" s="33" t="s">
        <v>1148</v>
      </c>
      <c r="BF102" s="33">
        <v>3</v>
      </c>
      <c r="BG102" s="33">
        <v>4</v>
      </c>
      <c r="BH102" s="33">
        <v>5</v>
      </c>
      <c r="BI102" s="33">
        <v>4</v>
      </c>
      <c r="BJ102" s="33">
        <v>4</v>
      </c>
      <c r="BK102" s="33">
        <v>4</v>
      </c>
      <c r="BL102" s="33">
        <v>4</v>
      </c>
      <c r="BM102" s="33">
        <v>5</v>
      </c>
      <c r="BN102" s="33">
        <v>4</v>
      </c>
      <c r="BO102" s="33">
        <v>4</v>
      </c>
      <c r="BP102" s="33">
        <v>3</v>
      </c>
      <c r="BQ102" s="33">
        <v>4</v>
      </c>
      <c r="BR102" s="33">
        <v>5</v>
      </c>
      <c r="BS102" s="33">
        <v>5</v>
      </c>
      <c r="BT102" s="33">
        <v>4</v>
      </c>
      <c r="BV102" s="33" t="s">
        <v>145</v>
      </c>
      <c r="CA102" s="33"/>
      <c r="CB102" s="33" t="s">
        <v>162</v>
      </c>
      <c r="CC102" s="33" t="s">
        <v>171</v>
      </c>
      <c r="CD102" s="33" t="s">
        <v>176</v>
      </c>
      <c r="CE102" s="33" t="s">
        <v>1149</v>
      </c>
      <c r="CF102" s="33" t="s">
        <v>1150</v>
      </c>
      <c r="CG102" s="33" t="s">
        <v>192</v>
      </c>
      <c r="CH102" s="33" t="s">
        <v>1151</v>
      </c>
      <c r="CI102" s="33" t="s">
        <v>550</v>
      </c>
      <c r="CJ102" s="33" t="s">
        <v>1152</v>
      </c>
    </row>
    <row r="103" spans="1:88" ht="12.75" x14ac:dyDescent="0.2">
      <c r="A103" s="36">
        <v>42713.311294097221</v>
      </c>
      <c r="B103" s="33">
        <v>1</v>
      </c>
      <c r="C103" s="33">
        <v>4</v>
      </c>
      <c r="D103" s="33">
        <v>1</v>
      </c>
      <c r="E103" s="33">
        <v>1</v>
      </c>
      <c r="F103" s="33">
        <v>1</v>
      </c>
      <c r="G103" s="33">
        <v>4</v>
      </c>
      <c r="H103" s="33">
        <v>4</v>
      </c>
      <c r="I103" s="33">
        <v>5</v>
      </c>
      <c r="J103" s="33">
        <v>4</v>
      </c>
      <c r="K103" s="33">
        <v>4</v>
      </c>
      <c r="L103" s="33">
        <v>4</v>
      </c>
      <c r="M103" s="33">
        <v>3</v>
      </c>
      <c r="N103" s="33">
        <v>4</v>
      </c>
      <c r="O103" s="33">
        <v>5</v>
      </c>
      <c r="P103" s="33">
        <v>4</v>
      </c>
      <c r="Q103" s="33">
        <v>3</v>
      </c>
      <c r="R103" s="33">
        <v>5</v>
      </c>
      <c r="S103" s="33">
        <v>5</v>
      </c>
      <c r="T103" s="33">
        <v>4</v>
      </c>
      <c r="U103" s="33">
        <v>4</v>
      </c>
      <c r="V103" s="33">
        <v>1</v>
      </c>
      <c r="W103" s="33">
        <v>5</v>
      </c>
      <c r="X103" s="33">
        <v>1</v>
      </c>
      <c r="Y103" s="33">
        <v>5</v>
      </c>
      <c r="Z103" s="33">
        <v>1</v>
      </c>
      <c r="AA103" s="33">
        <v>4</v>
      </c>
      <c r="AB103" s="33">
        <v>1</v>
      </c>
      <c r="AC103" s="33">
        <v>5</v>
      </c>
      <c r="AD103" s="33">
        <v>1</v>
      </c>
      <c r="AE103" s="33">
        <v>1</v>
      </c>
      <c r="AF103" s="33">
        <v>1</v>
      </c>
      <c r="AG103" s="33">
        <v>1</v>
      </c>
      <c r="AH103" s="33">
        <v>5</v>
      </c>
      <c r="AI103" s="33">
        <v>3</v>
      </c>
      <c r="AJ103" s="33" t="s">
        <v>5</v>
      </c>
      <c r="AK103" s="33">
        <v>4</v>
      </c>
      <c r="AL103" s="33">
        <v>1</v>
      </c>
      <c r="AM103" s="33" t="s">
        <v>5</v>
      </c>
      <c r="AN103" s="33">
        <v>1</v>
      </c>
      <c r="AO103" s="33">
        <v>4</v>
      </c>
      <c r="AP103" s="33" t="s">
        <v>5</v>
      </c>
      <c r="AQ103" s="33">
        <v>5</v>
      </c>
      <c r="AR103" s="33">
        <v>4</v>
      </c>
      <c r="AS103" s="33">
        <v>4</v>
      </c>
      <c r="AT103" s="33">
        <v>3</v>
      </c>
      <c r="AU103" s="33">
        <v>4</v>
      </c>
      <c r="AV103" s="33">
        <v>4</v>
      </c>
      <c r="AW103" s="33">
        <v>5</v>
      </c>
      <c r="AX103" s="33">
        <v>4</v>
      </c>
      <c r="AY103" s="33" t="s">
        <v>5</v>
      </c>
      <c r="AZ103" s="33">
        <v>5</v>
      </c>
      <c r="BA103" s="33">
        <v>5</v>
      </c>
      <c r="BB103" s="33">
        <v>4</v>
      </c>
      <c r="BC103" s="33">
        <v>3</v>
      </c>
      <c r="BD103" s="33" t="s">
        <v>5</v>
      </c>
      <c r="BE103" s="33" t="s">
        <v>1153</v>
      </c>
      <c r="BF103" s="33">
        <v>4</v>
      </c>
      <c r="BG103" s="33">
        <v>4</v>
      </c>
      <c r="BH103" s="33">
        <v>4</v>
      </c>
      <c r="BI103" s="33">
        <v>4</v>
      </c>
      <c r="BJ103" s="33">
        <v>4</v>
      </c>
      <c r="BK103" s="33">
        <v>4</v>
      </c>
      <c r="BL103" s="33">
        <v>4</v>
      </c>
      <c r="BM103" s="33">
        <v>4</v>
      </c>
      <c r="BN103" s="33">
        <v>4</v>
      </c>
      <c r="BO103" s="33" t="s">
        <v>5</v>
      </c>
      <c r="BP103" s="33">
        <v>5</v>
      </c>
      <c r="BQ103" s="33">
        <v>5</v>
      </c>
      <c r="BR103" s="33">
        <v>5</v>
      </c>
      <c r="BS103" s="33" t="s">
        <v>5</v>
      </c>
      <c r="BT103" s="33">
        <v>5</v>
      </c>
      <c r="BU103" s="33" t="s">
        <v>1154</v>
      </c>
      <c r="BV103" s="33" t="s">
        <v>151</v>
      </c>
      <c r="BW103" s="33" t="s">
        <v>147</v>
      </c>
      <c r="CB103" s="33" t="s">
        <v>162</v>
      </c>
      <c r="CC103" s="33" t="s">
        <v>172</v>
      </c>
      <c r="CD103" s="33" t="s">
        <v>176</v>
      </c>
      <c r="CE103" s="33" t="s">
        <v>184</v>
      </c>
      <c r="CF103" s="33" t="s">
        <v>1155</v>
      </c>
      <c r="CG103" s="33" t="s">
        <v>203</v>
      </c>
      <c r="CH103" s="33" t="s">
        <v>532</v>
      </c>
      <c r="CI103" s="33" t="s">
        <v>208</v>
      </c>
      <c r="CJ103" s="33" t="s">
        <v>214</v>
      </c>
    </row>
    <row r="104" spans="1:88" ht="12.75" x14ac:dyDescent="0.2">
      <c r="A104" s="36">
        <v>42713.367892986113</v>
      </c>
      <c r="B104" s="33">
        <v>3</v>
      </c>
      <c r="C104" s="33">
        <v>5</v>
      </c>
      <c r="D104" s="33">
        <v>4</v>
      </c>
      <c r="E104" s="33">
        <v>4</v>
      </c>
      <c r="F104" s="33">
        <v>4</v>
      </c>
      <c r="G104" s="33">
        <v>5</v>
      </c>
      <c r="H104" s="33">
        <v>4</v>
      </c>
      <c r="I104" s="33">
        <v>3</v>
      </c>
      <c r="J104" s="33">
        <v>4</v>
      </c>
      <c r="K104" s="33">
        <v>3</v>
      </c>
      <c r="L104" s="33">
        <v>5</v>
      </c>
      <c r="M104" s="33">
        <v>5</v>
      </c>
      <c r="N104" s="33">
        <v>3</v>
      </c>
      <c r="O104" s="33">
        <v>3</v>
      </c>
      <c r="P104" s="33">
        <v>4</v>
      </c>
      <c r="Q104" s="33">
        <v>3</v>
      </c>
      <c r="R104" s="33">
        <v>3</v>
      </c>
      <c r="S104" s="33">
        <v>3</v>
      </c>
      <c r="T104" s="33">
        <v>3</v>
      </c>
      <c r="U104" s="33">
        <v>2</v>
      </c>
      <c r="V104" s="33">
        <v>2</v>
      </c>
      <c r="W104" s="33">
        <v>2</v>
      </c>
      <c r="X104" s="33">
        <v>2</v>
      </c>
      <c r="Y104" s="33">
        <v>3</v>
      </c>
      <c r="Z104" s="33">
        <v>3</v>
      </c>
      <c r="AA104" s="33">
        <v>3</v>
      </c>
      <c r="AB104" s="33">
        <v>4</v>
      </c>
      <c r="AC104" s="33">
        <v>2</v>
      </c>
      <c r="AD104" s="33">
        <v>3</v>
      </c>
      <c r="AE104" s="33">
        <v>4</v>
      </c>
      <c r="AF104" s="33">
        <v>3</v>
      </c>
      <c r="AG104" s="33">
        <v>3</v>
      </c>
      <c r="AH104" s="33">
        <v>5</v>
      </c>
      <c r="AI104" s="33">
        <v>3</v>
      </c>
      <c r="AJ104" s="33">
        <v>3</v>
      </c>
      <c r="AK104" s="33">
        <v>5</v>
      </c>
      <c r="AL104" s="33">
        <v>3</v>
      </c>
      <c r="AM104" s="33">
        <v>5</v>
      </c>
      <c r="AN104" s="33">
        <v>3</v>
      </c>
      <c r="AO104" s="33">
        <v>5</v>
      </c>
      <c r="AP104" s="33">
        <v>4</v>
      </c>
      <c r="AQ104" s="33">
        <v>4</v>
      </c>
      <c r="AR104" s="33">
        <v>4</v>
      </c>
      <c r="AS104" s="33">
        <v>2</v>
      </c>
      <c r="AT104" s="33">
        <v>5</v>
      </c>
      <c r="AU104" s="33">
        <v>5</v>
      </c>
      <c r="AV104" s="33">
        <v>2</v>
      </c>
      <c r="AW104" s="33">
        <v>3</v>
      </c>
      <c r="AX104" s="33">
        <v>4</v>
      </c>
      <c r="AY104" s="33">
        <v>3</v>
      </c>
      <c r="AZ104" s="33">
        <v>3</v>
      </c>
      <c r="BA104" s="33">
        <v>3</v>
      </c>
      <c r="BB104" s="33">
        <v>2</v>
      </c>
      <c r="BC104" s="33">
        <v>3</v>
      </c>
      <c r="BD104" s="33">
        <v>2</v>
      </c>
      <c r="BF104" s="33">
        <v>5</v>
      </c>
      <c r="BG104" s="33">
        <v>5</v>
      </c>
      <c r="BH104" s="33">
        <v>4</v>
      </c>
      <c r="BI104" s="33">
        <v>3</v>
      </c>
      <c r="BJ104" s="33" t="s">
        <v>5</v>
      </c>
      <c r="BK104" s="33">
        <v>4</v>
      </c>
      <c r="BL104" s="33">
        <v>5</v>
      </c>
      <c r="BM104" s="33">
        <v>4</v>
      </c>
      <c r="BN104" s="33">
        <v>4</v>
      </c>
      <c r="BO104" s="33">
        <v>5</v>
      </c>
      <c r="BP104" s="33">
        <v>4</v>
      </c>
      <c r="BQ104" s="33">
        <v>4</v>
      </c>
      <c r="BR104" s="33">
        <v>4</v>
      </c>
      <c r="BS104" s="33">
        <v>4</v>
      </c>
      <c r="BT104" s="33">
        <v>4</v>
      </c>
      <c r="BU104" s="33" t="s">
        <v>1156</v>
      </c>
      <c r="BV104" s="33" t="s">
        <v>151</v>
      </c>
      <c r="BW104" s="33" t="s">
        <v>149</v>
      </c>
      <c r="BZ104" s="33" t="s">
        <v>1157</v>
      </c>
      <c r="CB104" s="33" t="s">
        <v>163</v>
      </c>
      <c r="CC104" s="33" t="s">
        <v>171</v>
      </c>
      <c r="CD104" s="33" t="s">
        <v>179</v>
      </c>
      <c r="CE104" s="33" t="s">
        <v>183</v>
      </c>
      <c r="CF104" s="33" t="s">
        <v>1158</v>
      </c>
      <c r="CG104" s="33" t="s">
        <v>204</v>
      </c>
      <c r="CH104" s="33" t="s">
        <v>1125</v>
      </c>
      <c r="CI104" s="33" t="s">
        <v>208</v>
      </c>
      <c r="CJ104" s="33" t="s">
        <v>214</v>
      </c>
    </row>
    <row r="105" spans="1:88" ht="12.75" x14ac:dyDescent="0.2">
      <c r="A105" s="36">
        <v>42713.379141064812</v>
      </c>
      <c r="B105" s="33">
        <v>2</v>
      </c>
      <c r="C105" s="33">
        <v>5</v>
      </c>
      <c r="D105" s="33">
        <v>3</v>
      </c>
      <c r="E105" s="33">
        <v>2</v>
      </c>
      <c r="F105" s="33">
        <v>1</v>
      </c>
      <c r="G105" s="33">
        <v>4</v>
      </c>
      <c r="H105" s="33">
        <v>4</v>
      </c>
      <c r="I105" s="33">
        <v>2</v>
      </c>
      <c r="J105" s="33">
        <v>3</v>
      </c>
      <c r="K105" s="33">
        <v>2</v>
      </c>
      <c r="L105" s="33">
        <v>2</v>
      </c>
      <c r="M105" s="33">
        <v>2</v>
      </c>
      <c r="N105" s="33">
        <v>1</v>
      </c>
      <c r="O105" s="33">
        <v>2</v>
      </c>
      <c r="P105" s="33">
        <v>4</v>
      </c>
      <c r="Q105" s="33">
        <v>4</v>
      </c>
      <c r="R105" s="33">
        <v>3</v>
      </c>
      <c r="S105" s="33">
        <v>2</v>
      </c>
      <c r="T105" s="33">
        <v>1</v>
      </c>
      <c r="U105" s="33">
        <v>2</v>
      </c>
      <c r="V105" s="33">
        <v>1</v>
      </c>
      <c r="W105" s="33">
        <v>2</v>
      </c>
      <c r="X105" s="33">
        <v>2</v>
      </c>
      <c r="Y105" s="33">
        <v>2</v>
      </c>
      <c r="Z105" s="33">
        <v>3</v>
      </c>
      <c r="AA105" s="33">
        <v>3</v>
      </c>
      <c r="AB105" s="33">
        <v>2</v>
      </c>
      <c r="AC105" s="33">
        <v>2</v>
      </c>
      <c r="AD105" s="33">
        <v>2</v>
      </c>
      <c r="AE105" s="33">
        <v>1</v>
      </c>
      <c r="AF105" s="33">
        <v>2</v>
      </c>
      <c r="AG105" s="33">
        <v>1</v>
      </c>
      <c r="AH105" s="33">
        <v>4</v>
      </c>
      <c r="AI105" s="33">
        <v>2</v>
      </c>
      <c r="AJ105" s="33">
        <v>3</v>
      </c>
      <c r="AK105" s="33">
        <v>5</v>
      </c>
      <c r="AL105" s="33">
        <v>3</v>
      </c>
      <c r="AM105" s="33">
        <v>3</v>
      </c>
      <c r="AN105" s="33">
        <v>1</v>
      </c>
      <c r="AO105" s="33">
        <v>4</v>
      </c>
      <c r="AP105" s="33">
        <v>3</v>
      </c>
      <c r="AQ105" s="33">
        <v>2</v>
      </c>
      <c r="AR105" s="33">
        <v>3</v>
      </c>
      <c r="AS105" s="33">
        <v>2</v>
      </c>
      <c r="AT105" s="33">
        <v>3</v>
      </c>
      <c r="AU105" s="33">
        <v>2</v>
      </c>
      <c r="AV105" s="33">
        <v>1</v>
      </c>
      <c r="AW105" s="33">
        <v>3</v>
      </c>
      <c r="AX105" s="33">
        <v>4</v>
      </c>
      <c r="AY105" s="33">
        <v>4</v>
      </c>
      <c r="AZ105" s="33">
        <v>3</v>
      </c>
      <c r="BA105" s="33">
        <v>2</v>
      </c>
      <c r="BB105" s="33">
        <v>1</v>
      </c>
      <c r="BC105" s="33">
        <v>2</v>
      </c>
      <c r="BD105" s="33">
        <v>1</v>
      </c>
      <c r="BE105" s="33" t="s">
        <v>1159</v>
      </c>
      <c r="BF105" s="33">
        <v>4</v>
      </c>
      <c r="BG105" s="33">
        <v>3</v>
      </c>
      <c r="BH105" s="33">
        <v>4</v>
      </c>
      <c r="BI105" s="33">
        <v>2</v>
      </c>
      <c r="BJ105" s="33">
        <v>3</v>
      </c>
      <c r="BK105" s="33">
        <v>4</v>
      </c>
      <c r="BL105" s="33">
        <v>4</v>
      </c>
      <c r="BM105" s="33">
        <v>4</v>
      </c>
      <c r="BN105" s="33">
        <v>2</v>
      </c>
      <c r="BO105" s="33">
        <v>2</v>
      </c>
      <c r="BP105" s="33">
        <v>5</v>
      </c>
      <c r="BQ105" s="33">
        <v>4</v>
      </c>
      <c r="BR105" s="33">
        <v>4</v>
      </c>
      <c r="BS105" s="33">
        <v>3</v>
      </c>
      <c r="BT105" s="33">
        <v>3</v>
      </c>
      <c r="BU105" s="33" t="s">
        <v>1160</v>
      </c>
      <c r="BV105" s="33" t="s">
        <v>151</v>
      </c>
      <c r="BW105" s="33" t="s">
        <v>145</v>
      </c>
      <c r="BX105" s="33" t="s">
        <v>954</v>
      </c>
      <c r="CB105" s="33" t="s">
        <v>162</v>
      </c>
      <c r="CC105" s="33" t="s">
        <v>171</v>
      </c>
      <c r="CD105" s="33" t="s">
        <v>176</v>
      </c>
      <c r="CE105" s="33" t="s">
        <v>184</v>
      </c>
      <c r="CF105" s="33" t="s">
        <v>301</v>
      </c>
      <c r="CG105" s="33" t="s">
        <v>203</v>
      </c>
      <c r="CH105" s="33" t="s">
        <v>1161</v>
      </c>
      <c r="CI105" s="33" t="s">
        <v>208</v>
      </c>
      <c r="CJ105" s="33" t="s">
        <v>214</v>
      </c>
    </row>
    <row r="106" spans="1:88" ht="12.75" x14ac:dyDescent="0.2">
      <c r="A106" s="36">
        <v>42713.414964236115</v>
      </c>
      <c r="B106" s="33">
        <v>3</v>
      </c>
      <c r="C106" s="33">
        <v>5</v>
      </c>
      <c r="D106" s="33">
        <v>5</v>
      </c>
      <c r="E106" s="33">
        <v>1</v>
      </c>
      <c r="F106" s="33">
        <v>1</v>
      </c>
      <c r="G106" s="33">
        <v>5</v>
      </c>
      <c r="H106" s="33">
        <v>1</v>
      </c>
      <c r="I106" s="33">
        <v>1</v>
      </c>
      <c r="J106" s="33">
        <v>2</v>
      </c>
      <c r="K106" s="33">
        <v>4</v>
      </c>
      <c r="L106" s="33">
        <v>3</v>
      </c>
      <c r="M106" s="33">
        <v>3</v>
      </c>
      <c r="N106" s="33">
        <v>1</v>
      </c>
      <c r="O106" s="33">
        <v>1</v>
      </c>
      <c r="P106" s="33">
        <v>2</v>
      </c>
      <c r="Q106" s="33">
        <v>1</v>
      </c>
      <c r="R106" s="33">
        <v>1</v>
      </c>
      <c r="S106" s="33">
        <v>1</v>
      </c>
      <c r="T106" s="33">
        <v>1</v>
      </c>
      <c r="U106" s="33">
        <v>1</v>
      </c>
      <c r="V106" s="33">
        <v>1</v>
      </c>
      <c r="W106" s="33">
        <v>3</v>
      </c>
      <c r="X106" s="33">
        <v>5</v>
      </c>
      <c r="Y106" s="33">
        <v>5</v>
      </c>
      <c r="Z106" s="33">
        <v>5</v>
      </c>
      <c r="AA106" s="33">
        <v>5</v>
      </c>
      <c r="AB106" s="33">
        <v>5</v>
      </c>
      <c r="AC106" s="33">
        <v>5</v>
      </c>
      <c r="AD106" s="33">
        <v>4</v>
      </c>
      <c r="AE106" s="33">
        <v>4</v>
      </c>
      <c r="AF106" s="33">
        <v>5</v>
      </c>
      <c r="AG106" s="33">
        <v>4</v>
      </c>
      <c r="AH106" s="33">
        <v>5</v>
      </c>
      <c r="AI106" s="33">
        <v>5</v>
      </c>
      <c r="AJ106" s="33">
        <v>2</v>
      </c>
      <c r="AK106" s="33">
        <v>5</v>
      </c>
      <c r="AL106" s="33">
        <v>5</v>
      </c>
      <c r="AM106" s="33">
        <v>1</v>
      </c>
      <c r="AN106" s="33">
        <v>1</v>
      </c>
      <c r="AO106" s="33">
        <v>5</v>
      </c>
      <c r="AP106" s="33">
        <v>1</v>
      </c>
      <c r="AQ106" s="33">
        <v>1</v>
      </c>
      <c r="AR106" s="33">
        <v>2</v>
      </c>
      <c r="AS106" s="33">
        <v>4</v>
      </c>
      <c r="AT106" s="33">
        <v>1</v>
      </c>
      <c r="AU106" s="33">
        <v>3</v>
      </c>
      <c r="AV106" s="33">
        <v>1</v>
      </c>
      <c r="AW106" s="33">
        <v>1</v>
      </c>
      <c r="AX106" s="33">
        <v>2</v>
      </c>
      <c r="AY106" s="33">
        <v>1</v>
      </c>
      <c r="AZ106" s="33">
        <v>1</v>
      </c>
      <c r="BA106" s="33">
        <v>1</v>
      </c>
      <c r="BB106" s="33">
        <v>1</v>
      </c>
      <c r="BC106" s="33">
        <v>1</v>
      </c>
      <c r="BD106" s="33">
        <v>1</v>
      </c>
      <c r="BF106" s="33">
        <v>5</v>
      </c>
      <c r="BG106" s="33">
        <v>5</v>
      </c>
      <c r="BH106" s="33">
        <v>5</v>
      </c>
      <c r="BI106" s="33">
        <v>5</v>
      </c>
      <c r="BJ106" s="33">
        <v>5</v>
      </c>
      <c r="BK106" s="33">
        <v>4</v>
      </c>
      <c r="BL106" s="33">
        <v>4</v>
      </c>
      <c r="BM106" s="33">
        <v>5</v>
      </c>
      <c r="BN106" s="33">
        <v>5</v>
      </c>
      <c r="BO106" s="33">
        <v>2</v>
      </c>
      <c r="BP106" s="33">
        <v>5</v>
      </c>
      <c r="BQ106" s="33">
        <v>5</v>
      </c>
      <c r="BR106" s="33">
        <v>5</v>
      </c>
      <c r="BS106" s="33">
        <v>5</v>
      </c>
      <c r="BT106" s="33">
        <v>5</v>
      </c>
      <c r="BU106" s="33" t="s">
        <v>1162</v>
      </c>
      <c r="BV106" s="33" t="s">
        <v>151</v>
      </c>
      <c r="BW106" s="33" t="s">
        <v>147</v>
      </c>
      <c r="BX106" s="33" t="s">
        <v>998</v>
      </c>
      <c r="BY106" s="33" t="s">
        <v>946</v>
      </c>
      <c r="CB106" s="33" t="s">
        <v>163</v>
      </c>
      <c r="CC106" s="33" t="s">
        <v>171</v>
      </c>
      <c r="CD106" s="33" t="s">
        <v>176</v>
      </c>
      <c r="CE106" s="33" t="s">
        <v>183</v>
      </c>
      <c r="CF106" s="33" t="s">
        <v>301</v>
      </c>
      <c r="CG106" s="33" t="s">
        <v>192</v>
      </c>
      <c r="CH106" s="33" t="s">
        <v>1163</v>
      </c>
      <c r="CI106" s="33" t="s">
        <v>208</v>
      </c>
      <c r="CJ106" s="33" t="s">
        <v>214</v>
      </c>
    </row>
    <row r="107" spans="1:88" ht="12.75" x14ac:dyDescent="0.2">
      <c r="A107" s="36">
        <v>42713.421946817129</v>
      </c>
      <c r="B107" s="33">
        <v>2</v>
      </c>
      <c r="C107" s="33">
        <v>4</v>
      </c>
      <c r="D107" s="33">
        <v>3</v>
      </c>
      <c r="E107" s="33">
        <v>3</v>
      </c>
      <c r="F107" s="33">
        <v>2</v>
      </c>
      <c r="G107" s="33">
        <v>5</v>
      </c>
      <c r="H107" s="33">
        <v>5</v>
      </c>
      <c r="I107" s="33">
        <v>5</v>
      </c>
      <c r="J107" s="33">
        <v>5</v>
      </c>
      <c r="K107" s="33">
        <v>2</v>
      </c>
      <c r="L107" s="33">
        <v>3</v>
      </c>
      <c r="M107" s="33">
        <v>3</v>
      </c>
      <c r="N107" s="33">
        <v>3</v>
      </c>
      <c r="O107" s="33">
        <v>3</v>
      </c>
      <c r="P107" s="33">
        <v>5</v>
      </c>
      <c r="Q107" s="33">
        <v>2</v>
      </c>
      <c r="R107" s="33">
        <v>1</v>
      </c>
      <c r="S107" s="33">
        <v>2</v>
      </c>
      <c r="T107" s="33">
        <v>4</v>
      </c>
      <c r="U107" s="33">
        <v>4</v>
      </c>
      <c r="V107" s="33">
        <v>2</v>
      </c>
      <c r="W107" s="33">
        <v>4</v>
      </c>
      <c r="X107" s="33">
        <v>2</v>
      </c>
      <c r="Y107" s="33">
        <v>3</v>
      </c>
      <c r="Z107" s="33">
        <v>2</v>
      </c>
      <c r="AA107" s="33">
        <v>3</v>
      </c>
      <c r="AB107" s="33">
        <v>2</v>
      </c>
      <c r="AC107" s="33">
        <v>3</v>
      </c>
      <c r="AD107" s="33">
        <v>4</v>
      </c>
      <c r="AE107" s="33">
        <v>2</v>
      </c>
      <c r="AF107" s="33">
        <v>3</v>
      </c>
      <c r="AG107" s="33">
        <v>3</v>
      </c>
      <c r="AH107" s="33">
        <v>4</v>
      </c>
      <c r="AI107" s="33">
        <v>3</v>
      </c>
      <c r="AJ107" s="33">
        <v>2</v>
      </c>
      <c r="AK107" s="33">
        <v>4</v>
      </c>
      <c r="AL107" s="33">
        <v>5</v>
      </c>
      <c r="AM107" s="33">
        <v>3</v>
      </c>
      <c r="AN107" s="33">
        <v>2</v>
      </c>
      <c r="AO107" s="33">
        <v>5</v>
      </c>
      <c r="AP107" s="33">
        <v>5</v>
      </c>
      <c r="AQ107" s="33">
        <v>5</v>
      </c>
      <c r="AR107" s="33">
        <v>5</v>
      </c>
      <c r="AS107" s="33">
        <v>2</v>
      </c>
      <c r="AT107" s="33">
        <v>3</v>
      </c>
      <c r="AU107" s="33">
        <v>4</v>
      </c>
      <c r="AV107" s="33">
        <v>2</v>
      </c>
      <c r="AW107" s="33">
        <v>4</v>
      </c>
      <c r="AX107" s="33">
        <v>5</v>
      </c>
      <c r="AY107" s="33">
        <v>3</v>
      </c>
      <c r="AZ107" s="33">
        <v>1</v>
      </c>
      <c r="BA107" s="33">
        <v>2</v>
      </c>
      <c r="BB107" s="33">
        <v>4</v>
      </c>
      <c r="BC107" s="33">
        <v>4</v>
      </c>
      <c r="BD107" s="33">
        <v>2</v>
      </c>
      <c r="BF107" s="33">
        <v>3</v>
      </c>
      <c r="BG107" s="33">
        <v>4</v>
      </c>
      <c r="BH107" s="33">
        <v>3</v>
      </c>
      <c r="BI107" s="33">
        <v>2</v>
      </c>
      <c r="BJ107" s="33">
        <v>4</v>
      </c>
      <c r="BK107" s="33">
        <v>2</v>
      </c>
      <c r="BL107" s="33">
        <v>3</v>
      </c>
      <c r="BM107" s="33">
        <v>2</v>
      </c>
      <c r="BN107" s="33">
        <v>1</v>
      </c>
      <c r="BO107" s="33">
        <v>2</v>
      </c>
      <c r="BP107" s="33">
        <v>3</v>
      </c>
      <c r="BQ107" s="33">
        <v>3</v>
      </c>
      <c r="BR107" s="33">
        <v>4</v>
      </c>
      <c r="BS107" s="33">
        <v>3</v>
      </c>
      <c r="BT107" s="33">
        <v>2</v>
      </c>
      <c r="BV107" s="33" t="s">
        <v>931</v>
      </c>
      <c r="CB107" s="33" t="s">
        <v>163</v>
      </c>
      <c r="CC107" s="33" t="s">
        <v>170</v>
      </c>
      <c r="CD107" s="33" t="s">
        <v>176</v>
      </c>
      <c r="CE107" s="33" t="s">
        <v>183</v>
      </c>
      <c r="CF107" s="33" t="s">
        <v>1164</v>
      </c>
      <c r="CG107" s="33" t="s">
        <v>204</v>
      </c>
      <c r="CH107" s="33" t="s">
        <v>534</v>
      </c>
      <c r="CI107" s="33" t="s">
        <v>208</v>
      </c>
      <c r="CJ107" s="33" t="s">
        <v>214</v>
      </c>
    </row>
    <row r="108" spans="1:88" ht="12.75" x14ac:dyDescent="0.2">
      <c r="A108" s="36">
        <v>42713.435997719906</v>
      </c>
      <c r="B108" s="33">
        <v>3</v>
      </c>
      <c r="C108" s="33">
        <v>1</v>
      </c>
      <c r="D108" s="33">
        <v>1</v>
      </c>
      <c r="E108" s="33">
        <v>5</v>
      </c>
      <c r="F108" s="33">
        <v>3</v>
      </c>
      <c r="G108" s="33">
        <v>4</v>
      </c>
      <c r="H108" s="33">
        <v>1</v>
      </c>
      <c r="I108" s="33">
        <v>3</v>
      </c>
      <c r="J108" s="33">
        <v>2</v>
      </c>
      <c r="K108" s="33">
        <v>5</v>
      </c>
      <c r="L108" s="33">
        <v>3</v>
      </c>
      <c r="M108" s="33">
        <v>5</v>
      </c>
      <c r="N108" s="33">
        <v>3</v>
      </c>
      <c r="O108" s="33">
        <v>5</v>
      </c>
      <c r="P108" s="33">
        <v>2</v>
      </c>
      <c r="Q108" s="33">
        <v>5</v>
      </c>
      <c r="R108" s="33">
        <v>5</v>
      </c>
      <c r="S108" s="33">
        <v>2</v>
      </c>
      <c r="T108" s="33">
        <v>4</v>
      </c>
      <c r="U108" s="33">
        <v>2</v>
      </c>
      <c r="V108" s="33">
        <v>2</v>
      </c>
      <c r="W108" s="33">
        <v>4</v>
      </c>
      <c r="X108" s="33">
        <v>3</v>
      </c>
      <c r="Y108" s="33">
        <v>5</v>
      </c>
      <c r="Z108" s="33">
        <v>4</v>
      </c>
      <c r="AA108" s="33">
        <v>5</v>
      </c>
      <c r="AB108" s="33">
        <v>4</v>
      </c>
      <c r="AC108" s="33">
        <v>4</v>
      </c>
      <c r="AD108" s="33">
        <v>3</v>
      </c>
      <c r="AE108" s="33">
        <v>3</v>
      </c>
      <c r="AF108" s="33">
        <v>4</v>
      </c>
      <c r="AG108" s="33">
        <v>3</v>
      </c>
      <c r="AH108" s="33">
        <v>4</v>
      </c>
      <c r="AI108" s="33">
        <v>3</v>
      </c>
      <c r="AJ108" s="33">
        <v>4</v>
      </c>
      <c r="AK108" s="33">
        <v>2</v>
      </c>
      <c r="AL108" s="33">
        <v>1</v>
      </c>
      <c r="AM108" s="33">
        <v>5</v>
      </c>
      <c r="AN108" s="33">
        <v>4</v>
      </c>
      <c r="AO108" s="33">
        <v>4</v>
      </c>
      <c r="AP108" s="33">
        <v>1</v>
      </c>
      <c r="AQ108" s="33">
        <v>2</v>
      </c>
      <c r="AR108" s="33">
        <v>2</v>
      </c>
      <c r="AS108" s="33">
        <v>5</v>
      </c>
      <c r="AT108" s="33">
        <v>4</v>
      </c>
      <c r="AU108" s="33">
        <v>5</v>
      </c>
      <c r="AV108" s="33">
        <v>2</v>
      </c>
      <c r="AW108" s="33">
        <v>5</v>
      </c>
      <c r="AX108" s="33">
        <v>3</v>
      </c>
      <c r="AY108" s="33">
        <v>5</v>
      </c>
      <c r="AZ108" s="33">
        <v>4</v>
      </c>
      <c r="BA108" s="33">
        <v>2</v>
      </c>
      <c r="BB108" s="33">
        <v>4</v>
      </c>
      <c r="BC108" s="33">
        <v>5</v>
      </c>
      <c r="BD108" s="33">
        <v>2</v>
      </c>
      <c r="BE108" s="33" t="s">
        <v>1165</v>
      </c>
      <c r="BF108" s="33">
        <v>2</v>
      </c>
      <c r="BG108" s="33">
        <v>4</v>
      </c>
      <c r="BH108" s="33">
        <v>5</v>
      </c>
      <c r="BI108" s="33">
        <v>3</v>
      </c>
      <c r="BJ108" s="33">
        <v>4</v>
      </c>
      <c r="BK108" s="33">
        <v>3</v>
      </c>
      <c r="BL108" s="33">
        <v>3</v>
      </c>
      <c r="BM108" s="33">
        <v>5</v>
      </c>
      <c r="BN108" s="33">
        <v>3</v>
      </c>
      <c r="BO108" s="33">
        <v>3</v>
      </c>
      <c r="BP108" s="33">
        <v>5</v>
      </c>
      <c r="BQ108" s="33">
        <v>5</v>
      </c>
      <c r="BR108" s="33">
        <v>5</v>
      </c>
      <c r="BS108" s="33">
        <v>5</v>
      </c>
      <c r="BT108" s="33">
        <v>5</v>
      </c>
      <c r="BU108" s="33" t="s">
        <v>1166</v>
      </c>
      <c r="BV108" s="33" t="s">
        <v>151</v>
      </c>
      <c r="BW108" s="33" t="s">
        <v>146</v>
      </c>
      <c r="CB108" s="33" t="s">
        <v>163</v>
      </c>
      <c r="CC108" s="33" t="s">
        <v>169</v>
      </c>
      <c r="CD108" s="33" t="s">
        <v>176</v>
      </c>
      <c r="CE108" s="33" t="s">
        <v>183</v>
      </c>
      <c r="CF108" s="33" t="s">
        <v>1167</v>
      </c>
      <c r="CG108" s="33" t="s">
        <v>204</v>
      </c>
      <c r="CH108" s="33" t="s">
        <v>1168</v>
      </c>
      <c r="CI108" s="33" t="s">
        <v>210</v>
      </c>
      <c r="CJ108" s="33" t="s">
        <v>217</v>
      </c>
    </row>
    <row r="109" spans="1:88" ht="12.75" x14ac:dyDescent="0.2">
      <c r="A109" s="36">
        <v>42713.466671909722</v>
      </c>
      <c r="B109" s="33">
        <v>4</v>
      </c>
      <c r="C109" s="33">
        <v>5</v>
      </c>
      <c r="D109" s="33">
        <v>4</v>
      </c>
      <c r="E109" s="33">
        <v>4</v>
      </c>
      <c r="F109" s="33">
        <v>1</v>
      </c>
      <c r="G109" s="33">
        <v>5</v>
      </c>
      <c r="H109" s="33">
        <v>1</v>
      </c>
      <c r="I109" s="33">
        <v>1</v>
      </c>
      <c r="J109" s="33">
        <v>2</v>
      </c>
      <c r="K109" s="33">
        <v>3</v>
      </c>
      <c r="L109" s="33">
        <v>1</v>
      </c>
      <c r="M109" s="33">
        <v>3</v>
      </c>
      <c r="N109" s="33">
        <v>1</v>
      </c>
      <c r="O109" s="33">
        <v>3</v>
      </c>
      <c r="P109" s="33">
        <v>2</v>
      </c>
      <c r="Q109" s="33">
        <v>2</v>
      </c>
      <c r="R109" s="33">
        <v>3</v>
      </c>
      <c r="S109" s="33">
        <v>1</v>
      </c>
      <c r="T109" s="33">
        <v>1</v>
      </c>
      <c r="U109" s="33">
        <v>3</v>
      </c>
      <c r="V109" s="33">
        <v>1</v>
      </c>
      <c r="W109" s="33">
        <v>2</v>
      </c>
      <c r="X109" s="33">
        <v>4</v>
      </c>
      <c r="Y109" s="33">
        <v>5</v>
      </c>
      <c r="Z109" s="33">
        <v>1</v>
      </c>
      <c r="AA109" s="33">
        <v>4</v>
      </c>
      <c r="AB109" s="33">
        <v>1</v>
      </c>
      <c r="AC109" s="33">
        <v>4</v>
      </c>
      <c r="AD109" s="33">
        <v>3</v>
      </c>
      <c r="AE109" s="33">
        <v>3</v>
      </c>
      <c r="AF109" s="33">
        <v>4</v>
      </c>
      <c r="AG109" s="33">
        <v>5</v>
      </c>
      <c r="AH109" s="33">
        <v>4</v>
      </c>
      <c r="AI109" s="33">
        <v>4</v>
      </c>
      <c r="AJ109" s="33">
        <v>3</v>
      </c>
      <c r="AK109" s="33">
        <v>4</v>
      </c>
      <c r="AL109" s="33">
        <v>4</v>
      </c>
      <c r="AM109" s="33">
        <v>4</v>
      </c>
      <c r="AN109" s="33">
        <v>1</v>
      </c>
      <c r="AO109" s="33">
        <v>5</v>
      </c>
      <c r="AP109" s="33">
        <v>2</v>
      </c>
      <c r="AQ109" s="33">
        <v>1</v>
      </c>
      <c r="AR109" s="33">
        <v>1</v>
      </c>
      <c r="AS109" s="33">
        <v>2</v>
      </c>
      <c r="AT109" s="33">
        <v>1</v>
      </c>
      <c r="AU109" s="33">
        <v>5</v>
      </c>
      <c r="AV109" s="33">
        <v>2</v>
      </c>
      <c r="AW109" s="33">
        <v>3</v>
      </c>
      <c r="AX109" s="33">
        <v>4</v>
      </c>
      <c r="AY109" s="33">
        <v>2</v>
      </c>
      <c r="AZ109" s="33">
        <v>3</v>
      </c>
      <c r="BA109" s="33">
        <v>1</v>
      </c>
      <c r="BB109" s="33">
        <v>1</v>
      </c>
      <c r="BC109" s="33">
        <v>2</v>
      </c>
      <c r="BD109" s="33">
        <v>1</v>
      </c>
      <c r="BF109" s="33">
        <v>1</v>
      </c>
      <c r="BG109" s="33">
        <v>5</v>
      </c>
      <c r="BH109" s="33">
        <v>5</v>
      </c>
      <c r="BI109" s="33">
        <v>4</v>
      </c>
      <c r="BJ109" s="33">
        <v>4</v>
      </c>
      <c r="BK109" s="33">
        <v>3</v>
      </c>
      <c r="BL109" s="33">
        <v>5</v>
      </c>
      <c r="BM109" s="33">
        <v>3</v>
      </c>
      <c r="BN109" s="33">
        <v>2</v>
      </c>
      <c r="BO109" s="33">
        <v>2</v>
      </c>
      <c r="BP109" s="33">
        <v>4</v>
      </c>
      <c r="BQ109" s="33">
        <v>5</v>
      </c>
      <c r="BR109" s="33">
        <v>4</v>
      </c>
      <c r="BS109" s="33">
        <v>5</v>
      </c>
      <c r="BT109" s="33">
        <v>4</v>
      </c>
      <c r="BU109" s="33" t="s">
        <v>1169</v>
      </c>
      <c r="BV109" s="33" t="s">
        <v>151</v>
      </c>
      <c r="BW109" s="33" t="s">
        <v>145</v>
      </c>
      <c r="BX109" s="33" t="s">
        <v>1009</v>
      </c>
      <c r="CB109" s="33" t="s">
        <v>162</v>
      </c>
      <c r="CC109" s="33" t="s">
        <v>171</v>
      </c>
      <c r="CD109" s="33" t="s">
        <v>176</v>
      </c>
      <c r="CE109" s="33" t="s">
        <v>183</v>
      </c>
      <c r="CF109" s="33" t="s">
        <v>1170</v>
      </c>
      <c r="CG109" s="33" t="s">
        <v>202</v>
      </c>
      <c r="CH109" s="33" t="s">
        <v>1171</v>
      </c>
      <c r="CI109" s="33" t="s">
        <v>208</v>
      </c>
      <c r="CJ109" s="33" t="s">
        <v>214</v>
      </c>
    </row>
    <row r="110" spans="1:88" ht="12.75" x14ac:dyDescent="0.2">
      <c r="A110" s="36">
        <v>42713.506302337963</v>
      </c>
      <c r="B110" s="33">
        <v>4</v>
      </c>
      <c r="C110" s="33">
        <v>5</v>
      </c>
      <c r="D110" s="33">
        <v>5</v>
      </c>
      <c r="E110" s="33">
        <v>4</v>
      </c>
      <c r="F110" s="33">
        <v>4</v>
      </c>
      <c r="G110" s="33">
        <v>5</v>
      </c>
      <c r="H110" s="33">
        <v>5</v>
      </c>
      <c r="I110" s="33">
        <v>3</v>
      </c>
      <c r="J110" s="33">
        <v>4</v>
      </c>
      <c r="K110" s="33">
        <v>2</v>
      </c>
      <c r="L110" s="33">
        <v>3</v>
      </c>
      <c r="M110" s="33">
        <v>3</v>
      </c>
      <c r="N110" s="33">
        <v>3</v>
      </c>
      <c r="O110" s="33">
        <v>2</v>
      </c>
      <c r="P110" s="33">
        <v>4</v>
      </c>
      <c r="Q110" s="33">
        <v>3</v>
      </c>
      <c r="R110" s="33">
        <v>4</v>
      </c>
      <c r="S110" s="33">
        <v>3</v>
      </c>
      <c r="T110" s="33">
        <v>3</v>
      </c>
      <c r="U110" s="33">
        <v>3</v>
      </c>
      <c r="V110" s="33">
        <v>2</v>
      </c>
      <c r="W110" s="33">
        <v>4</v>
      </c>
      <c r="X110" s="33">
        <v>3</v>
      </c>
      <c r="Y110" s="33">
        <v>4</v>
      </c>
      <c r="Z110" s="33">
        <v>4</v>
      </c>
      <c r="AA110" s="33">
        <v>4</v>
      </c>
      <c r="AB110" s="33">
        <v>3</v>
      </c>
      <c r="AC110" s="33">
        <v>4</v>
      </c>
      <c r="AD110" s="33">
        <v>4</v>
      </c>
      <c r="AE110" s="33">
        <v>4</v>
      </c>
      <c r="AF110" s="33">
        <v>4</v>
      </c>
      <c r="AG110" s="33">
        <v>4</v>
      </c>
      <c r="AH110" s="33">
        <v>4</v>
      </c>
      <c r="AI110" s="33">
        <v>3</v>
      </c>
      <c r="AJ110" s="33">
        <v>4</v>
      </c>
      <c r="AK110" s="33">
        <v>5</v>
      </c>
      <c r="AL110" s="33">
        <v>5</v>
      </c>
      <c r="AM110" s="33">
        <v>4</v>
      </c>
      <c r="AN110" s="33">
        <v>5</v>
      </c>
      <c r="AO110" s="33">
        <v>5</v>
      </c>
      <c r="AP110" s="33">
        <v>5</v>
      </c>
      <c r="AQ110" s="33">
        <v>3</v>
      </c>
      <c r="AR110" s="33">
        <v>4</v>
      </c>
      <c r="AS110" s="33">
        <v>2</v>
      </c>
      <c r="AT110" s="33">
        <v>3</v>
      </c>
      <c r="AU110" s="33">
        <v>4</v>
      </c>
      <c r="AV110" s="33">
        <v>3</v>
      </c>
      <c r="AW110" s="33">
        <v>3</v>
      </c>
      <c r="AX110" s="33">
        <v>5</v>
      </c>
      <c r="AY110" s="33">
        <v>4</v>
      </c>
      <c r="AZ110" s="33">
        <v>3</v>
      </c>
      <c r="BA110" s="33">
        <v>3</v>
      </c>
      <c r="BB110" s="33">
        <v>2</v>
      </c>
      <c r="BC110" s="33">
        <v>3</v>
      </c>
      <c r="BD110" s="33">
        <v>3</v>
      </c>
      <c r="BF110" s="33">
        <v>4</v>
      </c>
      <c r="BG110" s="33">
        <v>4</v>
      </c>
      <c r="BH110" s="33">
        <v>4</v>
      </c>
      <c r="BI110" s="33">
        <v>3</v>
      </c>
      <c r="BJ110" s="33">
        <v>4</v>
      </c>
      <c r="BK110" s="33">
        <v>3</v>
      </c>
      <c r="BL110" s="33">
        <v>4</v>
      </c>
      <c r="BM110" s="33">
        <v>4</v>
      </c>
      <c r="BN110" s="33">
        <v>5</v>
      </c>
      <c r="BO110" s="33">
        <v>4</v>
      </c>
      <c r="BP110" s="33">
        <v>4</v>
      </c>
      <c r="BQ110" s="33">
        <v>4</v>
      </c>
      <c r="BR110" s="33">
        <v>5</v>
      </c>
      <c r="BS110" s="33">
        <v>5</v>
      </c>
      <c r="BT110" s="33">
        <v>3</v>
      </c>
      <c r="BV110" s="33" t="s">
        <v>145</v>
      </c>
      <c r="CB110" s="33" t="s">
        <v>163</v>
      </c>
      <c r="CC110" s="33" t="s">
        <v>171</v>
      </c>
      <c r="CD110" s="33" t="s">
        <v>179</v>
      </c>
      <c r="CE110" s="33" t="s">
        <v>183</v>
      </c>
      <c r="CF110" s="33" t="s">
        <v>1172</v>
      </c>
      <c r="CG110" s="33" t="s">
        <v>202</v>
      </c>
      <c r="CH110" s="33" t="s">
        <v>372</v>
      </c>
      <c r="CI110" s="33" t="s">
        <v>208</v>
      </c>
      <c r="CJ110" s="33" t="s">
        <v>214</v>
      </c>
    </row>
    <row r="111" spans="1:88" ht="12.75" x14ac:dyDescent="0.2">
      <c r="A111" s="36">
        <v>42713.517746967591</v>
      </c>
      <c r="B111" s="33">
        <v>1</v>
      </c>
      <c r="C111" s="33">
        <v>5</v>
      </c>
      <c r="D111" s="33">
        <v>5</v>
      </c>
      <c r="E111" s="33">
        <v>3</v>
      </c>
      <c r="F111" s="33">
        <v>1</v>
      </c>
      <c r="G111" s="33">
        <v>5</v>
      </c>
      <c r="H111" s="33">
        <v>4</v>
      </c>
      <c r="I111" s="33">
        <v>4</v>
      </c>
      <c r="J111" s="33">
        <v>2</v>
      </c>
      <c r="K111" s="33">
        <v>5</v>
      </c>
      <c r="L111" s="33">
        <v>4</v>
      </c>
      <c r="M111" s="33">
        <v>1</v>
      </c>
      <c r="N111" s="33">
        <v>2</v>
      </c>
      <c r="O111" s="33">
        <v>5</v>
      </c>
      <c r="P111" s="33">
        <v>1</v>
      </c>
      <c r="Q111" s="33">
        <v>5</v>
      </c>
      <c r="R111" s="33">
        <v>2</v>
      </c>
      <c r="S111" s="33">
        <v>2</v>
      </c>
      <c r="T111" s="33">
        <v>4</v>
      </c>
      <c r="U111" s="33">
        <v>5</v>
      </c>
      <c r="V111" s="33">
        <v>2</v>
      </c>
      <c r="W111" s="33">
        <v>3</v>
      </c>
      <c r="X111" s="33">
        <v>1</v>
      </c>
      <c r="Y111" s="33">
        <v>5</v>
      </c>
      <c r="Z111" s="33">
        <v>5</v>
      </c>
      <c r="AA111" s="33">
        <v>5</v>
      </c>
      <c r="AB111" s="33">
        <v>3</v>
      </c>
      <c r="AC111" s="33">
        <v>5</v>
      </c>
      <c r="AD111" s="33">
        <v>1</v>
      </c>
      <c r="AE111" s="33">
        <v>3</v>
      </c>
      <c r="AF111" s="33">
        <v>5</v>
      </c>
      <c r="AG111" s="33">
        <v>5</v>
      </c>
      <c r="AH111" s="33">
        <v>5</v>
      </c>
      <c r="AI111" s="33">
        <v>4</v>
      </c>
      <c r="AJ111" s="33">
        <v>2</v>
      </c>
      <c r="AK111" s="33">
        <v>5</v>
      </c>
      <c r="AL111" s="33">
        <v>5</v>
      </c>
      <c r="AM111" s="33">
        <v>4</v>
      </c>
      <c r="AN111" s="33">
        <v>3</v>
      </c>
      <c r="AO111" s="33">
        <v>5</v>
      </c>
      <c r="AP111" s="33">
        <v>5</v>
      </c>
      <c r="AQ111" s="33">
        <v>5</v>
      </c>
      <c r="AR111" s="33">
        <v>5</v>
      </c>
      <c r="AS111" s="33">
        <v>5</v>
      </c>
      <c r="AT111" s="33">
        <v>5</v>
      </c>
      <c r="AU111" s="33">
        <v>1</v>
      </c>
      <c r="AV111" s="33">
        <v>3</v>
      </c>
      <c r="AW111" s="33">
        <v>5</v>
      </c>
      <c r="AX111" s="33">
        <v>1</v>
      </c>
      <c r="AY111" s="33">
        <v>5</v>
      </c>
      <c r="AZ111" s="33">
        <v>5</v>
      </c>
      <c r="BA111" s="33">
        <v>4</v>
      </c>
      <c r="BB111" s="33">
        <v>5</v>
      </c>
      <c r="BC111" s="33">
        <v>5</v>
      </c>
      <c r="BD111" s="33">
        <v>5</v>
      </c>
      <c r="BF111" s="33">
        <v>5</v>
      </c>
      <c r="BG111" s="33" t="s">
        <v>5</v>
      </c>
      <c r="BH111" s="33" t="s">
        <v>5</v>
      </c>
      <c r="BI111" s="33">
        <v>4</v>
      </c>
      <c r="BJ111" s="33" t="s">
        <v>5</v>
      </c>
      <c r="BK111" s="33" t="s">
        <v>5</v>
      </c>
      <c r="BL111" s="33" t="s">
        <v>5</v>
      </c>
      <c r="BM111" s="33" t="s">
        <v>5</v>
      </c>
      <c r="BN111" s="33" t="s">
        <v>5</v>
      </c>
      <c r="BO111" s="33" t="s">
        <v>5</v>
      </c>
      <c r="BP111" s="33">
        <v>3</v>
      </c>
      <c r="BQ111" s="33">
        <v>5</v>
      </c>
      <c r="BR111" s="33">
        <v>5</v>
      </c>
      <c r="BS111" s="33">
        <v>4</v>
      </c>
      <c r="BT111" s="33">
        <v>5</v>
      </c>
      <c r="BU111" s="33" t="s">
        <v>1173</v>
      </c>
      <c r="BV111" s="33" t="s">
        <v>151</v>
      </c>
      <c r="BW111" s="33" t="s">
        <v>149</v>
      </c>
      <c r="BZ111" s="33" t="s">
        <v>1139</v>
      </c>
      <c r="CB111" s="33" t="s">
        <v>163</v>
      </c>
      <c r="CC111" s="33" t="s">
        <v>170</v>
      </c>
      <c r="CD111" s="33" t="s">
        <v>180</v>
      </c>
      <c r="CE111" s="33" t="s">
        <v>183</v>
      </c>
      <c r="CF111" s="33" t="s">
        <v>301</v>
      </c>
      <c r="CG111" s="33" t="s">
        <v>192</v>
      </c>
      <c r="CH111" s="33" t="s">
        <v>155</v>
      </c>
      <c r="CI111" s="33" t="s">
        <v>208</v>
      </c>
      <c r="CJ111" s="33" t="s">
        <v>214</v>
      </c>
    </row>
    <row r="112" spans="1:88" ht="12.75" x14ac:dyDescent="0.2">
      <c r="A112" s="36">
        <v>42713.598908449072</v>
      </c>
      <c r="B112" s="33">
        <v>3</v>
      </c>
      <c r="C112" s="33">
        <v>5</v>
      </c>
      <c r="D112" s="33">
        <v>5</v>
      </c>
      <c r="E112" s="33">
        <v>3</v>
      </c>
      <c r="F112" s="33">
        <v>1</v>
      </c>
      <c r="G112" s="33">
        <v>5</v>
      </c>
      <c r="H112" s="33">
        <v>3</v>
      </c>
      <c r="I112" s="33">
        <v>5</v>
      </c>
      <c r="J112" s="33">
        <v>4</v>
      </c>
      <c r="K112" s="33">
        <v>5</v>
      </c>
      <c r="L112" s="33">
        <v>3</v>
      </c>
      <c r="M112" s="33">
        <v>3</v>
      </c>
      <c r="N112" s="33">
        <v>4</v>
      </c>
      <c r="O112" s="33">
        <v>4</v>
      </c>
      <c r="P112" s="33">
        <v>2</v>
      </c>
      <c r="Q112" s="33">
        <v>5</v>
      </c>
      <c r="R112" s="33">
        <v>5</v>
      </c>
      <c r="S112" s="33">
        <v>1</v>
      </c>
      <c r="T112" s="33">
        <v>1</v>
      </c>
      <c r="U112" s="33">
        <v>3</v>
      </c>
      <c r="V112" s="33">
        <v>3</v>
      </c>
      <c r="W112" s="33">
        <v>5</v>
      </c>
      <c r="X112" s="33">
        <v>5</v>
      </c>
      <c r="Y112" s="33">
        <v>5</v>
      </c>
      <c r="Z112" s="33">
        <v>5</v>
      </c>
      <c r="AA112" s="33">
        <v>4</v>
      </c>
      <c r="AB112" s="33">
        <v>5</v>
      </c>
      <c r="AC112" s="33">
        <v>4</v>
      </c>
      <c r="AD112" s="33">
        <v>4</v>
      </c>
      <c r="AE112" s="33">
        <v>4</v>
      </c>
      <c r="AF112" s="33">
        <v>5</v>
      </c>
      <c r="AG112" s="33">
        <v>4</v>
      </c>
      <c r="AH112" s="33">
        <v>4</v>
      </c>
      <c r="AI112" s="33">
        <v>5</v>
      </c>
      <c r="AJ112" s="33" t="s">
        <v>5</v>
      </c>
      <c r="AK112" s="33">
        <v>5</v>
      </c>
      <c r="AL112" s="33">
        <v>5</v>
      </c>
      <c r="AM112" s="33">
        <v>3</v>
      </c>
      <c r="AN112" s="33" t="s">
        <v>5</v>
      </c>
      <c r="AO112" s="33">
        <v>5</v>
      </c>
      <c r="AP112" s="33" t="s">
        <v>5</v>
      </c>
      <c r="AQ112" s="33">
        <v>5</v>
      </c>
      <c r="AR112" s="33">
        <v>5</v>
      </c>
      <c r="AS112" s="33">
        <v>5</v>
      </c>
      <c r="AT112" s="33" t="s">
        <v>5</v>
      </c>
      <c r="AU112" s="33">
        <v>5</v>
      </c>
      <c r="AV112" s="33">
        <v>5</v>
      </c>
      <c r="AW112" s="33" t="s">
        <v>5</v>
      </c>
      <c r="AX112" s="33">
        <v>5</v>
      </c>
      <c r="AY112" s="33">
        <v>5</v>
      </c>
      <c r="AZ112" s="33">
        <v>5</v>
      </c>
      <c r="BA112" s="33">
        <v>5</v>
      </c>
      <c r="BB112" s="33" t="s">
        <v>5</v>
      </c>
      <c r="BC112" s="33" t="s">
        <v>5</v>
      </c>
      <c r="BD112" s="33" t="s">
        <v>5</v>
      </c>
      <c r="BF112" s="33">
        <v>5</v>
      </c>
      <c r="BG112" s="33">
        <v>3</v>
      </c>
      <c r="BH112" s="33">
        <v>3</v>
      </c>
      <c r="BI112" s="33">
        <v>3</v>
      </c>
      <c r="BJ112" s="33">
        <v>3</v>
      </c>
      <c r="BK112" s="33">
        <v>3</v>
      </c>
      <c r="BL112" s="33">
        <v>5</v>
      </c>
      <c r="BM112" s="33">
        <v>5</v>
      </c>
      <c r="BN112" s="33">
        <v>5</v>
      </c>
      <c r="BO112" s="33">
        <v>3</v>
      </c>
      <c r="BP112" s="33">
        <v>3</v>
      </c>
      <c r="BQ112" s="33">
        <v>3</v>
      </c>
      <c r="BR112" s="33">
        <v>3</v>
      </c>
      <c r="BS112" s="33">
        <v>3</v>
      </c>
      <c r="BT112" s="33">
        <v>3</v>
      </c>
      <c r="BV112" s="33" t="s">
        <v>931</v>
      </c>
      <c r="CB112" s="33" t="s">
        <v>162</v>
      </c>
      <c r="CC112" s="33" t="s">
        <v>170</v>
      </c>
      <c r="CD112" s="33" t="s">
        <v>176</v>
      </c>
      <c r="CE112" s="33" t="s">
        <v>183</v>
      </c>
      <c r="CF112" s="33" t="s">
        <v>345</v>
      </c>
      <c r="CG112" s="33" t="s">
        <v>204</v>
      </c>
      <c r="CH112" s="33" t="s">
        <v>306</v>
      </c>
      <c r="CI112" s="33" t="s">
        <v>209</v>
      </c>
      <c r="CJ112" s="33" t="s">
        <v>215</v>
      </c>
    </row>
    <row r="113" spans="1:88" ht="12.75" x14ac:dyDescent="0.2">
      <c r="A113" s="36">
        <v>42713.609312581015</v>
      </c>
      <c r="B113" s="33">
        <v>5</v>
      </c>
      <c r="C113" s="33">
        <v>1</v>
      </c>
      <c r="D113" s="33">
        <v>1</v>
      </c>
      <c r="E113" s="33">
        <v>1</v>
      </c>
      <c r="F113" s="33" t="s">
        <v>5</v>
      </c>
      <c r="G113" s="33">
        <v>3</v>
      </c>
      <c r="H113" s="33">
        <v>4</v>
      </c>
      <c r="I113" s="33">
        <v>1</v>
      </c>
      <c r="J113" s="33">
        <v>1</v>
      </c>
      <c r="K113" s="33" t="s">
        <v>5</v>
      </c>
      <c r="L113" s="33" t="s">
        <v>5</v>
      </c>
      <c r="M113" s="33" t="s">
        <v>5</v>
      </c>
      <c r="N113" s="33" t="s">
        <v>5</v>
      </c>
      <c r="O113" s="33">
        <v>3</v>
      </c>
      <c r="P113" s="33">
        <v>4</v>
      </c>
      <c r="Q113" s="33">
        <v>1</v>
      </c>
      <c r="R113" s="33">
        <v>2</v>
      </c>
      <c r="S113" s="33">
        <v>1</v>
      </c>
      <c r="T113" s="33" t="s">
        <v>5</v>
      </c>
      <c r="U113" s="33" t="s">
        <v>5</v>
      </c>
      <c r="V113" s="33" t="s">
        <v>5</v>
      </c>
      <c r="W113" s="33">
        <v>4</v>
      </c>
      <c r="X113" s="33">
        <v>4</v>
      </c>
      <c r="Y113" s="33">
        <v>5</v>
      </c>
      <c r="Z113" s="33">
        <v>4</v>
      </c>
      <c r="AA113" s="33">
        <v>4</v>
      </c>
      <c r="AB113" s="33">
        <v>5</v>
      </c>
      <c r="AC113" s="33">
        <v>4</v>
      </c>
      <c r="AD113" s="33">
        <v>4</v>
      </c>
      <c r="AE113" s="33">
        <v>4</v>
      </c>
      <c r="AF113" s="33">
        <v>4</v>
      </c>
      <c r="AG113" s="33">
        <v>4</v>
      </c>
      <c r="AH113" s="33">
        <v>5</v>
      </c>
      <c r="AI113" s="33">
        <v>4</v>
      </c>
      <c r="AJ113" s="33">
        <v>5</v>
      </c>
      <c r="AK113" s="33" t="s">
        <v>5</v>
      </c>
      <c r="AL113" s="33" t="s">
        <v>5</v>
      </c>
      <c r="AM113" s="33" t="s">
        <v>5</v>
      </c>
      <c r="AN113" s="33" t="s">
        <v>5</v>
      </c>
      <c r="AO113" s="33">
        <v>4</v>
      </c>
      <c r="AP113" s="33">
        <v>4</v>
      </c>
      <c r="AQ113" s="33" t="s">
        <v>5</v>
      </c>
      <c r="AR113" s="33" t="s">
        <v>5</v>
      </c>
      <c r="AS113" s="33" t="s">
        <v>5</v>
      </c>
      <c r="AT113" s="33" t="s">
        <v>5</v>
      </c>
      <c r="AU113" s="33" t="s">
        <v>5</v>
      </c>
      <c r="AV113" s="33" t="s">
        <v>5</v>
      </c>
      <c r="AW113" s="33" t="s">
        <v>5</v>
      </c>
      <c r="AX113" s="33">
        <v>4</v>
      </c>
      <c r="AY113" s="33" t="s">
        <v>5</v>
      </c>
      <c r="AZ113" s="33" t="s">
        <v>5</v>
      </c>
      <c r="BA113" s="33" t="s">
        <v>5</v>
      </c>
      <c r="BB113" s="33" t="s">
        <v>5</v>
      </c>
      <c r="BC113" s="33" t="s">
        <v>5</v>
      </c>
      <c r="BD113" s="33" t="s">
        <v>5</v>
      </c>
      <c r="BF113" s="33">
        <v>4</v>
      </c>
      <c r="BG113" s="33">
        <v>4</v>
      </c>
      <c r="BH113" s="33">
        <v>3</v>
      </c>
      <c r="BI113" s="33">
        <v>3</v>
      </c>
      <c r="BJ113" s="33">
        <v>3</v>
      </c>
      <c r="BK113" s="33">
        <v>4</v>
      </c>
      <c r="BL113" s="33">
        <v>4</v>
      </c>
      <c r="BM113" s="33">
        <v>3</v>
      </c>
      <c r="BN113" s="33">
        <v>3</v>
      </c>
      <c r="BO113" s="33" t="s">
        <v>5</v>
      </c>
      <c r="BP113" s="33">
        <v>4</v>
      </c>
      <c r="BQ113" s="33">
        <v>4</v>
      </c>
      <c r="BR113" s="33">
        <v>5</v>
      </c>
      <c r="BS113" s="33">
        <v>3</v>
      </c>
      <c r="BT113" s="33">
        <v>4</v>
      </c>
      <c r="BV113" s="33" t="s">
        <v>151</v>
      </c>
      <c r="BW113" s="33" t="s">
        <v>149</v>
      </c>
      <c r="CB113" s="33" t="s">
        <v>163</v>
      </c>
      <c r="CC113" s="33" t="s">
        <v>171</v>
      </c>
      <c r="CD113" s="33" t="s">
        <v>177</v>
      </c>
      <c r="CE113" s="33" t="s">
        <v>183</v>
      </c>
      <c r="CF113" s="33" t="s">
        <v>1174</v>
      </c>
      <c r="CG113" s="33" t="s">
        <v>153</v>
      </c>
      <c r="CH113" s="33" t="s">
        <v>153</v>
      </c>
      <c r="CI113" s="33" t="s">
        <v>208</v>
      </c>
      <c r="CJ113" s="33" t="s">
        <v>214</v>
      </c>
    </row>
    <row r="114" spans="1:88" ht="12.75" x14ac:dyDescent="0.2">
      <c r="A114" s="36">
        <v>42713.619062951388</v>
      </c>
      <c r="B114" s="33">
        <v>2</v>
      </c>
      <c r="C114" s="33">
        <v>5</v>
      </c>
      <c r="D114" s="33">
        <v>5</v>
      </c>
      <c r="E114" s="33">
        <v>3</v>
      </c>
      <c r="F114" s="33">
        <v>1</v>
      </c>
      <c r="G114" s="33">
        <v>4</v>
      </c>
      <c r="H114" s="33">
        <v>5</v>
      </c>
      <c r="I114" s="33">
        <v>2</v>
      </c>
      <c r="J114" s="33">
        <v>4</v>
      </c>
      <c r="K114" s="33">
        <v>2</v>
      </c>
      <c r="L114" s="33">
        <v>3</v>
      </c>
      <c r="M114" s="33">
        <v>2</v>
      </c>
      <c r="N114" s="33">
        <v>3</v>
      </c>
      <c r="O114" s="33">
        <v>3</v>
      </c>
      <c r="P114" s="33">
        <v>1</v>
      </c>
      <c r="Q114" s="33">
        <v>1</v>
      </c>
      <c r="R114" s="33">
        <v>1</v>
      </c>
      <c r="S114" s="33">
        <v>1</v>
      </c>
      <c r="T114" s="33">
        <v>1</v>
      </c>
      <c r="U114" s="33">
        <v>1</v>
      </c>
      <c r="V114" s="33">
        <v>1</v>
      </c>
      <c r="W114" s="33">
        <v>2</v>
      </c>
      <c r="X114" s="33">
        <v>2</v>
      </c>
      <c r="Y114" s="33">
        <v>3</v>
      </c>
      <c r="Z114" s="33">
        <v>3</v>
      </c>
      <c r="AA114" s="33">
        <v>2</v>
      </c>
      <c r="AB114" s="33">
        <v>2</v>
      </c>
      <c r="AC114" s="33">
        <v>2</v>
      </c>
      <c r="AD114" s="33">
        <v>1</v>
      </c>
      <c r="AE114" s="33">
        <v>2</v>
      </c>
      <c r="AF114" s="33">
        <v>2</v>
      </c>
      <c r="AG114" s="33">
        <v>2</v>
      </c>
      <c r="AH114" s="33">
        <v>4</v>
      </c>
      <c r="AI114" s="33">
        <v>2</v>
      </c>
      <c r="AJ114" s="33">
        <v>4</v>
      </c>
      <c r="AK114" s="33">
        <v>5</v>
      </c>
      <c r="AL114" s="33">
        <v>4</v>
      </c>
      <c r="AM114" s="33">
        <v>5</v>
      </c>
      <c r="AN114" s="33">
        <v>4</v>
      </c>
      <c r="AO114" s="33">
        <v>2</v>
      </c>
      <c r="AP114" s="33">
        <v>5</v>
      </c>
      <c r="AQ114" s="33">
        <v>4</v>
      </c>
      <c r="AR114" s="33">
        <v>4</v>
      </c>
      <c r="AS114" s="33">
        <v>3</v>
      </c>
      <c r="AT114" s="33">
        <v>4</v>
      </c>
      <c r="AU114" s="33">
        <v>4</v>
      </c>
      <c r="AV114" s="33">
        <v>3</v>
      </c>
      <c r="AW114" s="33">
        <v>4</v>
      </c>
      <c r="AX114" s="33">
        <v>1</v>
      </c>
      <c r="AY114" s="33">
        <v>2</v>
      </c>
      <c r="AZ114" s="33">
        <v>2</v>
      </c>
      <c r="BA114" s="33">
        <v>2</v>
      </c>
      <c r="BB114" s="33">
        <v>3</v>
      </c>
      <c r="BC114" s="33">
        <v>1</v>
      </c>
      <c r="BD114" s="33">
        <v>1</v>
      </c>
      <c r="BF114" s="33">
        <v>3</v>
      </c>
      <c r="BG114" s="33">
        <v>5</v>
      </c>
      <c r="BH114" s="33">
        <v>3</v>
      </c>
      <c r="BI114" s="33">
        <v>4</v>
      </c>
      <c r="BJ114" s="33">
        <v>4</v>
      </c>
      <c r="BK114" s="33">
        <v>5</v>
      </c>
      <c r="BL114" s="33">
        <v>4</v>
      </c>
      <c r="BM114" s="33">
        <v>5</v>
      </c>
      <c r="BN114" s="33">
        <v>3</v>
      </c>
      <c r="BO114" s="33">
        <v>5</v>
      </c>
      <c r="BP114" s="33">
        <v>5</v>
      </c>
      <c r="BQ114" s="33">
        <v>5</v>
      </c>
      <c r="BR114" s="33">
        <v>5</v>
      </c>
      <c r="BS114" s="33">
        <v>5</v>
      </c>
      <c r="BT114" s="33">
        <v>5</v>
      </c>
      <c r="BV114" s="33" t="s">
        <v>151</v>
      </c>
      <c r="BW114" s="33" t="s">
        <v>144</v>
      </c>
      <c r="CB114" s="33" t="s">
        <v>162</v>
      </c>
      <c r="CC114" s="33" t="s">
        <v>168</v>
      </c>
      <c r="CD114" s="33" t="s">
        <v>176</v>
      </c>
      <c r="CE114" s="33" t="s">
        <v>183</v>
      </c>
      <c r="CF114" s="33" t="s">
        <v>1175</v>
      </c>
      <c r="CG114" s="33" t="s">
        <v>203</v>
      </c>
      <c r="CH114" s="33" t="s">
        <v>1176</v>
      </c>
      <c r="CI114" s="33" t="s">
        <v>208</v>
      </c>
      <c r="CJ114" s="33" t="s">
        <v>214</v>
      </c>
    </row>
    <row r="115" spans="1:88" ht="12.75" x14ac:dyDescent="0.2">
      <c r="A115" s="36">
        <v>42713.664810011571</v>
      </c>
      <c r="B115" s="33">
        <v>5</v>
      </c>
      <c r="C115" s="33">
        <v>4</v>
      </c>
      <c r="D115" s="33">
        <v>5</v>
      </c>
      <c r="E115" s="33">
        <v>4</v>
      </c>
      <c r="F115" s="33">
        <v>1</v>
      </c>
      <c r="G115" s="33">
        <v>5</v>
      </c>
      <c r="H115" s="33">
        <v>4</v>
      </c>
      <c r="I115" s="33">
        <v>3</v>
      </c>
      <c r="J115" s="33">
        <v>4</v>
      </c>
      <c r="K115" s="33">
        <v>5</v>
      </c>
      <c r="L115" s="33">
        <v>4</v>
      </c>
      <c r="M115" s="33">
        <v>5</v>
      </c>
      <c r="N115" s="33">
        <v>3</v>
      </c>
      <c r="O115" s="33">
        <v>5</v>
      </c>
      <c r="P115" s="33">
        <v>3</v>
      </c>
      <c r="Q115" s="33">
        <v>5</v>
      </c>
      <c r="R115" s="33">
        <v>4</v>
      </c>
      <c r="S115" s="33">
        <v>1</v>
      </c>
      <c r="T115" s="33">
        <v>3</v>
      </c>
      <c r="U115" s="33">
        <v>5</v>
      </c>
      <c r="V115" s="33">
        <v>1</v>
      </c>
      <c r="W115" s="33">
        <v>4</v>
      </c>
      <c r="X115" s="33">
        <v>1</v>
      </c>
      <c r="Y115" s="33">
        <v>3</v>
      </c>
      <c r="Z115" s="33">
        <v>2</v>
      </c>
      <c r="AA115" s="33">
        <v>4</v>
      </c>
      <c r="AB115" s="33">
        <v>1</v>
      </c>
      <c r="AC115" s="33">
        <v>3</v>
      </c>
      <c r="AD115" s="33">
        <v>3</v>
      </c>
      <c r="AE115" s="33">
        <v>5</v>
      </c>
      <c r="AF115" s="33">
        <v>4</v>
      </c>
      <c r="AG115" s="33">
        <v>4</v>
      </c>
      <c r="AH115" s="33">
        <v>4</v>
      </c>
      <c r="AI115" s="33">
        <v>4</v>
      </c>
      <c r="AJ115" s="33">
        <v>5</v>
      </c>
      <c r="AK115" s="33">
        <v>3</v>
      </c>
      <c r="AL115" s="33">
        <v>5</v>
      </c>
      <c r="AM115" s="33">
        <v>4</v>
      </c>
      <c r="AN115" s="33">
        <v>1</v>
      </c>
      <c r="AO115" s="33">
        <v>5</v>
      </c>
      <c r="AP115" s="33">
        <v>5</v>
      </c>
      <c r="AQ115" s="33">
        <v>3</v>
      </c>
      <c r="AR115" s="33">
        <v>5</v>
      </c>
      <c r="AS115" s="33">
        <v>5</v>
      </c>
      <c r="AT115" s="33">
        <v>4</v>
      </c>
      <c r="AU115" s="33">
        <v>5</v>
      </c>
      <c r="AV115" s="33">
        <v>3</v>
      </c>
      <c r="AW115" s="33">
        <v>5</v>
      </c>
      <c r="AX115" s="33">
        <v>5</v>
      </c>
      <c r="AY115" s="33">
        <v>5</v>
      </c>
      <c r="AZ115" s="33">
        <v>3</v>
      </c>
      <c r="BA115" s="33">
        <v>1</v>
      </c>
      <c r="BB115" s="33">
        <v>3</v>
      </c>
      <c r="BC115" s="33">
        <v>5</v>
      </c>
      <c r="BD115" s="33">
        <v>2</v>
      </c>
      <c r="BE115" s="33" t="s">
        <v>1177</v>
      </c>
      <c r="BF115" s="33">
        <v>3</v>
      </c>
      <c r="BG115" s="33">
        <v>2</v>
      </c>
      <c r="BH115" s="33">
        <v>1</v>
      </c>
      <c r="BI115" s="33">
        <v>3</v>
      </c>
      <c r="BJ115" s="33">
        <v>5</v>
      </c>
      <c r="BK115" s="33">
        <v>1</v>
      </c>
      <c r="BL115" s="33">
        <v>2</v>
      </c>
      <c r="BM115" s="33">
        <v>4</v>
      </c>
      <c r="BN115" s="33">
        <v>1</v>
      </c>
      <c r="BO115" s="33">
        <v>1</v>
      </c>
      <c r="BP115" s="33">
        <v>3</v>
      </c>
      <c r="BQ115" s="33">
        <v>4</v>
      </c>
      <c r="BR115" s="33">
        <v>4</v>
      </c>
      <c r="BS115" s="33">
        <v>1</v>
      </c>
      <c r="BT115" s="33">
        <v>3</v>
      </c>
      <c r="BU115" s="33" t="s">
        <v>1178</v>
      </c>
      <c r="BV115" s="33" t="s">
        <v>151</v>
      </c>
      <c r="BW115" s="33" t="s">
        <v>149</v>
      </c>
      <c r="CB115" s="33" t="s">
        <v>163</v>
      </c>
      <c r="CC115" s="33" t="s">
        <v>172</v>
      </c>
      <c r="CD115" s="33" t="s">
        <v>177</v>
      </c>
      <c r="CE115" s="33" t="s">
        <v>183</v>
      </c>
      <c r="CF115" s="33" t="s">
        <v>1179</v>
      </c>
      <c r="CG115" s="33" t="s">
        <v>202</v>
      </c>
      <c r="CH115" s="33" t="s">
        <v>532</v>
      </c>
      <c r="CI115" s="33" t="s">
        <v>208</v>
      </c>
      <c r="CJ115" s="33" t="s">
        <v>214</v>
      </c>
    </row>
    <row r="116" spans="1:88" ht="12.75" x14ac:dyDescent="0.2">
      <c r="A116" s="36">
        <v>42713.702349432875</v>
      </c>
      <c r="B116" s="33">
        <v>2</v>
      </c>
      <c r="C116" s="33">
        <v>4</v>
      </c>
      <c r="D116" s="33">
        <v>4</v>
      </c>
      <c r="E116" s="33">
        <v>4</v>
      </c>
      <c r="F116" s="33">
        <v>2</v>
      </c>
      <c r="G116" s="33">
        <v>5</v>
      </c>
      <c r="H116" s="33">
        <v>2</v>
      </c>
      <c r="I116" s="33">
        <v>2</v>
      </c>
      <c r="J116" s="33">
        <v>4</v>
      </c>
      <c r="K116" s="33">
        <v>1</v>
      </c>
      <c r="L116" s="33">
        <v>2</v>
      </c>
      <c r="M116" s="33">
        <v>2</v>
      </c>
      <c r="N116" s="33">
        <v>3</v>
      </c>
      <c r="O116" s="33">
        <v>2</v>
      </c>
      <c r="P116" s="33">
        <v>4</v>
      </c>
      <c r="Q116" s="33">
        <v>2</v>
      </c>
      <c r="R116" s="33">
        <v>3</v>
      </c>
      <c r="S116" s="33">
        <v>2</v>
      </c>
      <c r="T116" s="33">
        <v>2</v>
      </c>
      <c r="U116" s="33">
        <v>2</v>
      </c>
      <c r="V116" s="33">
        <v>3</v>
      </c>
      <c r="W116" s="33">
        <v>2</v>
      </c>
      <c r="X116" s="33">
        <v>2</v>
      </c>
      <c r="Y116" s="33">
        <v>4</v>
      </c>
      <c r="Z116" s="33">
        <v>4</v>
      </c>
      <c r="AA116" s="33">
        <v>4</v>
      </c>
      <c r="AB116" s="33">
        <v>2</v>
      </c>
      <c r="AC116" s="33">
        <v>4</v>
      </c>
      <c r="AD116" s="33">
        <v>3</v>
      </c>
      <c r="AE116" s="33">
        <v>2</v>
      </c>
      <c r="AF116" s="33">
        <v>3</v>
      </c>
      <c r="AG116" s="33">
        <v>2</v>
      </c>
      <c r="AH116" s="33">
        <v>2</v>
      </c>
      <c r="AI116" s="33">
        <v>3</v>
      </c>
      <c r="AJ116" s="33">
        <v>2</v>
      </c>
      <c r="AK116" s="33">
        <v>5</v>
      </c>
      <c r="AL116" s="33">
        <v>4</v>
      </c>
      <c r="AM116" s="33">
        <v>5</v>
      </c>
      <c r="AN116" s="33">
        <v>2</v>
      </c>
      <c r="AO116" s="33">
        <v>5</v>
      </c>
      <c r="AP116" s="33">
        <v>3</v>
      </c>
      <c r="AQ116" s="33">
        <v>3</v>
      </c>
      <c r="AR116" s="33">
        <v>4</v>
      </c>
      <c r="AS116" s="33">
        <v>1</v>
      </c>
      <c r="AT116" s="33">
        <v>1</v>
      </c>
      <c r="AU116" s="33">
        <v>3</v>
      </c>
      <c r="AV116" s="33">
        <v>2</v>
      </c>
      <c r="AW116" s="33">
        <v>2</v>
      </c>
      <c r="AX116" s="33">
        <v>5</v>
      </c>
      <c r="AY116" s="33">
        <v>2</v>
      </c>
      <c r="AZ116" s="33">
        <v>3</v>
      </c>
      <c r="BA116" s="33">
        <v>1</v>
      </c>
      <c r="BB116" s="33">
        <v>2</v>
      </c>
      <c r="BC116" s="33">
        <v>2</v>
      </c>
      <c r="BD116" s="33">
        <v>2</v>
      </c>
      <c r="BE116" s="33" t="s">
        <v>1180</v>
      </c>
      <c r="BF116" s="33">
        <v>4</v>
      </c>
      <c r="BG116" s="33">
        <v>3</v>
      </c>
      <c r="BH116" s="33">
        <v>4</v>
      </c>
      <c r="BI116" s="33">
        <v>3</v>
      </c>
      <c r="BJ116" s="33">
        <v>3</v>
      </c>
      <c r="BK116" s="33">
        <v>3</v>
      </c>
      <c r="BL116" s="33">
        <v>3</v>
      </c>
      <c r="BM116" s="33">
        <v>3</v>
      </c>
      <c r="BN116" s="33">
        <v>3</v>
      </c>
      <c r="BO116" s="33">
        <v>3</v>
      </c>
      <c r="BP116" s="33">
        <v>4</v>
      </c>
      <c r="BQ116" s="33">
        <v>4</v>
      </c>
      <c r="BR116" s="33">
        <v>4</v>
      </c>
      <c r="BS116" s="33">
        <v>4</v>
      </c>
      <c r="BT116" s="33">
        <v>4</v>
      </c>
      <c r="BV116" s="33" t="s">
        <v>151</v>
      </c>
      <c r="BW116" s="33" t="s">
        <v>147</v>
      </c>
      <c r="BX116" s="33" t="s">
        <v>904</v>
      </c>
      <c r="CB116" s="33" t="s">
        <v>162</v>
      </c>
      <c r="CC116" s="33" t="s">
        <v>171</v>
      </c>
      <c r="CD116" s="33" t="s">
        <v>176</v>
      </c>
      <c r="CE116" s="33" t="s">
        <v>183</v>
      </c>
      <c r="CF116" s="33" t="s">
        <v>1181</v>
      </c>
      <c r="CG116" s="33" t="s">
        <v>202</v>
      </c>
      <c r="CH116" s="33" t="s">
        <v>498</v>
      </c>
      <c r="CI116" s="33" t="s">
        <v>208</v>
      </c>
      <c r="CJ116" s="33" t="s">
        <v>214</v>
      </c>
    </row>
    <row r="117" spans="1:88" ht="12.75" x14ac:dyDescent="0.2">
      <c r="A117" s="36">
        <v>42713.750272175923</v>
      </c>
      <c r="B117" s="33">
        <v>1</v>
      </c>
      <c r="C117" s="33">
        <v>3</v>
      </c>
      <c r="D117" s="33">
        <v>1</v>
      </c>
      <c r="E117" s="33">
        <v>1</v>
      </c>
      <c r="F117" s="33">
        <v>1</v>
      </c>
      <c r="G117" s="33">
        <v>1</v>
      </c>
      <c r="H117" s="33">
        <v>3</v>
      </c>
      <c r="I117" s="33">
        <v>1</v>
      </c>
      <c r="J117" s="33">
        <v>1</v>
      </c>
      <c r="K117" s="33">
        <v>5</v>
      </c>
      <c r="L117" s="33">
        <v>3</v>
      </c>
      <c r="M117" s="33">
        <v>1</v>
      </c>
      <c r="N117" s="33">
        <v>5</v>
      </c>
      <c r="O117" s="33">
        <v>1</v>
      </c>
      <c r="P117" s="33">
        <v>5</v>
      </c>
      <c r="Q117" s="33">
        <v>1</v>
      </c>
      <c r="R117" s="33">
        <v>5</v>
      </c>
      <c r="S117" s="33">
        <v>1</v>
      </c>
      <c r="T117" s="33">
        <v>4</v>
      </c>
      <c r="U117" s="33">
        <v>1</v>
      </c>
      <c r="V117" s="33">
        <v>1</v>
      </c>
      <c r="W117" s="33">
        <v>1</v>
      </c>
      <c r="X117" s="33">
        <v>3</v>
      </c>
      <c r="Y117" s="33">
        <v>3</v>
      </c>
      <c r="Z117" s="33">
        <v>1</v>
      </c>
      <c r="AA117" s="33">
        <v>3</v>
      </c>
      <c r="AB117" s="33">
        <v>1</v>
      </c>
      <c r="AC117" s="33">
        <v>3</v>
      </c>
      <c r="AD117" s="33">
        <v>1</v>
      </c>
      <c r="AE117" s="33">
        <v>4</v>
      </c>
      <c r="AF117" s="33">
        <v>1</v>
      </c>
      <c r="AG117" s="33">
        <v>2</v>
      </c>
      <c r="AH117" s="33">
        <v>3</v>
      </c>
      <c r="AI117" s="33">
        <v>3</v>
      </c>
      <c r="AJ117" s="33">
        <v>1</v>
      </c>
      <c r="AK117" s="33">
        <v>1</v>
      </c>
      <c r="AL117" s="33">
        <v>1</v>
      </c>
      <c r="AM117" s="33">
        <v>3</v>
      </c>
      <c r="AN117" s="33">
        <v>1</v>
      </c>
      <c r="AO117" s="33">
        <v>1</v>
      </c>
      <c r="AP117" s="33">
        <v>1</v>
      </c>
      <c r="AQ117" s="33">
        <v>2</v>
      </c>
      <c r="AR117" s="33">
        <v>1</v>
      </c>
      <c r="AS117" s="33">
        <v>5</v>
      </c>
      <c r="AT117" s="33">
        <v>5</v>
      </c>
      <c r="AU117" s="33">
        <v>1</v>
      </c>
      <c r="AV117" s="33">
        <v>5</v>
      </c>
      <c r="AW117" s="33">
        <v>1</v>
      </c>
      <c r="AX117" s="33">
        <v>4</v>
      </c>
      <c r="AY117" s="33">
        <v>3</v>
      </c>
      <c r="AZ117" s="33">
        <v>5</v>
      </c>
      <c r="BA117" s="33">
        <v>1</v>
      </c>
      <c r="BB117" s="33">
        <v>5</v>
      </c>
      <c r="BC117" s="33">
        <v>1</v>
      </c>
      <c r="BD117" s="33" t="s">
        <v>5</v>
      </c>
      <c r="BF117" s="33">
        <v>5</v>
      </c>
      <c r="BG117" s="33">
        <v>5</v>
      </c>
      <c r="BH117" s="33">
        <v>5</v>
      </c>
      <c r="BI117" s="33">
        <v>1</v>
      </c>
      <c r="BJ117" s="33">
        <v>1</v>
      </c>
      <c r="BK117" s="33">
        <v>5</v>
      </c>
      <c r="BL117" s="33">
        <v>5</v>
      </c>
      <c r="BM117" s="33">
        <v>5</v>
      </c>
      <c r="BN117" s="33">
        <v>5</v>
      </c>
      <c r="BO117" s="33">
        <v>3</v>
      </c>
      <c r="BP117" s="33">
        <v>4</v>
      </c>
      <c r="BQ117" s="33">
        <v>4</v>
      </c>
      <c r="BR117" s="33">
        <v>5</v>
      </c>
      <c r="BS117" s="33">
        <v>4</v>
      </c>
      <c r="BT117" s="33">
        <v>4</v>
      </c>
      <c r="BV117" s="33" t="s">
        <v>151</v>
      </c>
      <c r="BW117" s="33" t="s">
        <v>922</v>
      </c>
      <c r="CB117" s="33" t="s">
        <v>163</v>
      </c>
      <c r="CC117" s="33" t="s">
        <v>172</v>
      </c>
      <c r="CD117" s="33" t="s">
        <v>176</v>
      </c>
      <c r="CE117" s="33" t="s">
        <v>187</v>
      </c>
      <c r="CF117" s="33" t="s">
        <v>1182</v>
      </c>
      <c r="CG117" s="33" t="s">
        <v>155</v>
      </c>
      <c r="CH117" s="33" t="s">
        <v>192</v>
      </c>
      <c r="CI117" s="33" t="s">
        <v>208</v>
      </c>
      <c r="CJ117" s="33" t="s">
        <v>214</v>
      </c>
    </row>
    <row r="118" spans="1:88" ht="12.75" x14ac:dyDescent="0.2">
      <c r="A118" s="36">
        <v>42713.908225567131</v>
      </c>
      <c r="B118" s="33">
        <v>3</v>
      </c>
      <c r="C118" s="33">
        <v>5</v>
      </c>
      <c r="D118" s="33">
        <v>4</v>
      </c>
      <c r="E118" s="33">
        <v>5</v>
      </c>
      <c r="F118" s="33">
        <v>5</v>
      </c>
      <c r="G118" s="33">
        <v>5</v>
      </c>
      <c r="H118" s="33">
        <v>3</v>
      </c>
      <c r="I118" s="33">
        <v>4</v>
      </c>
      <c r="J118" s="33">
        <v>4</v>
      </c>
      <c r="K118" s="33">
        <v>3</v>
      </c>
      <c r="L118" s="33">
        <v>4</v>
      </c>
      <c r="M118" s="33">
        <v>5</v>
      </c>
      <c r="N118" s="33">
        <v>4</v>
      </c>
      <c r="O118" s="33">
        <v>4</v>
      </c>
      <c r="P118" s="33">
        <v>4</v>
      </c>
      <c r="Q118" s="33">
        <v>5</v>
      </c>
      <c r="R118" s="33">
        <v>3</v>
      </c>
      <c r="S118" s="33">
        <v>4</v>
      </c>
      <c r="T118" s="33">
        <v>4</v>
      </c>
      <c r="U118" s="33">
        <v>4</v>
      </c>
      <c r="V118" s="33">
        <v>3</v>
      </c>
      <c r="W118" s="33">
        <v>4</v>
      </c>
      <c r="X118" s="33">
        <v>3</v>
      </c>
      <c r="Y118" s="33">
        <v>3</v>
      </c>
      <c r="Z118" s="33">
        <v>5</v>
      </c>
      <c r="AA118" s="33">
        <v>2</v>
      </c>
      <c r="AB118" s="33">
        <v>1</v>
      </c>
      <c r="AC118" s="33">
        <v>4</v>
      </c>
      <c r="AD118" s="33">
        <v>4</v>
      </c>
      <c r="AE118" s="33">
        <v>5</v>
      </c>
      <c r="AF118" s="33">
        <v>4</v>
      </c>
      <c r="AG118" s="33">
        <v>4</v>
      </c>
      <c r="AH118" s="33">
        <v>5</v>
      </c>
      <c r="AI118" s="33">
        <v>3</v>
      </c>
      <c r="AJ118" s="33">
        <v>3</v>
      </c>
      <c r="AK118" s="33">
        <v>5</v>
      </c>
      <c r="AL118" s="33">
        <v>3</v>
      </c>
      <c r="AM118" s="33">
        <v>5</v>
      </c>
      <c r="AN118" s="33">
        <v>5</v>
      </c>
      <c r="AO118" s="33">
        <v>5</v>
      </c>
      <c r="AP118" s="33">
        <v>3</v>
      </c>
      <c r="AQ118" s="33">
        <v>4</v>
      </c>
      <c r="AR118" s="33">
        <v>3</v>
      </c>
      <c r="AS118" s="33">
        <v>3</v>
      </c>
      <c r="AT118" s="33">
        <v>3</v>
      </c>
      <c r="AU118" s="33">
        <v>5</v>
      </c>
      <c r="AV118" s="33">
        <v>3</v>
      </c>
      <c r="AW118" s="33">
        <v>4</v>
      </c>
      <c r="AX118" s="33">
        <v>3</v>
      </c>
      <c r="AY118" s="33">
        <v>5</v>
      </c>
      <c r="AZ118" s="33">
        <v>2</v>
      </c>
      <c r="BA118" s="33">
        <v>3</v>
      </c>
      <c r="BB118" s="33">
        <v>4</v>
      </c>
      <c r="BC118" s="33">
        <v>3</v>
      </c>
      <c r="BD118" s="33">
        <v>3</v>
      </c>
      <c r="BF118" s="33">
        <v>4</v>
      </c>
      <c r="BG118" s="33">
        <v>4</v>
      </c>
      <c r="BH118" s="33">
        <v>4</v>
      </c>
      <c r="BI118" s="33">
        <v>4</v>
      </c>
      <c r="BJ118" s="33">
        <v>5</v>
      </c>
      <c r="BK118" s="33">
        <v>4</v>
      </c>
      <c r="BL118" s="33">
        <v>5</v>
      </c>
      <c r="BM118" s="33">
        <v>5</v>
      </c>
      <c r="BN118" s="33">
        <v>4</v>
      </c>
      <c r="BO118" s="33">
        <v>5</v>
      </c>
      <c r="BP118" s="33">
        <v>3</v>
      </c>
      <c r="BQ118" s="33" t="s">
        <v>5</v>
      </c>
      <c r="BR118" s="33" t="s">
        <v>5</v>
      </c>
      <c r="BS118" s="33" t="s">
        <v>5</v>
      </c>
      <c r="BT118" s="33" t="s">
        <v>5</v>
      </c>
      <c r="BU118" s="33" t="s">
        <v>1183</v>
      </c>
      <c r="BV118" s="33" t="s">
        <v>151</v>
      </c>
      <c r="BW118" s="33" t="s">
        <v>149</v>
      </c>
      <c r="BY118" s="33" t="s">
        <v>984</v>
      </c>
      <c r="CB118" s="33" t="s">
        <v>163</v>
      </c>
      <c r="CC118" s="33" t="s">
        <v>170</v>
      </c>
      <c r="CD118" s="33" t="s">
        <v>180</v>
      </c>
      <c r="CE118" s="33" t="s">
        <v>183</v>
      </c>
      <c r="CF118" s="33" t="s">
        <v>1184</v>
      </c>
      <c r="CG118" s="33" t="s">
        <v>202</v>
      </c>
      <c r="CH118" s="33" t="s">
        <v>400</v>
      </c>
      <c r="CI118" s="33" t="s">
        <v>208</v>
      </c>
      <c r="CJ118" s="33" t="s">
        <v>214</v>
      </c>
    </row>
    <row r="119" spans="1:88" ht="12.75" x14ac:dyDescent="0.2">
      <c r="A119" s="36">
        <v>42714.589657210643</v>
      </c>
      <c r="B119" s="33">
        <v>3</v>
      </c>
      <c r="C119" s="33">
        <v>4</v>
      </c>
      <c r="D119" s="33">
        <v>2</v>
      </c>
      <c r="E119" s="33">
        <v>4</v>
      </c>
      <c r="F119" s="33">
        <v>1</v>
      </c>
      <c r="G119" s="33">
        <v>4</v>
      </c>
      <c r="H119" s="33">
        <v>1</v>
      </c>
      <c r="I119" s="33">
        <v>3</v>
      </c>
      <c r="J119" s="33">
        <v>1</v>
      </c>
      <c r="K119" s="33">
        <v>5</v>
      </c>
      <c r="L119" s="33">
        <v>5</v>
      </c>
      <c r="M119" s="33">
        <v>2</v>
      </c>
      <c r="N119" s="33">
        <v>2</v>
      </c>
      <c r="O119" s="33">
        <v>5</v>
      </c>
      <c r="P119" s="33">
        <v>5</v>
      </c>
      <c r="Q119" s="33">
        <v>4</v>
      </c>
      <c r="R119" s="33">
        <v>4</v>
      </c>
      <c r="S119" s="33">
        <v>1</v>
      </c>
      <c r="T119" s="33">
        <v>5</v>
      </c>
      <c r="U119" s="33">
        <v>4</v>
      </c>
      <c r="V119" s="33">
        <v>2</v>
      </c>
      <c r="W119" s="33">
        <v>5</v>
      </c>
      <c r="X119" s="33">
        <v>3</v>
      </c>
      <c r="Y119" s="33">
        <v>4</v>
      </c>
      <c r="Z119" s="33">
        <v>5</v>
      </c>
      <c r="AA119" s="33">
        <v>5</v>
      </c>
      <c r="AB119" s="33">
        <v>4</v>
      </c>
      <c r="AC119" s="33">
        <v>3</v>
      </c>
      <c r="AD119" s="33">
        <v>2</v>
      </c>
      <c r="AE119" s="33">
        <v>2</v>
      </c>
      <c r="AF119" s="33">
        <v>1</v>
      </c>
      <c r="AG119" s="33">
        <v>5</v>
      </c>
      <c r="AH119" s="33">
        <v>5</v>
      </c>
      <c r="AI119" s="33">
        <v>1</v>
      </c>
      <c r="AJ119" s="33">
        <v>2</v>
      </c>
      <c r="AK119" s="33">
        <v>3</v>
      </c>
      <c r="AL119" s="33">
        <v>1</v>
      </c>
      <c r="AM119" s="33">
        <v>4</v>
      </c>
      <c r="AN119" s="33">
        <v>1</v>
      </c>
      <c r="AO119" s="33">
        <v>4</v>
      </c>
      <c r="AP119" s="33">
        <v>2</v>
      </c>
      <c r="AQ119" s="33">
        <v>3</v>
      </c>
      <c r="AR119" s="33">
        <v>2</v>
      </c>
      <c r="AS119" s="33">
        <v>5</v>
      </c>
      <c r="AT119" s="33">
        <v>5</v>
      </c>
      <c r="AU119" s="33">
        <v>1</v>
      </c>
      <c r="AV119" s="33">
        <v>2</v>
      </c>
      <c r="AW119" s="33">
        <v>5</v>
      </c>
      <c r="AX119" s="33">
        <v>4</v>
      </c>
      <c r="AY119" s="33">
        <v>3</v>
      </c>
      <c r="AZ119" s="33">
        <v>4</v>
      </c>
      <c r="BA119" s="33">
        <v>1</v>
      </c>
      <c r="BB119" s="33">
        <v>5</v>
      </c>
      <c r="BC119" s="33">
        <v>4</v>
      </c>
      <c r="BD119" s="33">
        <v>2</v>
      </c>
      <c r="BE119" s="33" t="s">
        <v>1185</v>
      </c>
      <c r="BF119" s="33">
        <v>2</v>
      </c>
      <c r="BG119" s="33">
        <v>5</v>
      </c>
      <c r="BH119" s="33">
        <v>4</v>
      </c>
      <c r="BI119" s="33">
        <v>5</v>
      </c>
      <c r="BJ119" s="33">
        <v>4</v>
      </c>
      <c r="BK119" s="33">
        <v>5</v>
      </c>
      <c r="BL119" s="33">
        <v>4</v>
      </c>
      <c r="BM119" s="33">
        <v>5</v>
      </c>
      <c r="BN119" s="33">
        <v>1</v>
      </c>
      <c r="BO119" s="33">
        <v>1</v>
      </c>
      <c r="BP119" s="33">
        <v>5</v>
      </c>
      <c r="BQ119" s="33">
        <v>5</v>
      </c>
      <c r="BR119" s="33">
        <v>5</v>
      </c>
      <c r="BS119" s="33">
        <v>3</v>
      </c>
      <c r="BT119" s="33">
        <v>5</v>
      </c>
      <c r="BU119" s="33" t="s">
        <v>1186</v>
      </c>
      <c r="BV119" s="33" t="s">
        <v>151</v>
      </c>
      <c r="BW119" s="33" t="s">
        <v>146</v>
      </c>
      <c r="BX119" s="33" t="s">
        <v>904</v>
      </c>
      <c r="BY119" s="33" t="s">
        <v>919</v>
      </c>
      <c r="CB119" s="33" t="s">
        <v>162</v>
      </c>
      <c r="CC119" s="33" t="s">
        <v>171</v>
      </c>
      <c r="CD119" s="33" t="s">
        <v>176</v>
      </c>
      <c r="CE119" s="33" t="s">
        <v>183</v>
      </c>
      <c r="CF119" s="33" t="s">
        <v>1187</v>
      </c>
      <c r="CG119" s="33" t="s">
        <v>203</v>
      </c>
      <c r="CH119" s="33" t="s">
        <v>686</v>
      </c>
      <c r="CI119" s="33" t="s">
        <v>368</v>
      </c>
      <c r="CJ119" s="33" t="s">
        <v>217</v>
      </c>
    </row>
    <row r="120" spans="1:88" ht="12.75" x14ac:dyDescent="0.2">
      <c r="A120" s="36">
        <v>42714.902657384257</v>
      </c>
      <c r="B120" s="33">
        <v>5</v>
      </c>
      <c r="C120" s="33">
        <v>1</v>
      </c>
      <c r="D120" s="33">
        <v>1</v>
      </c>
      <c r="E120" s="33">
        <v>1</v>
      </c>
      <c r="F120" s="33">
        <v>2</v>
      </c>
      <c r="G120" s="33">
        <v>3</v>
      </c>
      <c r="H120" s="33">
        <v>5</v>
      </c>
      <c r="I120" s="33">
        <v>3</v>
      </c>
      <c r="J120" s="33">
        <v>5</v>
      </c>
      <c r="K120" s="33">
        <v>2</v>
      </c>
      <c r="L120" s="33">
        <v>1</v>
      </c>
      <c r="M120" s="33">
        <v>1</v>
      </c>
      <c r="N120" s="33">
        <v>1</v>
      </c>
      <c r="O120" s="33">
        <v>5</v>
      </c>
      <c r="P120" s="33">
        <v>2</v>
      </c>
      <c r="Q120" s="33">
        <v>4</v>
      </c>
      <c r="R120" s="33">
        <v>3</v>
      </c>
      <c r="S120" s="33">
        <v>1</v>
      </c>
      <c r="T120" s="33">
        <v>5</v>
      </c>
      <c r="U120" s="33">
        <v>4</v>
      </c>
      <c r="V120" s="33">
        <v>1</v>
      </c>
      <c r="W120" s="33">
        <v>4</v>
      </c>
      <c r="X120" s="33">
        <v>2</v>
      </c>
      <c r="Y120" s="33">
        <v>5</v>
      </c>
      <c r="Z120" s="33">
        <v>5</v>
      </c>
      <c r="AA120" s="33">
        <v>5</v>
      </c>
      <c r="AB120" s="33">
        <v>3</v>
      </c>
      <c r="AC120" s="33">
        <v>4</v>
      </c>
      <c r="AD120" s="33">
        <v>4</v>
      </c>
      <c r="AE120" s="33">
        <v>2</v>
      </c>
      <c r="AF120" s="33">
        <v>4</v>
      </c>
      <c r="AG120" s="33">
        <v>5</v>
      </c>
      <c r="AH120" s="33">
        <v>5</v>
      </c>
      <c r="AI120" s="33">
        <v>3</v>
      </c>
      <c r="AJ120" s="33">
        <v>5</v>
      </c>
      <c r="AK120" s="33">
        <v>2</v>
      </c>
      <c r="AL120" s="33">
        <v>1</v>
      </c>
      <c r="AM120" s="33">
        <v>1</v>
      </c>
      <c r="AN120" s="33">
        <v>2</v>
      </c>
      <c r="AO120" s="33">
        <v>3</v>
      </c>
      <c r="AP120" s="33">
        <v>5</v>
      </c>
      <c r="AQ120" s="33">
        <v>5</v>
      </c>
      <c r="AR120" s="33">
        <v>5</v>
      </c>
      <c r="AS120" s="33">
        <v>2</v>
      </c>
      <c r="AT120" s="33">
        <v>1</v>
      </c>
      <c r="AU120" s="33">
        <v>1</v>
      </c>
      <c r="AV120" s="33">
        <v>1</v>
      </c>
      <c r="AW120" s="33">
        <v>5</v>
      </c>
      <c r="AX120" s="33">
        <v>4</v>
      </c>
      <c r="AY120" s="33">
        <v>4</v>
      </c>
      <c r="AZ120" s="33">
        <v>3</v>
      </c>
      <c r="BA120" s="33">
        <v>1</v>
      </c>
      <c r="BB120" s="33">
        <v>3</v>
      </c>
      <c r="BC120" s="33">
        <v>4</v>
      </c>
      <c r="BD120" s="33">
        <v>2</v>
      </c>
      <c r="BF120" s="33">
        <v>3</v>
      </c>
      <c r="BG120" s="33">
        <v>4</v>
      </c>
      <c r="BH120" s="33">
        <v>3</v>
      </c>
      <c r="BI120" s="33">
        <v>3</v>
      </c>
      <c r="BJ120" s="33">
        <v>3</v>
      </c>
      <c r="BK120" s="33">
        <v>5</v>
      </c>
      <c r="BL120" s="33">
        <v>5</v>
      </c>
      <c r="BM120" s="33">
        <v>5</v>
      </c>
      <c r="BN120" s="33">
        <v>4</v>
      </c>
      <c r="BO120" s="33">
        <v>4</v>
      </c>
      <c r="BP120" s="33">
        <v>5</v>
      </c>
      <c r="BQ120" s="33">
        <v>5</v>
      </c>
      <c r="BR120" s="33">
        <v>5</v>
      </c>
      <c r="BS120" s="33">
        <v>5</v>
      </c>
      <c r="BT120" s="33">
        <v>5</v>
      </c>
      <c r="BU120" s="33" t="s">
        <v>1188</v>
      </c>
      <c r="BV120" s="33" t="s">
        <v>151</v>
      </c>
      <c r="BW120" s="33" t="s">
        <v>146</v>
      </c>
      <c r="BX120" s="33" t="s">
        <v>918</v>
      </c>
      <c r="BZ120" s="33" t="s">
        <v>920</v>
      </c>
      <c r="CB120" s="33" t="s">
        <v>162</v>
      </c>
      <c r="CC120" s="33" t="s">
        <v>171</v>
      </c>
      <c r="CD120" s="33" t="s">
        <v>176</v>
      </c>
      <c r="CE120" s="33" t="s">
        <v>183</v>
      </c>
      <c r="CF120" s="33" t="s">
        <v>1189</v>
      </c>
      <c r="CG120" s="33" t="s">
        <v>1190</v>
      </c>
      <c r="CH120" s="33" t="s">
        <v>1191</v>
      </c>
      <c r="CI120" s="33" t="s">
        <v>208</v>
      </c>
      <c r="CJ120" s="33" t="s">
        <v>214</v>
      </c>
    </row>
    <row r="121" spans="1:88" ht="12.75" x14ac:dyDescent="0.2">
      <c r="A121" s="36">
        <v>42716.440162025465</v>
      </c>
      <c r="B121" s="33">
        <v>3</v>
      </c>
      <c r="C121" s="33">
        <v>5</v>
      </c>
      <c r="D121" s="33">
        <v>5</v>
      </c>
      <c r="E121" s="33">
        <v>3</v>
      </c>
      <c r="F121" s="33">
        <v>4</v>
      </c>
      <c r="G121" s="33">
        <v>5</v>
      </c>
      <c r="H121" s="33">
        <v>3</v>
      </c>
      <c r="I121" s="33">
        <v>3</v>
      </c>
      <c r="J121" s="33">
        <v>4</v>
      </c>
      <c r="K121" s="33">
        <v>4</v>
      </c>
      <c r="L121" s="33">
        <v>4</v>
      </c>
      <c r="M121" s="33">
        <v>3</v>
      </c>
      <c r="N121" s="33">
        <v>4</v>
      </c>
      <c r="O121" s="33">
        <v>4</v>
      </c>
      <c r="P121" s="33">
        <v>4</v>
      </c>
      <c r="Q121" s="33">
        <v>5</v>
      </c>
      <c r="R121" s="33">
        <v>4</v>
      </c>
      <c r="S121" s="33">
        <v>4</v>
      </c>
      <c r="T121" s="33">
        <v>3</v>
      </c>
      <c r="U121" s="33">
        <v>5</v>
      </c>
      <c r="V121" s="33">
        <v>2</v>
      </c>
      <c r="W121" s="33">
        <v>4</v>
      </c>
      <c r="X121" s="33">
        <v>4</v>
      </c>
      <c r="Y121" s="33">
        <v>4</v>
      </c>
      <c r="Z121" s="33">
        <v>4</v>
      </c>
      <c r="AA121" s="33">
        <v>4</v>
      </c>
      <c r="AB121" s="33">
        <v>4</v>
      </c>
      <c r="AC121" s="33">
        <v>5</v>
      </c>
      <c r="AD121" s="33">
        <v>3</v>
      </c>
      <c r="AE121" s="33">
        <v>3</v>
      </c>
      <c r="AF121" s="33">
        <v>3</v>
      </c>
      <c r="AG121" s="33">
        <v>4</v>
      </c>
      <c r="AH121" s="33">
        <v>4</v>
      </c>
      <c r="AI121" s="33">
        <v>3</v>
      </c>
      <c r="AJ121" s="33">
        <v>3</v>
      </c>
      <c r="AK121" s="33">
        <v>5</v>
      </c>
      <c r="AL121" s="33">
        <v>4</v>
      </c>
      <c r="AM121" s="33">
        <v>3</v>
      </c>
      <c r="AN121" s="33">
        <v>4</v>
      </c>
      <c r="AO121" s="33">
        <v>5</v>
      </c>
      <c r="AP121" s="33">
        <v>4</v>
      </c>
      <c r="AQ121" s="33">
        <v>4</v>
      </c>
      <c r="AR121" s="33">
        <v>5</v>
      </c>
      <c r="AS121" s="33">
        <v>4</v>
      </c>
      <c r="AT121" s="33">
        <v>3</v>
      </c>
      <c r="AU121" s="33">
        <v>3</v>
      </c>
      <c r="AV121" s="33">
        <v>3</v>
      </c>
      <c r="AW121" s="33">
        <v>4</v>
      </c>
      <c r="AX121" s="33">
        <v>5</v>
      </c>
      <c r="AY121" s="33">
        <v>4</v>
      </c>
      <c r="AZ121" s="33">
        <v>4</v>
      </c>
      <c r="BA121" s="33">
        <v>4</v>
      </c>
      <c r="BB121" s="33">
        <v>4</v>
      </c>
      <c r="BC121" s="33">
        <v>5</v>
      </c>
      <c r="BD121" s="33">
        <v>4</v>
      </c>
      <c r="BF121" s="33">
        <v>5</v>
      </c>
      <c r="BG121" s="33">
        <v>5</v>
      </c>
      <c r="BH121" s="33">
        <v>5</v>
      </c>
      <c r="BI121" s="33">
        <v>4</v>
      </c>
      <c r="BJ121" s="33">
        <v>4</v>
      </c>
      <c r="BK121" s="33">
        <v>4</v>
      </c>
      <c r="BL121" s="33">
        <v>5</v>
      </c>
      <c r="BM121" s="33">
        <v>5</v>
      </c>
      <c r="BN121" s="33">
        <v>4</v>
      </c>
      <c r="BO121" s="33">
        <v>4</v>
      </c>
      <c r="BP121" s="33">
        <v>4</v>
      </c>
      <c r="BQ121" s="33">
        <v>4</v>
      </c>
      <c r="BR121" s="33">
        <v>4</v>
      </c>
      <c r="BS121" s="33">
        <v>4</v>
      </c>
      <c r="BT121" s="33">
        <v>4</v>
      </c>
      <c r="BU121" s="33" t="s">
        <v>1192</v>
      </c>
      <c r="BV121" s="33" t="s">
        <v>151</v>
      </c>
      <c r="BW121" s="33" t="s">
        <v>969</v>
      </c>
      <c r="BY121" s="33" t="s">
        <v>1193</v>
      </c>
      <c r="CB121" s="33" t="s">
        <v>163</v>
      </c>
      <c r="CC121" s="33" t="s">
        <v>171</v>
      </c>
      <c r="CD121" s="33" t="s">
        <v>176</v>
      </c>
      <c r="CE121" s="33" t="s">
        <v>183</v>
      </c>
      <c r="CF121" s="33" t="s">
        <v>1194</v>
      </c>
      <c r="CG121" s="33" t="s">
        <v>153</v>
      </c>
      <c r="CH121" s="33" t="s">
        <v>702</v>
      </c>
      <c r="CI121" s="33" t="s">
        <v>307</v>
      </c>
      <c r="CJ121" s="33" t="s">
        <v>215</v>
      </c>
    </row>
    <row r="122" spans="1:88" ht="12.75" x14ac:dyDescent="0.2">
      <c r="A122" s="36">
        <v>42716.441094837966</v>
      </c>
      <c r="B122" s="33">
        <v>3</v>
      </c>
      <c r="C122" s="33">
        <v>4</v>
      </c>
      <c r="D122" s="33">
        <v>4</v>
      </c>
      <c r="E122" s="33">
        <v>4</v>
      </c>
      <c r="F122" s="33">
        <v>3</v>
      </c>
      <c r="G122" s="33">
        <v>4</v>
      </c>
      <c r="H122" s="33">
        <v>3</v>
      </c>
      <c r="I122" s="33">
        <v>4</v>
      </c>
      <c r="J122" s="33">
        <v>5</v>
      </c>
      <c r="K122" s="33">
        <v>3</v>
      </c>
      <c r="L122" s="33">
        <v>3</v>
      </c>
      <c r="M122" s="33">
        <v>5</v>
      </c>
      <c r="N122" s="33">
        <v>3</v>
      </c>
      <c r="O122" s="33">
        <v>4</v>
      </c>
      <c r="P122" s="33">
        <v>4</v>
      </c>
      <c r="Q122" s="33">
        <v>4</v>
      </c>
      <c r="R122" s="33">
        <v>3</v>
      </c>
      <c r="S122" s="33">
        <v>3</v>
      </c>
      <c r="T122" s="33">
        <v>3</v>
      </c>
      <c r="U122" s="33">
        <v>1</v>
      </c>
      <c r="V122" s="33">
        <v>3</v>
      </c>
      <c r="W122" s="33">
        <v>4</v>
      </c>
      <c r="X122" s="33">
        <v>4</v>
      </c>
      <c r="Y122" s="33">
        <v>3</v>
      </c>
      <c r="Z122" s="33">
        <v>4</v>
      </c>
      <c r="AA122" s="33">
        <v>3</v>
      </c>
      <c r="AB122" s="33">
        <v>4</v>
      </c>
      <c r="AC122" s="33">
        <v>3</v>
      </c>
      <c r="AD122" s="33">
        <v>4</v>
      </c>
      <c r="AE122" s="33">
        <v>3</v>
      </c>
      <c r="AF122" s="33">
        <v>4</v>
      </c>
      <c r="AG122" s="33">
        <v>3</v>
      </c>
      <c r="AH122" s="33">
        <v>3</v>
      </c>
      <c r="AI122" s="33">
        <v>2</v>
      </c>
      <c r="AJ122" s="33">
        <v>2</v>
      </c>
      <c r="AK122" s="33">
        <v>5</v>
      </c>
      <c r="AL122" s="33">
        <v>5</v>
      </c>
      <c r="AM122" s="33">
        <v>5</v>
      </c>
      <c r="AN122" s="33">
        <v>5</v>
      </c>
      <c r="AO122" s="33">
        <v>5</v>
      </c>
      <c r="AP122" s="33">
        <v>2</v>
      </c>
      <c r="AQ122" s="33">
        <v>5</v>
      </c>
      <c r="AR122" s="33">
        <v>5</v>
      </c>
      <c r="AS122" s="33">
        <v>5</v>
      </c>
      <c r="AT122" s="33">
        <v>1</v>
      </c>
      <c r="AU122" s="33" t="s">
        <v>5</v>
      </c>
      <c r="AV122" s="33">
        <v>2</v>
      </c>
      <c r="AW122" s="33">
        <v>5</v>
      </c>
      <c r="AX122" s="33">
        <v>5</v>
      </c>
      <c r="AY122" s="33">
        <v>5</v>
      </c>
      <c r="AZ122" s="33">
        <v>5</v>
      </c>
      <c r="BA122" s="33">
        <v>4</v>
      </c>
      <c r="BB122" s="33">
        <v>2</v>
      </c>
      <c r="BC122" s="33">
        <v>3</v>
      </c>
      <c r="BD122" s="33">
        <v>1</v>
      </c>
      <c r="BE122" s="33" t="s">
        <v>1195</v>
      </c>
      <c r="BF122" s="33">
        <v>4</v>
      </c>
      <c r="BG122" s="33">
        <v>3</v>
      </c>
      <c r="BH122" s="33">
        <v>3</v>
      </c>
      <c r="BI122" s="33">
        <v>3</v>
      </c>
      <c r="BJ122" s="33">
        <v>3</v>
      </c>
      <c r="BK122" s="33">
        <v>4</v>
      </c>
      <c r="BL122" s="33">
        <v>4</v>
      </c>
      <c r="BM122" s="33">
        <v>3</v>
      </c>
      <c r="BN122" s="33">
        <v>3</v>
      </c>
      <c r="BO122" s="33">
        <v>3</v>
      </c>
      <c r="BP122" s="33">
        <v>4</v>
      </c>
      <c r="BQ122" s="33">
        <v>4</v>
      </c>
      <c r="BR122" s="33">
        <v>4</v>
      </c>
      <c r="BS122" s="33">
        <v>4</v>
      </c>
      <c r="BT122" s="33">
        <v>4</v>
      </c>
      <c r="BV122" s="33" t="s">
        <v>151</v>
      </c>
      <c r="BW122" s="33" t="s">
        <v>149</v>
      </c>
      <c r="CB122" s="33" t="s">
        <v>162</v>
      </c>
      <c r="CC122" s="33" t="s">
        <v>171</v>
      </c>
      <c r="CD122" s="33" t="s">
        <v>180</v>
      </c>
      <c r="CE122" s="33" t="s">
        <v>183</v>
      </c>
      <c r="CF122" s="33" t="s">
        <v>1196</v>
      </c>
      <c r="CG122" s="33" t="s">
        <v>202</v>
      </c>
      <c r="CH122" s="33" t="s">
        <v>510</v>
      </c>
      <c r="CI122" s="33" t="s">
        <v>209</v>
      </c>
      <c r="CJ122" s="33" t="s">
        <v>1031</v>
      </c>
    </row>
    <row r="123" spans="1:88" ht="12.75" x14ac:dyDescent="0.2">
      <c r="A123" s="36">
        <v>42716.441800138884</v>
      </c>
      <c r="B123" s="33">
        <v>1</v>
      </c>
      <c r="C123" s="33">
        <v>3</v>
      </c>
      <c r="D123" s="33">
        <v>1</v>
      </c>
      <c r="E123" s="33">
        <v>5</v>
      </c>
      <c r="F123" s="33">
        <v>4</v>
      </c>
      <c r="G123" s="33">
        <v>4</v>
      </c>
      <c r="H123" s="33">
        <v>4</v>
      </c>
      <c r="I123" s="33">
        <v>1</v>
      </c>
      <c r="J123" s="33">
        <v>2</v>
      </c>
      <c r="K123" s="33">
        <v>1</v>
      </c>
      <c r="L123" s="33">
        <v>1</v>
      </c>
      <c r="M123" s="33">
        <v>5</v>
      </c>
      <c r="N123" s="33">
        <v>4</v>
      </c>
      <c r="O123" s="33">
        <v>4</v>
      </c>
      <c r="P123" s="33">
        <v>1</v>
      </c>
      <c r="Q123" s="33">
        <v>5</v>
      </c>
      <c r="R123" s="33">
        <v>3</v>
      </c>
      <c r="S123" s="33">
        <v>4</v>
      </c>
      <c r="T123" s="33">
        <v>5</v>
      </c>
      <c r="U123" s="33">
        <v>5</v>
      </c>
      <c r="V123" s="33">
        <v>1</v>
      </c>
      <c r="W123" s="33">
        <v>4</v>
      </c>
      <c r="X123" s="33">
        <v>1</v>
      </c>
      <c r="Y123" s="33">
        <v>4</v>
      </c>
      <c r="Z123" s="33">
        <v>2</v>
      </c>
      <c r="AA123" s="33">
        <v>4</v>
      </c>
      <c r="AB123" s="33">
        <v>2</v>
      </c>
      <c r="AC123" s="33">
        <v>2</v>
      </c>
      <c r="AD123" s="33">
        <v>4</v>
      </c>
      <c r="AE123" s="33">
        <v>2</v>
      </c>
      <c r="AF123" s="33">
        <v>4</v>
      </c>
      <c r="AG123" s="33">
        <v>5</v>
      </c>
      <c r="AH123" s="33">
        <v>4</v>
      </c>
      <c r="AI123" s="33">
        <v>4</v>
      </c>
      <c r="AJ123" s="33">
        <v>1</v>
      </c>
      <c r="AK123" s="33">
        <v>4</v>
      </c>
      <c r="AL123" s="33">
        <v>2</v>
      </c>
      <c r="AM123" s="33">
        <v>4</v>
      </c>
      <c r="AN123" s="33">
        <v>3</v>
      </c>
      <c r="AO123" s="33">
        <v>4</v>
      </c>
      <c r="AP123" s="33">
        <v>3</v>
      </c>
      <c r="AQ123" s="33">
        <v>1</v>
      </c>
      <c r="AR123" s="33">
        <v>2</v>
      </c>
      <c r="AS123" s="33">
        <v>1</v>
      </c>
      <c r="AT123" s="33">
        <v>2</v>
      </c>
      <c r="AU123" s="33">
        <v>5</v>
      </c>
      <c r="AV123" s="33">
        <v>3</v>
      </c>
      <c r="AW123" s="33">
        <v>4</v>
      </c>
      <c r="AX123" s="33">
        <v>1</v>
      </c>
      <c r="AY123" s="33">
        <v>5</v>
      </c>
      <c r="AZ123" s="33">
        <v>4</v>
      </c>
      <c r="BA123" s="33">
        <v>3</v>
      </c>
      <c r="BB123" s="33">
        <v>4</v>
      </c>
      <c r="BC123" s="33">
        <v>5</v>
      </c>
      <c r="BD123" s="33">
        <v>4</v>
      </c>
      <c r="BF123" s="33">
        <v>3</v>
      </c>
      <c r="BG123" s="33">
        <v>4</v>
      </c>
      <c r="BH123" s="33">
        <v>3</v>
      </c>
      <c r="BI123" s="33">
        <v>3</v>
      </c>
      <c r="BJ123" s="33">
        <v>4</v>
      </c>
      <c r="BK123" s="33">
        <v>4</v>
      </c>
      <c r="BL123" s="33">
        <v>5</v>
      </c>
      <c r="BM123" s="33">
        <v>5</v>
      </c>
      <c r="BN123" s="33">
        <v>4</v>
      </c>
      <c r="BO123" s="33">
        <v>3</v>
      </c>
      <c r="BP123" s="33">
        <v>4</v>
      </c>
      <c r="BQ123" s="33">
        <v>5</v>
      </c>
      <c r="BR123" s="33">
        <v>5</v>
      </c>
      <c r="BS123" s="33">
        <v>4</v>
      </c>
      <c r="BT123" s="33">
        <v>4</v>
      </c>
      <c r="BU123" s="33" t="s">
        <v>1197</v>
      </c>
      <c r="BV123" s="33" t="s">
        <v>151</v>
      </c>
      <c r="BW123" s="33" t="s">
        <v>149</v>
      </c>
      <c r="BX123" s="33" t="s">
        <v>918</v>
      </c>
      <c r="BY123" s="33" t="s">
        <v>919</v>
      </c>
      <c r="BZ123" s="33" t="s">
        <v>1198</v>
      </c>
      <c r="CB123" s="33" t="s">
        <v>162</v>
      </c>
      <c r="CC123" s="33" t="s">
        <v>170</v>
      </c>
      <c r="CD123" s="33" t="s">
        <v>176</v>
      </c>
      <c r="CE123" s="33" t="s">
        <v>183</v>
      </c>
      <c r="CF123" s="33" t="s">
        <v>1199</v>
      </c>
      <c r="CG123" s="33" t="s">
        <v>202</v>
      </c>
      <c r="CH123" s="33" t="s">
        <v>405</v>
      </c>
      <c r="CI123" s="33" t="s">
        <v>209</v>
      </c>
      <c r="CJ123" s="33" t="s">
        <v>215</v>
      </c>
    </row>
    <row r="124" spans="1:88" ht="12.75" x14ac:dyDescent="0.2">
      <c r="A124" s="36">
        <v>42716.44829980324</v>
      </c>
      <c r="B124" s="33">
        <v>2</v>
      </c>
      <c r="C124" s="33">
        <v>4</v>
      </c>
      <c r="D124" s="33">
        <v>3</v>
      </c>
      <c r="E124" s="33">
        <v>1</v>
      </c>
      <c r="F124" s="33">
        <v>1</v>
      </c>
      <c r="G124" s="33">
        <v>4</v>
      </c>
      <c r="H124" s="33">
        <v>3</v>
      </c>
      <c r="I124" s="33">
        <v>4</v>
      </c>
      <c r="J124" s="33">
        <v>4</v>
      </c>
      <c r="K124" s="33">
        <v>1</v>
      </c>
      <c r="L124" s="33">
        <v>1</v>
      </c>
      <c r="M124" s="33">
        <v>1</v>
      </c>
      <c r="N124" s="33">
        <v>1</v>
      </c>
      <c r="O124" s="33">
        <v>3</v>
      </c>
      <c r="P124" s="33">
        <v>2</v>
      </c>
      <c r="Q124" s="33">
        <v>4</v>
      </c>
      <c r="R124" s="33">
        <v>2</v>
      </c>
      <c r="S124" s="33">
        <v>1</v>
      </c>
      <c r="T124" s="33">
        <v>3</v>
      </c>
      <c r="U124" s="33">
        <v>2</v>
      </c>
      <c r="V124" s="33">
        <v>1</v>
      </c>
      <c r="W124" s="33">
        <v>5</v>
      </c>
      <c r="X124" s="33">
        <v>5</v>
      </c>
      <c r="Y124" s="33">
        <v>4</v>
      </c>
      <c r="Z124" s="33">
        <v>5</v>
      </c>
      <c r="AA124" s="33">
        <v>4</v>
      </c>
      <c r="AB124" s="33">
        <v>4</v>
      </c>
      <c r="AC124" s="33">
        <v>4</v>
      </c>
      <c r="AD124" s="33">
        <v>4</v>
      </c>
      <c r="AE124" s="33">
        <v>2</v>
      </c>
      <c r="AF124" s="33">
        <v>4</v>
      </c>
      <c r="AG124" s="33">
        <v>4</v>
      </c>
      <c r="AH124" s="33">
        <v>3</v>
      </c>
      <c r="AI124" s="33">
        <v>3</v>
      </c>
      <c r="AJ124" s="33">
        <v>1</v>
      </c>
      <c r="AK124" s="33">
        <v>3</v>
      </c>
      <c r="AL124" s="33">
        <v>3</v>
      </c>
      <c r="AM124" s="33">
        <v>1</v>
      </c>
      <c r="AN124" s="33">
        <v>1</v>
      </c>
      <c r="AO124" s="33">
        <v>4</v>
      </c>
      <c r="AP124" s="33">
        <v>3</v>
      </c>
      <c r="AQ124" s="33">
        <v>4</v>
      </c>
      <c r="AR124" s="33">
        <v>4</v>
      </c>
      <c r="AS124" s="33">
        <v>1</v>
      </c>
      <c r="AT124" s="33">
        <v>1</v>
      </c>
      <c r="AU124" s="33">
        <v>2</v>
      </c>
      <c r="AV124" s="33">
        <v>1</v>
      </c>
      <c r="AW124" s="33">
        <v>3</v>
      </c>
      <c r="AX124" s="33">
        <v>4</v>
      </c>
      <c r="AY124" s="33">
        <v>4</v>
      </c>
      <c r="AZ124" s="33">
        <v>1</v>
      </c>
      <c r="BA124" s="33">
        <v>1</v>
      </c>
      <c r="BB124" s="33">
        <v>3</v>
      </c>
      <c r="BC124" s="33">
        <v>3</v>
      </c>
      <c r="BD124" s="33">
        <v>1</v>
      </c>
      <c r="BE124" s="33" t="s">
        <v>1200</v>
      </c>
      <c r="BF124" s="33">
        <v>4</v>
      </c>
      <c r="BG124" s="33">
        <v>3</v>
      </c>
      <c r="BH124" s="33">
        <v>4</v>
      </c>
      <c r="BI124" s="33">
        <v>1</v>
      </c>
      <c r="BJ124" s="33">
        <v>2</v>
      </c>
      <c r="BK124" s="33">
        <v>2</v>
      </c>
      <c r="BL124" s="33">
        <v>4</v>
      </c>
      <c r="BM124" s="33">
        <v>4</v>
      </c>
      <c r="BN124" s="33">
        <v>4</v>
      </c>
      <c r="BO124" s="33">
        <v>1</v>
      </c>
      <c r="BP124" s="33">
        <v>4</v>
      </c>
      <c r="BQ124" s="33">
        <v>4</v>
      </c>
      <c r="BR124" s="33">
        <v>4</v>
      </c>
      <c r="BS124" s="33">
        <v>4</v>
      </c>
      <c r="BT124" s="33">
        <v>4</v>
      </c>
      <c r="BV124" s="33" t="s">
        <v>151</v>
      </c>
      <c r="BW124" s="33" t="s">
        <v>147</v>
      </c>
      <c r="BX124" s="33" t="s">
        <v>954</v>
      </c>
      <c r="CB124" s="33" t="s">
        <v>163</v>
      </c>
      <c r="CC124" s="33" t="s">
        <v>170</v>
      </c>
      <c r="CD124" s="33" t="s">
        <v>176</v>
      </c>
      <c r="CE124" s="33" t="s">
        <v>183</v>
      </c>
      <c r="CF124" s="33" t="s">
        <v>1053</v>
      </c>
      <c r="CG124" s="33" t="s">
        <v>203</v>
      </c>
      <c r="CH124" s="33" t="s">
        <v>405</v>
      </c>
      <c r="CI124" s="33" t="s">
        <v>208</v>
      </c>
      <c r="CJ124" s="33" t="s">
        <v>214</v>
      </c>
    </row>
    <row r="125" spans="1:88" ht="12.75" x14ac:dyDescent="0.2">
      <c r="A125" s="36">
        <v>42716.504525543976</v>
      </c>
      <c r="B125" s="33">
        <v>1</v>
      </c>
      <c r="C125" s="33">
        <v>3</v>
      </c>
      <c r="D125" s="33">
        <v>3</v>
      </c>
      <c r="E125" s="33">
        <v>1</v>
      </c>
      <c r="F125" s="33">
        <v>1</v>
      </c>
      <c r="G125" s="33">
        <v>5</v>
      </c>
      <c r="H125" s="33">
        <v>3</v>
      </c>
      <c r="I125" s="33">
        <v>5</v>
      </c>
      <c r="J125" s="33">
        <v>2</v>
      </c>
      <c r="K125" s="33">
        <v>3</v>
      </c>
      <c r="L125" s="33">
        <v>4</v>
      </c>
      <c r="M125" s="33">
        <v>3</v>
      </c>
      <c r="N125" s="33">
        <v>2</v>
      </c>
      <c r="O125" s="33">
        <v>4</v>
      </c>
      <c r="P125" s="33">
        <v>1</v>
      </c>
      <c r="Q125" s="33">
        <v>2</v>
      </c>
      <c r="R125" s="33">
        <v>3</v>
      </c>
      <c r="S125" s="33">
        <v>1</v>
      </c>
      <c r="T125" s="33">
        <v>1</v>
      </c>
      <c r="U125" s="33">
        <v>1</v>
      </c>
      <c r="V125" s="33">
        <v>1</v>
      </c>
      <c r="W125" s="33">
        <v>4</v>
      </c>
      <c r="X125" s="33">
        <v>2</v>
      </c>
      <c r="Y125" s="33">
        <v>5</v>
      </c>
      <c r="Z125" s="33">
        <v>2</v>
      </c>
      <c r="AA125" s="33">
        <v>5</v>
      </c>
      <c r="AB125" s="33">
        <v>3</v>
      </c>
      <c r="AC125" s="33">
        <v>4</v>
      </c>
      <c r="AD125" s="33">
        <v>4</v>
      </c>
      <c r="AE125" s="33">
        <v>3</v>
      </c>
      <c r="AF125" s="33">
        <v>4</v>
      </c>
      <c r="AG125" s="33">
        <v>3</v>
      </c>
      <c r="AH125" s="33">
        <v>3</v>
      </c>
      <c r="AI125" s="33">
        <v>4</v>
      </c>
      <c r="AJ125" s="33">
        <v>3</v>
      </c>
      <c r="AK125" s="33">
        <v>1</v>
      </c>
      <c r="AL125" s="33">
        <v>4</v>
      </c>
      <c r="AM125" s="33">
        <v>2</v>
      </c>
      <c r="AN125" s="33">
        <v>1</v>
      </c>
      <c r="AO125" s="33">
        <v>5</v>
      </c>
      <c r="AP125" s="33">
        <v>4</v>
      </c>
      <c r="AQ125" s="33">
        <v>3</v>
      </c>
      <c r="AR125" s="33">
        <v>2</v>
      </c>
      <c r="AS125" s="33">
        <v>2</v>
      </c>
      <c r="AT125" s="33">
        <v>3</v>
      </c>
      <c r="AU125" s="33">
        <v>1</v>
      </c>
      <c r="AV125" s="33">
        <v>4</v>
      </c>
      <c r="AW125" s="33">
        <v>3</v>
      </c>
      <c r="AX125" s="33">
        <v>3</v>
      </c>
      <c r="AY125" s="33">
        <v>2</v>
      </c>
      <c r="AZ125" s="33">
        <v>4</v>
      </c>
      <c r="BA125" s="33">
        <v>1</v>
      </c>
      <c r="BB125" s="33">
        <v>3</v>
      </c>
      <c r="BC125" s="33">
        <v>1</v>
      </c>
      <c r="BD125" s="33">
        <v>1</v>
      </c>
      <c r="BE125" s="33" t="s">
        <v>1201</v>
      </c>
      <c r="BF125" s="33">
        <v>3</v>
      </c>
      <c r="BG125" s="33">
        <v>4</v>
      </c>
      <c r="BH125" s="33">
        <v>4</v>
      </c>
      <c r="BI125" s="33">
        <v>4</v>
      </c>
      <c r="BJ125" s="33">
        <v>3</v>
      </c>
      <c r="BK125" s="33">
        <v>2</v>
      </c>
      <c r="BL125" s="33">
        <v>3</v>
      </c>
      <c r="BM125" s="33">
        <v>3</v>
      </c>
      <c r="BN125" s="33">
        <v>3</v>
      </c>
      <c r="BO125" s="33">
        <v>2</v>
      </c>
      <c r="BP125" s="33">
        <v>4</v>
      </c>
      <c r="BQ125" s="33">
        <v>4</v>
      </c>
      <c r="BR125" s="33">
        <v>5</v>
      </c>
      <c r="BS125" s="33">
        <v>4</v>
      </c>
      <c r="BT125" s="33">
        <v>4</v>
      </c>
      <c r="BU125" s="33" t="s">
        <v>1202</v>
      </c>
      <c r="BV125" s="33" t="s">
        <v>151</v>
      </c>
      <c r="BW125" s="33" t="s">
        <v>146</v>
      </c>
      <c r="CB125" s="33" t="s">
        <v>163</v>
      </c>
      <c r="CC125" s="33" t="s">
        <v>170</v>
      </c>
      <c r="CD125" s="33" t="s">
        <v>176</v>
      </c>
      <c r="CE125" s="33" t="s">
        <v>183</v>
      </c>
      <c r="CF125" s="33" t="s">
        <v>437</v>
      </c>
      <c r="CG125" s="33" t="s">
        <v>153</v>
      </c>
      <c r="CH125" s="33" t="s">
        <v>1045</v>
      </c>
      <c r="CI125" s="33" t="s">
        <v>208</v>
      </c>
      <c r="CJ125" s="33" t="s">
        <v>214</v>
      </c>
    </row>
    <row r="126" spans="1:88" ht="12.75" x14ac:dyDescent="0.2">
      <c r="A126" s="36">
        <v>42716.55286491898</v>
      </c>
      <c r="B126" s="33">
        <v>4</v>
      </c>
      <c r="C126" s="33">
        <v>4</v>
      </c>
      <c r="D126" s="33">
        <v>4</v>
      </c>
      <c r="E126" s="33">
        <v>3</v>
      </c>
      <c r="F126" s="33">
        <v>1</v>
      </c>
      <c r="G126" s="33">
        <v>5</v>
      </c>
      <c r="H126" s="33">
        <v>2</v>
      </c>
      <c r="I126" s="33">
        <v>4</v>
      </c>
      <c r="J126" s="33">
        <v>5</v>
      </c>
      <c r="K126" s="33">
        <v>2</v>
      </c>
      <c r="L126" s="33">
        <v>5</v>
      </c>
      <c r="M126" s="33">
        <v>4</v>
      </c>
      <c r="N126" s="33">
        <v>1</v>
      </c>
      <c r="O126" s="33">
        <v>5</v>
      </c>
      <c r="P126" s="33">
        <v>5</v>
      </c>
      <c r="Q126" s="33">
        <v>4</v>
      </c>
      <c r="R126" s="33">
        <v>4</v>
      </c>
      <c r="S126" s="33">
        <v>3</v>
      </c>
      <c r="T126" s="33">
        <v>2</v>
      </c>
      <c r="U126" s="33">
        <v>4</v>
      </c>
      <c r="V126" s="33" t="s">
        <v>5</v>
      </c>
      <c r="W126" s="33">
        <v>5</v>
      </c>
      <c r="X126" s="33">
        <v>5</v>
      </c>
      <c r="Y126" s="33">
        <v>4</v>
      </c>
      <c r="Z126" s="33">
        <v>5</v>
      </c>
      <c r="AA126" s="33">
        <v>5</v>
      </c>
      <c r="AB126" s="33">
        <v>5</v>
      </c>
      <c r="AC126" s="33">
        <v>5</v>
      </c>
      <c r="AD126" s="33">
        <v>5</v>
      </c>
      <c r="AE126" s="33">
        <v>3</v>
      </c>
      <c r="AF126" s="33">
        <v>5</v>
      </c>
      <c r="AG126" s="33">
        <v>5</v>
      </c>
      <c r="AH126" s="33">
        <v>5</v>
      </c>
      <c r="AI126" s="33">
        <v>1</v>
      </c>
      <c r="AJ126" s="33">
        <v>4</v>
      </c>
      <c r="AK126" s="33">
        <v>5</v>
      </c>
      <c r="AL126" s="33">
        <v>5</v>
      </c>
      <c r="AM126" s="33">
        <v>4</v>
      </c>
      <c r="AN126" s="33">
        <v>1</v>
      </c>
      <c r="AO126" s="33">
        <v>5</v>
      </c>
      <c r="AP126" s="33">
        <v>2</v>
      </c>
      <c r="AQ126" s="33">
        <v>4</v>
      </c>
      <c r="AR126" s="33">
        <v>3</v>
      </c>
      <c r="AS126" s="33">
        <v>1</v>
      </c>
      <c r="AT126" s="33">
        <v>5</v>
      </c>
      <c r="AU126" s="33">
        <v>4</v>
      </c>
      <c r="AV126" s="33">
        <v>1</v>
      </c>
      <c r="AW126" s="33">
        <v>4</v>
      </c>
      <c r="AX126" s="33">
        <v>4</v>
      </c>
      <c r="AY126" s="33">
        <v>4</v>
      </c>
      <c r="AZ126" s="33">
        <v>4</v>
      </c>
      <c r="BA126" s="33">
        <v>3</v>
      </c>
      <c r="BB126" s="33">
        <v>1</v>
      </c>
      <c r="BC126" s="33">
        <v>4</v>
      </c>
      <c r="BD126" s="33">
        <v>4</v>
      </c>
      <c r="BF126" s="33">
        <v>5</v>
      </c>
      <c r="BG126" s="33">
        <v>4</v>
      </c>
      <c r="BH126" s="33">
        <v>4</v>
      </c>
      <c r="BI126" s="33">
        <v>3</v>
      </c>
      <c r="BJ126" s="33">
        <v>4</v>
      </c>
      <c r="BK126" s="33">
        <v>4</v>
      </c>
      <c r="BL126" s="33">
        <v>4</v>
      </c>
      <c r="BM126" s="33">
        <v>4</v>
      </c>
      <c r="BN126" s="33">
        <v>4</v>
      </c>
      <c r="BO126" s="33">
        <v>4</v>
      </c>
      <c r="BP126" s="33">
        <v>5</v>
      </c>
      <c r="BQ126" s="33">
        <v>5</v>
      </c>
      <c r="BR126" s="33">
        <v>5</v>
      </c>
      <c r="BS126" s="33">
        <v>5</v>
      </c>
      <c r="BT126" s="33">
        <v>5</v>
      </c>
      <c r="BU126" s="33" t="s">
        <v>1203</v>
      </c>
      <c r="BV126" s="33" t="s">
        <v>151</v>
      </c>
      <c r="BW126" s="33" t="s">
        <v>149</v>
      </c>
      <c r="CB126" s="33" t="s">
        <v>162</v>
      </c>
      <c r="CC126" s="33" t="s">
        <v>169</v>
      </c>
      <c r="CD126" s="33" t="s">
        <v>176</v>
      </c>
      <c r="CE126" s="33" t="s">
        <v>183</v>
      </c>
      <c r="CF126" s="33" t="s">
        <v>476</v>
      </c>
      <c r="CG126" s="33" t="s">
        <v>203</v>
      </c>
      <c r="CH126" s="33" t="s">
        <v>1161</v>
      </c>
      <c r="CI126" s="33" t="s">
        <v>208</v>
      </c>
      <c r="CJ126" s="33" t="s">
        <v>214</v>
      </c>
    </row>
    <row r="127" spans="1:88" ht="12.75" x14ac:dyDescent="0.2">
      <c r="A127" s="36">
        <v>42716.602117210648</v>
      </c>
      <c r="B127" s="33">
        <v>5</v>
      </c>
      <c r="C127" s="33">
        <v>5</v>
      </c>
      <c r="D127" s="33">
        <v>5</v>
      </c>
      <c r="E127" s="33">
        <v>3</v>
      </c>
      <c r="F127" s="33" t="s">
        <v>5</v>
      </c>
      <c r="G127" s="33">
        <v>5</v>
      </c>
      <c r="H127" s="33">
        <v>3</v>
      </c>
      <c r="I127" s="33">
        <v>5</v>
      </c>
      <c r="J127" s="33">
        <v>3</v>
      </c>
      <c r="K127" s="33">
        <v>2</v>
      </c>
      <c r="L127" s="33" t="s">
        <v>5</v>
      </c>
      <c r="M127" s="33">
        <v>3</v>
      </c>
      <c r="N127" s="33">
        <v>2</v>
      </c>
      <c r="O127" s="33">
        <v>3</v>
      </c>
      <c r="P127" s="33">
        <v>1</v>
      </c>
      <c r="Q127" s="33">
        <v>4</v>
      </c>
      <c r="R127" s="33">
        <v>2</v>
      </c>
      <c r="S127" s="33">
        <v>2</v>
      </c>
      <c r="T127" s="33">
        <v>1</v>
      </c>
      <c r="U127" s="33">
        <v>4</v>
      </c>
      <c r="V127" s="33" t="s">
        <v>5</v>
      </c>
      <c r="W127" s="33">
        <v>4</v>
      </c>
      <c r="X127" s="33">
        <v>3</v>
      </c>
      <c r="Y127" s="33">
        <v>5</v>
      </c>
      <c r="Z127" s="33">
        <v>4</v>
      </c>
      <c r="AA127" s="33">
        <v>5</v>
      </c>
      <c r="AB127" s="33">
        <v>4</v>
      </c>
      <c r="AC127" s="33">
        <v>5</v>
      </c>
      <c r="AD127" s="33">
        <v>3</v>
      </c>
      <c r="AE127" s="33">
        <v>2</v>
      </c>
      <c r="AF127" s="33">
        <v>5</v>
      </c>
      <c r="AG127" s="33">
        <v>3</v>
      </c>
      <c r="AH127" s="33">
        <v>5</v>
      </c>
      <c r="AI127" s="33">
        <v>5</v>
      </c>
      <c r="AJ127" s="33">
        <v>5</v>
      </c>
      <c r="AK127" s="33" t="s">
        <v>5</v>
      </c>
      <c r="AL127" s="33">
        <v>5</v>
      </c>
      <c r="AM127" s="33">
        <v>4</v>
      </c>
      <c r="AN127" s="33">
        <v>1</v>
      </c>
      <c r="AO127" s="33">
        <v>5</v>
      </c>
      <c r="AP127" s="33">
        <v>4</v>
      </c>
      <c r="AQ127" s="33">
        <v>5</v>
      </c>
      <c r="AR127" s="33">
        <v>3</v>
      </c>
      <c r="AS127" s="33">
        <v>2</v>
      </c>
      <c r="AT127" s="33" t="s">
        <v>5</v>
      </c>
      <c r="AU127" s="33">
        <v>4</v>
      </c>
      <c r="AV127" s="33">
        <v>1</v>
      </c>
      <c r="AW127" s="33">
        <v>2</v>
      </c>
      <c r="AX127" s="33">
        <v>3</v>
      </c>
      <c r="AY127" s="33">
        <v>5</v>
      </c>
      <c r="AZ127" s="33">
        <v>4</v>
      </c>
      <c r="BA127" s="33">
        <v>1</v>
      </c>
      <c r="BB127" s="33">
        <v>1</v>
      </c>
      <c r="BC127" s="33">
        <v>3</v>
      </c>
      <c r="BD127" s="33" t="s">
        <v>5</v>
      </c>
      <c r="BF127" s="33">
        <v>5</v>
      </c>
      <c r="BG127" s="33">
        <v>5</v>
      </c>
      <c r="BH127" s="33">
        <v>5</v>
      </c>
      <c r="BI127" s="33" t="s">
        <v>5</v>
      </c>
      <c r="BJ127" s="33" t="s">
        <v>5</v>
      </c>
      <c r="BK127" s="33" t="s">
        <v>5</v>
      </c>
      <c r="BL127" s="33">
        <v>5</v>
      </c>
      <c r="BM127" s="33">
        <v>4</v>
      </c>
      <c r="BN127" s="33">
        <v>3</v>
      </c>
      <c r="BO127" s="33" t="s">
        <v>5</v>
      </c>
      <c r="BP127" s="33">
        <v>5</v>
      </c>
      <c r="BQ127" s="33">
        <v>5</v>
      </c>
      <c r="BR127" s="33">
        <v>5</v>
      </c>
      <c r="BS127" s="33">
        <v>3</v>
      </c>
      <c r="BT127" s="33">
        <v>5</v>
      </c>
      <c r="BV127" s="33" t="s">
        <v>151</v>
      </c>
      <c r="BW127" s="33" t="s">
        <v>145</v>
      </c>
      <c r="BX127" s="33" t="s">
        <v>1204</v>
      </c>
      <c r="CB127" s="33" t="s">
        <v>163</v>
      </c>
      <c r="CC127" s="33" t="s">
        <v>171</v>
      </c>
      <c r="CD127" s="33" t="s">
        <v>176</v>
      </c>
      <c r="CE127" s="33" t="s">
        <v>183</v>
      </c>
      <c r="CF127" s="33" t="s">
        <v>1205</v>
      </c>
      <c r="CG127" s="33" t="s">
        <v>153</v>
      </c>
      <c r="CH127" s="33" t="s">
        <v>1206</v>
      </c>
      <c r="CI127" s="33" t="s">
        <v>208</v>
      </c>
      <c r="CJ127" s="33" t="s">
        <v>214</v>
      </c>
    </row>
    <row r="128" spans="1:88" ht="12.75" x14ac:dyDescent="0.2">
      <c r="A128" s="36">
        <v>42716.606529027777</v>
      </c>
      <c r="B128" s="33">
        <v>4</v>
      </c>
      <c r="C128" s="33">
        <v>5</v>
      </c>
      <c r="D128" s="33">
        <v>5</v>
      </c>
      <c r="E128" s="33">
        <v>5</v>
      </c>
      <c r="F128" s="33">
        <v>3</v>
      </c>
      <c r="G128" s="33">
        <v>5</v>
      </c>
      <c r="H128" s="33">
        <v>5</v>
      </c>
      <c r="I128" s="33">
        <v>4</v>
      </c>
      <c r="J128" s="33">
        <v>3</v>
      </c>
      <c r="K128" s="33">
        <v>4</v>
      </c>
      <c r="L128" s="33">
        <v>3</v>
      </c>
      <c r="M128" s="33">
        <v>5</v>
      </c>
      <c r="N128" s="33">
        <v>4</v>
      </c>
      <c r="O128" s="33">
        <v>4</v>
      </c>
      <c r="P128" s="33">
        <v>2</v>
      </c>
      <c r="Q128" s="33">
        <v>4</v>
      </c>
      <c r="R128" s="33">
        <v>3</v>
      </c>
      <c r="S128" s="33">
        <v>3</v>
      </c>
      <c r="T128" s="33">
        <v>2</v>
      </c>
      <c r="U128" s="33">
        <v>5</v>
      </c>
      <c r="V128" s="33">
        <v>3</v>
      </c>
      <c r="W128" s="33">
        <v>4</v>
      </c>
      <c r="X128" s="33">
        <v>4</v>
      </c>
      <c r="Y128" s="33">
        <v>4</v>
      </c>
      <c r="Z128" s="33">
        <v>4</v>
      </c>
      <c r="AA128" s="33">
        <v>4</v>
      </c>
      <c r="AB128" s="33">
        <v>4</v>
      </c>
      <c r="AC128" s="33">
        <v>5</v>
      </c>
      <c r="AD128" s="33">
        <v>3</v>
      </c>
      <c r="AE128" s="33">
        <v>4</v>
      </c>
      <c r="AF128" s="33">
        <v>4</v>
      </c>
      <c r="AG128" s="33">
        <v>5</v>
      </c>
      <c r="AH128" s="33">
        <v>5</v>
      </c>
      <c r="AI128" s="33">
        <v>3</v>
      </c>
      <c r="AJ128" s="33">
        <v>4</v>
      </c>
      <c r="AK128" s="33">
        <v>5</v>
      </c>
      <c r="AL128" s="33">
        <v>5</v>
      </c>
      <c r="AM128" s="33">
        <v>5</v>
      </c>
      <c r="AN128" s="33">
        <v>4</v>
      </c>
      <c r="AO128" s="33">
        <v>5</v>
      </c>
      <c r="AP128" s="33">
        <v>5</v>
      </c>
      <c r="AQ128" s="33">
        <v>4</v>
      </c>
      <c r="AR128" s="33">
        <v>3</v>
      </c>
      <c r="AS128" s="33">
        <v>4</v>
      </c>
      <c r="AT128" s="33">
        <v>3</v>
      </c>
      <c r="AU128" s="33">
        <v>5</v>
      </c>
      <c r="AV128" s="33">
        <v>3</v>
      </c>
      <c r="AW128" s="33">
        <v>3</v>
      </c>
      <c r="AX128" s="33">
        <v>3</v>
      </c>
      <c r="AY128" s="33">
        <v>5</v>
      </c>
      <c r="AZ128" s="33">
        <v>3</v>
      </c>
      <c r="BA128" s="33">
        <v>3</v>
      </c>
      <c r="BB128" s="33">
        <v>1</v>
      </c>
      <c r="BC128" s="33">
        <v>5</v>
      </c>
      <c r="BD128" s="33">
        <v>4</v>
      </c>
      <c r="BF128" s="33">
        <v>4</v>
      </c>
      <c r="BG128" s="33">
        <v>4</v>
      </c>
      <c r="BH128" s="33">
        <v>5</v>
      </c>
      <c r="BI128" s="33">
        <v>3</v>
      </c>
      <c r="BJ128" s="33">
        <v>4</v>
      </c>
      <c r="BK128" s="33">
        <v>4</v>
      </c>
      <c r="BL128" s="33">
        <v>5</v>
      </c>
      <c r="BM128" s="33">
        <v>4</v>
      </c>
      <c r="BN128" s="33">
        <v>4</v>
      </c>
      <c r="BO128" s="33">
        <v>4</v>
      </c>
      <c r="BP128" s="33">
        <v>4</v>
      </c>
      <c r="BQ128" s="33">
        <v>4</v>
      </c>
      <c r="BR128" s="33">
        <v>5</v>
      </c>
      <c r="BS128" s="33">
        <v>5</v>
      </c>
      <c r="BT128" s="33">
        <v>4</v>
      </c>
      <c r="BV128" s="33" t="s">
        <v>151</v>
      </c>
      <c r="BW128" s="33" t="s">
        <v>1207</v>
      </c>
      <c r="CB128" s="33" t="s">
        <v>162</v>
      </c>
      <c r="CC128" s="33" t="s">
        <v>171</v>
      </c>
      <c r="CD128" s="33" t="s">
        <v>176</v>
      </c>
      <c r="CE128" s="33" t="s">
        <v>183</v>
      </c>
      <c r="CF128" s="33" t="s">
        <v>1208</v>
      </c>
      <c r="CG128" s="33" t="s">
        <v>202</v>
      </c>
      <c r="CH128" s="33" t="s">
        <v>941</v>
      </c>
      <c r="CI128" s="33" t="s">
        <v>208</v>
      </c>
      <c r="CJ128" s="33" t="s">
        <v>214</v>
      </c>
    </row>
    <row r="129" spans="1:88" ht="12.75" x14ac:dyDescent="0.2">
      <c r="A129" s="36">
        <v>42716.728361909722</v>
      </c>
      <c r="B129" s="33">
        <v>1</v>
      </c>
      <c r="C129" s="33">
        <v>5</v>
      </c>
      <c r="D129" s="33">
        <v>3</v>
      </c>
      <c r="E129" s="33">
        <v>3</v>
      </c>
      <c r="F129" s="33">
        <v>1</v>
      </c>
      <c r="G129" s="33">
        <v>5</v>
      </c>
      <c r="H129" s="33">
        <v>5</v>
      </c>
      <c r="I129" s="33">
        <v>5</v>
      </c>
      <c r="J129" s="33">
        <v>3</v>
      </c>
      <c r="K129" s="33">
        <v>1</v>
      </c>
      <c r="L129" s="33">
        <v>3</v>
      </c>
      <c r="M129" s="33">
        <v>1</v>
      </c>
      <c r="N129" s="33">
        <v>1</v>
      </c>
      <c r="O129" s="33">
        <v>2</v>
      </c>
      <c r="P129" s="33">
        <v>2</v>
      </c>
      <c r="Q129" s="33">
        <v>2</v>
      </c>
      <c r="R129" s="33">
        <v>3</v>
      </c>
      <c r="S129" s="33">
        <v>1</v>
      </c>
      <c r="T129" s="33">
        <v>2</v>
      </c>
      <c r="U129" s="33">
        <v>5</v>
      </c>
      <c r="V129" s="33">
        <v>1</v>
      </c>
      <c r="W129" s="33">
        <v>3</v>
      </c>
      <c r="X129" s="33">
        <v>3</v>
      </c>
      <c r="Y129" s="33">
        <v>3</v>
      </c>
      <c r="Z129" s="33">
        <v>3</v>
      </c>
      <c r="AA129" s="33">
        <v>3</v>
      </c>
      <c r="AB129" s="33">
        <v>4</v>
      </c>
      <c r="AC129" s="33">
        <v>3</v>
      </c>
      <c r="AD129" s="33">
        <v>5</v>
      </c>
      <c r="AE129" s="33">
        <v>4</v>
      </c>
      <c r="AF129" s="33">
        <v>4</v>
      </c>
      <c r="AG129" s="33">
        <v>3</v>
      </c>
      <c r="AH129" s="33">
        <v>4</v>
      </c>
      <c r="AI129" s="33">
        <v>4</v>
      </c>
      <c r="AJ129" s="33">
        <v>3</v>
      </c>
      <c r="AK129" s="33">
        <v>5</v>
      </c>
      <c r="AL129" s="33">
        <v>2</v>
      </c>
      <c r="AM129" s="33">
        <v>3</v>
      </c>
      <c r="AN129" s="33">
        <v>2</v>
      </c>
      <c r="AO129" s="33">
        <v>5</v>
      </c>
      <c r="AP129" s="33">
        <v>5</v>
      </c>
      <c r="AQ129" s="33">
        <v>5</v>
      </c>
      <c r="AR129" s="33">
        <v>3</v>
      </c>
      <c r="AS129" s="33">
        <v>3</v>
      </c>
      <c r="AT129" s="33">
        <v>3</v>
      </c>
      <c r="AU129" s="33">
        <v>4</v>
      </c>
      <c r="AV129" s="33">
        <v>1</v>
      </c>
      <c r="AW129" s="33">
        <v>3</v>
      </c>
      <c r="AX129" s="33">
        <v>3</v>
      </c>
      <c r="AY129" s="33">
        <v>3</v>
      </c>
      <c r="AZ129" s="33">
        <v>3</v>
      </c>
      <c r="BA129" s="33">
        <v>3</v>
      </c>
      <c r="BB129" s="33">
        <v>4</v>
      </c>
      <c r="BC129" s="33">
        <v>3</v>
      </c>
      <c r="BD129" s="33">
        <v>2</v>
      </c>
      <c r="BE129" s="33" t="s">
        <v>1209</v>
      </c>
      <c r="BF129" s="33">
        <v>1</v>
      </c>
      <c r="BG129" s="33">
        <v>1</v>
      </c>
      <c r="BH129" s="33">
        <v>1</v>
      </c>
      <c r="BI129" s="33">
        <v>1</v>
      </c>
      <c r="BJ129" s="33">
        <v>1</v>
      </c>
      <c r="BK129" s="33">
        <v>1</v>
      </c>
      <c r="BL129" s="33">
        <v>4</v>
      </c>
      <c r="BM129" s="33">
        <v>4</v>
      </c>
      <c r="BN129" s="33">
        <v>4</v>
      </c>
      <c r="BO129" s="33">
        <v>1</v>
      </c>
      <c r="BP129" s="33">
        <v>5</v>
      </c>
      <c r="BQ129" s="33">
        <v>5</v>
      </c>
      <c r="BR129" s="33">
        <v>5</v>
      </c>
      <c r="BS129" s="33">
        <v>5</v>
      </c>
      <c r="BT129" s="33">
        <v>5</v>
      </c>
      <c r="BU129" s="33" t="s">
        <v>1210</v>
      </c>
      <c r="BV129" s="33" t="s">
        <v>151</v>
      </c>
      <c r="BW129" s="33" t="s">
        <v>145</v>
      </c>
      <c r="BX129" s="33" t="s">
        <v>954</v>
      </c>
      <c r="CB129" s="33" t="s">
        <v>163</v>
      </c>
      <c r="CC129" s="33" t="s">
        <v>169</v>
      </c>
      <c r="CD129" s="33" t="s">
        <v>176</v>
      </c>
      <c r="CE129" s="33" t="s">
        <v>183</v>
      </c>
      <c r="CF129" s="33" t="s">
        <v>1211</v>
      </c>
      <c r="CG129" s="33" t="s">
        <v>204</v>
      </c>
      <c r="CH129" s="33" t="s">
        <v>520</v>
      </c>
      <c r="CI129" s="33" t="s">
        <v>1212</v>
      </c>
      <c r="CJ129" s="33" t="s">
        <v>214</v>
      </c>
    </row>
    <row r="130" spans="1:88" ht="12.75" x14ac:dyDescent="0.2">
      <c r="A130" s="36">
        <v>42717.461715636571</v>
      </c>
      <c r="B130" s="33">
        <v>2</v>
      </c>
      <c r="C130" s="33">
        <v>5</v>
      </c>
      <c r="D130" s="33">
        <v>5</v>
      </c>
      <c r="E130" s="33">
        <v>5</v>
      </c>
      <c r="F130" s="33">
        <v>1</v>
      </c>
      <c r="G130" s="33">
        <v>5</v>
      </c>
      <c r="H130" s="33">
        <v>3</v>
      </c>
      <c r="I130" s="33">
        <v>5</v>
      </c>
      <c r="J130" s="33">
        <v>5</v>
      </c>
      <c r="K130" s="33">
        <v>2</v>
      </c>
      <c r="L130" s="33">
        <v>3</v>
      </c>
      <c r="M130" s="33">
        <v>3</v>
      </c>
      <c r="N130" s="33">
        <v>4</v>
      </c>
      <c r="O130" s="33">
        <v>5</v>
      </c>
      <c r="P130" s="33">
        <v>4</v>
      </c>
      <c r="Q130" s="33">
        <v>5</v>
      </c>
      <c r="R130" s="33">
        <v>3</v>
      </c>
      <c r="S130" s="33">
        <v>1</v>
      </c>
      <c r="T130" s="33">
        <v>2</v>
      </c>
      <c r="U130" s="33">
        <v>2</v>
      </c>
      <c r="V130" s="33">
        <v>2</v>
      </c>
      <c r="W130" s="33">
        <v>5</v>
      </c>
      <c r="X130" s="33">
        <v>4</v>
      </c>
      <c r="Y130" s="33">
        <v>4</v>
      </c>
      <c r="Z130" s="33">
        <v>4</v>
      </c>
      <c r="AA130" s="33">
        <v>5</v>
      </c>
      <c r="AB130" s="33">
        <v>4</v>
      </c>
      <c r="AC130" s="33">
        <v>5</v>
      </c>
      <c r="AD130" s="33">
        <v>4</v>
      </c>
      <c r="AE130" s="33">
        <v>5</v>
      </c>
      <c r="AF130" s="33">
        <v>4</v>
      </c>
      <c r="AG130" s="33">
        <v>5</v>
      </c>
      <c r="AH130" s="33">
        <v>4</v>
      </c>
      <c r="AI130" s="33">
        <v>5</v>
      </c>
      <c r="AJ130" s="33">
        <v>2</v>
      </c>
      <c r="AK130" s="33">
        <v>5</v>
      </c>
      <c r="AL130" s="33">
        <v>5</v>
      </c>
      <c r="AM130" s="33">
        <v>5</v>
      </c>
      <c r="AN130" s="33">
        <v>2</v>
      </c>
      <c r="AO130" s="33">
        <v>5</v>
      </c>
      <c r="AP130" s="33">
        <v>5</v>
      </c>
      <c r="AQ130" s="33">
        <v>5</v>
      </c>
      <c r="AR130" s="33">
        <v>5</v>
      </c>
      <c r="AS130" s="33">
        <v>4</v>
      </c>
      <c r="AT130" s="33">
        <v>3</v>
      </c>
      <c r="AU130" s="33">
        <v>4</v>
      </c>
      <c r="AV130" s="33">
        <v>4</v>
      </c>
      <c r="AW130" s="33">
        <v>5</v>
      </c>
      <c r="AX130" s="33">
        <v>4</v>
      </c>
      <c r="AY130" s="33">
        <v>5</v>
      </c>
      <c r="AZ130" s="33">
        <v>3</v>
      </c>
      <c r="BA130" s="33">
        <v>2</v>
      </c>
      <c r="BB130" s="33">
        <v>3</v>
      </c>
      <c r="BC130" s="33">
        <v>5</v>
      </c>
      <c r="BD130" s="33">
        <v>3</v>
      </c>
      <c r="BE130" s="33" t="s">
        <v>1213</v>
      </c>
      <c r="BF130" s="33">
        <v>4</v>
      </c>
      <c r="BG130" s="33">
        <v>3</v>
      </c>
      <c r="BH130" s="33">
        <v>4</v>
      </c>
      <c r="BI130" s="33">
        <v>3</v>
      </c>
      <c r="BJ130" s="33">
        <v>3</v>
      </c>
      <c r="BK130" s="33">
        <v>3</v>
      </c>
      <c r="BL130" s="33">
        <v>4</v>
      </c>
      <c r="BM130" s="33">
        <v>3</v>
      </c>
      <c r="BN130" s="33">
        <v>4</v>
      </c>
      <c r="BO130" s="33">
        <v>1</v>
      </c>
      <c r="BP130" s="33">
        <v>3</v>
      </c>
      <c r="BQ130" s="33">
        <v>4</v>
      </c>
      <c r="BR130" s="33">
        <v>3</v>
      </c>
      <c r="BS130" s="33">
        <v>3</v>
      </c>
      <c r="BT130" s="33">
        <v>4</v>
      </c>
      <c r="BU130" s="33" t="s">
        <v>1214</v>
      </c>
      <c r="BV130" s="33" t="s">
        <v>151</v>
      </c>
      <c r="BW130" s="33" t="s">
        <v>147</v>
      </c>
      <c r="BX130" s="33" t="s">
        <v>918</v>
      </c>
      <c r="CB130" s="33" t="s">
        <v>162</v>
      </c>
      <c r="CC130" s="33" t="s">
        <v>170</v>
      </c>
      <c r="CD130" s="33" t="s">
        <v>176</v>
      </c>
      <c r="CE130" s="33" t="s">
        <v>184</v>
      </c>
      <c r="CF130" s="33" t="s">
        <v>345</v>
      </c>
      <c r="CG130" s="33" t="s">
        <v>204</v>
      </c>
      <c r="CH130" s="33" t="s">
        <v>402</v>
      </c>
      <c r="CI130" s="33" t="s">
        <v>208</v>
      </c>
      <c r="CJ130" s="33" t="s">
        <v>214</v>
      </c>
    </row>
    <row r="131" spans="1:88" ht="12.75" x14ac:dyDescent="0.2">
      <c r="A131" s="36">
        <v>42717.582256770838</v>
      </c>
      <c r="B131" s="33">
        <v>1</v>
      </c>
      <c r="C131" s="33">
        <v>5</v>
      </c>
      <c r="D131" s="33">
        <v>5</v>
      </c>
      <c r="E131" s="33">
        <v>1</v>
      </c>
      <c r="F131" s="33">
        <v>1</v>
      </c>
      <c r="G131" s="33">
        <v>4</v>
      </c>
      <c r="H131" s="33">
        <v>1</v>
      </c>
      <c r="I131" s="33">
        <v>2</v>
      </c>
      <c r="J131" s="33">
        <v>1</v>
      </c>
      <c r="K131" s="33">
        <v>1</v>
      </c>
      <c r="L131" s="33">
        <v>5</v>
      </c>
      <c r="M131" s="33">
        <v>1</v>
      </c>
      <c r="N131" s="33">
        <v>1</v>
      </c>
      <c r="O131" s="33" t="s">
        <v>5</v>
      </c>
      <c r="P131" s="33">
        <v>1</v>
      </c>
      <c r="Q131" s="33" t="s">
        <v>5</v>
      </c>
      <c r="R131" s="33">
        <v>5</v>
      </c>
      <c r="S131" s="33">
        <v>1</v>
      </c>
      <c r="T131" s="33">
        <v>5</v>
      </c>
      <c r="U131" s="33">
        <v>2</v>
      </c>
      <c r="V131" s="33">
        <v>1</v>
      </c>
      <c r="W131" s="33">
        <v>5</v>
      </c>
      <c r="X131" s="33">
        <v>1</v>
      </c>
      <c r="Y131" s="33">
        <v>5</v>
      </c>
      <c r="Z131" s="33">
        <v>4</v>
      </c>
      <c r="AA131" s="33">
        <v>4</v>
      </c>
      <c r="AB131" s="33">
        <v>5</v>
      </c>
      <c r="AC131" s="33">
        <v>4</v>
      </c>
      <c r="AD131" s="33">
        <v>1</v>
      </c>
      <c r="AE131" s="33">
        <v>1</v>
      </c>
      <c r="AF131" s="33">
        <v>5</v>
      </c>
      <c r="AG131" s="33">
        <v>1</v>
      </c>
      <c r="AH131" s="33">
        <v>5</v>
      </c>
      <c r="AI131" s="33">
        <v>4</v>
      </c>
      <c r="AJ131" s="33">
        <v>1</v>
      </c>
      <c r="AK131" s="33">
        <v>4</v>
      </c>
      <c r="AL131" s="33">
        <v>4</v>
      </c>
      <c r="AM131" s="33">
        <v>1</v>
      </c>
      <c r="AN131" s="33">
        <v>1</v>
      </c>
      <c r="AO131" s="33">
        <v>3</v>
      </c>
      <c r="AP131" s="33">
        <v>1</v>
      </c>
      <c r="AQ131" s="33">
        <v>3</v>
      </c>
      <c r="AR131" s="33">
        <v>3</v>
      </c>
      <c r="AS131" s="33">
        <v>2</v>
      </c>
      <c r="AT131" s="33">
        <v>5</v>
      </c>
      <c r="AU131" s="33">
        <v>1</v>
      </c>
      <c r="AV131" s="33">
        <v>1</v>
      </c>
      <c r="AW131" s="33">
        <v>5</v>
      </c>
      <c r="AX131" s="33">
        <v>1</v>
      </c>
      <c r="AY131" s="33">
        <v>5</v>
      </c>
      <c r="AZ131" s="33">
        <v>4</v>
      </c>
      <c r="BA131" s="33">
        <v>1</v>
      </c>
      <c r="BB131" s="33">
        <v>4</v>
      </c>
      <c r="BC131" s="33">
        <v>2</v>
      </c>
      <c r="BD131" s="33">
        <v>1</v>
      </c>
      <c r="BF131" s="33">
        <v>1</v>
      </c>
      <c r="BG131" s="33">
        <v>1</v>
      </c>
      <c r="BH131" s="33">
        <v>1</v>
      </c>
      <c r="BI131" s="33">
        <v>2</v>
      </c>
      <c r="BJ131" s="33">
        <v>2</v>
      </c>
      <c r="BK131" s="33">
        <v>1</v>
      </c>
      <c r="BL131" s="33">
        <v>1</v>
      </c>
      <c r="BM131" s="33">
        <v>1</v>
      </c>
      <c r="BN131" s="33">
        <v>5</v>
      </c>
      <c r="BO131" s="33">
        <v>1</v>
      </c>
      <c r="BP131" s="33">
        <v>2</v>
      </c>
      <c r="BQ131" s="33">
        <v>4</v>
      </c>
      <c r="BR131" s="33">
        <v>4</v>
      </c>
      <c r="BS131" s="33">
        <v>5</v>
      </c>
      <c r="BT131" s="33">
        <v>4</v>
      </c>
      <c r="BU131" s="33" t="s">
        <v>1215</v>
      </c>
      <c r="BV131" s="33" t="s">
        <v>151</v>
      </c>
      <c r="BW131" s="33" t="s">
        <v>147</v>
      </c>
      <c r="BX131" s="33" t="s">
        <v>923</v>
      </c>
      <c r="CB131" s="33" t="s">
        <v>162</v>
      </c>
      <c r="CC131" s="33" t="s">
        <v>171</v>
      </c>
      <c r="CD131" s="33" t="s">
        <v>177</v>
      </c>
      <c r="CE131" s="33" t="s">
        <v>183</v>
      </c>
      <c r="CF131" s="33" t="s">
        <v>479</v>
      </c>
      <c r="CG131" s="33" t="s">
        <v>204</v>
      </c>
      <c r="CH131" s="33" t="s">
        <v>346</v>
      </c>
      <c r="CI131" s="33" t="s">
        <v>208</v>
      </c>
      <c r="CJ131" s="33" t="s">
        <v>214</v>
      </c>
    </row>
    <row r="132" spans="1:88" ht="12.75" x14ac:dyDescent="0.2">
      <c r="A132" s="36">
        <v>42717.587629004629</v>
      </c>
      <c r="B132" s="33">
        <v>3</v>
      </c>
      <c r="C132" s="33">
        <v>5</v>
      </c>
      <c r="D132" s="33">
        <v>4</v>
      </c>
      <c r="E132" s="33">
        <v>5</v>
      </c>
      <c r="F132" s="33">
        <v>2</v>
      </c>
      <c r="G132" s="33">
        <v>5</v>
      </c>
      <c r="H132" s="33">
        <v>2</v>
      </c>
      <c r="I132" s="33">
        <v>5</v>
      </c>
      <c r="J132" s="33">
        <v>2</v>
      </c>
      <c r="K132" s="33">
        <v>3</v>
      </c>
      <c r="L132" s="33">
        <v>4</v>
      </c>
      <c r="M132" s="33">
        <v>2</v>
      </c>
      <c r="N132" s="33">
        <v>4</v>
      </c>
      <c r="O132" s="33">
        <v>4</v>
      </c>
      <c r="P132" s="33">
        <v>5</v>
      </c>
      <c r="Q132" s="33">
        <v>4</v>
      </c>
      <c r="R132" s="33">
        <v>5</v>
      </c>
      <c r="S132" s="33">
        <v>3</v>
      </c>
      <c r="T132" s="33">
        <v>2</v>
      </c>
      <c r="U132" s="33">
        <v>3</v>
      </c>
      <c r="V132" s="33">
        <v>2</v>
      </c>
      <c r="W132" s="33">
        <v>4</v>
      </c>
      <c r="X132" s="33">
        <v>5</v>
      </c>
      <c r="Y132" s="33">
        <v>4</v>
      </c>
      <c r="Z132" s="33">
        <v>5</v>
      </c>
      <c r="AA132" s="33">
        <v>4</v>
      </c>
      <c r="AB132" s="33">
        <v>5</v>
      </c>
      <c r="AC132" s="33">
        <v>3</v>
      </c>
      <c r="AD132" s="33">
        <v>4</v>
      </c>
      <c r="AE132" s="33">
        <v>3</v>
      </c>
      <c r="AF132" s="33">
        <v>3</v>
      </c>
      <c r="AG132" s="33">
        <v>3</v>
      </c>
      <c r="AH132" s="33">
        <v>5</v>
      </c>
      <c r="AI132" s="33">
        <v>2</v>
      </c>
      <c r="AJ132" s="33">
        <v>2</v>
      </c>
      <c r="AK132" s="33">
        <v>4</v>
      </c>
      <c r="AL132" s="33">
        <v>4</v>
      </c>
      <c r="AM132" s="33">
        <v>5</v>
      </c>
      <c r="AN132" s="33">
        <v>3</v>
      </c>
      <c r="AO132" s="33">
        <v>5</v>
      </c>
      <c r="AP132" s="33">
        <v>4</v>
      </c>
      <c r="AQ132" s="33">
        <v>5</v>
      </c>
      <c r="AR132" s="33">
        <v>4</v>
      </c>
      <c r="AS132" s="33">
        <v>4</v>
      </c>
      <c r="AT132" s="33">
        <v>4</v>
      </c>
      <c r="AU132" s="33">
        <v>5</v>
      </c>
      <c r="AV132" s="33">
        <v>4</v>
      </c>
      <c r="AW132" s="33">
        <v>4</v>
      </c>
      <c r="AX132" s="33">
        <v>5</v>
      </c>
      <c r="AY132" s="33">
        <v>3</v>
      </c>
      <c r="AZ132" s="33">
        <v>4</v>
      </c>
      <c r="BA132" s="33">
        <v>3</v>
      </c>
      <c r="BB132" s="33">
        <v>2</v>
      </c>
      <c r="BC132" s="33">
        <v>3</v>
      </c>
      <c r="BD132" s="33">
        <v>3</v>
      </c>
      <c r="BF132" s="33">
        <v>3</v>
      </c>
      <c r="BG132" s="33">
        <v>4</v>
      </c>
      <c r="BH132" s="33">
        <v>4</v>
      </c>
      <c r="BI132" s="33" t="s">
        <v>5</v>
      </c>
      <c r="BJ132" s="33" t="s">
        <v>5</v>
      </c>
      <c r="BK132" s="33">
        <v>4</v>
      </c>
      <c r="BL132" s="33">
        <v>4</v>
      </c>
      <c r="BM132" s="33">
        <v>4</v>
      </c>
      <c r="BN132" s="33" t="s">
        <v>5</v>
      </c>
      <c r="BO132" s="33">
        <v>3</v>
      </c>
      <c r="BP132" s="33">
        <v>4</v>
      </c>
      <c r="BQ132" s="33">
        <v>4</v>
      </c>
      <c r="BR132" s="33">
        <v>3</v>
      </c>
      <c r="BS132" s="33">
        <v>3</v>
      </c>
      <c r="BT132" s="33">
        <v>2</v>
      </c>
      <c r="BV132" s="33" t="s">
        <v>931</v>
      </c>
      <c r="CB132" s="33" t="s">
        <v>163</v>
      </c>
      <c r="CC132" s="33" t="s">
        <v>169</v>
      </c>
      <c r="CD132" s="33" t="s">
        <v>177</v>
      </c>
      <c r="CE132" s="33" t="s">
        <v>183</v>
      </c>
      <c r="CG132" s="33" t="s">
        <v>192</v>
      </c>
      <c r="CH132" s="33" t="s">
        <v>854</v>
      </c>
      <c r="CI132" s="33" t="s">
        <v>208</v>
      </c>
      <c r="CJ132" s="33" t="s">
        <v>214</v>
      </c>
    </row>
    <row r="133" spans="1:88" ht="12.75" x14ac:dyDescent="0.2">
      <c r="A133" s="36">
        <v>42717.604849525465</v>
      </c>
      <c r="B133" s="33">
        <v>4</v>
      </c>
      <c r="C133" s="33">
        <v>5</v>
      </c>
      <c r="D133" s="33">
        <v>4</v>
      </c>
      <c r="E133" s="33">
        <v>5</v>
      </c>
      <c r="F133" s="33">
        <v>2</v>
      </c>
      <c r="G133" s="33">
        <v>5</v>
      </c>
      <c r="H133" s="33">
        <v>5</v>
      </c>
      <c r="I133" s="33">
        <v>5</v>
      </c>
      <c r="J133" s="33">
        <v>5</v>
      </c>
      <c r="K133" s="33">
        <v>5</v>
      </c>
      <c r="L133" s="33">
        <v>5</v>
      </c>
      <c r="M133" s="33">
        <v>4</v>
      </c>
      <c r="N133" s="33">
        <v>5</v>
      </c>
      <c r="O133" s="33">
        <v>5</v>
      </c>
      <c r="P133" s="33">
        <v>5</v>
      </c>
      <c r="Q133" s="33">
        <v>5</v>
      </c>
      <c r="R133" s="33">
        <v>5</v>
      </c>
      <c r="S133" s="33">
        <v>4</v>
      </c>
      <c r="T133" s="33">
        <v>4</v>
      </c>
      <c r="U133" s="33">
        <v>1</v>
      </c>
      <c r="V133" s="33">
        <v>1</v>
      </c>
      <c r="W133" s="33">
        <v>4</v>
      </c>
      <c r="X133" s="33">
        <v>3</v>
      </c>
      <c r="Y133" s="33">
        <v>4</v>
      </c>
      <c r="Z133" s="33">
        <v>5</v>
      </c>
      <c r="AA133" s="33">
        <v>4</v>
      </c>
      <c r="AB133" s="33">
        <v>5</v>
      </c>
      <c r="AC133" s="33">
        <v>4</v>
      </c>
      <c r="AD133" s="33">
        <v>3</v>
      </c>
      <c r="AE133" s="33">
        <v>3</v>
      </c>
      <c r="AF133" s="33">
        <v>3</v>
      </c>
      <c r="AG133" s="33">
        <v>4</v>
      </c>
      <c r="AH133" s="33">
        <v>4</v>
      </c>
      <c r="AI133" s="33">
        <v>4</v>
      </c>
      <c r="AJ133" s="33">
        <v>5</v>
      </c>
      <c r="AK133" s="33">
        <v>5</v>
      </c>
      <c r="AL133" s="33">
        <v>5</v>
      </c>
      <c r="AM133" s="33">
        <v>5</v>
      </c>
      <c r="AN133" s="33">
        <v>4</v>
      </c>
      <c r="AO133" s="33">
        <v>5</v>
      </c>
      <c r="AP133" s="33">
        <v>5</v>
      </c>
      <c r="AQ133" s="33">
        <v>5</v>
      </c>
      <c r="AR133" s="33">
        <v>5</v>
      </c>
      <c r="AS133" s="33">
        <v>5</v>
      </c>
      <c r="AT133" s="33">
        <v>5</v>
      </c>
      <c r="AU133" s="33">
        <v>4</v>
      </c>
      <c r="AV133" s="33">
        <v>5</v>
      </c>
      <c r="AW133" s="33">
        <v>5</v>
      </c>
      <c r="AX133" s="33">
        <v>5</v>
      </c>
      <c r="AY133" s="33">
        <v>5</v>
      </c>
      <c r="AZ133" s="33">
        <v>5</v>
      </c>
      <c r="BA133" s="33">
        <v>4</v>
      </c>
      <c r="BB133" s="33">
        <v>4</v>
      </c>
      <c r="BC133" s="33">
        <v>1</v>
      </c>
      <c r="BD133" s="33">
        <v>1</v>
      </c>
      <c r="BF133" s="33">
        <v>4</v>
      </c>
      <c r="BG133" s="33">
        <v>4</v>
      </c>
      <c r="BH133" s="33">
        <v>4</v>
      </c>
      <c r="BI133" s="33">
        <v>4</v>
      </c>
      <c r="BJ133" s="33">
        <v>4</v>
      </c>
      <c r="BK133" s="33">
        <v>3</v>
      </c>
      <c r="BL133" s="33">
        <v>4</v>
      </c>
      <c r="BM133" s="33" t="s">
        <v>5</v>
      </c>
      <c r="BN133" s="33">
        <v>3</v>
      </c>
      <c r="BO133" s="33">
        <v>3</v>
      </c>
      <c r="BP133" s="33">
        <v>5</v>
      </c>
      <c r="BQ133" s="33">
        <v>5</v>
      </c>
      <c r="BR133" s="33">
        <v>5</v>
      </c>
      <c r="BS133" s="33">
        <v>5</v>
      </c>
      <c r="BT133" s="33">
        <v>5</v>
      </c>
      <c r="BV133" s="33" t="s">
        <v>151</v>
      </c>
      <c r="BW133" s="33" t="s">
        <v>144</v>
      </c>
      <c r="CB133" s="33" t="s">
        <v>162</v>
      </c>
      <c r="CC133" s="33" t="s">
        <v>169</v>
      </c>
      <c r="CD133" s="33" t="s">
        <v>177</v>
      </c>
      <c r="CE133" s="33" t="s">
        <v>184</v>
      </c>
      <c r="CF133" s="33" t="s">
        <v>1216</v>
      </c>
      <c r="CG133" s="33" t="s">
        <v>153</v>
      </c>
      <c r="CH133" s="33" t="s">
        <v>400</v>
      </c>
      <c r="CI133" s="33" t="s">
        <v>208</v>
      </c>
      <c r="CJ133" s="33" t="s">
        <v>214</v>
      </c>
    </row>
    <row r="134" spans="1:88" ht="12.75" x14ac:dyDescent="0.2">
      <c r="A134" s="36">
        <v>42717.635504560181</v>
      </c>
      <c r="B134" s="33">
        <v>1</v>
      </c>
      <c r="C134" s="33">
        <v>1</v>
      </c>
      <c r="D134" s="33">
        <v>1</v>
      </c>
      <c r="E134" s="33">
        <v>1</v>
      </c>
      <c r="F134" s="33">
        <v>2</v>
      </c>
      <c r="G134" s="33">
        <v>1</v>
      </c>
      <c r="H134" s="33">
        <v>1</v>
      </c>
      <c r="I134" s="33">
        <v>3</v>
      </c>
      <c r="J134" s="33">
        <v>4</v>
      </c>
      <c r="K134" s="33">
        <v>4</v>
      </c>
      <c r="L134" s="33">
        <v>5</v>
      </c>
      <c r="M134" s="33">
        <v>3</v>
      </c>
      <c r="N134" s="33">
        <v>4</v>
      </c>
      <c r="O134" s="33">
        <v>4</v>
      </c>
      <c r="P134" s="33">
        <v>3</v>
      </c>
      <c r="Q134" s="33">
        <v>4</v>
      </c>
      <c r="R134" s="33">
        <v>5</v>
      </c>
      <c r="S134" s="33">
        <v>2</v>
      </c>
      <c r="T134" s="33">
        <v>3</v>
      </c>
      <c r="U134" s="33">
        <v>1</v>
      </c>
      <c r="V134" s="33">
        <v>1</v>
      </c>
      <c r="W134" s="33">
        <v>4</v>
      </c>
      <c r="X134" s="33">
        <v>2</v>
      </c>
      <c r="Y134" s="33">
        <v>4</v>
      </c>
      <c r="Z134" s="33">
        <v>3</v>
      </c>
      <c r="AA134" s="33">
        <v>4</v>
      </c>
      <c r="AB134" s="33">
        <v>2</v>
      </c>
      <c r="AC134" s="33">
        <v>3</v>
      </c>
      <c r="AD134" s="33">
        <v>1</v>
      </c>
      <c r="AE134" s="33">
        <v>1</v>
      </c>
      <c r="AF134" s="33">
        <v>1</v>
      </c>
      <c r="AG134" s="33">
        <v>2</v>
      </c>
      <c r="AH134" s="33">
        <v>4</v>
      </c>
      <c r="AI134" s="33">
        <v>3</v>
      </c>
      <c r="AJ134" s="33">
        <v>2</v>
      </c>
      <c r="AK134" s="33">
        <v>1</v>
      </c>
      <c r="AL134" s="33">
        <v>1</v>
      </c>
      <c r="AM134" s="33">
        <v>1</v>
      </c>
      <c r="AN134" s="33">
        <v>1</v>
      </c>
      <c r="AO134" s="33">
        <v>1</v>
      </c>
      <c r="AP134" s="33">
        <v>1</v>
      </c>
      <c r="AQ134" s="33">
        <v>3</v>
      </c>
      <c r="AR134" s="33">
        <v>3</v>
      </c>
      <c r="AS134" s="33">
        <v>5</v>
      </c>
      <c r="AT134" s="33">
        <v>5</v>
      </c>
      <c r="AU134" s="33">
        <v>2</v>
      </c>
      <c r="AV134" s="33">
        <v>3</v>
      </c>
      <c r="AW134" s="33">
        <v>4</v>
      </c>
      <c r="AX134" s="33">
        <v>4</v>
      </c>
      <c r="AY134" s="33">
        <v>4</v>
      </c>
      <c r="AZ134" s="33">
        <v>5</v>
      </c>
      <c r="BA134" s="33">
        <v>2</v>
      </c>
      <c r="BB134" s="33">
        <v>3</v>
      </c>
      <c r="BC134" s="33">
        <v>2</v>
      </c>
      <c r="BD134" s="33">
        <v>1</v>
      </c>
      <c r="BE134" s="33" t="s">
        <v>1217</v>
      </c>
      <c r="BF134" s="33">
        <v>3</v>
      </c>
      <c r="BG134" s="33">
        <v>4</v>
      </c>
      <c r="BH134" s="33">
        <v>3</v>
      </c>
      <c r="BI134" s="33">
        <v>2</v>
      </c>
      <c r="BJ134" s="33">
        <v>4</v>
      </c>
      <c r="BK134" s="33">
        <v>3</v>
      </c>
      <c r="BL134" s="33">
        <v>3</v>
      </c>
      <c r="BM134" s="33">
        <v>4</v>
      </c>
      <c r="BN134" s="33">
        <v>4</v>
      </c>
      <c r="BO134" s="33">
        <v>2</v>
      </c>
      <c r="BP134" s="33">
        <v>5</v>
      </c>
      <c r="BQ134" s="33">
        <v>4</v>
      </c>
      <c r="BR134" s="33">
        <v>5</v>
      </c>
      <c r="BS134" s="33">
        <v>5</v>
      </c>
      <c r="BT134" s="33">
        <v>5</v>
      </c>
      <c r="BU134" s="33" t="s">
        <v>1218</v>
      </c>
      <c r="BV134" s="33" t="s">
        <v>151</v>
      </c>
      <c r="BW134" s="33" t="s">
        <v>149</v>
      </c>
      <c r="BY134" s="33" t="s">
        <v>946</v>
      </c>
      <c r="CB134" s="33" t="s">
        <v>162</v>
      </c>
      <c r="CC134" s="33" t="s">
        <v>172</v>
      </c>
      <c r="CD134" s="33" t="s">
        <v>176</v>
      </c>
      <c r="CE134" s="33" t="s">
        <v>187</v>
      </c>
      <c r="CF134" s="33" t="s">
        <v>301</v>
      </c>
      <c r="CG134" s="33" t="s">
        <v>192</v>
      </c>
      <c r="CH134" s="33" t="s">
        <v>1036</v>
      </c>
      <c r="CI134" s="33" t="s">
        <v>208</v>
      </c>
    </row>
    <row r="135" spans="1:88" ht="12.75" x14ac:dyDescent="0.2">
      <c r="A135" s="36">
        <v>42717.69746865741</v>
      </c>
      <c r="B135" s="33">
        <v>3</v>
      </c>
      <c r="C135" s="33">
        <v>5</v>
      </c>
      <c r="D135" s="33">
        <v>5</v>
      </c>
      <c r="E135" s="33">
        <v>4</v>
      </c>
      <c r="F135" s="33">
        <v>2</v>
      </c>
      <c r="G135" s="33">
        <v>5</v>
      </c>
      <c r="H135" s="33">
        <v>1</v>
      </c>
      <c r="I135" s="33">
        <v>4</v>
      </c>
      <c r="J135" s="33">
        <v>2</v>
      </c>
      <c r="K135" s="33">
        <v>3</v>
      </c>
      <c r="L135" s="33">
        <v>4</v>
      </c>
      <c r="M135" s="33">
        <v>5</v>
      </c>
      <c r="N135" s="33">
        <v>3</v>
      </c>
      <c r="O135" s="33">
        <v>5</v>
      </c>
      <c r="P135" s="33">
        <v>5</v>
      </c>
      <c r="Q135" s="33">
        <v>2</v>
      </c>
      <c r="R135" s="33">
        <v>4</v>
      </c>
      <c r="S135" s="33">
        <v>1</v>
      </c>
      <c r="T135" s="33">
        <v>2</v>
      </c>
      <c r="U135" s="33">
        <v>4</v>
      </c>
      <c r="V135" s="33" t="s">
        <v>5</v>
      </c>
      <c r="W135" s="33">
        <v>4</v>
      </c>
      <c r="X135" s="33">
        <v>2</v>
      </c>
      <c r="Y135" s="33">
        <v>4</v>
      </c>
      <c r="Z135" s="33">
        <v>3</v>
      </c>
      <c r="AA135" s="33">
        <v>4</v>
      </c>
      <c r="AB135" s="33">
        <v>2</v>
      </c>
      <c r="AC135" s="33">
        <v>3</v>
      </c>
      <c r="AD135" s="33">
        <v>2</v>
      </c>
      <c r="AE135" s="33">
        <v>1</v>
      </c>
      <c r="AF135" s="33">
        <v>2</v>
      </c>
      <c r="AG135" s="33">
        <v>4</v>
      </c>
      <c r="AH135" s="33">
        <v>3</v>
      </c>
      <c r="AI135" s="33">
        <v>5</v>
      </c>
      <c r="AJ135" s="33">
        <v>4</v>
      </c>
      <c r="AK135" s="33">
        <v>5</v>
      </c>
      <c r="AL135" s="33">
        <v>5</v>
      </c>
      <c r="AM135" s="33">
        <v>4</v>
      </c>
      <c r="AN135" s="33">
        <v>3</v>
      </c>
      <c r="AO135" s="33">
        <v>5</v>
      </c>
      <c r="AP135" s="33">
        <v>2</v>
      </c>
      <c r="AQ135" s="33">
        <v>4</v>
      </c>
      <c r="AR135" s="33">
        <v>3</v>
      </c>
      <c r="AS135" s="33">
        <v>3</v>
      </c>
      <c r="AT135" s="33">
        <v>4</v>
      </c>
      <c r="AU135" s="33">
        <v>5</v>
      </c>
      <c r="AV135" s="33">
        <v>4</v>
      </c>
      <c r="AW135" s="33">
        <v>4</v>
      </c>
      <c r="AX135" s="33">
        <v>5</v>
      </c>
      <c r="AY135" s="33">
        <v>3</v>
      </c>
      <c r="AZ135" s="33">
        <v>4</v>
      </c>
      <c r="BA135" s="33">
        <v>1</v>
      </c>
      <c r="BB135" s="33">
        <v>2</v>
      </c>
      <c r="BC135" s="33">
        <v>4</v>
      </c>
      <c r="BD135" s="33" t="s">
        <v>5</v>
      </c>
      <c r="BE135" s="33" t="s">
        <v>1219</v>
      </c>
      <c r="BF135" s="33">
        <v>2</v>
      </c>
      <c r="BG135" s="33">
        <v>4</v>
      </c>
      <c r="BH135" s="33">
        <v>3</v>
      </c>
      <c r="BI135" s="33">
        <v>3</v>
      </c>
      <c r="BJ135" s="33">
        <v>3</v>
      </c>
      <c r="BK135" s="33">
        <v>4</v>
      </c>
      <c r="BL135" s="33">
        <v>5</v>
      </c>
      <c r="BM135" s="33">
        <v>4</v>
      </c>
      <c r="BN135" s="33">
        <v>3</v>
      </c>
      <c r="BO135" s="33">
        <v>3</v>
      </c>
      <c r="BP135" s="33">
        <v>4</v>
      </c>
      <c r="BQ135" s="33">
        <v>4</v>
      </c>
      <c r="BR135" s="33">
        <v>5</v>
      </c>
      <c r="BS135" s="33">
        <v>4</v>
      </c>
      <c r="BT135" s="33">
        <v>4</v>
      </c>
      <c r="BU135" s="33" t="s">
        <v>1220</v>
      </c>
      <c r="BV135" s="33" t="s">
        <v>151</v>
      </c>
      <c r="BW135" s="33" t="s">
        <v>149</v>
      </c>
      <c r="BX135" s="33" t="s">
        <v>923</v>
      </c>
      <c r="CB135" s="33" t="s">
        <v>163</v>
      </c>
      <c r="CC135" s="33" t="s">
        <v>172</v>
      </c>
      <c r="CD135" s="33" t="s">
        <v>177</v>
      </c>
      <c r="CE135" s="33" t="s">
        <v>183</v>
      </c>
      <c r="CG135" s="33" t="s">
        <v>192</v>
      </c>
      <c r="CH135" s="33" t="s">
        <v>471</v>
      </c>
      <c r="CI135" s="33" t="s">
        <v>208</v>
      </c>
      <c r="CJ135" s="33" t="s">
        <v>214</v>
      </c>
    </row>
    <row r="136" spans="1:88" ht="12.75" x14ac:dyDescent="0.2">
      <c r="A136" s="36">
        <v>42717.698867916668</v>
      </c>
      <c r="B136" s="33">
        <v>3</v>
      </c>
      <c r="C136" s="33">
        <v>5</v>
      </c>
      <c r="D136" s="33">
        <v>3</v>
      </c>
      <c r="E136" s="33">
        <v>3</v>
      </c>
      <c r="F136" s="33">
        <v>1</v>
      </c>
      <c r="G136" s="33">
        <v>5</v>
      </c>
      <c r="H136" s="33">
        <v>1</v>
      </c>
      <c r="I136" s="33">
        <v>4</v>
      </c>
      <c r="J136" s="33">
        <v>2</v>
      </c>
      <c r="K136" s="33">
        <v>2</v>
      </c>
      <c r="L136" s="33">
        <v>3</v>
      </c>
      <c r="M136" s="33">
        <v>4</v>
      </c>
      <c r="N136" s="33">
        <v>3</v>
      </c>
      <c r="O136" s="33">
        <v>5</v>
      </c>
      <c r="P136" s="33">
        <v>5</v>
      </c>
      <c r="Q136" s="33">
        <v>5</v>
      </c>
      <c r="R136" s="33">
        <v>5</v>
      </c>
      <c r="S136" s="33">
        <v>2</v>
      </c>
      <c r="T136" s="33">
        <v>5</v>
      </c>
      <c r="U136" s="33">
        <v>4</v>
      </c>
      <c r="V136" s="33">
        <v>1</v>
      </c>
      <c r="W136" s="33">
        <v>3</v>
      </c>
      <c r="X136" s="33">
        <v>2</v>
      </c>
      <c r="Y136" s="33">
        <v>4</v>
      </c>
      <c r="Z136" s="33">
        <v>3</v>
      </c>
      <c r="AA136" s="33">
        <v>4</v>
      </c>
      <c r="AB136" s="33">
        <v>1</v>
      </c>
      <c r="AC136" s="33">
        <v>3</v>
      </c>
      <c r="AD136" s="33">
        <v>2</v>
      </c>
      <c r="AE136" s="33">
        <v>2</v>
      </c>
      <c r="AF136" s="33">
        <v>3</v>
      </c>
      <c r="AG136" s="33">
        <v>3</v>
      </c>
      <c r="AH136" s="33">
        <v>5</v>
      </c>
      <c r="AI136" s="33">
        <v>2</v>
      </c>
      <c r="AJ136" s="33">
        <v>3</v>
      </c>
      <c r="AK136" s="33">
        <v>5</v>
      </c>
      <c r="AL136" s="33">
        <v>3</v>
      </c>
      <c r="AM136" s="33">
        <v>3</v>
      </c>
      <c r="AN136" s="33">
        <v>2</v>
      </c>
      <c r="AO136" s="33">
        <v>5</v>
      </c>
      <c r="AP136" s="33">
        <v>1</v>
      </c>
      <c r="AQ136" s="33">
        <v>5</v>
      </c>
      <c r="AR136" s="33">
        <v>2</v>
      </c>
      <c r="AS136" s="33">
        <v>2</v>
      </c>
      <c r="AT136" s="33">
        <v>4</v>
      </c>
      <c r="AU136" s="33">
        <v>4</v>
      </c>
      <c r="AV136" s="33">
        <v>4</v>
      </c>
      <c r="AW136" s="33">
        <v>5</v>
      </c>
      <c r="AX136" s="33">
        <v>5</v>
      </c>
      <c r="AY136" s="33">
        <v>5</v>
      </c>
      <c r="AZ136" s="33">
        <v>4</v>
      </c>
      <c r="BA136" s="33">
        <v>2</v>
      </c>
      <c r="BB136" s="33">
        <v>5</v>
      </c>
      <c r="BC136" s="33">
        <v>5</v>
      </c>
      <c r="BD136" s="33">
        <v>3</v>
      </c>
      <c r="BF136" s="33">
        <v>3</v>
      </c>
      <c r="BG136" s="33">
        <v>5</v>
      </c>
      <c r="BH136" s="33">
        <v>4</v>
      </c>
      <c r="BI136" s="33">
        <v>4</v>
      </c>
      <c r="BJ136" s="33">
        <v>4</v>
      </c>
      <c r="BK136" s="33">
        <v>4</v>
      </c>
      <c r="BL136" s="33">
        <v>3</v>
      </c>
      <c r="BM136" s="33">
        <v>2</v>
      </c>
      <c r="BN136" s="33">
        <v>3</v>
      </c>
      <c r="BO136" s="33">
        <v>2</v>
      </c>
      <c r="BP136" s="33">
        <v>4</v>
      </c>
      <c r="BQ136" s="33">
        <v>5</v>
      </c>
      <c r="BR136" s="33">
        <v>5</v>
      </c>
      <c r="BS136" s="33">
        <v>5</v>
      </c>
      <c r="BT136" s="33">
        <v>5</v>
      </c>
      <c r="BU136" s="33" t="s">
        <v>1221</v>
      </c>
      <c r="BV136" s="33" t="s">
        <v>151</v>
      </c>
      <c r="BW136" s="33" t="s">
        <v>149</v>
      </c>
      <c r="BX136" s="33" t="s">
        <v>923</v>
      </c>
      <c r="BZ136" s="33" t="s">
        <v>1222</v>
      </c>
      <c r="CB136" s="33" t="s">
        <v>162</v>
      </c>
      <c r="CC136" s="33" t="s">
        <v>171</v>
      </c>
      <c r="CD136" s="33" t="s">
        <v>177</v>
      </c>
      <c r="CE136" s="33" t="s">
        <v>184</v>
      </c>
      <c r="CF136" s="33" t="s">
        <v>301</v>
      </c>
      <c r="CG136" s="33" t="s">
        <v>192</v>
      </c>
      <c r="CH136" s="33" t="s">
        <v>386</v>
      </c>
      <c r="CI136" s="33" t="s">
        <v>208</v>
      </c>
      <c r="CJ136" s="33" t="s">
        <v>214</v>
      </c>
    </row>
    <row r="137" spans="1:88" ht="12.75" x14ac:dyDescent="0.2">
      <c r="A137" s="36">
        <v>42717.773445810184</v>
      </c>
      <c r="B137" s="33">
        <v>4</v>
      </c>
      <c r="C137" s="33">
        <v>4</v>
      </c>
      <c r="D137" s="33">
        <v>2</v>
      </c>
      <c r="E137" s="33">
        <v>3</v>
      </c>
      <c r="F137" s="33">
        <v>2</v>
      </c>
      <c r="G137" s="33">
        <v>4</v>
      </c>
      <c r="H137" s="33">
        <v>3</v>
      </c>
      <c r="I137" s="33">
        <v>5</v>
      </c>
      <c r="J137" s="33">
        <v>5</v>
      </c>
      <c r="K137" s="33">
        <v>3</v>
      </c>
      <c r="L137" s="33">
        <v>2</v>
      </c>
      <c r="M137" s="33">
        <v>3</v>
      </c>
      <c r="N137" s="33">
        <v>2</v>
      </c>
      <c r="O137" s="33">
        <v>5</v>
      </c>
      <c r="P137" s="33">
        <v>4</v>
      </c>
      <c r="Q137" s="33">
        <v>4</v>
      </c>
      <c r="R137" s="33">
        <v>3</v>
      </c>
      <c r="S137" s="33">
        <v>2</v>
      </c>
      <c r="T137" s="33">
        <v>2</v>
      </c>
      <c r="U137" s="33">
        <v>5</v>
      </c>
      <c r="V137" s="33">
        <v>4</v>
      </c>
      <c r="W137" s="33">
        <v>4</v>
      </c>
      <c r="X137" s="33">
        <v>3</v>
      </c>
      <c r="Y137" s="33">
        <v>4</v>
      </c>
      <c r="Z137" s="33">
        <v>4</v>
      </c>
      <c r="AA137" s="33">
        <v>4</v>
      </c>
      <c r="AB137" s="33">
        <v>3</v>
      </c>
      <c r="AC137" s="33">
        <v>4</v>
      </c>
      <c r="AD137" s="33">
        <v>4</v>
      </c>
      <c r="AE137" s="33">
        <v>4</v>
      </c>
      <c r="AF137" s="33">
        <v>4</v>
      </c>
      <c r="AG137" s="33">
        <v>5</v>
      </c>
      <c r="AH137" s="33">
        <v>4</v>
      </c>
      <c r="AI137" s="33">
        <v>4</v>
      </c>
      <c r="AJ137" s="33">
        <v>3</v>
      </c>
      <c r="AK137" s="33">
        <v>3</v>
      </c>
      <c r="AL137" s="33">
        <v>2</v>
      </c>
      <c r="AM137" s="33">
        <v>4</v>
      </c>
      <c r="AN137" s="33">
        <v>3</v>
      </c>
      <c r="AO137" s="33">
        <v>3</v>
      </c>
      <c r="AP137" s="33">
        <v>4</v>
      </c>
      <c r="AQ137" s="33">
        <v>5</v>
      </c>
      <c r="AR137" s="33">
        <v>5</v>
      </c>
      <c r="AS137" s="33">
        <v>3</v>
      </c>
      <c r="AT137" s="33">
        <v>3</v>
      </c>
      <c r="AU137" s="33">
        <v>3</v>
      </c>
      <c r="AV137" s="33">
        <v>2</v>
      </c>
      <c r="AW137" s="33">
        <v>5</v>
      </c>
      <c r="AX137" s="33">
        <v>4</v>
      </c>
      <c r="AY137" s="33">
        <v>4</v>
      </c>
      <c r="AZ137" s="33">
        <v>3</v>
      </c>
      <c r="BA137" s="33">
        <v>2</v>
      </c>
      <c r="BB137" s="33">
        <v>2</v>
      </c>
      <c r="BC137" s="33">
        <v>5</v>
      </c>
      <c r="BD137" s="33">
        <v>4</v>
      </c>
      <c r="BE137" s="33" t="s">
        <v>1223</v>
      </c>
      <c r="BF137" s="33">
        <v>2</v>
      </c>
      <c r="BG137" s="33">
        <v>5</v>
      </c>
      <c r="BH137" s="33">
        <v>4</v>
      </c>
      <c r="BI137" s="33">
        <v>3</v>
      </c>
      <c r="BJ137" s="33">
        <v>5</v>
      </c>
      <c r="BK137" s="33">
        <v>4</v>
      </c>
      <c r="BL137" s="33">
        <v>5</v>
      </c>
      <c r="BM137" s="33">
        <v>5</v>
      </c>
      <c r="BN137" s="33">
        <v>3</v>
      </c>
      <c r="BO137" s="33">
        <v>2</v>
      </c>
      <c r="BP137" s="33">
        <v>4</v>
      </c>
      <c r="BQ137" s="33">
        <v>4</v>
      </c>
      <c r="BR137" s="33">
        <v>4</v>
      </c>
      <c r="BS137" s="33">
        <v>3</v>
      </c>
      <c r="BT137" s="33">
        <v>4</v>
      </c>
      <c r="BU137" s="33" t="s">
        <v>1224</v>
      </c>
      <c r="BV137" s="33" t="s">
        <v>931</v>
      </c>
      <c r="CA137" s="33"/>
      <c r="CB137" s="33" t="s">
        <v>163</v>
      </c>
      <c r="CC137" s="33" t="s">
        <v>172</v>
      </c>
      <c r="CD137" s="33" t="s">
        <v>176</v>
      </c>
      <c r="CE137" s="33" t="s">
        <v>185</v>
      </c>
      <c r="CF137" s="33" t="s">
        <v>1225</v>
      </c>
      <c r="CG137" s="33" t="s">
        <v>203</v>
      </c>
      <c r="CH137" s="33" t="s">
        <v>321</v>
      </c>
      <c r="CI137" s="33" t="s">
        <v>1088</v>
      </c>
      <c r="CJ137" s="33" t="s">
        <v>185</v>
      </c>
    </row>
    <row r="138" spans="1:88" ht="12.75" x14ac:dyDescent="0.2">
      <c r="A138" s="36">
        <v>42718.392297025464</v>
      </c>
      <c r="B138" s="33" t="s">
        <v>5</v>
      </c>
      <c r="C138" s="33" t="s">
        <v>5</v>
      </c>
      <c r="D138" s="33" t="s">
        <v>5</v>
      </c>
      <c r="E138" s="33">
        <v>5</v>
      </c>
      <c r="F138" s="33" t="s">
        <v>5</v>
      </c>
      <c r="G138" s="33">
        <v>4</v>
      </c>
      <c r="H138" s="33" t="s">
        <v>5</v>
      </c>
      <c r="I138" s="33" t="s">
        <v>5</v>
      </c>
      <c r="J138" s="33" t="s">
        <v>5</v>
      </c>
      <c r="K138" s="33" t="s">
        <v>5</v>
      </c>
      <c r="L138" s="33" t="s">
        <v>5</v>
      </c>
      <c r="M138" s="33" t="s">
        <v>5</v>
      </c>
      <c r="N138" s="33" t="s">
        <v>5</v>
      </c>
      <c r="O138" s="33" t="s">
        <v>5</v>
      </c>
      <c r="P138" s="33" t="s">
        <v>5</v>
      </c>
      <c r="Q138" s="33" t="s">
        <v>5</v>
      </c>
      <c r="R138" s="33" t="s">
        <v>5</v>
      </c>
      <c r="S138" s="33" t="s">
        <v>5</v>
      </c>
      <c r="T138" s="33" t="s">
        <v>5</v>
      </c>
      <c r="U138" s="33" t="s">
        <v>5</v>
      </c>
      <c r="V138" s="33" t="s">
        <v>5</v>
      </c>
      <c r="W138" s="33">
        <v>5</v>
      </c>
      <c r="X138" s="33">
        <v>5</v>
      </c>
      <c r="Y138" s="33">
        <v>5</v>
      </c>
      <c r="Z138" s="33">
        <v>5</v>
      </c>
      <c r="AA138" s="33">
        <v>5</v>
      </c>
      <c r="AB138" s="33">
        <v>5</v>
      </c>
      <c r="AC138" s="33">
        <v>5</v>
      </c>
      <c r="AD138" s="33">
        <v>3</v>
      </c>
      <c r="AE138" s="33">
        <v>2</v>
      </c>
      <c r="AF138" s="33">
        <v>5</v>
      </c>
      <c r="AG138" s="33" t="s">
        <v>5</v>
      </c>
      <c r="AH138" s="33">
        <v>5</v>
      </c>
      <c r="AI138" s="33">
        <v>5</v>
      </c>
      <c r="AJ138" s="33" t="s">
        <v>5</v>
      </c>
      <c r="AK138" s="33" t="s">
        <v>5</v>
      </c>
      <c r="AL138" s="33" t="s">
        <v>5</v>
      </c>
      <c r="AM138" s="33">
        <v>5</v>
      </c>
      <c r="AN138" s="33" t="s">
        <v>5</v>
      </c>
      <c r="AO138" s="33" t="s">
        <v>5</v>
      </c>
      <c r="AP138" s="33">
        <v>5</v>
      </c>
      <c r="AQ138" s="33" t="s">
        <v>5</v>
      </c>
      <c r="AR138" s="33" t="s">
        <v>5</v>
      </c>
      <c r="AS138" s="33" t="s">
        <v>5</v>
      </c>
      <c r="AT138" s="33">
        <v>4</v>
      </c>
      <c r="AU138" s="33" t="s">
        <v>5</v>
      </c>
      <c r="AV138" s="33" t="s">
        <v>5</v>
      </c>
      <c r="AW138" s="33" t="s">
        <v>5</v>
      </c>
      <c r="AX138" s="33" t="s">
        <v>5</v>
      </c>
      <c r="AY138" s="33" t="s">
        <v>5</v>
      </c>
      <c r="AZ138" s="33" t="s">
        <v>5</v>
      </c>
      <c r="BA138" s="33" t="s">
        <v>5</v>
      </c>
      <c r="BB138" s="33" t="s">
        <v>5</v>
      </c>
      <c r="BC138" s="33" t="s">
        <v>5</v>
      </c>
      <c r="BD138" s="33" t="s">
        <v>5</v>
      </c>
      <c r="BF138" s="33" t="s">
        <v>5</v>
      </c>
      <c r="BG138" s="33" t="s">
        <v>5</v>
      </c>
      <c r="BH138" s="33" t="s">
        <v>5</v>
      </c>
      <c r="BI138" s="33" t="s">
        <v>5</v>
      </c>
      <c r="BJ138" s="33" t="s">
        <v>5</v>
      </c>
      <c r="BK138" s="33" t="s">
        <v>5</v>
      </c>
      <c r="BL138" s="33" t="s">
        <v>5</v>
      </c>
      <c r="BM138" s="33">
        <v>5</v>
      </c>
      <c r="BN138" s="33" t="s">
        <v>5</v>
      </c>
      <c r="BO138" s="33" t="s">
        <v>5</v>
      </c>
      <c r="BP138" s="33" t="s">
        <v>5</v>
      </c>
      <c r="BQ138" s="33" t="s">
        <v>5</v>
      </c>
      <c r="BR138" s="33" t="s">
        <v>5</v>
      </c>
      <c r="BS138" s="33" t="s">
        <v>5</v>
      </c>
      <c r="BT138" s="33" t="s">
        <v>5</v>
      </c>
      <c r="BV138" s="33" t="s">
        <v>931</v>
      </c>
      <c r="CB138" s="33" t="s">
        <v>162</v>
      </c>
      <c r="CC138" s="33" t="s">
        <v>172</v>
      </c>
      <c r="CD138" s="33" t="s">
        <v>176</v>
      </c>
      <c r="CE138" s="33" t="s">
        <v>184</v>
      </c>
      <c r="CG138" s="33" t="s">
        <v>202</v>
      </c>
      <c r="CH138" s="33" t="s">
        <v>192</v>
      </c>
      <c r="CI138" s="33" t="s">
        <v>208</v>
      </c>
      <c r="CJ138" s="33" t="s">
        <v>214</v>
      </c>
    </row>
    <row r="139" spans="1:88" ht="12.75" x14ac:dyDescent="0.2">
      <c r="A139" s="36">
        <v>42718.403240023152</v>
      </c>
      <c r="B139" s="33">
        <v>4</v>
      </c>
      <c r="C139" s="33">
        <v>2</v>
      </c>
      <c r="D139" s="33">
        <v>2</v>
      </c>
      <c r="E139" s="33">
        <v>1</v>
      </c>
      <c r="F139" s="33">
        <v>1</v>
      </c>
      <c r="G139" s="33">
        <v>3</v>
      </c>
      <c r="H139" s="33">
        <v>1</v>
      </c>
      <c r="I139" s="33">
        <v>1</v>
      </c>
      <c r="J139" s="33">
        <v>4</v>
      </c>
      <c r="K139" s="33">
        <v>2</v>
      </c>
      <c r="L139" s="33">
        <v>3</v>
      </c>
      <c r="M139" s="33">
        <v>3</v>
      </c>
      <c r="N139" s="33">
        <v>2</v>
      </c>
      <c r="O139" s="33">
        <v>4</v>
      </c>
      <c r="P139" s="33">
        <v>5</v>
      </c>
      <c r="Q139" s="33">
        <v>5</v>
      </c>
      <c r="R139" s="33">
        <v>2</v>
      </c>
      <c r="S139" s="33">
        <v>1</v>
      </c>
      <c r="T139" s="33">
        <v>1</v>
      </c>
      <c r="U139" s="33">
        <v>3</v>
      </c>
      <c r="V139" s="33">
        <v>2</v>
      </c>
      <c r="W139" s="33">
        <v>1</v>
      </c>
      <c r="X139" s="33">
        <v>2</v>
      </c>
      <c r="Y139" s="33">
        <v>4</v>
      </c>
      <c r="Z139" s="33">
        <v>2</v>
      </c>
      <c r="AA139" s="33">
        <v>4</v>
      </c>
      <c r="AB139" s="33">
        <v>1</v>
      </c>
      <c r="AC139" s="33">
        <v>2</v>
      </c>
      <c r="AD139" s="33">
        <v>3</v>
      </c>
      <c r="AE139" s="33">
        <v>4</v>
      </c>
      <c r="AF139" s="33">
        <v>5</v>
      </c>
      <c r="AG139" s="33">
        <v>5</v>
      </c>
      <c r="AH139" s="33">
        <v>3</v>
      </c>
      <c r="AI139" s="33">
        <v>4</v>
      </c>
      <c r="AJ139" s="33">
        <v>4</v>
      </c>
      <c r="AK139" s="33">
        <v>2</v>
      </c>
      <c r="AL139" s="33">
        <v>1</v>
      </c>
      <c r="AM139" s="33">
        <v>2</v>
      </c>
      <c r="AN139" s="33">
        <v>2</v>
      </c>
      <c r="AO139" s="33">
        <v>2</v>
      </c>
      <c r="AP139" s="33">
        <v>2</v>
      </c>
      <c r="AQ139" s="33">
        <v>3</v>
      </c>
      <c r="AR139" s="33">
        <v>4</v>
      </c>
      <c r="AS139" s="33">
        <v>2</v>
      </c>
      <c r="AT139" s="33">
        <v>4</v>
      </c>
      <c r="AU139" s="33">
        <v>5</v>
      </c>
      <c r="AV139" s="33">
        <v>2</v>
      </c>
      <c r="AW139" s="33">
        <v>4</v>
      </c>
      <c r="AX139" s="33">
        <v>5</v>
      </c>
      <c r="AY139" s="33">
        <v>5</v>
      </c>
      <c r="AZ139" s="33">
        <v>1</v>
      </c>
      <c r="BA139" s="33">
        <v>1</v>
      </c>
      <c r="BB139" s="33">
        <v>1</v>
      </c>
      <c r="BC139" s="33">
        <v>4</v>
      </c>
      <c r="BD139" s="33" t="s">
        <v>5</v>
      </c>
      <c r="BE139" s="33" t="s">
        <v>1226</v>
      </c>
      <c r="BF139" s="33">
        <v>4</v>
      </c>
      <c r="BG139" s="33">
        <v>5</v>
      </c>
      <c r="BH139" s="33">
        <v>4</v>
      </c>
      <c r="BI139" s="33">
        <v>4</v>
      </c>
      <c r="BJ139" s="33">
        <v>5</v>
      </c>
      <c r="BK139" s="33">
        <v>3</v>
      </c>
      <c r="BL139" s="33">
        <v>3</v>
      </c>
      <c r="BM139" s="33">
        <v>4</v>
      </c>
      <c r="BN139" s="33">
        <v>2</v>
      </c>
      <c r="BO139" s="33">
        <v>2</v>
      </c>
      <c r="BP139" s="33">
        <v>5</v>
      </c>
      <c r="BQ139" s="33">
        <v>4</v>
      </c>
      <c r="BR139" s="33">
        <v>4</v>
      </c>
      <c r="BS139" s="33">
        <v>4</v>
      </c>
      <c r="BT139" s="33">
        <v>4</v>
      </c>
      <c r="BU139" s="33" t="s">
        <v>1227</v>
      </c>
      <c r="BV139" s="33" t="s">
        <v>151</v>
      </c>
      <c r="BW139" s="33" t="s">
        <v>147</v>
      </c>
      <c r="BX139" s="33" t="s">
        <v>1009</v>
      </c>
      <c r="BY139" s="33" t="s">
        <v>1228</v>
      </c>
      <c r="CB139" s="33" t="s">
        <v>163</v>
      </c>
      <c r="CC139" s="33" t="s">
        <v>171</v>
      </c>
      <c r="CD139" s="33" t="s">
        <v>176</v>
      </c>
      <c r="CE139" s="33" t="s">
        <v>183</v>
      </c>
      <c r="CF139" s="33" t="s">
        <v>1229</v>
      </c>
      <c r="CG139" s="33" t="s">
        <v>203</v>
      </c>
      <c r="CH139" s="33" t="s">
        <v>1230</v>
      </c>
      <c r="CI139" s="33" t="s">
        <v>565</v>
      </c>
      <c r="CJ139" s="33" t="s">
        <v>1231</v>
      </c>
    </row>
    <row r="140" spans="1:88" ht="12.75" x14ac:dyDescent="0.2">
      <c r="A140" s="36">
        <v>42718.410203969906</v>
      </c>
      <c r="B140" s="33">
        <v>3</v>
      </c>
      <c r="C140" s="33">
        <v>5</v>
      </c>
      <c r="D140" s="33">
        <v>4</v>
      </c>
      <c r="E140" s="33">
        <v>4</v>
      </c>
      <c r="F140" s="33">
        <v>2</v>
      </c>
      <c r="G140" s="33">
        <v>5</v>
      </c>
      <c r="H140" s="33">
        <v>4</v>
      </c>
      <c r="I140" s="33">
        <v>4</v>
      </c>
      <c r="J140" s="33">
        <v>3</v>
      </c>
      <c r="K140" s="33">
        <v>3</v>
      </c>
      <c r="L140" s="33">
        <v>4</v>
      </c>
      <c r="M140" s="33">
        <v>4</v>
      </c>
      <c r="N140" s="33">
        <v>3</v>
      </c>
      <c r="O140" s="33">
        <v>4</v>
      </c>
      <c r="P140" s="33">
        <v>4</v>
      </c>
      <c r="Q140" s="33">
        <v>4</v>
      </c>
      <c r="R140" s="33">
        <v>5</v>
      </c>
      <c r="S140" s="33">
        <v>3</v>
      </c>
      <c r="T140" s="33">
        <v>2</v>
      </c>
      <c r="U140" s="33">
        <v>3</v>
      </c>
      <c r="V140" s="33">
        <v>2</v>
      </c>
      <c r="W140" s="33">
        <v>3</v>
      </c>
      <c r="X140" s="33">
        <v>2</v>
      </c>
      <c r="Y140" s="33">
        <v>5</v>
      </c>
      <c r="Z140" s="33">
        <v>4</v>
      </c>
      <c r="AA140" s="33">
        <v>4</v>
      </c>
      <c r="AB140" s="33">
        <v>3</v>
      </c>
      <c r="AC140" s="33">
        <v>4</v>
      </c>
      <c r="AD140" s="33">
        <v>3</v>
      </c>
      <c r="AE140" s="33">
        <v>4</v>
      </c>
      <c r="AF140" s="33">
        <v>3</v>
      </c>
      <c r="AG140" s="33">
        <v>3</v>
      </c>
      <c r="AH140" s="33">
        <v>5</v>
      </c>
      <c r="AI140" s="33">
        <v>3</v>
      </c>
      <c r="AJ140" s="33">
        <v>4</v>
      </c>
      <c r="AK140" s="33">
        <v>4</v>
      </c>
      <c r="AL140" s="33">
        <v>3</v>
      </c>
      <c r="AM140" s="33">
        <v>4</v>
      </c>
      <c r="AN140" s="33">
        <v>3</v>
      </c>
      <c r="AO140" s="33">
        <v>4</v>
      </c>
      <c r="AP140" s="33">
        <v>1</v>
      </c>
      <c r="AQ140" s="33">
        <v>4</v>
      </c>
      <c r="AR140" s="33">
        <v>3</v>
      </c>
      <c r="AS140" s="33">
        <v>3</v>
      </c>
      <c r="AT140" s="33">
        <v>4</v>
      </c>
      <c r="AU140" s="33">
        <v>3</v>
      </c>
      <c r="AV140" s="33">
        <v>2</v>
      </c>
      <c r="AW140" s="33">
        <v>5</v>
      </c>
      <c r="AX140" s="33">
        <v>3</v>
      </c>
      <c r="AY140" s="33">
        <v>4</v>
      </c>
      <c r="AZ140" s="33">
        <v>4</v>
      </c>
      <c r="BA140" s="33">
        <v>4</v>
      </c>
      <c r="BB140" s="33">
        <v>2</v>
      </c>
      <c r="BC140" s="33">
        <v>4</v>
      </c>
      <c r="BD140" s="33">
        <v>2</v>
      </c>
      <c r="BE140" s="33" t="s">
        <v>1232</v>
      </c>
      <c r="BF140" s="33">
        <v>3</v>
      </c>
      <c r="BG140" s="33">
        <v>4</v>
      </c>
      <c r="BH140" s="33">
        <v>4</v>
      </c>
      <c r="BI140" s="33">
        <v>3</v>
      </c>
      <c r="BJ140" s="33">
        <v>4</v>
      </c>
      <c r="BK140" s="33">
        <v>3</v>
      </c>
      <c r="BL140" s="33">
        <v>3</v>
      </c>
      <c r="BM140" s="33">
        <v>4</v>
      </c>
      <c r="BN140" s="33">
        <v>3</v>
      </c>
      <c r="BO140" s="33">
        <v>5</v>
      </c>
      <c r="BP140" s="33">
        <v>4</v>
      </c>
      <c r="BQ140" s="33">
        <v>4</v>
      </c>
      <c r="BR140" s="33">
        <v>4</v>
      </c>
      <c r="BS140" s="33">
        <v>4</v>
      </c>
      <c r="BT140" s="33">
        <v>5</v>
      </c>
      <c r="BU140" s="33" t="s">
        <v>1233</v>
      </c>
      <c r="BV140" s="33" t="s">
        <v>151</v>
      </c>
      <c r="BW140" s="33" t="s">
        <v>969</v>
      </c>
      <c r="CB140" s="33" t="s">
        <v>163</v>
      </c>
      <c r="CC140" s="33" t="s">
        <v>169</v>
      </c>
      <c r="CD140" s="33" t="s">
        <v>176</v>
      </c>
      <c r="CE140" s="33" t="s">
        <v>183</v>
      </c>
      <c r="CF140" s="33" t="s">
        <v>1234</v>
      </c>
      <c r="CG140" s="33" t="s">
        <v>203</v>
      </c>
      <c r="CH140" s="33" t="s">
        <v>746</v>
      </c>
      <c r="CI140" s="33" t="s">
        <v>208</v>
      </c>
      <c r="CJ140" s="33" t="s">
        <v>214</v>
      </c>
    </row>
    <row r="141" spans="1:88" ht="12.75" x14ac:dyDescent="0.2">
      <c r="A141" s="36">
        <v>42718.435934687499</v>
      </c>
      <c r="B141" s="33">
        <v>4</v>
      </c>
      <c r="C141" s="33">
        <v>5</v>
      </c>
      <c r="D141" s="33">
        <v>5</v>
      </c>
      <c r="E141" s="33">
        <v>4</v>
      </c>
      <c r="F141" s="33">
        <v>1</v>
      </c>
      <c r="G141" s="33">
        <v>5</v>
      </c>
      <c r="H141" s="33">
        <v>5</v>
      </c>
      <c r="I141" s="33">
        <v>5</v>
      </c>
      <c r="J141" s="33">
        <v>5</v>
      </c>
      <c r="K141" s="33">
        <v>4</v>
      </c>
      <c r="L141" s="33">
        <v>4</v>
      </c>
      <c r="M141" s="33">
        <v>3</v>
      </c>
      <c r="N141" s="33">
        <v>4</v>
      </c>
      <c r="O141" s="33">
        <v>4</v>
      </c>
      <c r="P141" s="33">
        <v>4</v>
      </c>
      <c r="Q141" s="33">
        <v>2</v>
      </c>
      <c r="R141" s="33">
        <v>4</v>
      </c>
      <c r="S141" s="33">
        <v>5</v>
      </c>
      <c r="T141" s="33">
        <v>1</v>
      </c>
      <c r="U141" s="33">
        <v>4</v>
      </c>
      <c r="V141" s="33">
        <v>2</v>
      </c>
      <c r="W141" s="33">
        <v>5</v>
      </c>
      <c r="X141" s="33">
        <v>2</v>
      </c>
      <c r="Y141" s="33">
        <v>5</v>
      </c>
      <c r="Z141" s="33">
        <v>5</v>
      </c>
      <c r="AA141" s="33">
        <v>5</v>
      </c>
      <c r="AB141" s="33">
        <v>4</v>
      </c>
      <c r="AC141" s="33">
        <v>5</v>
      </c>
      <c r="AD141" s="33">
        <v>5</v>
      </c>
      <c r="AE141" s="33">
        <v>4</v>
      </c>
      <c r="AF141" s="33">
        <v>5</v>
      </c>
      <c r="AG141" s="33">
        <v>5</v>
      </c>
      <c r="AH141" s="33">
        <v>5</v>
      </c>
      <c r="AI141" s="33">
        <v>2</v>
      </c>
      <c r="AJ141" s="33">
        <v>5</v>
      </c>
      <c r="AK141" s="33">
        <v>5</v>
      </c>
      <c r="AL141" s="33">
        <v>5</v>
      </c>
      <c r="AM141" s="33">
        <v>5</v>
      </c>
      <c r="AN141" s="33">
        <v>1</v>
      </c>
      <c r="AO141" s="33">
        <v>5</v>
      </c>
      <c r="AP141" s="33">
        <v>5</v>
      </c>
      <c r="AQ141" s="33">
        <v>5</v>
      </c>
      <c r="AR141" s="33">
        <v>5</v>
      </c>
      <c r="AS141" s="33">
        <v>4</v>
      </c>
      <c r="AT141" s="33">
        <v>4</v>
      </c>
      <c r="AU141" s="33">
        <v>4</v>
      </c>
      <c r="AV141" s="33">
        <v>4</v>
      </c>
      <c r="AW141" s="33">
        <v>4</v>
      </c>
      <c r="AX141" s="33">
        <v>4</v>
      </c>
      <c r="AY141" s="33">
        <v>3</v>
      </c>
      <c r="AZ141" s="33">
        <v>2</v>
      </c>
      <c r="BA141" s="33">
        <v>5</v>
      </c>
      <c r="BB141" s="33">
        <v>1</v>
      </c>
      <c r="BC141" s="33">
        <v>4</v>
      </c>
      <c r="BD141" s="33">
        <v>3</v>
      </c>
      <c r="BE141" s="33" t="s">
        <v>1235</v>
      </c>
      <c r="BF141" s="33">
        <v>5</v>
      </c>
      <c r="BG141" s="33">
        <v>5</v>
      </c>
      <c r="BH141" s="33">
        <v>4</v>
      </c>
      <c r="BI141" s="33">
        <v>5</v>
      </c>
      <c r="BJ141" s="33">
        <v>5</v>
      </c>
      <c r="BK141" s="33" t="s">
        <v>5</v>
      </c>
      <c r="BL141" s="33" t="s">
        <v>5</v>
      </c>
      <c r="BM141" s="33" t="s">
        <v>5</v>
      </c>
      <c r="BN141" s="33" t="s">
        <v>5</v>
      </c>
      <c r="BO141" s="33" t="s">
        <v>5</v>
      </c>
      <c r="BP141" s="33">
        <v>4</v>
      </c>
      <c r="BQ141" s="33">
        <v>3</v>
      </c>
      <c r="BR141" s="33">
        <v>5</v>
      </c>
      <c r="BS141" s="33">
        <v>4</v>
      </c>
      <c r="BT141" s="33">
        <v>5</v>
      </c>
      <c r="BV141" s="33" t="s">
        <v>151</v>
      </c>
      <c r="BW141" s="33" t="s">
        <v>146</v>
      </c>
      <c r="BX141" s="33" t="s">
        <v>918</v>
      </c>
      <c r="BY141" s="33" t="s">
        <v>905</v>
      </c>
      <c r="CB141" s="33" t="s">
        <v>163</v>
      </c>
      <c r="CC141" s="33" t="s">
        <v>170</v>
      </c>
      <c r="CD141" s="33" t="s">
        <v>176</v>
      </c>
      <c r="CE141" s="33" t="s">
        <v>183</v>
      </c>
      <c r="CF141" s="33" t="s">
        <v>548</v>
      </c>
      <c r="CG141" s="33" t="s">
        <v>153</v>
      </c>
      <c r="CH141" s="33" t="s">
        <v>331</v>
      </c>
      <c r="CI141" s="33" t="s">
        <v>208</v>
      </c>
      <c r="CJ141" s="33" t="s">
        <v>214</v>
      </c>
    </row>
    <row r="142" spans="1:88" ht="12.75" x14ac:dyDescent="0.2">
      <c r="A142" s="36">
        <v>42718.480883530094</v>
      </c>
      <c r="B142" s="33">
        <v>3</v>
      </c>
      <c r="C142" s="33">
        <v>5</v>
      </c>
      <c r="D142" s="33">
        <v>5</v>
      </c>
      <c r="E142" s="33">
        <v>3</v>
      </c>
      <c r="F142" s="33">
        <v>2</v>
      </c>
      <c r="G142" s="33">
        <v>5</v>
      </c>
      <c r="H142" s="33">
        <v>3</v>
      </c>
      <c r="I142" s="33">
        <v>2</v>
      </c>
      <c r="J142" s="33">
        <v>3</v>
      </c>
      <c r="K142" s="33">
        <v>4</v>
      </c>
      <c r="L142" s="33">
        <v>4</v>
      </c>
      <c r="M142" s="33">
        <v>4</v>
      </c>
      <c r="N142" s="33">
        <v>3</v>
      </c>
      <c r="O142" s="33">
        <v>5</v>
      </c>
      <c r="P142" s="33">
        <v>4</v>
      </c>
      <c r="Q142" s="33">
        <v>5</v>
      </c>
      <c r="R142" s="33">
        <v>4</v>
      </c>
      <c r="S142" s="33">
        <v>2</v>
      </c>
      <c r="T142" s="33">
        <v>2</v>
      </c>
      <c r="U142" s="33">
        <v>2</v>
      </c>
      <c r="V142" s="33">
        <v>2</v>
      </c>
      <c r="W142" s="33">
        <v>5</v>
      </c>
      <c r="X142" s="33">
        <v>1</v>
      </c>
      <c r="Y142" s="33">
        <v>5</v>
      </c>
      <c r="Z142" s="33">
        <v>5</v>
      </c>
      <c r="AA142" s="33">
        <v>5</v>
      </c>
      <c r="AB142" s="33">
        <v>4</v>
      </c>
      <c r="AC142" s="33">
        <v>5</v>
      </c>
      <c r="AD142" s="33">
        <v>2</v>
      </c>
      <c r="AE142" s="33">
        <v>4</v>
      </c>
      <c r="AF142" s="33">
        <v>4</v>
      </c>
      <c r="AG142" s="33">
        <v>5</v>
      </c>
      <c r="AH142" s="33">
        <v>5</v>
      </c>
      <c r="AI142" s="33">
        <v>4</v>
      </c>
      <c r="AJ142" s="33">
        <v>4</v>
      </c>
      <c r="AK142" s="33">
        <v>5</v>
      </c>
      <c r="AL142" s="33">
        <v>5</v>
      </c>
      <c r="AM142" s="33">
        <v>4</v>
      </c>
      <c r="AN142" s="33">
        <v>3</v>
      </c>
      <c r="AO142" s="33">
        <v>5</v>
      </c>
      <c r="AP142" s="33">
        <v>3</v>
      </c>
      <c r="AQ142" s="33">
        <v>3</v>
      </c>
      <c r="AR142" s="33">
        <v>5</v>
      </c>
      <c r="AS142" s="33">
        <v>4</v>
      </c>
      <c r="AT142" s="33">
        <v>5</v>
      </c>
      <c r="AU142" s="33">
        <v>5</v>
      </c>
      <c r="AV142" s="33">
        <v>4</v>
      </c>
      <c r="AW142" s="33">
        <v>5</v>
      </c>
      <c r="AX142" s="33">
        <v>5</v>
      </c>
      <c r="AY142" s="33">
        <v>5</v>
      </c>
      <c r="AZ142" s="33">
        <v>4</v>
      </c>
      <c r="BA142" s="33">
        <v>3</v>
      </c>
      <c r="BB142" s="33">
        <v>3</v>
      </c>
      <c r="BC142" s="33">
        <v>3</v>
      </c>
      <c r="BD142" s="33">
        <v>1</v>
      </c>
      <c r="BE142" s="33" t="s">
        <v>1236</v>
      </c>
      <c r="BF142" s="33">
        <v>4</v>
      </c>
      <c r="BG142" s="33">
        <v>5</v>
      </c>
      <c r="BH142" s="33">
        <v>5</v>
      </c>
      <c r="BI142" s="33">
        <v>4</v>
      </c>
      <c r="BJ142" s="33">
        <v>5</v>
      </c>
      <c r="BK142" s="33">
        <v>3</v>
      </c>
      <c r="BL142" s="33">
        <v>5</v>
      </c>
      <c r="BM142" s="33">
        <v>3</v>
      </c>
      <c r="BN142" s="33">
        <v>4</v>
      </c>
      <c r="BO142" s="33">
        <v>3</v>
      </c>
      <c r="BP142" s="33">
        <v>4</v>
      </c>
      <c r="BQ142" s="33">
        <v>5</v>
      </c>
      <c r="BR142" s="33">
        <v>5</v>
      </c>
      <c r="BS142" s="33">
        <v>5</v>
      </c>
      <c r="BT142" s="33">
        <v>5</v>
      </c>
      <c r="BU142" s="33" t="s">
        <v>1237</v>
      </c>
      <c r="BV142" s="33" t="s">
        <v>151</v>
      </c>
      <c r="BW142" s="33" t="s">
        <v>149</v>
      </c>
      <c r="BX142" s="33" t="s">
        <v>923</v>
      </c>
      <c r="BZ142" s="33" t="s">
        <v>1238</v>
      </c>
      <c r="CB142" s="33" t="s">
        <v>162</v>
      </c>
      <c r="CC142" s="33" t="s">
        <v>172</v>
      </c>
      <c r="CD142" s="33" t="s">
        <v>177</v>
      </c>
      <c r="CE142" s="33" t="s">
        <v>183</v>
      </c>
      <c r="CF142" s="33" t="s">
        <v>1239</v>
      </c>
      <c r="CG142" s="33" t="s">
        <v>202</v>
      </c>
      <c r="CH142" s="33" t="s">
        <v>545</v>
      </c>
      <c r="CI142" s="33" t="s">
        <v>208</v>
      </c>
      <c r="CJ142" s="33" t="s">
        <v>214</v>
      </c>
    </row>
    <row r="143" spans="1:88" ht="12.75" x14ac:dyDescent="0.2">
      <c r="A143" s="36">
        <v>42718.494140717594</v>
      </c>
      <c r="B143" s="33">
        <v>2</v>
      </c>
      <c r="C143" s="33">
        <v>2</v>
      </c>
      <c r="D143" s="33">
        <v>2</v>
      </c>
      <c r="E143" s="33">
        <v>1</v>
      </c>
      <c r="F143" s="33">
        <v>2</v>
      </c>
      <c r="G143" s="33">
        <v>5</v>
      </c>
      <c r="H143" s="33">
        <v>3</v>
      </c>
      <c r="I143" s="33">
        <v>5</v>
      </c>
      <c r="J143" s="33">
        <v>5</v>
      </c>
      <c r="K143" s="33">
        <v>3</v>
      </c>
      <c r="L143" s="33">
        <v>2</v>
      </c>
      <c r="M143" s="33">
        <v>3</v>
      </c>
      <c r="N143" s="33">
        <v>3</v>
      </c>
      <c r="O143" s="33">
        <v>3</v>
      </c>
      <c r="P143" s="33">
        <v>4</v>
      </c>
      <c r="Q143" s="33">
        <v>4</v>
      </c>
      <c r="R143" s="33">
        <v>3</v>
      </c>
      <c r="S143" s="33">
        <v>2</v>
      </c>
      <c r="T143" s="33">
        <v>4</v>
      </c>
      <c r="U143" s="33">
        <v>1</v>
      </c>
      <c r="V143" s="33">
        <v>1</v>
      </c>
      <c r="W143" s="33">
        <v>4</v>
      </c>
      <c r="X143" s="33" t="s">
        <v>5</v>
      </c>
      <c r="Y143" s="33">
        <v>4</v>
      </c>
      <c r="Z143" s="33">
        <v>4</v>
      </c>
      <c r="AA143" s="33">
        <v>4</v>
      </c>
      <c r="AB143" s="33">
        <v>4</v>
      </c>
      <c r="AC143" s="33">
        <v>4</v>
      </c>
      <c r="AD143" s="33">
        <v>3</v>
      </c>
      <c r="AE143" s="33" t="s">
        <v>5</v>
      </c>
      <c r="AF143" s="33">
        <v>3</v>
      </c>
      <c r="AG143" s="33">
        <v>4</v>
      </c>
      <c r="AH143" s="33">
        <v>4</v>
      </c>
      <c r="AI143" s="33">
        <v>4</v>
      </c>
      <c r="AJ143" s="33">
        <v>3</v>
      </c>
      <c r="AK143" s="33">
        <v>2</v>
      </c>
      <c r="AL143" s="33">
        <v>3</v>
      </c>
      <c r="AM143" s="33">
        <v>2</v>
      </c>
      <c r="AN143" s="33">
        <v>2</v>
      </c>
      <c r="AO143" s="33">
        <v>5</v>
      </c>
      <c r="AP143" s="33">
        <v>3</v>
      </c>
      <c r="AQ143" s="33">
        <v>5</v>
      </c>
      <c r="AR143" s="33">
        <v>5</v>
      </c>
      <c r="AS143" s="33">
        <v>5</v>
      </c>
      <c r="AT143" s="33">
        <v>2</v>
      </c>
      <c r="AU143" s="33">
        <v>4</v>
      </c>
      <c r="AV143" s="33">
        <v>3</v>
      </c>
      <c r="AW143" s="33">
        <v>2</v>
      </c>
      <c r="AX143" s="33">
        <v>5</v>
      </c>
      <c r="AY143" s="33">
        <v>4</v>
      </c>
      <c r="AZ143" s="33">
        <v>3</v>
      </c>
      <c r="BA143" s="33">
        <v>2</v>
      </c>
      <c r="BB143" s="33">
        <v>4</v>
      </c>
      <c r="BC143" s="33">
        <v>1</v>
      </c>
      <c r="BD143" s="33">
        <v>1</v>
      </c>
      <c r="BF143" s="33" t="s">
        <v>5</v>
      </c>
      <c r="BG143" s="33" t="s">
        <v>5</v>
      </c>
      <c r="BH143" s="33" t="s">
        <v>5</v>
      </c>
      <c r="BI143" s="33" t="s">
        <v>5</v>
      </c>
      <c r="BJ143" s="33" t="s">
        <v>5</v>
      </c>
      <c r="BK143" s="33">
        <v>4</v>
      </c>
      <c r="BL143" s="33">
        <v>2</v>
      </c>
      <c r="BM143" s="33">
        <v>3</v>
      </c>
      <c r="BN143" s="33">
        <v>2</v>
      </c>
      <c r="BO143" s="33">
        <v>1</v>
      </c>
      <c r="BP143" s="33">
        <v>4</v>
      </c>
      <c r="BQ143" s="33">
        <v>4</v>
      </c>
      <c r="BR143" s="33">
        <v>3</v>
      </c>
      <c r="BS143" s="33">
        <v>4</v>
      </c>
      <c r="BT143" s="33">
        <v>4</v>
      </c>
      <c r="BU143" s="33" t="s">
        <v>1240</v>
      </c>
      <c r="BV143" s="33" t="s">
        <v>151</v>
      </c>
      <c r="BW143" s="33" t="s">
        <v>147</v>
      </c>
      <c r="BX143" s="33" t="s">
        <v>954</v>
      </c>
      <c r="CB143" s="33" t="s">
        <v>163</v>
      </c>
      <c r="CC143" s="33" t="s">
        <v>170</v>
      </c>
      <c r="CD143" s="33" t="s">
        <v>176</v>
      </c>
      <c r="CE143" s="33" t="s">
        <v>183</v>
      </c>
      <c r="CF143" s="33" t="s">
        <v>399</v>
      </c>
      <c r="CG143" s="33" t="s">
        <v>202</v>
      </c>
      <c r="CH143" s="33" t="s">
        <v>204</v>
      </c>
      <c r="CI143" s="33" t="s">
        <v>208</v>
      </c>
      <c r="CJ143" s="33" t="s">
        <v>214</v>
      </c>
    </row>
    <row r="144" spans="1:88" ht="12.75" x14ac:dyDescent="0.2">
      <c r="A144" s="36">
        <v>42718.495764884261</v>
      </c>
      <c r="B144" s="33">
        <v>2</v>
      </c>
      <c r="C144" s="33">
        <v>5</v>
      </c>
      <c r="D144" s="33">
        <v>4</v>
      </c>
      <c r="E144" s="33">
        <v>3</v>
      </c>
      <c r="F144" s="33">
        <v>3</v>
      </c>
      <c r="G144" s="33">
        <v>5</v>
      </c>
      <c r="H144" s="33">
        <v>4</v>
      </c>
      <c r="I144" s="33">
        <v>2</v>
      </c>
      <c r="J144" s="33">
        <v>4</v>
      </c>
      <c r="K144" s="33">
        <v>1</v>
      </c>
      <c r="L144" s="33">
        <v>1</v>
      </c>
      <c r="M144" s="33">
        <v>2</v>
      </c>
      <c r="N144" s="33">
        <v>3</v>
      </c>
      <c r="O144" s="33">
        <v>2</v>
      </c>
      <c r="P144" s="33">
        <v>3</v>
      </c>
      <c r="Q144" s="33">
        <v>3</v>
      </c>
      <c r="R144" s="33">
        <v>3</v>
      </c>
      <c r="S144" s="33">
        <v>2</v>
      </c>
      <c r="T144" s="33">
        <v>3</v>
      </c>
      <c r="U144" s="33">
        <v>4</v>
      </c>
      <c r="V144" s="33" t="s">
        <v>5</v>
      </c>
      <c r="W144" s="33">
        <v>4</v>
      </c>
      <c r="X144" s="33" t="s">
        <v>5</v>
      </c>
      <c r="Y144" s="33">
        <v>3</v>
      </c>
      <c r="Z144" s="33" t="s">
        <v>5</v>
      </c>
      <c r="AA144" s="33">
        <v>3</v>
      </c>
      <c r="AB144" s="33">
        <v>4</v>
      </c>
      <c r="AC144" s="33">
        <v>4</v>
      </c>
      <c r="AD144" s="33">
        <v>3</v>
      </c>
      <c r="AE144" s="33">
        <v>4</v>
      </c>
      <c r="AF144" s="33">
        <v>4</v>
      </c>
      <c r="AG144" s="33">
        <v>4</v>
      </c>
      <c r="AH144" s="33">
        <v>4</v>
      </c>
      <c r="AI144" s="33">
        <v>3</v>
      </c>
      <c r="AJ144" s="33">
        <v>2</v>
      </c>
      <c r="AK144" s="33">
        <v>5</v>
      </c>
      <c r="AL144" s="33">
        <v>4</v>
      </c>
      <c r="AM144" s="33">
        <v>3</v>
      </c>
      <c r="AN144" s="33">
        <v>3</v>
      </c>
      <c r="AO144" s="33">
        <v>5</v>
      </c>
      <c r="AP144" s="33">
        <v>4</v>
      </c>
      <c r="AQ144" s="33">
        <v>3</v>
      </c>
      <c r="AR144" s="33">
        <v>3</v>
      </c>
      <c r="AS144" s="33">
        <v>2</v>
      </c>
      <c r="AT144" s="33">
        <v>2</v>
      </c>
      <c r="AU144" s="33">
        <v>3</v>
      </c>
      <c r="AV144" s="33">
        <v>3</v>
      </c>
      <c r="AW144" s="33">
        <v>3</v>
      </c>
      <c r="AX144" s="33">
        <v>3</v>
      </c>
      <c r="AY144" s="33">
        <v>4</v>
      </c>
      <c r="AZ144" s="33">
        <v>3</v>
      </c>
      <c r="BA144" s="33">
        <v>2</v>
      </c>
      <c r="BB144" s="33">
        <v>4</v>
      </c>
      <c r="BC144" s="33">
        <v>3</v>
      </c>
      <c r="BD144" s="33" t="s">
        <v>5</v>
      </c>
      <c r="BF144" s="33">
        <v>3</v>
      </c>
      <c r="BG144" s="33">
        <v>3</v>
      </c>
      <c r="BH144" s="33">
        <v>3</v>
      </c>
      <c r="BI144" s="33">
        <v>3</v>
      </c>
      <c r="BJ144" s="33">
        <v>3</v>
      </c>
      <c r="BK144" s="33">
        <v>3</v>
      </c>
      <c r="BL144" s="33">
        <v>3</v>
      </c>
      <c r="BM144" s="33">
        <v>3</v>
      </c>
      <c r="BN144" s="33">
        <v>3</v>
      </c>
      <c r="BO144" s="33">
        <v>3</v>
      </c>
      <c r="BP144" s="33">
        <v>3</v>
      </c>
      <c r="BQ144" s="33">
        <v>2</v>
      </c>
      <c r="BR144" s="33">
        <v>3</v>
      </c>
      <c r="BS144" s="33">
        <v>4</v>
      </c>
      <c r="BT144" s="33">
        <v>2</v>
      </c>
      <c r="BU144" s="33" t="s">
        <v>1241</v>
      </c>
      <c r="BV144" s="33" t="s">
        <v>145</v>
      </c>
      <c r="CB144" s="33" t="s">
        <v>163</v>
      </c>
      <c r="CC144" s="33" t="s">
        <v>170</v>
      </c>
      <c r="CD144" s="33" t="s">
        <v>176</v>
      </c>
      <c r="CE144" s="33" t="s">
        <v>183</v>
      </c>
      <c r="CF144" s="33" t="s">
        <v>1242</v>
      </c>
      <c r="CG144" s="33" t="s">
        <v>204</v>
      </c>
      <c r="CH144" s="33" t="s">
        <v>498</v>
      </c>
      <c r="CI144" s="33" t="s">
        <v>208</v>
      </c>
      <c r="CJ144" s="33" t="s">
        <v>214</v>
      </c>
    </row>
    <row r="145" spans="1:88" ht="12.75" x14ac:dyDescent="0.2">
      <c r="A145" s="36">
        <v>42718.512795162038</v>
      </c>
      <c r="B145" s="33">
        <v>4</v>
      </c>
      <c r="C145" s="33">
        <v>4</v>
      </c>
      <c r="D145" s="33">
        <v>5</v>
      </c>
      <c r="E145" s="33">
        <v>4</v>
      </c>
      <c r="F145" s="33">
        <v>3</v>
      </c>
      <c r="G145" s="33">
        <v>5</v>
      </c>
      <c r="H145" s="33">
        <v>4</v>
      </c>
      <c r="I145" s="33">
        <v>3</v>
      </c>
      <c r="J145" s="33">
        <v>4</v>
      </c>
      <c r="K145" s="33">
        <v>4</v>
      </c>
      <c r="L145" s="33">
        <v>3</v>
      </c>
      <c r="M145" s="33">
        <v>4</v>
      </c>
      <c r="N145" s="33">
        <v>3</v>
      </c>
      <c r="O145" s="33">
        <v>5</v>
      </c>
      <c r="P145" s="33">
        <v>3</v>
      </c>
      <c r="Q145" s="33">
        <v>5</v>
      </c>
      <c r="R145" s="33">
        <v>4</v>
      </c>
      <c r="S145" s="33">
        <v>3</v>
      </c>
      <c r="T145" s="33">
        <v>2</v>
      </c>
      <c r="U145" s="33">
        <v>4</v>
      </c>
      <c r="V145" s="33">
        <v>3</v>
      </c>
      <c r="W145" s="33">
        <v>3</v>
      </c>
      <c r="X145" s="33">
        <v>3</v>
      </c>
      <c r="Y145" s="33">
        <v>3</v>
      </c>
      <c r="Z145" s="33">
        <v>4</v>
      </c>
      <c r="AA145" s="33">
        <v>4</v>
      </c>
      <c r="AB145" s="33">
        <v>4</v>
      </c>
      <c r="AC145" s="33">
        <v>3</v>
      </c>
      <c r="AD145" s="33">
        <v>4</v>
      </c>
      <c r="AE145" s="33">
        <v>4</v>
      </c>
      <c r="AF145" s="33">
        <v>3</v>
      </c>
      <c r="AG145" s="33">
        <v>5</v>
      </c>
      <c r="AH145" s="33">
        <v>3</v>
      </c>
      <c r="AI145" s="33">
        <v>4</v>
      </c>
      <c r="AJ145" s="33">
        <v>5</v>
      </c>
      <c r="AK145" s="33">
        <v>4</v>
      </c>
      <c r="AL145" s="33">
        <v>4</v>
      </c>
      <c r="AM145" s="33">
        <v>4</v>
      </c>
      <c r="AN145" s="33">
        <v>3</v>
      </c>
      <c r="AO145" s="33">
        <v>4</v>
      </c>
      <c r="AP145" s="33">
        <v>4</v>
      </c>
      <c r="AQ145" s="33">
        <v>3</v>
      </c>
      <c r="AR145" s="33">
        <v>4</v>
      </c>
      <c r="AS145" s="33">
        <v>4</v>
      </c>
      <c r="AT145" s="33">
        <v>3</v>
      </c>
      <c r="AU145" s="33">
        <v>5</v>
      </c>
      <c r="AV145" s="33">
        <v>3</v>
      </c>
      <c r="AW145" s="33">
        <v>4</v>
      </c>
      <c r="AX145" s="33">
        <v>3</v>
      </c>
      <c r="AY145" s="33">
        <v>5</v>
      </c>
      <c r="AZ145" s="33">
        <v>4</v>
      </c>
      <c r="BA145" s="33">
        <v>3</v>
      </c>
      <c r="BB145" s="33">
        <v>3</v>
      </c>
      <c r="BC145" s="33">
        <v>3</v>
      </c>
      <c r="BD145" s="33" t="s">
        <v>5</v>
      </c>
      <c r="BE145" s="33" t="s">
        <v>1243</v>
      </c>
      <c r="BF145" s="33">
        <v>5</v>
      </c>
      <c r="BG145" s="33">
        <v>4</v>
      </c>
      <c r="BH145" s="33">
        <v>5</v>
      </c>
      <c r="BI145" s="33">
        <v>4</v>
      </c>
      <c r="BJ145" s="33">
        <v>5</v>
      </c>
      <c r="BK145" s="33">
        <v>5</v>
      </c>
      <c r="BL145" s="33">
        <v>4</v>
      </c>
      <c r="BM145" s="33">
        <v>4</v>
      </c>
      <c r="BN145" s="33">
        <v>4</v>
      </c>
      <c r="BO145" s="33">
        <v>3</v>
      </c>
      <c r="BP145" s="33">
        <v>5</v>
      </c>
      <c r="BQ145" s="33">
        <v>5</v>
      </c>
      <c r="BR145" s="33">
        <v>5</v>
      </c>
      <c r="BS145" s="33">
        <v>4</v>
      </c>
      <c r="BT145" s="33">
        <v>4</v>
      </c>
      <c r="BU145" s="33" t="s">
        <v>1244</v>
      </c>
      <c r="BV145" s="33" t="s">
        <v>151</v>
      </c>
      <c r="BW145" s="33" t="s">
        <v>147</v>
      </c>
      <c r="BX145" s="33" t="s">
        <v>1245</v>
      </c>
      <c r="CB145" s="33" t="s">
        <v>163</v>
      </c>
      <c r="CC145" s="33" t="s">
        <v>169</v>
      </c>
      <c r="CD145" s="33" t="s">
        <v>176</v>
      </c>
      <c r="CE145" s="33" t="s">
        <v>183</v>
      </c>
      <c r="CF145" s="33" t="s">
        <v>1246</v>
      </c>
      <c r="CG145" s="33" t="s">
        <v>1247</v>
      </c>
      <c r="CH145" s="33" t="s">
        <v>1247</v>
      </c>
      <c r="CI145" s="33" t="s">
        <v>208</v>
      </c>
      <c r="CJ145" s="33" t="s">
        <v>214</v>
      </c>
    </row>
    <row r="146" spans="1:88" ht="12.75" x14ac:dyDescent="0.2">
      <c r="A146" s="36">
        <v>42718.529723136569</v>
      </c>
      <c r="B146" s="33">
        <v>4</v>
      </c>
      <c r="C146" s="33">
        <v>2</v>
      </c>
      <c r="D146" s="33">
        <v>4</v>
      </c>
      <c r="E146" s="33">
        <v>2</v>
      </c>
      <c r="F146" s="33">
        <v>4</v>
      </c>
      <c r="G146" s="33">
        <v>3</v>
      </c>
      <c r="H146" s="33">
        <v>2</v>
      </c>
      <c r="I146" s="33">
        <v>3</v>
      </c>
      <c r="J146" s="33">
        <v>5</v>
      </c>
      <c r="K146" s="33">
        <v>5</v>
      </c>
      <c r="L146" s="33">
        <v>5</v>
      </c>
      <c r="M146" s="33">
        <v>2</v>
      </c>
      <c r="N146" s="33">
        <v>3</v>
      </c>
      <c r="O146" s="33">
        <v>5</v>
      </c>
      <c r="P146" s="33">
        <v>3</v>
      </c>
      <c r="Q146" s="33">
        <v>4</v>
      </c>
      <c r="R146" s="33">
        <v>3</v>
      </c>
      <c r="S146" s="33">
        <v>2</v>
      </c>
      <c r="T146" s="33">
        <v>2</v>
      </c>
      <c r="U146" s="33">
        <v>2</v>
      </c>
      <c r="V146" s="33">
        <v>2</v>
      </c>
      <c r="W146" s="33">
        <v>4</v>
      </c>
      <c r="X146" s="33">
        <v>2</v>
      </c>
      <c r="Y146" s="33">
        <v>5</v>
      </c>
      <c r="Z146" s="33">
        <v>4</v>
      </c>
      <c r="AA146" s="33">
        <v>4</v>
      </c>
      <c r="AB146" s="33">
        <v>3</v>
      </c>
      <c r="AC146" s="33">
        <v>4</v>
      </c>
      <c r="AD146" s="33">
        <v>2</v>
      </c>
      <c r="AE146" s="33">
        <v>2</v>
      </c>
      <c r="AF146" s="33">
        <v>2</v>
      </c>
      <c r="AG146" s="33">
        <v>3</v>
      </c>
      <c r="AH146" s="33">
        <v>4</v>
      </c>
      <c r="AI146" s="33">
        <v>4</v>
      </c>
      <c r="AJ146" s="33">
        <v>5</v>
      </c>
      <c r="AK146" s="33">
        <v>1</v>
      </c>
      <c r="AL146" s="33">
        <v>2</v>
      </c>
      <c r="AM146" s="33">
        <v>2</v>
      </c>
      <c r="AN146" s="33">
        <v>4</v>
      </c>
      <c r="AO146" s="33">
        <v>4</v>
      </c>
      <c r="AP146" s="33">
        <v>2</v>
      </c>
      <c r="AQ146" s="33">
        <v>5</v>
      </c>
      <c r="AR146" s="33">
        <v>5</v>
      </c>
      <c r="AS146" s="33">
        <v>5</v>
      </c>
      <c r="AT146" s="33">
        <v>5</v>
      </c>
      <c r="AU146" s="33">
        <v>2</v>
      </c>
      <c r="AV146" s="33">
        <v>2</v>
      </c>
      <c r="AW146" s="33">
        <v>5</v>
      </c>
      <c r="AX146" s="33">
        <v>4</v>
      </c>
      <c r="AY146" s="33">
        <v>4</v>
      </c>
      <c r="AZ146" s="33">
        <v>3</v>
      </c>
      <c r="BA146" s="33">
        <v>2</v>
      </c>
      <c r="BB146" s="33">
        <v>2</v>
      </c>
      <c r="BC146" s="33">
        <v>2</v>
      </c>
      <c r="BD146" s="33">
        <v>2</v>
      </c>
      <c r="BE146" s="33" t="s">
        <v>1248</v>
      </c>
      <c r="BF146" s="33">
        <v>3</v>
      </c>
      <c r="BG146" s="33">
        <v>4</v>
      </c>
      <c r="BH146" s="33">
        <v>5</v>
      </c>
      <c r="BI146" s="33">
        <v>3</v>
      </c>
      <c r="BJ146" s="33">
        <v>4</v>
      </c>
      <c r="BK146" s="33">
        <v>2</v>
      </c>
      <c r="BL146" s="33">
        <v>2</v>
      </c>
      <c r="BM146" s="33">
        <v>2</v>
      </c>
      <c r="BN146" s="33">
        <v>2</v>
      </c>
      <c r="BO146" s="33">
        <v>2</v>
      </c>
      <c r="BP146" s="33">
        <v>5</v>
      </c>
      <c r="BQ146" s="33">
        <v>5</v>
      </c>
      <c r="BR146" s="33">
        <v>5</v>
      </c>
      <c r="BS146" s="33">
        <v>4</v>
      </c>
      <c r="BT146" s="33">
        <v>5</v>
      </c>
      <c r="BU146" s="33" t="s">
        <v>1249</v>
      </c>
      <c r="BV146" s="33" t="s">
        <v>151</v>
      </c>
      <c r="BW146" s="33" t="s">
        <v>146</v>
      </c>
      <c r="BX146" s="33" t="s">
        <v>923</v>
      </c>
      <c r="BY146" s="33" t="s">
        <v>946</v>
      </c>
      <c r="CB146" s="33" t="s">
        <v>162</v>
      </c>
      <c r="CC146" s="33" t="s">
        <v>171</v>
      </c>
      <c r="CD146" s="33" t="s">
        <v>177</v>
      </c>
      <c r="CE146" s="33" t="s">
        <v>183</v>
      </c>
      <c r="CF146" s="33" t="s">
        <v>1250</v>
      </c>
      <c r="CG146" s="33" t="s">
        <v>153</v>
      </c>
      <c r="CH146" s="33" t="s">
        <v>686</v>
      </c>
      <c r="CI146" s="33" t="s">
        <v>208</v>
      </c>
      <c r="CJ146" s="33" t="s">
        <v>214</v>
      </c>
    </row>
    <row r="147" spans="1:88" ht="12.75" x14ac:dyDescent="0.2">
      <c r="A147" s="36">
        <v>42718.611495717589</v>
      </c>
      <c r="B147" s="33">
        <v>5</v>
      </c>
      <c r="C147" s="33">
        <v>5</v>
      </c>
      <c r="D147" s="33">
        <v>2</v>
      </c>
      <c r="E147" s="33">
        <v>5</v>
      </c>
      <c r="F147" s="33">
        <v>2</v>
      </c>
      <c r="G147" s="33">
        <v>5</v>
      </c>
      <c r="H147" s="33">
        <v>2</v>
      </c>
      <c r="I147" s="33">
        <v>5</v>
      </c>
      <c r="J147" s="33">
        <v>4</v>
      </c>
      <c r="K147" s="33">
        <v>2</v>
      </c>
      <c r="L147" s="33">
        <v>3</v>
      </c>
      <c r="M147" s="33">
        <v>3</v>
      </c>
      <c r="N147" s="33">
        <v>2</v>
      </c>
      <c r="O147" s="33">
        <v>5</v>
      </c>
      <c r="P147" s="33">
        <v>5</v>
      </c>
      <c r="Q147" s="33">
        <v>5</v>
      </c>
      <c r="R147" s="33">
        <v>5</v>
      </c>
      <c r="S147" s="33">
        <v>3</v>
      </c>
      <c r="T147" s="33">
        <v>2</v>
      </c>
      <c r="U147" s="33">
        <v>5</v>
      </c>
      <c r="V147" s="33">
        <v>2</v>
      </c>
      <c r="W147" s="33">
        <v>5</v>
      </c>
      <c r="X147" s="33">
        <v>5</v>
      </c>
      <c r="Y147" s="33">
        <v>4</v>
      </c>
      <c r="Z147" s="33">
        <v>5</v>
      </c>
      <c r="AA147" s="33">
        <v>3</v>
      </c>
      <c r="AB147" s="33">
        <v>5</v>
      </c>
      <c r="AC147" s="33">
        <v>3</v>
      </c>
      <c r="AD147" s="33">
        <v>3</v>
      </c>
      <c r="AE147" s="33">
        <v>3</v>
      </c>
      <c r="AF147" s="33">
        <v>3</v>
      </c>
      <c r="AG147" s="33">
        <v>3</v>
      </c>
      <c r="AH147" s="33">
        <v>5</v>
      </c>
      <c r="AI147" s="33">
        <v>5</v>
      </c>
      <c r="AJ147" s="33">
        <v>5</v>
      </c>
      <c r="AK147" s="33">
        <v>5</v>
      </c>
      <c r="AL147" s="33">
        <v>3</v>
      </c>
      <c r="AM147" s="33">
        <v>5</v>
      </c>
      <c r="AN147" s="33">
        <v>4</v>
      </c>
      <c r="AO147" s="33">
        <v>5</v>
      </c>
      <c r="AP147" s="33">
        <v>4</v>
      </c>
      <c r="AQ147" s="33">
        <v>5</v>
      </c>
      <c r="AR147" s="33">
        <v>4</v>
      </c>
      <c r="AS147" s="33">
        <v>3</v>
      </c>
      <c r="AT147" s="33">
        <v>4</v>
      </c>
      <c r="AU147" s="33">
        <v>3</v>
      </c>
      <c r="AV147" s="33">
        <v>2</v>
      </c>
      <c r="AW147" s="33">
        <v>5</v>
      </c>
      <c r="AX147" s="33">
        <v>5</v>
      </c>
      <c r="AY147" s="33">
        <v>5</v>
      </c>
      <c r="AZ147" s="33">
        <v>5</v>
      </c>
      <c r="BA147" s="33">
        <v>4</v>
      </c>
      <c r="BB147" s="33">
        <v>2</v>
      </c>
      <c r="BC147" s="33">
        <v>5</v>
      </c>
      <c r="BD147" s="33">
        <v>2</v>
      </c>
      <c r="BF147" s="33">
        <v>5</v>
      </c>
      <c r="BG147" s="33">
        <v>5</v>
      </c>
      <c r="BH147" s="33">
        <v>5</v>
      </c>
      <c r="BI147" s="33">
        <v>5</v>
      </c>
      <c r="BJ147" s="33">
        <v>5</v>
      </c>
      <c r="BK147" s="33">
        <v>3</v>
      </c>
      <c r="BL147" s="33">
        <v>4</v>
      </c>
      <c r="BM147" s="33">
        <v>3</v>
      </c>
      <c r="BN147" s="33">
        <v>3</v>
      </c>
      <c r="BO147" s="33">
        <v>4</v>
      </c>
      <c r="BP147" s="33">
        <v>4</v>
      </c>
      <c r="BQ147" s="33">
        <v>4</v>
      </c>
      <c r="BR147" s="33">
        <v>4</v>
      </c>
      <c r="BS147" s="33">
        <v>4</v>
      </c>
      <c r="BT147" s="33">
        <v>4</v>
      </c>
      <c r="BV147" s="33" t="s">
        <v>151</v>
      </c>
      <c r="BW147" s="33" t="s">
        <v>147</v>
      </c>
      <c r="BX147" s="33" t="s">
        <v>986</v>
      </c>
      <c r="CB147" s="33" t="s">
        <v>162</v>
      </c>
      <c r="CC147" s="33" t="s">
        <v>171</v>
      </c>
      <c r="CD147" s="33" t="s">
        <v>179</v>
      </c>
      <c r="CE147" s="33" t="s">
        <v>183</v>
      </c>
      <c r="CF147" s="33" t="s">
        <v>1251</v>
      </c>
      <c r="CG147" s="33" t="s">
        <v>153</v>
      </c>
      <c r="CH147" s="33" t="s">
        <v>153</v>
      </c>
      <c r="CI147" s="33" t="s">
        <v>1252</v>
      </c>
      <c r="CJ147" s="33" t="s">
        <v>1252</v>
      </c>
    </row>
    <row r="148" spans="1:88" ht="12.75" x14ac:dyDescent="0.2">
      <c r="A148" s="36">
        <v>42718.902704363427</v>
      </c>
      <c r="B148" s="33">
        <v>3</v>
      </c>
      <c r="C148" s="33">
        <v>5</v>
      </c>
      <c r="D148" s="33">
        <v>3</v>
      </c>
      <c r="E148" s="33">
        <v>3</v>
      </c>
      <c r="F148" s="33">
        <v>5</v>
      </c>
      <c r="G148" s="33">
        <v>5</v>
      </c>
      <c r="H148" s="33">
        <v>4</v>
      </c>
      <c r="I148" s="33">
        <v>3</v>
      </c>
      <c r="J148" s="33">
        <v>5</v>
      </c>
      <c r="K148" s="33">
        <v>5</v>
      </c>
      <c r="L148" s="33">
        <v>3</v>
      </c>
      <c r="M148" s="33">
        <v>4</v>
      </c>
      <c r="N148" s="33">
        <v>3</v>
      </c>
      <c r="O148" s="33">
        <v>5</v>
      </c>
      <c r="P148" s="33">
        <v>4</v>
      </c>
      <c r="Q148" s="33">
        <v>5</v>
      </c>
      <c r="R148" s="33">
        <v>3</v>
      </c>
      <c r="S148" s="33">
        <v>3</v>
      </c>
      <c r="T148" s="33">
        <v>2</v>
      </c>
      <c r="U148" s="33">
        <v>5</v>
      </c>
      <c r="V148" s="33">
        <v>2</v>
      </c>
      <c r="W148" s="33">
        <v>3</v>
      </c>
      <c r="X148" s="33">
        <v>3</v>
      </c>
      <c r="Y148" s="33">
        <v>4</v>
      </c>
      <c r="Z148" s="33">
        <v>4</v>
      </c>
      <c r="AA148" s="33">
        <v>4</v>
      </c>
      <c r="AB148" s="33">
        <v>3</v>
      </c>
      <c r="AC148" s="33">
        <v>5</v>
      </c>
      <c r="AD148" s="33">
        <v>3</v>
      </c>
      <c r="AE148" s="33">
        <v>4</v>
      </c>
      <c r="AF148" s="33">
        <v>5</v>
      </c>
      <c r="AG148" s="33">
        <v>3</v>
      </c>
      <c r="AH148" s="33">
        <v>5</v>
      </c>
      <c r="AI148" s="33">
        <v>1</v>
      </c>
      <c r="AJ148" s="33">
        <v>4</v>
      </c>
      <c r="AK148" s="33">
        <v>5</v>
      </c>
      <c r="AL148" s="33">
        <v>4</v>
      </c>
      <c r="AM148" s="33">
        <v>3</v>
      </c>
      <c r="AN148" s="33">
        <v>5</v>
      </c>
      <c r="AO148" s="33">
        <v>5</v>
      </c>
      <c r="AP148" s="33">
        <v>5</v>
      </c>
      <c r="AQ148" s="33">
        <v>5</v>
      </c>
      <c r="AR148" s="33">
        <v>5</v>
      </c>
      <c r="AS148" s="33">
        <v>5</v>
      </c>
      <c r="AT148" s="33">
        <v>3</v>
      </c>
      <c r="AU148" s="33">
        <v>5</v>
      </c>
      <c r="AV148" s="33">
        <v>3</v>
      </c>
      <c r="AW148" s="33">
        <v>3</v>
      </c>
      <c r="AX148" s="33">
        <v>4</v>
      </c>
      <c r="AY148" s="33">
        <v>5</v>
      </c>
      <c r="AZ148" s="33">
        <v>3</v>
      </c>
      <c r="BA148" s="33">
        <v>4</v>
      </c>
      <c r="BB148" s="33">
        <v>4</v>
      </c>
      <c r="BC148" s="33">
        <v>4</v>
      </c>
      <c r="BD148" s="33">
        <v>3</v>
      </c>
      <c r="BE148" s="33" t="s">
        <v>1253</v>
      </c>
      <c r="BF148" s="33">
        <v>4</v>
      </c>
      <c r="BG148" s="33">
        <v>5</v>
      </c>
      <c r="BH148" s="33">
        <v>4</v>
      </c>
      <c r="BI148" s="33">
        <v>4</v>
      </c>
      <c r="BJ148" s="33">
        <v>4</v>
      </c>
      <c r="BK148" s="33">
        <v>4</v>
      </c>
      <c r="BL148" s="33">
        <v>4</v>
      </c>
      <c r="BM148" s="33">
        <v>4</v>
      </c>
      <c r="BN148" s="33">
        <v>3</v>
      </c>
      <c r="BO148" s="33">
        <v>5</v>
      </c>
      <c r="BP148" s="33">
        <v>5</v>
      </c>
      <c r="BQ148" s="33">
        <v>4</v>
      </c>
      <c r="BR148" s="33">
        <v>5</v>
      </c>
      <c r="BS148" s="33">
        <v>3</v>
      </c>
      <c r="BT148" s="33">
        <v>3</v>
      </c>
      <c r="BU148" s="33" t="s">
        <v>1254</v>
      </c>
      <c r="BV148" s="33" t="s">
        <v>151</v>
      </c>
      <c r="BW148" s="33" t="s">
        <v>149</v>
      </c>
      <c r="CB148" s="33" t="s">
        <v>162</v>
      </c>
      <c r="CC148" s="33" t="s">
        <v>170</v>
      </c>
      <c r="CD148" s="33" t="s">
        <v>176</v>
      </c>
      <c r="CE148" s="33" t="s">
        <v>183</v>
      </c>
      <c r="CF148" s="33" t="s">
        <v>345</v>
      </c>
      <c r="CG148" s="33" t="s">
        <v>204</v>
      </c>
      <c r="CH148" s="33" t="s">
        <v>203</v>
      </c>
      <c r="CI148" s="33" t="s">
        <v>363</v>
      </c>
      <c r="CJ148" s="33" t="s">
        <v>215</v>
      </c>
    </row>
    <row r="149" spans="1:88" ht="12.75" x14ac:dyDescent="0.2">
      <c r="A149" s="36">
        <v>42719.339523784722</v>
      </c>
      <c r="B149" s="33">
        <v>4</v>
      </c>
      <c r="C149" s="33">
        <v>2</v>
      </c>
      <c r="D149" s="33">
        <v>3</v>
      </c>
      <c r="E149" s="33">
        <v>2</v>
      </c>
      <c r="F149" s="33">
        <v>3</v>
      </c>
      <c r="G149" s="33">
        <v>2</v>
      </c>
      <c r="H149" s="33">
        <v>2</v>
      </c>
      <c r="I149" s="33">
        <v>2</v>
      </c>
      <c r="J149" s="33">
        <v>4</v>
      </c>
      <c r="K149" s="33">
        <v>4</v>
      </c>
      <c r="L149" s="33">
        <v>4</v>
      </c>
      <c r="M149" s="33">
        <v>2</v>
      </c>
      <c r="N149" s="33">
        <v>2</v>
      </c>
      <c r="O149" s="33">
        <v>3</v>
      </c>
      <c r="P149" s="33">
        <v>2</v>
      </c>
      <c r="Q149" s="33">
        <v>4</v>
      </c>
      <c r="R149" s="33">
        <v>3</v>
      </c>
      <c r="S149" s="33">
        <v>4</v>
      </c>
      <c r="T149" s="33">
        <v>3</v>
      </c>
      <c r="U149" s="33">
        <v>4</v>
      </c>
      <c r="V149" s="33">
        <v>2</v>
      </c>
      <c r="W149" s="33">
        <v>2</v>
      </c>
      <c r="X149" s="33">
        <v>2</v>
      </c>
      <c r="Y149" s="33">
        <v>2</v>
      </c>
      <c r="Z149" s="33">
        <v>2</v>
      </c>
      <c r="AA149" s="33">
        <v>2</v>
      </c>
      <c r="AB149" s="33">
        <v>2</v>
      </c>
      <c r="AC149" s="33">
        <v>2</v>
      </c>
      <c r="AD149" s="33">
        <v>2</v>
      </c>
      <c r="AE149" s="33">
        <v>2</v>
      </c>
      <c r="AF149" s="33">
        <v>2</v>
      </c>
      <c r="AG149" s="33">
        <v>2</v>
      </c>
      <c r="AH149" s="33">
        <v>2</v>
      </c>
      <c r="AI149" s="33">
        <v>2</v>
      </c>
      <c r="AJ149" s="33">
        <v>3</v>
      </c>
      <c r="AK149" s="33">
        <v>2</v>
      </c>
      <c r="AL149" s="33">
        <v>3</v>
      </c>
      <c r="AM149" s="33">
        <v>2</v>
      </c>
      <c r="AN149" s="33">
        <v>3</v>
      </c>
      <c r="AO149" s="33">
        <v>2</v>
      </c>
      <c r="AP149" s="33">
        <v>2</v>
      </c>
      <c r="AQ149" s="33">
        <v>2</v>
      </c>
      <c r="AR149" s="33">
        <v>3</v>
      </c>
      <c r="AS149" s="33">
        <v>3</v>
      </c>
      <c r="AT149" s="33">
        <v>3</v>
      </c>
      <c r="AU149" s="33">
        <v>2</v>
      </c>
      <c r="AV149" s="33">
        <v>2</v>
      </c>
      <c r="AW149" s="33">
        <v>3</v>
      </c>
      <c r="AX149" s="33">
        <v>2</v>
      </c>
      <c r="AY149" s="33">
        <v>3</v>
      </c>
      <c r="AZ149" s="33">
        <v>3</v>
      </c>
      <c r="BA149" s="33">
        <v>3</v>
      </c>
      <c r="BB149" s="33">
        <v>3</v>
      </c>
      <c r="BC149" s="33">
        <v>3</v>
      </c>
      <c r="BD149" s="33">
        <v>3</v>
      </c>
      <c r="BF149" s="33">
        <v>2</v>
      </c>
      <c r="BG149" s="33">
        <v>2</v>
      </c>
      <c r="BH149" s="33">
        <v>1</v>
      </c>
      <c r="BI149" s="33">
        <v>3</v>
      </c>
      <c r="BJ149" s="33">
        <v>3</v>
      </c>
      <c r="BK149" s="33">
        <v>2</v>
      </c>
      <c r="BL149" s="33">
        <v>2</v>
      </c>
      <c r="BM149" s="33">
        <v>2</v>
      </c>
      <c r="BN149" s="33">
        <v>2</v>
      </c>
      <c r="BO149" s="33">
        <v>2</v>
      </c>
      <c r="BP149" s="33">
        <v>2</v>
      </c>
      <c r="BQ149" s="33">
        <v>2</v>
      </c>
      <c r="BR149" s="33">
        <v>2</v>
      </c>
      <c r="BS149" s="33">
        <v>2</v>
      </c>
      <c r="BT149" s="33">
        <v>2</v>
      </c>
      <c r="BV149" s="33" t="s">
        <v>151</v>
      </c>
      <c r="BW149" s="33" t="s">
        <v>145</v>
      </c>
      <c r="BX149" s="33" t="s">
        <v>923</v>
      </c>
      <c r="CB149" s="33" t="s">
        <v>162</v>
      </c>
      <c r="CC149" s="33" t="s">
        <v>170</v>
      </c>
      <c r="CD149" s="33" t="s">
        <v>177</v>
      </c>
      <c r="CE149" s="33" t="s">
        <v>183</v>
      </c>
      <c r="CF149" s="33" t="s">
        <v>988</v>
      </c>
      <c r="CG149" s="33" t="s">
        <v>203</v>
      </c>
      <c r="CH149" s="33" t="s">
        <v>534</v>
      </c>
      <c r="CI149" s="33" t="s">
        <v>208</v>
      </c>
      <c r="CJ149" s="33" t="s">
        <v>214</v>
      </c>
    </row>
    <row r="150" spans="1:88" ht="12.75" x14ac:dyDescent="0.2">
      <c r="A150" s="36">
        <v>42719.407945393519</v>
      </c>
      <c r="B150" s="33">
        <v>2</v>
      </c>
      <c r="C150" s="33">
        <v>5</v>
      </c>
      <c r="D150" s="33">
        <v>4</v>
      </c>
      <c r="E150" s="33">
        <v>1</v>
      </c>
      <c r="F150" s="33">
        <v>4</v>
      </c>
      <c r="G150" s="33">
        <v>4</v>
      </c>
      <c r="H150" s="33">
        <v>5</v>
      </c>
      <c r="I150" s="33">
        <v>2</v>
      </c>
      <c r="J150" s="33">
        <v>4</v>
      </c>
      <c r="K150" s="33">
        <v>2</v>
      </c>
      <c r="L150" s="33">
        <v>3</v>
      </c>
      <c r="M150" s="33">
        <v>4</v>
      </c>
      <c r="N150" s="33">
        <v>1</v>
      </c>
      <c r="O150" s="33">
        <v>3</v>
      </c>
      <c r="P150" s="33">
        <v>4</v>
      </c>
      <c r="Q150" s="33">
        <v>5</v>
      </c>
      <c r="R150" s="33">
        <v>2</v>
      </c>
      <c r="S150" s="33">
        <v>1</v>
      </c>
      <c r="T150" s="33">
        <v>1</v>
      </c>
      <c r="U150" s="33">
        <v>2</v>
      </c>
      <c r="V150" s="33">
        <v>1</v>
      </c>
      <c r="W150" s="33">
        <v>5</v>
      </c>
      <c r="X150" s="33">
        <v>3</v>
      </c>
      <c r="Y150" s="33">
        <v>2</v>
      </c>
      <c r="Z150" s="33">
        <v>4</v>
      </c>
      <c r="AA150" s="33">
        <v>3</v>
      </c>
      <c r="AB150" s="33">
        <v>2</v>
      </c>
      <c r="AC150" s="33">
        <v>4</v>
      </c>
      <c r="AD150" s="33">
        <v>2</v>
      </c>
      <c r="AE150" s="33">
        <v>4</v>
      </c>
      <c r="AF150" s="33">
        <v>5</v>
      </c>
      <c r="AG150" s="33">
        <v>4</v>
      </c>
      <c r="AH150" s="33">
        <v>4</v>
      </c>
      <c r="AI150" s="33">
        <v>2</v>
      </c>
      <c r="AJ150" s="33">
        <v>4</v>
      </c>
      <c r="AK150" s="33">
        <v>5</v>
      </c>
      <c r="AL150" s="33">
        <v>4</v>
      </c>
      <c r="AM150" s="33">
        <v>1</v>
      </c>
      <c r="AN150" s="33">
        <v>5</v>
      </c>
      <c r="AO150" s="33">
        <v>5</v>
      </c>
      <c r="AP150" s="33">
        <v>5</v>
      </c>
      <c r="AQ150" s="33">
        <v>3</v>
      </c>
      <c r="AR150" s="33">
        <v>4</v>
      </c>
      <c r="AS150" s="33">
        <v>2</v>
      </c>
      <c r="AT150" s="33">
        <v>3</v>
      </c>
      <c r="AU150" s="33">
        <v>4</v>
      </c>
      <c r="AV150" s="33">
        <v>1</v>
      </c>
      <c r="AW150" s="33">
        <v>4</v>
      </c>
      <c r="AX150" s="33">
        <v>5</v>
      </c>
      <c r="AY150" s="33">
        <v>5</v>
      </c>
      <c r="AZ150" s="33">
        <v>3</v>
      </c>
      <c r="BA150" s="33">
        <v>2</v>
      </c>
      <c r="BB150" s="33">
        <v>3</v>
      </c>
      <c r="BC150" s="33">
        <v>3</v>
      </c>
      <c r="BD150" s="33">
        <v>1</v>
      </c>
      <c r="BF150" s="33">
        <v>2</v>
      </c>
      <c r="BG150" s="33">
        <v>4</v>
      </c>
      <c r="BH150" s="33">
        <v>5</v>
      </c>
      <c r="BI150" s="33">
        <v>3</v>
      </c>
      <c r="BJ150" s="33">
        <v>2</v>
      </c>
      <c r="BK150" s="33">
        <v>2</v>
      </c>
      <c r="BL150" s="33">
        <v>4</v>
      </c>
      <c r="BM150" s="33">
        <v>3</v>
      </c>
      <c r="BN150" s="33">
        <v>3</v>
      </c>
      <c r="BO150" s="33">
        <v>4</v>
      </c>
      <c r="BP150" s="33">
        <v>2</v>
      </c>
      <c r="BQ150" s="33">
        <v>3</v>
      </c>
      <c r="BR150" s="33">
        <v>5</v>
      </c>
      <c r="BS150" s="33">
        <v>4</v>
      </c>
      <c r="BT150" s="33">
        <v>4</v>
      </c>
      <c r="BU150" s="33" t="s">
        <v>1255</v>
      </c>
      <c r="BV150" s="33" t="s">
        <v>151</v>
      </c>
      <c r="BW150" s="33" t="s">
        <v>146</v>
      </c>
      <c r="BX150" s="33" t="s">
        <v>1009</v>
      </c>
      <c r="BY150" s="33" t="s">
        <v>984</v>
      </c>
      <c r="CB150" s="33" t="s">
        <v>163</v>
      </c>
      <c r="CC150" s="33" t="s">
        <v>169</v>
      </c>
      <c r="CD150" s="33" t="s">
        <v>176</v>
      </c>
      <c r="CE150" s="33" t="s">
        <v>183</v>
      </c>
      <c r="CF150" s="33" t="s">
        <v>1246</v>
      </c>
      <c r="CG150" s="33" t="s">
        <v>153</v>
      </c>
      <c r="CH150" s="33" t="s">
        <v>584</v>
      </c>
      <c r="CI150" s="33" t="s">
        <v>208</v>
      </c>
      <c r="CJ150" s="33" t="s">
        <v>214</v>
      </c>
    </row>
    <row r="151" spans="1:88" ht="12.75" x14ac:dyDescent="0.2">
      <c r="A151" s="36">
        <v>42719.422540115746</v>
      </c>
      <c r="B151" s="33">
        <v>4</v>
      </c>
      <c r="C151" s="33">
        <v>4</v>
      </c>
      <c r="D151" s="33">
        <v>3</v>
      </c>
      <c r="E151" s="33" t="s">
        <v>5</v>
      </c>
      <c r="F151" s="33">
        <v>3</v>
      </c>
      <c r="G151" s="33">
        <v>5</v>
      </c>
      <c r="H151" s="33">
        <v>5</v>
      </c>
      <c r="I151" s="33">
        <v>5</v>
      </c>
      <c r="J151" s="33">
        <v>4</v>
      </c>
      <c r="K151" s="33">
        <v>3</v>
      </c>
      <c r="L151" s="33">
        <v>4</v>
      </c>
      <c r="M151" s="33">
        <v>4</v>
      </c>
      <c r="N151" s="33">
        <v>4</v>
      </c>
      <c r="O151" s="33">
        <v>2</v>
      </c>
      <c r="P151" s="33">
        <v>4</v>
      </c>
      <c r="Q151" s="33">
        <v>5</v>
      </c>
      <c r="R151" s="33" t="s">
        <v>5</v>
      </c>
      <c r="S151" s="33">
        <v>3</v>
      </c>
      <c r="T151" s="33">
        <v>5</v>
      </c>
      <c r="U151" s="33">
        <v>5</v>
      </c>
      <c r="V151" s="33">
        <v>2</v>
      </c>
      <c r="W151" s="33">
        <v>3</v>
      </c>
      <c r="X151" s="33">
        <v>3</v>
      </c>
      <c r="Y151" s="33">
        <v>4</v>
      </c>
      <c r="Z151" s="33">
        <v>4</v>
      </c>
      <c r="AA151" s="33">
        <v>2</v>
      </c>
      <c r="AB151" s="33">
        <v>2</v>
      </c>
      <c r="AC151" s="33">
        <v>3</v>
      </c>
      <c r="AD151" s="33">
        <v>4</v>
      </c>
      <c r="AE151" s="33">
        <v>3</v>
      </c>
      <c r="AF151" s="33">
        <v>4</v>
      </c>
      <c r="AG151" s="33">
        <v>3</v>
      </c>
      <c r="AH151" s="33">
        <v>4</v>
      </c>
      <c r="AI151" s="33">
        <v>5</v>
      </c>
      <c r="AJ151" s="33">
        <v>4</v>
      </c>
      <c r="AK151" s="33">
        <v>4</v>
      </c>
      <c r="AL151" s="33">
        <v>5</v>
      </c>
      <c r="AM151" s="33">
        <v>1</v>
      </c>
      <c r="AN151" s="33">
        <v>4</v>
      </c>
      <c r="AO151" s="33">
        <v>5</v>
      </c>
      <c r="AP151" s="33">
        <v>5</v>
      </c>
      <c r="AQ151" s="33">
        <v>5</v>
      </c>
      <c r="AR151" s="33">
        <v>4</v>
      </c>
      <c r="AS151" s="33">
        <v>4</v>
      </c>
      <c r="AT151" s="33">
        <v>4</v>
      </c>
      <c r="AU151" s="33">
        <v>4</v>
      </c>
      <c r="AV151" s="33">
        <v>4</v>
      </c>
      <c r="AW151" s="33">
        <v>3</v>
      </c>
      <c r="AX151" s="33">
        <v>4</v>
      </c>
      <c r="AY151" s="33">
        <v>4</v>
      </c>
      <c r="AZ151" s="33" t="s">
        <v>5</v>
      </c>
      <c r="BA151" s="33">
        <v>3</v>
      </c>
      <c r="BB151" s="33">
        <v>4</v>
      </c>
      <c r="BC151" s="33">
        <v>4</v>
      </c>
      <c r="BD151" s="33">
        <v>1</v>
      </c>
      <c r="BF151" s="33" t="s">
        <v>5</v>
      </c>
      <c r="BG151" s="33" t="s">
        <v>5</v>
      </c>
      <c r="BH151" s="33" t="s">
        <v>5</v>
      </c>
      <c r="BI151" s="33" t="s">
        <v>5</v>
      </c>
      <c r="BJ151" s="33" t="s">
        <v>5</v>
      </c>
      <c r="BK151" s="33" t="s">
        <v>5</v>
      </c>
      <c r="BL151" s="33" t="s">
        <v>5</v>
      </c>
      <c r="BM151" s="33" t="s">
        <v>5</v>
      </c>
      <c r="BN151" s="33" t="s">
        <v>5</v>
      </c>
      <c r="BO151" s="33" t="s">
        <v>5</v>
      </c>
      <c r="BP151" s="33">
        <v>4</v>
      </c>
      <c r="BQ151" s="33">
        <v>4</v>
      </c>
      <c r="BR151" s="33">
        <v>3</v>
      </c>
      <c r="BS151" s="33">
        <v>3</v>
      </c>
      <c r="BT151" s="33">
        <v>3</v>
      </c>
      <c r="BU151" s="33" t="s">
        <v>1256</v>
      </c>
      <c r="BV151" s="33" t="s">
        <v>145</v>
      </c>
      <c r="CB151" s="33" t="s">
        <v>162</v>
      </c>
      <c r="CC151" s="33" t="s">
        <v>170</v>
      </c>
      <c r="CD151" s="33" t="s">
        <v>176</v>
      </c>
      <c r="CE151" s="33" t="s">
        <v>183</v>
      </c>
      <c r="CF151" s="33" t="s">
        <v>632</v>
      </c>
      <c r="CG151" s="33" t="s">
        <v>153</v>
      </c>
      <c r="CH151" s="33" t="s">
        <v>477</v>
      </c>
      <c r="CI151" s="33" t="s">
        <v>208</v>
      </c>
      <c r="CJ151" s="33" t="s">
        <v>214</v>
      </c>
    </row>
    <row r="152" spans="1:88" ht="12.75" x14ac:dyDescent="0.2">
      <c r="A152" s="36">
        <v>42719.50042837963</v>
      </c>
      <c r="B152" s="33">
        <v>2</v>
      </c>
      <c r="C152" s="33">
        <v>5</v>
      </c>
      <c r="D152" s="33">
        <v>5</v>
      </c>
      <c r="E152" s="33">
        <v>5</v>
      </c>
      <c r="F152" s="33">
        <v>5</v>
      </c>
      <c r="G152" s="33">
        <v>5</v>
      </c>
      <c r="H152" s="33">
        <v>3</v>
      </c>
      <c r="I152" s="33">
        <v>3</v>
      </c>
      <c r="J152" s="33">
        <v>3</v>
      </c>
      <c r="K152" s="33">
        <v>3</v>
      </c>
      <c r="L152" s="33">
        <v>2</v>
      </c>
      <c r="M152" s="33">
        <v>4</v>
      </c>
      <c r="N152" s="33">
        <v>2</v>
      </c>
      <c r="O152" s="33">
        <v>4</v>
      </c>
      <c r="P152" s="33">
        <v>5</v>
      </c>
      <c r="Q152" s="33">
        <v>2</v>
      </c>
      <c r="R152" s="33">
        <v>5</v>
      </c>
      <c r="S152" s="33">
        <v>4</v>
      </c>
      <c r="T152" s="33">
        <v>2</v>
      </c>
      <c r="U152" s="33">
        <v>4</v>
      </c>
      <c r="V152" s="33" t="s">
        <v>5</v>
      </c>
      <c r="W152" s="33">
        <v>1</v>
      </c>
      <c r="X152" s="33">
        <v>1</v>
      </c>
      <c r="Y152" s="33">
        <v>2</v>
      </c>
      <c r="Z152" s="33">
        <v>1</v>
      </c>
      <c r="AA152" s="33">
        <v>1</v>
      </c>
      <c r="AB152" s="33">
        <v>1</v>
      </c>
      <c r="AC152" s="33">
        <v>1</v>
      </c>
      <c r="AD152" s="33">
        <v>4</v>
      </c>
      <c r="AE152" s="33">
        <v>3</v>
      </c>
      <c r="AF152" s="33">
        <v>1</v>
      </c>
      <c r="AG152" s="33">
        <v>1</v>
      </c>
      <c r="AH152" s="33">
        <v>2</v>
      </c>
      <c r="AI152" s="33">
        <v>4</v>
      </c>
      <c r="AJ152" s="33">
        <v>2</v>
      </c>
      <c r="AK152" s="33">
        <v>5</v>
      </c>
      <c r="AL152" s="33">
        <v>4</v>
      </c>
      <c r="AM152" s="33">
        <v>5</v>
      </c>
      <c r="AN152" s="33">
        <v>5</v>
      </c>
      <c r="AO152" s="33">
        <v>5</v>
      </c>
      <c r="AP152" s="33">
        <v>2</v>
      </c>
      <c r="AQ152" s="33">
        <v>3</v>
      </c>
      <c r="AR152" s="33">
        <v>2</v>
      </c>
      <c r="AS152" s="33">
        <v>3</v>
      </c>
      <c r="AT152" s="33">
        <v>2</v>
      </c>
      <c r="AU152" s="33">
        <v>4</v>
      </c>
      <c r="AV152" s="33">
        <v>1</v>
      </c>
      <c r="AW152" s="33">
        <v>4</v>
      </c>
      <c r="AX152" s="33">
        <v>3</v>
      </c>
      <c r="AY152" s="33">
        <v>3</v>
      </c>
      <c r="AZ152" s="33">
        <v>4</v>
      </c>
      <c r="BA152" s="33">
        <v>4</v>
      </c>
      <c r="BB152" s="33">
        <v>2</v>
      </c>
      <c r="BC152" s="33">
        <v>4</v>
      </c>
      <c r="BD152" s="33">
        <v>1</v>
      </c>
      <c r="BF152" s="33">
        <v>5</v>
      </c>
      <c r="BG152" s="33">
        <v>4</v>
      </c>
      <c r="BH152" s="33">
        <v>4</v>
      </c>
      <c r="BI152" s="33">
        <v>1</v>
      </c>
      <c r="BJ152" s="33">
        <v>2</v>
      </c>
      <c r="BK152" s="33">
        <v>4</v>
      </c>
      <c r="BL152" s="33">
        <v>3</v>
      </c>
      <c r="BM152" s="33">
        <v>5</v>
      </c>
      <c r="BN152" s="33">
        <v>1</v>
      </c>
      <c r="BO152" s="33">
        <v>4</v>
      </c>
      <c r="BP152" s="33">
        <v>4</v>
      </c>
      <c r="BQ152" s="33">
        <v>3</v>
      </c>
      <c r="BR152" s="33">
        <v>3</v>
      </c>
      <c r="BS152" s="33">
        <v>5</v>
      </c>
      <c r="BT152" s="33">
        <v>4</v>
      </c>
      <c r="BU152" s="33" t="s">
        <v>1257</v>
      </c>
      <c r="BV152" s="33" t="s">
        <v>151</v>
      </c>
      <c r="BW152" s="33" t="s">
        <v>507</v>
      </c>
      <c r="BX152" s="33" t="s">
        <v>923</v>
      </c>
      <c r="CB152" s="33" t="s">
        <v>163</v>
      </c>
      <c r="CC152" s="33" t="s">
        <v>171</v>
      </c>
      <c r="CD152" s="33" t="s">
        <v>177</v>
      </c>
      <c r="CE152" s="33" t="s">
        <v>183</v>
      </c>
      <c r="CF152" s="33" t="s">
        <v>345</v>
      </c>
      <c r="CG152" s="33" t="s">
        <v>153</v>
      </c>
      <c r="CH152" s="33" t="s">
        <v>383</v>
      </c>
      <c r="CI152" s="33" t="s">
        <v>208</v>
      </c>
      <c r="CJ152" s="33" t="s">
        <v>214</v>
      </c>
    </row>
    <row r="153" spans="1:88" ht="12.75" x14ac:dyDescent="0.2">
      <c r="A153" s="36">
        <v>42719.560652789354</v>
      </c>
      <c r="B153" s="33">
        <v>2</v>
      </c>
      <c r="C153" s="33">
        <v>5</v>
      </c>
      <c r="D153" s="33">
        <v>4</v>
      </c>
      <c r="E153" s="33">
        <v>3</v>
      </c>
      <c r="F153" s="33">
        <v>2</v>
      </c>
      <c r="G153" s="33">
        <v>5</v>
      </c>
      <c r="H153" s="33">
        <v>4</v>
      </c>
      <c r="I153" s="33">
        <v>4</v>
      </c>
      <c r="J153" s="33">
        <v>2</v>
      </c>
      <c r="K153" s="33">
        <v>2</v>
      </c>
      <c r="L153" s="33">
        <v>3</v>
      </c>
      <c r="M153" s="33">
        <v>5</v>
      </c>
      <c r="N153" s="33">
        <v>1</v>
      </c>
      <c r="O153" s="33">
        <v>1</v>
      </c>
      <c r="P153" s="33">
        <v>3</v>
      </c>
      <c r="Q153" s="33">
        <v>4</v>
      </c>
      <c r="R153" s="33">
        <v>1</v>
      </c>
      <c r="S153" s="33">
        <v>1</v>
      </c>
      <c r="T153" s="33">
        <v>1</v>
      </c>
      <c r="U153" s="33">
        <v>2</v>
      </c>
      <c r="V153" s="33" t="s">
        <v>5</v>
      </c>
      <c r="W153" s="33">
        <v>4</v>
      </c>
      <c r="X153" s="33" t="s">
        <v>5</v>
      </c>
      <c r="Y153" s="33" t="s">
        <v>5</v>
      </c>
      <c r="Z153" s="33">
        <v>5</v>
      </c>
      <c r="AA153" s="33">
        <v>4</v>
      </c>
      <c r="AB153" s="33">
        <v>2</v>
      </c>
      <c r="AC153" s="33">
        <v>2</v>
      </c>
      <c r="AD153" s="33">
        <v>2</v>
      </c>
      <c r="AE153" s="33">
        <v>2</v>
      </c>
      <c r="AF153" s="33">
        <v>3</v>
      </c>
      <c r="AG153" s="33">
        <v>5</v>
      </c>
      <c r="AH153" s="33">
        <v>5</v>
      </c>
      <c r="AI153" s="33">
        <v>1</v>
      </c>
      <c r="AJ153" s="33">
        <v>3</v>
      </c>
      <c r="AK153" s="33">
        <v>5</v>
      </c>
      <c r="AL153" s="33" t="s">
        <v>5</v>
      </c>
      <c r="AM153" s="33">
        <v>4</v>
      </c>
      <c r="AN153" s="33">
        <v>1</v>
      </c>
      <c r="AO153" s="33">
        <v>4</v>
      </c>
      <c r="AP153" s="33">
        <v>5</v>
      </c>
      <c r="AQ153" s="33">
        <v>3</v>
      </c>
      <c r="AR153" s="33">
        <v>4</v>
      </c>
      <c r="AS153" s="33">
        <v>2</v>
      </c>
      <c r="AT153" s="33">
        <v>3</v>
      </c>
      <c r="AU153" s="33">
        <v>5</v>
      </c>
      <c r="AV153" s="33">
        <v>1</v>
      </c>
      <c r="AW153" s="33">
        <v>2</v>
      </c>
      <c r="AX153" s="33">
        <v>5</v>
      </c>
      <c r="AY153" s="33">
        <v>4</v>
      </c>
      <c r="AZ153" s="33">
        <v>1</v>
      </c>
      <c r="BA153" s="33">
        <v>2</v>
      </c>
      <c r="BB153" s="33">
        <v>1</v>
      </c>
      <c r="BC153" s="33">
        <v>4</v>
      </c>
      <c r="BD153" s="33" t="s">
        <v>5</v>
      </c>
      <c r="BF153" s="33" t="s">
        <v>5</v>
      </c>
      <c r="BG153" s="33">
        <v>5</v>
      </c>
      <c r="BH153" s="33" t="s">
        <v>5</v>
      </c>
      <c r="BI153" s="33">
        <v>4</v>
      </c>
      <c r="BJ153" s="33">
        <v>4</v>
      </c>
      <c r="BK153" s="33">
        <v>1</v>
      </c>
      <c r="BL153" s="33" t="s">
        <v>5</v>
      </c>
      <c r="BM153" s="33">
        <v>3</v>
      </c>
      <c r="BN153" s="33">
        <v>5</v>
      </c>
      <c r="BO153" s="33">
        <v>2</v>
      </c>
      <c r="BP153" s="33">
        <v>5</v>
      </c>
      <c r="BQ153" s="33">
        <v>5</v>
      </c>
      <c r="BR153" s="33">
        <v>3</v>
      </c>
      <c r="BS153" s="33">
        <v>3</v>
      </c>
      <c r="BT153" s="33">
        <v>5</v>
      </c>
      <c r="BU153" s="33" t="s">
        <v>1258</v>
      </c>
      <c r="BV153" s="33" t="s">
        <v>151</v>
      </c>
      <c r="BW153" s="33" t="s">
        <v>1207</v>
      </c>
      <c r="CB153" s="33" t="s">
        <v>163</v>
      </c>
      <c r="CC153" s="33" t="s">
        <v>169</v>
      </c>
      <c r="CD153" s="33" t="s">
        <v>176</v>
      </c>
      <c r="CE153" s="33" t="s">
        <v>183</v>
      </c>
      <c r="CF153" s="33" t="s">
        <v>1259</v>
      </c>
      <c r="CG153" s="33" t="s">
        <v>202</v>
      </c>
      <c r="CH153" s="33" t="s">
        <v>961</v>
      </c>
      <c r="CI153" s="33" t="s">
        <v>208</v>
      </c>
      <c r="CJ153" s="33" t="s">
        <v>214</v>
      </c>
    </row>
    <row r="154" spans="1:88" ht="12.75" x14ac:dyDescent="0.2">
      <c r="A154" s="36">
        <v>42719.767326990739</v>
      </c>
      <c r="B154" s="33" t="s">
        <v>5</v>
      </c>
      <c r="C154" s="33" t="s">
        <v>5</v>
      </c>
      <c r="D154" s="33" t="s">
        <v>5</v>
      </c>
      <c r="E154" s="33" t="s">
        <v>5</v>
      </c>
      <c r="F154" s="33">
        <v>4</v>
      </c>
      <c r="G154" s="33">
        <v>5</v>
      </c>
      <c r="H154" s="33" t="s">
        <v>5</v>
      </c>
      <c r="I154" s="33">
        <v>5</v>
      </c>
      <c r="J154" s="33" t="s">
        <v>5</v>
      </c>
      <c r="K154" s="33" t="s">
        <v>5</v>
      </c>
      <c r="L154" s="33">
        <v>5</v>
      </c>
      <c r="M154" s="33">
        <v>4</v>
      </c>
      <c r="N154" s="33" t="s">
        <v>5</v>
      </c>
      <c r="O154" s="33">
        <v>5</v>
      </c>
      <c r="P154" s="33">
        <v>4</v>
      </c>
      <c r="Q154" s="33">
        <v>4</v>
      </c>
      <c r="R154" s="33">
        <v>5</v>
      </c>
      <c r="S154" s="33">
        <v>5</v>
      </c>
      <c r="T154" s="33" t="s">
        <v>5</v>
      </c>
      <c r="U154" s="33">
        <v>4</v>
      </c>
      <c r="V154" s="33" t="s">
        <v>5</v>
      </c>
      <c r="W154" s="33">
        <v>2</v>
      </c>
      <c r="X154" s="33">
        <v>3</v>
      </c>
      <c r="Y154" s="33">
        <v>5</v>
      </c>
      <c r="Z154" s="33">
        <v>2</v>
      </c>
      <c r="AA154" s="33">
        <v>4</v>
      </c>
      <c r="AB154" s="33">
        <v>3</v>
      </c>
      <c r="AC154" s="33">
        <v>2</v>
      </c>
      <c r="AD154" s="33">
        <v>3</v>
      </c>
      <c r="AE154" s="33">
        <v>4</v>
      </c>
      <c r="AF154" s="33">
        <v>4</v>
      </c>
      <c r="AG154" s="33">
        <v>4</v>
      </c>
      <c r="AH154" s="33">
        <v>2</v>
      </c>
      <c r="AI154" s="33">
        <v>2</v>
      </c>
      <c r="AJ154" s="33">
        <v>1</v>
      </c>
      <c r="AK154" s="33">
        <v>1</v>
      </c>
      <c r="AL154" s="33">
        <v>1</v>
      </c>
      <c r="AM154" s="33">
        <v>1</v>
      </c>
      <c r="AN154" s="33">
        <v>2</v>
      </c>
      <c r="AO154" s="33">
        <v>1</v>
      </c>
      <c r="AP154" s="33">
        <v>5</v>
      </c>
      <c r="AQ154" s="33">
        <v>4</v>
      </c>
      <c r="AR154" s="33">
        <v>1</v>
      </c>
      <c r="AS154" s="33">
        <v>3</v>
      </c>
      <c r="AT154" s="33">
        <v>5</v>
      </c>
      <c r="AU154" s="33">
        <v>3</v>
      </c>
      <c r="AV154" s="33">
        <v>5</v>
      </c>
      <c r="AW154" s="33">
        <v>5</v>
      </c>
      <c r="AX154" s="33">
        <v>3</v>
      </c>
      <c r="AY154" s="33">
        <v>3</v>
      </c>
      <c r="AZ154" s="33">
        <v>5</v>
      </c>
      <c r="BA154" s="33">
        <v>3</v>
      </c>
      <c r="BB154" s="33">
        <v>5</v>
      </c>
      <c r="BC154" s="33">
        <v>1</v>
      </c>
      <c r="BD154" s="33">
        <v>1</v>
      </c>
      <c r="BE154" s="33" t="s">
        <v>1260</v>
      </c>
      <c r="BF154" s="33">
        <v>3</v>
      </c>
      <c r="BG154" s="33">
        <v>5</v>
      </c>
      <c r="BH154" s="33">
        <v>4</v>
      </c>
      <c r="BI154" s="33">
        <v>3</v>
      </c>
      <c r="BJ154" s="33">
        <v>5</v>
      </c>
      <c r="BK154" s="33">
        <v>4</v>
      </c>
      <c r="BL154" s="33">
        <v>4</v>
      </c>
      <c r="BM154" s="33">
        <v>5</v>
      </c>
      <c r="BN154" s="33">
        <v>4</v>
      </c>
      <c r="BO154" s="33">
        <v>2</v>
      </c>
      <c r="BP154" s="33">
        <v>2</v>
      </c>
      <c r="BQ154" s="33">
        <v>5</v>
      </c>
      <c r="BR154" s="33">
        <v>5</v>
      </c>
      <c r="BS154" s="33">
        <v>5</v>
      </c>
      <c r="BT154" s="33">
        <v>5</v>
      </c>
      <c r="BU154" s="33" t="s">
        <v>1261</v>
      </c>
      <c r="BV154" s="33" t="s">
        <v>151</v>
      </c>
      <c r="BW154" s="33" t="s">
        <v>149</v>
      </c>
      <c r="BX154" s="33" t="s">
        <v>923</v>
      </c>
      <c r="BY154" s="33" t="s">
        <v>946</v>
      </c>
      <c r="BZ154" s="33" t="s">
        <v>906</v>
      </c>
      <c r="CB154" s="33" t="s">
        <v>162</v>
      </c>
      <c r="CC154" s="33" t="s">
        <v>171</v>
      </c>
      <c r="CD154" s="33" t="s">
        <v>177</v>
      </c>
      <c r="CE154" s="33" t="s">
        <v>184</v>
      </c>
      <c r="CF154" s="33" t="s">
        <v>1262</v>
      </c>
      <c r="CG154" s="33" t="s">
        <v>1263</v>
      </c>
      <c r="CH154" s="33" t="s">
        <v>1036</v>
      </c>
      <c r="CI154" s="33" t="s">
        <v>208</v>
      </c>
      <c r="CJ154" s="33" t="s">
        <v>214</v>
      </c>
    </row>
    <row r="155" spans="1:88" ht="12.75" x14ac:dyDescent="0.2">
      <c r="A155" s="36">
        <v>42720.437955104164</v>
      </c>
      <c r="B155" s="33">
        <v>3</v>
      </c>
      <c r="C155" s="33">
        <v>5</v>
      </c>
      <c r="D155" s="33">
        <v>4</v>
      </c>
      <c r="E155" s="33">
        <v>1</v>
      </c>
      <c r="F155" s="33">
        <v>2</v>
      </c>
      <c r="G155" s="33">
        <v>5</v>
      </c>
      <c r="H155" s="33">
        <v>5</v>
      </c>
      <c r="I155" s="33">
        <v>2</v>
      </c>
      <c r="J155" s="33">
        <v>3</v>
      </c>
      <c r="K155" s="33">
        <v>2</v>
      </c>
      <c r="L155" s="33">
        <v>2</v>
      </c>
      <c r="M155" s="33">
        <v>3</v>
      </c>
      <c r="N155" s="33">
        <v>2</v>
      </c>
      <c r="O155" s="33">
        <v>4</v>
      </c>
      <c r="P155" s="33">
        <v>4</v>
      </c>
      <c r="Q155" s="33">
        <v>4</v>
      </c>
      <c r="R155" s="33">
        <v>2</v>
      </c>
      <c r="S155" s="33">
        <v>1</v>
      </c>
      <c r="T155" s="33">
        <v>3</v>
      </c>
      <c r="U155" s="33">
        <v>3</v>
      </c>
      <c r="V155" s="33">
        <v>2</v>
      </c>
      <c r="W155" s="33">
        <v>3</v>
      </c>
      <c r="X155" s="33">
        <v>2</v>
      </c>
      <c r="Y155" s="33">
        <v>5</v>
      </c>
      <c r="Z155" s="33">
        <v>5</v>
      </c>
      <c r="AA155" s="33">
        <v>3</v>
      </c>
      <c r="AB155" s="33">
        <v>2</v>
      </c>
      <c r="AC155" s="33">
        <v>5</v>
      </c>
      <c r="AD155" s="33">
        <v>2</v>
      </c>
      <c r="AE155" s="33">
        <v>3</v>
      </c>
      <c r="AF155" s="33">
        <v>2</v>
      </c>
      <c r="AG155" s="33">
        <v>2</v>
      </c>
      <c r="AH155" s="33">
        <v>4</v>
      </c>
      <c r="AI155" s="33">
        <v>4</v>
      </c>
      <c r="AJ155" s="33">
        <v>2</v>
      </c>
      <c r="AK155" s="33">
        <v>5</v>
      </c>
      <c r="AL155" s="33">
        <v>4</v>
      </c>
      <c r="AM155" s="33">
        <v>1</v>
      </c>
      <c r="AN155" s="33">
        <v>2</v>
      </c>
      <c r="AO155" s="33">
        <v>5</v>
      </c>
      <c r="AP155" s="33">
        <v>5</v>
      </c>
      <c r="AQ155" s="33">
        <v>3</v>
      </c>
      <c r="AR155" s="33">
        <v>3</v>
      </c>
      <c r="AS155" s="33">
        <v>1</v>
      </c>
      <c r="AT155" s="33">
        <v>2</v>
      </c>
      <c r="AU155" s="33">
        <v>4</v>
      </c>
      <c r="AV155" s="33">
        <v>1</v>
      </c>
      <c r="AW155" s="33">
        <v>4</v>
      </c>
      <c r="AX155" s="33">
        <v>3</v>
      </c>
      <c r="AY155" s="33">
        <v>3</v>
      </c>
      <c r="AZ155" s="33">
        <v>1</v>
      </c>
      <c r="BA155" s="33">
        <v>1</v>
      </c>
      <c r="BB155" s="33">
        <v>3</v>
      </c>
      <c r="BC155" s="33">
        <v>3</v>
      </c>
      <c r="BD155" s="33">
        <v>1</v>
      </c>
      <c r="BE155" s="33" t="s">
        <v>1049</v>
      </c>
      <c r="BF155" s="33">
        <v>4</v>
      </c>
      <c r="BG155" s="33">
        <v>4</v>
      </c>
      <c r="BH155" s="33">
        <v>4</v>
      </c>
      <c r="BI155" s="33">
        <v>4</v>
      </c>
      <c r="BJ155" s="33">
        <v>3</v>
      </c>
      <c r="BK155" s="33">
        <v>3</v>
      </c>
      <c r="BL155" s="33">
        <v>5</v>
      </c>
      <c r="BM155" s="33">
        <v>4</v>
      </c>
      <c r="BN155" s="33">
        <v>4</v>
      </c>
      <c r="BO155" s="33">
        <v>4</v>
      </c>
      <c r="BP155" s="33">
        <v>3</v>
      </c>
      <c r="BQ155" s="33">
        <v>4</v>
      </c>
      <c r="BR155" s="33">
        <v>5</v>
      </c>
      <c r="BS155" s="33">
        <v>4</v>
      </c>
      <c r="BT155" s="33">
        <v>4</v>
      </c>
      <c r="BU155" s="33" t="s">
        <v>1264</v>
      </c>
      <c r="BV155" s="33" t="s">
        <v>151</v>
      </c>
      <c r="BW155" s="33" t="s">
        <v>146</v>
      </c>
      <c r="BX155" s="33" t="s">
        <v>954</v>
      </c>
      <c r="BZ155" s="33" t="s">
        <v>920</v>
      </c>
      <c r="CB155" s="33" t="s">
        <v>162</v>
      </c>
      <c r="CC155" s="33" t="s">
        <v>170</v>
      </c>
      <c r="CD155" s="33" t="s">
        <v>176</v>
      </c>
      <c r="CE155" s="33" t="s">
        <v>184</v>
      </c>
      <c r="CF155" s="33" t="s">
        <v>1265</v>
      </c>
      <c r="CG155" s="33" t="s">
        <v>202</v>
      </c>
      <c r="CH155" s="33" t="s">
        <v>320</v>
      </c>
      <c r="CI155" s="33" t="s">
        <v>208</v>
      </c>
      <c r="CJ155" s="33" t="s">
        <v>214</v>
      </c>
    </row>
    <row r="156" spans="1:88" ht="12.75" x14ac:dyDescent="0.2">
      <c r="A156" s="36">
        <v>42720.490854571763</v>
      </c>
      <c r="B156" s="33">
        <v>4</v>
      </c>
      <c r="C156" s="33">
        <v>5</v>
      </c>
      <c r="D156" s="33">
        <v>3</v>
      </c>
      <c r="E156" s="33">
        <v>5</v>
      </c>
      <c r="F156" s="33">
        <v>2</v>
      </c>
      <c r="G156" s="33">
        <v>5</v>
      </c>
      <c r="H156" s="33">
        <v>5</v>
      </c>
      <c r="I156" s="33">
        <v>3</v>
      </c>
      <c r="J156" s="33">
        <v>4</v>
      </c>
      <c r="K156" s="33">
        <v>3</v>
      </c>
      <c r="L156" s="33">
        <v>4</v>
      </c>
      <c r="M156" s="33">
        <v>5</v>
      </c>
      <c r="N156" s="33">
        <v>2</v>
      </c>
      <c r="O156" s="33">
        <v>3</v>
      </c>
      <c r="P156" s="33">
        <v>4</v>
      </c>
      <c r="Q156" s="33">
        <v>3</v>
      </c>
      <c r="R156" s="33">
        <v>2</v>
      </c>
      <c r="S156" s="33">
        <v>2</v>
      </c>
      <c r="T156" s="33">
        <v>1</v>
      </c>
      <c r="U156" s="33">
        <v>3</v>
      </c>
      <c r="V156" s="33">
        <v>2</v>
      </c>
      <c r="W156" s="33">
        <v>4</v>
      </c>
      <c r="X156" s="33">
        <v>3</v>
      </c>
      <c r="Y156" s="33">
        <v>3</v>
      </c>
      <c r="Z156" s="33">
        <v>5</v>
      </c>
      <c r="AA156" s="33">
        <v>3</v>
      </c>
      <c r="AB156" s="33">
        <v>2</v>
      </c>
      <c r="AC156" s="33">
        <v>4</v>
      </c>
      <c r="AD156" s="33">
        <v>2</v>
      </c>
      <c r="AE156" s="33">
        <v>3</v>
      </c>
      <c r="AF156" s="33">
        <v>3</v>
      </c>
      <c r="AG156" s="33">
        <v>2</v>
      </c>
      <c r="AH156" s="33">
        <v>5</v>
      </c>
      <c r="AI156" s="33">
        <v>4</v>
      </c>
      <c r="AJ156" s="33">
        <v>5</v>
      </c>
      <c r="AK156" s="33">
        <v>4</v>
      </c>
      <c r="AL156" s="33">
        <v>4</v>
      </c>
      <c r="AM156" s="33">
        <v>5</v>
      </c>
      <c r="AN156" s="33">
        <v>2</v>
      </c>
      <c r="AO156" s="33">
        <v>5</v>
      </c>
      <c r="AP156" s="33">
        <v>5</v>
      </c>
      <c r="AQ156" s="33">
        <v>3</v>
      </c>
      <c r="AR156" s="33">
        <v>3</v>
      </c>
      <c r="AS156" s="33">
        <v>2</v>
      </c>
      <c r="AT156" s="33">
        <v>4</v>
      </c>
      <c r="AU156" s="33">
        <v>5</v>
      </c>
      <c r="AV156" s="33">
        <v>1</v>
      </c>
      <c r="AW156" s="33">
        <v>3</v>
      </c>
      <c r="AX156" s="33">
        <v>4</v>
      </c>
      <c r="AY156" s="33">
        <v>3</v>
      </c>
      <c r="AZ156" s="33">
        <v>2</v>
      </c>
      <c r="BA156" s="33">
        <v>2</v>
      </c>
      <c r="BB156" s="33">
        <v>1</v>
      </c>
      <c r="BC156" s="33">
        <v>4</v>
      </c>
      <c r="BD156" s="33">
        <v>1</v>
      </c>
      <c r="BE156" s="33" t="s">
        <v>1266</v>
      </c>
      <c r="BF156" s="33">
        <v>3</v>
      </c>
      <c r="BG156" s="33">
        <v>5</v>
      </c>
      <c r="BH156" s="33">
        <v>4</v>
      </c>
      <c r="BI156" s="33">
        <v>2</v>
      </c>
      <c r="BJ156" s="33">
        <v>3</v>
      </c>
      <c r="BK156" s="33">
        <v>3</v>
      </c>
      <c r="BL156" s="33">
        <v>5</v>
      </c>
      <c r="BM156" s="33">
        <v>3</v>
      </c>
      <c r="BN156" s="33">
        <v>2</v>
      </c>
      <c r="BO156" s="33">
        <v>2</v>
      </c>
      <c r="BP156" s="33">
        <v>5</v>
      </c>
      <c r="BQ156" s="33">
        <v>5</v>
      </c>
      <c r="BR156" s="33">
        <v>5</v>
      </c>
      <c r="BS156" s="33">
        <v>4</v>
      </c>
      <c r="BT156" s="33">
        <v>4</v>
      </c>
      <c r="BU156" s="33" t="s">
        <v>1267</v>
      </c>
      <c r="BV156" s="33" t="s">
        <v>151</v>
      </c>
      <c r="BW156" s="33" t="s">
        <v>147</v>
      </c>
      <c r="CB156" s="33" t="s">
        <v>163</v>
      </c>
      <c r="CC156" s="33" t="s">
        <v>170</v>
      </c>
      <c r="CD156" s="33" t="s">
        <v>176</v>
      </c>
      <c r="CE156" s="33" t="s">
        <v>183</v>
      </c>
      <c r="CF156" s="33" t="s">
        <v>379</v>
      </c>
      <c r="CG156" s="33" t="s">
        <v>202</v>
      </c>
      <c r="CH156" s="33" t="s">
        <v>498</v>
      </c>
      <c r="CI156" s="33" t="s">
        <v>208</v>
      </c>
      <c r="CJ156" s="33" t="s">
        <v>214</v>
      </c>
    </row>
    <row r="157" spans="1:88" ht="12.75" x14ac:dyDescent="0.2">
      <c r="A157" s="36">
        <v>42720.49976460648</v>
      </c>
      <c r="B157" s="33">
        <v>4</v>
      </c>
      <c r="C157" s="33">
        <v>5</v>
      </c>
      <c r="D157" s="33">
        <v>5</v>
      </c>
      <c r="E157" s="33">
        <v>4</v>
      </c>
      <c r="F157" s="33">
        <v>3</v>
      </c>
      <c r="G157" s="33">
        <v>5</v>
      </c>
      <c r="H157" s="33">
        <v>4</v>
      </c>
      <c r="I157" s="33">
        <v>5</v>
      </c>
      <c r="J157" s="33">
        <v>5</v>
      </c>
      <c r="K157" s="33">
        <v>4</v>
      </c>
      <c r="L157" s="33">
        <v>4</v>
      </c>
      <c r="M157" s="33">
        <v>4</v>
      </c>
      <c r="N157" s="33">
        <v>4</v>
      </c>
      <c r="O157" s="33">
        <v>4</v>
      </c>
      <c r="P157" s="33">
        <v>5</v>
      </c>
      <c r="Q157" s="33">
        <v>4</v>
      </c>
      <c r="R157" s="33">
        <v>4</v>
      </c>
      <c r="S157" s="33">
        <v>3</v>
      </c>
      <c r="T157" s="33">
        <v>3</v>
      </c>
      <c r="U157" s="33">
        <v>4</v>
      </c>
      <c r="V157" s="33">
        <v>4</v>
      </c>
      <c r="W157" s="33">
        <v>5</v>
      </c>
      <c r="X157" s="33">
        <v>5</v>
      </c>
      <c r="Y157" s="33">
        <v>5</v>
      </c>
      <c r="Z157" s="33">
        <v>5</v>
      </c>
      <c r="AA157" s="33">
        <v>5</v>
      </c>
      <c r="AB157" s="33">
        <v>5</v>
      </c>
      <c r="AC157" s="33">
        <v>5</v>
      </c>
      <c r="AD157" s="33">
        <v>5</v>
      </c>
      <c r="AE157" s="33">
        <v>5</v>
      </c>
      <c r="AF157" s="33">
        <v>5</v>
      </c>
      <c r="AG157" s="33">
        <v>5</v>
      </c>
      <c r="AH157" s="33">
        <v>5</v>
      </c>
      <c r="AI157" s="33">
        <v>5</v>
      </c>
      <c r="AJ157" s="33">
        <v>5</v>
      </c>
      <c r="AK157" s="33">
        <v>5</v>
      </c>
      <c r="AL157" s="33">
        <v>4</v>
      </c>
      <c r="AM157" s="33">
        <v>5</v>
      </c>
      <c r="AN157" s="33">
        <v>3</v>
      </c>
      <c r="AO157" s="33">
        <v>5</v>
      </c>
      <c r="AP157" s="33">
        <v>5</v>
      </c>
      <c r="AQ157" s="33">
        <v>4</v>
      </c>
      <c r="AR157" s="33">
        <v>5</v>
      </c>
      <c r="AS157" s="33">
        <v>3</v>
      </c>
      <c r="AT157" s="33">
        <v>4</v>
      </c>
      <c r="AU157" s="33">
        <v>5</v>
      </c>
      <c r="AV157" s="33">
        <v>3</v>
      </c>
      <c r="AW157" s="33">
        <v>4</v>
      </c>
      <c r="AX157" s="33">
        <v>5</v>
      </c>
      <c r="AY157" s="33">
        <v>5</v>
      </c>
      <c r="AZ157" s="33">
        <v>4</v>
      </c>
      <c r="BA157" s="33">
        <v>3</v>
      </c>
      <c r="BB157" s="33">
        <v>4</v>
      </c>
      <c r="BC157" s="33">
        <v>5</v>
      </c>
      <c r="BD157" s="33">
        <v>3</v>
      </c>
      <c r="BF157" s="33">
        <v>5</v>
      </c>
      <c r="BG157" s="33">
        <v>5</v>
      </c>
      <c r="BH157" s="33">
        <v>5</v>
      </c>
      <c r="BI157" s="33">
        <v>5</v>
      </c>
      <c r="BJ157" s="33">
        <v>4</v>
      </c>
      <c r="BK157" s="33">
        <v>4</v>
      </c>
      <c r="BL157" s="33">
        <v>4</v>
      </c>
      <c r="BM157" s="33">
        <v>4</v>
      </c>
      <c r="BN157" s="33">
        <v>4</v>
      </c>
      <c r="BO157" s="33">
        <v>4</v>
      </c>
      <c r="BP157" s="33">
        <v>4</v>
      </c>
      <c r="BQ157" s="33">
        <v>4</v>
      </c>
      <c r="BR157" s="33">
        <v>4</v>
      </c>
      <c r="BS157" s="33">
        <v>4</v>
      </c>
      <c r="BT157" s="33">
        <v>4</v>
      </c>
      <c r="BU157" s="33" t="s">
        <v>1268</v>
      </c>
      <c r="BV157" s="33" t="s">
        <v>151</v>
      </c>
      <c r="BW157" s="33" t="s">
        <v>146</v>
      </c>
      <c r="BX157" s="33" t="s">
        <v>998</v>
      </c>
      <c r="BY157" s="33" t="s">
        <v>984</v>
      </c>
      <c r="BZ157" s="33" t="s">
        <v>920</v>
      </c>
      <c r="CB157" s="33" t="s">
        <v>163</v>
      </c>
      <c r="CC157" s="33" t="s">
        <v>170</v>
      </c>
      <c r="CD157" s="33" t="s">
        <v>176</v>
      </c>
      <c r="CE157" s="33" t="s">
        <v>183</v>
      </c>
      <c r="CF157" s="33" t="s">
        <v>1269</v>
      </c>
      <c r="CG157" s="33" t="s">
        <v>202</v>
      </c>
      <c r="CH157" s="33" t="s">
        <v>204</v>
      </c>
      <c r="CI157" s="33" t="s">
        <v>208</v>
      </c>
      <c r="CJ157" s="33" t="s">
        <v>214</v>
      </c>
    </row>
    <row r="158" spans="1:88" ht="12.75" x14ac:dyDescent="0.2">
      <c r="A158" s="36">
        <v>42720.572349803246</v>
      </c>
      <c r="B158" s="33">
        <v>4</v>
      </c>
      <c r="C158" s="33">
        <v>3</v>
      </c>
      <c r="D158" s="33">
        <v>4</v>
      </c>
      <c r="E158" s="33">
        <v>2</v>
      </c>
      <c r="F158" s="33">
        <v>1</v>
      </c>
      <c r="G158" s="33">
        <v>5</v>
      </c>
      <c r="H158" s="33">
        <v>1</v>
      </c>
      <c r="I158" s="33">
        <v>5</v>
      </c>
      <c r="J158" s="33">
        <v>3</v>
      </c>
      <c r="K158" s="33">
        <v>1</v>
      </c>
      <c r="L158" s="33">
        <v>4</v>
      </c>
      <c r="M158" s="33">
        <v>2</v>
      </c>
      <c r="N158" s="33">
        <v>1</v>
      </c>
      <c r="O158" s="33">
        <v>5</v>
      </c>
      <c r="P158" s="33">
        <v>4</v>
      </c>
      <c r="Q158" s="33">
        <v>4</v>
      </c>
      <c r="R158" s="33">
        <v>3</v>
      </c>
      <c r="S158" s="33">
        <v>1</v>
      </c>
      <c r="T158" s="33">
        <v>2</v>
      </c>
      <c r="U158" s="33">
        <v>4</v>
      </c>
      <c r="V158" s="33">
        <v>1</v>
      </c>
      <c r="W158" s="33">
        <v>5</v>
      </c>
      <c r="X158" s="33">
        <v>2</v>
      </c>
      <c r="Y158" s="33">
        <v>5</v>
      </c>
      <c r="Z158" s="33">
        <v>5</v>
      </c>
      <c r="AA158" s="33">
        <v>5</v>
      </c>
      <c r="AB158" s="33">
        <v>3</v>
      </c>
      <c r="AC158" s="33">
        <v>5</v>
      </c>
      <c r="AD158" s="33">
        <v>1</v>
      </c>
      <c r="AE158" s="33">
        <v>2</v>
      </c>
      <c r="AF158" s="33">
        <v>4</v>
      </c>
      <c r="AG158" s="33">
        <v>1</v>
      </c>
      <c r="AH158" s="33">
        <v>4</v>
      </c>
      <c r="AI158" s="33">
        <v>3</v>
      </c>
      <c r="AJ158" s="33">
        <v>5</v>
      </c>
      <c r="AK158" s="33">
        <v>3</v>
      </c>
      <c r="AL158" s="33">
        <v>4</v>
      </c>
      <c r="AM158" s="33">
        <v>2</v>
      </c>
      <c r="AN158" s="33">
        <v>1</v>
      </c>
      <c r="AO158" s="33">
        <v>5</v>
      </c>
      <c r="AP158" s="33">
        <v>2</v>
      </c>
      <c r="AQ158" s="33">
        <v>5</v>
      </c>
      <c r="AR158" s="33">
        <v>4</v>
      </c>
      <c r="AS158" s="33">
        <v>1</v>
      </c>
      <c r="AT158" s="33">
        <v>4</v>
      </c>
      <c r="AU158" s="33">
        <v>2</v>
      </c>
      <c r="AV158" s="33">
        <v>1</v>
      </c>
      <c r="AW158" s="33">
        <v>5</v>
      </c>
      <c r="AX158" s="33">
        <v>4</v>
      </c>
      <c r="AY158" s="33">
        <v>4</v>
      </c>
      <c r="AZ158" s="33">
        <v>3</v>
      </c>
      <c r="BA158" s="33">
        <v>1</v>
      </c>
      <c r="BB158" s="33">
        <v>2</v>
      </c>
      <c r="BC158" s="33">
        <v>4</v>
      </c>
      <c r="BD158" s="33">
        <v>1</v>
      </c>
      <c r="BE158" s="33" t="s">
        <v>1270</v>
      </c>
      <c r="BF158" s="33">
        <v>4</v>
      </c>
      <c r="BG158" s="33">
        <v>5</v>
      </c>
      <c r="BH158" s="33">
        <v>4</v>
      </c>
      <c r="BI158" s="33">
        <v>3</v>
      </c>
      <c r="BJ158" s="33">
        <v>4</v>
      </c>
      <c r="BK158" s="33">
        <v>4</v>
      </c>
      <c r="BL158" s="33">
        <v>3</v>
      </c>
      <c r="BM158" s="33">
        <v>3</v>
      </c>
      <c r="BN158" s="33">
        <v>2</v>
      </c>
      <c r="BO158" s="33">
        <v>1</v>
      </c>
      <c r="BP158" s="33">
        <v>4</v>
      </c>
      <c r="BQ158" s="33">
        <v>4</v>
      </c>
      <c r="BR158" s="33">
        <v>4</v>
      </c>
      <c r="BS158" s="33">
        <v>4</v>
      </c>
      <c r="BT158" s="33">
        <v>4</v>
      </c>
      <c r="BU158" s="33" t="s">
        <v>1271</v>
      </c>
      <c r="BV158" s="33" t="s">
        <v>151</v>
      </c>
      <c r="BW158" s="33" t="s">
        <v>149</v>
      </c>
      <c r="CB158" s="33" t="s">
        <v>163</v>
      </c>
      <c r="CC158" s="33" t="s">
        <v>171</v>
      </c>
      <c r="CD158" s="33" t="s">
        <v>177</v>
      </c>
      <c r="CE158" s="33" t="s">
        <v>183</v>
      </c>
      <c r="CF158" s="33" t="s">
        <v>701</v>
      </c>
      <c r="CG158" s="33" t="s">
        <v>202</v>
      </c>
      <c r="CH158" s="33" t="s">
        <v>400</v>
      </c>
      <c r="CI158" s="33" t="s">
        <v>307</v>
      </c>
      <c r="CJ158" s="33" t="s">
        <v>554</v>
      </c>
    </row>
    <row r="159" spans="1:88" ht="12.75" x14ac:dyDescent="0.2">
      <c r="A159" s="36">
        <v>42720.647159456013</v>
      </c>
      <c r="B159" s="33">
        <v>2</v>
      </c>
      <c r="C159" s="33">
        <v>4</v>
      </c>
      <c r="D159" s="33">
        <v>4</v>
      </c>
      <c r="E159" s="33">
        <v>4</v>
      </c>
      <c r="F159" s="33">
        <v>1</v>
      </c>
      <c r="G159" s="33">
        <v>4</v>
      </c>
      <c r="H159" s="33">
        <v>4</v>
      </c>
      <c r="I159" s="33">
        <v>4</v>
      </c>
      <c r="J159" s="33">
        <v>4</v>
      </c>
      <c r="K159" s="33">
        <v>4</v>
      </c>
      <c r="L159" s="33">
        <v>4</v>
      </c>
      <c r="M159" s="33">
        <v>2</v>
      </c>
      <c r="N159" s="33">
        <v>3</v>
      </c>
      <c r="O159" s="33">
        <v>4</v>
      </c>
      <c r="P159" s="33">
        <v>2</v>
      </c>
      <c r="Q159" s="33">
        <v>4</v>
      </c>
      <c r="R159" s="33">
        <v>4</v>
      </c>
      <c r="S159" s="33">
        <v>4</v>
      </c>
      <c r="T159" s="33">
        <v>3</v>
      </c>
      <c r="U159" s="33">
        <v>4</v>
      </c>
      <c r="V159" s="33" t="s">
        <v>5</v>
      </c>
      <c r="W159" s="33">
        <v>5</v>
      </c>
      <c r="X159" s="33">
        <v>3</v>
      </c>
      <c r="Y159" s="33">
        <v>5</v>
      </c>
      <c r="Z159" s="33">
        <v>5</v>
      </c>
      <c r="AA159" s="33">
        <v>5</v>
      </c>
      <c r="AB159" s="33">
        <v>5</v>
      </c>
      <c r="AC159" s="33">
        <v>3</v>
      </c>
      <c r="AD159" s="33">
        <v>5</v>
      </c>
      <c r="AE159" s="33">
        <v>3</v>
      </c>
      <c r="AF159" s="33">
        <v>5</v>
      </c>
      <c r="AG159" s="33">
        <v>5</v>
      </c>
      <c r="AH159" s="33">
        <v>5</v>
      </c>
      <c r="AI159" s="33">
        <v>5</v>
      </c>
      <c r="AJ159" s="33">
        <v>2</v>
      </c>
      <c r="AK159" s="33">
        <v>4</v>
      </c>
      <c r="AL159" s="33">
        <v>4</v>
      </c>
      <c r="AM159" s="33">
        <v>4</v>
      </c>
      <c r="AN159" s="33">
        <v>4</v>
      </c>
      <c r="AO159" s="33">
        <v>4</v>
      </c>
      <c r="AP159" s="33">
        <v>4</v>
      </c>
      <c r="AQ159" s="33">
        <v>4</v>
      </c>
      <c r="AR159" s="33">
        <v>4</v>
      </c>
      <c r="AS159" s="33">
        <v>4</v>
      </c>
      <c r="AT159" s="33">
        <v>4</v>
      </c>
      <c r="AU159" s="33">
        <v>2</v>
      </c>
      <c r="AV159" s="33">
        <v>4</v>
      </c>
      <c r="AW159" s="33">
        <v>4</v>
      </c>
      <c r="AX159" s="33">
        <v>2</v>
      </c>
      <c r="AY159" s="33">
        <v>4</v>
      </c>
      <c r="AZ159" s="33">
        <v>4</v>
      </c>
      <c r="BA159" s="33">
        <v>4</v>
      </c>
      <c r="BB159" s="33">
        <v>3</v>
      </c>
      <c r="BC159" s="33">
        <v>4</v>
      </c>
      <c r="BD159" s="33" t="s">
        <v>5</v>
      </c>
      <c r="BF159" s="33">
        <v>5</v>
      </c>
      <c r="BG159" s="33">
        <v>4</v>
      </c>
      <c r="BH159" s="33">
        <v>5</v>
      </c>
      <c r="BI159" s="33" t="s">
        <v>5</v>
      </c>
      <c r="BJ159" s="33">
        <v>5</v>
      </c>
      <c r="BK159" s="33">
        <v>4</v>
      </c>
      <c r="BL159" s="33">
        <v>4</v>
      </c>
      <c r="BM159" s="33">
        <v>3</v>
      </c>
      <c r="BN159" s="33">
        <v>5</v>
      </c>
      <c r="BO159" s="33">
        <v>5</v>
      </c>
      <c r="BP159" s="33">
        <v>5</v>
      </c>
      <c r="BQ159" s="33">
        <v>5</v>
      </c>
      <c r="BR159" s="33">
        <v>5</v>
      </c>
      <c r="BS159" s="33">
        <v>5</v>
      </c>
      <c r="BT159" s="33">
        <v>5</v>
      </c>
      <c r="BU159" s="33" t="s">
        <v>1272</v>
      </c>
      <c r="BV159" s="33" t="s">
        <v>151</v>
      </c>
      <c r="BW159" s="33" t="s">
        <v>145</v>
      </c>
      <c r="BX159" s="33" t="s">
        <v>954</v>
      </c>
      <c r="BY159" s="33" t="s">
        <v>1273</v>
      </c>
      <c r="CB159" s="33" t="s">
        <v>163</v>
      </c>
      <c r="CC159" s="33" t="s">
        <v>170</v>
      </c>
      <c r="CD159" s="33" t="s">
        <v>176</v>
      </c>
      <c r="CE159" s="33" t="s">
        <v>183</v>
      </c>
      <c r="CF159" s="33" t="s">
        <v>379</v>
      </c>
      <c r="CG159" s="33" t="s">
        <v>1274</v>
      </c>
      <c r="CH159" s="33" t="s">
        <v>596</v>
      </c>
      <c r="CI159" s="33" t="s">
        <v>208</v>
      </c>
      <c r="CJ159" s="33" t="s">
        <v>214</v>
      </c>
    </row>
    <row r="160" spans="1:88" ht="12.75" x14ac:dyDescent="0.2">
      <c r="A160" s="36">
        <v>42723.406819282405</v>
      </c>
      <c r="B160" s="33">
        <v>2</v>
      </c>
      <c r="C160" s="33">
        <v>5</v>
      </c>
      <c r="D160" s="33">
        <v>1</v>
      </c>
      <c r="E160" s="33">
        <v>5</v>
      </c>
      <c r="F160" s="33">
        <v>5</v>
      </c>
      <c r="G160" s="33">
        <v>4</v>
      </c>
      <c r="H160" s="33">
        <v>1</v>
      </c>
      <c r="I160" s="33">
        <v>4</v>
      </c>
      <c r="J160" s="33">
        <v>1</v>
      </c>
      <c r="K160" s="33">
        <v>3</v>
      </c>
      <c r="L160" s="33">
        <v>5</v>
      </c>
      <c r="M160" s="33">
        <v>5</v>
      </c>
      <c r="N160" s="33">
        <v>1</v>
      </c>
      <c r="O160" s="33">
        <v>2</v>
      </c>
      <c r="P160" s="33">
        <v>4</v>
      </c>
      <c r="Q160" s="33">
        <v>3</v>
      </c>
      <c r="R160" s="33">
        <v>1</v>
      </c>
      <c r="S160" s="33">
        <v>1</v>
      </c>
      <c r="T160" s="33">
        <v>4</v>
      </c>
      <c r="U160" s="33">
        <v>1</v>
      </c>
      <c r="V160" s="33">
        <v>1</v>
      </c>
      <c r="W160" s="33">
        <v>3</v>
      </c>
      <c r="X160" s="33">
        <v>3</v>
      </c>
      <c r="Y160" s="33">
        <v>3</v>
      </c>
      <c r="Z160" s="33">
        <v>4</v>
      </c>
      <c r="AA160" s="33">
        <v>2</v>
      </c>
      <c r="AB160" s="33">
        <v>3</v>
      </c>
      <c r="AC160" s="33">
        <v>4</v>
      </c>
      <c r="AD160" s="33">
        <v>3</v>
      </c>
      <c r="AE160" s="33">
        <v>3</v>
      </c>
      <c r="AF160" s="33">
        <v>3</v>
      </c>
      <c r="AG160" s="33">
        <v>2</v>
      </c>
      <c r="AH160" s="33">
        <v>5</v>
      </c>
      <c r="AI160" s="33">
        <v>3</v>
      </c>
      <c r="AJ160" s="33">
        <v>3</v>
      </c>
      <c r="AK160" s="33">
        <v>4</v>
      </c>
      <c r="AL160" s="33">
        <v>1</v>
      </c>
      <c r="AM160" s="33">
        <v>5</v>
      </c>
      <c r="AN160" s="33">
        <v>5</v>
      </c>
      <c r="AO160" s="33">
        <v>4</v>
      </c>
      <c r="AP160" s="33">
        <v>1</v>
      </c>
      <c r="AQ160" s="33">
        <v>4</v>
      </c>
      <c r="AR160" s="33">
        <v>1</v>
      </c>
      <c r="AS160" s="33">
        <v>4</v>
      </c>
      <c r="AT160" s="33">
        <v>5</v>
      </c>
      <c r="AU160" s="33">
        <v>5</v>
      </c>
      <c r="AV160" s="33">
        <v>1</v>
      </c>
      <c r="AW160" s="33">
        <v>2</v>
      </c>
      <c r="AX160" s="33">
        <v>1</v>
      </c>
      <c r="AY160" s="33">
        <v>2</v>
      </c>
      <c r="AZ160" s="33">
        <v>1</v>
      </c>
      <c r="BA160" s="33">
        <v>1</v>
      </c>
      <c r="BB160" s="33">
        <v>3</v>
      </c>
      <c r="BC160" s="33">
        <v>1</v>
      </c>
      <c r="BD160" s="33">
        <v>1</v>
      </c>
      <c r="BF160" s="33">
        <v>2</v>
      </c>
      <c r="BG160" s="33">
        <v>2</v>
      </c>
      <c r="BH160" s="33">
        <v>2</v>
      </c>
      <c r="BI160" s="33">
        <v>2</v>
      </c>
      <c r="BJ160" s="33">
        <v>2</v>
      </c>
      <c r="BK160" s="33">
        <v>2</v>
      </c>
      <c r="BL160" s="33">
        <v>2</v>
      </c>
      <c r="BM160" s="33">
        <v>2</v>
      </c>
      <c r="BN160" s="33" t="s">
        <v>5</v>
      </c>
      <c r="BO160" s="33">
        <v>5</v>
      </c>
      <c r="BP160" s="33">
        <v>3</v>
      </c>
      <c r="BQ160" s="33" t="s">
        <v>5</v>
      </c>
      <c r="BR160" s="33">
        <v>3</v>
      </c>
      <c r="BS160" s="33">
        <v>5</v>
      </c>
      <c r="BT160" s="33">
        <v>3</v>
      </c>
      <c r="BV160" s="33" t="s">
        <v>151</v>
      </c>
      <c r="BW160" s="33" t="s">
        <v>145</v>
      </c>
      <c r="BY160" s="33" t="s">
        <v>946</v>
      </c>
      <c r="CB160" s="33" t="s">
        <v>162</v>
      </c>
      <c r="CC160" s="33" t="s">
        <v>171</v>
      </c>
      <c r="CD160" s="33" t="s">
        <v>176</v>
      </c>
      <c r="CE160" s="33" t="s">
        <v>183</v>
      </c>
      <c r="CF160" s="33" t="s">
        <v>1275</v>
      </c>
      <c r="CG160" s="33" t="s">
        <v>202</v>
      </c>
      <c r="CH160" s="33" t="s">
        <v>1276</v>
      </c>
      <c r="CI160" s="33" t="s">
        <v>208</v>
      </c>
      <c r="CJ160" s="33" t="s">
        <v>214</v>
      </c>
    </row>
    <row r="161" spans="1:88" ht="12.75" x14ac:dyDescent="0.2">
      <c r="A161" s="36">
        <v>42723.429746354166</v>
      </c>
      <c r="B161" s="33">
        <v>2</v>
      </c>
      <c r="C161" s="33">
        <v>5</v>
      </c>
      <c r="D161" s="33">
        <v>4</v>
      </c>
      <c r="E161" s="33">
        <v>1</v>
      </c>
      <c r="F161" s="33">
        <v>1</v>
      </c>
      <c r="G161" s="33">
        <v>3</v>
      </c>
      <c r="H161" s="33">
        <v>4</v>
      </c>
      <c r="I161" s="33">
        <v>4</v>
      </c>
      <c r="J161" s="33">
        <v>3</v>
      </c>
      <c r="K161" s="33">
        <v>2</v>
      </c>
      <c r="L161" s="33">
        <v>1</v>
      </c>
      <c r="M161" s="33">
        <v>4</v>
      </c>
      <c r="N161" s="33">
        <v>4</v>
      </c>
      <c r="O161" s="33">
        <v>2</v>
      </c>
      <c r="P161" s="33">
        <v>4</v>
      </c>
      <c r="Q161" s="33">
        <v>4</v>
      </c>
      <c r="R161" s="33">
        <v>2</v>
      </c>
      <c r="S161" s="33">
        <v>2</v>
      </c>
      <c r="T161" s="33">
        <v>3</v>
      </c>
      <c r="U161" s="33">
        <v>1</v>
      </c>
      <c r="V161" s="33">
        <v>1</v>
      </c>
      <c r="W161" s="33">
        <v>5</v>
      </c>
      <c r="X161" s="33">
        <v>4</v>
      </c>
      <c r="Y161" s="33">
        <v>5</v>
      </c>
      <c r="Z161" s="33">
        <v>4</v>
      </c>
      <c r="AA161" s="33">
        <v>5</v>
      </c>
      <c r="AB161" s="33">
        <v>5</v>
      </c>
      <c r="AC161" s="33">
        <v>5</v>
      </c>
      <c r="AD161" s="33">
        <v>4</v>
      </c>
      <c r="AE161" s="33">
        <v>3</v>
      </c>
      <c r="AF161" s="33">
        <v>5</v>
      </c>
      <c r="AG161" s="33">
        <v>5</v>
      </c>
      <c r="AH161" s="33">
        <v>4</v>
      </c>
      <c r="AI161" s="33">
        <v>4</v>
      </c>
      <c r="AJ161" s="33">
        <v>2</v>
      </c>
      <c r="AK161" s="33">
        <v>5</v>
      </c>
      <c r="AL161" s="33">
        <v>5</v>
      </c>
      <c r="AM161" s="33">
        <v>1</v>
      </c>
      <c r="AN161" s="33">
        <v>1</v>
      </c>
      <c r="AO161" s="33">
        <v>5</v>
      </c>
      <c r="AP161" s="33">
        <v>5</v>
      </c>
      <c r="AQ161" s="33">
        <v>4</v>
      </c>
      <c r="AR161" s="33">
        <v>3</v>
      </c>
      <c r="AS161" s="33">
        <v>2</v>
      </c>
      <c r="AT161" s="33">
        <v>3</v>
      </c>
      <c r="AU161" s="33">
        <v>5</v>
      </c>
      <c r="AV161" s="33">
        <v>3</v>
      </c>
      <c r="AW161" s="33">
        <v>2</v>
      </c>
      <c r="AX161" s="33">
        <v>5</v>
      </c>
      <c r="AY161" s="33">
        <v>4</v>
      </c>
      <c r="AZ161" s="33">
        <v>2</v>
      </c>
      <c r="BA161" s="33">
        <v>2</v>
      </c>
      <c r="BB161" s="33">
        <v>2</v>
      </c>
      <c r="BC161" s="33">
        <v>2</v>
      </c>
      <c r="BD161" s="33">
        <v>1</v>
      </c>
      <c r="BE161" s="33" t="s">
        <v>1277</v>
      </c>
      <c r="BF161" s="33">
        <v>3</v>
      </c>
      <c r="BG161" s="33">
        <v>2</v>
      </c>
      <c r="BH161" s="33">
        <v>5</v>
      </c>
      <c r="BI161" s="33">
        <v>2</v>
      </c>
      <c r="BJ161" s="33">
        <v>2</v>
      </c>
      <c r="BK161" s="33">
        <v>3</v>
      </c>
      <c r="BL161" s="33">
        <v>3</v>
      </c>
      <c r="BM161" s="33">
        <v>5</v>
      </c>
      <c r="BN161" s="33">
        <v>4</v>
      </c>
      <c r="BO161" s="33">
        <v>2</v>
      </c>
      <c r="BP161" s="33">
        <v>4</v>
      </c>
      <c r="BQ161" s="33">
        <v>5</v>
      </c>
      <c r="BR161" s="33">
        <v>3</v>
      </c>
      <c r="BS161" s="33" t="s">
        <v>5</v>
      </c>
      <c r="BT161" s="33">
        <v>5</v>
      </c>
      <c r="BU161" s="33" t="s">
        <v>1278</v>
      </c>
      <c r="BV161" s="33" t="s">
        <v>151</v>
      </c>
      <c r="BW161" s="33" t="s">
        <v>147</v>
      </c>
      <c r="CB161" s="33" t="s">
        <v>162</v>
      </c>
      <c r="CC161" s="33" t="s">
        <v>171</v>
      </c>
      <c r="CD161" s="33" t="s">
        <v>176</v>
      </c>
      <c r="CE161" s="33" t="s">
        <v>183</v>
      </c>
      <c r="CF161" s="33" t="s">
        <v>301</v>
      </c>
      <c r="CG161" s="33" t="s">
        <v>203</v>
      </c>
      <c r="CH161" s="33" t="s">
        <v>203</v>
      </c>
      <c r="CI161" s="33" t="s">
        <v>208</v>
      </c>
      <c r="CJ161" s="33" t="s">
        <v>214</v>
      </c>
    </row>
    <row r="162" spans="1:88" ht="12.75" x14ac:dyDescent="0.2">
      <c r="A162" s="36">
        <v>42723.63632553241</v>
      </c>
      <c r="B162" s="33">
        <v>2</v>
      </c>
      <c r="C162" s="33">
        <v>5</v>
      </c>
      <c r="D162" s="33">
        <v>4</v>
      </c>
      <c r="E162" s="33">
        <v>5</v>
      </c>
      <c r="F162" s="33">
        <v>3</v>
      </c>
      <c r="G162" s="33">
        <v>5</v>
      </c>
      <c r="H162" s="33">
        <v>3</v>
      </c>
      <c r="I162" s="33">
        <v>5</v>
      </c>
      <c r="J162" s="33">
        <v>3</v>
      </c>
      <c r="K162" s="33">
        <v>4</v>
      </c>
      <c r="L162" s="33">
        <v>4</v>
      </c>
      <c r="M162" s="33">
        <v>4</v>
      </c>
      <c r="N162" s="33">
        <v>3</v>
      </c>
      <c r="O162" s="33">
        <v>4</v>
      </c>
      <c r="P162" s="33">
        <v>4</v>
      </c>
      <c r="Q162" s="33">
        <v>5</v>
      </c>
      <c r="R162" s="33">
        <v>4</v>
      </c>
      <c r="S162" s="33">
        <v>5</v>
      </c>
      <c r="T162" s="33">
        <v>5</v>
      </c>
      <c r="U162" s="33">
        <v>3</v>
      </c>
      <c r="V162" s="33" t="s">
        <v>5</v>
      </c>
      <c r="W162" s="33">
        <v>5</v>
      </c>
      <c r="X162" s="33">
        <v>4</v>
      </c>
      <c r="Y162" s="33">
        <v>5</v>
      </c>
      <c r="Z162" s="33">
        <v>5</v>
      </c>
      <c r="AA162" s="33">
        <v>5</v>
      </c>
      <c r="AB162" s="33">
        <v>4</v>
      </c>
      <c r="AC162" s="33">
        <v>5</v>
      </c>
      <c r="AD162" s="33">
        <v>5</v>
      </c>
      <c r="AE162" s="33">
        <v>2</v>
      </c>
      <c r="AF162" s="33">
        <v>3</v>
      </c>
      <c r="AG162" s="33">
        <v>4</v>
      </c>
      <c r="AH162" s="33">
        <v>4</v>
      </c>
      <c r="AI162" s="33">
        <v>5</v>
      </c>
      <c r="AJ162" s="33">
        <v>3</v>
      </c>
      <c r="AK162" s="33">
        <v>5</v>
      </c>
      <c r="AL162" s="33">
        <v>4</v>
      </c>
      <c r="AM162" s="33">
        <v>5</v>
      </c>
      <c r="AN162" s="33">
        <v>3</v>
      </c>
      <c r="AO162" s="33">
        <v>4</v>
      </c>
      <c r="AP162" s="33">
        <v>3</v>
      </c>
      <c r="AQ162" s="33">
        <v>5</v>
      </c>
      <c r="AR162" s="33">
        <v>3</v>
      </c>
      <c r="AS162" s="33">
        <v>3</v>
      </c>
      <c r="AT162" s="33">
        <v>3</v>
      </c>
      <c r="AU162" s="33">
        <v>5</v>
      </c>
      <c r="AV162" s="33">
        <v>4</v>
      </c>
      <c r="AW162" s="33">
        <v>4</v>
      </c>
      <c r="AX162" s="33">
        <v>5</v>
      </c>
      <c r="AY162" s="33">
        <v>5</v>
      </c>
      <c r="AZ162" s="33">
        <v>4</v>
      </c>
      <c r="BA162" s="33">
        <v>5</v>
      </c>
      <c r="BB162" s="33">
        <v>5</v>
      </c>
      <c r="BC162" s="33">
        <v>2</v>
      </c>
      <c r="BD162" s="33" t="s">
        <v>5</v>
      </c>
      <c r="BF162" s="33">
        <v>5</v>
      </c>
      <c r="BG162" s="33">
        <v>5</v>
      </c>
      <c r="BH162" s="33">
        <v>5</v>
      </c>
      <c r="BI162" s="33">
        <v>3</v>
      </c>
      <c r="BJ162" s="33">
        <v>5</v>
      </c>
      <c r="BK162" s="33">
        <v>5</v>
      </c>
      <c r="BL162" s="33">
        <v>5</v>
      </c>
      <c r="BM162" s="33">
        <v>5</v>
      </c>
      <c r="BN162" s="33">
        <v>5</v>
      </c>
      <c r="BO162" s="33">
        <v>2</v>
      </c>
      <c r="BP162" s="33">
        <v>5</v>
      </c>
      <c r="BQ162" s="33">
        <v>5</v>
      </c>
      <c r="BR162" s="33">
        <v>5</v>
      </c>
      <c r="BS162" s="33">
        <v>5</v>
      </c>
      <c r="BT162" s="33">
        <v>5</v>
      </c>
      <c r="BV162" s="33" t="s">
        <v>151</v>
      </c>
      <c r="BW162" s="33" t="s">
        <v>147</v>
      </c>
      <c r="BY162" s="33" t="s">
        <v>905</v>
      </c>
      <c r="CB162" s="33" t="s">
        <v>163</v>
      </c>
      <c r="CC162" s="33" t="s">
        <v>169</v>
      </c>
      <c r="CD162" s="33" t="s">
        <v>176</v>
      </c>
      <c r="CE162" s="33" t="s">
        <v>183</v>
      </c>
      <c r="CF162" s="33" t="s">
        <v>637</v>
      </c>
      <c r="CG162" s="33" t="s">
        <v>446</v>
      </c>
      <c r="CH162" s="33" t="s">
        <v>1279</v>
      </c>
      <c r="CI162" s="33" t="s">
        <v>208</v>
      </c>
      <c r="CJ162" s="33" t="s">
        <v>214</v>
      </c>
    </row>
    <row r="163" spans="1:88" ht="12.75" x14ac:dyDescent="0.2">
      <c r="A163" s="36">
        <v>42724.396065833338</v>
      </c>
      <c r="B163" s="33">
        <v>5</v>
      </c>
      <c r="C163" s="33">
        <v>5</v>
      </c>
      <c r="D163" s="33">
        <v>5</v>
      </c>
      <c r="E163" s="33">
        <v>2</v>
      </c>
      <c r="F163" s="33">
        <v>2</v>
      </c>
      <c r="G163" s="33">
        <v>5</v>
      </c>
      <c r="H163" s="33">
        <v>5</v>
      </c>
      <c r="I163" s="33">
        <v>1</v>
      </c>
      <c r="J163" s="33">
        <v>3</v>
      </c>
      <c r="K163" s="33">
        <v>3</v>
      </c>
      <c r="L163" s="33">
        <v>5</v>
      </c>
      <c r="M163" s="33">
        <v>1</v>
      </c>
      <c r="N163" s="33">
        <v>1</v>
      </c>
      <c r="O163" s="33">
        <v>1</v>
      </c>
      <c r="P163" s="33">
        <v>2</v>
      </c>
      <c r="Q163" s="33">
        <v>5</v>
      </c>
      <c r="R163" s="33">
        <v>1</v>
      </c>
      <c r="S163" s="33">
        <v>1</v>
      </c>
      <c r="T163" s="33">
        <v>1</v>
      </c>
      <c r="U163" s="33">
        <v>1</v>
      </c>
      <c r="V163" s="33">
        <v>1</v>
      </c>
      <c r="W163" s="33">
        <v>4</v>
      </c>
      <c r="X163" s="33">
        <v>5</v>
      </c>
      <c r="Y163" s="33">
        <v>4</v>
      </c>
      <c r="Z163" s="33">
        <v>5</v>
      </c>
      <c r="AA163" s="33">
        <v>4</v>
      </c>
      <c r="AB163" s="33">
        <v>4</v>
      </c>
      <c r="AC163" s="33">
        <v>3</v>
      </c>
      <c r="AD163" s="33">
        <v>3</v>
      </c>
      <c r="AE163" s="33">
        <v>3</v>
      </c>
      <c r="AF163" s="33">
        <v>3</v>
      </c>
      <c r="AG163" s="33">
        <v>5</v>
      </c>
      <c r="AH163" s="33">
        <v>3</v>
      </c>
      <c r="AI163" s="33">
        <v>4</v>
      </c>
      <c r="AJ163" s="33">
        <v>5</v>
      </c>
      <c r="AK163" s="33">
        <v>5</v>
      </c>
      <c r="AL163" s="33">
        <v>5</v>
      </c>
      <c r="AM163" s="33">
        <v>5</v>
      </c>
      <c r="AN163" s="33">
        <v>4</v>
      </c>
      <c r="AO163" s="33">
        <v>5</v>
      </c>
      <c r="AP163" s="33">
        <v>5</v>
      </c>
      <c r="AQ163" s="33">
        <v>4</v>
      </c>
      <c r="AR163" s="33">
        <v>3</v>
      </c>
      <c r="AS163" s="33">
        <v>5</v>
      </c>
      <c r="AT163" s="33">
        <v>4</v>
      </c>
      <c r="AU163" s="33">
        <v>3</v>
      </c>
      <c r="AV163" s="33">
        <v>1</v>
      </c>
      <c r="AW163" s="33">
        <v>2</v>
      </c>
      <c r="AX163" s="33">
        <v>3</v>
      </c>
      <c r="AY163" s="33">
        <v>4</v>
      </c>
      <c r="AZ163" s="33">
        <v>1</v>
      </c>
      <c r="BA163" s="33">
        <v>2</v>
      </c>
      <c r="BB163" s="33">
        <v>3</v>
      </c>
      <c r="BC163" s="33">
        <v>4</v>
      </c>
      <c r="BD163" s="33">
        <v>4</v>
      </c>
      <c r="BF163" s="33">
        <v>5</v>
      </c>
      <c r="BG163" s="33">
        <v>4</v>
      </c>
      <c r="BH163" s="33">
        <v>5</v>
      </c>
      <c r="BI163" s="33">
        <v>3</v>
      </c>
      <c r="BJ163" s="33">
        <v>5</v>
      </c>
      <c r="BK163" s="33">
        <v>5</v>
      </c>
      <c r="BL163" s="33">
        <v>5</v>
      </c>
      <c r="BM163" s="33">
        <v>4</v>
      </c>
      <c r="BN163" s="33">
        <v>3</v>
      </c>
      <c r="BO163" s="33">
        <v>3</v>
      </c>
      <c r="BP163" s="33">
        <v>4</v>
      </c>
      <c r="BQ163" s="33">
        <v>3</v>
      </c>
      <c r="BR163" s="33">
        <v>5</v>
      </c>
      <c r="BS163" s="33">
        <v>3</v>
      </c>
      <c r="BT163" s="33">
        <v>4</v>
      </c>
      <c r="BV163" s="33" t="s">
        <v>931</v>
      </c>
      <c r="CB163" s="33" t="s">
        <v>163</v>
      </c>
      <c r="CC163" s="33" t="s">
        <v>170</v>
      </c>
      <c r="CD163" s="33" t="s">
        <v>1280</v>
      </c>
      <c r="CE163" s="33" t="s">
        <v>183</v>
      </c>
      <c r="CF163" s="33" t="s">
        <v>1281</v>
      </c>
      <c r="CG163" s="33" t="s">
        <v>204</v>
      </c>
      <c r="CH163" s="33" t="s">
        <v>480</v>
      </c>
      <c r="CI163" s="33" t="s">
        <v>208</v>
      </c>
      <c r="CJ163" s="33" t="s">
        <v>214</v>
      </c>
    </row>
    <row r="164" spans="1:88" ht="12.75" x14ac:dyDescent="0.2">
      <c r="A164" s="36">
        <v>42725.784847858798</v>
      </c>
      <c r="B164" s="33">
        <v>2</v>
      </c>
      <c r="C164" s="33">
        <v>5</v>
      </c>
      <c r="D164" s="33">
        <v>3</v>
      </c>
      <c r="E164" s="33">
        <v>3</v>
      </c>
      <c r="F164" s="33">
        <v>3</v>
      </c>
      <c r="G164" s="33">
        <v>5</v>
      </c>
      <c r="H164" s="33">
        <v>4</v>
      </c>
      <c r="I164" s="33">
        <v>4</v>
      </c>
      <c r="J164" s="33">
        <v>3</v>
      </c>
      <c r="K164" s="33">
        <v>5</v>
      </c>
      <c r="L164" s="33">
        <v>2</v>
      </c>
      <c r="M164" s="33">
        <v>5</v>
      </c>
      <c r="N164" s="33">
        <v>2</v>
      </c>
      <c r="O164" s="33">
        <v>3</v>
      </c>
      <c r="P164" s="33">
        <v>5</v>
      </c>
      <c r="Q164" s="33">
        <v>4</v>
      </c>
      <c r="R164" s="33">
        <v>4</v>
      </c>
      <c r="S164" s="33">
        <v>4</v>
      </c>
      <c r="T164" s="33">
        <v>2</v>
      </c>
      <c r="U164" s="33">
        <v>5</v>
      </c>
      <c r="V164" s="33" t="s">
        <v>5</v>
      </c>
      <c r="W164" s="33">
        <v>3</v>
      </c>
      <c r="X164" s="33">
        <v>4</v>
      </c>
      <c r="Y164" s="33">
        <v>4</v>
      </c>
      <c r="Z164" s="33">
        <v>4</v>
      </c>
      <c r="AA164" s="33">
        <v>5</v>
      </c>
      <c r="AB164" s="33">
        <v>5</v>
      </c>
      <c r="AC164" s="33">
        <v>4</v>
      </c>
      <c r="AD164" s="33">
        <v>4</v>
      </c>
      <c r="AE164" s="33">
        <v>2</v>
      </c>
      <c r="AF164" s="33">
        <v>4</v>
      </c>
      <c r="AG164" s="33">
        <v>5</v>
      </c>
      <c r="AH164" s="33">
        <v>4</v>
      </c>
      <c r="AI164" s="33">
        <v>3</v>
      </c>
      <c r="AJ164" s="33">
        <v>3</v>
      </c>
      <c r="AK164" s="33">
        <v>5</v>
      </c>
      <c r="AL164" s="33">
        <v>3</v>
      </c>
      <c r="AM164" s="33">
        <v>4</v>
      </c>
      <c r="AN164" s="33">
        <v>4</v>
      </c>
      <c r="AO164" s="33">
        <v>5</v>
      </c>
      <c r="AP164" s="33">
        <v>4</v>
      </c>
      <c r="AQ164" s="33">
        <v>5</v>
      </c>
      <c r="AR164" s="33">
        <v>3</v>
      </c>
      <c r="AS164" s="33">
        <v>5</v>
      </c>
      <c r="AT164" s="33">
        <v>3</v>
      </c>
      <c r="AU164" s="33">
        <v>5</v>
      </c>
      <c r="AV164" s="33">
        <v>2</v>
      </c>
      <c r="AW164" s="33">
        <v>3</v>
      </c>
      <c r="AX164" s="33">
        <v>5</v>
      </c>
      <c r="AY164" s="33">
        <v>5</v>
      </c>
      <c r="AZ164" s="33">
        <v>4</v>
      </c>
      <c r="BA164" s="33">
        <v>5</v>
      </c>
      <c r="BB164" s="33">
        <v>3</v>
      </c>
      <c r="BC164" s="33">
        <v>5</v>
      </c>
      <c r="BD164" s="33">
        <v>3</v>
      </c>
      <c r="BF164" s="33">
        <v>5</v>
      </c>
      <c r="BG164" s="33">
        <v>5</v>
      </c>
      <c r="BH164" s="33">
        <v>5</v>
      </c>
      <c r="BI164" s="33">
        <v>5</v>
      </c>
      <c r="BJ164" s="33">
        <v>5</v>
      </c>
      <c r="BK164" s="33">
        <v>4</v>
      </c>
      <c r="BL164" s="33">
        <v>5</v>
      </c>
      <c r="BM164" s="33">
        <v>4</v>
      </c>
      <c r="BN164" s="33">
        <v>3</v>
      </c>
      <c r="BO164" s="33">
        <v>4</v>
      </c>
      <c r="BP164" s="33">
        <v>5</v>
      </c>
      <c r="BQ164" s="33">
        <v>5</v>
      </c>
      <c r="BR164" s="33">
        <v>5</v>
      </c>
      <c r="BS164" s="33">
        <v>5</v>
      </c>
      <c r="BT164" s="33">
        <v>5</v>
      </c>
      <c r="BU164" s="33" t="s">
        <v>1282</v>
      </c>
      <c r="BV164" s="33" t="s">
        <v>151</v>
      </c>
      <c r="BW164" s="33" t="s">
        <v>146</v>
      </c>
      <c r="BZ164" s="33" t="s">
        <v>1034</v>
      </c>
      <c r="CB164" s="33" t="s">
        <v>162</v>
      </c>
      <c r="CC164" s="33" t="s">
        <v>171</v>
      </c>
      <c r="CD164" s="33" t="s">
        <v>176</v>
      </c>
      <c r="CE164" s="33" t="s">
        <v>183</v>
      </c>
      <c r="CF164" s="33" t="s">
        <v>1283</v>
      </c>
      <c r="CG164" s="33" t="s">
        <v>203</v>
      </c>
      <c r="CH164" s="33" t="s">
        <v>1176</v>
      </c>
      <c r="CI164" s="33" t="s">
        <v>1284</v>
      </c>
      <c r="CJ164" s="33" t="s">
        <v>216</v>
      </c>
    </row>
    <row r="165" spans="1:88" ht="12.75" x14ac:dyDescent="0.2">
      <c r="A165" s="36">
        <v>42725.83322054398</v>
      </c>
      <c r="B165" s="33">
        <v>1</v>
      </c>
      <c r="C165" s="33">
        <v>2</v>
      </c>
      <c r="D165" s="33">
        <v>1</v>
      </c>
      <c r="E165" s="33">
        <v>3</v>
      </c>
      <c r="F165" s="33">
        <v>1</v>
      </c>
      <c r="G165" s="33">
        <v>5</v>
      </c>
      <c r="H165" s="33">
        <v>5</v>
      </c>
      <c r="I165" s="33">
        <v>5</v>
      </c>
      <c r="J165" s="33">
        <v>3</v>
      </c>
      <c r="K165" s="33">
        <v>2</v>
      </c>
      <c r="L165" s="33">
        <v>4</v>
      </c>
      <c r="M165" s="33">
        <v>2</v>
      </c>
      <c r="N165" s="33">
        <v>1</v>
      </c>
      <c r="O165" s="33">
        <v>5</v>
      </c>
      <c r="P165" s="33">
        <v>2</v>
      </c>
      <c r="Q165" s="33">
        <v>4</v>
      </c>
      <c r="R165" s="33">
        <v>5</v>
      </c>
      <c r="S165" s="33">
        <v>3</v>
      </c>
      <c r="T165" s="33">
        <v>3</v>
      </c>
      <c r="U165" s="33">
        <v>2</v>
      </c>
      <c r="V165" s="33" t="s">
        <v>5</v>
      </c>
      <c r="W165" s="33">
        <v>4</v>
      </c>
      <c r="X165" s="33">
        <v>4</v>
      </c>
      <c r="Y165" s="33">
        <v>4</v>
      </c>
      <c r="Z165" s="33">
        <v>1</v>
      </c>
      <c r="AA165" s="33">
        <v>4</v>
      </c>
      <c r="AB165" s="33">
        <v>4</v>
      </c>
      <c r="AC165" s="33">
        <v>3</v>
      </c>
      <c r="AD165" s="33">
        <v>1</v>
      </c>
      <c r="AE165" s="33">
        <v>1</v>
      </c>
      <c r="AF165" s="33">
        <v>1</v>
      </c>
      <c r="AG165" s="33">
        <v>1</v>
      </c>
      <c r="AH165" s="33">
        <v>5</v>
      </c>
      <c r="AI165" s="33">
        <v>4</v>
      </c>
      <c r="AJ165" s="33">
        <v>2</v>
      </c>
      <c r="AK165" s="33">
        <v>2</v>
      </c>
      <c r="AL165" s="33">
        <v>1</v>
      </c>
      <c r="AM165" s="33">
        <v>2</v>
      </c>
      <c r="AN165" s="33">
        <v>1</v>
      </c>
      <c r="AO165" s="33">
        <v>5</v>
      </c>
      <c r="AP165" s="33">
        <v>4</v>
      </c>
      <c r="AQ165" s="33">
        <v>5</v>
      </c>
      <c r="AR165" s="33">
        <v>4</v>
      </c>
      <c r="AS165" s="33">
        <v>2</v>
      </c>
      <c r="AT165" s="33">
        <v>5</v>
      </c>
      <c r="AU165" s="33">
        <v>1</v>
      </c>
      <c r="AV165" s="33">
        <v>1</v>
      </c>
      <c r="AW165" s="33">
        <v>5</v>
      </c>
      <c r="AX165" s="33">
        <v>3</v>
      </c>
      <c r="AY165" s="33">
        <v>5</v>
      </c>
      <c r="AZ165" s="33">
        <v>5</v>
      </c>
      <c r="BA165" s="33">
        <v>4</v>
      </c>
      <c r="BB165" s="33">
        <v>3</v>
      </c>
      <c r="BC165" s="33">
        <v>5</v>
      </c>
      <c r="BD165" s="33" t="s">
        <v>5</v>
      </c>
      <c r="BF165" s="33">
        <v>4</v>
      </c>
      <c r="BG165" s="33">
        <v>5</v>
      </c>
      <c r="BH165" s="33">
        <v>5</v>
      </c>
      <c r="BI165" s="33">
        <v>4</v>
      </c>
      <c r="BJ165" s="33">
        <v>3</v>
      </c>
      <c r="BK165" s="33">
        <v>3</v>
      </c>
      <c r="BL165" s="33">
        <v>5</v>
      </c>
      <c r="BM165" s="33">
        <v>5</v>
      </c>
      <c r="BN165" s="33">
        <v>5</v>
      </c>
      <c r="BO165" s="33">
        <v>3</v>
      </c>
      <c r="BP165" s="33" t="s">
        <v>5</v>
      </c>
      <c r="BQ165" s="33">
        <v>5</v>
      </c>
      <c r="BR165" s="33">
        <v>5</v>
      </c>
      <c r="BS165" s="33">
        <v>5</v>
      </c>
      <c r="BT165" s="33">
        <v>5</v>
      </c>
      <c r="BU165" s="33" t="s">
        <v>1285</v>
      </c>
      <c r="BV165" s="33" t="s">
        <v>151</v>
      </c>
      <c r="BW165" s="33" t="s">
        <v>149</v>
      </c>
      <c r="BX165" s="33" t="s">
        <v>1286</v>
      </c>
      <c r="CB165" s="33" t="s">
        <v>162</v>
      </c>
      <c r="CC165" s="33" t="s">
        <v>170</v>
      </c>
      <c r="CD165" s="33" t="s">
        <v>181</v>
      </c>
      <c r="CE165" s="33" t="s">
        <v>183</v>
      </c>
      <c r="CF165" s="33" t="s">
        <v>819</v>
      </c>
      <c r="CG165" s="33" t="s">
        <v>204</v>
      </c>
      <c r="CH165" s="33" t="s">
        <v>1287</v>
      </c>
      <c r="CI165" s="33" t="s">
        <v>208</v>
      </c>
      <c r="CJ165" s="33" t="s">
        <v>214</v>
      </c>
    </row>
    <row r="166" spans="1:88" ht="12.75" x14ac:dyDescent="0.2">
      <c r="A166" s="36">
        <v>42726.360375972217</v>
      </c>
      <c r="B166" s="33">
        <v>1</v>
      </c>
      <c r="C166" s="33">
        <v>1</v>
      </c>
      <c r="D166" s="33">
        <v>1</v>
      </c>
      <c r="E166" s="33">
        <v>1</v>
      </c>
      <c r="F166" s="33">
        <v>2</v>
      </c>
      <c r="G166" s="33">
        <v>1</v>
      </c>
      <c r="H166" s="33">
        <v>1</v>
      </c>
      <c r="I166" s="33">
        <v>2</v>
      </c>
      <c r="J166" s="33">
        <v>1</v>
      </c>
      <c r="K166" s="33">
        <v>1</v>
      </c>
      <c r="L166" s="33">
        <v>4</v>
      </c>
      <c r="M166" s="33">
        <v>1</v>
      </c>
      <c r="N166" s="33">
        <v>1</v>
      </c>
      <c r="O166" s="33">
        <v>5</v>
      </c>
      <c r="P166" s="33">
        <v>5</v>
      </c>
      <c r="Q166" s="33">
        <v>2</v>
      </c>
      <c r="R166" s="33">
        <v>2</v>
      </c>
      <c r="S166" s="33">
        <v>1</v>
      </c>
      <c r="T166" s="33">
        <v>2</v>
      </c>
      <c r="U166" s="33">
        <v>1</v>
      </c>
      <c r="V166" s="33" t="s">
        <v>5</v>
      </c>
      <c r="W166" s="33">
        <v>5</v>
      </c>
      <c r="X166" s="33">
        <v>5</v>
      </c>
      <c r="Y166" s="33">
        <v>5</v>
      </c>
      <c r="Z166" s="33">
        <v>4</v>
      </c>
      <c r="AA166" s="33">
        <v>5</v>
      </c>
      <c r="AB166" s="33">
        <v>4</v>
      </c>
      <c r="AC166" s="33">
        <v>5</v>
      </c>
      <c r="AD166" s="33">
        <v>5</v>
      </c>
      <c r="AE166" s="33">
        <v>4</v>
      </c>
      <c r="AF166" s="33">
        <v>5</v>
      </c>
      <c r="AG166" s="33">
        <v>5</v>
      </c>
      <c r="AH166" s="33">
        <v>3</v>
      </c>
      <c r="AI166" s="33">
        <v>5</v>
      </c>
      <c r="AJ166" s="33">
        <v>1</v>
      </c>
      <c r="AK166" s="33">
        <v>1</v>
      </c>
      <c r="AL166" s="33">
        <v>1</v>
      </c>
      <c r="AM166" s="33">
        <v>1</v>
      </c>
      <c r="AN166" s="33">
        <v>2</v>
      </c>
      <c r="AO166" s="33">
        <v>1</v>
      </c>
      <c r="AP166" s="33">
        <v>1</v>
      </c>
      <c r="AQ166" s="33">
        <v>2</v>
      </c>
      <c r="AR166" s="33">
        <v>1</v>
      </c>
      <c r="AS166" s="33">
        <v>1</v>
      </c>
      <c r="AT166" s="33">
        <v>4</v>
      </c>
      <c r="AU166" s="33">
        <v>1</v>
      </c>
      <c r="AV166" s="33">
        <v>2</v>
      </c>
      <c r="AW166" s="33">
        <v>5</v>
      </c>
      <c r="AX166" s="33">
        <v>5</v>
      </c>
      <c r="AY166" s="33">
        <v>3</v>
      </c>
      <c r="AZ166" s="33">
        <v>3</v>
      </c>
      <c r="BA166" s="33">
        <v>1</v>
      </c>
      <c r="BB166" s="33">
        <v>2</v>
      </c>
      <c r="BC166" s="33">
        <v>1</v>
      </c>
      <c r="BD166" s="33" t="s">
        <v>5</v>
      </c>
      <c r="BF166" s="33">
        <v>4</v>
      </c>
      <c r="BG166" s="33">
        <v>5</v>
      </c>
      <c r="BH166" s="33">
        <v>1</v>
      </c>
      <c r="BI166" s="33">
        <v>3</v>
      </c>
      <c r="BJ166" s="33">
        <v>3</v>
      </c>
      <c r="BK166" s="33">
        <v>5</v>
      </c>
      <c r="BL166" s="33">
        <v>5</v>
      </c>
      <c r="BM166" s="33">
        <v>5</v>
      </c>
      <c r="BN166" s="33">
        <v>5</v>
      </c>
      <c r="BO166" s="33">
        <v>3</v>
      </c>
      <c r="BP166" s="33">
        <v>3</v>
      </c>
      <c r="BQ166" s="33">
        <v>5</v>
      </c>
      <c r="BR166" s="33">
        <v>5</v>
      </c>
      <c r="BS166" s="33">
        <v>3</v>
      </c>
      <c r="BT166" s="33">
        <v>5</v>
      </c>
      <c r="BU166" s="33" t="s">
        <v>1288</v>
      </c>
      <c r="BV166" s="33" t="s">
        <v>151</v>
      </c>
      <c r="BW166" s="33" t="s">
        <v>146</v>
      </c>
      <c r="BX166" s="33" t="s">
        <v>923</v>
      </c>
      <c r="CB166" s="33" t="s">
        <v>162</v>
      </c>
      <c r="CC166" s="33" t="s">
        <v>170</v>
      </c>
      <c r="CD166" s="33" t="s">
        <v>177</v>
      </c>
      <c r="CE166" s="33" t="s">
        <v>183</v>
      </c>
      <c r="CF166" s="33" t="s">
        <v>1289</v>
      </c>
      <c r="CG166" s="33" t="s">
        <v>153</v>
      </c>
      <c r="CH166" s="33" t="s">
        <v>400</v>
      </c>
      <c r="CI166" s="33" t="s">
        <v>208</v>
      </c>
      <c r="CJ166" s="33" t="s">
        <v>214</v>
      </c>
    </row>
    <row r="167" spans="1:88" ht="12.75" x14ac:dyDescent="0.2">
      <c r="A167" s="36">
        <v>42726.421125347224</v>
      </c>
      <c r="B167" s="33">
        <v>3</v>
      </c>
      <c r="C167" s="33">
        <v>3</v>
      </c>
      <c r="D167" s="33">
        <v>3</v>
      </c>
      <c r="E167" s="33">
        <v>4</v>
      </c>
      <c r="F167" s="33">
        <v>4</v>
      </c>
      <c r="G167" s="33">
        <v>4</v>
      </c>
      <c r="H167" s="33">
        <v>4</v>
      </c>
      <c r="I167" s="33">
        <v>4</v>
      </c>
      <c r="J167" s="33">
        <v>2</v>
      </c>
      <c r="K167" s="33">
        <v>3</v>
      </c>
      <c r="L167" s="33">
        <v>4</v>
      </c>
      <c r="M167" s="33">
        <v>3</v>
      </c>
      <c r="N167" s="33">
        <v>4</v>
      </c>
      <c r="O167" s="33">
        <v>4</v>
      </c>
      <c r="P167" s="33">
        <v>4</v>
      </c>
      <c r="Q167" s="33">
        <v>4</v>
      </c>
      <c r="R167" s="33">
        <v>3</v>
      </c>
      <c r="S167" s="33">
        <v>2</v>
      </c>
      <c r="T167" s="33">
        <v>4</v>
      </c>
      <c r="U167" s="33">
        <v>3</v>
      </c>
      <c r="V167" s="33">
        <v>3</v>
      </c>
      <c r="W167" s="33">
        <v>5</v>
      </c>
      <c r="X167" s="33">
        <v>4</v>
      </c>
      <c r="Y167" s="33">
        <v>4</v>
      </c>
      <c r="Z167" s="33">
        <v>4</v>
      </c>
      <c r="AA167" s="33">
        <v>5</v>
      </c>
      <c r="AB167" s="33">
        <v>4</v>
      </c>
      <c r="AC167" s="33">
        <v>5</v>
      </c>
      <c r="AD167" s="33">
        <v>5</v>
      </c>
      <c r="AE167" s="33">
        <v>4</v>
      </c>
      <c r="AF167" s="33">
        <v>5</v>
      </c>
      <c r="AG167" s="33">
        <v>5</v>
      </c>
      <c r="AH167" s="33">
        <v>5</v>
      </c>
      <c r="AI167" s="33">
        <v>4</v>
      </c>
      <c r="AJ167" s="33">
        <v>3</v>
      </c>
      <c r="AK167" s="33">
        <v>3</v>
      </c>
      <c r="AL167" s="33">
        <v>3</v>
      </c>
      <c r="AM167" s="33">
        <v>5</v>
      </c>
      <c r="AN167" s="33">
        <v>4</v>
      </c>
      <c r="AO167" s="33">
        <v>5</v>
      </c>
      <c r="AP167" s="33">
        <v>5</v>
      </c>
      <c r="AQ167" s="33">
        <v>3</v>
      </c>
      <c r="AR167" s="33">
        <v>3</v>
      </c>
      <c r="AS167" s="33">
        <v>4</v>
      </c>
      <c r="AT167" s="33">
        <v>3</v>
      </c>
      <c r="AU167" s="33">
        <v>5</v>
      </c>
      <c r="AV167" s="33">
        <v>3</v>
      </c>
      <c r="AW167" s="33">
        <v>4</v>
      </c>
      <c r="AX167" s="33">
        <v>4</v>
      </c>
      <c r="AY167" s="33">
        <v>4</v>
      </c>
      <c r="AZ167" s="33">
        <v>5</v>
      </c>
      <c r="BA167" s="33">
        <v>4</v>
      </c>
      <c r="BB167" s="33">
        <v>5</v>
      </c>
      <c r="BC167" s="33">
        <v>4</v>
      </c>
      <c r="BD167" s="33">
        <v>3</v>
      </c>
      <c r="BF167" s="33">
        <v>5</v>
      </c>
      <c r="BG167" s="33">
        <v>5</v>
      </c>
      <c r="BH167" s="33">
        <v>4</v>
      </c>
      <c r="BI167" s="33">
        <v>4</v>
      </c>
      <c r="BJ167" s="33">
        <v>4</v>
      </c>
      <c r="BK167" s="33">
        <v>4</v>
      </c>
      <c r="BL167" s="33">
        <v>4</v>
      </c>
      <c r="BM167" s="33">
        <v>5</v>
      </c>
      <c r="BN167" s="33">
        <v>4</v>
      </c>
      <c r="BO167" s="33">
        <v>5</v>
      </c>
      <c r="BP167" s="33">
        <v>4</v>
      </c>
      <c r="BQ167" s="33">
        <v>4</v>
      </c>
      <c r="BR167" s="33">
        <v>4</v>
      </c>
      <c r="BS167" s="33">
        <v>4</v>
      </c>
      <c r="BT167" s="33">
        <v>5</v>
      </c>
      <c r="BU167" s="33" t="s">
        <v>1290</v>
      </c>
      <c r="BV167" s="33" t="s">
        <v>151</v>
      </c>
      <c r="BW167" s="33" t="s">
        <v>149</v>
      </c>
      <c r="BX167" s="33" t="s">
        <v>904</v>
      </c>
      <c r="CB167" s="33" t="s">
        <v>162</v>
      </c>
      <c r="CC167" s="33" t="s">
        <v>171</v>
      </c>
      <c r="CD167" s="33" t="s">
        <v>176</v>
      </c>
      <c r="CE167" s="33" t="s">
        <v>184</v>
      </c>
      <c r="CF167" s="33" t="s">
        <v>1291</v>
      </c>
      <c r="CG167" s="33" t="s">
        <v>153</v>
      </c>
      <c r="CH167" s="33" t="s">
        <v>410</v>
      </c>
      <c r="CI167" s="33" t="s">
        <v>208</v>
      </c>
      <c r="CJ167" s="33" t="s">
        <v>214</v>
      </c>
    </row>
    <row r="168" spans="1:88" ht="12.75" x14ac:dyDescent="0.2">
      <c r="A168" s="36">
        <v>42726.60241133102</v>
      </c>
      <c r="B168" s="33">
        <v>1</v>
      </c>
      <c r="C168" s="33">
        <v>5</v>
      </c>
      <c r="D168" s="33">
        <v>2</v>
      </c>
      <c r="E168" s="33">
        <v>2</v>
      </c>
      <c r="F168" s="33">
        <v>4</v>
      </c>
      <c r="G168" s="33">
        <v>5</v>
      </c>
      <c r="H168" s="33">
        <v>3</v>
      </c>
      <c r="I168" s="33">
        <v>2</v>
      </c>
      <c r="J168" s="33">
        <v>5</v>
      </c>
      <c r="K168" s="33">
        <v>3</v>
      </c>
      <c r="L168" s="33">
        <v>3</v>
      </c>
      <c r="M168" s="33">
        <v>5</v>
      </c>
      <c r="N168" s="33">
        <v>1</v>
      </c>
      <c r="O168" s="33">
        <v>5</v>
      </c>
      <c r="P168" s="33">
        <v>2</v>
      </c>
      <c r="Q168" s="33">
        <v>5</v>
      </c>
      <c r="R168" s="33">
        <v>5</v>
      </c>
      <c r="S168" s="33">
        <v>3</v>
      </c>
      <c r="T168" s="33">
        <v>2</v>
      </c>
      <c r="U168" s="33">
        <v>3</v>
      </c>
      <c r="V168" s="33">
        <v>2</v>
      </c>
      <c r="W168" s="33">
        <v>3</v>
      </c>
      <c r="X168" s="33">
        <v>3</v>
      </c>
      <c r="Y168" s="33">
        <v>2</v>
      </c>
      <c r="Z168" s="33">
        <v>5</v>
      </c>
      <c r="AA168" s="33">
        <v>2</v>
      </c>
      <c r="AB168" s="33">
        <v>5</v>
      </c>
      <c r="AC168" s="33">
        <v>2</v>
      </c>
      <c r="AD168" s="33">
        <v>2</v>
      </c>
      <c r="AE168" s="33">
        <v>4</v>
      </c>
      <c r="AF168" s="33">
        <v>4</v>
      </c>
      <c r="AG168" s="33">
        <v>4</v>
      </c>
      <c r="AH168" s="33">
        <v>5</v>
      </c>
      <c r="AI168" s="33">
        <v>5</v>
      </c>
      <c r="AJ168" s="33">
        <v>2</v>
      </c>
      <c r="AK168" s="33">
        <v>5</v>
      </c>
      <c r="AL168" s="33">
        <v>4</v>
      </c>
      <c r="AM168" s="33">
        <v>5</v>
      </c>
      <c r="AN168" s="33">
        <v>4</v>
      </c>
      <c r="AO168" s="33">
        <v>5</v>
      </c>
      <c r="AP168" s="33">
        <v>5</v>
      </c>
      <c r="AQ168" s="33">
        <v>4</v>
      </c>
      <c r="AR168" s="33">
        <v>5</v>
      </c>
      <c r="AS168" s="33">
        <v>3</v>
      </c>
      <c r="AT168" s="33">
        <v>2</v>
      </c>
      <c r="AU168" s="33">
        <v>3</v>
      </c>
      <c r="AV168" s="33">
        <v>3</v>
      </c>
      <c r="AW168" s="33">
        <v>5</v>
      </c>
      <c r="AX168" s="33">
        <v>4</v>
      </c>
      <c r="AY168" s="33">
        <v>3</v>
      </c>
      <c r="AZ168" s="33">
        <v>5</v>
      </c>
      <c r="BA168" s="33">
        <v>3</v>
      </c>
      <c r="BB168" s="33">
        <v>3</v>
      </c>
      <c r="BC168" s="33">
        <v>3</v>
      </c>
      <c r="BD168" s="33">
        <v>3</v>
      </c>
      <c r="BF168" s="33" t="s">
        <v>5</v>
      </c>
      <c r="BG168" s="33" t="s">
        <v>5</v>
      </c>
      <c r="BH168" s="33" t="s">
        <v>5</v>
      </c>
      <c r="BI168" s="33" t="s">
        <v>5</v>
      </c>
      <c r="BJ168" s="33" t="s">
        <v>5</v>
      </c>
      <c r="BK168" s="33">
        <v>5</v>
      </c>
      <c r="BM168" s="33">
        <v>4</v>
      </c>
      <c r="BN168" s="33">
        <v>3</v>
      </c>
      <c r="BO168" s="33">
        <v>5</v>
      </c>
      <c r="BP168" s="33">
        <v>3</v>
      </c>
      <c r="BQ168" s="33">
        <v>3</v>
      </c>
      <c r="BR168" s="33">
        <v>4</v>
      </c>
      <c r="BS168" s="33">
        <v>5</v>
      </c>
      <c r="BT168" s="33">
        <v>4</v>
      </c>
      <c r="BV168" s="33" t="s">
        <v>931</v>
      </c>
      <c r="CB168" s="33" t="s">
        <v>163</v>
      </c>
      <c r="CC168" s="33" t="s">
        <v>169</v>
      </c>
      <c r="CD168" s="33" t="s">
        <v>176</v>
      </c>
      <c r="CE168" s="33" t="s">
        <v>184</v>
      </c>
      <c r="CF168" s="33" t="s">
        <v>1292</v>
      </c>
      <c r="CG168" s="33" t="s">
        <v>153</v>
      </c>
      <c r="CH168" s="33" t="s">
        <v>813</v>
      </c>
      <c r="CI168" s="33" t="s">
        <v>1293</v>
      </c>
      <c r="CJ168" s="33" t="s">
        <v>214</v>
      </c>
    </row>
    <row r="169" spans="1:88" ht="12.75" x14ac:dyDescent="0.2">
      <c r="A169" s="36">
        <v>42727.468367349538</v>
      </c>
      <c r="B169" s="33">
        <v>1</v>
      </c>
      <c r="C169" s="33">
        <v>5</v>
      </c>
      <c r="D169" s="33">
        <v>5</v>
      </c>
      <c r="E169" s="33">
        <v>3</v>
      </c>
      <c r="F169" s="33">
        <v>1</v>
      </c>
      <c r="G169" s="33">
        <v>5</v>
      </c>
      <c r="H169" s="33">
        <v>5</v>
      </c>
      <c r="I169" s="33">
        <v>5</v>
      </c>
      <c r="J169" s="33">
        <v>4</v>
      </c>
      <c r="K169" s="33">
        <v>5</v>
      </c>
      <c r="L169" s="33">
        <v>3</v>
      </c>
      <c r="M169" s="33">
        <v>4</v>
      </c>
      <c r="N169" s="33">
        <v>2</v>
      </c>
      <c r="O169" s="33">
        <v>2</v>
      </c>
      <c r="P169" s="33">
        <v>5</v>
      </c>
      <c r="Q169" s="33">
        <v>4</v>
      </c>
      <c r="R169" s="33">
        <v>3</v>
      </c>
      <c r="S169" s="33">
        <v>5</v>
      </c>
      <c r="T169" s="33">
        <v>2</v>
      </c>
      <c r="U169" s="33">
        <v>3</v>
      </c>
      <c r="V169" s="33">
        <v>4</v>
      </c>
      <c r="W169" s="33">
        <v>5</v>
      </c>
      <c r="X169" s="33">
        <v>4</v>
      </c>
      <c r="Y169" s="33">
        <v>5</v>
      </c>
      <c r="Z169" s="33">
        <v>5</v>
      </c>
      <c r="AA169" s="33">
        <v>5</v>
      </c>
      <c r="AB169" s="33">
        <v>5</v>
      </c>
      <c r="AC169" s="33">
        <v>4</v>
      </c>
      <c r="AD169" s="33">
        <v>4</v>
      </c>
      <c r="AE169" s="33">
        <v>5</v>
      </c>
      <c r="AF169" s="33">
        <v>4</v>
      </c>
      <c r="AG169" s="33">
        <v>3</v>
      </c>
      <c r="AH169" s="33">
        <v>5</v>
      </c>
      <c r="AI169" s="33">
        <v>5</v>
      </c>
      <c r="AJ169" s="33">
        <v>3</v>
      </c>
      <c r="AK169" s="33">
        <v>5</v>
      </c>
      <c r="AL169" s="33">
        <v>4</v>
      </c>
      <c r="AM169" s="33">
        <v>3</v>
      </c>
      <c r="AN169" s="33">
        <v>2</v>
      </c>
      <c r="AO169" s="33">
        <v>5</v>
      </c>
      <c r="AP169" s="33">
        <v>5</v>
      </c>
      <c r="AQ169" s="33">
        <v>5</v>
      </c>
      <c r="AR169" s="33">
        <v>5</v>
      </c>
      <c r="AS169" s="33">
        <v>4</v>
      </c>
      <c r="AT169" s="33">
        <v>2</v>
      </c>
      <c r="AU169" s="33">
        <v>3</v>
      </c>
      <c r="AV169" s="33">
        <v>2</v>
      </c>
      <c r="AW169" s="33">
        <v>2</v>
      </c>
      <c r="AX169" s="33">
        <v>5</v>
      </c>
      <c r="AY169" s="33">
        <v>5</v>
      </c>
      <c r="AZ169" s="33">
        <v>3</v>
      </c>
      <c r="BA169" s="33">
        <v>5</v>
      </c>
      <c r="BB169" s="33">
        <v>3</v>
      </c>
      <c r="BC169" s="33">
        <v>4</v>
      </c>
      <c r="BD169" s="33">
        <v>2</v>
      </c>
      <c r="BF169" s="33">
        <v>4</v>
      </c>
      <c r="BG169" s="33">
        <v>4</v>
      </c>
      <c r="BH169" s="33">
        <v>4</v>
      </c>
      <c r="BI169" s="33">
        <v>5</v>
      </c>
      <c r="BJ169" s="33">
        <v>4</v>
      </c>
      <c r="BK169" s="33">
        <v>4</v>
      </c>
      <c r="BL169" s="33">
        <v>4</v>
      </c>
      <c r="BM169" s="33">
        <v>4</v>
      </c>
      <c r="BN169" s="33">
        <v>5</v>
      </c>
      <c r="BO169" s="33">
        <v>3</v>
      </c>
      <c r="BP169" s="33">
        <v>4</v>
      </c>
      <c r="BQ169" s="33">
        <v>5</v>
      </c>
      <c r="BR169" s="33">
        <v>4</v>
      </c>
      <c r="BS169" s="33" t="s">
        <v>5</v>
      </c>
      <c r="BT169" s="33">
        <v>4</v>
      </c>
      <c r="BV169" s="33" t="s">
        <v>151</v>
      </c>
      <c r="BW169" s="33" t="s">
        <v>149</v>
      </c>
      <c r="CB169" s="33" t="s">
        <v>162</v>
      </c>
      <c r="CC169" s="33" t="s">
        <v>169</v>
      </c>
      <c r="CD169" s="33" t="s">
        <v>176</v>
      </c>
      <c r="CE169" s="33" t="s">
        <v>183</v>
      </c>
      <c r="CF169" s="33" t="s">
        <v>1294</v>
      </c>
      <c r="CG169" s="33" t="s">
        <v>153</v>
      </c>
      <c r="CH169" s="33" t="s">
        <v>702</v>
      </c>
      <c r="CI169" s="33" t="s">
        <v>208</v>
      </c>
      <c r="CJ169" s="33" t="s">
        <v>214</v>
      </c>
    </row>
    <row r="170" spans="1:88" ht="12.75" x14ac:dyDescent="0.2">
      <c r="A170" s="36">
        <v>42738.50830159722</v>
      </c>
      <c r="B170" s="33">
        <v>3</v>
      </c>
      <c r="C170" s="33">
        <v>3</v>
      </c>
      <c r="D170" s="33">
        <v>2</v>
      </c>
      <c r="E170" s="33">
        <v>5</v>
      </c>
      <c r="F170" s="33">
        <v>5</v>
      </c>
      <c r="G170" s="33">
        <v>2</v>
      </c>
      <c r="H170" s="33">
        <v>3</v>
      </c>
      <c r="I170" s="33">
        <v>5</v>
      </c>
      <c r="J170" s="33">
        <v>3</v>
      </c>
      <c r="K170" s="33">
        <v>2</v>
      </c>
      <c r="L170" s="33">
        <v>5</v>
      </c>
      <c r="M170" s="33">
        <v>2</v>
      </c>
      <c r="N170" s="33">
        <v>1</v>
      </c>
      <c r="O170" s="33">
        <v>5</v>
      </c>
      <c r="P170" s="33">
        <v>3</v>
      </c>
      <c r="Q170" s="33">
        <v>5</v>
      </c>
      <c r="R170" s="33">
        <v>5</v>
      </c>
      <c r="S170" s="33">
        <v>5</v>
      </c>
      <c r="T170" s="33">
        <v>4</v>
      </c>
      <c r="U170" s="33">
        <v>1</v>
      </c>
      <c r="V170" s="33">
        <v>2</v>
      </c>
      <c r="W170" s="33">
        <v>4</v>
      </c>
      <c r="X170" s="33">
        <v>2</v>
      </c>
      <c r="Y170" s="33">
        <v>5</v>
      </c>
      <c r="Z170" s="33">
        <v>3</v>
      </c>
      <c r="AA170" s="33">
        <v>5</v>
      </c>
      <c r="AB170" s="33">
        <v>3</v>
      </c>
      <c r="AC170" s="33">
        <v>4</v>
      </c>
      <c r="AD170" s="33">
        <v>4</v>
      </c>
      <c r="AE170" s="33">
        <v>2</v>
      </c>
      <c r="AF170" s="33">
        <v>5</v>
      </c>
      <c r="AG170" s="33">
        <v>5</v>
      </c>
      <c r="AH170" s="33">
        <v>5</v>
      </c>
      <c r="AI170" s="33">
        <v>3</v>
      </c>
      <c r="AJ170" s="33">
        <v>4</v>
      </c>
      <c r="AK170" s="33">
        <v>4</v>
      </c>
      <c r="AL170" s="33">
        <v>4</v>
      </c>
      <c r="AM170" s="33">
        <v>5</v>
      </c>
      <c r="AN170" s="33">
        <v>4</v>
      </c>
      <c r="AO170" s="33">
        <v>1</v>
      </c>
      <c r="AP170" s="33">
        <v>2</v>
      </c>
      <c r="AQ170" s="33">
        <v>5</v>
      </c>
      <c r="AR170" s="33">
        <v>2</v>
      </c>
      <c r="AS170" s="33">
        <v>1</v>
      </c>
      <c r="AT170" s="33">
        <v>5</v>
      </c>
      <c r="AU170" s="33">
        <v>4</v>
      </c>
      <c r="AV170" s="33">
        <v>1</v>
      </c>
      <c r="AW170" s="33">
        <v>5</v>
      </c>
      <c r="AX170" s="33">
        <v>3</v>
      </c>
      <c r="AY170" s="33">
        <v>5</v>
      </c>
      <c r="AZ170" s="33">
        <v>5</v>
      </c>
      <c r="BA170" s="33">
        <v>4</v>
      </c>
      <c r="BB170" s="33">
        <v>4</v>
      </c>
      <c r="BC170" s="33">
        <v>1</v>
      </c>
      <c r="BD170" s="33">
        <v>2</v>
      </c>
      <c r="BF170" s="33">
        <v>3</v>
      </c>
      <c r="BG170" s="33">
        <v>5</v>
      </c>
      <c r="BH170" s="33">
        <v>3</v>
      </c>
      <c r="BI170" s="33">
        <v>4</v>
      </c>
      <c r="BJ170" s="33">
        <v>4</v>
      </c>
      <c r="BK170" s="33">
        <v>5</v>
      </c>
      <c r="BL170" s="33">
        <v>5</v>
      </c>
      <c r="BM170" s="33">
        <v>4</v>
      </c>
      <c r="BN170" s="33">
        <v>4</v>
      </c>
      <c r="BO170" s="33">
        <v>3</v>
      </c>
      <c r="BP170" s="33">
        <v>4</v>
      </c>
      <c r="BQ170" s="33">
        <v>4</v>
      </c>
      <c r="BR170" s="33">
        <v>5</v>
      </c>
      <c r="BS170" s="33">
        <v>5</v>
      </c>
      <c r="BT170" s="33">
        <v>4</v>
      </c>
      <c r="BU170" s="33" t="s">
        <v>1295</v>
      </c>
      <c r="BV170" s="33" t="s">
        <v>151</v>
      </c>
      <c r="BW170" s="33" t="s">
        <v>147</v>
      </c>
      <c r="BY170" s="33" t="s">
        <v>905</v>
      </c>
      <c r="CB170" s="33" t="s">
        <v>163</v>
      </c>
      <c r="CC170" s="33" t="s">
        <v>170</v>
      </c>
      <c r="CD170" s="33" t="s">
        <v>176</v>
      </c>
      <c r="CE170" s="33" t="s">
        <v>183</v>
      </c>
      <c r="CF170" s="33" t="s">
        <v>1296</v>
      </c>
      <c r="CG170" s="33" t="s">
        <v>153</v>
      </c>
      <c r="CH170" s="33" t="s">
        <v>733</v>
      </c>
      <c r="CI170" s="33" t="s">
        <v>208</v>
      </c>
      <c r="CJ170" s="33" t="s">
        <v>214</v>
      </c>
    </row>
    <row r="171" spans="1:88" ht="12.75" x14ac:dyDescent="0.2">
      <c r="A171" s="36">
        <v>42739.483980659723</v>
      </c>
      <c r="B171" s="33">
        <v>3</v>
      </c>
      <c r="C171" s="33">
        <v>5</v>
      </c>
      <c r="D171" s="33">
        <v>5</v>
      </c>
      <c r="E171" s="33">
        <v>4</v>
      </c>
      <c r="F171" s="33">
        <v>2</v>
      </c>
      <c r="G171" s="33">
        <v>5</v>
      </c>
      <c r="H171" s="33">
        <v>5</v>
      </c>
      <c r="I171" s="33">
        <v>5</v>
      </c>
      <c r="J171" s="33">
        <v>5</v>
      </c>
      <c r="K171" s="33">
        <v>4</v>
      </c>
      <c r="L171" s="33">
        <v>3</v>
      </c>
      <c r="M171" s="33">
        <v>3</v>
      </c>
      <c r="N171" s="33">
        <v>3</v>
      </c>
      <c r="O171" s="33">
        <v>5</v>
      </c>
      <c r="P171" s="33">
        <v>4</v>
      </c>
      <c r="Q171" s="33">
        <v>5</v>
      </c>
      <c r="R171" s="33">
        <v>5</v>
      </c>
      <c r="S171" s="33">
        <v>2</v>
      </c>
      <c r="T171" s="33">
        <v>5</v>
      </c>
      <c r="U171" s="33">
        <v>3</v>
      </c>
      <c r="V171" s="33">
        <v>3</v>
      </c>
      <c r="W171" s="33">
        <v>2</v>
      </c>
      <c r="X171" s="33">
        <v>3</v>
      </c>
      <c r="Y171" s="33">
        <v>3</v>
      </c>
      <c r="Z171" s="33">
        <v>3</v>
      </c>
      <c r="AA171" s="33">
        <v>3</v>
      </c>
      <c r="AB171" s="33">
        <v>3</v>
      </c>
      <c r="AC171" s="33">
        <v>3</v>
      </c>
      <c r="AD171" s="33">
        <v>3</v>
      </c>
      <c r="AE171" s="33">
        <v>3</v>
      </c>
      <c r="AF171" s="33">
        <v>3</v>
      </c>
      <c r="AG171" s="33">
        <v>3</v>
      </c>
      <c r="AH171" s="33">
        <v>3</v>
      </c>
      <c r="AI171" s="33">
        <v>3</v>
      </c>
      <c r="AJ171" s="33">
        <v>3</v>
      </c>
      <c r="AK171" s="33">
        <v>5</v>
      </c>
      <c r="AL171" s="33">
        <v>5</v>
      </c>
      <c r="AM171" s="33">
        <v>5</v>
      </c>
      <c r="AN171" s="33">
        <v>3</v>
      </c>
      <c r="AO171" s="33">
        <v>5</v>
      </c>
      <c r="AP171" s="33">
        <v>5</v>
      </c>
      <c r="AQ171" s="33">
        <v>5</v>
      </c>
      <c r="AR171" s="33">
        <v>5</v>
      </c>
      <c r="AS171" s="33">
        <v>3</v>
      </c>
      <c r="AT171" s="33">
        <v>3</v>
      </c>
      <c r="AU171" s="33">
        <v>4</v>
      </c>
      <c r="AV171" s="33">
        <v>4</v>
      </c>
      <c r="AW171" s="33">
        <v>5</v>
      </c>
      <c r="AX171" s="33">
        <v>5</v>
      </c>
      <c r="AY171" s="33">
        <v>5</v>
      </c>
      <c r="AZ171" s="33">
        <v>5</v>
      </c>
      <c r="BA171" s="33">
        <v>3</v>
      </c>
      <c r="BB171" s="33">
        <v>5</v>
      </c>
      <c r="BC171" s="33">
        <v>4</v>
      </c>
      <c r="BD171" s="33">
        <v>3</v>
      </c>
      <c r="BE171" s="33" t="s">
        <v>1297</v>
      </c>
      <c r="BF171" s="33">
        <v>5</v>
      </c>
      <c r="BG171" s="33">
        <v>5</v>
      </c>
      <c r="BH171" s="33">
        <v>5</v>
      </c>
      <c r="BI171" s="33">
        <v>4</v>
      </c>
      <c r="BJ171" s="33">
        <v>5</v>
      </c>
      <c r="BK171" s="33">
        <v>5</v>
      </c>
      <c r="BL171" s="33">
        <v>5</v>
      </c>
      <c r="BM171" s="33">
        <v>5</v>
      </c>
      <c r="BN171" s="33">
        <v>4</v>
      </c>
      <c r="BO171" s="33">
        <v>4</v>
      </c>
      <c r="BP171" s="33">
        <v>5</v>
      </c>
      <c r="BQ171" s="33">
        <v>5</v>
      </c>
      <c r="BR171" s="33">
        <v>5</v>
      </c>
      <c r="BS171" s="33">
        <v>5</v>
      </c>
      <c r="BT171" s="33">
        <v>5</v>
      </c>
      <c r="BU171" s="33" t="s">
        <v>1298</v>
      </c>
      <c r="BV171" s="33" t="s">
        <v>151</v>
      </c>
      <c r="BW171" s="33" t="s">
        <v>149</v>
      </c>
      <c r="BX171" s="33" t="s">
        <v>986</v>
      </c>
      <c r="BZ171" s="33" t="s">
        <v>920</v>
      </c>
      <c r="CB171" s="33" t="s">
        <v>163</v>
      </c>
      <c r="CC171" s="33" t="s">
        <v>170</v>
      </c>
      <c r="CD171" s="33" t="s">
        <v>179</v>
      </c>
      <c r="CE171" s="33" t="s">
        <v>183</v>
      </c>
      <c r="CF171" s="33" t="s">
        <v>1246</v>
      </c>
      <c r="CG171" s="33" t="s">
        <v>153</v>
      </c>
      <c r="CH171" s="33" t="s">
        <v>400</v>
      </c>
      <c r="CI171" s="33" t="s">
        <v>208</v>
      </c>
      <c r="CJ171" s="33" t="s">
        <v>214</v>
      </c>
    </row>
    <row r="172" spans="1:88" ht="12.75" x14ac:dyDescent="0.2">
      <c r="A172" s="36">
        <v>42739.492635138886</v>
      </c>
      <c r="B172" s="33">
        <v>2</v>
      </c>
      <c r="C172" s="33">
        <v>5</v>
      </c>
      <c r="D172" s="33">
        <v>5</v>
      </c>
      <c r="E172" s="33">
        <v>3</v>
      </c>
      <c r="F172" s="33">
        <v>2</v>
      </c>
      <c r="G172" s="33">
        <v>5</v>
      </c>
      <c r="H172" s="33">
        <v>4</v>
      </c>
      <c r="I172" s="33">
        <v>5</v>
      </c>
      <c r="J172" s="33">
        <v>4</v>
      </c>
      <c r="K172" s="33">
        <v>3</v>
      </c>
      <c r="L172" s="33">
        <v>3</v>
      </c>
      <c r="M172" s="33">
        <v>2</v>
      </c>
      <c r="N172" s="33">
        <v>1</v>
      </c>
      <c r="O172" s="33">
        <v>3</v>
      </c>
      <c r="P172" s="33">
        <v>5</v>
      </c>
      <c r="Q172" s="33">
        <v>4</v>
      </c>
      <c r="R172" s="33">
        <v>2</v>
      </c>
      <c r="S172" s="33">
        <v>3</v>
      </c>
      <c r="T172" s="33">
        <v>5</v>
      </c>
      <c r="U172" s="33">
        <v>3</v>
      </c>
      <c r="V172" s="33">
        <v>2</v>
      </c>
      <c r="W172" s="33">
        <v>4</v>
      </c>
      <c r="X172" s="33">
        <v>3</v>
      </c>
      <c r="Y172" s="33">
        <v>3</v>
      </c>
      <c r="Z172" s="33">
        <v>3</v>
      </c>
      <c r="AA172" s="33">
        <v>4</v>
      </c>
      <c r="AB172" s="33">
        <v>3</v>
      </c>
      <c r="AC172" s="33">
        <v>3</v>
      </c>
      <c r="AD172" s="33">
        <v>4</v>
      </c>
      <c r="AE172" s="33">
        <v>4</v>
      </c>
      <c r="AF172" s="33">
        <v>4</v>
      </c>
      <c r="AG172" s="33">
        <v>5</v>
      </c>
      <c r="AH172" s="33">
        <v>4</v>
      </c>
      <c r="AI172" s="33">
        <v>3</v>
      </c>
      <c r="AJ172" s="33">
        <v>2</v>
      </c>
      <c r="AK172" s="33">
        <v>5</v>
      </c>
      <c r="AL172" s="33">
        <v>4</v>
      </c>
      <c r="AM172" s="33">
        <v>4</v>
      </c>
      <c r="AN172" s="33">
        <v>3</v>
      </c>
      <c r="AO172" s="33">
        <v>3</v>
      </c>
      <c r="AP172" s="33">
        <v>4</v>
      </c>
      <c r="AQ172" s="33">
        <v>4</v>
      </c>
      <c r="AR172" s="33">
        <v>4</v>
      </c>
      <c r="AS172" s="33">
        <v>3</v>
      </c>
      <c r="AT172" s="33">
        <v>4</v>
      </c>
      <c r="AU172" s="33">
        <v>4</v>
      </c>
      <c r="AV172" s="33">
        <v>2</v>
      </c>
      <c r="AW172" s="33">
        <v>5</v>
      </c>
      <c r="AX172" s="33">
        <v>4</v>
      </c>
      <c r="AY172" s="33">
        <v>4</v>
      </c>
      <c r="AZ172" s="33">
        <v>4</v>
      </c>
      <c r="BA172" s="33">
        <v>4</v>
      </c>
      <c r="BB172" s="33">
        <v>5</v>
      </c>
      <c r="BC172" s="33">
        <v>3</v>
      </c>
      <c r="BD172" s="33">
        <v>3</v>
      </c>
      <c r="BE172" s="33" t="s">
        <v>1299</v>
      </c>
      <c r="BF172" s="33">
        <v>2</v>
      </c>
      <c r="BG172" s="33">
        <v>4</v>
      </c>
      <c r="BH172" s="33">
        <v>4</v>
      </c>
      <c r="BI172" s="33">
        <v>3</v>
      </c>
      <c r="BJ172" s="33">
        <v>4</v>
      </c>
      <c r="BK172" s="33">
        <v>4</v>
      </c>
      <c r="BL172" s="33">
        <v>4</v>
      </c>
      <c r="BM172" s="33">
        <v>4</v>
      </c>
      <c r="BN172" s="33">
        <v>3</v>
      </c>
      <c r="BO172" s="33">
        <v>3</v>
      </c>
      <c r="BP172" s="33">
        <v>4</v>
      </c>
      <c r="BQ172" s="33">
        <v>4</v>
      </c>
      <c r="BR172" s="33">
        <v>5</v>
      </c>
      <c r="BS172" s="33">
        <v>4</v>
      </c>
      <c r="BT172" s="33">
        <v>4</v>
      </c>
      <c r="BU172" s="33" t="s">
        <v>1300</v>
      </c>
      <c r="BV172" s="33" t="s">
        <v>151</v>
      </c>
      <c r="BW172" s="33" t="s">
        <v>146</v>
      </c>
      <c r="BX172" s="33" t="s">
        <v>923</v>
      </c>
      <c r="BZ172" s="33" t="s">
        <v>920</v>
      </c>
      <c r="CB172" s="33" t="s">
        <v>163</v>
      </c>
      <c r="CC172" s="33" t="s">
        <v>171</v>
      </c>
      <c r="CD172" s="33" t="s">
        <v>179</v>
      </c>
      <c r="CE172" s="33" t="s">
        <v>183</v>
      </c>
      <c r="CF172" s="33" t="s">
        <v>1301</v>
      </c>
      <c r="CG172" s="33" t="s">
        <v>202</v>
      </c>
      <c r="CH172" s="33" t="s">
        <v>1302</v>
      </c>
      <c r="CI172" s="33" t="s">
        <v>208</v>
      </c>
      <c r="CJ172" s="33" t="s">
        <v>214</v>
      </c>
    </row>
    <row r="173" spans="1:88" ht="12.75" x14ac:dyDescent="0.2">
      <c r="A173" s="36">
        <v>42739.494129398146</v>
      </c>
      <c r="B173" s="33">
        <v>2</v>
      </c>
      <c r="C173" s="33">
        <v>4</v>
      </c>
      <c r="D173" s="33">
        <v>5</v>
      </c>
      <c r="E173" s="33">
        <v>4</v>
      </c>
      <c r="F173" s="33">
        <v>2</v>
      </c>
      <c r="G173" s="33">
        <v>5</v>
      </c>
      <c r="H173" s="33">
        <v>3</v>
      </c>
      <c r="I173" s="33">
        <v>4</v>
      </c>
      <c r="J173" s="33">
        <v>5</v>
      </c>
      <c r="K173" s="33">
        <v>1</v>
      </c>
      <c r="L173" s="33">
        <v>2</v>
      </c>
      <c r="M173" s="33">
        <v>1</v>
      </c>
      <c r="N173" s="33">
        <v>2</v>
      </c>
      <c r="O173" s="33">
        <v>3</v>
      </c>
      <c r="P173" s="33">
        <v>5</v>
      </c>
      <c r="Q173" s="33">
        <v>4</v>
      </c>
      <c r="R173" s="33">
        <v>2</v>
      </c>
      <c r="S173" s="33">
        <v>2</v>
      </c>
      <c r="T173" s="33">
        <v>2</v>
      </c>
      <c r="U173" s="33">
        <v>4</v>
      </c>
      <c r="V173" s="33">
        <v>3</v>
      </c>
      <c r="W173" s="33">
        <v>5</v>
      </c>
      <c r="X173" s="33">
        <v>3</v>
      </c>
      <c r="Y173" s="33">
        <v>2</v>
      </c>
      <c r="Z173" s="33">
        <v>3</v>
      </c>
      <c r="AA173" s="33">
        <v>3</v>
      </c>
      <c r="AB173" s="33">
        <v>3</v>
      </c>
      <c r="AC173" s="33">
        <v>5</v>
      </c>
      <c r="AD173" s="33">
        <v>4</v>
      </c>
      <c r="AE173" s="33">
        <v>3</v>
      </c>
      <c r="AF173" s="33">
        <v>5</v>
      </c>
      <c r="AG173" s="33">
        <v>4</v>
      </c>
      <c r="AH173" s="33">
        <v>5</v>
      </c>
      <c r="AI173" s="33">
        <v>3</v>
      </c>
      <c r="AJ173" s="33">
        <v>2</v>
      </c>
      <c r="AK173" s="33">
        <v>4</v>
      </c>
      <c r="AL173" s="33">
        <v>3</v>
      </c>
      <c r="AM173" s="33">
        <v>5</v>
      </c>
      <c r="AN173" s="33">
        <v>2</v>
      </c>
      <c r="AO173" s="33">
        <v>5</v>
      </c>
      <c r="AP173" s="33">
        <v>2</v>
      </c>
      <c r="AQ173" s="33">
        <v>5</v>
      </c>
      <c r="AR173" s="33">
        <v>3</v>
      </c>
      <c r="AS173" s="33">
        <v>1</v>
      </c>
      <c r="AT173" s="33">
        <v>2</v>
      </c>
      <c r="AU173" s="33">
        <v>1</v>
      </c>
      <c r="AV173" s="33">
        <v>1</v>
      </c>
      <c r="AW173" s="33">
        <v>2</v>
      </c>
      <c r="AX173" s="33">
        <v>5</v>
      </c>
      <c r="AY173" s="33">
        <v>3</v>
      </c>
      <c r="AZ173" s="33">
        <v>1</v>
      </c>
      <c r="BA173" s="33">
        <v>1</v>
      </c>
      <c r="BB173" s="33">
        <v>1</v>
      </c>
      <c r="BC173" s="33">
        <v>4</v>
      </c>
      <c r="BD173" s="33">
        <v>3</v>
      </c>
      <c r="BF173" s="33">
        <v>3</v>
      </c>
      <c r="BG173" s="33">
        <v>4</v>
      </c>
      <c r="BH173" s="33">
        <v>3</v>
      </c>
      <c r="BI173" s="33">
        <v>1</v>
      </c>
      <c r="BJ173" s="33">
        <v>3</v>
      </c>
      <c r="BK173" s="33">
        <v>2</v>
      </c>
      <c r="BL173" s="33">
        <v>3</v>
      </c>
      <c r="BM173" s="33">
        <v>2</v>
      </c>
      <c r="BN173" s="33">
        <v>2</v>
      </c>
      <c r="BO173" s="33">
        <v>1</v>
      </c>
      <c r="BP173" s="33">
        <v>3</v>
      </c>
      <c r="BQ173" s="33">
        <v>5</v>
      </c>
      <c r="BR173" s="33">
        <v>4</v>
      </c>
      <c r="BS173" s="33">
        <v>4</v>
      </c>
      <c r="BT173" s="33">
        <v>4</v>
      </c>
      <c r="BV173" s="33" t="s">
        <v>151</v>
      </c>
      <c r="BW173" s="33" t="s">
        <v>145</v>
      </c>
      <c r="BX173" s="33" t="s">
        <v>986</v>
      </c>
      <c r="CB173" s="33" t="s">
        <v>163</v>
      </c>
      <c r="CC173" s="33" t="s">
        <v>171</v>
      </c>
      <c r="CD173" s="33" t="s">
        <v>179</v>
      </c>
      <c r="CE173" s="33" t="s">
        <v>183</v>
      </c>
      <c r="CF173" s="33" t="s">
        <v>1303</v>
      </c>
      <c r="CG173" s="33" t="s">
        <v>202</v>
      </c>
      <c r="CH173" s="33" t="s">
        <v>402</v>
      </c>
      <c r="CI173" s="33" t="s">
        <v>307</v>
      </c>
      <c r="CJ173" s="33" t="s">
        <v>215</v>
      </c>
    </row>
    <row r="174" spans="1:88" ht="12.75" x14ac:dyDescent="0.2">
      <c r="A174" s="36">
        <v>42739.509162824077</v>
      </c>
      <c r="B174" s="33">
        <v>3</v>
      </c>
      <c r="C174" s="33">
        <v>4</v>
      </c>
      <c r="D174" s="33">
        <v>2</v>
      </c>
      <c r="E174" s="33">
        <v>4</v>
      </c>
      <c r="F174" s="33">
        <v>4</v>
      </c>
      <c r="G174" s="33">
        <v>5</v>
      </c>
      <c r="H174" s="33">
        <v>1</v>
      </c>
      <c r="I174" s="33">
        <v>4</v>
      </c>
      <c r="J174" s="33">
        <v>3</v>
      </c>
      <c r="K174" s="33">
        <v>5</v>
      </c>
      <c r="L174" s="33">
        <v>4</v>
      </c>
      <c r="M174" s="33">
        <v>3</v>
      </c>
      <c r="N174" s="33">
        <v>3</v>
      </c>
      <c r="O174" s="33">
        <v>4</v>
      </c>
      <c r="P174" s="33">
        <v>4</v>
      </c>
      <c r="Q174" s="33">
        <v>5</v>
      </c>
      <c r="R174" s="33">
        <v>1</v>
      </c>
      <c r="S174" s="33">
        <v>3</v>
      </c>
      <c r="T174" s="33">
        <v>4</v>
      </c>
      <c r="U174" s="33">
        <v>3</v>
      </c>
      <c r="V174" s="33">
        <v>3</v>
      </c>
      <c r="W174" s="33">
        <v>3</v>
      </c>
      <c r="X174" s="33">
        <v>4</v>
      </c>
      <c r="Y174" s="33">
        <v>4</v>
      </c>
      <c r="Z174" s="33">
        <v>5</v>
      </c>
      <c r="AA174" s="33">
        <v>3</v>
      </c>
      <c r="AB174" s="33">
        <v>5</v>
      </c>
      <c r="AC174" s="33">
        <v>3</v>
      </c>
      <c r="AD174" s="33">
        <v>4</v>
      </c>
      <c r="AE174" s="33">
        <v>4</v>
      </c>
      <c r="AF174" s="33">
        <v>3</v>
      </c>
      <c r="AG174" s="33">
        <v>4</v>
      </c>
      <c r="AH174" s="33">
        <v>4</v>
      </c>
      <c r="AI174" s="33">
        <v>4</v>
      </c>
      <c r="AJ174" s="33">
        <v>3</v>
      </c>
      <c r="AK174" s="33">
        <v>5</v>
      </c>
      <c r="AL174" s="33">
        <v>3</v>
      </c>
      <c r="AM174" s="33">
        <v>5</v>
      </c>
      <c r="AN174" s="33">
        <v>5</v>
      </c>
      <c r="AO174" s="33">
        <v>5</v>
      </c>
      <c r="AP174" s="33">
        <v>2</v>
      </c>
      <c r="AQ174" s="33">
        <v>5</v>
      </c>
      <c r="AR174" s="33">
        <v>3</v>
      </c>
      <c r="AS174" s="33">
        <v>5</v>
      </c>
      <c r="AT174" s="33">
        <v>4</v>
      </c>
      <c r="AU174" s="33">
        <v>4</v>
      </c>
      <c r="AV174" s="33">
        <v>3</v>
      </c>
      <c r="AW174" s="33">
        <v>5</v>
      </c>
      <c r="AX174" s="33">
        <v>3</v>
      </c>
      <c r="AY174" s="33">
        <v>5</v>
      </c>
      <c r="AZ174" s="33">
        <v>2</v>
      </c>
      <c r="BA174" s="33">
        <v>3</v>
      </c>
      <c r="BB174" s="33">
        <v>4</v>
      </c>
      <c r="BC174" s="33">
        <v>2</v>
      </c>
      <c r="BD174" s="33">
        <v>2</v>
      </c>
      <c r="BF174" s="33">
        <v>3</v>
      </c>
      <c r="BG174" s="33">
        <v>3</v>
      </c>
      <c r="BH174" s="33">
        <v>3</v>
      </c>
      <c r="BI174" s="33">
        <v>3</v>
      </c>
      <c r="BJ174" s="33">
        <v>3</v>
      </c>
      <c r="BK174" s="33">
        <v>3</v>
      </c>
      <c r="BL174" s="33">
        <v>3</v>
      </c>
      <c r="BM174" s="33">
        <v>3</v>
      </c>
      <c r="BN174" s="33">
        <v>3</v>
      </c>
      <c r="BO174" s="33">
        <v>4</v>
      </c>
      <c r="BP174" s="33">
        <v>3</v>
      </c>
      <c r="BQ174" s="33">
        <v>4</v>
      </c>
      <c r="BR174" s="33">
        <v>4</v>
      </c>
      <c r="BS174" s="33">
        <v>3</v>
      </c>
      <c r="BT174" s="33">
        <v>4</v>
      </c>
      <c r="BV174" s="33" t="s">
        <v>151</v>
      </c>
      <c r="BW174" s="33" t="s">
        <v>145</v>
      </c>
      <c r="BX174" s="33" t="s">
        <v>986</v>
      </c>
      <c r="CB174" s="33" t="s">
        <v>163</v>
      </c>
      <c r="CC174" s="33" t="s">
        <v>169</v>
      </c>
      <c r="CD174" s="33" t="s">
        <v>179</v>
      </c>
      <c r="CE174" s="33" t="s">
        <v>183</v>
      </c>
      <c r="CF174" s="33" t="s">
        <v>1304</v>
      </c>
      <c r="CG174" s="33" t="s">
        <v>202</v>
      </c>
      <c r="CH174" s="33" t="s">
        <v>702</v>
      </c>
      <c r="CI174" s="33" t="s">
        <v>211</v>
      </c>
      <c r="CJ174" s="33" t="s">
        <v>1305</v>
      </c>
    </row>
    <row r="175" spans="1:88" ht="12.75" x14ac:dyDescent="0.2">
      <c r="A175" s="36">
        <v>42739.524716493055</v>
      </c>
      <c r="B175" s="33">
        <v>3</v>
      </c>
      <c r="C175" s="33">
        <v>5</v>
      </c>
      <c r="D175" s="33">
        <v>5</v>
      </c>
      <c r="E175" s="33">
        <v>3</v>
      </c>
      <c r="F175" s="33">
        <v>2</v>
      </c>
      <c r="G175" s="33">
        <v>5</v>
      </c>
      <c r="H175" s="33">
        <v>5</v>
      </c>
      <c r="I175" s="33">
        <v>4</v>
      </c>
      <c r="J175" s="33">
        <v>4</v>
      </c>
      <c r="K175" s="33">
        <v>1</v>
      </c>
      <c r="L175" s="33">
        <v>4</v>
      </c>
      <c r="M175" s="33">
        <v>4</v>
      </c>
      <c r="N175" s="33">
        <v>3</v>
      </c>
      <c r="O175" s="33">
        <v>3</v>
      </c>
      <c r="P175" s="33">
        <v>3</v>
      </c>
      <c r="Q175" s="33">
        <v>3</v>
      </c>
      <c r="R175" s="33">
        <v>3</v>
      </c>
      <c r="S175" s="33">
        <v>2</v>
      </c>
      <c r="T175" s="33">
        <v>1</v>
      </c>
      <c r="U175" s="33">
        <v>2</v>
      </c>
      <c r="V175" s="33">
        <v>2</v>
      </c>
      <c r="W175" s="33">
        <v>4</v>
      </c>
      <c r="X175" s="33">
        <v>2</v>
      </c>
      <c r="Y175" s="33">
        <v>4</v>
      </c>
      <c r="Z175" s="33">
        <v>4</v>
      </c>
      <c r="AA175" s="33">
        <v>4</v>
      </c>
      <c r="AB175" s="33">
        <v>3</v>
      </c>
      <c r="AC175" s="33">
        <v>4</v>
      </c>
      <c r="AD175" s="33">
        <v>3</v>
      </c>
      <c r="AE175" s="33">
        <v>4</v>
      </c>
      <c r="AF175" s="33">
        <v>2</v>
      </c>
      <c r="AG175" s="33">
        <v>4</v>
      </c>
      <c r="AH175" s="33">
        <v>4</v>
      </c>
      <c r="AI175" s="33">
        <v>3</v>
      </c>
      <c r="AJ175" s="33">
        <v>3</v>
      </c>
      <c r="AK175" s="33">
        <v>5</v>
      </c>
      <c r="AL175" s="33">
        <v>5</v>
      </c>
      <c r="AM175" s="33">
        <v>3</v>
      </c>
      <c r="AN175" s="33">
        <v>3</v>
      </c>
      <c r="AO175" s="33">
        <v>5</v>
      </c>
      <c r="AP175" s="33">
        <v>5</v>
      </c>
      <c r="AQ175" s="33">
        <v>3</v>
      </c>
      <c r="AR175" s="33">
        <v>5</v>
      </c>
      <c r="AS175" s="33">
        <v>4</v>
      </c>
      <c r="AT175" s="33">
        <v>3</v>
      </c>
      <c r="AU175" s="33">
        <v>4</v>
      </c>
      <c r="AV175" s="33">
        <v>3</v>
      </c>
      <c r="AW175" s="33">
        <v>4</v>
      </c>
      <c r="AX175" s="33">
        <v>3</v>
      </c>
      <c r="AY175" s="33">
        <v>4</v>
      </c>
      <c r="AZ175" s="33">
        <v>3</v>
      </c>
      <c r="BA175" s="33">
        <v>3</v>
      </c>
      <c r="BB175" s="33">
        <v>2</v>
      </c>
      <c r="BC175" s="33">
        <v>3</v>
      </c>
      <c r="BD175" s="33">
        <v>2</v>
      </c>
      <c r="BF175" s="33">
        <v>4</v>
      </c>
      <c r="BG175" s="33">
        <v>4</v>
      </c>
      <c r="BH175" s="33">
        <v>4</v>
      </c>
      <c r="BI175" s="33">
        <v>2</v>
      </c>
      <c r="BJ175" s="33">
        <v>3</v>
      </c>
      <c r="BK175" s="33">
        <v>4</v>
      </c>
      <c r="BL175" s="33">
        <v>4</v>
      </c>
      <c r="BM175" s="33">
        <v>4</v>
      </c>
      <c r="BN175" s="33">
        <v>2</v>
      </c>
      <c r="BO175" s="33">
        <v>4</v>
      </c>
      <c r="BP175" s="33">
        <v>4</v>
      </c>
      <c r="BQ175" s="33">
        <v>4</v>
      </c>
      <c r="BR175" s="33">
        <v>4</v>
      </c>
      <c r="BS175" s="33">
        <v>4</v>
      </c>
      <c r="BT175" s="33">
        <v>4</v>
      </c>
      <c r="BU175" s="33" t="s">
        <v>1306</v>
      </c>
      <c r="BV175" s="33" t="s">
        <v>931</v>
      </c>
      <c r="CB175" s="33" t="s">
        <v>162</v>
      </c>
      <c r="CC175" s="33" t="s">
        <v>170</v>
      </c>
      <c r="CD175" s="33" t="s">
        <v>179</v>
      </c>
      <c r="CE175" s="33" t="s">
        <v>183</v>
      </c>
      <c r="CF175" s="33" t="s">
        <v>345</v>
      </c>
      <c r="CG175" s="33" t="s">
        <v>203</v>
      </c>
      <c r="CH175" s="33" t="s">
        <v>468</v>
      </c>
      <c r="CI175" s="33" t="s">
        <v>208</v>
      </c>
      <c r="CJ175" s="33" t="s">
        <v>214</v>
      </c>
    </row>
    <row r="176" spans="1:88" ht="12.75" x14ac:dyDescent="0.2">
      <c r="A176" s="36">
        <v>42739.571155636571</v>
      </c>
      <c r="B176" s="33">
        <v>3</v>
      </c>
      <c r="C176" s="33">
        <v>5</v>
      </c>
      <c r="D176" s="33">
        <v>3</v>
      </c>
      <c r="E176" s="33">
        <v>4</v>
      </c>
      <c r="F176" s="33">
        <v>2</v>
      </c>
      <c r="G176" s="33">
        <v>5</v>
      </c>
      <c r="H176" s="33">
        <v>4</v>
      </c>
      <c r="I176" s="33">
        <v>5</v>
      </c>
      <c r="J176" s="33">
        <v>5</v>
      </c>
      <c r="K176" s="33">
        <v>4</v>
      </c>
      <c r="L176" s="33">
        <v>3</v>
      </c>
      <c r="M176" s="33">
        <v>4</v>
      </c>
      <c r="N176" s="33">
        <v>3</v>
      </c>
      <c r="O176" s="33">
        <v>3</v>
      </c>
      <c r="P176" s="33">
        <v>5</v>
      </c>
      <c r="Q176" s="33">
        <v>4</v>
      </c>
      <c r="R176" s="33">
        <v>3</v>
      </c>
      <c r="S176" s="33">
        <v>2</v>
      </c>
      <c r="T176" s="33">
        <v>2</v>
      </c>
      <c r="U176" s="33">
        <v>3</v>
      </c>
      <c r="V176" s="33">
        <v>1</v>
      </c>
      <c r="W176" s="33">
        <v>4</v>
      </c>
      <c r="X176" s="33">
        <v>2</v>
      </c>
      <c r="Y176" s="33">
        <v>5</v>
      </c>
      <c r="Z176" s="33">
        <v>4</v>
      </c>
      <c r="AA176" s="33">
        <v>5</v>
      </c>
      <c r="AB176" s="33">
        <v>2</v>
      </c>
      <c r="AC176" s="33">
        <v>5</v>
      </c>
      <c r="AD176" s="33">
        <v>3</v>
      </c>
      <c r="AE176" s="33">
        <v>4</v>
      </c>
      <c r="AF176" s="33">
        <v>3</v>
      </c>
      <c r="AG176" s="33">
        <v>4</v>
      </c>
      <c r="AH176" s="33">
        <v>5</v>
      </c>
      <c r="AI176" s="33">
        <v>4</v>
      </c>
      <c r="AJ176" s="33">
        <v>2</v>
      </c>
      <c r="AK176" s="33">
        <v>5</v>
      </c>
      <c r="AL176" s="33">
        <v>4</v>
      </c>
      <c r="AM176" s="33">
        <v>3</v>
      </c>
      <c r="AN176" s="33">
        <v>3</v>
      </c>
      <c r="AO176" s="33">
        <v>5</v>
      </c>
      <c r="AP176" s="33">
        <v>4</v>
      </c>
      <c r="AQ176" s="33">
        <v>5</v>
      </c>
      <c r="AR176" s="33">
        <v>5</v>
      </c>
      <c r="AS176" s="33">
        <v>3</v>
      </c>
      <c r="AT176" s="33">
        <v>3</v>
      </c>
      <c r="AU176" s="33">
        <v>4</v>
      </c>
      <c r="AV176" s="33">
        <v>3</v>
      </c>
      <c r="AW176" s="33">
        <v>3</v>
      </c>
      <c r="AX176" s="33">
        <v>5</v>
      </c>
      <c r="AY176" s="33">
        <v>5</v>
      </c>
      <c r="AZ176" s="33">
        <v>3</v>
      </c>
      <c r="BA176" s="33">
        <v>1</v>
      </c>
      <c r="BB176" s="33">
        <v>2</v>
      </c>
      <c r="BC176" s="33">
        <v>4</v>
      </c>
      <c r="BD176" s="33">
        <v>1</v>
      </c>
      <c r="BF176" s="33">
        <v>4</v>
      </c>
      <c r="BG176" s="33">
        <v>5</v>
      </c>
      <c r="BH176" s="33">
        <v>5</v>
      </c>
      <c r="BI176" s="33">
        <v>4</v>
      </c>
      <c r="BJ176" s="33">
        <v>3</v>
      </c>
      <c r="BK176" s="33">
        <v>5</v>
      </c>
      <c r="BL176" s="33">
        <v>5</v>
      </c>
      <c r="BM176" s="33">
        <v>5</v>
      </c>
      <c r="BN176" s="33">
        <v>1</v>
      </c>
      <c r="BO176" s="33">
        <v>5</v>
      </c>
      <c r="BP176" s="33">
        <v>4</v>
      </c>
      <c r="BQ176" s="33">
        <v>5</v>
      </c>
      <c r="BR176" s="33">
        <v>5</v>
      </c>
      <c r="BS176" s="33">
        <v>5</v>
      </c>
      <c r="BT176" s="33">
        <v>5</v>
      </c>
      <c r="BV176" s="33" t="s">
        <v>151</v>
      </c>
      <c r="BW176" s="33" t="s">
        <v>147</v>
      </c>
      <c r="CB176" s="33" t="s">
        <v>162</v>
      </c>
      <c r="CC176" s="33" t="s">
        <v>169</v>
      </c>
      <c r="CD176" s="33" t="s">
        <v>176</v>
      </c>
      <c r="CE176" s="33" t="s">
        <v>184</v>
      </c>
      <c r="CF176" s="33" t="s">
        <v>345</v>
      </c>
      <c r="CG176" s="33" t="s">
        <v>204</v>
      </c>
      <c r="CH176" s="33" t="s">
        <v>306</v>
      </c>
      <c r="CI176" s="33" t="s">
        <v>208</v>
      </c>
      <c r="CJ176" s="33" t="s">
        <v>214</v>
      </c>
    </row>
    <row r="177" spans="1:88" ht="12.75" x14ac:dyDescent="0.2">
      <c r="A177" s="36">
        <v>42739.658336249995</v>
      </c>
      <c r="B177" s="33">
        <v>1</v>
      </c>
      <c r="C177" s="33">
        <v>4</v>
      </c>
      <c r="D177" s="33">
        <v>2</v>
      </c>
      <c r="E177" s="33">
        <v>4</v>
      </c>
      <c r="F177" s="33">
        <v>1</v>
      </c>
      <c r="G177" s="33">
        <v>4</v>
      </c>
      <c r="H177" s="33">
        <v>4</v>
      </c>
      <c r="I177" s="33">
        <v>4</v>
      </c>
      <c r="J177" s="33">
        <v>4</v>
      </c>
      <c r="K177" s="33">
        <v>1</v>
      </c>
      <c r="L177" s="33">
        <v>1</v>
      </c>
      <c r="M177" s="33">
        <v>5</v>
      </c>
      <c r="N177" s="33">
        <v>1</v>
      </c>
      <c r="O177" s="33">
        <v>1</v>
      </c>
      <c r="P177" s="33">
        <v>3</v>
      </c>
      <c r="Q177" s="33">
        <v>3</v>
      </c>
      <c r="R177" s="33">
        <v>1</v>
      </c>
      <c r="S177" s="33">
        <v>3</v>
      </c>
      <c r="T177" s="33">
        <v>1</v>
      </c>
      <c r="U177" s="33">
        <v>1</v>
      </c>
      <c r="V177" s="33">
        <v>1</v>
      </c>
      <c r="W177" s="33">
        <v>1</v>
      </c>
      <c r="X177" s="33">
        <v>1</v>
      </c>
      <c r="Y177" s="33">
        <v>4</v>
      </c>
      <c r="Z177" s="33">
        <v>2</v>
      </c>
      <c r="AA177" s="33">
        <v>4</v>
      </c>
      <c r="AB177" s="33">
        <v>1</v>
      </c>
      <c r="AC177" s="33">
        <v>4</v>
      </c>
      <c r="AD177" s="33">
        <v>1</v>
      </c>
      <c r="AE177" s="33">
        <v>4</v>
      </c>
      <c r="AF177" s="33">
        <v>1</v>
      </c>
      <c r="AG177" s="33">
        <v>2</v>
      </c>
      <c r="AH177" s="33">
        <v>4</v>
      </c>
      <c r="AI177" s="33">
        <v>4</v>
      </c>
      <c r="AJ177" s="33">
        <v>1</v>
      </c>
      <c r="AK177" s="33">
        <v>4</v>
      </c>
      <c r="AL177" s="33">
        <v>2</v>
      </c>
      <c r="AM177" s="33">
        <v>5</v>
      </c>
      <c r="AN177" s="33">
        <v>1</v>
      </c>
      <c r="AO177" s="33">
        <v>5</v>
      </c>
      <c r="AP177" s="33">
        <v>4</v>
      </c>
      <c r="AQ177" s="33">
        <v>5</v>
      </c>
      <c r="AR177" s="33">
        <v>5</v>
      </c>
      <c r="AS177" s="33">
        <v>1</v>
      </c>
      <c r="AT177" s="33">
        <v>1</v>
      </c>
      <c r="AU177" s="33">
        <v>5</v>
      </c>
      <c r="AV177" s="33">
        <v>1</v>
      </c>
      <c r="AW177" s="33">
        <v>1</v>
      </c>
      <c r="AX177" s="33">
        <v>4</v>
      </c>
      <c r="AY177" s="33">
        <v>4</v>
      </c>
      <c r="AZ177" s="33">
        <v>1</v>
      </c>
      <c r="BA177" s="33">
        <v>3</v>
      </c>
      <c r="BB177" s="33">
        <v>1</v>
      </c>
      <c r="BC177" s="33">
        <v>1</v>
      </c>
      <c r="BD177" s="33">
        <v>1</v>
      </c>
      <c r="BE177" s="33" t="s">
        <v>1307</v>
      </c>
      <c r="BF177" s="33">
        <v>1</v>
      </c>
      <c r="BG177" s="33">
        <v>3</v>
      </c>
      <c r="BH177" s="33">
        <v>4</v>
      </c>
      <c r="BI177" s="33">
        <v>3</v>
      </c>
      <c r="BJ177" s="33">
        <v>2</v>
      </c>
      <c r="BK177" s="33">
        <v>3</v>
      </c>
      <c r="BL177" s="33">
        <v>3</v>
      </c>
      <c r="BM177" s="33">
        <v>4</v>
      </c>
      <c r="BN177" s="33">
        <v>1</v>
      </c>
      <c r="BO177" s="33">
        <v>1</v>
      </c>
      <c r="BP177" s="33">
        <v>5</v>
      </c>
      <c r="BQ177" s="33">
        <v>5</v>
      </c>
      <c r="BR177" s="33" t="s">
        <v>5</v>
      </c>
      <c r="BS177" s="33">
        <v>1</v>
      </c>
      <c r="BT177" s="33">
        <v>2</v>
      </c>
      <c r="BV177" s="33" t="s">
        <v>151</v>
      </c>
      <c r="BW177" s="33" t="s">
        <v>145</v>
      </c>
      <c r="CE177" s="33" t="s">
        <v>183</v>
      </c>
      <c r="CG177" s="33" t="s">
        <v>202</v>
      </c>
      <c r="CH177" s="33" t="s">
        <v>202</v>
      </c>
      <c r="CI177" s="33" t="s">
        <v>208</v>
      </c>
      <c r="CJ177" s="33" t="s">
        <v>214</v>
      </c>
    </row>
    <row r="178" spans="1:88" ht="12.75" x14ac:dyDescent="0.2">
      <c r="A178" s="36">
        <v>42740.429855856477</v>
      </c>
      <c r="B178" s="33">
        <v>3</v>
      </c>
      <c r="C178" s="33">
        <v>5</v>
      </c>
      <c r="D178" s="33">
        <v>5</v>
      </c>
      <c r="E178" s="33">
        <v>4</v>
      </c>
      <c r="F178" s="33">
        <v>4</v>
      </c>
      <c r="G178" s="33">
        <v>5</v>
      </c>
      <c r="H178" s="33">
        <v>4</v>
      </c>
      <c r="I178" s="33">
        <v>3</v>
      </c>
      <c r="J178" s="33">
        <v>5</v>
      </c>
      <c r="K178" s="33">
        <v>3</v>
      </c>
      <c r="L178" s="33">
        <v>3</v>
      </c>
      <c r="M178" s="33">
        <v>2</v>
      </c>
      <c r="N178" s="33">
        <v>3</v>
      </c>
      <c r="O178" s="33">
        <v>5</v>
      </c>
      <c r="P178" s="33">
        <v>4</v>
      </c>
      <c r="Q178" s="33">
        <v>4</v>
      </c>
      <c r="R178" s="33">
        <v>5</v>
      </c>
      <c r="S178" s="33">
        <v>2</v>
      </c>
      <c r="T178" s="33">
        <v>3</v>
      </c>
      <c r="U178" s="33">
        <v>3</v>
      </c>
      <c r="V178" s="33">
        <v>2</v>
      </c>
      <c r="W178" s="33">
        <v>4</v>
      </c>
      <c r="X178" s="33">
        <v>4</v>
      </c>
      <c r="Y178" s="33">
        <v>4</v>
      </c>
      <c r="Z178" s="33">
        <v>4</v>
      </c>
      <c r="AA178" s="33">
        <v>4</v>
      </c>
      <c r="AB178" s="33">
        <v>4</v>
      </c>
      <c r="AC178" s="33">
        <v>4</v>
      </c>
      <c r="AD178" s="33">
        <v>4</v>
      </c>
      <c r="AE178" s="33">
        <v>4</v>
      </c>
      <c r="AF178" s="33">
        <v>4</v>
      </c>
      <c r="AG178" s="33">
        <v>4</v>
      </c>
      <c r="AH178" s="33">
        <v>4</v>
      </c>
      <c r="AI178" s="33">
        <v>4</v>
      </c>
      <c r="AJ178" s="33">
        <v>4</v>
      </c>
      <c r="AK178" s="33">
        <v>4</v>
      </c>
      <c r="AL178" s="33">
        <v>4</v>
      </c>
      <c r="AM178" s="33">
        <v>4</v>
      </c>
      <c r="AN178" s="33">
        <v>4</v>
      </c>
      <c r="AO178" s="33">
        <v>5</v>
      </c>
      <c r="AP178" s="33">
        <v>4</v>
      </c>
      <c r="AQ178" s="33">
        <v>4</v>
      </c>
      <c r="AR178" s="33">
        <v>4</v>
      </c>
      <c r="AS178" s="33">
        <v>3</v>
      </c>
      <c r="AT178" s="33">
        <v>4</v>
      </c>
      <c r="AU178" s="33">
        <v>3</v>
      </c>
      <c r="AV178" s="33">
        <v>3</v>
      </c>
      <c r="AW178" s="33">
        <v>4</v>
      </c>
      <c r="AX178" s="33">
        <v>4</v>
      </c>
      <c r="AY178" s="33">
        <v>4</v>
      </c>
      <c r="AZ178" s="33">
        <v>4</v>
      </c>
      <c r="BA178" s="33">
        <v>3</v>
      </c>
      <c r="BB178" s="33">
        <v>4</v>
      </c>
      <c r="BC178" s="33">
        <v>3</v>
      </c>
      <c r="BD178" s="33">
        <v>3</v>
      </c>
      <c r="BF178" s="33">
        <v>4</v>
      </c>
      <c r="BG178" s="33">
        <v>4</v>
      </c>
      <c r="BH178" s="33">
        <v>5</v>
      </c>
      <c r="BI178" s="33">
        <v>4</v>
      </c>
      <c r="BJ178" s="33">
        <v>4</v>
      </c>
      <c r="BK178" s="33">
        <v>4</v>
      </c>
      <c r="BL178" s="33">
        <v>4</v>
      </c>
      <c r="BM178" s="33">
        <v>4</v>
      </c>
      <c r="BN178" s="33">
        <v>4</v>
      </c>
      <c r="BO178" s="33">
        <v>4</v>
      </c>
      <c r="BP178" s="33">
        <v>4</v>
      </c>
      <c r="BQ178" s="33">
        <v>4</v>
      </c>
      <c r="BR178" s="33">
        <v>4</v>
      </c>
      <c r="BS178" s="33">
        <v>4</v>
      </c>
      <c r="BT178" s="33">
        <v>4</v>
      </c>
      <c r="BU178" s="33" t="s">
        <v>1308</v>
      </c>
      <c r="BV178" s="33" t="s">
        <v>151</v>
      </c>
      <c r="BW178" s="33" t="s">
        <v>147</v>
      </c>
      <c r="BX178" s="33" t="s">
        <v>918</v>
      </c>
      <c r="CB178" s="33" t="s">
        <v>162</v>
      </c>
      <c r="CC178" s="33" t="s">
        <v>169</v>
      </c>
      <c r="CD178" s="33" t="s">
        <v>176</v>
      </c>
      <c r="CE178" s="33" t="s">
        <v>183</v>
      </c>
      <c r="CF178" s="33" t="s">
        <v>476</v>
      </c>
      <c r="CG178" s="33" t="s">
        <v>203</v>
      </c>
      <c r="CH178" s="33" t="s">
        <v>204</v>
      </c>
      <c r="CI178" s="33" t="s">
        <v>208</v>
      </c>
      <c r="CJ178" s="33" t="s">
        <v>214</v>
      </c>
    </row>
    <row r="179" spans="1:88" ht="12.75" x14ac:dyDescent="0.2">
      <c r="A179" s="36">
        <v>42740.445234444443</v>
      </c>
      <c r="B179" s="33">
        <v>5</v>
      </c>
      <c r="C179" s="33">
        <v>5</v>
      </c>
      <c r="D179" s="33">
        <v>4</v>
      </c>
      <c r="E179" s="33">
        <v>5</v>
      </c>
      <c r="F179" s="33">
        <v>4</v>
      </c>
      <c r="G179" s="33">
        <v>5</v>
      </c>
      <c r="H179" s="33">
        <v>4</v>
      </c>
      <c r="I179" s="33">
        <v>4</v>
      </c>
      <c r="J179" s="33">
        <v>5</v>
      </c>
      <c r="K179" s="33">
        <v>4</v>
      </c>
      <c r="L179" s="33">
        <v>4</v>
      </c>
      <c r="M179" s="33">
        <v>5</v>
      </c>
      <c r="N179" s="33">
        <v>5</v>
      </c>
      <c r="O179" s="33">
        <v>5</v>
      </c>
      <c r="P179" s="33">
        <v>5</v>
      </c>
      <c r="Q179" s="33">
        <v>5</v>
      </c>
      <c r="R179" s="33">
        <v>5</v>
      </c>
      <c r="S179" s="33">
        <v>4</v>
      </c>
      <c r="T179" s="33">
        <v>4</v>
      </c>
      <c r="U179" s="33">
        <v>5</v>
      </c>
      <c r="V179" s="33">
        <v>4</v>
      </c>
      <c r="W179" s="33">
        <v>4</v>
      </c>
      <c r="X179" s="33">
        <v>4</v>
      </c>
      <c r="Y179" s="33">
        <v>5</v>
      </c>
      <c r="Z179" s="33">
        <v>5</v>
      </c>
      <c r="AA179" s="33">
        <v>5</v>
      </c>
      <c r="AB179" s="33">
        <v>5</v>
      </c>
      <c r="AC179" s="33">
        <v>5</v>
      </c>
      <c r="AD179" s="33">
        <v>4</v>
      </c>
      <c r="AE179" s="33">
        <v>5</v>
      </c>
      <c r="AF179" s="33">
        <v>5</v>
      </c>
      <c r="AG179" s="33">
        <v>5</v>
      </c>
      <c r="AH179" s="33">
        <v>5</v>
      </c>
      <c r="AI179" s="33">
        <v>5</v>
      </c>
      <c r="AJ179" s="33">
        <v>5</v>
      </c>
      <c r="AK179" s="33">
        <v>5</v>
      </c>
      <c r="AL179" s="33">
        <v>4</v>
      </c>
      <c r="AM179" s="33">
        <v>5</v>
      </c>
      <c r="AN179" s="33">
        <v>5</v>
      </c>
      <c r="AO179" s="33">
        <v>5</v>
      </c>
      <c r="AP179" s="33">
        <v>5</v>
      </c>
      <c r="AQ179" s="33">
        <v>5</v>
      </c>
      <c r="AR179" s="33">
        <v>5</v>
      </c>
      <c r="AS179" s="33">
        <v>5</v>
      </c>
      <c r="AT179" s="33">
        <v>4</v>
      </c>
      <c r="AU179" s="33">
        <v>5</v>
      </c>
      <c r="AV179" s="33">
        <v>4</v>
      </c>
      <c r="AW179" s="33">
        <v>5</v>
      </c>
      <c r="AX179" s="33">
        <v>5</v>
      </c>
      <c r="AY179" s="33">
        <v>5</v>
      </c>
      <c r="AZ179" s="33">
        <v>5</v>
      </c>
      <c r="BA179" s="33">
        <v>4</v>
      </c>
      <c r="BB179" s="33">
        <v>5</v>
      </c>
      <c r="BC179" s="33">
        <v>5</v>
      </c>
      <c r="BD179" s="33">
        <v>4</v>
      </c>
      <c r="BE179" s="33" t="s">
        <v>1309</v>
      </c>
      <c r="BF179" s="33">
        <v>5</v>
      </c>
      <c r="BG179" s="33">
        <v>5</v>
      </c>
      <c r="BH179" s="33">
        <v>5</v>
      </c>
      <c r="BI179" s="33">
        <v>5</v>
      </c>
      <c r="BJ179" s="33">
        <v>4</v>
      </c>
      <c r="BK179" s="33">
        <v>5</v>
      </c>
      <c r="BL179" s="33">
        <v>5</v>
      </c>
      <c r="BM179" s="33">
        <v>5</v>
      </c>
      <c r="BN179" s="33">
        <v>5</v>
      </c>
      <c r="BO179" s="33">
        <v>5</v>
      </c>
      <c r="BP179" s="33">
        <v>5</v>
      </c>
      <c r="BQ179" s="33">
        <v>5</v>
      </c>
      <c r="BR179" s="33">
        <v>5</v>
      </c>
      <c r="BS179" s="33">
        <v>5</v>
      </c>
      <c r="BT179" s="33">
        <v>5</v>
      </c>
      <c r="BU179" s="33" t="s">
        <v>1310</v>
      </c>
      <c r="BV179" s="33" t="s">
        <v>151</v>
      </c>
      <c r="BW179" s="33" t="s">
        <v>147</v>
      </c>
      <c r="CB179" s="33" t="s">
        <v>162</v>
      </c>
      <c r="CC179" s="33" t="s">
        <v>169</v>
      </c>
      <c r="CD179" s="33" t="s">
        <v>176</v>
      </c>
      <c r="CE179" s="33" t="s">
        <v>183</v>
      </c>
      <c r="CF179" s="33" t="s">
        <v>345</v>
      </c>
      <c r="CG179" s="33" t="s">
        <v>153</v>
      </c>
      <c r="CH179" s="33" t="s">
        <v>203</v>
      </c>
      <c r="CI179" s="33" t="s">
        <v>209</v>
      </c>
      <c r="CJ179" s="33" t="s">
        <v>215</v>
      </c>
    </row>
    <row r="180" spans="1:88" ht="12.75" x14ac:dyDescent="0.2">
      <c r="A180" s="36">
        <v>42740.45427234954</v>
      </c>
      <c r="B180" s="33">
        <v>3</v>
      </c>
      <c r="C180" s="33">
        <v>2</v>
      </c>
      <c r="D180" s="33">
        <v>5</v>
      </c>
      <c r="E180" s="33">
        <v>1</v>
      </c>
      <c r="F180" s="33">
        <v>3</v>
      </c>
      <c r="G180" s="33">
        <v>2</v>
      </c>
      <c r="H180" s="33">
        <v>5</v>
      </c>
      <c r="I180" s="33">
        <v>4</v>
      </c>
      <c r="J180" s="33">
        <v>4</v>
      </c>
      <c r="K180" s="33">
        <v>2</v>
      </c>
      <c r="L180" s="33">
        <v>1</v>
      </c>
      <c r="M180" s="33">
        <v>3</v>
      </c>
      <c r="N180" s="33">
        <v>1</v>
      </c>
      <c r="O180" s="33">
        <v>2</v>
      </c>
      <c r="P180" s="33">
        <v>2</v>
      </c>
      <c r="Q180" s="33">
        <v>3</v>
      </c>
      <c r="R180" s="33">
        <v>2</v>
      </c>
      <c r="S180" s="33">
        <v>1</v>
      </c>
      <c r="T180" s="33">
        <v>1</v>
      </c>
      <c r="U180" s="33">
        <v>3</v>
      </c>
      <c r="V180" s="33">
        <v>1</v>
      </c>
      <c r="W180" s="33">
        <v>4</v>
      </c>
      <c r="X180" s="33">
        <v>4</v>
      </c>
      <c r="Y180" s="33">
        <v>3</v>
      </c>
      <c r="Z180" s="33">
        <v>4</v>
      </c>
      <c r="AA180" s="33">
        <v>4</v>
      </c>
      <c r="AB180" s="33">
        <v>4</v>
      </c>
      <c r="AC180" s="33">
        <v>4</v>
      </c>
      <c r="AD180" s="33">
        <v>4</v>
      </c>
      <c r="AE180" s="33">
        <v>3</v>
      </c>
      <c r="AF180" s="33">
        <v>4</v>
      </c>
      <c r="AG180" s="33">
        <v>5</v>
      </c>
      <c r="AH180" s="33">
        <v>5</v>
      </c>
      <c r="AI180" s="33">
        <v>4</v>
      </c>
      <c r="AJ180" s="33">
        <v>3</v>
      </c>
      <c r="AK180" s="33">
        <v>2</v>
      </c>
      <c r="AL180" s="33">
        <v>5</v>
      </c>
      <c r="AM180" s="33">
        <v>1</v>
      </c>
      <c r="AN180" s="33">
        <v>2</v>
      </c>
      <c r="AO180" s="33">
        <v>3</v>
      </c>
      <c r="AP180" s="33">
        <v>5</v>
      </c>
      <c r="AQ180" s="33">
        <v>4</v>
      </c>
      <c r="AR180" s="33">
        <v>3</v>
      </c>
      <c r="AS180" s="33">
        <v>2</v>
      </c>
      <c r="AT180" s="33">
        <v>2</v>
      </c>
      <c r="AU180" s="33">
        <v>4</v>
      </c>
      <c r="AV180" s="33">
        <v>1</v>
      </c>
      <c r="AW180" s="33">
        <v>3</v>
      </c>
      <c r="AX180" s="33">
        <v>4</v>
      </c>
      <c r="AY180" s="33">
        <v>3</v>
      </c>
      <c r="AZ180" s="33">
        <v>1</v>
      </c>
      <c r="BA180" s="33">
        <v>1</v>
      </c>
      <c r="BB180" s="33">
        <v>2</v>
      </c>
      <c r="BC180" s="33">
        <v>3</v>
      </c>
      <c r="BD180" s="33">
        <v>1</v>
      </c>
      <c r="BF180" s="33">
        <v>5</v>
      </c>
      <c r="BG180" s="33">
        <v>3</v>
      </c>
      <c r="BH180" s="33">
        <v>5</v>
      </c>
      <c r="BI180" s="33">
        <v>4</v>
      </c>
      <c r="BJ180" s="33">
        <v>3</v>
      </c>
      <c r="BK180" s="33">
        <v>2</v>
      </c>
      <c r="BL180" s="33">
        <v>5</v>
      </c>
      <c r="BM180" s="33">
        <v>4</v>
      </c>
      <c r="BN180" s="33">
        <v>2</v>
      </c>
      <c r="BO180" s="33">
        <v>3</v>
      </c>
      <c r="BP180" s="33">
        <v>3</v>
      </c>
      <c r="BQ180" s="33">
        <v>4</v>
      </c>
      <c r="BR180" s="33">
        <v>4</v>
      </c>
      <c r="BS180" s="33">
        <v>4</v>
      </c>
      <c r="BT180" s="33">
        <v>4</v>
      </c>
      <c r="BV180" s="33" t="s">
        <v>151</v>
      </c>
      <c r="BW180" s="33" t="s">
        <v>149</v>
      </c>
      <c r="CB180" s="33" t="s">
        <v>163</v>
      </c>
      <c r="CC180" s="33" t="s">
        <v>171</v>
      </c>
      <c r="CD180" s="33" t="s">
        <v>177</v>
      </c>
      <c r="CE180" s="33" t="s">
        <v>183</v>
      </c>
      <c r="CF180" s="33" t="s">
        <v>627</v>
      </c>
      <c r="CG180" s="33" t="s">
        <v>202</v>
      </c>
      <c r="CH180" s="33" t="s">
        <v>320</v>
      </c>
      <c r="CI180" s="33" t="s">
        <v>208</v>
      </c>
      <c r="CJ180" s="33" t="s">
        <v>214</v>
      </c>
    </row>
    <row r="181" spans="1:88" ht="12.75" x14ac:dyDescent="0.2">
      <c r="A181" s="36">
        <v>42740.455722500003</v>
      </c>
      <c r="B181" s="33">
        <v>2</v>
      </c>
      <c r="C181" s="33">
        <v>5</v>
      </c>
      <c r="D181" s="33">
        <v>5</v>
      </c>
      <c r="E181" s="33">
        <v>2</v>
      </c>
      <c r="F181" s="33">
        <v>1</v>
      </c>
      <c r="G181" s="33">
        <v>5</v>
      </c>
      <c r="H181" s="33">
        <v>2</v>
      </c>
      <c r="I181" s="33">
        <v>1</v>
      </c>
      <c r="J181" s="33">
        <v>2</v>
      </c>
      <c r="K181" s="33">
        <v>2</v>
      </c>
      <c r="L181" s="33">
        <v>2</v>
      </c>
      <c r="M181" s="33">
        <v>3</v>
      </c>
      <c r="N181" s="33">
        <v>1</v>
      </c>
      <c r="O181" s="33">
        <v>2</v>
      </c>
      <c r="P181" s="33">
        <v>2</v>
      </c>
      <c r="Q181" s="33">
        <v>3</v>
      </c>
      <c r="R181" s="33">
        <v>1</v>
      </c>
      <c r="S181" s="33">
        <v>1</v>
      </c>
      <c r="T181" s="33">
        <v>1</v>
      </c>
      <c r="U181" s="33">
        <v>2</v>
      </c>
      <c r="V181" s="33">
        <v>1</v>
      </c>
      <c r="W181" s="33">
        <v>3</v>
      </c>
      <c r="X181" s="33">
        <v>3</v>
      </c>
      <c r="Y181" s="33">
        <v>3</v>
      </c>
      <c r="Z181" s="33">
        <v>3</v>
      </c>
      <c r="AA181" s="33">
        <v>3</v>
      </c>
      <c r="AB181" s="33">
        <v>3</v>
      </c>
      <c r="AC181" s="33">
        <v>3</v>
      </c>
      <c r="AD181" s="33">
        <v>3</v>
      </c>
      <c r="AE181" s="33">
        <v>4</v>
      </c>
      <c r="AF181" s="33">
        <v>3</v>
      </c>
      <c r="AG181" s="33">
        <v>3</v>
      </c>
      <c r="AH181" s="33">
        <v>4</v>
      </c>
      <c r="AI181" s="33">
        <v>3</v>
      </c>
      <c r="AJ181" s="33">
        <v>3</v>
      </c>
      <c r="AK181" s="33">
        <v>4</v>
      </c>
      <c r="AL181" s="33">
        <v>4</v>
      </c>
      <c r="AM181" s="33">
        <v>3</v>
      </c>
      <c r="AN181" s="33">
        <v>1</v>
      </c>
      <c r="AO181" s="33">
        <v>4</v>
      </c>
      <c r="AP181" s="33">
        <v>3</v>
      </c>
      <c r="AQ181" s="33">
        <v>2</v>
      </c>
      <c r="AR181" s="33">
        <v>2</v>
      </c>
      <c r="AS181" s="33">
        <v>2</v>
      </c>
      <c r="AT181" s="33">
        <v>1</v>
      </c>
      <c r="AU181" s="33">
        <v>5</v>
      </c>
      <c r="AV181" s="33">
        <v>1</v>
      </c>
      <c r="AW181" s="33">
        <v>2</v>
      </c>
      <c r="AX181" s="33">
        <v>3</v>
      </c>
      <c r="AY181" s="33">
        <v>3</v>
      </c>
      <c r="AZ181" s="33">
        <v>1</v>
      </c>
      <c r="BA181" s="33">
        <v>1</v>
      </c>
      <c r="BB181" s="33">
        <v>1</v>
      </c>
      <c r="BC181" s="33">
        <v>1</v>
      </c>
      <c r="BD181" s="33">
        <v>1</v>
      </c>
      <c r="BF181" s="33">
        <v>2</v>
      </c>
      <c r="BG181" s="33">
        <v>2</v>
      </c>
      <c r="BH181" s="33">
        <v>1</v>
      </c>
      <c r="BI181" s="33">
        <v>4</v>
      </c>
      <c r="BJ181" s="33">
        <v>4</v>
      </c>
      <c r="BK181" s="33">
        <v>1</v>
      </c>
      <c r="BL181" s="33">
        <v>1</v>
      </c>
      <c r="BM181" s="33">
        <v>2</v>
      </c>
      <c r="BN181" s="33">
        <v>4</v>
      </c>
      <c r="BO181" s="33">
        <v>1</v>
      </c>
      <c r="BP181" s="33">
        <v>5</v>
      </c>
      <c r="BQ181" s="33">
        <v>5</v>
      </c>
      <c r="BR181" s="33">
        <v>5</v>
      </c>
      <c r="BS181" s="33">
        <v>5</v>
      </c>
      <c r="BT181" s="33">
        <v>5</v>
      </c>
      <c r="BU181" s="33" t="s">
        <v>1311</v>
      </c>
      <c r="BV181" s="33" t="s">
        <v>151</v>
      </c>
      <c r="BW181" s="33" t="s">
        <v>147</v>
      </c>
      <c r="BX181" s="33" t="s">
        <v>1009</v>
      </c>
      <c r="CB181" s="33" t="s">
        <v>162</v>
      </c>
      <c r="CC181" s="33" t="s">
        <v>170</v>
      </c>
      <c r="CD181" s="33" t="s">
        <v>176</v>
      </c>
      <c r="CE181" s="33" t="s">
        <v>183</v>
      </c>
      <c r="CF181" s="33" t="s">
        <v>1312</v>
      </c>
      <c r="CG181" s="33" t="s">
        <v>203</v>
      </c>
      <c r="CH181" s="33" t="s">
        <v>610</v>
      </c>
      <c r="CI181" s="33" t="s">
        <v>208</v>
      </c>
      <c r="CJ181" s="33" t="s">
        <v>214</v>
      </c>
    </row>
    <row r="182" spans="1:88" ht="12.75" x14ac:dyDescent="0.2">
      <c r="A182" s="36">
        <v>42740.455921342596</v>
      </c>
      <c r="B182" s="33">
        <v>3</v>
      </c>
      <c r="C182" s="33">
        <v>5</v>
      </c>
      <c r="D182" s="33">
        <v>5</v>
      </c>
      <c r="E182" s="33">
        <v>1</v>
      </c>
      <c r="F182" s="33">
        <v>3</v>
      </c>
      <c r="G182" s="33">
        <v>5</v>
      </c>
      <c r="H182" s="33">
        <v>2</v>
      </c>
      <c r="I182" s="33">
        <v>1</v>
      </c>
      <c r="J182" s="33">
        <v>2</v>
      </c>
      <c r="K182" s="33">
        <v>3</v>
      </c>
      <c r="L182" s="33">
        <v>1</v>
      </c>
      <c r="M182" s="33">
        <v>3</v>
      </c>
      <c r="N182" s="33">
        <v>1</v>
      </c>
      <c r="O182" s="33">
        <v>1</v>
      </c>
      <c r="P182" s="33">
        <v>1</v>
      </c>
      <c r="Q182" s="33">
        <v>3</v>
      </c>
      <c r="R182" s="33">
        <v>1</v>
      </c>
      <c r="S182" s="33">
        <v>1</v>
      </c>
      <c r="T182" s="33">
        <v>1</v>
      </c>
      <c r="U182" s="33">
        <v>4</v>
      </c>
      <c r="V182" s="33">
        <v>1</v>
      </c>
      <c r="W182" s="33">
        <v>5</v>
      </c>
      <c r="X182" s="33">
        <v>5</v>
      </c>
      <c r="Y182" s="33">
        <v>4</v>
      </c>
      <c r="Z182" s="33">
        <v>5</v>
      </c>
      <c r="AA182" s="33">
        <v>4</v>
      </c>
      <c r="AB182" s="33">
        <v>5</v>
      </c>
      <c r="AC182" s="33">
        <v>3</v>
      </c>
      <c r="AD182" s="33">
        <v>4</v>
      </c>
      <c r="AE182" s="33">
        <v>2</v>
      </c>
      <c r="AF182" s="33">
        <v>3</v>
      </c>
      <c r="AG182" s="33">
        <v>2</v>
      </c>
      <c r="AH182" s="33">
        <v>5</v>
      </c>
      <c r="AI182" s="33">
        <v>2</v>
      </c>
      <c r="AJ182" s="33">
        <v>3</v>
      </c>
      <c r="AK182" s="33">
        <v>5</v>
      </c>
      <c r="AL182" s="33">
        <v>5</v>
      </c>
      <c r="AM182" s="33">
        <v>3</v>
      </c>
      <c r="AN182" s="33">
        <v>3</v>
      </c>
      <c r="AO182" s="33">
        <v>5</v>
      </c>
      <c r="AP182" s="33">
        <v>3</v>
      </c>
      <c r="AQ182" s="33">
        <v>2</v>
      </c>
      <c r="AR182" s="33">
        <v>1</v>
      </c>
      <c r="AS182" s="33">
        <v>3</v>
      </c>
      <c r="AT182" s="33">
        <v>1</v>
      </c>
      <c r="AU182" s="33">
        <v>4</v>
      </c>
      <c r="AV182" s="33">
        <v>1</v>
      </c>
      <c r="AW182" s="33">
        <v>2</v>
      </c>
      <c r="AX182" s="33">
        <v>1</v>
      </c>
      <c r="AY182" s="33">
        <v>3</v>
      </c>
      <c r="AZ182" s="33">
        <v>1</v>
      </c>
      <c r="BA182" s="33">
        <v>3</v>
      </c>
      <c r="BB182" s="33">
        <v>1</v>
      </c>
      <c r="BC182" s="33">
        <v>4</v>
      </c>
      <c r="BD182" s="33">
        <v>1</v>
      </c>
      <c r="BE182" s="33" t="s">
        <v>1313</v>
      </c>
      <c r="BF182" s="33">
        <v>5</v>
      </c>
      <c r="BG182" s="33">
        <v>5</v>
      </c>
      <c r="BH182" s="33">
        <v>5</v>
      </c>
      <c r="BI182" s="33">
        <v>3</v>
      </c>
      <c r="BJ182" s="33">
        <v>4</v>
      </c>
      <c r="BK182" s="33">
        <v>3</v>
      </c>
      <c r="BL182" s="33">
        <v>5</v>
      </c>
      <c r="BM182" s="33">
        <v>3</v>
      </c>
      <c r="BN182" s="33">
        <v>1</v>
      </c>
      <c r="BO182" s="33">
        <v>4</v>
      </c>
      <c r="BP182" s="33">
        <v>4</v>
      </c>
      <c r="BQ182" s="33">
        <v>5</v>
      </c>
      <c r="BR182" s="33">
        <v>4</v>
      </c>
      <c r="BS182" s="33">
        <v>2</v>
      </c>
      <c r="BT182" s="33">
        <v>4</v>
      </c>
      <c r="BU182" s="33" t="s">
        <v>1314</v>
      </c>
      <c r="BV182" s="33" t="s">
        <v>151</v>
      </c>
      <c r="BW182" s="33" t="s">
        <v>149</v>
      </c>
      <c r="BZ182" s="33" t="s">
        <v>1315</v>
      </c>
      <c r="CB182" s="33" t="s">
        <v>163</v>
      </c>
      <c r="CC182" s="33" t="s">
        <v>171</v>
      </c>
      <c r="CD182" s="33" t="s">
        <v>176</v>
      </c>
      <c r="CE182" s="33" t="s">
        <v>183</v>
      </c>
      <c r="CF182" s="33" t="s">
        <v>1316</v>
      </c>
      <c r="CG182" s="33" t="s">
        <v>192</v>
      </c>
      <c r="CH182" s="33" t="s">
        <v>651</v>
      </c>
      <c r="CI182" s="33" t="s">
        <v>208</v>
      </c>
      <c r="CJ182" s="33" t="s">
        <v>214</v>
      </c>
    </row>
    <row r="183" spans="1:88" ht="12.75" x14ac:dyDescent="0.2">
      <c r="A183" s="36">
        <v>42740.457035057872</v>
      </c>
      <c r="B183" s="33">
        <v>3</v>
      </c>
      <c r="C183" s="33">
        <v>5</v>
      </c>
      <c r="D183" s="33">
        <v>5</v>
      </c>
      <c r="E183" s="33">
        <v>5</v>
      </c>
      <c r="F183" s="33">
        <v>2</v>
      </c>
      <c r="G183" s="33">
        <v>5</v>
      </c>
      <c r="H183" s="33">
        <v>5</v>
      </c>
      <c r="I183" s="33">
        <v>5</v>
      </c>
      <c r="J183" s="33">
        <v>5</v>
      </c>
      <c r="K183" s="33">
        <v>5</v>
      </c>
      <c r="L183" s="33">
        <v>4</v>
      </c>
      <c r="M183" s="33">
        <v>5</v>
      </c>
      <c r="N183" s="33">
        <v>2</v>
      </c>
      <c r="O183" s="33">
        <v>4</v>
      </c>
      <c r="P183" s="33">
        <v>5</v>
      </c>
      <c r="Q183" s="33">
        <v>5</v>
      </c>
      <c r="R183" s="33">
        <v>5</v>
      </c>
      <c r="S183" s="33">
        <v>3</v>
      </c>
      <c r="T183" s="33">
        <v>2</v>
      </c>
      <c r="U183" s="33">
        <v>3</v>
      </c>
      <c r="V183" s="33">
        <v>3</v>
      </c>
      <c r="W183" s="33">
        <v>5</v>
      </c>
      <c r="X183" s="33">
        <v>4</v>
      </c>
      <c r="Y183" s="33">
        <v>3</v>
      </c>
      <c r="Z183" s="33">
        <v>5</v>
      </c>
      <c r="AA183" s="33">
        <v>3</v>
      </c>
      <c r="AB183" s="33">
        <v>5</v>
      </c>
      <c r="AC183" s="33">
        <v>2</v>
      </c>
      <c r="AD183" s="33">
        <v>4</v>
      </c>
      <c r="AE183" s="33">
        <v>4</v>
      </c>
      <c r="AF183" s="33">
        <v>3</v>
      </c>
      <c r="AG183" s="33">
        <v>4</v>
      </c>
      <c r="AH183" s="33">
        <v>3</v>
      </c>
      <c r="AI183" s="33">
        <v>5</v>
      </c>
      <c r="AJ183" s="33">
        <v>4</v>
      </c>
      <c r="AK183" s="33">
        <v>5</v>
      </c>
      <c r="AL183" s="33">
        <v>5</v>
      </c>
      <c r="AM183" s="33">
        <v>5</v>
      </c>
      <c r="AN183" s="33">
        <v>2</v>
      </c>
      <c r="AO183" s="33">
        <v>5</v>
      </c>
      <c r="AP183" s="33">
        <v>5</v>
      </c>
      <c r="AQ183" s="33">
        <v>5</v>
      </c>
      <c r="AR183" s="33">
        <v>5</v>
      </c>
      <c r="AS183" s="33">
        <v>5</v>
      </c>
      <c r="AT183" s="33">
        <v>4</v>
      </c>
      <c r="AU183" s="33">
        <v>5</v>
      </c>
      <c r="AV183" s="33">
        <v>2</v>
      </c>
      <c r="AW183" s="33">
        <v>4</v>
      </c>
      <c r="AX183" s="33">
        <v>5</v>
      </c>
      <c r="AY183" s="33">
        <v>5</v>
      </c>
      <c r="AZ183" s="33">
        <v>5</v>
      </c>
      <c r="BA183" s="33">
        <v>3</v>
      </c>
      <c r="BB183" s="33">
        <v>2</v>
      </c>
      <c r="BC183" s="33">
        <v>4</v>
      </c>
      <c r="BD183" s="33">
        <v>3</v>
      </c>
      <c r="BE183" s="33" t="s">
        <v>1317</v>
      </c>
      <c r="BF183" s="33">
        <v>5</v>
      </c>
      <c r="BG183" s="33">
        <v>5</v>
      </c>
      <c r="BH183" s="33">
        <v>5</v>
      </c>
      <c r="BI183" s="33">
        <v>5</v>
      </c>
      <c r="BJ183" s="33">
        <v>5</v>
      </c>
      <c r="BK183" s="33">
        <v>5</v>
      </c>
      <c r="BL183" s="33">
        <v>5</v>
      </c>
      <c r="BM183" s="33">
        <v>5</v>
      </c>
      <c r="BN183" s="33">
        <v>5</v>
      </c>
      <c r="BO183" s="33">
        <v>5</v>
      </c>
      <c r="BP183" s="33">
        <v>5</v>
      </c>
      <c r="BQ183" s="33">
        <v>5</v>
      </c>
      <c r="BR183" s="33">
        <v>5</v>
      </c>
      <c r="BS183" s="33">
        <v>5</v>
      </c>
      <c r="BT183" s="33">
        <v>5</v>
      </c>
      <c r="BU183" s="33" t="s">
        <v>1318</v>
      </c>
      <c r="BV183" s="33" t="s">
        <v>151</v>
      </c>
      <c r="BW183" s="33" t="s">
        <v>147</v>
      </c>
      <c r="BX183" s="33" t="s">
        <v>923</v>
      </c>
      <c r="CB183" s="33" t="s">
        <v>162</v>
      </c>
      <c r="CC183" s="33" t="s">
        <v>172</v>
      </c>
      <c r="CD183" s="33" t="s">
        <v>177</v>
      </c>
      <c r="CE183" s="33" t="s">
        <v>183</v>
      </c>
      <c r="CF183" s="33" t="s">
        <v>1053</v>
      </c>
      <c r="CG183" s="33" t="s">
        <v>204</v>
      </c>
      <c r="CH183" s="33" t="s">
        <v>394</v>
      </c>
      <c r="CI183" s="33" t="s">
        <v>208</v>
      </c>
      <c r="CJ183" s="33" t="s">
        <v>214</v>
      </c>
    </row>
    <row r="184" spans="1:88" ht="12.75" x14ac:dyDescent="0.2">
      <c r="A184" s="36">
        <v>42740.457883946758</v>
      </c>
      <c r="B184" s="33">
        <v>4</v>
      </c>
      <c r="C184" s="33">
        <v>4</v>
      </c>
      <c r="D184" s="33">
        <v>2</v>
      </c>
      <c r="E184" s="33">
        <v>5</v>
      </c>
      <c r="F184" s="33">
        <v>4</v>
      </c>
      <c r="G184" s="33">
        <v>2</v>
      </c>
      <c r="H184" s="33">
        <v>2</v>
      </c>
      <c r="I184" s="33">
        <v>4</v>
      </c>
      <c r="J184" s="33">
        <v>4</v>
      </c>
      <c r="K184" s="33">
        <v>2</v>
      </c>
      <c r="L184" s="33">
        <v>2</v>
      </c>
      <c r="M184" s="33">
        <v>4</v>
      </c>
      <c r="N184" s="33">
        <v>2</v>
      </c>
      <c r="O184" s="33">
        <v>3</v>
      </c>
      <c r="P184" s="33">
        <v>2</v>
      </c>
      <c r="Q184" s="33">
        <v>2</v>
      </c>
      <c r="R184" s="33">
        <v>3</v>
      </c>
      <c r="S184" s="33">
        <v>2</v>
      </c>
      <c r="T184" s="33">
        <v>4</v>
      </c>
      <c r="U184" s="33">
        <v>2</v>
      </c>
      <c r="V184" s="33">
        <v>2</v>
      </c>
      <c r="W184" s="33">
        <v>4</v>
      </c>
      <c r="X184" s="33">
        <v>4</v>
      </c>
      <c r="Y184" s="33">
        <v>4</v>
      </c>
      <c r="Z184" s="33">
        <v>3</v>
      </c>
      <c r="AA184" s="33">
        <v>4</v>
      </c>
      <c r="AB184" s="33">
        <v>4</v>
      </c>
      <c r="AC184" s="33">
        <v>4</v>
      </c>
      <c r="AD184" s="33">
        <v>4</v>
      </c>
      <c r="AE184" s="33">
        <v>3</v>
      </c>
      <c r="AF184" s="33">
        <v>4</v>
      </c>
      <c r="AG184" s="33">
        <v>4</v>
      </c>
      <c r="AH184" s="33">
        <v>4</v>
      </c>
      <c r="AI184" s="33">
        <v>3</v>
      </c>
      <c r="AJ184" s="33">
        <v>4</v>
      </c>
      <c r="AK184" s="33">
        <v>4</v>
      </c>
      <c r="AL184" s="33">
        <v>3</v>
      </c>
      <c r="AM184" s="33">
        <v>5</v>
      </c>
      <c r="AN184" s="33">
        <v>4</v>
      </c>
      <c r="AO184" s="33">
        <v>4</v>
      </c>
      <c r="AP184" s="33">
        <v>2</v>
      </c>
      <c r="AQ184" s="33">
        <v>4</v>
      </c>
      <c r="AR184" s="33">
        <v>4</v>
      </c>
      <c r="AS184" s="33">
        <v>4</v>
      </c>
      <c r="AT184" s="33">
        <v>4</v>
      </c>
      <c r="AU184" s="33">
        <v>3</v>
      </c>
      <c r="AV184" s="33">
        <v>3</v>
      </c>
      <c r="AW184" s="33">
        <v>3</v>
      </c>
      <c r="AX184" s="33">
        <v>4</v>
      </c>
      <c r="AY184" s="33">
        <v>3</v>
      </c>
      <c r="AZ184" s="33">
        <v>2</v>
      </c>
      <c r="BA184" s="33">
        <v>4</v>
      </c>
      <c r="BB184" s="33">
        <v>3</v>
      </c>
      <c r="BC184" s="33">
        <v>3</v>
      </c>
      <c r="BD184" s="33">
        <v>3</v>
      </c>
      <c r="BF184" s="33">
        <v>2</v>
      </c>
      <c r="BG184" s="33">
        <v>4</v>
      </c>
      <c r="BH184" s="33">
        <v>2</v>
      </c>
      <c r="BI184" s="33">
        <v>2</v>
      </c>
      <c r="BJ184" s="33">
        <v>4</v>
      </c>
      <c r="BK184" s="33">
        <v>3</v>
      </c>
      <c r="BL184" s="33">
        <v>4</v>
      </c>
      <c r="BM184" s="33">
        <v>4</v>
      </c>
      <c r="BN184" s="33">
        <v>3</v>
      </c>
      <c r="BO184" s="33">
        <v>4</v>
      </c>
      <c r="BP184" s="33">
        <v>2</v>
      </c>
      <c r="BQ184" s="33">
        <v>4</v>
      </c>
      <c r="BR184" s="33">
        <v>5</v>
      </c>
      <c r="BS184" s="33">
        <v>4</v>
      </c>
      <c r="BT184" s="33">
        <v>4</v>
      </c>
      <c r="BU184" s="33" t="s">
        <v>1319</v>
      </c>
      <c r="BV184" s="33" t="s">
        <v>151</v>
      </c>
      <c r="BW184" s="33" t="s">
        <v>149</v>
      </c>
      <c r="BX184" s="33" t="s">
        <v>954</v>
      </c>
      <c r="CB184" s="33" t="s">
        <v>162</v>
      </c>
      <c r="CC184" s="33" t="s">
        <v>172</v>
      </c>
      <c r="CD184" s="33" t="s">
        <v>176</v>
      </c>
      <c r="CE184" s="33" t="s">
        <v>183</v>
      </c>
      <c r="CF184" s="33" t="s">
        <v>991</v>
      </c>
      <c r="CG184" s="33" t="s">
        <v>203</v>
      </c>
      <c r="CH184" s="33" t="s">
        <v>915</v>
      </c>
      <c r="CI184" s="33" t="s">
        <v>208</v>
      </c>
      <c r="CJ184" s="33" t="s">
        <v>214</v>
      </c>
    </row>
    <row r="185" spans="1:88" ht="12.75" x14ac:dyDescent="0.2">
      <c r="A185" s="36">
        <v>42740.457944386573</v>
      </c>
      <c r="B185" s="33">
        <v>2</v>
      </c>
      <c r="C185" s="33">
        <v>2</v>
      </c>
      <c r="D185" s="33">
        <v>2</v>
      </c>
      <c r="E185" s="33">
        <v>4</v>
      </c>
      <c r="F185" s="33">
        <v>1</v>
      </c>
      <c r="G185" s="33">
        <v>4</v>
      </c>
      <c r="H185" s="33">
        <v>1</v>
      </c>
      <c r="I185" s="33">
        <v>4</v>
      </c>
      <c r="J185" s="33">
        <v>5</v>
      </c>
      <c r="K185" s="33">
        <v>4</v>
      </c>
      <c r="L185" s="33">
        <v>2</v>
      </c>
      <c r="M185" s="33">
        <v>5</v>
      </c>
      <c r="N185" s="33">
        <v>3</v>
      </c>
      <c r="O185" s="33">
        <v>5</v>
      </c>
      <c r="P185" s="33">
        <v>3</v>
      </c>
      <c r="Q185" s="33">
        <v>4</v>
      </c>
      <c r="R185" s="33">
        <v>5</v>
      </c>
      <c r="S185" s="33">
        <v>4</v>
      </c>
      <c r="T185" s="33">
        <v>3</v>
      </c>
      <c r="U185" s="33">
        <v>5</v>
      </c>
      <c r="V185" s="33" t="s">
        <v>5</v>
      </c>
      <c r="W185" s="33">
        <v>4</v>
      </c>
      <c r="X185" s="33">
        <v>5</v>
      </c>
      <c r="Y185" s="33">
        <v>5</v>
      </c>
      <c r="Z185" s="33">
        <v>5</v>
      </c>
      <c r="AA185" s="33">
        <v>3</v>
      </c>
      <c r="AB185" s="33">
        <v>5</v>
      </c>
      <c r="AC185" s="33">
        <v>4</v>
      </c>
      <c r="AD185" s="33">
        <v>2</v>
      </c>
      <c r="AE185" s="33">
        <v>3</v>
      </c>
      <c r="AF185" s="33">
        <v>1</v>
      </c>
      <c r="AG185" s="33">
        <v>2</v>
      </c>
      <c r="AH185" s="33">
        <v>5</v>
      </c>
      <c r="AI185" s="33">
        <v>3</v>
      </c>
      <c r="AJ185" s="33">
        <v>4</v>
      </c>
      <c r="AK185" s="33">
        <v>3</v>
      </c>
      <c r="AL185" s="33">
        <v>4</v>
      </c>
      <c r="AM185" s="33">
        <v>5</v>
      </c>
      <c r="AN185" s="33">
        <v>1</v>
      </c>
      <c r="AO185" s="33">
        <v>4</v>
      </c>
      <c r="AP185" s="33">
        <v>1</v>
      </c>
      <c r="AQ185" s="33">
        <v>5</v>
      </c>
      <c r="AR185" s="33">
        <v>5</v>
      </c>
      <c r="AS185" s="33">
        <v>4</v>
      </c>
      <c r="AT185" s="33">
        <v>2</v>
      </c>
      <c r="AU185" s="33">
        <v>5</v>
      </c>
      <c r="AV185" s="33">
        <v>1</v>
      </c>
      <c r="AW185" s="33">
        <v>5</v>
      </c>
      <c r="AX185" s="33">
        <v>4</v>
      </c>
      <c r="AY185" s="33">
        <v>4</v>
      </c>
      <c r="AZ185" s="33">
        <v>5</v>
      </c>
      <c r="BA185" s="33">
        <v>4</v>
      </c>
      <c r="BB185" s="33">
        <v>2</v>
      </c>
      <c r="BC185" s="33">
        <v>5</v>
      </c>
      <c r="BD185" s="33">
        <v>5</v>
      </c>
      <c r="BF185" s="33">
        <v>5</v>
      </c>
      <c r="BG185" s="33">
        <v>5</v>
      </c>
      <c r="BH185" s="33">
        <v>5</v>
      </c>
      <c r="BI185" s="33" t="s">
        <v>5</v>
      </c>
      <c r="BJ185" s="33">
        <v>3</v>
      </c>
      <c r="BK185" s="33">
        <v>2</v>
      </c>
      <c r="BL185" s="33">
        <v>5</v>
      </c>
      <c r="BM185" s="33">
        <v>4</v>
      </c>
      <c r="BN185" s="33">
        <v>3</v>
      </c>
      <c r="BO185" s="33">
        <v>3</v>
      </c>
      <c r="BP185" s="33">
        <v>5</v>
      </c>
      <c r="BQ185" s="33">
        <v>5</v>
      </c>
      <c r="BR185" s="33">
        <v>4</v>
      </c>
      <c r="BS185" s="33" t="s">
        <v>5</v>
      </c>
      <c r="BT185" s="33">
        <v>4</v>
      </c>
      <c r="BU185" s="33" t="s">
        <v>1320</v>
      </c>
      <c r="BV185" s="33" t="s">
        <v>151</v>
      </c>
      <c r="BW185" s="33" t="s">
        <v>147</v>
      </c>
      <c r="CB185" s="33" t="s">
        <v>162</v>
      </c>
      <c r="CC185" s="33" t="s">
        <v>171</v>
      </c>
      <c r="CD185" s="33" t="s">
        <v>176</v>
      </c>
      <c r="CE185" s="33" t="s">
        <v>183</v>
      </c>
      <c r="CF185" s="33" t="s">
        <v>1321</v>
      </c>
      <c r="CG185" s="33" t="s">
        <v>204</v>
      </c>
      <c r="CH185" s="33" t="s">
        <v>362</v>
      </c>
      <c r="CI185" s="33" t="s">
        <v>1322</v>
      </c>
      <c r="CJ185" s="33" t="s">
        <v>1323</v>
      </c>
    </row>
    <row r="186" spans="1:88" ht="12.75" x14ac:dyDescent="0.2">
      <c r="A186" s="36">
        <v>42740.458014050921</v>
      </c>
      <c r="B186" s="33">
        <v>3</v>
      </c>
      <c r="C186" s="33">
        <v>5</v>
      </c>
      <c r="D186" s="33">
        <v>5</v>
      </c>
      <c r="E186" s="33">
        <v>3</v>
      </c>
      <c r="F186" s="33">
        <v>1</v>
      </c>
      <c r="G186" s="33">
        <v>5</v>
      </c>
      <c r="H186" s="33">
        <v>1</v>
      </c>
      <c r="I186" s="33">
        <v>2</v>
      </c>
      <c r="J186" s="33">
        <v>2</v>
      </c>
      <c r="K186" s="33">
        <v>2</v>
      </c>
      <c r="L186" s="33">
        <v>2</v>
      </c>
      <c r="M186" s="33">
        <v>1</v>
      </c>
      <c r="N186" s="33">
        <v>2</v>
      </c>
      <c r="O186" s="33">
        <v>4</v>
      </c>
      <c r="P186" s="33">
        <v>3</v>
      </c>
      <c r="Q186" s="33">
        <v>3</v>
      </c>
      <c r="R186" s="33">
        <v>2</v>
      </c>
      <c r="S186" s="33">
        <v>3</v>
      </c>
      <c r="T186" s="33">
        <v>2</v>
      </c>
      <c r="U186" s="33">
        <v>3</v>
      </c>
      <c r="V186" s="33" t="s">
        <v>5</v>
      </c>
      <c r="W186" s="33">
        <v>5</v>
      </c>
      <c r="X186" s="33">
        <v>2</v>
      </c>
      <c r="Y186" s="33">
        <v>3</v>
      </c>
      <c r="Z186" s="33">
        <v>3</v>
      </c>
      <c r="AA186" s="33">
        <v>4</v>
      </c>
      <c r="AB186" s="33">
        <v>3</v>
      </c>
      <c r="AC186" s="33">
        <v>2</v>
      </c>
      <c r="AD186" s="33">
        <v>4</v>
      </c>
      <c r="AE186" s="33">
        <v>4</v>
      </c>
      <c r="AF186" s="33">
        <v>5</v>
      </c>
      <c r="AG186" s="33">
        <v>4</v>
      </c>
      <c r="AH186" s="33">
        <v>3</v>
      </c>
      <c r="AI186" s="33">
        <v>3</v>
      </c>
      <c r="AJ186" s="33">
        <v>3</v>
      </c>
      <c r="AK186" s="33">
        <v>5</v>
      </c>
      <c r="AL186" s="33">
        <v>5</v>
      </c>
      <c r="AM186" s="33">
        <v>3</v>
      </c>
      <c r="AN186" s="33">
        <v>1</v>
      </c>
      <c r="AO186" s="33">
        <v>5</v>
      </c>
      <c r="AP186" s="33">
        <v>2</v>
      </c>
      <c r="AQ186" s="33">
        <v>2</v>
      </c>
      <c r="AR186" s="33">
        <v>2</v>
      </c>
      <c r="AS186" s="33">
        <v>2</v>
      </c>
      <c r="AT186" s="33">
        <v>1</v>
      </c>
      <c r="AU186" s="33">
        <v>1</v>
      </c>
      <c r="AV186" s="33">
        <v>3</v>
      </c>
      <c r="AW186" s="33">
        <v>4</v>
      </c>
      <c r="AX186" s="33">
        <v>3</v>
      </c>
      <c r="AY186" s="33">
        <v>3</v>
      </c>
      <c r="AZ186" s="33">
        <v>3</v>
      </c>
      <c r="BA186" s="33">
        <v>2</v>
      </c>
      <c r="BB186" s="33">
        <v>3</v>
      </c>
      <c r="BC186" s="33">
        <v>3</v>
      </c>
      <c r="BD186" s="33" t="s">
        <v>5</v>
      </c>
      <c r="BE186" s="33" t="s">
        <v>783</v>
      </c>
      <c r="BF186" s="33">
        <v>2</v>
      </c>
      <c r="BG186" s="33">
        <v>3</v>
      </c>
      <c r="BH186" s="33">
        <v>5</v>
      </c>
      <c r="BI186" s="33">
        <v>1</v>
      </c>
      <c r="BJ186" s="33">
        <v>3</v>
      </c>
      <c r="BK186" s="33">
        <v>2</v>
      </c>
      <c r="BL186" s="33">
        <v>2</v>
      </c>
      <c r="BM186" s="33">
        <v>3</v>
      </c>
      <c r="BN186" s="33">
        <v>3</v>
      </c>
      <c r="BO186" s="33">
        <v>1</v>
      </c>
      <c r="BP186" s="33">
        <v>3</v>
      </c>
      <c r="BQ186" s="33">
        <v>3</v>
      </c>
      <c r="BR186" s="33">
        <v>3</v>
      </c>
      <c r="BS186" s="33">
        <v>3</v>
      </c>
      <c r="BT186" s="33">
        <v>3</v>
      </c>
      <c r="BU186" s="33" t="s">
        <v>1324</v>
      </c>
      <c r="BV186" s="33" t="s">
        <v>145</v>
      </c>
      <c r="CB186" s="33" t="s">
        <v>163</v>
      </c>
      <c r="CC186" s="33" t="s">
        <v>171</v>
      </c>
      <c r="CD186" s="33" t="s">
        <v>176</v>
      </c>
      <c r="CE186" s="33" t="s">
        <v>183</v>
      </c>
      <c r="CF186" s="33" t="s">
        <v>301</v>
      </c>
      <c r="CG186" s="33" t="s">
        <v>192</v>
      </c>
      <c r="CH186" s="33" t="s">
        <v>1191</v>
      </c>
      <c r="CI186" s="33" t="s">
        <v>208</v>
      </c>
      <c r="CJ186" s="33" t="s">
        <v>214</v>
      </c>
    </row>
    <row r="187" spans="1:88" ht="12.75" x14ac:dyDescent="0.2">
      <c r="A187" s="36">
        <v>42740.458755983796</v>
      </c>
      <c r="B187" s="33">
        <v>4</v>
      </c>
      <c r="C187" s="33">
        <v>5</v>
      </c>
      <c r="D187" s="33">
        <v>5</v>
      </c>
      <c r="E187" s="33">
        <v>4</v>
      </c>
      <c r="F187" s="33">
        <v>1</v>
      </c>
      <c r="G187" s="33">
        <v>5</v>
      </c>
      <c r="H187" s="33">
        <v>5</v>
      </c>
      <c r="I187" s="33">
        <v>4</v>
      </c>
      <c r="J187" s="33">
        <v>4</v>
      </c>
      <c r="K187" s="33">
        <v>3</v>
      </c>
      <c r="L187" s="33">
        <v>2</v>
      </c>
      <c r="M187" s="33">
        <v>3</v>
      </c>
      <c r="N187" s="33">
        <v>3</v>
      </c>
      <c r="O187" s="33">
        <v>2</v>
      </c>
      <c r="P187" s="33">
        <v>4</v>
      </c>
      <c r="Q187" s="33">
        <v>4</v>
      </c>
      <c r="R187" s="33">
        <v>3</v>
      </c>
      <c r="S187" s="33">
        <v>1</v>
      </c>
      <c r="T187" s="33">
        <v>3</v>
      </c>
      <c r="U187" s="33">
        <v>2</v>
      </c>
      <c r="V187" s="33">
        <v>2</v>
      </c>
      <c r="W187" s="33">
        <v>3</v>
      </c>
      <c r="X187" s="33">
        <v>3</v>
      </c>
      <c r="Y187" s="33">
        <v>4</v>
      </c>
      <c r="Z187" s="33">
        <v>3</v>
      </c>
      <c r="AA187" s="33">
        <v>5</v>
      </c>
      <c r="AB187" s="33">
        <v>3</v>
      </c>
      <c r="AC187" s="33">
        <v>4</v>
      </c>
      <c r="AD187" s="33">
        <v>3</v>
      </c>
      <c r="AE187" s="33">
        <v>2</v>
      </c>
      <c r="AF187" s="33">
        <v>3</v>
      </c>
      <c r="AG187" s="33">
        <v>4</v>
      </c>
      <c r="AH187" s="33">
        <v>4</v>
      </c>
      <c r="AI187" s="33">
        <v>2</v>
      </c>
      <c r="AJ187" s="33">
        <v>3</v>
      </c>
      <c r="AK187" s="33">
        <v>5</v>
      </c>
      <c r="AL187" s="33">
        <v>4</v>
      </c>
      <c r="AM187" s="33">
        <v>4</v>
      </c>
      <c r="AN187" s="33">
        <v>1</v>
      </c>
      <c r="AO187" s="33">
        <v>5</v>
      </c>
      <c r="AP187" s="33">
        <v>5</v>
      </c>
      <c r="AQ187" s="33">
        <v>4</v>
      </c>
      <c r="AR187" s="33">
        <v>4</v>
      </c>
      <c r="AS187" s="33">
        <v>3</v>
      </c>
      <c r="AT187" s="33">
        <v>1</v>
      </c>
      <c r="AU187" s="33">
        <v>4</v>
      </c>
      <c r="AV187" s="33">
        <v>3</v>
      </c>
      <c r="AW187" s="33">
        <v>2</v>
      </c>
      <c r="AX187" s="33">
        <v>4</v>
      </c>
      <c r="AY187" s="33">
        <v>3</v>
      </c>
      <c r="AZ187" s="33">
        <v>3</v>
      </c>
      <c r="BA187" s="33">
        <v>2</v>
      </c>
      <c r="BB187" s="33">
        <v>2</v>
      </c>
      <c r="BC187" s="33">
        <v>4</v>
      </c>
      <c r="BD187" s="33">
        <v>1</v>
      </c>
      <c r="BF187" s="33">
        <v>4</v>
      </c>
      <c r="BG187" s="33">
        <v>4</v>
      </c>
      <c r="BH187" s="33">
        <v>4</v>
      </c>
      <c r="BI187" s="33">
        <v>2</v>
      </c>
      <c r="BJ187" s="33">
        <v>2</v>
      </c>
      <c r="BK187" s="33">
        <v>4</v>
      </c>
      <c r="BL187" s="33">
        <v>3</v>
      </c>
      <c r="BM187" s="33">
        <v>3</v>
      </c>
      <c r="BN187" s="33">
        <v>2</v>
      </c>
      <c r="BO187" s="33">
        <v>2</v>
      </c>
      <c r="BP187" s="33">
        <v>4</v>
      </c>
      <c r="BQ187" s="33">
        <v>3</v>
      </c>
      <c r="BR187" s="33">
        <v>5</v>
      </c>
      <c r="BS187" s="33">
        <v>4</v>
      </c>
      <c r="BT187" s="33">
        <v>4</v>
      </c>
      <c r="BV187" s="33" t="s">
        <v>151</v>
      </c>
      <c r="BW187" s="33" t="s">
        <v>147</v>
      </c>
      <c r="BX187" s="33" t="s">
        <v>923</v>
      </c>
      <c r="CB187" s="33" t="s">
        <v>163</v>
      </c>
      <c r="CC187" s="33" t="s">
        <v>171</v>
      </c>
      <c r="CD187" s="33" t="s">
        <v>177</v>
      </c>
      <c r="CE187" s="33" t="s">
        <v>183</v>
      </c>
      <c r="CF187" s="33" t="s">
        <v>1325</v>
      </c>
      <c r="CG187" s="33" t="s">
        <v>202</v>
      </c>
      <c r="CH187" s="33" t="s">
        <v>400</v>
      </c>
      <c r="CI187" s="33" t="s">
        <v>208</v>
      </c>
      <c r="CJ187" s="33" t="s">
        <v>214</v>
      </c>
    </row>
    <row r="188" spans="1:88" ht="12.75" x14ac:dyDescent="0.2">
      <c r="A188" s="36">
        <v>42740.45950636574</v>
      </c>
      <c r="B188" s="33">
        <v>3</v>
      </c>
      <c r="C188" s="33">
        <v>3</v>
      </c>
      <c r="D188" s="33">
        <v>4</v>
      </c>
      <c r="E188" s="33">
        <v>1</v>
      </c>
      <c r="F188" s="33">
        <v>1</v>
      </c>
      <c r="G188" s="33">
        <v>4</v>
      </c>
      <c r="H188" s="33">
        <v>3</v>
      </c>
      <c r="I188" s="33">
        <v>3</v>
      </c>
      <c r="J188" s="33">
        <v>5</v>
      </c>
      <c r="K188" s="33">
        <v>3</v>
      </c>
      <c r="L188" s="33">
        <v>1</v>
      </c>
      <c r="M188" s="33">
        <v>3</v>
      </c>
      <c r="N188" s="33">
        <v>1</v>
      </c>
      <c r="O188" s="33">
        <v>5</v>
      </c>
      <c r="P188" s="33">
        <v>3</v>
      </c>
      <c r="Q188" s="33">
        <v>4</v>
      </c>
      <c r="R188" s="33">
        <v>3</v>
      </c>
      <c r="S188" s="33">
        <v>2</v>
      </c>
      <c r="T188" s="33">
        <v>1</v>
      </c>
      <c r="U188" s="33">
        <v>3</v>
      </c>
      <c r="V188" s="33">
        <v>1</v>
      </c>
      <c r="W188" s="33">
        <v>4</v>
      </c>
      <c r="X188" s="33">
        <v>4</v>
      </c>
      <c r="Y188" s="33">
        <v>4</v>
      </c>
      <c r="Z188" s="33">
        <v>4</v>
      </c>
      <c r="AA188" s="33">
        <v>4</v>
      </c>
      <c r="AB188" s="33">
        <v>4</v>
      </c>
      <c r="AC188" s="33">
        <v>3</v>
      </c>
      <c r="AD188" s="33">
        <v>4</v>
      </c>
      <c r="AE188" s="33">
        <v>4</v>
      </c>
      <c r="AF188" s="33">
        <v>4</v>
      </c>
      <c r="AG188" s="33">
        <v>4</v>
      </c>
      <c r="AH188" s="33">
        <v>5</v>
      </c>
      <c r="AI188" s="33">
        <v>3</v>
      </c>
      <c r="AJ188" s="33">
        <v>5</v>
      </c>
      <c r="AK188" s="33">
        <v>4</v>
      </c>
      <c r="AL188" s="33">
        <v>4</v>
      </c>
      <c r="AM188" s="33">
        <v>2</v>
      </c>
      <c r="AN188" s="33">
        <v>2</v>
      </c>
      <c r="AO188" s="33">
        <v>4</v>
      </c>
      <c r="AP188" s="33">
        <v>3</v>
      </c>
      <c r="AQ188" s="33">
        <v>3</v>
      </c>
      <c r="AR188" s="33">
        <v>5</v>
      </c>
      <c r="AS188" s="33">
        <v>3</v>
      </c>
      <c r="AT188" s="33">
        <v>3</v>
      </c>
      <c r="AU188" s="33">
        <v>4</v>
      </c>
      <c r="AV188" s="33">
        <v>2</v>
      </c>
      <c r="AW188" s="33">
        <v>5</v>
      </c>
      <c r="AX188" s="33">
        <v>4</v>
      </c>
      <c r="AY188" s="33">
        <v>4</v>
      </c>
      <c r="AZ188" s="33">
        <v>3</v>
      </c>
      <c r="BA188" s="33">
        <v>3</v>
      </c>
      <c r="BB188" s="33">
        <v>2</v>
      </c>
      <c r="BC188" s="33">
        <v>2</v>
      </c>
      <c r="BD188" s="33">
        <v>2</v>
      </c>
      <c r="BF188" s="33">
        <v>3</v>
      </c>
      <c r="BG188" s="33">
        <v>3</v>
      </c>
      <c r="BH188" s="33">
        <v>3</v>
      </c>
      <c r="BI188" s="33">
        <v>3</v>
      </c>
      <c r="BJ188" s="33">
        <v>3</v>
      </c>
      <c r="BK188" s="33">
        <v>3</v>
      </c>
      <c r="BL188" s="33">
        <v>3</v>
      </c>
      <c r="BM188" s="33">
        <v>4</v>
      </c>
      <c r="BN188" s="33">
        <v>4</v>
      </c>
      <c r="BO188" s="33">
        <v>3</v>
      </c>
      <c r="BP188" s="33">
        <v>3</v>
      </c>
      <c r="BQ188" s="33">
        <v>4</v>
      </c>
      <c r="BR188" s="33">
        <v>4</v>
      </c>
      <c r="BS188" s="33">
        <v>4</v>
      </c>
      <c r="BT188" s="33">
        <v>4</v>
      </c>
      <c r="BV188" s="33" t="s">
        <v>151</v>
      </c>
      <c r="BW188" s="33" t="s">
        <v>1326</v>
      </c>
      <c r="BX188" s="33" t="s">
        <v>904</v>
      </c>
      <c r="CB188" s="33" t="s">
        <v>162</v>
      </c>
      <c r="CC188" s="33" t="s">
        <v>169</v>
      </c>
      <c r="CD188" s="33" t="s">
        <v>176</v>
      </c>
      <c r="CE188" s="33" t="s">
        <v>184</v>
      </c>
      <c r="CF188" s="33" t="s">
        <v>1327</v>
      </c>
      <c r="CG188" s="33" t="s">
        <v>153</v>
      </c>
      <c r="CH188" s="33" t="s">
        <v>321</v>
      </c>
      <c r="CI188" s="33" t="s">
        <v>208</v>
      </c>
      <c r="CJ188" s="33" t="s">
        <v>214</v>
      </c>
    </row>
    <row r="189" spans="1:88" ht="12.75" x14ac:dyDescent="0.2">
      <c r="A189" s="36">
        <v>42740.459619861111</v>
      </c>
      <c r="B189" s="33">
        <v>2</v>
      </c>
      <c r="C189" s="33">
        <v>2</v>
      </c>
      <c r="D189" s="33">
        <v>1</v>
      </c>
      <c r="E189" s="33">
        <v>1</v>
      </c>
      <c r="F189" s="33">
        <v>4</v>
      </c>
      <c r="G189" s="33">
        <v>3</v>
      </c>
      <c r="H189" s="33">
        <v>3</v>
      </c>
      <c r="I189" s="33">
        <v>5</v>
      </c>
      <c r="J189" s="33">
        <v>4</v>
      </c>
      <c r="K189" s="33">
        <v>4</v>
      </c>
      <c r="L189" s="33">
        <v>5</v>
      </c>
      <c r="M189" s="33">
        <v>2</v>
      </c>
      <c r="N189" s="33">
        <v>2</v>
      </c>
      <c r="O189" s="33">
        <v>4</v>
      </c>
      <c r="P189" s="33">
        <v>2</v>
      </c>
      <c r="Q189" s="33">
        <v>2</v>
      </c>
      <c r="R189" s="33">
        <v>2</v>
      </c>
      <c r="S189" s="33">
        <v>1</v>
      </c>
      <c r="T189" s="33">
        <v>5</v>
      </c>
      <c r="U189" s="33">
        <v>1</v>
      </c>
      <c r="V189" s="33">
        <v>1</v>
      </c>
      <c r="W189" s="33">
        <v>5</v>
      </c>
      <c r="X189" s="33">
        <v>5</v>
      </c>
      <c r="Y189" s="33">
        <v>5</v>
      </c>
      <c r="Z189" s="33">
        <v>5</v>
      </c>
      <c r="AA189" s="33">
        <v>5</v>
      </c>
      <c r="AB189" s="33">
        <v>5</v>
      </c>
      <c r="AC189" s="33">
        <v>5</v>
      </c>
      <c r="AD189" s="33">
        <v>4</v>
      </c>
      <c r="AE189" s="33">
        <v>5</v>
      </c>
      <c r="AF189" s="33">
        <v>5</v>
      </c>
      <c r="AG189" s="33">
        <v>5</v>
      </c>
      <c r="AH189" s="33">
        <v>4</v>
      </c>
      <c r="AI189" s="33">
        <v>4</v>
      </c>
      <c r="AJ189" s="33">
        <v>2</v>
      </c>
      <c r="AK189" s="33">
        <v>2</v>
      </c>
      <c r="AL189" s="33">
        <v>1</v>
      </c>
      <c r="AM189" s="33">
        <v>1</v>
      </c>
      <c r="AN189" s="33">
        <v>4</v>
      </c>
      <c r="AO189" s="33">
        <v>2</v>
      </c>
      <c r="AP189" s="33">
        <v>5</v>
      </c>
      <c r="AQ189" s="33">
        <v>5</v>
      </c>
      <c r="AR189" s="33">
        <v>3</v>
      </c>
      <c r="AS189" s="33">
        <v>4</v>
      </c>
      <c r="AT189" s="33">
        <v>5</v>
      </c>
      <c r="AU189" s="33">
        <v>2</v>
      </c>
      <c r="AV189" s="33">
        <v>2</v>
      </c>
      <c r="AW189" s="33">
        <v>5</v>
      </c>
      <c r="AX189" s="33">
        <v>2</v>
      </c>
      <c r="AY189" s="33">
        <v>3</v>
      </c>
      <c r="AZ189" s="33">
        <v>2</v>
      </c>
      <c r="BA189" s="33">
        <v>2</v>
      </c>
      <c r="BB189" s="33">
        <v>5</v>
      </c>
      <c r="BC189" s="33">
        <v>1</v>
      </c>
      <c r="BD189" s="33">
        <v>2</v>
      </c>
      <c r="BE189" s="33" t="s">
        <v>990</v>
      </c>
      <c r="BF189" s="33">
        <v>5</v>
      </c>
      <c r="BG189" s="33">
        <v>5</v>
      </c>
      <c r="BH189" s="33">
        <v>5</v>
      </c>
      <c r="BI189" s="33">
        <v>5</v>
      </c>
      <c r="BJ189" s="33">
        <v>5</v>
      </c>
      <c r="BK189" s="33">
        <v>5</v>
      </c>
      <c r="BL189" s="33">
        <v>5</v>
      </c>
      <c r="BM189" s="33">
        <v>4</v>
      </c>
      <c r="BN189" s="33">
        <v>5</v>
      </c>
      <c r="BO189" s="33">
        <v>4</v>
      </c>
      <c r="BP189" s="33">
        <v>4</v>
      </c>
      <c r="BQ189" s="33">
        <v>5</v>
      </c>
      <c r="BR189" s="33">
        <v>5</v>
      </c>
      <c r="BS189" s="33">
        <v>5</v>
      </c>
      <c r="BT189" s="33">
        <v>5</v>
      </c>
      <c r="BU189" s="33" t="s">
        <v>1328</v>
      </c>
      <c r="BV189" s="33" t="s">
        <v>151</v>
      </c>
      <c r="BW189" s="33" t="s">
        <v>147</v>
      </c>
      <c r="BX189" s="33" t="s">
        <v>986</v>
      </c>
      <c r="CB189" s="33" t="s">
        <v>162</v>
      </c>
      <c r="CC189" s="33" t="s">
        <v>172</v>
      </c>
      <c r="CD189" s="33" t="s">
        <v>179</v>
      </c>
      <c r="CE189" s="33" t="s">
        <v>183</v>
      </c>
      <c r="CF189" s="33" t="s">
        <v>1329</v>
      </c>
      <c r="CG189" s="33" t="s">
        <v>1330</v>
      </c>
      <c r="CI189" s="33" t="s">
        <v>208</v>
      </c>
      <c r="CJ189" s="33" t="s">
        <v>214</v>
      </c>
    </row>
    <row r="190" spans="1:88" ht="12.75" x14ac:dyDescent="0.2">
      <c r="A190" s="36">
        <v>42740.462348900459</v>
      </c>
      <c r="B190" s="33">
        <v>2</v>
      </c>
      <c r="C190" s="33">
        <v>3</v>
      </c>
      <c r="D190" s="33">
        <v>5</v>
      </c>
      <c r="E190" s="33">
        <v>1</v>
      </c>
      <c r="F190" s="33">
        <v>2</v>
      </c>
      <c r="G190" s="33">
        <v>4</v>
      </c>
      <c r="H190" s="33">
        <v>1</v>
      </c>
      <c r="I190" s="33">
        <v>2</v>
      </c>
      <c r="J190" s="33">
        <v>1</v>
      </c>
      <c r="K190" s="33">
        <v>4</v>
      </c>
      <c r="L190" s="33">
        <v>4</v>
      </c>
      <c r="M190" s="33">
        <v>4</v>
      </c>
      <c r="N190" s="33">
        <v>2</v>
      </c>
      <c r="O190" s="33">
        <v>4</v>
      </c>
      <c r="P190" s="33">
        <v>4</v>
      </c>
      <c r="Q190" s="33">
        <v>2</v>
      </c>
      <c r="R190" s="33">
        <v>5</v>
      </c>
      <c r="S190" s="33">
        <v>1</v>
      </c>
      <c r="T190" s="33">
        <v>3</v>
      </c>
      <c r="U190" s="33">
        <v>1</v>
      </c>
      <c r="V190" s="33">
        <v>1</v>
      </c>
      <c r="W190" s="33">
        <v>4</v>
      </c>
      <c r="X190" s="33">
        <v>2</v>
      </c>
      <c r="Y190" s="33">
        <v>4</v>
      </c>
      <c r="Z190" s="33">
        <v>2</v>
      </c>
      <c r="AA190" s="33">
        <v>5</v>
      </c>
      <c r="AB190" s="33">
        <v>2</v>
      </c>
      <c r="AC190" s="33" t="s">
        <v>5</v>
      </c>
      <c r="AD190" s="33">
        <v>4</v>
      </c>
      <c r="AE190" s="33">
        <v>3</v>
      </c>
      <c r="AF190" s="33">
        <v>5</v>
      </c>
      <c r="AG190" s="33">
        <v>2</v>
      </c>
      <c r="AH190" s="33">
        <v>5</v>
      </c>
      <c r="AI190" s="33">
        <v>4</v>
      </c>
      <c r="AJ190" s="33">
        <v>2</v>
      </c>
      <c r="AK190" s="33">
        <v>3</v>
      </c>
      <c r="AL190" s="33">
        <v>4</v>
      </c>
      <c r="AM190" s="33">
        <v>1</v>
      </c>
      <c r="AN190" s="33">
        <v>2</v>
      </c>
      <c r="AO190" s="33">
        <v>3</v>
      </c>
      <c r="AP190" s="33">
        <v>2</v>
      </c>
      <c r="AQ190" s="33">
        <v>5</v>
      </c>
      <c r="AR190" s="33">
        <v>2</v>
      </c>
      <c r="AS190" s="33">
        <v>5</v>
      </c>
      <c r="AT190" s="33">
        <v>4</v>
      </c>
      <c r="AU190" s="33" t="s">
        <v>5</v>
      </c>
      <c r="AV190" s="33">
        <v>1</v>
      </c>
      <c r="AW190" s="33">
        <v>4</v>
      </c>
      <c r="AX190" s="33">
        <v>2</v>
      </c>
      <c r="AY190" s="33">
        <v>2</v>
      </c>
      <c r="AZ190" s="33">
        <v>5</v>
      </c>
      <c r="BA190" s="33">
        <v>1</v>
      </c>
      <c r="BB190" s="33">
        <v>3</v>
      </c>
      <c r="BC190" s="33">
        <v>2</v>
      </c>
      <c r="BD190" s="33">
        <v>1</v>
      </c>
      <c r="BE190" s="33" t="s">
        <v>1331</v>
      </c>
      <c r="BF190" s="33">
        <v>2</v>
      </c>
      <c r="BG190" s="33" t="s">
        <v>5</v>
      </c>
      <c r="BH190" s="33" t="s">
        <v>5</v>
      </c>
      <c r="BI190" s="33">
        <v>2</v>
      </c>
      <c r="BJ190" s="33">
        <v>4</v>
      </c>
      <c r="BK190" s="33">
        <v>4</v>
      </c>
      <c r="BL190" s="33">
        <v>2</v>
      </c>
      <c r="BM190" s="33">
        <v>3</v>
      </c>
      <c r="BN190" s="33">
        <v>4</v>
      </c>
      <c r="BO190" s="33">
        <v>3</v>
      </c>
      <c r="BP190" s="33">
        <v>4</v>
      </c>
      <c r="BQ190" s="33">
        <v>5</v>
      </c>
      <c r="BR190" s="33">
        <v>5</v>
      </c>
      <c r="BS190" s="33">
        <v>5</v>
      </c>
      <c r="BT190" s="33">
        <v>5</v>
      </c>
      <c r="BU190" s="33" t="s">
        <v>1332</v>
      </c>
      <c r="BV190" s="33" t="s">
        <v>151</v>
      </c>
      <c r="BW190" s="33" t="s">
        <v>149</v>
      </c>
      <c r="BX190" s="33" t="s">
        <v>923</v>
      </c>
      <c r="BY190" s="33" t="s">
        <v>946</v>
      </c>
      <c r="CB190" s="33" t="s">
        <v>163</v>
      </c>
      <c r="CC190" s="33" t="s">
        <v>172</v>
      </c>
      <c r="CD190" s="33" t="s">
        <v>177</v>
      </c>
      <c r="CE190" s="33" t="s">
        <v>183</v>
      </c>
      <c r="CF190" s="33" t="s">
        <v>1333</v>
      </c>
      <c r="CG190" s="33" t="s">
        <v>155</v>
      </c>
      <c r="CH190" s="33" t="s">
        <v>772</v>
      </c>
      <c r="CI190" s="33" t="s">
        <v>870</v>
      </c>
      <c r="CJ190" s="33" t="s">
        <v>1031</v>
      </c>
    </row>
    <row r="191" spans="1:88" ht="12.75" x14ac:dyDescent="0.2">
      <c r="A191" s="36">
        <v>42740.463043750002</v>
      </c>
      <c r="B191" s="33">
        <v>2</v>
      </c>
      <c r="C191" s="33">
        <v>5</v>
      </c>
      <c r="D191" s="33">
        <v>1</v>
      </c>
      <c r="E191" s="33">
        <v>5</v>
      </c>
      <c r="F191" s="33">
        <v>1</v>
      </c>
      <c r="G191" s="33">
        <v>5</v>
      </c>
      <c r="H191" s="33">
        <v>1</v>
      </c>
      <c r="I191" s="33">
        <v>5</v>
      </c>
      <c r="J191" s="33">
        <v>5</v>
      </c>
      <c r="K191" s="33">
        <v>3</v>
      </c>
      <c r="L191" s="33">
        <v>1</v>
      </c>
      <c r="M191" s="33">
        <v>3</v>
      </c>
      <c r="N191" s="33">
        <v>2</v>
      </c>
      <c r="O191" s="33">
        <v>2</v>
      </c>
      <c r="P191" s="33">
        <v>3</v>
      </c>
      <c r="Q191" s="33">
        <v>4</v>
      </c>
      <c r="R191" s="33">
        <v>2</v>
      </c>
      <c r="S191" s="33">
        <v>1</v>
      </c>
      <c r="T191" s="33">
        <v>1</v>
      </c>
      <c r="U191" s="33">
        <v>5</v>
      </c>
      <c r="V191" s="33">
        <v>2</v>
      </c>
      <c r="W191" s="33">
        <v>4</v>
      </c>
      <c r="X191" s="33">
        <v>3</v>
      </c>
      <c r="Y191" s="33">
        <v>4</v>
      </c>
      <c r="Z191" s="33">
        <v>4</v>
      </c>
      <c r="AA191" s="33">
        <v>4</v>
      </c>
      <c r="AB191" s="33">
        <v>4</v>
      </c>
      <c r="AC191" s="33">
        <v>4</v>
      </c>
      <c r="AD191" s="33">
        <v>3</v>
      </c>
      <c r="AE191" s="33">
        <v>3</v>
      </c>
      <c r="AF191" s="33">
        <v>4</v>
      </c>
      <c r="AG191" s="33">
        <v>3</v>
      </c>
      <c r="AH191" s="33">
        <v>4</v>
      </c>
      <c r="AI191" s="33">
        <v>4</v>
      </c>
      <c r="AJ191" s="33">
        <v>1</v>
      </c>
      <c r="AK191" s="33">
        <v>5</v>
      </c>
      <c r="AL191" s="33">
        <v>1</v>
      </c>
      <c r="AM191" s="33">
        <v>5</v>
      </c>
      <c r="AN191" s="33">
        <v>1</v>
      </c>
      <c r="AO191" s="33">
        <v>5</v>
      </c>
      <c r="AP191" s="33">
        <v>2</v>
      </c>
      <c r="AQ191" s="33">
        <v>5</v>
      </c>
      <c r="AR191" s="33">
        <v>4</v>
      </c>
      <c r="AS191" s="33">
        <v>3</v>
      </c>
      <c r="AT191" s="33">
        <v>1</v>
      </c>
      <c r="AU191" s="33">
        <v>1</v>
      </c>
      <c r="AV191" s="33">
        <v>1</v>
      </c>
      <c r="AW191" s="33">
        <v>1</v>
      </c>
      <c r="AX191" s="33">
        <v>3</v>
      </c>
      <c r="AY191" s="33">
        <v>3</v>
      </c>
      <c r="AZ191" s="33">
        <v>1</v>
      </c>
      <c r="BA191" s="33">
        <v>1</v>
      </c>
      <c r="BB191" s="33">
        <v>1</v>
      </c>
      <c r="BC191" s="33">
        <v>5</v>
      </c>
      <c r="BD191" s="33">
        <v>1</v>
      </c>
      <c r="BF191" s="33">
        <v>4</v>
      </c>
      <c r="BG191" s="33">
        <v>5</v>
      </c>
      <c r="BH191" s="33">
        <v>5</v>
      </c>
      <c r="BI191" s="33">
        <v>3</v>
      </c>
      <c r="BJ191" s="33">
        <v>3</v>
      </c>
      <c r="BK191" s="33">
        <v>3</v>
      </c>
      <c r="BL191" s="33">
        <v>4</v>
      </c>
      <c r="BM191" s="33">
        <v>5</v>
      </c>
      <c r="BN191" s="33">
        <v>4</v>
      </c>
      <c r="BO191" s="33">
        <v>3</v>
      </c>
      <c r="BP191" s="33">
        <v>5</v>
      </c>
      <c r="BQ191" s="33">
        <v>4</v>
      </c>
      <c r="BR191" s="33">
        <v>4</v>
      </c>
      <c r="BS191" s="33">
        <v>4</v>
      </c>
      <c r="BT191" s="33">
        <v>4</v>
      </c>
      <c r="BV191" s="33" t="s">
        <v>151</v>
      </c>
      <c r="BW191" s="33" t="s">
        <v>149</v>
      </c>
      <c r="CB191" s="33" t="s">
        <v>163</v>
      </c>
      <c r="CC191" s="33" t="s">
        <v>170</v>
      </c>
      <c r="CD191" s="33" t="s">
        <v>176</v>
      </c>
      <c r="CE191" s="33" t="s">
        <v>183</v>
      </c>
      <c r="CF191" s="33" t="s">
        <v>1053</v>
      </c>
      <c r="CG191" s="33" t="s">
        <v>204</v>
      </c>
      <c r="CH191" s="33" t="s">
        <v>1125</v>
      </c>
      <c r="CI191" s="33" t="s">
        <v>1334</v>
      </c>
      <c r="CJ191" s="33" t="s">
        <v>214</v>
      </c>
    </row>
    <row r="192" spans="1:88" ht="12.75" x14ac:dyDescent="0.2">
      <c r="A192" s="36">
        <v>42740.464722615739</v>
      </c>
      <c r="B192" s="33">
        <v>2</v>
      </c>
      <c r="C192" s="33">
        <v>5</v>
      </c>
      <c r="D192" s="33">
        <v>5</v>
      </c>
      <c r="E192" s="33">
        <v>4</v>
      </c>
      <c r="F192" s="33">
        <v>2</v>
      </c>
      <c r="G192" s="33">
        <v>5</v>
      </c>
      <c r="H192" s="33">
        <v>5</v>
      </c>
      <c r="I192" s="33">
        <v>5</v>
      </c>
      <c r="J192" s="33">
        <v>5</v>
      </c>
      <c r="K192" s="33">
        <v>4</v>
      </c>
      <c r="L192" s="33">
        <v>1</v>
      </c>
      <c r="M192" s="33">
        <v>3</v>
      </c>
      <c r="N192" s="33">
        <v>3</v>
      </c>
      <c r="O192" s="33">
        <v>3</v>
      </c>
      <c r="P192" s="33">
        <v>3</v>
      </c>
      <c r="Q192" s="33">
        <v>1</v>
      </c>
      <c r="R192" s="33">
        <v>2</v>
      </c>
      <c r="S192" s="33">
        <v>1</v>
      </c>
      <c r="T192" s="33">
        <v>4</v>
      </c>
      <c r="U192" s="33">
        <v>1</v>
      </c>
      <c r="V192" s="33">
        <v>3</v>
      </c>
      <c r="W192" s="33">
        <v>5</v>
      </c>
      <c r="X192" s="33">
        <v>5</v>
      </c>
      <c r="Y192" s="33">
        <v>5</v>
      </c>
      <c r="Z192" s="33">
        <v>5</v>
      </c>
      <c r="AA192" s="33">
        <v>5</v>
      </c>
      <c r="AB192" s="33">
        <v>5</v>
      </c>
      <c r="AC192" s="33">
        <v>5</v>
      </c>
      <c r="AD192" s="33">
        <v>5</v>
      </c>
      <c r="AE192" s="33">
        <v>5</v>
      </c>
      <c r="AF192" s="33">
        <v>3</v>
      </c>
      <c r="AG192" s="33">
        <v>5</v>
      </c>
      <c r="AH192" s="33">
        <v>5</v>
      </c>
      <c r="AI192" s="33">
        <v>3</v>
      </c>
      <c r="AJ192" s="33">
        <v>5</v>
      </c>
      <c r="AK192" s="33">
        <v>5</v>
      </c>
      <c r="AL192" s="33">
        <v>5</v>
      </c>
      <c r="AM192" s="33">
        <v>5</v>
      </c>
      <c r="AN192" s="33">
        <v>2</v>
      </c>
      <c r="AO192" s="33">
        <v>5</v>
      </c>
      <c r="AP192" s="33">
        <v>5</v>
      </c>
      <c r="AQ192" s="33">
        <v>5</v>
      </c>
      <c r="AR192" s="33">
        <v>5</v>
      </c>
      <c r="AS192" s="33">
        <v>3</v>
      </c>
      <c r="AT192" s="33">
        <v>3</v>
      </c>
      <c r="AU192" s="33">
        <v>4</v>
      </c>
      <c r="AV192" s="33">
        <v>2</v>
      </c>
      <c r="AW192" s="33">
        <v>3</v>
      </c>
      <c r="AX192" s="33">
        <v>5</v>
      </c>
      <c r="AY192" s="33">
        <v>4</v>
      </c>
      <c r="AZ192" s="33">
        <v>2</v>
      </c>
      <c r="BA192" s="33">
        <v>2</v>
      </c>
      <c r="BB192" s="33">
        <v>4</v>
      </c>
      <c r="BC192" s="33">
        <v>4</v>
      </c>
      <c r="BD192" s="33">
        <v>3</v>
      </c>
      <c r="BF192" s="33">
        <v>5</v>
      </c>
      <c r="BG192" s="33">
        <v>5</v>
      </c>
      <c r="BH192" s="33">
        <v>5</v>
      </c>
      <c r="BI192" s="33">
        <v>5</v>
      </c>
      <c r="BJ192" s="33">
        <v>4</v>
      </c>
      <c r="BK192" s="33">
        <v>5</v>
      </c>
      <c r="BL192" s="33">
        <v>5</v>
      </c>
      <c r="BM192" s="33">
        <v>5</v>
      </c>
      <c r="BN192" s="33">
        <v>4</v>
      </c>
      <c r="BO192" s="33">
        <v>4</v>
      </c>
      <c r="BP192" s="33">
        <v>4</v>
      </c>
      <c r="BQ192" s="33">
        <v>5</v>
      </c>
      <c r="BR192" s="33">
        <v>4</v>
      </c>
      <c r="BS192" s="33">
        <v>4</v>
      </c>
      <c r="BT192" s="33">
        <v>5</v>
      </c>
      <c r="BU192" s="33" t="s">
        <v>1335</v>
      </c>
      <c r="BV192" s="33" t="s">
        <v>151</v>
      </c>
      <c r="BW192" s="33" t="s">
        <v>145</v>
      </c>
      <c r="BX192" s="33" t="s">
        <v>954</v>
      </c>
      <c r="CB192" s="33" t="s">
        <v>162</v>
      </c>
      <c r="CC192" s="33" t="s">
        <v>169</v>
      </c>
      <c r="CD192" s="33" t="s">
        <v>176</v>
      </c>
      <c r="CE192" s="33" t="s">
        <v>183</v>
      </c>
      <c r="CF192" s="33" t="s">
        <v>379</v>
      </c>
      <c r="CG192" s="33" t="s">
        <v>204</v>
      </c>
      <c r="CH192" s="33" t="s">
        <v>1125</v>
      </c>
      <c r="CI192" s="33" t="s">
        <v>208</v>
      </c>
      <c r="CJ192" s="33" t="s">
        <v>1336</v>
      </c>
    </row>
    <row r="193" spans="1:88" ht="12.75" x14ac:dyDescent="0.2">
      <c r="A193" s="36">
        <v>42740.465233101851</v>
      </c>
      <c r="B193" s="33">
        <v>1</v>
      </c>
      <c r="C193" s="33">
        <v>3</v>
      </c>
      <c r="D193" s="33">
        <v>2</v>
      </c>
      <c r="E193" s="33">
        <v>1</v>
      </c>
      <c r="F193" s="33">
        <v>2</v>
      </c>
      <c r="G193" s="33">
        <v>3</v>
      </c>
      <c r="H193" s="33">
        <v>1</v>
      </c>
      <c r="I193" s="33">
        <v>4</v>
      </c>
      <c r="J193" s="33">
        <v>2</v>
      </c>
      <c r="K193" s="33">
        <v>3</v>
      </c>
      <c r="L193" s="33">
        <v>5</v>
      </c>
      <c r="M193" s="33">
        <v>4</v>
      </c>
      <c r="N193" s="33">
        <v>3</v>
      </c>
      <c r="O193" s="33">
        <v>5</v>
      </c>
      <c r="P193" s="33">
        <v>4</v>
      </c>
      <c r="Q193" s="33">
        <v>4</v>
      </c>
      <c r="R193" s="33">
        <v>5</v>
      </c>
      <c r="S193" s="33">
        <v>1</v>
      </c>
      <c r="T193" s="33">
        <v>4</v>
      </c>
      <c r="U193" s="33">
        <v>1</v>
      </c>
      <c r="V193" s="33">
        <v>1</v>
      </c>
      <c r="W193" s="33" t="s">
        <v>5</v>
      </c>
      <c r="X193" s="33" t="s">
        <v>5</v>
      </c>
      <c r="Y193" s="33" t="s">
        <v>5</v>
      </c>
      <c r="Z193" s="33" t="s">
        <v>5</v>
      </c>
      <c r="AA193" s="33" t="s">
        <v>5</v>
      </c>
      <c r="AB193" s="33" t="s">
        <v>5</v>
      </c>
      <c r="AC193" s="33" t="s">
        <v>5</v>
      </c>
      <c r="AD193" s="33" t="s">
        <v>5</v>
      </c>
      <c r="AE193" s="33" t="s">
        <v>5</v>
      </c>
      <c r="AF193" s="33" t="s">
        <v>5</v>
      </c>
      <c r="AG193" s="33" t="s">
        <v>5</v>
      </c>
      <c r="AH193" s="33" t="s">
        <v>5</v>
      </c>
      <c r="AI193" s="33" t="s">
        <v>5</v>
      </c>
      <c r="AJ193" s="33">
        <v>1</v>
      </c>
      <c r="AK193" s="33">
        <v>1</v>
      </c>
      <c r="AL193" s="33">
        <v>1</v>
      </c>
      <c r="AM193" s="33">
        <v>3</v>
      </c>
      <c r="AN193" s="33">
        <v>1</v>
      </c>
      <c r="AO193" s="33">
        <v>4</v>
      </c>
      <c r="AP193" s="33">
        <v>1</v>
      </c>
      <c r="AQ193" s="33">
        <v>1</v>
      </c>
      <c r="AR193" s="33">
        <v>1</v>
      </c>
      <c r="AS193" s="33">
        <v>3</v>
      </c>
      <c r="AT193" s="33">
        <v>5</v>
      </c>
      <c r="AU193" s="33">
        <v>5</v>
      </c>
      <c r="AV193" s="33">
        <v>4</v>
      </c>
      <c r="AW193" s="33">
        <v>5</v>
      </c>
      <c r="AX193" s="33">
        <v>1</v>
      </c>
      <c r="AY193" s="33">
        <v>5</v>
      </c>
      <c r="AZ193" s="33">
        <v>5</v>
      </c>
      <c r="BA193" s="33">
        <v>1</v>
      </c>
      <c r="BB193" s="33">
        <v>5</v>
      </c>
      <c r="BC193" s="33">
        <v>1</v>
      </c>
      <c r="BD193" s="33">
        <v>1</v>
      </c>
      <c r="BF193" s="33">
        <v>5</v>
      </c>
      <c r="BG193" s="33">
        <v>2</v>
      </c>
      <c r="BH193" s="33">
        <v>4</v>
      </c>
      <c r="BI193" s="33">
        <v>2</v>
      </c>
      <c r="BJ193" s="33">
        <v>5</v>
      </c>
      <c r="BK193" s="33">
        <v>5</v>
      </c>
      <c r="BL193" s="33">
        <v>3</v>
      </c>
      <c r="BM193" s="33">
        <v>4</v>
      </c>
      <c r="BN193" s="33">
        <v>5</v>
      </c>
      <c r="BO193" s="33">
        <v>3</v>
      </c>
      <c r="BP193" s="33">
        <v>3</v>
      </c>
      <c r="BQ193" s="33">
        <v>3</v>
      </c>
      <c r="BR193" s="33">
        <v>4</v>
      </c>
      <c r="BS193" s="33">
        <v>4</v>
      </c>
      <c r="BT193" s="33">
        <v>5</v>
      </c>
      <c r="BV193" s="33" t="s">
        <v>151</v>
      </c>
      <c r="BW193" s="33" t="s">
        <v>146</v>
      </c>
      <c r="BZ193" s="33" t="s">
        <v>1065</v>
      </c>
      <c r="CB193" s="33" t="s">
        <v>162</v>
      </c>
      <c r="CC193" s="33" t="s">
        <v>169</v>
      </c>
      <c r="CD193" s="33" t="s">
        <v>176</v>
      </c>
      <c r="CE193" s="33" t="s">
        <v>188</v>
      </c>
    </row>
    <row r="194" spans="1:88" ht="12.75" x14ac:dyDescent="0.2">
      <c r="A194" s="36">
        <v>42740.465277060182</v>
      </c>
      <c r="B194" s="33">
        <v>5</v>
      </c>
      <c r="C194" s="33">
        <v>4</v>
      </c>
      <c r="D194" s="33">
        <v>3</v>
      </c>
      <c r="E194" s="33">
        <v>2</v>
      </c>
      <c r="F194" s="33">
        <v>1</v>
      </c>
      <c r="G194" s="33">
        <v>4</v>
      </c>
      <c r="H194" s="33">
        <v>5</v>
      </c>
      <c r="I194" s="33">
        <v>5</v>
      </c>
      <c r="J194" s="33">
        <v>2</v>
      </c>
      <c r="K194" s="33">
        <v>3</v>
      </c>
      <c r="L194" s="33">
        <v>2</v>
      </c>
      <c r="M194" s="33">
        <v>4</v>
      </c>
      <c r="N194" s="33">
        <v>1</v>
      </c>
      <c r="O194" s="33">
        <v>2</v>
      </c>
      <c r="P194" s="33">
        <v>4</v>
      </c>
      <c r="Q194" s="33">
        <v>2</v>
      </c>
      <c r="R194" s="33">
        <v>3</v>
      </c>
      <c r="S194" s="33">
        <v>2</v>
      </c>
      <c r="T194" s="33">
        <v>4</v>
      </c>
      <c r="U194" s="33">
        <v>2</v>
      </c>
      <c r="V194" s="33" t="s">
        <v>5</v>
      </c>
      <c r="W194" s="33">
        <v>5</v>
      </c>
      <c r="X194" s="33">
        <v>2</v>
      </c>
      <c r="Y194" s="33">
        <v>5</v>
      </c>
      <c r="Z194" s="33">
        <v>4</v>
      </c>
      <c r="AA194" s="33">
        <v>5</v>
      </c>
      <c r="AB194" s="33">
        <v>2</v>
      </c>
      <c r="AC194" s="33">
        <v>5</v>
      </c>
      <c r="AD194" s="33">
        <v>4</v>
      </c>
      <c r="AE194" s="33">
        <v>4</v>
      </c>
      <c r="AF194" s="33">
        <v>5</v>
      </c>
      <c r="AG194" s="33">
        <v>4</v>
      </c>
      <c r="AH194" s="33">
        <v>5</v>
      </c>
      <c r="AI194" s="33">
        <v>4</v>
      </c>
      <c r="AJ194" s="33">
        <v>5</v>
      </c>
      <c r="AK194" s="33">
        <v>5</v>
      </c>
      <c r="AL194" s="33">
        <v>3</v>
      </c>
      <c r="AM194" s="33">
        <v>2</v>
      </c>
      <c r="AN194" s="33">
        <v>1</v>
      </c>
      <c r="AO194" s="33">
        <v>4</v>
      </c>
      <c r="AP194" s="33">
        <v>4</v>
      </c>
      <c r="AQ194" s="33">
        <v>5</v>
      </c>
      <c r="AR194" s="33">
        <v>4</v>
      </c>
      <c r="AS194" s="33">
        <v>3</v>
      </c>
      <c r="AT194" s="33">
        <v>3</v>
      </c>
      <c r="AU194" s="33">
        <v>4</v>
      </c>
      <c r="AV194" s="33">
        <v>1</v>
      </c>
      <c r="AW194" s="33">
        <v>3</v>
      </c>
      <c r="AX194" s="33">
        <v>5</v>
      </c>
      <c r="AY194" s="33">
        <v>3</v>
      </c>
      <c r="AZ194" s="33">
        <v>4</v>
      </c>
      <c r="BA194" s="33">
        <v>2</v>
      </c>
      <c r="BB194" s="33">
        <v>3</v>
      </c>
      <c r="BC194" s="33">
        <v>2</v>
      </c>
      <c r="BD194" s="33" t="s">
        <v>5</v>
      </c>
      <c r="BE194" s="33" t="s">
        <v>1337</v>
      </c>
      <c r="BF194" s="33" t="s">
        <v>5</v>
      </c>
      <c r="BG194" s="33">
        <v>5</v>
      </c>
      <c r="BH194" s="33" t="s">
        <v>5</v>
      </c>
      <c r="BI194" s="33" t="s">
        <v>5</v>
      </c>
      <c r="BJ194" s="33">
        <v>3</v>
      </c>
      <c r="BK194" s="33">
        <v>2</v>
      </c>
      <c r="BL194" s="33">
        <v>2</v>
      </c>
      <c r="BM194" s="33">
        <v>5</v>
      </c>
      <c r="BN194" s="33">
        <v>3</v>
      </c>
      <c r="BO194" s="33">
        <v>1</v>
      </c>
      <c r="BP194" s="33">
        <v>4</v>
      </c>
      <c r="BQ194" s="33">
        <v>4</v>
      </c>
      <c r="BR194" s="33">
        <v>4</v>
      </c>
      <c r="BS194" s="33">
        <v>4</v>
      </c>
      <c r="BT194" s="33">
        <v>4</v>
      </c>
      <c r="BU194" s="33" t="s">
        <v>1338</v>
      </c>
      <c r="BV194" s="33" t="s">
        <v>151</v>
      </c>
      <c r="BW194" s="33" t="s">
        <v>147</v>
      </c>
      <c r="BX194" s="33" t="s">
        <v>1009</v>
      </c>
      <c r="CB194" s="33" t="s">
        <v>162</v>
      </c>
      <c r="CC194" s="33" t="s">
        <v>172</v>
      </c>
      <c r="CD194" s="33" t="s">
        <v>176</v>
      </c>
      <c r="CE194" s="33" t="s">
        <v>184</v>
      </c>
      <c r="CF194" s="33" t="s">
        <v>1339</v>
      </c>
      <c r="CG194" s="33" t="s">
        <v>153</v>
      </c>
      <c r="CH194" s="33" t="s">
        <v>1340</v>
      </c>
      <c r="CI194" s="33" t="s">
        <v>208</v>
      </c>
      <c r="CJ194" s="33" t="s">
        <v>214</v>
      </c>
    </row>
    <row r="195" spans="1:88" ht="12.75" x14ac:dyDescent="0.2">
      <c r="A195" s="36">
        <v>42740.46681701389</v>
      </c>
      <c r="B195" s="33">
        <v>2</v>
      </c>
      <c r="C195" s="33">
        <v>5</v>
      </c>
      <c r="D195" s="33">
        <v>5</v>
      </c>
      <c r="E195" s="33">
        <v>4</v>
      </c>
      <c r="F195" s="33">
        <v>2</v>
      </c>
      <c r="G195" s="33">
        <v>5</v>
      </c>
      <c r="H195" s="33">
        <v>4</v>
      </c>
      <c r="I195" s="33">
        <v>2</v>
      </c>
      <c r="J195" s="33">
        <v>2</v>
      </c>
      <c r="K195" s="33">
        <v>4</v>
      </c>
      <c r="L195" s="33">
        <v>5</v>
      </c>
      <c r="M195" s="33">
        <v>3</v>
      </c>
      <c r="N195" s="33">
        <v>4</v>
      </c>
      <c r="O195" s="33">
        <v>5</v>
      </c>
      <c r="P195" s="33">
        <v>4</v>
      </c>
      <c r="Q195" s="33">
        <v>5</v>
      </c>
      <c r="R195" s="33">
        <v>5</v>
      </c>
      <c r="S195" s="33">
        <v>1</v>
      </c>
      <c r="T195" s="33">
        <v>5</v>
      </c>
      <c r="U195" s="33">
        <v>2</v>
      </c>
      <c r="V195" s="33">
        <v>1</v>
      </c>
      <c r="W195" s="33">
        <v>5</v>
      </c>
      <c r="X195" s="33">
        <v>3</v>
      </c>
      <c r="Y195" s="33">
        <v>5</v>
      </c>
      <c r="Z195" s="33">
        <v>5</v>
      </c>
      <c r="AA195" s="33">
        <v>5</v>
      </c>
      <c r="AB195" s="33">
        <v>5</v>
      </c>
      <c r="AC195" s="33">
        <v>5</v>
      </c>
      <c r="AD195" s="33">
        <v>5</v>
      </c>
      <c r="AE195" s="33">
        <v>5</v>
      </c>
      <c r="AF195" s="33">
        <v>5</v>
      </c>
      <c r="AG195" s="33">
        <v>5</v>
      </c>
      <c r="AH195" s="33">
        <v>4</v>
      </c>
      <c r="AI195" s="33">
        <v>5</v>
      </c>
      <c r="AJ195" s="33">
        <v>2</v>
      </c>
      <c r="AK195" s="33">
        <v>5</v>
      </c>
      <c r="AL195" s="33">
        <v>5</v>
      </c>
      <c r="AM195" s="33">
        <v>4</v>
      </c>
      <c r="AN195" s="33">
        <v>2</v>
      </c>
      <c r="AO195" s="33">
        <v>5</v>
      </c>
      <c r="AP195" s="33">
        <v>5</v>
      </c>
      <c r="AQ195" s="33">
        <v>2</v>
      </c>
      <c r="AR195" s="33">
        <v>2</v>
      </c>
      <c r="AS195" s="33">
        <v>5</v>
      </c>
      <c r="AT195" s="33">
        <v>5</v>
      </c>
      <c r="AU195" s="33">
        <v>4</v>
      </c>
      <c r="AV195" s="33">
        <v>4</v>
      </c>
      <c r="AW195" s="33">
        <v>5</v>
      </c>
      <c r="AX195" s="33">
        <v>4</v>
      </c>
      <c r="AY195" s="33">
        <v>5</v>
      </c>
      <c r="AZ195" s="33">
        <v>5</v>
      </c>
      <c r="BA195" s="33">
        <v>1</v>
      </c>
      <c r="BB195" s="33">
        <v>5</v>
      </c>
      <c r="BC195" s="33">
        <v>4</v>
      </c>
      <c r="BD195" s="33">
        <v>1</v>
      </c>
      <c r="BF195" s="33" t="s">
        <v>5</v>
      </c>
      <c r="BG195" s="33" t="s">
        <v>5</v>
      </c>
      <c r="BH195" s="33">
        <v>5</v>
      </c>
      <c r="BI195" s="33">
        <v>5</v>
      </c>
      <c r="BJ195" s="33" t="s">
        <v>5</v>
      </c>
      <c r="BK195" s="33" t="s">
        <v>5</v>
      </c>
      <c r="BL195" s="33">
        <v>3</v>
      </c>
      <c r="BM195" s="33" t="s">
        <v>5</v>
      </c>
      <c r="BN195" s="33">
        <v>5</v>
      </c>
      <c r="BO195" s="33" t="s">
        <v>5</v>
      </c>
      <c r="BP195" s="33">
        <v>5</v>
      </c>
      <c r="BQ195" s="33">
        <v>5</v>
      </c>
      <c r="BR195" s="33">
        <v>5</v>
      </c>
      <c r="BS195" s="33">
        <v>4</v>
      </c>
      <c r="BT195" s="33">
        <v>5</v>
      </c>
      <c r="BU195" s="33" t="s">
        <v>1341</v>
      </c>
      <c r="BV195" s="33" t="s">
        <v>151</v>
      </c>
      <c r="BW195" s="33" t="s">
        <v>147</v>
      </c>
      <c r="CB195" s="33" t="s">
        <v>162</v>
      </c>
      <c r="CC195" s="33" t="s">
        <v>171</v>
      </c>
      <c r="CD195" s="33" t="s">
        <v>176</v>
      </c>
      <c r="CE195" s="33" t="s">
        <v>1342</v>
      </c>
      <c r="CF195" s="33" t="s">
        <v>1343</v>
      </c>
      <c r="CG195" s="33" t="s">
        <v>203</v>
      </c>
      <c r="CH195" s="33" t="s">
        <v>1287</v>
      </c>
      <c r="CI195" s="33" t="s">
        <v>208</v>
      </c>
      <c r="CJ195" s="33" t="s">
        <v>214</v>
      </c>
    </row>
    <row r="196" spans="1:88" ht="12.75" x14ac:dyDescent="0.2">
      <c r="A196" s="36">
        <v>42740.469326990744</v>
      </c>
      <c r="B196" s="33">
        <v>5</v>
      </c>
      <c r="C196" s="33">
        <v>1</v>
      </c>
      <c r="D196" s="33">
        <v>1</v>
      </c>
      <c r="E196" s="33">
        <v>5</v>
      </c>
      <c r="F196" s="33">
        <v>1</v>
      </c>
      <c r="G196" s="33">
        <v>1</v>
      </c>
      <c r="H196" s="33">
        <v>1</v>
      </c>
      <c r="I196" s="33">
        <v>3</v>
      </c>
      <c r="J196" s="33">
        <v>4</v>
      </c>
      <c r="K196" s="33">
        <v>2</v>
      </c>
      <c r="L196" s="33">
        <v>1</v>
      </c>
      <c r="M196" s="33">
        <v>3</v>
      </c>
      <c r="N196" s="33">
        <v>1</v>
      </c>
      <c r="O196" s="33">
        <v>5</v>
      </c>
      <c r="P196" s="33">
        <v>1</v>
      </c>
      <c r="Q196" s="33">
        <v>1</v>
      </c>
      <c r="R196" s="33">
        <v>3</v>
      </c>
      <c r="S196" s="33">
        <v>3</v>
      </c>
      <c r="T196" s="33">
        <v>1</v>
      </c>
      <c r="U196" s="33">
        <v>2</v>
      </c>
      <c r="V196" s="33">
        <v>1</v>
      </c>
      <c r="W196" s="33">
        <v>5</v>
      </c>
      <c r="X196" s="33">
        <v>2</v>
      </c>
      <c r="Y196" s="33">
        <v>5</v>
      </c>
      <c r="Z196" s="33">
        <v>3</v>
      </c>
      <c r="AA196" s="33">
        <v>4</v>
      </c>
      <c r="AB196" s="33" t="s">
        <v>5</v>
      </c>
      <c r="AC196" s="33">
        <v>5</v>
      </c>
      <c r="AD196" s="33">
        <v>3</v>
      </c>
      <c r="AE196" s="33">
        <v>1</v>
      </c>
      <c r="AF196" s="33">
        <v>4</v>
      </c>
      <c r="AG196" s="33">
        <v>2</v>
      </c>
      <c r="AH196" s="33">
        <v>5</v>
      </c>
      <c r="AI196" s="33">
        <v>3</v>
      </c>
      <c r="AJ196" s="33">
        <v>5</v>
      </c>
      <c r="AK196" s="33">
        <v>1</v>
      </c>
      <c r="AL196" s="33">
        <v>1</v>
      </c>
      <c r="AM196" s="33">
        <v>4</v>
      </c>
      <c r="AN196" s="33">
        <v>1</v>
      </c>
      <c r="AO196" s="33">
        <v>1</v>
      </c>
      <c r="AP196" s="33">
        <v>1</v>
      </c>
      <c r="AQ196" s="33">
        <v>3</v>
      </c>
      <c r="AR196" s="33">
        <v>3</v>
      </c>
      <c r="AS196" s="33">
        <v>4</v>
      </c>
      <c r="AT196" s="33">
        <v>2</v>
      </c>
      <c r="AU196" s="33">
        <v>1</v>
      </c>
      <c r="AV196" s="33">
        <v>1</v>
      </c>
      <c r="AW196" s="33">
        <v>4</v>
      </c>
      <c r="AX196" s="33">
        <v>1</v>
      </c>
      <c r="AY196" s="33">
        <v>1</v>
      </c>
      <c r="AZ196" s="33">
        <v>4</v>
      </c>
      <c r="BA196" s="33">
        <v>4</v>
      </c>
      <c r="BB196" s="33">
        <v>1</v>
      </c>
      <c r="BC196" s="33">
        <v>3</v>
      </c>
      <c r="BD196" s="33">
        <v>1</v>
      </c>
      <c r="BF196" s="33">
        <v>4</v>
      </c>
      <c r="BG196" s="33" t="s">
        <v>5</v>
      </c>
      <c r="BH196" s="33" t="s">
        <v>5</v>
      </c>
      <c r="BI196" s="33">
        <v>3</v>
      </c>
      <c r="BJ196" s="33">
        <v>4</v>
      </c>
      <c r="BK196" s="33" t="s">
        <v>5</v>
      </c>
      <c r="BL196" s="33" t="s">
        <v>5</v>
      </c>
      <c r="BM196" s="33">
        <v>3</v>
      </c>
      <c r="BN196" s="33">
        <v>3</v>
      </c>
      <c r="BO196" s="33">
        <v>2</v>
      </c>
      <c r="BP196" s="33">
        <v>3</v>
      </c>
      <c r="BQ196" s="33">
        <v>3</v>
      </c>
      <c r="BR196" s="33">
        <v>4</v>
      </c>
      <c r="BS196" s="33">
        <v>3</v>
      </c>
      <c r="BT196" s="33">
        <v>4</v>
      </c>
      <c r="BU196" s="33" t="s">
        <v>1344</v>
      </c>
      <c r="BV196" s="33" t="s">
        <v>151</v>
      </c>
      <c r="BW196" s="33" t="s">
        <v>145</v>
      </c>
      <c r="CB196" s="33" t="s">
        <v>163</v>
      </c>
      <c r="CC196" s="33" t="s">
        <v>170</v>
      </c>
      <c r="CD196" s="33" t="s">
        <v>176</v>
      </c>
      <c r="CE196" s="33" t="s">
        <v>183</v>
      </c>
      <c r="CF196" s="33" t="s">
        <v>439</v>
      </c>
      <c r="CG196" s="33" t="s">
        <v>1345</v>
      </c>
      <c r="CH196" s="33" t="s">
        <v>961</v>
      </c>
      <c r="CI196" s="33" t="s">
        <v>209</v>
      </c>
      <c r="CJ196" s="33" t="s">
        <v>1346</v>
      </c>
    </row>
    <row r="197" spans="1:88" ht="12.75" x14ac:dyDescent="0.2">
      <c r="A197" s="36">
        <v>42740.47027200232</v>
      </c>
      <c r="B197" s="33">
        <v>4</v>
      </c>
      <c r="C197" s="33">
        <v>5</v>
      </c>
      <c r="D197" s="33">
        <v>4</v>
      </c>
      <c r="E197" s="33">
        <v>5</v>
      </c>
      <c r="F197" s="33">
        <v>3</v>
      </c>
      <c r="G197" s="33">
        <v>5</v>
      </c>
      <c r="H197" s="33">
        <v>5</v>
      </c>
      <c r="I197" s="33">
        <v>5</v>
      </c>
      <c r="J197" s="33">
        <v>4</v>
      </c>
      <c r="K197" s="33">
        <v>3</v>
      </c>
      <c r="L197" s="33">
        <v>5</v>
      </c>
      <c r="M197" s="33">
        <v>5</v>
      </c>
      <c r="N197" s="33">
        <v>3</v>
      </c>
      <c r="O197" s="33">
        <v>5</v>
      </c>
      <c r="P197" s="33">
        <v>4</v>
      </c>
      <c r="Q197" s="33">
        <v>5</v>
      </c>
      <c r="R197" s="33">
        <v>5</v>
      </c>
      <c r="S197" s="33">
        <v>4</v>
      </c>
      <c r="T197" s="33">
        <v>3</v>
      </c>
      <c r="U197" s="33">
        <v>3</v>
      </c>
      <c r="V197" s="33">
        <v>2</v>
      </c>
      <c r="W197" s="33">
        <v>5</v>
      </c>
      <c r="X197" s="33">
        <v>5</v>
      </c>
      <c r="Y197" s="33">
        <v>5</v>
      </c>
      <c r="Z197" s="33">
        <v>5</v>
      </c>
      <c r="AA197" s="33">
        <v>4</v>
      </c>
      <c r="AB197" s="33">
        <v>5</v>
      </c>
      <c r="AC197" s="33">
        <v>5</v>
      </c>
      <c r="AD197" s="33">
        <v>2</v>
      </c>
      <c r="AE197" s="33">
        <v>4</v>
      </c>
      <c r="AF197" s="33">
        <v>2</v>
      </c>
      <c r="AG197" s="33">
        <v>4</v>
      </c>
      <c r="AH197" s="33">
        <v>4</v>
      </c>
      <c r="AI197" s="33">
        <v>3</v>
      </c>
      <c r="AJ197" s="33">
        <v>5</v>
      </c>
      <c r="AK197" s="33">
        <v>5</v>
      </c>
      <c r="AL197" s="33">
        <v>5</v>
      </c>
      <c r="AM197" s="33">
        <v>5</v>
      </c>
      <c r="AN197" s="33">
        <v>3</v>
      </c>
      <c r="AO197" s="33">
        <v>5</v>
      </c>
      <c r="AP197" s="33">
        <v>5</v>
      </c>
      <c r="AQ197" s="33">
        <v>5</v>
      </c>
      <c r="AR197" s="33">
        <v>4</v>
      </c>
      <c r="AS197" s="33">
        <v>4</v>
      </c>
      <c r="AT197" s="33">
        <v>4</v>
      </c>
      <c r="AU197" s="33">
        <v>4</v>
      </c>
      <c r="AV197" s="33">
        <v>3</v>
      </c>
      <c r="AW197" s="33">
        <v>5</v>
      </c>
      <c r="AX197" s="33">
        <v>4</v>
      </c>
      <c r="AY197" s="33">
        <v>5</v>
      </c>
      <c r="AZ197" s="33">
        <v>5</v>
      </c>
      <c r="BA197" s="33">
        <v>4</v>
      </c>
      <c r="BB197" s="33">
        <v>4</v>
      </c>
      <c r="BC197" s="33">
        <v>3</v>
      </c>
      <c r="BD197" s="33">
        <v>2</v>
      </c>
      <c r="BF197" s="33">
        <v>5</v>
      </c>
      <c r="BG197" s="33">
        <v>5</v>
      </c>
      <c r="BH197" s="33">
        <v>5</v>
      </c>
      <c r="BI197" s="33">
        <v>5</v>
      </c>
      <c r="BJ197" s="33">
        <v>5</v>
      </c>
      <c r="BK197" s="33">
        <v>5</v>
      </c>
      <c r="BL197" s="33">
        <v>5</v>
      </c>
      <c r="BM197" s="33">
        <v>5</v>
      </c>
      <c r="BN197" s="33">
        <v>4</v>
      </c>
      <c r="BO197" s="33">
        <v>3</v>
      </c>
      <c r="BP197" s="33">
        <v>4</v>
      </c>
      <c r="BQ197" s="33">
        <v>5</v>
      </c>
      <c r="BR197" s="33">
        <v>5</v>
      </c>
      <c r="BS197" s="33">
        <v>5</v>
      </c>
      <c r="BT197" s="33">
        <v>5</v>
      </c>
      <c r="BV197" s="33" t="s">
        <v>151</v>
      </c>
      <c r="BW197" s="33" t="s">
        <v>147</v>
      </c>
      <c r="CB197" s="33" t="s">
        <v>162</v>
      </c>
      <c r="CC197" s="33" t="s">
        <v>168</v>
      </c>
      <c r="CD197" s="33" t="s">
        <v>176</v>
      </c>
      <c r="CE197" s="33" t="s">
        <v>183</v>
      </c>
      <c r="CF197" s="33" t="s">
        <v>1347</v>
      </c>
      <c r="CG197" s="33" t="s">
        <v>205</v>
      </c>
      <c r="CH197" s="33" t="s">
        <v>320</v>
      </c>
      <c r="CI197" s="33" t="s">
        <v>208</v>
      </c>
      <c r="CJ197" s="33" t="s">
        <v>214</v>
      </c>
    </row>
    <row r="198" spans="1:88" ht="12.75" x14ac:dyDescent="0.2">
      <c r="A198" s="36">
        <v>42740.475265370369</v>
      </c>
      <c r="B198" s="33">
        <v>5</v>
      </c>
      <c r="C198" s="33" t="s">
        <v>5</v>
      </c>
      <c r="D198" s="33">
        <v>4</v>
      </c>
      <c r="E198" s="33">
        <v>4</v>
      </c>
      <c r="F198" s="33">
        <v>3</v>
      </c>
      <c r="G198" s="33">
        <v>5</v>
      </c>
      <c r="H198" s="33">
        <v>4</v>
      </c>
      <c r="I198" s="33">
        <v>4</v>
      </c>
      <c r="J198" s="33">
        <v>4</v>
      </c>
      <c r="K198" s="33">
        <v>4</v>
      </c>
      <c r="L198" s="33">
        <v>5</v>
      </c>
      <c r="M198" s="33">
        <v>5</v>
      </c>
      <c r="N198" s="33">
        <v>4</v>
      </c>
      <c r="O198" s="33">
        <v>4</v>
      </c>
      <c r="P198" s="33">
        <v>4</v>
      </c>
      <c r="Q198" s="33">
        <v>5</v>
      </c>
      <c r="R198" s="33">
        <v>4</v>
      </c>
      <c r="S198" s="33">
        <v>4</v>
      </c>
      <c r="T198" s="33">
        <v>4</v>
      </c>
      <c r="U198" s="33">
        <v>4</v>
      </c>
      <c r="V198" s="33">
        <v>3</v>
      </c>
      <c r="W198" s="33">
        <v>4</v>
      </c>
      <c r="X198" s="33">
        <v>4</v>
      </c>
      <c r="Y198" s="33">
        <v>4</v>
      </c>
      <c r="Z198" s="33">
        <v>4</v>
      </c>
      <c r="AA198" s="33">
        <v>4</v>
      </c>
      <c r="AB198" s="33">
        <v>4</v>
      </c>
      <c r="AC198" s="33">
        <v>3</v>
      </c>
      <c r="AD198" s="33">
        <v>4</v>
      </c>
      <c r="AE198" s="33">
        <v>4</v>
      </c>
      <c r="AF198" s="33">
        <v>4</v>
      </c>
      <c r="AG198" s="33">
        <v>5</v>
      </c>
      <c r="AH198" s="33">
        <v>4</v>
      </c>
      <c r="AI198" s="33">
        <v>4</v>
      </c>
      <c r="AJ198" s="33">
        <v>4</v>
      </c>
      <c r="AK198" s="33">
        <v>5</v>
      </c>
      <c r="AL198" s="33">
        <v>3</v>
      </c>
      <c r="AM198" s="33">
        <v>5</v>
      </c>
      <c r="AN198" s="33">
        <v>4</v>
      </c>
      <c r="AO198" s="33">
        <v>4</v>
      </c>
      <c r="AP198" s="33">
        <v>4</v>
      </c>
      <c r="AQ198" s="33">
        <v>4</v>
      </c>
      <c r="AR198" s="33">
        <v>4</v>
      </c>
      <c r="AS198" s="33">
        <v>4</v>
      </c>
      <c r="AT198" s="33">
        <v>4</v>
      </c>
      <c r="AU198" s="33">
        <v>5</v>
      </c>
      <c r="AV198" s="33">
        <v>4</v>
      </c>
      <c r="AW198" s="33">
        <v>4</v>
      </c>
      <c r="AX198" s="33">
        <v>4</v>
      </c>
      <c r="AY198" s="33">
        <v>4</v>
      </c>
      <c r="AZ198" s="33">
        <v>4</v>
      </c>
      <c r="BA198" s="33">
        <v>4</v>
      </c>
      <c r="BB198" s="33">
        <v>4</v>
      </c>
      <c r="BC198" s="33">
        <v>4</v>
      </c>
      <c r="BD198" s="33">
        <v>4</v>
      </c>
      <c r="BF198" s="33">
        <v>4</v>
      </c>
      <c r="BG198" s="33">
        <v>4</v>
      </c>
      <c r="BH198" s="33">
        <v>4</v>
      </c>
      <c r="BI198" s="33">
        <v>4</v>
      </c>
      <c r="BJ198" s="33">
        <v>4</v>
      </c>
      <c r="BK198" s="33">
        <v>3</v>
      </c>
      <c r="BL198" s="33">
        <v>4</v>
      </c>
      <c r="BM198" s="33">
        <v>4</v>
      </c>
      <c r="BO198" s="33">
        <v>3</v>
      </c>
      <c r="BP198" s="33">
        <v>4</v>
      </c>
      <c r="BQ198" s="33">
        <v>4</v>
      </c>
      <c r="BR198" s="33">
        <v>4</v>
      </c>
      <c r="BS198" s="33">
        <v>5</v>
      </c>
      <c r="BT198" s="33">
        <v>4</v>
      </c>
      <c r="BV198" s="33" t="s">
        <v>145</v>
      </c>
      <c r="CA198" s="33"/>
      <c r="CB198" s="33" t="s">
        <v>162</v>
      </c>
      <c r="CC198" s="33" t="s">
        <v>168</v>
      </c>
      <c r="CD198" s="33" t="s">
        <v>180</v>
      </c>
      <c r="CE198" s="33" t="s">
        <v>183</v>
      </c>
      <c r="CF198" s="33" t="s">
        <v>1348</v>
      </c>
      <c r="CG198" s="33" t="s">
        <v>155</v>
      </c>
      <c r="CH198" s="33" t="s">
        <v>628</v>
      </c>
      <c r="CI198" s="33" t="s">
        <v>158</v>
      </c>
      <c r="CJ198" s="33" t="s">
        <v>1349</v>
      </c>
    </row>
    <row r="199" spans="1:88" ht="12.75" x14ac:dyDescent="0.2">
      <c r="A199" s="36">
        <v>42740.481796296299</v>
      </c>
      <c r="B199" s="33">
        <v>3</v>
      </c>
      <c r="C199" s="33">
        <v>5</v>
      </c>
      <c r="D199" s="33">
        <v>5</v>
      </c>
      <c r="E199" s="33">
        <v>2</v>
      </c>
      <c r="F199" s="33">
        <v>2</v>
      </c>
      <c r="G199" s="33">
        <v>5</v>
      </c>
      <c r="H199" s="33">
        <v>3</v>
      </c>
      <c r="I199" s="33">
        <v>1</v>
      </c>
      <c r="J199" s="33">
        <v>2</v>
      </c>
      <c r="K199" s="33">
        <v>4</v>
      </c>
      <c r="L199" s="33">
        <v>3</v>
      </c>
      <c r="M199" s="33">
        <v>4</v>
      </c>
      <c r="N199" s="33">
        <v>5</v>
      </c>
      <c r="O199" s="33">
        <v>5</v>
      </c>
      <c r="P199" s="33">
        <v>2</v>
      </c>
      <c r="Q199" s="33">
        <v>3</v>
      </c>
      <c r="R199" s="33">
        <v>3</v>
      </c>
      <c r="S199" s="33">
        <v>2</v>
      </c>
      <c r="T199" s="33">
        <v>2</v>
      </c>
      <c r="U199" s="33">
        <v>5</v>
      </c>
      <c r="V199" s="33">
        <v>2</v>
      </c>
      <c r="W199" s="33">
        <v>5</v>
      </c>
      <c r="X199" s="33">
        <v>3</v>
      </c>
      <c r="Y199" s="33">
        <v>4</v>
      </c>
      <c r="Z199" s="33">
        <v>4</v>
      </c>
      <c r="AA199" s="33">
        <v>5</v>
      </c>
      <c r="AB199" s="33">
        <v>5</v>
      </c>
      <c r="AC199" s="33">
        <v>2</v>
      </c>
      <c r="AD199" s="33">
        <v>4</v>
      </c>
      <c r="AE199" s="33">
        <v>4</v>
      </c>
      <c r="AF199" s="33">
        <v>5</v>
      </c>
      <c r="AG199" s="33">
        <v>5</v>
      </c>
      <c r="AH199" s="33">
        <v>4</v>
      </c>
      <c r="AI199" s="33">
        <v>3</v>
      </c>
      <c r="AJ199" s="33">
        <v>4</v>
      </c>
      <c r="AK199" s="33">
        <v>5</v>
      </c>
      <c r="AL199" s="33">
        <v>5</v>
      </c>
      <c r="AM199" s="33">
        <v>4</v>
      </c>
      <c r="AN199" s="33">
        <v>3</v>
      </c>
      <c r="AO199" s="33">
        <v>5</v>
      </c>
      <c r="AP199" s="33">
        <v>5</v>
      </c>
      <c r="AQ199" s="33">
        <v>3</v>
      </c>
      <c r="AR199" s="33">
        <v>2</v>
      </c>
      <c r="AS199" s="33">
        <v>5</v>
      </c>
      <c r="AT199" s="33">
        <v>4</v>
      </c>
      <c r="AU199" s="33">
        <v>5</v>
      </c>
      <c r="AV199" s="33">
        <v>5</v>
      </c>
      <c r="AW199" s="33">
        <v>5</v>
      </c>
      <c r="AX199" s="33">
        <v>2</v>
      </c>
      <c r="AY199" s="33">
        <v>5</v>
      </c>
      <c r="AZ199" s="33">
        <v>5</v>
      </c>
      <c r="BA199" s="33">
        <v>4</v>
      </c>
      <c r="BB199" s="33">
        <v>2</v>
      </c>
      <c r="BC199" s="33">
        <v>5</v>
      </c>
      <c r="BD199" s="33">
        <v>3</v>
      </c>
      <c r="BE199" s="33" t="s">
        <v>1350</v>
      </c>
      <c r="BF199" s="33">
        <v>4</v>
      </c>
      <c r="BG199" s="33">
        <v>5</v>
      </c>
      <c r="BH199" s="33">
        <v>5</v>
      </c>
      <c r="BI199" s="33">
        <v>3</v>
      </c>
      <c r="BJ199" s="33">
        <v>4</v>
      </c>
      <c r="BK199" s="33">
        <v>3</v>
      </c>
      <c r="BL199" s="33">
        <v>5</v>
      </c>
      <c r="BM199" s="33">
        <v>3</v>
      </c>
      <c r="BN199" s="33">
        <v>4</v>
      </c>
      <c r="BO199" s="33">
        <v>5</v>
      </c>
      <c r="BP199" s="33">
        <v>4</v>
      </c>
      <c r="BQ199" s="33">
        <v>5</v>
      </c>
      <c r="BR199" s="33">
        <v>5</v>
      </c>
      <c r="BS199" s="33">
        <v>4</v>
      </c>
      <c r="BT199" s="33">
        <v>4</v>
      </c>
      <c r="BU199" s="33" t="s">
        <v>1351</v>
      </c>
      <c r="BV199" s="33" t="s">
        <v>151</v>
      </c>
      <c r="BW199" s="33" t="s">
        <v>149</v>
      </c>
      <c r="CB199" s="33" t="s">
        <v>163</v>
      </c>
      <c r="CC199" s="33" t="s">
        <v>171</v>
      </c>
      <c r="CD199" s="33" t="s">
        <v>176</v>
      </c>
      <c r="CE199" s="33" t="s">
        <v>183</v>
      </c>
      <c r="CF199" s="33" t="s">
        <v>1352</v>
      </c>
      <c r="CG199" s="33" t="s">
        <v>192</v>
      </c>
      <c r="CH199" s="33" t="s">
        <v>155</v>
      </c>
      <c r="CI199" s="33" t="s">
        <v>208</v>
      </c>
      <c r="CJ199" s="33" t="s">
        <v>214</v>
      </c>
    </row>
    <row r="200" spans="1:88" ht="12.75" x14ac:dyDescent="0.2">
      <c r="A200" s="36">
        <v>42740.483357303237</v>
      </c>
      <c r="B200" s="33">
        <v>4</v>
      </c>
      <c r="C200" s="33" t="s">
        <v>5</v>
      </c>
      <c r="D200" s="33">
        <v>2</v>
      </c>
      <c r="E200" s="33" t="s">
        <v>5</v>
      </c>
      <c r="F200" s="33">
        <v>5</v>
      </c>
      <c r="G200" s="33">
        <v>3</v>
      </c>
      <c r="H200" s="33">
        <v>1</v>
      </c>
      <c r="I200" s="33" t="s">
        <v>5</v>
      </c>
      <c r="J200" s="33">
        <v>1</v>
      </c>
      <c r="K200" s="33">
        <v>4</v>
      </c>
      <c r="L200" s="33">
        <v>4</v>
      </c>
      <c r="M200" s="33">
        <v>3</v>
      </c>
      <c r="N200" s="33">
        <v>3</v>
      </c>
      <c r="O200" s="33">
        <v>3</v>
      </c>
      <c r="P200" s="33">
        <v>2</v>
      </c>
      <c r="Q200" s="33">
        <v>4</v>
      </c>
      <c r="R200" s="33">
        <v>4</v>
      </c>
      <c r="S200" s="33">
        <v>5</v>
      </c>
      <c r="T200" s="33">
        <v>1</v>
      </c>
      <c r="U200" s="33">
        <v>1</v>
      </c>
      <c r="V200" s="33">
        <v>1</v>
      </c>
      <c r="W200" s="33">
        <v>5</v>
      </c>
      <c r="X200" s="33">
        <v>2</v>
      </c>
      <c r="Y200" s="33">
        <v>2</v>
      </c>
      <c r="Z200" s="33">
        <v>3</v>
      </c>
      <c r="AA200" s="33">
        <v>3</v>
      </c>
      <c r="AB200" s="33">
        <v>2</v>
      </c>
      <c r="AC200" s="33">
        <v>2</v>
      </c>
      <c r="AD200" s="33">
        <v>4</v>
      </c>
      <c r="AE200" s="33">
        <v>3</v>
      </c>
      <c r="AF200" s="33">
        <v>4</v>
      </c>
      <c r="AG200" s="33">
        <v>4</v>
      </c>
      <c r="AH200" s="33">
        <v>5</v>
      </c>
      <c r="AI200" s="33">
        <v>2</v>
      </c>
      <c r="AJ200" s="33">
        <v>3</v>
      </c>
      <c r="AK200" s="33">
        <v>3</v>
      </c>
      <c r="AL200" s="33">
        <v>3</v>
      </c>
      <c r="AM200" s="33">
        <v>2</v>
      </c>
      <c r="AN200" s="33">
        <v>4</v>
      </c>
      <c r="AO200" s="33">
        <v>2</v>
      </c>
      <c r="AP200" s="33">
        <v>2</v>
      </c>
      <c r="AQ200" s="33">
        <v>2</v>
      </c>
      <c r="AR200" s="33">
        <v>1</v>
      </c>
      <c r="AS200" s="33">
        <v>4</v>
      </c>
      <c r="AT200" s="33">
        <v>4</v>
      </c>
      <c r="AU200" s="33">
        <v>3</v>
      </c>
      <c r="AV200" s="33">
        <v>3</v>
      </c>
      <c r="AW200" s="33">
        <v>4</v>
      </c>
      <c r="AX200" s="33">
        <v>2</v>
      </c>
      <c r="AY200" s="33">
        <v>4</v>
      </c>
      <c r="AZ200" s="33">
        <v>4</v>
      </c>
      <c r="BA200" s="33">
        <v>5</v>
      </c>
      <c r="BB200" s="33">
        <v>1</v>
      </c>
      <c r="BC200" s="33">
        <v>1</v>
      </c>
      <c r="BD200" s="33">
        <v>1</v>
      </c>
      <c r="BF200" s="33">
        <v>5</v>
      </c>
      <c r="BG200" s="33">
        <v>3</v>
      </c>
      <c r="BH200" s="33">
        <v>3</v>
      </c>
      <c r="BI200" s="33">
        <v>5</v>
      </c>
      <c r="BJ200" s="33">
        <v>3</v>
      </c>
      <c r="BK200" s="33">
        <v>4</v>
      </c>
      <c r="BL200" s="33">
        <v>5</v>
      </c>
      <c r="BM200" s="33">
        <v>3</v>
      </c>
      <c r="BN200" s="33">
        <v>4</v>
      </c>
      <c r="BO200" s="33">
        <v>1</v>
      </c>
      <c r="BP200" s="33">
        <v>5</v>
      </c>
      <c r="BQ200" s="33">
        <v>5</v>
      </c>
      <c r="BR200" s="33">
        <v>5</v>
      </c>
      <c r="BS200" s="33">
        <v>5</v>
      </c>
      <c r="BT200" s="33">
        <v>5</v>
      </c>
      <c r="BV200" s="33" t="s">
        <v>151</v>
      </c>
      <c r="BW200" s="33" t="s">
        <v>145</v>
      </c>
      <c r="BY200" s="33" t="s">
        <v>905</v>
      </c>
      <c r="CB200" s="33" t="s">
        <v>163</v>
      </c>
      <c r="CC200" s="33" t="s">
        <v>171</v>
      </c>
      <c r="CD200" s="33" t="s">
        <v>176</v>
      </c>
      <c r="CE200" s="33" t="s">
        <v>185</v>
      </c>
      <c r="CF200" s="33" t="s">
        <v>1353</v>
      </c>
      <c r="CG200" s="33" t="s">
        <v>155</v>
      </c>
      <c r="CH200" s="33" t="s">
        <v>1354</v>
      </c>
      <c r="CI200" s="33" t="s">
        <v>1355</v>
      </c>
    </row>
    <row r="201" spans="1:88" ht="12.75" x14ac:dyDescent="0.2">
      <c r="A201" s="36">
        <v>42740.491585902782</v>
      </c>
      <c r="B201" s="33">
        <v>5</v>
      </c>
      <c r="C201" s="33">
        <v>5</v>
      </c>
      <c r="D201" s="33">
        <v>5</v>
      </c>
      <c r="E201" s="33">
        <v>5</v>
      </c>
      <c r="F201" s="33">
        <v>4</v>
      </c>
      <c r="G201" s="33">
        <v>5</v>
      </c>
      <c r="H201" s="33">
        <v>5</v>
      </c>
      <c r="I201" s="33">
        <v>4</v>
      </c>
      <c r="J201" s="33">
        <v>4</v>
      </c>
      <c r="K201" s="33">
        <v>5</v>
      </c>
      <c r="L201" s="33">
        <v>4</v>
      </c>
      <c r="M201" s="33">
        <v>5</v>
      </c>
      <c r="N201" s="33">
        <v>3</v>
      </c>
      <c r="O201" s="33">
        <v>5</v>
      </c>
      <c r="P201" s="33">
        <v>4</v>
      </c>
      <c r="Q201" s="33">
        <v>5</v>
      </c>
      <c r="R201" s="33">
        <v>4</v>
      </c>
      <c r="S201" s="33">
        <v>2</v>
      </c>
      <c r="T201" s="33">
        <v>3</v>
      </c>
      <c r="U201" s="33">
        <v>4</v>
      </c>
      <c r="V201" s="33">
        <v>4</v>
      </c>
      <c r="W201" s="33">
        <v>5</v>
      </c>
      <c r="X201" s="33">
        <v>4</v>
      </c>
      <c r="Y201" s="33">
        <v>3</v>
      </c>
      <c r="Z201" s="33">
        <v>5</v>
      </c>
      <c r="AA201" s="33">
        <v>5</v>
      </c>
      <c r="AB201" s="33">
        <v>4</v>
      </c>
      <c r="AC201" s="33">
        <v>5</v>
      </c>
      <c r="AD201" s="33">
        <v>4</v>
      </c>
      <c r="AE201" s="33">
        <v>5</v>
      </c>
      <c r="AF201" s="33">
        <v>5</v>
      </c>
      <c r="AG201" s="33">
        <v>5</v>
      </c>
      <c r="AH201" s="33">
        <v>4</v>
      </c>
      <c r="AI201" s="33">
        <v>3</v>
      </c>
      <c r="AJ201" s="33">
        <v>4</v>
      </c>
      <c r="AK201" s="33">
        <v>4</v>
      </c>
      <c r="AL201" s="33">
        <v>4</v>
      </c>
      <c r="AM201" s="33">
        <v>4</v>
      </c>
      <c r="AN201" s="33">
        <v>2</v>
      </c>
      <c r="AO201" s="33">
        <v>5</v>
      </c>
      <c r="AP201" s="33">
        <v>5</v>
      </c>
      <c r="AQ201" s="33">
        <v>5</v>
      </c>
      <c r="AR201" s="33">
        <v>5</v>
      </c>
      <c r="AS201" s="33">
        <v>5</v>
      </c>
      <c r="AT201" s="33">
        <v>4</v>
      </c>
      <c r="AU201" s="33">
        <v>5</v>
      </c>
      <c r="AV201" s="33">
        <v>4</v>
      </c>
      <c r="AW201" s="33">
        <v>5</v>
      </c>
      <c r="AX201" s="33">
        <v>5</v>
      </c>
      <c r="AY201" s="33">
        <v>5</v>
      </c>
      <c r="AZ201" s="33">
        <v>5</v>
      </c>
      <c r="BA201" s="33">
        <v>3</v>
      </c>
      <c r="BB201" s="33">
        <v>3</v>
      </c>
      <c r="BC201" s="33">
        <v>4</v>
      </c>
      <c r="BD201" s="33" t="s">
        <v>5</v>
      </c>
      <c r="BE201" s="33" t="s">
        <v>1356</v>
      </c>
      <c r="BF201" s="33">
        <v>4</v>
      </c>
      <c r="BG201" s="33">
        <v>5</v>
      </c>
      <c r="BH201" s="33">
        <v>4</v>
      </c>
      <c r="BI201" s="33">
        <v>5</v>
      </c>
      <c r="BJ201" s="33">
        <v>4</v>
      </c>
      <c r="BK201" s="33">
        <v>5</v>
      </c>
      <c r="BL201" s="33">
        <v>5</v>
      </c>
      <c r="BM201" s="33">
        <v>5</v>
      </c>
      <c r="BN201" s="33">
        <v>5</v>
      </c>
      <c r="BO201" s="33">
        <v>4</v>
      </c>
      <c r="BP201" s="33">
        <v>5</v>
      </c>
      <c r="BQ201" s="33">
        <v>5</v>
      </c>
      <c r="BR201" s="33">
        <v>5</v>
      </c>
      <c r="BS201" s="33">
        <v>5</v>
      </c>
      <c r="BT201" s="33">
        <v>5</v>
      </c>
      <c r="BU201" s="33" t="s">
        <v>1357</v>
      </c>
      <c r="BV201" s="33" t="s">
        <v>151</v>
      </c>
      <c r="BW201" s="33" t="s">
        <v>149</v>
      </c>
      <c r="BX201" s="33" t="s">
        <v>918</v>
      </c>
      <c r="CB201" s="33" t="s">
        <v>163</v>
      </c>
      <c r="CC201" s="33" t="s">
        <v>170</v>
      </c>
      <c r="CD201" s="33" t="s">
        <v>176</v>
      </c>
      <c r="CE201" s="33" t="s">
        <v>184</v>
      </c>
      <c r="CF201" s="33" t="s">
        <v>1358</v>
      </c>
      <c r="CG201" s="33" t="s">
        <v>204</v>
      </c>
      <c r="CH201" s="33" t="s">
        <v>395</v>
      </c>
      <c r="CI201" s="33" t="s">
        <v>208</v>
      </c>
      <c r="CJ201" s="33" t="s">
        <v>214</v>
      </c>
    </row>
    <row r="202" spans="1:88" ht="12.75" x14ac:dyDescent="0.2">
      <c r="A202" s="36">
        <v>42740.49245549769</v>
      </c>
      <c r="B202" s="33">
        <v>2</v>
      </c>
      <c r="C202" s="33">
        <v>5</v>
      </c>
      <c r="D202" s="33" t="s">
        <v>5</v>
      </c>
      <c r="E202" s="33">
        <v>2</v>
      </c>
      <c r="F202" s="33">
        <v>3</v>
      </c>
      <c r="G202" s="33">
        <v>4</v>
      </c>
      <c r="H202" s="33">
        <v>4</v>
      </c>
      <c r="I202" s="33">
        <v>3</v>
      </c>
      <c r="J202" s="33">
        <v>3</v>
      </c>
      <c r="K202" s="33">
        <v>5</v>
      </c>
      <c r="L202" s="33">
        <v>5</v>
      </c>
      <c r="M202" s="33">
        <v>5</v>
      </c>
      <c r="N202" s="33">
        <v>2</v>
      </c>
      <c r="O202" s="33">
        <v>5</v>
      </c>
      <c r="P202" s="33">
        <v>5</v>
      </c>
      <c r="Q202" s="33">
        <v>4</v>
      </c>
      <c r="R202" s="33">
        <v>4</v>
      </c>
      <c r="S202" s="33">
        <v>5</v>
      </c>
      <c r="T202" s="33">
        <v>5</v>
      </c>
      <c r="U202" s="33">
        <v>3</v>
      </c>
      <c r="V202" s="33" t="s">
        <v>5</v>
      </c>
      <c r="W202" s="33">
        <v>5</v>
      </c>
      <c r="X202" s="33">
        <v>1</v>
      </c>
      <c r="Y202" s="33">
        <v>5</v>
      </c>
      <c r="Z202" s="33">
        <v>2</v>
      </c>
      <c r="AA202" s="33">
        <v>5</v>
      </c>
      <c r="AB202" s="33">
        <v>5</v>
      </c>
      <c r="AC202" s="33">
        <v>3</v>
      </c>
      <c r="AD202" s="33">
        <v>1</v>
      </c>
      <c r="AE202" s="33" t="s">
        <v>5</v>
      </c>
      <c r="AF202" s="33">
        <v>2</v>
      </c>
      <c r="AG202" s="33" t="s">
        <v>5</v>
      </c>
      <c r="AH202" s="33">
        <v>4</v>
      </c>
      <c r="AI202" s="33">
        <v>4</v>
      </c>
      <c r="AJ202" s="33">
        <v>3</v>
      </c>
      <c r="AK202" s="33">
        <v>4</v>
      </c>
      <c r="AL202" s="33">
        <v>3</v>
      </c>
      <c r="AM202" s="33">
        <v>2</v>
      </c>
      <c r="AN202" s="33">
        <v>4</v>
      </c>
      <c r="AO202" s="33">
        <v>5</v>
      </c>
      <c r="AP202" s="33">
        <v>5</v>
      </c>
      <c r="AQ202" s="33">
        <v>3</v>
      </c>
      <c r="AR202" s="33">
        <v>4</v>
      </c>
      <c r="AS202" s="33">
        <v>3</v>
      </c>
      <c r="AT202" s="33">
        <v>5</v>
      </c>
      <c r="AU202" s="33">
        <v>5</v>
      </c>
      <c r="AV202" s="33">
        <v>3</v>
      </c>
      <c r="AW202" s="33">
        <v>5</v>
      </c>
      <c r="AX202" s="33">
        <v>5</v>
      </c>
      <c r="AY202" s="33">
        <v>4</v>
      </c>
      <c r="AZ202" s="33">
        <v>3</v>
      </c>
      <c r="BA202" s="33">
        <v>5</v>
      </c>
      <c r="BB202" s="33">
        <v>5</v>
      </c>
      <c r="BC202" s="33">
        <v>3</v>
      </c>
      <c r="BD202" s="33" t="s">
        <v>5</v>
      </c>
      <c r="BE202" s="33" t="s">
        <v>1359</v>
      </c>
      <c r="BF202" s="33">
        <v>5</v>
      </c>
      <c r="BG202" s="33">
        <v>4</v>
      </c>
      <c r="BH202" s="33">
        <v>5</v>
      </c>
      <c r="BI202" s="33">
        <v>4</v>
      </c>
      <c r="BJ202" s="33">
        <v>3</v>
      </c>
      <c r="BK202" s="33">
        <v>4</v>
      </c>
      <c r="BL202" s="33">
        <v>4</v>
      </c>
      <c r="BM202" s="33">
        <v>4</v>
      </c>
      <c r="BN202" s="33">
        <v>5</v>
      </c>
      <c r="BO202" s="33">
        <v>4</v>
      </c>
      <c r="BP202" s="33">
        <v>4</v>
      </c>
      <c r="BQ202" s="33">
        <v>5</v>
      </c>
      <c r="BR202" s="33">
        <v>4</v>
      </c>
      <c r="BS202" s="33">
        <v>3</v>
      </c>
      <c r="BT202" s="33">
        <v>5</v>
      </c>
      <c r="BU202" s="33" t="s">
        <v>1360</v>
      </c>
      <c r="BV202" s="33" t="s">
        <v>151</v>
      </c>
      <c r="BW202" s="33" t="s">
        <v>147</v>
      </c>
      <c r="CB202" s="33" t="s">
        <v>162</v>
      </c>
      <c r="CC202" s="33" t="s">
        <v>171</v>
      </c>
      <c r="CD202" s="33" t="s">
        <v>176</v>
      </c>
      <c r="CE202" s="33" t="s">
        <v>422</v>
      </c>
      <c r="CF202" s="33" t="s">
        <v>345</v>
      </c>
      <c r="CG202" s="33" t="s">
        <v>204</v>
      </c>
      <c r="CH202" s="33" t="s">
        <v>203</v>
      </c>
      <c r="CI202" s="33" t="s">
        <v>208</v>
      </c>
      <c r="CJ202" s="33" t="s">
        <v>214</v>
      </c>
    </row>
    <row r="203" spans="1:88" ht="12.75" x14ac:dyDescent="0.2">
      <c r="A203" s="36">
        <v>42740.49590613426</v>
      </c>
      <c r="B203" s="33">
        <v>2</v>
      </c>
      <c r="C203" s="33">
        <v>2</v>
      </c>
      <c r="D203" s="33">
        <v>1</v>
      </c>
      <c r="E203" s="33">
        <v>2</v>
      </c>
      <c r="F203" s="33">
        <v>1</v>
      </c>
      <c r="G203" s="33">
        <v>5</v>
      </c>
      <c r="H203" s="33">
        <v>4</v>
      </c>
      <c r="I203" s="33">
        <v>5</v>
      </c>
      <c r="J203" s="33">
        <v>3</v>
      </c>
      <c r="K203" s="33">
        <v>4</v>
      </c>
      <c r="L203" s="33">
        <v>4</v>
      </c>
      <c r="M203" s="33">
        <v>4</v>
      </c>
      <c r="N203" s="33">
        <v>2</v>
      </c>
      <c r="O203" s="33">
        <v>2</v>
      </c>
      <c r="P203" s="33">
        <v>3</v>
      </c>
      <c r="Q203" s="33">
        <v>3</v>
      </c>
      <c r="R203" s="33">
        <v>2</v>
      </c>
      <c r="S203" s="33">
        <v>1</v>
      </c>
      <c r="T203" s="33">
        <v>3</v>
      </c>
      <c r="U203" s="33">
        <v>1</v>
      </c>
      <c r="V203" s="33">
        <v>1</v>
      </c>
      <c r="W203" s="33">
        <v>4</v>
      </c>
      <c r="X203" s="33">
        <v>1</v>
      </c>
      <c r="Y203" s="33">
        <v>5</v>
      </c>
      <c r="Z203" s="33">
        <v>4</v>
      </c>
      <c r="AA203" s="33">
        <v>4</v>
      </c>
      <c r="AB203" s="33">
        <v>3</v>
      </c>
      <c r="AC203" s="33">
        <v>3</v>
      </c>
      <c r="AD203" s="33">
        <v>4</v>
      </c>
      <c r="AE203" s="33">
        <v>3</v>
      </c>
      <c r="AF203" s="33">
        <v>4</v>
      </c>
      <c r="AG203" s="33">
        <v>5</v>
      </c>
      <c r="AH203" s="33">
        <v>4</v>
      </c>
      <c r="AI203" s="33">
        <v>4</v>
      </c>
      <c r="AJ203" s="33">
        <v>2</v>
      </c>
      <c r="AK203" s="33">
        <v>3</v>
      </c>
      <c r="AL203" s="33">
        <v>1</v>
      </c>
      <c r="AM203" s="33">
        <v>3</v>
      </c>
      <c r="AN203" s="33">
        <v>1</v>
      </c>
      <c r="AO203" s="33">
        <v>4</v>
      </c>
      <c r="AP203" s="33">
        <v>4</v>
      </c>
      <c r="AQ203" s="33">
        <v>4</v>
      </c>
      <c r="AR203" s="33">
        <v>3</v>
      </c>
      <c r="AS203" s="33">
        <v>4</v>
      </c>
      <c r="AT203" s="33">
        <v>4</v>
      </c>
      <c r="AU203" s="33">
        <v>5</v>
      </c>
      <c r="AV203" s="33">
        <v>2</v>
      </c>
      <c r="AW203" s="33" t="s">
        <v>5</v>
      </c>
      <c r="AX203" s="33">
        <v>2</v>
      </c>
      <c r="AY203" s="33">
        <v>3</v>
      </c>
      <c r="AZ203" s="33">
        <v>1</v>
      </c>
      <c r="BA203" s="33">
        <v>1</v>
      </c>
      <c r="BB203" s="33">
        <v>3</v>
      </c>
      <c r="BC203" s="33" t="s">
        <v>5</v>
      </c>
      <c r="BD203" s="33" t="s">
        <v>5</v>
      </c>
      <c r="BF203" s="33">
        <v>3</v>
      </c>
      <c r="BG203" s="33" t="s">
        <v>5</v>
      </c>
      <c r="BH203" s="33">
        <v>5</v>
      </c>
      <c r="BI203" s="33">
        <v>1</v>
      </c>
      <c r="BJ203" s="33" t="s">
        <v>5</v>
      </c>
      <c r="BK203" s="33" t="s">
        <v>5</v>
      </c>
      <c r="BL203" s="33">
        <v>3</v>
      </c>
      <c r="BM203" s="33">
        <v>3</v>
      </c>
      <c r="BN203" s="33" t="s">
        <v>5</v>
      </c>
      <c r="BO203" s="33">
        <v>1</v>
      </c>
      <c r="BP203" s="33">
        <v>3</v>
      </c>
      <c r="BQ203" s="33">
        <v>4</v>
      </c>
      <c r="BR203" s="33">
        <v>3</v>
      </c>
      <c r="BS203" s="33">
        <v>4</v>
      </c>
      <c r="BT203" s="33">
        <v>4</v>
      </c>
      <c r="BV203" s="33" t="s">
        <v>151</v>
      </c>
      <c r="BW203" s="33" t="s">
        <v>149</v>
      </c>
      <c r="CB203" s="33" t="s">
        <v>163</v>
      </c>
      <c r="CC203" s="33" t="s">
        <v>170</v>
      </c>
      <c r="CD203" s="33" t="s">
        <v>179</v>
      </c>
      <c r="CE203" s="33" t="s">
        <v>183</v>
      </c>
      <c r="CF203" s="33" t="s">
        <v>1246</v>
      </c>
      <c r="CG203" s="33" t="s">
        <v>204</v>
      </c>
      <c r="CH203" s="33" t="s">
        <v>320</v>
      </c>
      <c r="CI203" s="33" t="s">
        <v>208</v>
      </c>
      <c r="CJ203" s="33" t="s">
        <v>214</v>
      </c>
    </row>
    <row r="204" spans="1:88" ht="12.75" x14ac:dyDescent="0.2">
      <c r="A204" s="36">
        <v>42740.496629166664</v>
      </c>
      <c r="B204" s="33">
        <v>5</v>
      </c>
      <c r="C204" s="33">
        <v>4</v>
      </c>
      <c r="D204" s="33">
        <v>2</v>
      </c>
      <c r="E204" s="33">
        <v>4</v>
      </c>
      <c r="F204" s="33">
        <v>5</v>
      </c>
      <c r="G204" s="33">
        <v>5</v>
      </c>
      <c r="H204" s="33">
        <v>5</v>
      </c>
      <c r="I204" s="33">
        <v>5</v>
      </c>
      <c r="J204" s="33">
        <v>4</v>
      </c>
      <c r="K204" s="33">
        <v>5</v>
      </c>
      <c r="L204" s="33">
        <v>4</v>
      </c>
      <c r="M204" s="33">
        <v>5</v>
      </c>
      <c r="N204" s="33">
        <v>2</v>
      </c>
      <c r="O204" s="33">
        <v>2</v>
      </c>
      <c r="P204" s="33">
        <v>3</v>
      </c>
      <c r="Q204" s="33">
        <v>3</v>
      </c>
      <c r="R204" s="33">
        <v>3</v>
      </c>
      <c r="S204" s="33">
        <v>1</v>
      </c>
      <c r="T204" s="33">
        <v>4</v>
      </c>
      <c r="U204" s="33">
        <v>3</v>
      </c>
      <c r="V204" s="33">
        <v>2</v>
      </c>
      <c r="W204" s="33">
        <v>4</v>
      </c>
      <c r="X204" s="33">
        <v>4</v>
      </c>
      <c r="Y204" s="33">
        <v>4</v>
      </c>
      <c r="Z204" s="33">
        <v>4</v>
      </c>
      <c r="AA204" s="33">
        <v>5</v>
      </c>
      <c r="AB204" s="33">
        <v>5</v>
      </c>
      <c r="AC204" s="33">
        <v>4</v>
      </c>
      <c r="AD204" s="33">
        <v>3</v>
      </c>
      <c r="AE204" s="33">
        <v>2</v>
      </c>
      <c r="AF204" s="33">
        <v>5</v>
      </c>
      <c r="AG204" s="33">
        <v>3</v>
      </c>
      <c r="AH204" s="33">
        <v>3</v>
      </c>
      <c r="AI204" s="33">
        <v>4</v>
      </c>
      <c r="AJ204" s="33">
        <v>4</v>
      </c>
      <c r="AK204" s="33">
        <v>3</v>
      </c>
      <c r="AL204" s="33">
        <v>3</v>
      </c>
      <c r="AM204" s="33">
        <v>4</v>
      </c>
      <c r="AN204" s="33">
        <v>5</v>
      </c>
      <c r="AO204" s="33">
        <v>5</v>
      </c>
      <c r="AP204" s="33">
        <v>4</v>
      </c>
      <c r="AQ204" s="33">
        <v>5</v>
      </c>
      <c r="AR204" s="33">
        <v>4</v>
      </c>
      <c r="AS204" s="33">
        <v>5</v>
      </c>
      <c r="AT204" s="33">
        <v>3</v>
      </c>
      <c r="AU204" s="33">
        <v>5</v>
      </c>
      <c r="AV204" s="33">
        <v>3</v>
      </c>
      <c r="AW204" s="33">
        <v>3</v>
      </c>
      <c r="AX204" s="33">
        <v>3</v>
      </c>
      <c r="AY204" s="33">
        <v>3</v>
      </c>
      <c r="AZ204" s="33">
        <v>3</v>
      </c>
      <c r="BA204" s="33">
        <v>2</v>
      </c>
      <c r="BB204" s="33">
        <v>4</v>
      </c>
      <c r="BC204" s="33">
        <v>3</v>
      </c>
      <c r="BD204" s="33">
        <v>3</v>
      </c>
      <c r="BF204" s="33">
        <v>3</v>
      </c>
      <c r="BG204" s="33" t="s">
        <v>5</v>
      </c>
      <c r="BH204" s="33" t="s">
        <v>5</v>
      </c>
      <c r="BI204" s="33">
        <v>5</v>
      </c>
      <c r="BJ204" s="33">
        <v>4</v>
      </c>
      <c r="BK204" s="33" t="s">
        <v>5</v>
      </c>
      <c r="BL204" s="33" t="s">
        <v>5</v>
      </c>
      <c r="BM204" s="33">
        <v>4</v>
      </c>
      <c r="BN204" s="33">
        <v>4</v>
      </c>
      <c r="BO204" s="33">
        <v>4</v>
      </c>
      <c r="BP204" s="33">
        <v>4</v>
      </c>
      <c r="BQ204" s="33">
        <v>4</v>
      </c>
      <c r="BR204" s="33">
        <v>4</v>
      </c>
      <c r="BS204" s="33">
        <v>3</v>
      </c>
      <c r="BT204" s="33">
        <v>4</v>
      </c>
      <c r="BV204" s="33" t="s">
        <v>931</v>
      </c>
      <c r="CB204" s="33" t="s">
        <v>163</v>
      </c>
      <c r="CC204" s="33" t="s">
        <v>169</v>
      </c>
      <c r="CD204" s="33" t="s">
        <v>176</v>
      </c>
      <c r="CE204" s="33" t="s">
        <v>183</v>
      </c>
      <c r="CF204" s="33" t="s">
        <v>345</v>
      </c>
      <c r="CG204" s="33" t="s">
        <v>203</v>
      </c>
      <c r="CH204" s="33" t="s">
        <v>680</v>
      </c>
      <c r="CI204" s="33" t="s">
        <v>208</v>
      </c>
      <c r="CJ204" s="33" t="s">
        <v>214</v>
      </c>
    </row>
    <row r="205" spans="1:88" ht="12.75" x14ac:dyDescent="0.2">
      <c r="A205" s="36">
        <v>42740.498781064816</v>
      </c>
      <c r="B205" s="33">
        <v>1</v>
      </c>
      <c r="C205" s="33">
        <v>5</v>
      </c>
      <c r="D205" s="33">
        <v>4</v>
      </c>
      <c r="E205" s="33">
        <v>3</v>
      </c>
      <c r="F205" s="33">
        <v>2</v>
      </c>
      <c r="G205" s="33">
        <v>5</v>
      </c>
      <c r="H205" s="33">
        <v>3</v>
      </c>
      <c r="I205" s="33">
        <v>2</v>
      </c>
      <c r="J205" s="33">
        <v>5</v>
      </c>
      <c r="K205" s="33">
        <v>2</v>
      </c>
      <c r="L205" s="33">
        <v>3</v>
      </c>
      <c r="M205" s="33">
        <v>5</v>
      </c>
      <c r="N205" s="33">
        <v>4</v>
      </c>
      <c r="O205" s="33">
        <v>5</v>
      </c>
      <c r="P205" s="33">
        <v>5</v>
      </c>
      <c r="Q205" s="33">
        <v>3</v>
      </c>
      <c r="R205" s="33">
        <v>4</v>
      </c>
      <c r="S205" s="33">
        <v>2</v>
      </c>
      <c r="T205" s="33">
        <v>1</v>
      </c>
      <c r="U205" s="33">
        <v>2</v>
      </c>
      <c r="V205" s="33">
        <v>2</v>
      </c>
      <c r="W205" s="33">
        <v>4</v>
      </c>
      <c r="X205" s="33">
        <v>2</v>
      </c>
      <c r="Y205" s="33">
        <v>4</v>
      </c>
      <c r="Z205" s="33">
        <v>4</v>
      </c>
      <c r="AA205" s="33">
        <v>4</v>
      </c>
      <c r="AB205" s="33">
        <v>4</v>
      </c>
      <c r="AC205" s="33">
        <v>4</v>
      </c>
      <c r="AD205" s="33">
        <v>4</v>
      </c>
      <c r="AE205" s="33">
        <v>3</v>
      </c>
      <c r="AF205" s="33">
        <v>4</v>
      </c>
      <c r="AG205" s="33">
        <v>4</v>
      </c>
      <c r="AH205" s="33">
        <v>5</v>
      </c>
      <c r="AI205" s="33">
        <v>4</v>
      </c>
      <c r="AJ205" s="33">
        <v>2</v>
      </c>
      <c r="AK205" s="33">
        <v>5</v>
      </c>
      <c r="AL205" s="33">
        <v>5</v>
      </c>
      <c r="AM205" s="33">
        <v>3</v>
      </c>
      <c r="AN205" s="33">
        <v>3</v>
      </c>
      <c r="AO205" s="33">
        <v>5</v>
      </c>
      <c r="AP205" s="33">
        <v>4</v>
      </c>
      <c r="AQ205" s="33">
        <v>3</v>
      </c>
      <c r="AR205" s="33">
        <v>5</v>
      </c>
      <c r="AS205" s="33">
        <v>4</v>
      </c>
      <c r="AT205" s="33">
        <v>4</v>
      </c>
      <c r="AU205" s="33">
        <v>5</v>
      </c>
      <c r="AV205" s="33">
        <v>4</v>
      </c>
      <c r="AW205" s="33">
        <v>5</v>
      </c>
      <c r="AX205" s="33">
        <v>5</v>
      </c>
      <c r="AY205" s="33">
        <v>4</v>
      </c>
      <c r="AZ205" s="33">
        <v>4</v>
      </c>
      <c r="BA205" s="33">
        <v>3</v>
      </c>
      <c r="BB205" s="33">
        <v>1</v>
      </c>
      <c r="BC205" s="33">
        <v>4</v>
      </c>
      <c r="BD205" s="33">
        <v>2</v>
      </c>
      <c r="BF205" s="33">
        <v>5</v>
      </c>
      <c r="BG205" s="33">
        <v>4</v>
      </c>
      <c r="BH205" s="33">
        <v>5</v>
      </c>
      <c r="BI205" s="33">
        <v>4</v>
      </c>
      <c r="BJ205" s="33">
        <v>5</v>
      </c>
      <c r="BK205" s="33">
        <v>2</v>
      </c>
      <c r="BL205" s="33">
        <v>5</v>
      </c>
      <c r="BM205" s="33">
        <v>4</v>
      </c>
      <c r="BN205" s="33">
        <v>5</v>
      </c>
      <c r="BO205" s="33">
        <v>1</v>
      </c>
      <c r="BP205" s="33">
        <v>3</v>
      </c>
      <c r="BQ205" s="33">
        <v>4</v>
      </c>
      <c r="BR205" s="33">
        <v>5</v>
      </c>
      <c r="BS205" s="33">
        <v>4</v>
      </c>
      <c r="BT205" s="33">
        <v>4</v>
      </c>
      <c r="BV205" s="33" t="s">
        <v>151</v>
      </c>
      <c r="BW205" s="33" t="s">
        <v>149</v>
      </c>
      <c r="CB205" s="33" t="s">
        <v>162</v>
      </c>
      <c r="CC205" s="33" t="s">
        <v>171</v>
      </c>
      <c r="CD205" s="33" t="s">
        <v>176</v>
      </c>
      <c r="CE205" s="33" t="s">
        <v>183</v>
      </c>
      <c r="CF205" s="33" t="s">
        <v>609</v>
      </c>
      <c r="CG205" s="33" t="s">
        <v>203</v>
      </c>
      <c r="CH205" s="33" t="s">
        <v>346</v>
      </c>
      <c r="CI205" s="33" t="s">
        <v>208</v>
      </c>
      <c r="CJ205" s="33" t="s">
        <v>214</v>
      </c>
    </row>
    <row r="206" spans="1:88" ht="12.75" x14ac:dyDescent="0.2">
      <c r="A206" s="36">
        <v>42740.519747592596</v>
      </c>
      <c r="B206" s="33">
        <v>3</v>
      </c>
      <c r="C206" s="33" t="s">
        <v>5</v>
      </c>
      <c r="D206" s="33" t="s">
        <v>5</v>
      </c>
      <c r="E206" s="33" t="s">
        <v>5</v>
      </c>
      <c r="F206" s="33">
        <v>2</v>
      </c>
      <c r="G206" s="33" t="s">
        <v>5</v>
      </c>
      <c r="H206" s="33">
        <v>3</v>
      </c>
      <c r="I206" s="33">
        <v>3</v>
      </c>
      <c r="J206" s="33">
        <v>5</v>
      </c>
      <c r="K206" s="33">
        <v>5</v>
      </c>
      <c r="L206" s="33">
        <v>3</v>
      </c>
      <c r="M206" s="33">
        <v>3</v>
      </c>
      <c r="N206" s="33">
        <v>3</v>
      </c>
      <c r="O206" s="33" t="s">
        <v>5</v>
      </c>
      <c r="P206" s="33">
        <v>1</v>
      </c>
      <c r="Q206" s="33">
        <v>3</v>
      </c>
      <c r="R206" s="33">
        <v>3</v>
      </c>
      <c r="S206" s="33">
        <v>1</v>
      </c>
      <c r="T206" s="33">
        <v>5</v>
      </c>
      <c r="U206" s="33">
        <v>3</v>
      </c>
      <c r="V206" s="33">
        <v>3</v>
      </c>
      <c r="W206" s="33">
        <v>5</v>
      </c>
      <c r="X206" s="33">
        <v>5</v>
      </c>
      <c r="Y206" s="33">
        <v>5</v>
      </c>
      <c r="Z206" s="33">
        <v>5</v>
      </c>
      <c r="AA206" s="33">
        <v>5</v>
      </c>
      <c r="AB206" s="33">
        <v>4</v>
      </c>
      <c r="AC206" s="33">
        <v>5</v>
      </c>
      <c r="AD206" s="33">
        <v>4</v>
      </c>
      <c r="AE206" s="33">
        <v>5</v>
      </c>
      <c r="AF206" s="33">
        <v>5</v>
      </c>
      <c r="AG206" s="33">
        <v>5</v>
      </c>
      <c r="AH206" s="33">
        <v>5</v>
      </c>
      <c r="AI206" s="33">
        <v>5</v>
      </c>
      <c r="AJ206" s="33">
        <v>4</v>
      </c>
      <c r="AK206" s="33" t="s">
        <v>5</v>
      </c>
      <c r="AL206" s="33" t="s">
        <v>5</v>
      </c>
      <c r="AM206" s="33">
        <v>5</v>
      </c>
      <c r="AN206" s="33">
        <v>4</v>
      </c>
      <c r="AO206" s="33" t="s">
        <v>5</v>
      </c>
      <c r="AP206" s="33">
        <v>5</v>
      </c>
      <c r="AQ206" s="33">
        <v>4</v>
      </c>
      <c r="AR206" s="33">
        <v>4</v>
      </c>
      <c r="AS206" s="33">
        <v>5</v>
      </c>
      <c r="AT206" s="33">
        <v>3</v>
      </c>
      <c r="AU206" s="33">
        <v>5</v>
      </c>
      <c r="AV206" s="33">
        <v>5</v>
      </c>
      <c r="AW206" s="33" t="s">
        <v>5</v>
      </c>
      <c r="AX206" s="33">
        <v>5</v>
      </c>
      <c r="AY206" s="33">
        <v>3</v>
      </c>
      <c r="AZ206" s="33">
        <v>4</v>
      </c>
      <c r="BA206" s="33">
        <v>1</v>
      </c>
      <c r="BB206" s="33">
        <v>5</v>
      </c>
      <c r="BC206" s="33">
        <v>3</v>
      </c>
      <c r="BD206" s="33">
        <v>2</v>
      </c>
      <c r="BE206" s="33" t="s">
        <v>1361</v>
      </c>
      <c r="BF206" s="33">
        <v>5</v>
      </c>
      <c r="BH206" s="33">
        <v>5</v>
      </c>
      <c r="BI206" s="33">
        <v>3</v>
      </c>
      <c r="BJ206" s="33">
        <v>2</v>
      </c>
      <c r="BK206" s="33">
        <v>4</v>
      </c>
      <c r="BL206" s="33">
        <v>4</v>
      </c>
      <c r="BM206" s="33">
        <v>4</v>
      </c>
      <c r="BN206" s="33">
        <v>5</v>
      </c>
      <c r="BO206" s="33">
        <v>4</v>
      </c>
      <c r="BP206" s="33">
        <v>3</v>
      </c>
      <c r="BQ206" s="33">
        <v>4</v>
      </c>
      <c r="BR206" s="33">
        <v>5</v>
      </c>
      <c r="BS206" s="33">
        <v>5</v>
      </c>
      <c r="BT206" s="33">
        <v>5</v>
      </c>
      <c r="BU206" s="33" t="s">
        <v>1362</v>
      </c>
      <c r="BV206" s="33" t="s">
        <v>151</v>
      </c>
      <c r="BW206" s="33" t="s">
        <v>149</v>
      </c>
      <c r="BX206" s="33" t="s">
        <v>986</v>
      </c>
      <c r="CB206" s="33" t="s">
        <v>162</v>
      </c>
      <c r="CC206" s="33" t="s">
        <v>170</v>
      </c>
      <c r="CD206" s="33" t="s">
        <v>179</v>
      </c>
      <c r="CE206" s="33" t="s">
        <v>183</v>
      </c>
      <c r="CF206" s="33" t="s">
        <v>1363</v>
      </c>
      <c r="CG206" s="33" t="s">
        <v>203</v>
      </c>
      <c r="CH206" s="33" t="s">
        <v>468</v>
      </c>
      <c r="CI206" s="33" t="s">
        <v>208</v>
      </c>
      <c r="CJ206" s="33" t="s">
        <v>214</v>
      </c>
    </row>
    <row r="207" spans="1:88" ht="12.75" x14ac:dyDescent="0.2">
      <c r="A207" s="36">
        <v>42740.523276747685</v>
      </c>
      <c r="B207" s="33">
        <v>5</v>
      </c>
      <c r="C207" s="33">
        <v>5</v>
      </c>
      <c r="D207" s="33">
        <v>5</v>
      </c>
      <c r="E207" s="33">
        <v>5</v>
      </c>
      <c r="F207" s="33">
        <v>4</v>
      </c>
      <c r="G207" s="33">
        <v>5</v>
      </c>
      <c r="H207" s="33">
        <v>5</v>
      </c>
      <c r="I207" s="33">
        <v>5</v>
      </c>
      <c r="J207" s="33">
        <v>5</v>
      </c>
      <c r="K207" s="33">
        <v>5</v>
      </c>
      <c r="L207" s="33">
        <v>2</v>
      </c>
      <c r="M207" s="33">
        <v>5</v>
      </c>
      <c r="N207" s="33">
        <v>3</v>
      </c>
      <c r="O207" s="33">
        <v>5</v>
      </c>
      <c r="P207" s="33">
        <v>5</v>
      </c>
      <c r="Q207" s="33">
        <v>5</v>
      </c>
      <c r="R207" s="33">
        <v>5</v>
      </c>
      <c r="S207" s="33">
        <v>4</v>
      </c>
      <c r="T207" s="33">
        <v>1</v>
      </c>
      <c r="U207" s="33">
        <v>5</v>
      </c>
      <c r="V207" s="33">
        <v>2</v>
      </c>
      <c r="W207" s="33">
        <v>5</v>
      </c>
      <c r="X207" s="33">
        <v>3</v>
      </c>
      <c r="Y207" s="33">
        <v>5</v>
      </c>
      <c r="Z207" s="33">
        <v>5</v>
      </c>
      <c r="AA207" s="33">
        <v>5</v>
      </c>
      <c r="AB207" s="33">
        <v>4</v>
      </c>
      <c r="AC207" s="33">
        <v>5</v>
      </c>
      <c r="AD207" s="33">
        <v>3</v>
      </c>
      <c r="AE207" s="33">
        <v>3</v>
      </c>
      <c r="AF207" s="33">
        <v>5</v>
      </c>
      <c r="AG207" s="33">
        <v>5</v>
      </c>
      <c r="AH207" s="33">
        <v>5</v>
      </c>
      <c r="AI207" s="33">
        <v>4</v>
      </c>
      <c r="AJ207" s="33">
        <v>5</v>
      </c>
      <c r="AK207" s="33">
        <v>5</v>
      </c>
      <c r="AL207" s="33">
        <v>5</v>
      </c>
      <c r="AM207" s="33">
        <v>4</v>
      </c>
      <c r="AN207" s="33">
        <v>4</v>
      </c>
      <c r="AO207" s="33">
        <v>5</v>
      </c>
      <c r="AP207" s="33">
        <v>5</v>
      </c>
      <c r="AQ207" s="33">
        <v>5</v>
      </c>
      <c r="AR207" s="33">
        <v>5</v>
      </c>
      <c r="AS207" s="33">
        <v>5</v>
      </c>
      <c r="AT207" s="33">
        <v>1</v>
      </c>
      <c r="AU207" s="33">
        <v>5</v>
      </c>
      <c r="AV207" s="33">
        <v>3</v>
      </c>
      <c r="AW207" s="33">
        <v>5</v>
      </c>
      <c r="AX207" s="33">
        <v>5</v>
      </c>
      <c r="AY207" s="33">
        <v>5</v>
      </c>
      <c r="AZ207" s="33">
        <v>4</v>
      </c>
      <c r="BA207" s="33">
        <v>3</v>
      </c>
      <c r="BB207" s="33">
        <v>1</v>
      </c>
      <c r="BC207" s="33">
        <v>5</v>
      </c>
      <c r="BD207" s="33">
        <v>2</v>
      </c>
      <c r="BE207" s="33" t="s">
        <v>1364</v>
      </c>
      <c r="BF207" s="33">
        <v>3</v>
      </c>
      <c r="BG207" s="33">
        <v>5</v>
      </c>
      <c r="BH207" s="33">
        <v>5</v>
      </c>
      <c r="BI207" s="33">
        <v>4</v>
      </c>
      <c r="BJ207" s="33">
        <v>5</v>
      </c>
      <c r="BK207" s="33">
        <v>3</v>
      </c>
      <c r="BL207" s="33">
        <v>5</v>
      </c>
      <c r="BM207" s="33">
        <v>4</v>
      </c>
      <c r="BN207" s="33">
        <v>5</v>
      </c>
      <c r="BO207" s="33">
        <v>4</v>
      </c>
      <c r="BP207" s="33">
        <v>5</v>
      </c>
      <c r="BQ207" s="33">
        <v>4</v>
      </c>
      <c r="BR207" s="33">
        <v>5</v>
      </c>
      <c r="BS207" s="33">
        <v>5</v>
      </c>
      <c r="BT207" s="33">
        <v>5</v>
      </c>
      <c r="BU207" s="33" t="s">
        <v>1365</v>
      </c>
      <c r="BV207" s="33" t="s">
        <v>151</v>
      </c>
      <c r="BW207" s="33" t="s">
        <v>149</v>
      </c>
      <c r="CB207" s="33" t="s">
        <v>163</v>
      </c>
      <c r="CC207" s="33" t="s">
        <v>170</v>
      </c>
      <c r="CD207" s="33" t="s">
        <v>176</v>
      </c>
      <c r="CE207" s="33" t="s">
        <v>183</v>
      </c>
      <c r="CF207" s="33" t="s">
        <v>1366</v>
      </c>
      <c r="CG207" s="33" t="s">
        <v>202</v>
      </c>
      <c r="CH207" s="33" t="s">
        <v>367</v>
      </c>
      <c r="CI207" s="33" t="s">
        <v>208</v>
      </c>
      <c r="CJ207" s="33" t="s">
        <v>214</v>
      </c>
    </row>
    <row r="208" spans="1:88" ht="12.75" x14ac:dyDescent="0.2">
      <c r="A208" s="36">
        <v>42740.524105324075</v>
      </c>
      <c r="B208" s="33">
        <v>3</v>
      </c>
      <c r="C208" s="33">
        <v>4</v>
      </c>
      <c r="D208" s="33">
        <v>2</v>
      </c>
      <c r="E208" s="33">
        <v>2</v>
      </c>
      <c r="F208" s="33">
        <v>5</v>
      </c>
      <c r="G208" s="33">
        <v>5</v>
      </c>
      <c r="H208" s="33">
        <v>4</v>
      </c>
      <c r="I208" s="33">
        <v>4</v>
      </c>
      <c r="J208" s="33">
        <v>5</v>
      </c>
      <c r="K208" s="33">
        <v>3</v>
      </c>
      <c r="L208" s="33">
        <v>3</v>
      </c>
      <c r="M208" s="33">
        <v>4</v>
      </c>
      <c r="N208" s="33">
        <v>2</v>
      </c>
      <c r="O208" s="33">
        <v>3</v>
      </c>
      <c r="P208" s="33">
        <v>5</v>
      </c>
      <c r="Q208" s="33">
        <v>5</v>
      </c>
      <c r="R208" s="33">
        <v>2</v>
      </c>
      <c r="S208" s="33">
        <v>2</v>
      </c>
      <c r="T208" s="33">
        <v>2</v>
      </c>
      <c r="U208" s="33">
        <v>2</v>
      </c>
      <c r="V208" s="33">
        <v>5</v>
      </c>
      <c r="W208" s="33">
        <v>4</v>
      </c>
      <c r="X208" s="33">
        <v>4</v>
      </c>
      <c r="Y208" s="33">
        <v>4</v>
      </c>
      <c r="Z208" s="33">
        <v>4</v>
      </c>
      <c r="AA208" s="33">
        <v>4</v>
      </c>
      <c r="AB208" s="33">
        <v>4</v>
      </c>
      <c r="AC208" s="33">
        <v>2</v>
      </c>
      <c r="AD208" s="33">
        <v>3</v>
      </c>
      <c r="AE208" s="33">
        <v>3</v>
      </c>
      <c r="AF208" s="33">
        <v>4</v>
      </c>
      <c r="AG208" s="33">
        <v>4</v>
      </c>
      <c r="AH208" s="33">
        <v>4</v>
      </c>
      <c r="AI208" s="33">
        <v>2</v>
      </c>
      <c r="AJ208" s="33">
        <v>4</v>
      </c>
      <c r="AK208" s="33">
        <v>4</v>
      </c>
      <c r="AL208" s="33">
        <v>4</v>
      </c>
      <c r="AM208" s="33">
        <v>4</v>
      </c>
      <c r="AN208" s="33">
        <v>4</v>
      </c>
      <c r="AO208" s="33">
        <v>4</v>
      </c>
      <c r="AP208" s="33">
        <v>4</v>
      </c>
      <c r="AQ208" s="33">
        <v>3</v>
      </c>
      <c r="AR208" s="33">
        <v>4</v>
      </c>
      <c r="AS208" s="33">
        <v>4</v>
      </c>
      <c r="AT208" s="33">
        <v>4</v>
      </c>
      <c r="AU208" s="33">
        <v>4</v>
      </c>
      <c r="AV208" s="33">
        <v>4</v>
      </c>
      <c r="AW208" s="33">
        <v>4</v>
      </c>
      <c r="AX208" s="33">
        <v>4</v>
      </c>
      <c r="AY208" s="33">
        <v>4</v>
      </c>
      <c r="AZ208" s="33">
        <v>3</v>
      </c>
      <c r="BA208" s="33">
        <v>4</v>
      </c>
      <c r="BB208" s="33">
        <v>4</v>
      </c>
      <c r="BC208" s="33">
        <v>4</v>
      </c>
      <c r="BD208" s="33">
        <v>4</v>
      </c>
      <c r="BF208" s="33">
        <v>2</v>
      </c>
      <c r="BG208" s="33">
        <v>3</v>
      </c>
      <c r="BH208" s="33">
        <v>5</v>
      </c>
      <c r="BI208" s="33">
        <v>1</v>
      </c>
      <c r="BJ208" s="33">
        <v>4</v>
      </c>
      <c r="BK208" s="33">
        <v>4</v>
      </c>
      <c r="BL208" s="33">
        <v>4</v>
      </c>
      <c r="BM208" s="33">
        <v>4</v>
      </c>
      <c r="BN208" s="33">
        <v>4</v>
      </c>
      <c r="BO208" s="33">
        <v>4</v>
      </c>
      <c r="BP208" s="33">
        <v>3</v>
      </c>
      <c r="BQ208" s="33">
        <v>1</v>
      </c>
      <c r="BR208" s="33">
        <v>4</v>
      </c>
      <c r="BS208" s="33">
        <v>5</v>
      </c>
      <c r="BT208" s="33">
        <v>2</v>
      </c>
      <c r="BV208" s="33" t="s">
        <v>931</v>
      </c>
      <c r="CC208" s="33" t="s">
        <v>169</v>
      </c>
      <c r="CD208" s="33" t="s">
        <v>176</v>
      </c>
      <c r="CE208" s="33" t="s">
        <v>183</v>
      </c>
      <c r="CG208" s="33" t="s">
        <v>204</v>
      </c>
      <c r="CH208" s="33" t="s">
        <v>633</v>
      </c>
      <c r="CI208" s="33" t="s">
        <v>208</v>
      </c>
      <c r="CJ208" s="33" t="s">
        <v>214</v>
      </c>
    </row>
    <row r="209" spans="1:88" ht="12.75" x14ac:dyDescent="0.2">
      <c r="A209" s="36">
        <v>42740.528177893517</v>
      </c>
      <c r="B209" s="33">
        <v>4</v>
      </c>
      <c r="C209" s="33">
        <v>5</v>
      </c>
      <c r="D209" s="33">
        <v>2</v>
      </c>
      <c r="E209" s="33">
        <v>4</v>
      </c>
      <c r="F209" s="33">
        <v>2</v>
      </c>
      <c r="G209" s="33">
        <v>5</v>
      </c>
      <c r="H209" s="33">
        <v>5</v>
      </c>
      <c r="I209" s="33">
        <v>2</v>
      </c>
      <c r="J209" s="33">
        <v>5</v>
      </c>
      <c r="K209" s="33">
        <v>2</v>
      </c>
      <c r="L209" s="33">
        <v>1</v>
      </c>
      <c r="M209" s="33">
        <v>2</v>
      </c>
      <c r="N209" s="33">
        <v>1</v>
      </c>
      <c r="O209" s="33">
        <v>1</v>
      </c>
      <c r="P209" s="33">
        <v>3</v>
      </c>
      <c r="Q209" s="33">
        <v>4</v>
      </c>
      <c r="R209" s="33">
        <v>1</v>
      </c>
      <c r="S209" s="33">
        <v>3</v>
      </c>
      <c r="T209" s="33">
        <v>2</v>
      </c>
      <c r="U209" s="33">
        <v>1</v>
      </c>
      <c r="V209" s="33">
        <v>1</v>
      </c>
      <c r="W209" s="33">
        <v>4</v>
      </c>
      <c r="X209" s="33">
        <v>1</v>
      </c>
      <c r="Y209" s="33">
        <v>4</v>
      </c>
      <c r="Z209" s="33">
        <v>3</v>
      </c>
      <c r="AA209" s="33">
        <v>4</v>
      </c>
      <c r="AB209" s="33">
        <v>1</v>
      </c>
      <c r="AC209" s="33">
        <v>3</v>
      </c>
      <c r="AD209" s="33">
        <v>5</v>
      </c>
      <c r="AE209" s="33">
        <v>5</v>
      </c>
      <c r="AF209" s="33">
        <v>3</v>
      </c>
      <c r="AG209" s="33">
        <v>4</v>
      </c>
      <c r="AH209" s="33">
        <v>5</v>
      </c>
      <c r="AI209" s="33">
        <v>3</v>
      </c>
      <c r="AJ209" s="33">
        <v>2</v>
      </c>
      <c r="AK209" s="33">
        <v>5</v>
      </c>
      <c r="AL209" s="33">
        <v>2</v>
      </c>
      <c r="AM209" s="33">
        <v>4</v>
      </c>
      <c r="AN209" s="33">
        <v>1</v>
      </c>
      <c r="AO209" s="33">
        <v>4</v>
      </c>
      <c r="AP209" s="33" t="s">
        <v>5</v>
      </c>
      <c r="AQ209" s="33" t="s">
        <v>5</v>
      </c>
      <c r="AR209" s="33" t="s">
        <v>5</v>
      </c>
      <c r="AS209" s="33">
        <v>3</v>
      </c>
      <c r="AT209" s="33">
        <v>1</v>
      </c>
      <c r="AU209" s="33" t="s">
        <v>5</v>
      </c>
      <c r="AV209" s="33">
        <v>1</v>
      </c>
      <c r="AW209" s="33">
        <v>1</v>
      </c>
      <c r="AX209" s="33">
        <v>5</v>
      </c>
      <c r="AY209" s="33">
        <v>2</v>
      </c>
      <c r="AZ209" s="33">
        <v>1</v>
      </c>
      <c r="BA209" s="33">
        <v>3</v>
      </c>
      <c r="BB209" s="33">
        <v>1</v>
      </c>
      <c r="BC209" s="33">
        <v>1</v>
      </c>
      <c r="BD209" s="33">
        <v>1</v>
      </c>
      <c r="BE209" s="33" t="s">
        <v>1367</v>
      </c>
      <c r="BF209" s="33">
        <v>2</v>
      </c>
      <c r="BG209" s="33" t="s">
        <v>5</v>
      </c>
      <c r="BH209" s="33" t="s">
        <v>5</v>
      </c>
      <c r="BI209" s="33">
        <v>2</v>
      </c>
      <c r="BJ209" s="33">
        <v>5</v>
      </c>
      <c r="BK209" s="33" t="s">
        <v>5</v>
      </c>
      <c r="BL209" s="33" t="s">
        <v>5</v>
      </c>
      <c r="BM209" s="33" t="s">
        <v>5</v>
      </c>
      <c r="BN209" s="33">
        <v>1</v>
      </c>
      <c r="BO209" s="33">
        <v>2</v>
      </c>
      <c r="BP209" s="33">
        <v>4</v>
      </c>
      <c r="BQ209" s="33" t="s">
        <v>5</v>
      </c>
      <c r="BR209" s="33">
        <v>2</v>
      </c>
      <c r="BS209" s="33">
        <v>4</v>
      </c>
      <c r="BT209" s="33">
        <v>2</v>
      </c>
      <c r="BV209" s="33" t="s">
        <v>151</v>
      </c>
      <c r="BW209" s="33" t="s">
        <v>145</v>
      </c>
      <c r="CB209" s="33" t="s">
        <v>162</v>
      </c>
      <c r="CC209" s="33" t="s">
        <v>172</v>
      </c>
      <c r="CD209" s="33" t="s">
        <v>176</v>
      </c>
      <c r="CE209" s="33" t="s">
        <v>184</v>
      </c>
      <c r="CF209" s="33" t="s">
        <v>1368</v>
      </c>
      <c r="CG209" s="33" t="s">
        <v>192</v>
      </c>
      <c r="CI209" s="33" t="s">
        <v>208</v>
      </c>
      <c r="CJ209" s="33" t="s">
        <v>214</v>
      </c>
    </row>
    <row r="210" spans="1:88" ht="12.75" x14ac:dyDescent="0.2">
      <c r="A210" s="36">
        <v>42740.529584687501</v>
      </c>
      <c r="B210" s="33">
        <v>5</v>
      </c>
      <c r="C210" s="33">
        <v>5</v>
      </c>
      <c r="D210" s="33">
        <v>5</v>
      </c>
      <c r="E210" s="33">
        <v>4</v>
      </c>
      <c r="F210" s="33">
        <v>4</v>
      </c>
      <c r="G210" s="33" t="s">
        <v>5</v>
      </c>
      <c r="H210" s="33">
        <v>5</v>
      </c>
      <c r="I210" s="33">
        <v>5</v>
      </c>
      <c r="J210" s="33">
        <v>3</v>
      </c>
      <c r="K210" s="33">
        <v>5</v>
      </c>
      <c r="L210" s="33">
        <v>5</v>
      </c>
      <c r="M210" s="33">
        <v>2</v>
      </c>
      <c r="N210" s="33">
        <v>2</v>
      </c>
      <c r="O210" s="33">
        <v>5</v>
      </c>
      <c r="P210" s="33">
        <v>5</v>
      </c>
      <c r="Q210" s="33">
        <v>5</v>
      </c>
      <c r="R210" s="33">
        <v>5</v>
      </c>
      <c r="S210" s="33">
        <v>4</v>
      </c>
      <c r="T210" s="33">
        <v>5</v>
      </c>
      <c r="U210" s="33">
        <v>4</v>
      </c>
      <c r="V210" s="33">
        <v>4</v>
      </c>
      <c r="W210" s="33">
        <v>4</v>
      </c>
      <c r="X210" s="33">
        <v>4</v>
      </c>
      <c r="Y210" s="33">
        <v>4</v>
      </c>
      <c r="Z210" s="33">
        <v>4</v>
      </c>
      <c r="AA210" s="33">
        <v>4</v>
      </c>
      <c r="AB210" s="33">
        <v>3</v>
      </c>
      <c r="AC210" s="33">
        <v>4</v>
      </c>
      <c r="AD210" s="33">
        <v>3</v>
      </c>
      <c r="AE210" s="33">
        <v>4</v>
      </c>
      <c r="AF210" s="33">
        <v>3</v>
      </c>
      <c r="AG210" s="33">
        <v>3</v>
      </c>
      <c r="AH210" s="33">
        <v>5</v>
      </c>
      <c r="AI210" s="33">
        <v>3</v>
      </c>
      <c r="AJ210" s="33">
        <v>4</v>
      </c>
      <c r="AK210" s="33">
        <v>4</v>
      </c>
      <c r="AL210" s="33">
        <v>4</v>
      </c>
      <c r="AM210" s="33">
        <v>4</v>
      </c>
      <c r="AN210" s="33">
        <v>4</v>
      </c>
      <c r="AO210" s="33">
        <v>5</v>
      </c>
      <c r="AP210" s="33">
        <v>4</v>
      </c>
      <c r="AQ210" s="33">
        <v>4</v>
      </c>
      <c r="AR210" s="33">
        <v>4</v>
      </c>
      <c r="AS210" s="33">
        <v>4</v>
      </c>
      <c r="AT210" s="33">
        <v>4</v>
      </c>
      <c r="AU210" s="33">
        <v>3</v>
      </c>
      <c r="AV210" s="33">
        <v>3</v>
      </c>
      <c r="AW210" s="33">
        <v>4</v>
      </c>
      <c r="AX210" s="33">
        <v>4</v>
      </c>
      <c r="AY210" s="33">
        <v>4</v>
      </c>
      <c r="AZ210" s="33">
        <v>4</v>
      </c>
      <c r="BA210" s="33">
        <v>3</v>
      </c>
      <c r="BB210" s="33">
        <v>4</v>
      </c>
      <c r="BC210" s="33">
        <v>5</v>
      </c>
      <c r="BD210" s="33">
        <v>4</v>
      </c>
      <c r="BF210" s="33">
        <v>5</v>
      </c>
      <c r="BG210" s="33">
        <v>5</v>
      </c>
      <c r="BH210" s="33">
        <v>5</v>
      </c>
      <c r="BI210" s="33" t="s">
        <v>5</v>
      </c>
      <c r="BJ210" s="33" t="s">
        <v>5</v>
      </c>
      <c r="BK210" s="33">
        <v>4</v>
      </c>
      <c r="BL210" s="33">
        <v>4</v>
      </c>
      <c r="BM210" s="33">
        <v>5</v>
      </c>
      <c r="BN210" s="33">
        <v>4</v>
      </c>
      <c r="BO210" s="33">
        <v>5</v>
      </c>
      <c r="BP210" s="33">
        <v>4</v>
      </c>
      <c r="BQ210" s="33">
        <v>4</v>
      </c>
      <c r="BR210" s="33">
        <v>5</v>
      </c>
      <c r="BS210" s="33">
        <v>5</v>
      </c>
      <c r="BT210" s="33">
        <v>5</v>
      </c>
      <c r="BU210" s="33" t="s">
        <v>1369</v>
      </c>
      <c r="BV210" s="33" t="s">
        <v>151</v>
      </c>
      <c r="BW210" s="33" t="s">
        <v>145</v>
      </c>
      <c r="BX210" s="33" t="s">
        <v>986</v>
      </c>
      <c r="CB210" s="33" t="s">
        <v>162</v>
      </c>
      <c r="CC210" s="33" t="s">
        <v>171</v>
      </c>
      <c r="CD210" s="33" t="s">
        <v>179</v>
      </c>
      <c r="CE210" s="33" t="s">
        <v>183</v>
      </c>
      <c r="CF210" s="33" t="s">
        <v>731</v>
      </c>
      <c r="CG210" s="33" t="s">
        <v>203</v>
      </c>
      <c r="CH210" s="33" t="s">
        <v>192</v>
      </c>
      <c r="CI210" s="33" t="s">
        <v>208</v>
      </c>
      <c r="CJ210" s="33" t="s">
        <v>214</v>
      </c>
    </row>
    <row r="211" spans="1:88" ht="12.75" x14ac:dyDescent="0.2">
      <c r="A211" s="36">
        <v>42740.540719594908</v>
      </c>
      <c r="B211" s="33">
        <v>2</v>
      </c>
      <c r="C211" s="33">
        <v>5</v>
      </c>
      <c r="D211" s="33">
        <v>4</v>
      </c>
      <c r="E211" s="33">
        <v>3</v>
      </c>
      <c r="F211" s="33">
        <v>3</v>
      </c>
      <c r="G211" s="33">
        <v>5</v>
      </c>
      <c r="H211" s="33">
        <v>2</v>
      </c>
      <c r="I211" s="33">
        <v>4</v>
      </c>
      <c r="J211" s="33">
        <v>2</v>
      </c>
      <c r="K211" s="33">
        <v>2</v>
      </c>
      <c r="L211" s="33">
        <v>4</v>
      </c>
      <c r="M211" s="33">
        <v>4</v>
      </c>
      <c r="N211" s="33">
        <v>2</v>
      </c>
      <c r="O211" s="33">
        <v>3</v>
      </c>
      <c r="P211" s="33">
        <v>3</v>
      </c>
      <c r="Q211" s="33">
        <v>3</v>
      </c>
      <c r="R211" s="33">
        <v>1</v>
      </c>
      <c r="S211" s="33">
        <v>1</v>
      </c>
      <c r="T211" s="33">
        <v>2</v>
      </c>
      <c r="U211" s="33">
        <v>2</v>
      </c>
      <c r="V211" s="33">
        <v>2</v>
      </c>
      <c r="W211" s="33">
        <v>4</v>
      </c>
      <c r="X211" s="33">
        <v>3</v>
      </c>
      <c r="Y211" s="33">
        <v>4</v>
      </c>
      <c r="Z211" s="33">
        <v>4</v>
      </c>
      <c r="AA211" s="33">
        <v>4</v>
      </c>
      <c r="AB211" s="33">
        <v>4</v>
      </c>
      <c r="AC211" s="33">
        <v>5</v>
      </c>
      <c r="AD211" s="33">
        <v>3</v>
      </c>
      <c r="AE211" s="33">
        <v>3</v>
      </c>
      <c r="AF211" s="33">
        <v>4</v>
      </c>
      <c r="AG211" s="33">
        <v>4</v>
      </c>
      <c r="AH211" s="33">
        <v>5</v>
      </c>
      <c r="AI211" s="33">
        <v>3</v>
      </c>
      <c r="AJ211" s="33">
        <v>2</v>
      </c>
      <c r="AK211" s="33">
        <v>5</v>
      </c>
      <c r="AL211" s="33">
        <v>4</v>
      </c>
      <c r="AM211" s="33">
        <v>3</v>
      </c>
      <c r="AN211" s="33">
        <v>4</v>
      </c>
      <c r="AO211" s="33">
        <v>5</v>
      </c>
      <c r="AP211" s="33">
        <v>3</v>
      </c>
      <c r="AQ211" s="33">
        <v>3</v>
      </c>
      <c r="AR211" s="33">
        <v>2</v>
      </c>
      <c r="AS211" s="33">
        <v>2</v>
      </c>
      <c r="AT211" s="33">
        <v>3</v>
      </c>
      <c r="AU211" s="33">
        <v>4</v>
      </c>
      <c r="AV211" s="33">
        <v>2</v>
      </c>
      <c r="AW211" s="33">
        <v>3</v>
      </c>
      <c r="AX211" s="33">
        <v>3</v>
      </c>
      <c r="AY211" s="33">
        <v>3</v>
      </c>
      <c r="AZ211" s="33">
        <v>2</v>
      </c>
      <c r="BA211" s="33">
        <v>2</v>
      </c>
      <c r="BB211" s="33">
        <v>2</v>
      </c>
      <c r="BC211" s="33">
        <v>2</v>
      </c>
      <c r="BD211" s="33">
        <v>2</v>
      </c>
      <c r="BE211" s="33" t="s">
        <v>1370</v>
      </c>
      <c r="BF211" s="33">
        <v>4</v>
      </c>
      <c r="BG211" s="33">
        <v>3</v>
      </c>
      <c r="BH211" s="33">
        <v>4</v>
      </c>
      <c r="BI211" s="33">
        <v>3</v>
      </c>
      <c r="BJ211" s="33">
        <v>3</v>
      </c>
      <c r="BK211" s="33">
        <v>3</v>
      </c>
      <c r="BL211" s="33">
        <v>4</v>
      </c>
      <c r="BM211" s="33">
        <v>3</v>
      </c>
      <c r="BN211" s="33">
        <v>3</v>
      </c>
      <c r="BO211" s="33">
        <v>4</v>
      </c>
      <c r="BP211" s="33">
        <v>3</v>
      </c>
      <c r="BQ211" s="33">
        <v>3</v>
      </c>
      <c r="BR211" s="33">
        <v>4</v>
      </c>
      <c r="BS211" s="33">
        <v>4</v>
      </c>
      <c r="BT211" s="33">
        <v>3</v>
      </c>
      <c r="BU211" s="33" t="s">
        <v>1371</v>
      </c>
      <c r="BV211" s="33" t="s">
        <v>151</v>
      </c>
      <c r="BW211" s="33" t="s">
        <v>145</v>
      </c>
      <c r="BZ211" s="33" t="s">
        <v>1034</v>
      </c>
      <c r="CB211" s="33" t="s">
        <v>163</v>
      </c>
      <c r="CC211" s="33" t="s">
        <v>171</v>
      </c>
      <c r="CD211" s="33" t="s">
        <v>176</v>
      </c>
      <c r="CE211" s="33" t="s">
        <v>183</v>
      </c>
      <c r="CF211" s="33" t="s">
        <v>815</v>
      </c>
      <c r="CG211" s="33" t="s">
        <v>202</v>
      </c>
      <c r="CH211" s="33" t="s">
        <v>584</v>
      </c>
      <c r="CI211" s="33" t="s">
        <v>208</v>
      </c>
      <c r="CJ211" s="33" t="s">
        <v>214</v>
      </c>
    </row>
    <row r="212" spans="1:88" ht="12.75" x14ac:dyDescent="0.2">
      <c r="A212" s="36">
        <v>42740.553642256942</v>
      </c>
      <c r="B212" s="33">
        <v>3</v>
      </c>
      <c r="C212" s="33">
        <v>4</v>
      </c>
      <c r="D212" s="33">
        <v>5</v>
      </c>
      <c r="E212" s="33">
        <v>2</v>
      </c>
      <c r="F212" s="33">
        <v>1</v>
      </c>
      <c r="G212" s="33">
        <v>5</v>
      </c>
      <c r="H212" s="33">
        <v>5</v>
      </c>
      <c r="I212" s="33">
        <v>3</v>
      </c>
      <c r="J212" s="33">
        <v>3</v>
      </c>
      <c r="K212" s="33">
        <v>4</v>
      </c>
      <c r="L212" s="33">
        <v>3</v>
      </c>
      <c r="M212" s="33">
        <v>4</v>
      </c>
      <c r="N212" s="33">
        <v>3</v>
      </c>
      <c r="O212" s="33">
        <v>3</v>
      </c>
      <c r="P212" s="33">
        <v>3</v>
      </c>
      <c r="Q212" s="33">
        <v>3</v>
      </c>
      <c r="R212" s="33">
        <v>2</v>
      </c>
      <c r="S212" s="33">
        <v>2</v>
      </c>
      <c r="T212" s="33">
        <v>3</v>
      </c>
      <c r="U212" s="33">
        <v>3</v>
      </c>
      <c r="V212" s="33">
        <v>1</v>
      </c>
      <c r="W212" s="33">
        <v>4</v>
      </c>
      <c r="X212" s="33">
        <v>4</v>
      </c>
      <c r="Y212" s="33">
        <v>4</v>
      </c>
      <c r="Z212" s="33">
        <v>4</v>
      </c>
      <c r="AA212" s="33">
        <v>3</v>
      </c>
      <c r="AB212" s="33">
        <v>4</v>
      </c>
      <c r="AC212" s="33">
        <v>4</v>
      </c>
      <c r="AD212" s="33">
        <v>3</v>
      </c>
      <c r="AE212" s="33">
        <v>4</v>
      </c>
      <c r="AF212" s="33">
        <v>2</v>
      </c>
      <c r="AG212" s="33">
        <v>4</v>
      </c>
      <c r="AH212" s="33">
        <v>4</v>
      </c>
      <c r="AI212" s="33">
        <v>4</v>
      </c>
      <c r="AJ212" s="33">
        <v>3</v>
      </c>
      <c r="AK212" s="33">
        <v>5</v>
      </c>
      <c r="AL212" s="33">
        <v>3</v>
      </c>
      <c r="AM212" s="33">
        <v>4</v>
      </c>
      <c r="AN212" s="33">
        <v>1</v>
      </c>
      <c r="AO212" s="33">
        <v>4</v>
      </c>
      <c r="AP212" s="33">
        <v>4</v>
      </c>
      <c r="AQ212" s="33">
        <v>3</v>
      </c>
      <c r="AR212" s="33">
        <v>3</v>
      </c>
      <c r="AS212" s="33">
        <v>4</v>
      </c>
      <c r="AT212" s="33">
        <v>4</v>
      </c>
      <c r="AU212" s="33">
        <v>5</v>
      </c>
      <c r="AV212" s="33">
        <v>2</v>
      </c>
      <c r="AW212" s="33">
        <v>3</v>
      </c>
      <c r="AX212" s="33">
        <v>4</v>
      </c>
      <c r="AY212" s="33">
        <v>3</v>
      </c>
      <c r="AZ212" s="33">
        <v>2</v>
      </c>
      <c r="BA212" s="33">
        <v>1</v>
      </c>
      <c r="BB212" s="33">
        <v>5</v>
      </c>
      <c r="BC212" s="33">
        <v>4</v>
      </c>
      <c r="BD212" s="33">
        <v>2</v>
      </c>
      <c r="BF212" s="33">
        <v>5</v>
      </c>
      <c r="BG212" s="33">
        <v>3</v>
      </c>
      <c r="BH212" s="33">
        <v>5</v>
      </c>
      <c r="BI212" s="33">
        <v>2</v>
      </c>
      <c r="BJ212" s="33">
        <v>4</v>
      </c>
      <c r="BK212" s="33">
        <v>3</v>
      </c>
      <c r="BL212" s="33">
        <v>4</v>
      </c>
      <c r="BM212" s="33">
        <v>3</v>
      </c>
      <c r="BN212" s="33">
        <v>4</v>
      </c>
      <c r="BO212" s="33">
        <v>3</v>
      </c>
      <c r="BP212" s="33">
        <v>4</v>
      </c>
      <c r="BQ212" s="33">
        <v>4</v>
      </c>
      <c r="BR212" s="33">
        <v>5</v>
      </c>
      <c r="BS212" s="33">
        <v>4</v>
      </c>
      <c r="BT212" s="33">
        <v>4</v>
      </c>
      <c r="BU212" s="33" t="s">
        <v>1372</v>
      </c>
      <c r="BV212" s="33" t="s">
        <v>151</v>
      </c>
      <c r="BW212" s="33" t="s">
        <v>507</v>
      </c>
      <c r="BX212" s="33" t="s">
        <v>954</v>
      </c>
      <c r="BY212" s="33" t="s">
        <v>1128</v>
      </c>
      <c r="CB212" s="33" t="s">
        <v>163</v>
      </c>
      <c r="CC212" s="33" t="s">
        <v>171</v>
      </c>
      <c r="CD212" s="33" t="s">
        <v>176</v>
      </c>
      <c r="CE212" s="33" t="s">
        <v>183</v>
      </c>
      <c r="CF212" s="33" t="s">
        <v>379</v>
      </c>
      <c r="CG212" s="33" t="s">
        <v>204</v>
      </c>
      <c r="CH212" s="33" t="s">
        <v>1373</v>
      </c>
      <c r="CI212" s="33" t="s">
        <v>208</v>
      </c>
      <c r="CJ212" s="33" t="s">
        <v>214</v>
      </c>
    </row>
    <row r="213" spans="1:88" ht="12.75" x14ac:dyDescent="0.2">
      <c r="A213" s="36">
        <v>42740.554940011571</v>
      </c>
      <c r="B213" s="33">
        <v>1</v>
      </c>
      <c r="C213" s="33">
        <v>4</v>
      </c>
      <c r="D213" s="33">
        <v>5</v>
      </c>
      <c r="E213" s="33">
        <v>1</v>
      </c>
      <c r="F213" s="33">
        <v>3</v>
      </c>
      <c r="G213" s="33">
        <v>5</v>
      </c>
      <c r="H213" s="33">
        <v>5</v>
      </c>
      <c r="I213" s="33">
        <v>5</v>
      </c>
      <c r="J213" s="33">
        <v>1</v>
      </c>
      <c r="K213" s="33">
        <v>2</v>
      </c>
      <c r="L213" s="33">
        <v>1</v>
      </c>
      <c r="M213" s="33">
        <v>4</v>
      </c>
      <c r="N213" s="33">
        <v>4</v>
      </c>
      <c r="O213" s="33">
        <v>3</v>
      </c>
      <c r="P213" s="33">
        <v>1</v>
      </c>
      <c r="Q213" s="33">
        <v>3</v>
      </c>
      <c r="R213" s="33">
        <v>3</v>
      </c>
      <c r="S213" s="33">
        <v>2</v>
      </c>
      <c r="T213" s="33">
        <v>3</v>
      </c>
      <c r="U213" s="33">
        <v>4</v>
      </c>
      <c r="V213" s="33">
        <v>3</v>
      </c>
      <c r="W213" s="33">
        <v>4</v>
      </c>
      <c r="X213" s="33">
        <v>4</v>
      </c>
      <c r="Y213" s="33">
        <v>5</v>
      </c>
      <c r="Z213" s="33">
        <v>3</v>
      </c>
      <c r="AA213" s="33">
        <v>4</v>
      </c>
      <c r="AB213" s="33">
        <v>4</v>
      </c>
      <c r="AC213" s="33">
        <v>2</v>
      </c>
      <c r="AD213" s="33">
        <v>4</v>
      </c>
      <c r="AE213" s="33">
        <v>4</v>
      </c>
      <c r="AF213" s="33">
        <v>4</v>
      </c>
      <c r="AG213" s="33">
        <v>3</v>
      </c>
      <c r="AH213" s="33">
        <v>4</v>
      </c>
      <c r="AI213" s="33">
        <v>4</v>
      </c>
      <c r="AJ213" s="33">
        <v>2</v>
      </c>
      <c r="AK213" s="33">
        <v>5</v>
      </c>
      <c r="AL213" s="33">
        <v>5</v>
      </c>
      <c r="AM213" s="33">
        <v>2</v>
      </c>
      <c r="AN213" s="33">
        <v>2</v>
      </c>
      <c r="AO213" s="33">
        <v>5</v>
      </c>
      <c r="AP213" s="33">
        <v>5</v>
      </c>
      <c r="AQ213" s="33">
        <v>5</v>
      </c>
      <c r="AR213" s="33">
        <v>1</v>
      </c>
      <c r="AS213" s="33">
        <v>2</v>
      </c>
      <c r="AT213" s="33">
        <v>1</v>
      </c>
      <c r="AU213" s="33">
        <v>3</v>
      </c>
      <c r="AV213" s="33">
        <v>5</v>
      </c>
      <c r="AW213" s="33">
        <v>3</v>
      </c>
      <c r="AX213" s="33">
        <v>1</v>
      </c>
      <c r="AY213" s="33">
        <v>2</v>
      </c>
      <c r="AZ213" s="33">
        <v>3</v>
      </c>
      <c r="BA213" s="33">
        <v>3</v>
      </c>
      <c r="BB213" s="33">
        <v>4</v>
      </c>
      <c r="BC213" s="33">
        <v>4</v>
      </c>
      <c r="BD213" s="33">
        <v>3</v>
      </c>
      <c r="BE213" s="33" t="s">
        <v>1374</v>
      </c>
      <c r="BF213" s="33">
        <v>4</v>
      </c>
      <c r="BG213" s="33">
        <v>2</v>
      </c>
      <c r="BH213" s="33">
        <v>2</v>
      </c>
      <c r="BI213" s="33">
        <v>2</v>
      </c>
      <c r="BJ213" s="33">
        <v>2</v>
      </c>
      <c r="BK213" s="33">
        <v>5</v>
      </c>
      <c r="BL213" s="33">
        <v>5</v>
      </c>
      <c r="BM213" s="33">
        <v>5</v>
      </c>
      <c r="BN213" s="33">
        <v>4</v>
      </c>
      <c r="BO213" s="33">
        <v>5</v>
      </c>
      <c r="BP213" s="33">
        <v>2</v>
      </c>
      <c r="BQ213" s="33">
        <v>4</v>
      </c>
      <c r="BR213" s="33">
        <v>4</v>
      </c>
      <c r="BS213" s="33">
        <v>4</v>
      </c>
      <c r="BT213" s="33">
        <v>4</v>
      </c>
      <c r="BU213" s="33" t="s">
        <v>1375</v>
      </c>
      <c r="BV213" s="33" t="s">
        <v>151</v>
      </c>
      <c r="BW213" s="33" t="s">
        <v>145</v>
      </c>
      <c r="CB213" s="33" t="s">
        <v>163</v>
      </c>
      <c r="CC213" s="33" t="s">
        <v>171</v>
      </c>
      <c r="CD213" s="33" t="s">
        <v>176</v>
      </c>
      <c r="CE213" s="33" t="s">
        <v>184</v>
      </c>
      <c r="CF213" s="33" t="s">
        <v>1376</v>
      </c>
      <c r="CG213" s="33" t="s">
        <v>1377</v>
      </c>
      <c r="CH213" s="33" t="s">
        <v>961</v>
      </c>
      <c r="CI213" s="33" t="s">
        <v>208</v>
      </c>
      <c r="CJ213" s="33" t="s">
        <v>214</v>
      </c>
    </row>
    <row r="214" spans="1:88" ht="12.75" x14ac:dyDescent="0.2">
      <c r="A214" s="36">
        <v>42740.55821476852</v>
      </c>
      <c r="B214" s="33">
        <v>4</v>
      </c>
      <c r="C214" s="33">
        <v>5</v>
      </c>
      <c r="D214" s="33">
        <v>5</v>
      </c>
      <c r="E214" s="33">
        <v>5</v>
      </c>
      <c r="F214" s="33">
        <v>1</v>
      </c>
      <c r="G214" s="33">
        <v>5</v>
      </c>
      <c r="H214" s="33">
        <v>2</v>
      </c>
      <c r="I214" s="33">
        <v>2</v>
      </c>
      <c r="J214" s="33">
        <v>2</v>
      </c>
      <c r="K214" s="33">
        <v>2</v>
      </c>
      <c r="L214" s="33">
        <v>2</v>
      </c>
      <c r="M214" s="33">
        <v>2</v>
      </c>
      <c r="N214" s="33">
        <v>2</v>
      </c>
      <c r="O214" s="33">
        <v>3</v>
      </c>
      <c r="P214" s="33">
        <v>5</v>
      </c>
      <c r="Q214" s="33">
        <v>3</v>
      </c>
      <c r="R214" s="33">
        <v>3</v>
      </c>
      <c r="S214" s="33">
        <v>2</v>
      </c>
      <c r="T214" s="33">
        <v>2</v>
      </c>
      <c r="U214" s="33">
        <v>4</v>
      </c>
      <c r="V214" s="33" t="s">
        <v>5</v>
      </c>
      <c r="W214" s="33">
        <v>3</v>
      </c>
      <c r="X214" s="33">
        <v>4</v>
      </c>
      <c r="Y214" s="33">
        <v>3</v>
      </c>
      <c r="Z214" s="33">
        <v>3</v>
      </c>
      <c r="AA214" s="33">
        <v>4</v>
      </c>
      <c r="AB214" s="33">
        <v>2</v>
      </c>
      <c r="AC214" s="33">
        <v>4</v>
      </c>
      <c r="AD214" s="33">
        <v>2</v>
      </c>
      <c r="AE214" s="33">
        <v>3</v>
      </c>
      <c r="AF214" s="33">
        <v>2</v>
      </c>
      <c r="AG214" s="33">
        <v>2</v>
      </c>
      <c r="AH214" s="33">
        <v>3</v>
      </c>
      <c r="AI214" s="33">
        <v>4</v>
      </c>
      <c r="AJ214" s="33">
        <v>5</v>
      </c>
      <c r="AK214" s="33">
        <v>5</v>
      </c>
      <c r="AL214" s="33">
        <v>5</v>
      </c>
      <c r="AM214" s="33">
        <v>5</v>
      </c>
      <c r="AN214" s="33">
        <v>1</v>
      </c>
      <c r="AO214" s="33">
        <v>5</v>
      </c>
      <c r="AP214" s="33">
        <v>3</v>
      </c>
      <c r="AQ214" s="33">
        <v>3</v>
      </c>
      <c r="AR214" s="33">
        <v>3</v>
      </c>
      <c r="AS214" s="33">
        <v>2</v>
      </c>
      <c r="AT214" s="33">
        <v>1</v>
      </c>
      <c r="AU214" s="33">
        <v>3</v>
      </c>
      <c r="AV214" s="33">
        <v>2</v>
      </c>
      <c r="AW214" s="33">
        <v>4</v>
      </c>
      <c r="AX214" s="33">
        <v>5</v>
      </c>
      <c r="AY214" s="33">
        <v>4</v>
      </c>
      <c r="AZ214" s="33">
        <v>3</v>
      </c>
      <c r="BA214" s="33">
        <v>3</v>
      </c>
      <c r="BB214" s="33">
        <v>1</v>
      </c>
      <c r="BC214" s="33">
        <v>5</v>
      </c>
      <c r="BD214" s="33">
        <v>1</v>
      </c>
      <c r="BF214" s="33">
        <v>5</v>
      </c>
      <c r="BG214" s="33">
        <v>4</v>
      </c>
      <c r="BH214" s="33">
        <v>4</v>
      </c>
      <c r="BI214" s="33">
        <v>4</v>
      </c>
      <c r="BJ214" s="33">
        <v>5</v>
      </c>
      <c r="BK214" s="33">
        <v>3</v>
      </c>
      <c r="BL214" s="33">
        <v>5</v>
      </c>
      <c r="BM214" s="33">
        <v>5</v>
      </c>
      <c r="BN214" s="33">
        <v>5</v>
      </c>
      <c r="BO214" s="33">
        <v>3</v>
      </c>
      <c r="BP214" s="33">
        <v>4</v>
      </c>
      <c r="BQ214" s="33">
        <v>4</v>
      </c>
      <c r="BR214" s="33">
        <v>5</v>
      </c>
      <c r="BS214" s="33">
        <v>4</v>
      </c>
      <c r="BT214" s="33">
        <v>4</v>
      </c>
      <c r="BU214" s="33" t="s">
        <v>1378</v>
      </c>
      <c r="BV214" s="33" t="s">
        <v>151</v>
      </c>
      <c r="BW214" s="33" t="s">
        <v>149</v>
      </c>
      <c r="BX214" s="33" t="s">
        <v>918</v>
      </c>
      <c r="BY214" s="33" t="s">
        <v>984</v>
      </c>
      <c r="CB214" s="33" t="s">
        <v>162</v>
      </c>
      <c r="CC214" s="33" t="s">
        <v>172</v>
      </c>
      <c r="CD214" s="33" t="s">
        <v>176</v>
      </c>
      <c r="CE214" s="33" t="s">
        <v>183</v>
      </c>
      <c r="CF214" s="33" t="s">
        <v>738</v>
      </c>
      <c r="CG214" s="33" t="s">
        <v>203</v>
      </c>
      <c r="CH214" s="33" t="s">
        <v>383</v>
      </c>
      <c r="CI214" s="33" t="s">
        <v>208</v>
      </c>
      <c r="CJ214" s="33" t="s">
        <v>214</v>
      </c>
    </row>
    <row r="215" spans="1:88" ht="12.75" x14ac:dyDescent="0.2">
      <c r="A215" s="36">
        <v>42740.560543333333</v>
      </c>
      <c r="B215" s="33">
        <v>1</v>
      </c>
      <c r="C215" s="33">
        <v>4</v>
      </c>
      <c r="D215" s="33">
        <v>4</v>
      </c>
      <c r="E215" s="33">
        <v>2</v>
      </c>
      <c r="F215" s="33">
        <v>2</v>
      </c>
      <c r="G215" s="33">
        <v>5</v>
      </c>
      <c r="H215" s="33">
        <v>1</v>
      </c>
      <c r="I215" s="33">
        <v>5</v>
      </c>
      <c r="J215" s="33">
        <v>2</v>
      </c>
      <c r="K215" s="33">
        <v>3</v>
      </c>
      <c r="L215" s="33">
        <v>1</v>
      </c>
      <c r="M215" s="33">
        <v>5</v>
      </c>
      <c r="N215" s="33">
        <v>2</v>
      </c>
      <c r="O215" s="33">
        <v>1</v>
      </c>
      <c r="P215" s="33">
        <v>1</v>
      </c>
      <c r="Q215" s="33">
        <v>2</v>
      </c>
      <c r="R215" s="33">
        <v>1</v>
      </c>
      <c r="S215" s="33">
        <v>1</v>
      </c>
      <c r="T215" s="33">
        <v>1</v>
      </c>
      <c r="U215" s="33" t="s">
        <v>5</v>
      </c>
      <c r="V215" s="33">
        <v>1</v>
      </c>
      <c r="W215" s="33">
        <v>5</v>
      </c>
      <c r="X215" s="33">
        <v>5</v>
      </c>
      <c r="Y215" s="33">
        <v>5</v>
      </c>
      <c r="Z215" s="33">
        <v>5</v>
      </c>
      <c r="AA215" s="33">
        <v>5</v>
      </c>
      <c r="AB215" s="33">
        <v>5</v>
      </c>
      <c r="AC215" s="33">
        <v>5</v>
      </c>
      <c r="AD215" s="33">
        <v>5</v>
      </c>
      <c r="AE215" s="33">
        <v>5</v>
      </c>
      <c r="AF215" s="33">
        <v>5</v>
      </c>
      <c r="AG215" s="33">
        <v>5</v>
      </c>
      <c r="AH215" s="33">
        <v>5</v>
      </c>
      <c r="AI215" s="33">
        <v>5</v>
      </c>
      <c r="AJ215" s="33">
        <v>3</v>
      </c>
      <c r="AK215" s="33">
        <v>3</v>
      </c>
      <c r="AL215" s="33">
        <v>1</v>
      </c>
      <c r="AM215" s="33">
        <v>4</v>
      </c>
      <c r="AN215" s="33">
        <v>5</v>
      </c>
      <c r="AO215" s="33">
        <v>5</v>
      </c>
      <c r="AP215" s="33">
        <v>1</v>
      </c>
      <c r="AQ215" s="33">
        <v>4</v>
      </c>
      <c r="AR215" s="33">
        <v>1</v>
      </c>
      <c r="AS215" s="33">
        <v>5</v>
      </c>
      <c r="AT215" s="33">
        <v>5</v>
      </c>
      <c r="AU215" s="33">
        <v>5</v>
      </c>
      <c r="AV215" s="33">
        <v>2</v>
      </c>
      <c r="AW215" s="33">
        <v>1</v>
      </c>
      <c r="AX215" s="33">
        <v>3</v>
      </c>
      <c r="AY215" s="33">
        <v>2</v>
      </c>
      <c r="AZ215" s="33">
        <v>5</v>
      </c>
      <c r="BA215" s="33">
        <v>1</v>
      </c>
      <c r="BB215" s="33">
        <v>2</v>
      </c>
      <c r="BC215" s="33">
        <v>1</v>
      </c>
      <c r="BD215" s="33">
        <v>1</v>
      </c>
      <c r="BF215" s="33">
        <v>5</v>
      </c>
      <c r="BG215" s="33">
        <v>5</v>
      </c>
      <c r="BH215" s="33">
        <v>5</v>
      </c>
      <c r="BI215" s="33">
        <v>5</v>
      </c>
      <c r="BJ215" s="33">
        <v>5</v>
      </c>
      <c r="BK215" s="33">
        <v>5</v>
      </c>
      <c r="BL215" s="33">
        <v>5</v>
      </c>
      <c r="BM215" s="33">
        <v>5</v>
      </c>
      <c r="BN215" s="33">
        <v>5</v>
      </c>
      <c r="BO215" s="33">
        <v>5</v>
      </c>
      <c r="BP215" s="33">
        <v>5</v>
      </c>
      <c r="BQ215" s="33">
        <v>5</v>
      </c>
      <c r="BR215" s="33">
        <v>5</v>
      </c>
      <c r="BS215" s="33">
        <v>5</v>
      </c>
      <c r="BT215" s="33">
        <v>5</v>
      </c>
      <c r="BV215" s="33" t="s">
        <v>145</v>
      </c>
      <c r="CB215" s="33" t="s">
        <v>162</v>
      </c>
      <c r="CC215" s="33" t="s">
        <v>169</v>
      </c>
      <c r="CD215" s="33" t="s">
        <v>176</v>
      </c>
      <c r="CE215" s="33" t="s">
        <v>183</v>
      </c>
      <c r="CF215" s="33" t="s">
        <v>1379</v>
      </c>
      <c r="CG215" s="33" t="s">
        <v>204</v>
      </c>
      <c r="CH215" s="33" t="s">
        <v>203</v>
      </c>
      <c r="CI215" s="33" t="s">
        <v>1380</v>
      </c>
      <c r="CJ215" s="33" t="s">
        <v>554</v>
      </c>
    </row>
    <row r="216" spans="1:88" ht="12.75" x14ac:dyDescent="0.2">
      <c r="A216" s="36">
        <v>42740.5614059375</v>
      </c>
      <c r="B216" s="33">
        <v>2</v>
      </c>
      <c r="C216" s="33">
        <v>5</v>
      </c>
      <c r="D216" s="33">
        <v>5</v>
      </c>
      <c r="E216" s="33">
        <v>4</v>
      </c>
      <c r="F216" s="33">
        <v>2</v>
      </c>
      <c r="G216" s="33">
        <v>5</v>
      </c>
      <c r="H216" s="33">
        <v>2</v>
      </c>
      <c r="I216" s="33">
        <v>4</v>
      </c>
      <c r="J216" s="33">
        <v>4</v>
      </c>
      <c r="K216" s="33">
        <v>3</v>
      </c>
      <c r="L216" s="33">
        <v>2</v>
      </c>
      <c r="M216" s="33">
        <v>2</v>
      </c>
      <c r="N216" s="33">
        <v>2</v>
      </c>
      <c r="O216" s="33">
        <v>4</v>
      </c>
      <c r="P216" s="33">
        <v>2</v>
      </c>
      <c r="Q216" s="33">
        <v>3</v>
      </c>
      <c r="R216" s="33">
        <v>3</v>
      </c>
      <c r="S216" s="33">
        <v>3</v>
      </c>
      <c r="T216" s="33">
        <v>1</v>
      </c>
      <c r="U216" s="33">
        <v>2</v>
      </c>
      <c r="V216" s="33">
        <v>2</v>
      </c>
      <c r="W216" s="33">
        <v>4</v>
      </c>
      <c r="X216" s="33">
        <v>2</v>
      </c>
      <c r="Y216" s="33">
        <v>4</v>
      </c>
      <c r="Z216" s="33">
        <v>1</v>
      </c>
      <c r="AA216" s="33">
        <v>4</v>
      </c>
      <c r="AB216" s="33">
        <v>3</v>
      </c>
      <c r="AC216" s="33">
        <v>2</v>
      </c>
      <c r="AD216" s="33">
        <v>1</v>
      </c>
      <c r="AE216" s="33">
        <v>4</v>
      </c>
      <c r="AF216" s="33">
        <v>1</v>
      </c>
      <c r="AG216" s="33">
        <v>1</v>
      </c>
      <c r="AH216" s="33">
        <v>4</v>
      </c>
      <c r="AI216" s="33">
        <v>1</v>
      </c>
      <c r="AJ216" s="33">
        <v>4</v>
      </c>
      <c r="AK216" s="33">
        <v>5</v>
      </c>
      <c r="AL216" s="33">
        <v>5</v>
      </c>
      <c r="AM216" s="33">
        <v>4</v>
      </c>
      <c r="AN216" s="33">
        <v>3</v>
      </c>
      <c r="AO216" s="33">
        <v>5</v>
      </c>
      <c r="AP216" s="33">
        <v>5</v>
      </c>
      <c r="AQ216" s="33">
        <v>4</v>
      </c>
      <c r="AR216" s="33">
        <v>4</v>
      </c>
      <c r="AS216" s="33">
        <v>4</v>
      </c>
      <c r="AT216" s="33">
        <v>4</v>
      </c>
      <c r="AU216" s="33">
        <v>4</v>
      </c>
      <c r="AV216" s="33">
        <v>2</v>
      </c>
      <c r="AW216" s="33">
        <v>5</v>
      </c>
      <c r="AX216" s="33">
        <v>4</v>
      </c>
      <c r="AY216" s="33">
        <v>4</v>
      </c>
      <c r="AZ216" s="33">
        <v>4</v>
      </c>
      <c r="BA216" s="33">
        <v>3</v>
      </c>
      <c r="BB216" s="33">
        <v>2</v>
      </c>
      <c r="BC216" s="33">
        <v>3</v>
      </c>
      <c r="BD216" s="33" t="s">
        <v>5</v>
      </c>
      <c r="BE216" s="33" t="s">
        <v>1381</v>
      </c>
      <c r="BF216" s="33">
        <v>5</v>
      </c>
      <c r="BG216" s="33">
        <v>5</v>
      </c>
      <c r="BH216" s="33">
        <v>4</v>
      </c>
      <c r="BI216" s="33">
        <v>3</v>
      </c>
      <c r="BJ216" s="33">
        <v>3</v>
      </c>
      <c r="BK216" s="33">
        <v>4</v>
      </c>
      <c r="BL216" s="33">
        <v>4</v>
      </c>
      <c r="BM216" s="33">
        <v>4</v>
      </c>
      <c r="BN216" s="33">
        <v>4</v>
      </c>
      <c r="BO216" s="33">
        <v>4</v>
      </c>
      <c r="BP216" s="33">
        <v>4</v>
      </c>
      <c r="BQ216" s="33">
        <v>4</v>
      </c>
      <c r="BR216" s="33">
        <v>5</v>
      </c>
      <c r="BS216" s="33">
        <v>5</v>
      </c>
      <c r="BT216" s="33">
        <v>4</v>
      </c>
      <c r="BU216" s="33" t="s">
        <v>1382</v>
      </c>
      <c r="BV216" s="33" t="s">
        <v>151</v>
      </c>
      <c r="BW216" s="33" t="s">
        <v>149</v>
      </c>
      <c r="CB216" s="33" t="s">
        <v>163</v>
      </c>
      <c r="CC216" s="33" t="s">
        <v>170</v>
      </c>
      <c r="CD216" s="33" t="s">
        <v>176</v>
      </c>
      <c r="CE216" s="33" t="s">
        <v>183</v>
      </c>
      <c r="CG216" s="33" t="s">
        <v>202</v>
      </c>
      <c r="CH216" s="33" t="s">
        <v>564</v>
      </c>
      <c r="CI216" s="33" t="s">
        <v>208</v>
      </c>
      <c r="CJ216" s="33" t="s">
        <v>214</v>
      </c>
    </row>
    <row r="217" spans="1:88" ht="12.75" x14ac:dyDescent="0.2">
      <c r="A217" s="36">
        <v>42740.562519328705</v>
      </c>
      <c r="B217" s="33">
        <v>3</v>
      </c>
      <c r="C217" s="33">
        <v>5</v>
      </c>
      <c r="D217" s="33">
        <v>4</v>
      </c>
      <c r="E217" s="33">
        <v>5</v>
      </c>
      <c r="F217" s="33">
        <v>3</v>
      </c>
      <c r="G217" s="33">
        <v>5</v>
      </c>
      <c r="H217" s="33">
        <v>4</v>
      </c>
      <c r="I217" s="33">
        <v>4</v>
      </c>
      <c r="J217" s="33">
        <v>4</v>
      </c>
      <c r="K217" s="33">
        <v>5</v>
      </c>
      <c r="L217" s="33">
        <v>3</v>
      </c>
      <c r="M217" s="33">
        <v>3</v>
      </c>
      <c r="N217" s="33">
        <v>4</v>
      </c>
      <c r="O217" s="33">
        <v>3</v>
      </c>
      <c r="P217" s="33">
        <v>5</v>
      </c>
      <c r="Q217" s="33">
        <v>3</v>
      </c>
      <c r="R217" s="33">
        <v>4</v>
      </c>
      <c r="S217" s="33">
        <v>3</v>
      </c>
      <c r="T217" s="33">
        <v>3</v>
      </c>
      <c r="U217" s="33">
        <v>4</v>
      </c>
      <c r="V217" s="33">
        <v>3</v>
      </c>
      <c r="W217" s="33">
        <v>5</v>
      </c>
      <c r="X217" s="33">
        <v>3</v>
      </c>
      <c r="Y217" s="33">
        <v>4</v>
      </c>
      <c r="Z217" s="33">
        <v>5</v>
      </c>
      <c r="AA217" s="33">
        <v>4</v>
      </c>
      <c r="AB217" s="33">
        <v>4</v>
      </c>
      <c r="AC217" s="33">
        <v>4</v>
      </c>
      <c r="AD217" s="33">
        <v>4</v>
      </c>
      <c r="AE217" s="33">
        <v>4</v>
      </c>
      <c r="AF217" s="33">
        <v>4</v>
      </c>
      <c r="AG217" s="33">
        <v>5</v>
      </c>
      <c r="AH217" s="33">
        <v>5</v>
      </c>
      <c r="AI217" s="33">
        <v>4</v>
      </c>
      <c r="AJ217" s="33">
        <v>4</v>
      </c>
      <c r="AK217" s="33">
        <v>5</v>
      </c>
      <c r="AL217" s="33">
        <v>5</v>
      </c>
      <c r="AM217" s="33">
        <v>5</v>
      </c>
      <c r="AN217" s="33">
        <v>3</v>
      </c>
      <c r="AO217" s="33">
        <v>5</v>
      </c>
      <c r="AP217" s="33">
        <v>5</v>
      </c>
      <c r="AQ217" s="33">
        <v>5</v>
      </c>
      <c r="AR217" s="33">
        <v>4</v>
      </c>
      <c r="AS217" s="33">
        <v>5</v>
      </c>
      <c r="AT217" s="33">
        <v>3</v>
      </c>
      <c r="AU217" s="33">
        <v>4</v>
      </c>
      <c r="AV217" s="33">
        <v>4</v>
      </c>
      <c r="AW217" s="33">
        <v>3</v>
      </c>
      <c r="AX217" s="33">
        <v>5</v>
      </c>
      <c r="AY217" s="33">
        <v>5</v>
      </c>
      <c r="AZ217" s="33">
        <v>4</v>
      </c>
      <c r="BA217" s="33">
        <v>4</v>
      </c>
      <c r="BB217" s="33">
        <v>4</v>
      </c>
      <c r="BC217" s="33">
        <v>4</v>
      </c>
      <c r="BD217" s="33">
        <v>3</v>
      </c>
      <c r="BE217" s="33" t="s">
        <v>1383</v>
      </c>
      <c r="BF217" s="33">
        <v>5</v>
      </c>
      <c r="BG217" s="33">
        <v>5</v>
      </c>
      <c r="BH217" s="33">
        <v>5</v>
      </c>
      <c r="BI217" s="33">
        <v>4</v>
      </c>
      <c r="BJ217" s="33">
        <v>5</v>
      </c>
      <c r="BK217" s="33">
        <v>5</v>
      </c>
      <c r="BL217" s="33">
        <v>5</v>
      </c>
      <c r="BM217" s="33">
        <v>5</v>
      </c>
      <c r="BN217" s="33">
        <v>5</v>
      </c>
      <c r="BO217" s="33">
        <v>5</v>
      </c>
      <c r="BP217" s="33">
        <v>5</v>
      </c>
      <c r="BQ217" s="33">
        <v>5</v>
      </c>
      <c r="BR217" s="33">
        <v>5</v>
      </c>
      <c r="BS217" s="33">
        <v>5</v>
      </c>
      <c r="BT217" s="33">
        <v>5</v>
      </c>
      <c r="BU217" s="33" t="s">
        <v>1384</v>
      </c>
      <c r="BV217" s="33" t="s">
        <v>151</v>
      </c>
      <c r="BW217" s="33" t="s">
        <v>144</v>
      </c>
      <c r="BZ217" s="33" t="s">
        <v>1065</v>
      </c>
      <c r="CB217" s="33" t="s">
        <v>163</v>
      </c>
      <c r="CC217" s="33" t="s">
        <v>171</v>
      </c>
      <c r="CD217" s="33" t="s">
        <v>176</v>
      </c>
      <c r="CE217" s="33" t="s">
        <v>183</v>
      </c>
      <c r="CF217" s="33" t="s">
        <v>1385</v>
      </c>
      <c r="CG217" s="33" t="s">
        <v>205</v>
      </c>
      <c r="CH217" s="33" t="s">
        <v>498</v>
      </c>
      <c r="CI217" s="33" t="s">
        <v>208</v>
      </c>
      <c r="CJ217" s="33" t="s">
        <v>214</v>
      </c>
    </row>
    <row r="218" spans="1:88" ht="12.75" x14ac:dyDescent="0.2">
      <c r="A218" s="36">
        <v>42740.568451921295</v>
      </c>
      <c r="B218" s="33">
        <v>5</v>
      </c>
      <c r="C218" s="33">
        <v>5</v>
      </c>
      <c r="D218" s="33">
        <v>5</v>
      </c>
      <c r="E218" s="33">
        <v>2</v>
      </c>
      <c r="F218" s="33">
        <v>2</v>
      </c>
      <c r="G218" s="33">
        <v>5</v>
      </c>
      <c r="H218" s="33">
        <v>5</v>
      </c>
      <c r="I218" s="33">
        <v>3</v>
      </c>
      <c r="J218" s="33">
        <v>3</v>
      </c>
      <c r="K218" s="33">
        <v>4</v>
      </c>
      <c r="L218" s="33">
        <v>5</v>
      </c>
      <c r="M218" s="33">
        <v>3</v>
      </c>
      <c r="N218" s="33">
        <v>2</v>
      </c>
      <c r="O218" s="33">
        <v>5</v>
      </c>
      <c r="P218" s="33">
        <v>4</v>
      </c>
      <c r="Q218" s="33">
        <v>5</v>
      </c>
      <c r="R218" s="33">
        <v>3</v>
      </c>
      <c r="S218" s="33">
        <v>1</v>
      </c>
      <c r="T218" s="33">
        <v>3</v>
      </c>
      <c r="U218" s="33">
        <v>2</v>
      </c>
      <c r="V218" s="33">
        <v>1</v>
      </c>
      <c r="W218" s="33">
        <v>2</v>
      </c>
      <c r="X218" s="33">
        <v>2</v>
      </c>
      <c r="Y218" s="33">
        <v>3</v>
      </c>
      <c r="Z218" s="33">
        <v>2</v>
      </c>
      <c r="AA218" s="33">
        <v>1</v>
      </c>
      <c r="AB218" s="33">
        <v>2</v>
      </c>
      <c r="AC218" s="33">
        <v>1</v>
      </c>
      <c r="AD218" s="33">
        <v>2</v>
      </c>
      <c r="AE218" s="33">
        <v>2</v>
      </c>
      <c r="AF218" s="33">
        <v>1</v>
      </c>
      <c r="AG218" s="33">
        <v>1</v>
      </c>
      <c r="AH218" s="33">
        <v>4</v>
      </c>
      <c r="AI218" s="33">
        <v>4</v>
      </c>
      <c r="AJ218" s="33">
        <v>5</v>
      </c>
      <c r="AK218" s="33">
        <v>5</v>
      </c>
      <c r="AL218" s="33">
        <v>5</v>
      </c>
      <c r="AM218" s="33">
        <v>4</v>
      </c>
      <c r="AN218" s="33" t="s">
        <v>5</v>
      </c>
      <c r="AO218" s="33">
        <v>5</v>
      </c>
      <c r="AP218" s="33">
        <v>5</v>
      </c>
      <c r="AQ218" s="33">
        <v>5</v>
      </c>
      <c r="AR218" s="33">
        <v>5</v>
      </c>
      <c r="AS218" s="33" t="s">
        <v>5</v>
      </c>
      <c r="AT218" s="33">
        <v>5</v>
      </c>
      <c r="AU218" s="33" t="s">
        <v>5</v>
      </c>
      <c r="AV218" s="33" t="s">
        <v>5</v>
      </c>
      <c r="AW218" s="33">
        <v>5</v>
      </c>
      <c r="AX218" s="33" t="s">
        <v>5</v>
      </c>
      <c r="AY218" s="33">
        <v>5</v>
      </c>
      <c r="AZ218" s="33" t="s">
        <v>5</v>
      </c>
      <c r="BA218" s="33" t="s">
        <v>5</v>
      </c>
      <c r="BB218" s="33" t="s">
        <v>5</v>
      </c>
      <c r="BC218" s="33" t="s">
        <v>5</v>
      </c>
      <c r="BD218" s="33" t="s">
        <v>5</v>
      </c>
      <c r="BF218" s="33" t="s">
        <v>5</v>
      </c>
      <c r="BG218" s="33">
        <v>3</v>
      </c>
      <c r="BH218" s="33">
        <v>5</v>
      </c>
      <c r="BI218" s="33">
        <v>3</v>
      </c>
      <c r="BJ218" s="33">
        <v>4</v>
      </c>
      <c r="BK218" s="33">
        <v>4</v>
      </c>
      <c r="BL218" s="33">
        <v>5</v>
      </c>
      <c r="BM218" s="33">
        <v>4</v>
      </c>
      <c r="BN218" s="33">
        <v>4</v>
      </c>
      <c r="BO218" s="33">
        <v>4</v>
      </c>
      <c r="BP218" s="33">
        <v>4</v>
      </c>
      <c r="BQ218" s="33">
        <v>4</v>
      </c>
      <c r="BR218" s="33">
        <v>5</v>
      </c>
      <c r="BS218" s="33">
        <v>5</v>
      </c>
      <c r="BT218" s="33">
        <v>4</v>
      </c>
      <c r="BV218" s="33" t="s">
        <v>151</v>
      </c>
      <c r="BW218" s="33" t="s">
        <v>507</v>
      </c>
      <c r="BX218" s="33" t="s">
        <v>954</v>
      </c>
      <c r="BY218" s="33" t="s">
        <v>946</v>
      </c>
      <c r="BZ218" s="33" t="s">
        <v>1386</v>
      </c>
      <c r="CB218" s="33" t="s">
        <v>163</v>
      </c>
      <c r="CC218" s="33" t="s">
        <v>170</v>
      </c>
      <c r="CD218" s="33" t="s">
        <v>176</v>
      </c>
      <c r="CE218" s="33" t="s">
        <v>183</v>
      </c>
      <c r="CF218" s="33" t="s">
        <v>820</v>
      </c>
      <c r="CG218" s="33" t="s">
        <v>153</v>
      </c>
      <c r="CH218" s="33" t="s">
        <v>453</v>
      </c>
      <c r="CI218" s="33" t="s">
        <v>208</v>
      </c>
      <c r="CJ218" s="33" t="s">
        <v>214</v>
      </c>
    </row>
    <row r="219" spans="1:88" ht="12.75" x14ac:dyDescent="0.2">
      <c r="A219" s="36">
        <v>42740.574107916662</v>
      </c>
      <c r="B219" s="33">
        <v>4</v>
      </c>
      <c r="C219" s="33">
        <v>2</v>
      </c>
      <c r="D219" s="33">
        <v>2</v>
      </c>
      <c r="E219" s="33">
        <v>3</v>
      </c>
      <c r="F219" s="33">
        <v>1</v>
      </c>
      <c r="G219" s="33">
        <v>3</v>
      </c>
      <c r="H219" s="33">
        <v>5</v>
      </c>
      <c r="I219" s="33">
        <v>5</v>
      </c>
      <c r="J219" s="33">
        <v>5</v>
      </c>
      <c r="K219" s="33">
        <v>2</v>
      </c>
      <c r="L219" s="33">
        <v>5</v>
      </c>
      <c r="M219" s="33">
        <v>1</v>
      </c>
      <c r="N219" s="33">
        <v>1</v>
      </c>
      <c r="O219" s="33">
        <v>4</v>
      </c>
      <c r="P219" s="33">
        <v>3</v>
      </c>
      <c r="Q219" s="33">
        <v>5</v>
      </c>
      <c r="R219" s="33">
        <v>4</v>
      </c>
      <c r="S219" s="33">
        <v>2</v>
      </c>
      <c r="T219" s="33">
        <v>2</v>
      </c>
      <c r="U219" s="33">
        <v>2</v>
      </c>
      <c r="V219" s="33" t="s">
        <v>5</v>
      </c>
      <c r="W219" s="33">
        <v>3</v>
      </c>
      <c r="X219" s="33">
        <v>3</v>
      </c>
      <c r="Y219" s="33">
        <v>3</v>
      </c>
      <c r="Z219" s="33">
        <v>2</v>
      </c>
      <c r="AA219" s="33">
        <v>4</v>
      </c>
      <c r="AB219" s="33">
        <v>3</v>
      </c>
      <c r="AC219" s="33">
        <v>2</v>
      </c>
      <c r="AD219" s="33">
        <v>4</v>
      </c>
      <c r="AE219" s="33">
        <v>2</v>
      </c>
      <c r="AF219" s="33">
        <v>4</v>
      </c>
      <c r="AG219" s="33">
        <v>4</v>
      </c>
      <c r="AH219" s="33">
        <v>3</v>
      </c>
      <c r="AI219" s="33">
        <v>4</v>
      </c>
      <c r="AJ219" s="33">
        <v>1</v>
      </c>
      <c r="AK219" s="33">
        <v>5</v>
      </c>
      <c r="AL219" s="33">
        <v>3</v>
      </c>
      <c r="AM219" s="33">
        <v>5</v>
      </c>
      <c r="AN219" s="33">
        <v>1</v>
      </c>
      <c r="AO219" s="33">
        <v>5</v>
      </c>
      <c r="AP219" s="33">
        <v>3</v>
      </c>
      <c r="AQ219" s="33">
        <v>3</v>
      </c>
      <c r="AR219" s="33">
        <v>4</v>
      </c>
      <c r="AS219" s="33">
        <v>3</v>
      </c>
      <c r="AT219" s="33">
        <v>3</v>
      </c>
      <c r="AU219" s="33">
        <v>4</v>
      </c>
      <c r="AV219" s="33">
        <v>1</v>
      </c>
      <c r="AW219" s="33">
        <v>3</v>
      </c>
      <c r="AX219" s="33">
        <v>1</v>
      </c>
      <c r="AY219" s="33">
        <v>4</v>
      </c>
      <c r="AZ219" s="33">
        <v>4</v>
      </c>
      <c r="BA219" s="33">
        <v>2</v>
      </c>
      <c r="BB219" s="33">
        <v>3</v>
      </c>
      <c r="BC219" s="33">
        <v>1</v>
      </c>
      <c r="BD219" s="33" t="s">
        <v>5</v>
      </c>
      <c r="BF219" s="33">
        <v>3</v>
      </c>
      <c r="BG219" s="33">
        <v>4</v>
      </c>
      <c r="BH219" s="33">
        <v>5</v>
      </c>
      <c r="BI219" s="33">
        <v>1</v>
      </c>
      <c r="BJ219" s="33">
        <v>4</v>
      </c>
      <c r="BK219" s="33">
        <v>3</v>
      </c>
      <c r="BL219" s="33">
        <v>3</v>
      </c>
      <c r="BM219" s="33">
        <v>4</v>
      </c>
      <c r="BN219" s="33">
        <v>5</v>
      </c>
      <c r="BO219" s="33">
        <v>4</v>
      </c>
      <c r="BP219" s="33">
        <v>3</v>
      </c>
      <c r="BQ219" s="33">
        <v>5</v>
      </c>
      <c r="BR219" s="33">
        <v>5</v>
      </c>
      <c r="BS219" s="33">
        <v>4</v>
      </c>
      <c r="BT219" s="33">
        <v>2</v>
      </c>
      <c r="BV219" s="33" t="s">
        <v>151</v>
      </c>
      <c r="BW219" s="33" t="s">
        <v>149</v>
      </c>
      <c r="BX219" s="33" t="s">
        <v>954</v>
      </c>
      <c r="BZ219" s="33" t="s">
        <v>1065</v>
      </c>
      <c r="CB219" s="33" t="s">
        <v>163</v>
      </c>
      <c r="CC219" s="33" t="s">
        <v>170</v>
      </c>
      <c r="CD219" s="33" t="s">
        <v>176</v>
      </c>
      <c r="CE219" s="33" t="s">
        <v>183</v>
      </c>
      <c r="CF219" s="33" t="s">
        <v>1387</v>
      </c>
      <c r="CG219" s="33" t="s">
        <v>202</v>
      </c>
      <c r="CH219" s="33" t="s">
        <v>498</v>
      </c>
      <c r="CI219" s="33" t="s">
        <v>208</v>
      </c>
      <c r="CJ219" s="33" t="s">
        <v>214</v>
      </c>
    </row>
    <row r="220" spans="1:88" ht="12.75" x14ac:dyDescent="0.2">
      <c r="A220" s="36">
        <v>42740.576441018522</v>
      </c>
      <c r="B220" s="33">
        <v>1</v>
      </c>
      <c r="C220" s="33">
        <v>5</v>
      </c>
      <c r="D220" s="33">
        <v>4</v>
      </c>
      <c r="E220" s="33">
        <v>4</v>
      </c>
      <c r="F220" s="33">
        <v>1</v>
      </c>
      <c r="G220" s="33">
        <v>5</v>
      </c>
      <c r="H220" s="33">
        <v>5</v>
      </c>
      <c r="I220" s="33">
        <v>2</v>
      </c>
      <c r="J220" s="33">
        <v>4</v>
      </c>
      <c r="K220" s="33">
        <v>1</v>
      </c>
      <c r="L220" s="33">
        <v>3</v>
      </c>
      <c r="M220" s="33">
        <v>5</v>
      </c>
      <c r="N220" s="33">
        <v>1</v>
      </c>
      <c r="O220" s="33">
        <v>5</v>
      </c>
      <c r="P220" s="33">
        <v>2</v>
      </c>
      <c r="Q220" s="33">
        <v>3</v>
      </c>
      <c r="R220" s="33">
        <v>4</v>
      </c>
      <c r="S220" s="33">
        <v>1</v>
      </c>
      <c r="T220" s="33">
        <v>1</v>
      </c>
      <c r="U220" s="33">
        <v>2</v>
      </c>
      <c r="V220" s="33">
        <v>2</v>
      </c>
      <c r="W220" s="33">
        <v>4</v>
      </c>
      <c r="X220" s="33">
        <v>1</v>
      </c>
      <c r="Y220" s="33">
        <v>4</v>
      </c>
      <c r="Z220" s="33">
        <v>4</v>
      </c>
      <c r="AA220" s="33" t="s">
        <v>5</v>
      </c>
      <c r="AB220" s="33">
        <v>1</v>
      </c>
      <c r="AC220" s="33">
        <v>5</v>
      </c>
      <c r="AD220" s="33" t="s">
        <v>5</v>
      </c>
      <c r="AE220" s="33">
        <v>2</v>
      </c>
      <c r="AF220" s="33">
        <v>4</v>
      </c>
      <c r="AG220" s="33">
        <v>5</v>
      </c>
      <c r="AH220" s="33">
        <v>3</v>
      </c>
      <c r="AI220" s="33">
        <v>4</v>
      </c>
      <c r="AJ220" s="33">
        <v>3</v>
      </c>
      <c r="AK220" s="33">
        <v>5</v>
      </c>
      <c r="AL220" s="33">
        <v>5</v>
      </c>
      <c r="AM220" s="33">
        <v>4</v>
      </c>
      <c r="AN220" s="33">
        <v>2</v>
      </c>
      <c r="AO220" s="33">
        <v>5</v>
      </c>
      <c r="AP220" s="33">
        <v>5</v>
      </c>
      <c r="AQ220" s="33">
        <v>2</v>
      </c>
      <c r="AR220" s="33">
        <v>4</v>
      </c>
      <c r="AS220" s="33">
        <v>2</v>
      </c>
      <c r="AT220" s="33">
        <v>2</v>
      </c>
      <c r="AU220" s="33">
        <v>5</v>
      </c>
      <c r="AV220" s="33">
        <v>2</v>
      </c>
      <c r="AW220" s="33">
        <v>5</v>
      </c>
      <c r="AX220" s="33">
        <v>3</v>
      </c>
      <c r="AY220" s="33">
        <v>3</v>
      </c>
      <c r="AZ220" s="33">
        <v>4</v>
      </c>
      <c r="BA220" s="33">
        <v>2</v>
      </c>
      <c r="BB220" s="33">
        <v>1</v>
      </c>
      <c r="BC220" s="33">
        <v>4</v>
      </c>
      <c r="BD220" s="33">
        <v>3</v>
      </c>
      <c r="BF220" s="33">
        <v>3</v>
      </c>
      <c r="BG220" s="33">
        <v>5</v>
      </c>
      <c r="BH220" s="33">
        <v>4</v>
      </c>
      <c r="BI220" s="33">
        <v>2</v>
      </c>
      <c r="BJ220" s="33">
        <v>4</v>
      </c>
      <c r="BK220" s="33">
        <v>4</v>
      </c>
      <c r="BL220" s="33">
        <v>4</v>
      </c>
      <c r="BM220" s="33">
        <v>4</v>
      </c>
      <c r="BN220" s="33">
        <v>2</v>
      </c>
      <c r="BO220" s="33">
        <v>3</v>
      </c>
      <c r="BP220" s="33">
        <v>3</v>
      </c>
      <c r="BQ220" s="33">
        <v>4</v>
      </c>
      <c r="BR220" s="33">
        <v>5</v>
      </c>
      <c r="BS220" s="33">
        <v>4</v>
      </c>
      <c r="BT220" s="33">
        <v>2</v>
      </c>
      <c r="BU220" s="33" t="s">
        <v>1388</v>
      </c>
      <c r="BV220" s="33" t="s">
        <v>151</v>
      </c>
      <c r="BW220" s="33" t="s">
        <v>149</v>
      </c>
      <c r="BX220" s="33" t="s">
        <v>954</v>
      </c>
      <c r="BZ220" s="33" t="s">
        <v>906</v>
      </c>
      <c r="CB220" s="33" t="s">
        <v>163</v>
      </c>
      <c r="CC220" s="33" t="s">
        <v>171</v>
      </c>
      <c r="CD220" s="33" t="s">
        <v>176</v>
      </c>
      <c r="CE220" s="33" t="s">
        <v>183</v>
      </c>
      <c r="CF220" s="33" t="s">
        <v>328</v>
      </c>
      <c r="CG220" s="33" t="s">
        <v>202</v>
      </c>
      <c r="CH220" s="33" t="s">
        <v>203</v>
      </c>
      <c r="CI220" s="33" t="s">
        <v>208</v>
      </c>
      <c r="CJ220" s="33" t="s">
        <v>214</v>
      </c>
    </row>
    <row r="221" spans="1:88" ht="12.75" x14ac:dyDescent="0.2">
      <c r="A221" s="36">
        <v>42740.585631111113</v>
      </c>
      <c r="B221" s="33">
        <v>1</v>
      </c>
      <c r="C221" s="33">
        <v>5</v>
      </c>
      <c r="D221" s="33">
        <v>3</v>
      </c>
      <c r="E221" s="33">
        <v>4</v>
      </c>
      <c r="F221" s="33">
        <v>3</v>
      </c>
      <c r="G221" s="33">
        <v>5</v>
      </c>
      <c r="H221" s="33">
        <v>3</v>
      </c>
      <c r="I221" s="33">
        <v>3</v>
      </c>
      <c r="J221" s="33">
        <v>1</v>
      </c>
      <c r="K221" s="33">
        <v>3</v>
      </c>
      <c r="L221" s="33">
        <v>1</v>
      </c>
      <c r="M221" s="33">
        <v>3</v>
      </c>
      <c r="N221" s="33">
        <v>2</v>
      </c>
      <c r="O221" s="33">
        <v>2</v>
      </c>
      <c r="P221" s="33">
        <v>2</v>
      </c>
      <c r="Q221" s="33">
        <v>4</v>
      </c>
      <c r="R221" s="33">
        <v>2</v>
      </c>
      <c r="S221" s="33">
        <v>3</v>
      </c>
      <c r="T221" s="33">
        <v>1</v>
      </c>
      <c r="U221" s="33">
        <v>4</v>
      </c>
      <c r="V221" s="33">
        <v>1</v>
      </c>
      <c r="W221" s="33">
        <v>4</v>
      </c>
      <c r="X221" s="33">
        <v>4</v>
      </c>
      <c r="Y221" s="33">
        <v>2</v>
      </c>
      <c r="Z221" s="33">
        <v>1</v>
      </c>
      <c r="AA221" s="33">
        <v>2</v>
      </c>
      <c r="AB221" s="33">
        <v>5</v>
      </c>
      <c r="AC221" s="33">
        <v>4</v>
      </c>
      <c r="AD221" s="33">
        <v>4</v>
      </c>
      <c r="AE221" s="33">
        <v>4</v>
      </c>
      <c r="AF221" s="33">
        <v>5</v>
      </c>
      <c r="AG221" s="33">
        <v>4</v>
      </c>
      <c r="AH221" s="33">
        <v>5</v>
      </c>
      <c r="AI221" s="33">
        <v>5</v>
      </c>
      <c r="AJ221" s="33">
        <v>1</v>
      </c>
      <c r="AK221" s="33">
        <v>4</v>
      </c>
      <c r="AL221" s="33">
        <v>5</v>
      </c>
      <c r="AM221" s="33">
        <v>4</v>
      </c>
      <c r="AN221" s="33">
        <v>4</v>
      </c>
      <c r="AO221" s="33">
        <v>5</v>
      </c>
      <c r="AP221" s="33">
        <v>3</v>
      </c>
      <c r="AQ221" s="33">
        <v>3</v>
      </c>
      <c r="AR221" s="33">
        <v>1</v>
      </c>
      <c r="AS221" s="33">
        <v>2</v>
      </c>
      <c r="AT221" s="33">
        <v>2</v>
      </c>
      <c r="AU221" s="33">
        <v>4</v>
      </c>
      <c r="AV221" s="33">
        <v>1</v>
      </c>
      <c r="AW221" s="33">
        <v>1</v>
      </c>
      <c r="AX221" s="33">
        <v>4</v>
      </c>
      <c r="AY221" s="33">
        <v>3</v>
      </c>
      <c r="AZ221" s="33">
        <v>3</v>
      </c>
      <c r="BA221" s="33">
        <v>4</v>
      </c>
      <c r="BB221" s="33">
        <v>1</v>
      </c>
      <c r="BC221" s="33">
        <v>4</v>
      </c>
      <c r="BD221" s="33" t="s">
        <v>5</v>
      </c>
      <c r="BE221" s="33" t="s">
        <v>1389</v>
      </c>
      <c r="BF221" s="33">
        <v>5</v>
      </c>
      <c r="BG221" s="33">
        <v>4</v>
      </c>
      <c r="BH221" s="33">
        <v>4</v>
      </c>
      <c r="BI221" s="33">
        <v>4</v>
      </c>
      <c r="BJ221" s="33">
        <v>3</v>
      </c>
      <c r="BK221" s="33">
        <v>4</v>
      </c>
      <c r="BL221" s="33">
        <v>5</v>
      </c>
      <c r="BM221" s="33">
        <v>5</v>
      </c>
      <c r="BN221" s="33">
        <v>5</v>
      </c>
      <c r="BO221" s="33">
        <v>5</v>
      </c>
      <c r="BP221" s="33">
        <v>5</v>
      </c>
      <c r="BQ221" s="33">
        <v>5</v>
      </c>
      <c r="BR221" s="33">
        <v>5</v>
      </c>
      <c r="BS221" s="33">
        <v>5</v>
      </c>
      <c r="BT221" s="33">
        <v>5</v>
      </c>
      <c r="BU221" s="33" t="s">
        <v>1390</v>
      </c>
      <c r="BV221" s="33" t="s">
        <v>151</v>
      </c>
      <c r="BW221" s="33" t="s">
        <v>145</v>
      </c>
      <c r="CB221" s="33" t="s">
        <v>163</v>
      </c>
      <c r="CC221" s="33" t="s">
        <v>169</v>
      </c>
      <c r="CD221" s="33" t="s">
        <v>176</v>
      </c>
      <c r="CE221" s="33" t="s">
        <v>183</v>
      </c>
      <c r="CF221" s="33" t="s">
        <v>479</v>
      </c>
      <c r="CG221" s="33" t="s">
        <v>203</v>
      </c>
      <c r="CH221" s="33" t="s">
        <v>1161</v>
      </c>
      <c r="CI221" s="33" t="s">
        <v>208</v>
      </c>
      <c r="CJ221" s="33" t="s">
        <v>214</v>
      </c>
    </row>
    <row r="222" spans="1:88" ht="12.75" x14ac:dyDescent="0.2">
      <c r="A222" s="36">
        <v>42740.618046215277</v>
      </c>
      <c r="B222" s="33">
        <v>3</v>
      </c>
      <c r="C222" s="33">
        <v>1</v>
      </c>
      <c r="D222" s="33">
        <v>1</v>
      </c>
      <c r="E222" s="33">
        <v>1</v>
      </c>
      <c r="F222" s="33">
        <v>2</v>
      </c>
      <c r="G222" s="33">
        <v>5</v>
      </c>
      <c r="H222" s="33">
        <v>5</v>
      </c>
      <c r="I222" s="33">
        <v>5</v>
      </c>
      <c r="J222" s="33">
        <v>4</v>
      </c>
      <c r="K222" s="33">
        <v>4</v>
      </c>
      <c r="L222" s="33">
        <v>5</v>
      </c>
      <c r="M222" s="33">
        <v>3</v>
      </c>
      <c r="N222" s="33">
        <v>1</v>
      </c>
      <c r="O222" s="33">
        <v>2</v>
      </c>
      <c r="P222" s="33">
        <v>4</v>
      </c>
      <c r="Q222" s="33">
        <v>1</v>
      </c>
      <c r="R222" s="33">
        <v>3</v>
      </c>
      <c r="S222" s="33">
        <v>2</v>
      </c>
      <c r="T222" s="33">
        <v>4</v>
      </c>
      <c r="U222" s="33">
        <v>1</v>
      </c>
      <c r="V222" s="33">
        <v>1</v>
      </c>
      <c r="W222" s="33">
        <v>5</v>
      </c>
      <c r="X222" s="33">
        <v>4</v>
      </c>
      <c r="Y222" s="33">
        <v>5</v>
      </c>
      <c r="Z222" s="33">
        <v>4</v>
      </c>
      <c r="AA222" s="33">
        <v>4</v>
      </c>
      <c r="AB222" s="33">
        <v>5</v>
      </c>
      <c r="AC222" s="33">
        <v>4</v>
      </c>
      <c r="AD222" s="33">
        <v>4</v>
      </c>
      <c r="AE222" s="33">
        <v>4</v>
      </c>
      <c r="AF222" s="33">
        <v>4</v>
      </c>
      <c r="AG222" s="33">
        <v>4</v>
      </c>
      <c r="AH222" s="33">
        <v>4</v>
      </c>
      <c r="AI222" s="33">
        <v>4</v>
      </c>
      <c r="AJ222" s="33">
        <v>2</v>
      </c>
      <c r="AK222" s="33">
        <v>2</v>
      </c>
      <c r="AL222" s="33">
        <v>1</v>
      </c>
      <c r="AM222" s="33">
        <v>1</v>
      </c>
      <c r="AN222" s="33">
        <v>3</v>
      </c>
      <c r="AO222" s="33">
        <v>5</v>
      </c>
      <c r="AP222" s="33">
        <v>5</v>
      </c>
      <c r="AQ222" s="33">
        <v>5</v>
      </c>
      <c r="AR222" s="33">
        <v>5</v>
      </c>
      <c r="AS222" s="33">
        <v>4</v>
      </c>
      <c r="AT222" s="33">
        <v>4</v>
      </c>
      <c r="AU222" s="33">
        <v>4</v>
      </c>
      <c r="AV222" s="33">
        <v>1</v>
      </c>
      <c r="AW222" s="33">
        <v>2</v>
      </c>
      <c r="AX222" s="33">
        <v>5</v>
      </c>
      <c r="AY222" s="33">
        <v>2</v>
      </c>
      <c r="AZ222" s="33">
        <v>2</v>
      </c>
      <c r="BA222" s="33">
        <v>3</v>
      </c>
      <c r="BB222" s="33">
        <v>3</v>
      </c>
      <c r="BC222" s="33">
        <v>1</v>
      </c>
      <c r="BD222" s="33">
        <v>1</v>
      </c>
      <c r="BF222" s="33">
        <v>4</v>
      </c>
      <c r="BG222" s="33">
        <v>3</v>
      </c>
      <c r="BH222" s="33">
        <v>3</v>
      </c>
      <c r="BI222" s="33">
        <v>3</v>
      </c>
      <c r="BJ222" s="33" t="s">
        <v>5</v>
      </c>
      <c r="BK222" s="33">
        <v>4</v>
      </c>
      <c r="BL222" s="33">
        <v>4</v>
      </c>
      <c r="BM222" s="33">
        <v>4</v>
      </c>
      <c r="BN222" s="33">
        <v>4</v>
      </c>
      <c r="BO222" s="33">
        <v>4</v>
      </c>
      <c r="BP222" s="33">
        <v>4</v>
      </c>
      <c r="BQ222" s="33">
        <v>4</v>
      </c>
      <c r="BR222" s="33">
        <v>4</v>
      </c>
      <c r="BS222" s="33">
        <v>4</v>
      </c>
      <c r="BT222" s="33">
        <v>4</v>
      </c>
      <c r="BV222" s="33" t="s">
        <v>145</v>
      </c>
      <c r="CB222" s="33" t="s">
        <v>162</v>
      </c>
      <c r="CC222" s="33" t="s">
        <v>169</v>
      </c>
      <c r="CD222" s="33" t="s">
        <v>176</v>
      </c>
      <c r="CE222" s="33" t="s">
        <v>183</v>
      </c>
      <c r="CF222" s="33" t="s">
        <v>345</v>
      </c>
      <c r="CG222" s="33" t="s">
        <v>204</v>
      </c>
      <c r="CH222" s="33" t="s">
        <v>1027</v>
      </c>
      <c r="CI222" s="33" t="s">
        <v>208</v>
      </c>
      <c r="CJ222" s="33" t="s">
        <v>214</v>
      </c>
    </row>
    <row r="223" spans="1:88" ht="12.75" x14ac:dyDescent="0.2">
      <c r="A223" s="36">
        <v>42740.618515787035</v>
      </c>
      <c r="B223" s="33">
        <v>1</v>
      </c>
      <c r="C223" s="33">
        <v>4</v>
      </c>
      <c r="D223" s="33">
        <v>4</v>
      </c>
      <c r="E223" s="33">
        <v>2</v>
      </c>
      <c r="F223" s="33">
        <v>1</v>
      </c>
      <c r="G223" s="33">
        <v>5</v>
      </c>
      <c r="H223" s="33">
        <v>4</v>
      </c>
      <c r="I223" s="33">
        <v>2</v>
      </c>
      <c r="J223" s="33">
        <v>4</v>
      </c>
      <c r="K223" s="33">
        <v>2</v>
      </c>
      <c r="L223" s="33">
        <v>1</v>
      </c>
      <c r="M223" s="33">
        <v>3</v>
      </c>
      <c r="N223" s="33">
        <v>2</v>
      </c>
      <c r="O223" s="33">
        <v>2</v>
      </c>
      <c r="P223" s="33">
        <v>4</v>
      </c>
      <c r="Q223" s="33">
        <v>4</v>
      </c>
      <c r="R223" s="33">
        <v>2</v>
      </c>
      <c r="S223" s="33">
        <v>1</v>
      </c>
      <c r="T223" s="33">
        <v>1</v>
      </c>
      <c r="U223" s="33">
        <v>2</v>
      </c>
      <c r="V223" s="33" t="s">
        <v>5</v>
      </c>
      <c r="W223" s="33">
        <v>4</v>
      </c>
      <c r="X223" s="33">
        <v>2</v>
      </c>
      <c r="Y223" s="33">
        <v>4</v>
      </c>
      <c r="Z223" s="33">
        <v>4</v>
      </c>
      <c r="AA223" s="33">
        <v>4</v>
      </c>
      <c r="AB223" s="33">
        <v>2</v>
      </c>
      <c r="AC223" s="33">
        <v>3</v>
      </c>
      <c r="AD223" s="33">
        <v>2</v>
      </c>
      <c r="AE223" s="33">
        <v>3</v>
      </c>
      <c r="AF223" s="33">
        <v>2</v>
      </c>
      <c r="AG223" s="33">
        <v>3</v>
      </c>
      <c r="AH223" s="33">
        <v>2</v>
      </c>
      <c r="AI223" s="33">
        <v>3</v>
      </c>
      <c r="AJ223" s="33">
        <v>2</v>
      </c>
      <c r="AK223" s="33">
        <v>3</v>
      </c>
      <c r="AL223" s="33">
        <v>4</v>
      </c>
      <c r="AM223" s="33">
        <v>2</v>
      </c>
      <c r="AN223" s="33">
        <v>1</v>
      </c>
      <c r="AO223" s="33">
        <v>5</v>
      </c>
      <c r="AP223" s="33">
        <v>5</v>
      </c>
      <c r="AQ223" s="33">
        <v>2</v>
      </c>
      <c r="AR223" s="33">
        <v>4</v>
      </c>
      <c r="AS223" s="33">
        <v>3</v>
      </c>
      <c r="AT223" s="33">
        <v>1</v>
      </c>
      <c r="AU223" s="33">
        <v>4</v>
      </c>
      <c r="AV223" s="33">
        <v>2</v>
      </c>
      <c r="AW223" s="33">
        <v>3</v>
      </c>
      <c r="AX223" s="33">
        <v>4</v>
      </c>
      <c r="AY223" s="33">
        <v>4</v>
      </c>
      <c r="AZ223" s="33">
        <v>3</v>
      </c>
      <c r="BA223" s="33">
        <v>2</v>
      </c>
      <c r="BB223" s="33">
        <v>1</v>
      </c>
      <c r="BC223" s="33">
        <v>1</v>
      </c>
      <c r="BD223" s="33" t="s">
        <v>5</v>
      </c>
      <c r="BF223" s="33">
        <v>4</v>
      </c>
      <c r="BG223" s="33">
        <v>5</v>
      </c>
      <c r="BH223" s="33">
        <v>5</v>
      </c>
      <c r="BI223" s="33">
        <v>2</v>
      </c>
      <c r="BJ223" s="33">
        <v>3</v>
      </c>
      <c r="BK223" s="33" t="s">
        <v>5</v>
      </c>
      <c r="BL223" s="33">
        <v>4</v>
      </c>
      <c r="BM223" s="33">
        <v>4</v>
      </c>
      <c r="BN223" s="33">
        <v>1</v>
      </c>
      <c r="BO223" s="33">
        <v>2</v>
      </c>
      <c r="BP223" s="33">
        <v>3</v>
      </c>
      <c r="BQ223" s="33">
        <v>4</v>
      </c>
      <c r="BR223" s="33">
        <v>3</v>
      </c>
      <c r="BS223" s="33">
        <v>3</v>
      </c>
      <c r="BT223" s="33">
        <v>3</v>
      </c>
      <c r="BV223" s="33" t="s">
        <v>151</v>
      </c>
      <c r="BW223" s="33" t="s">
        <v>146</v>
      </c>
      <c r="BX223" s="33" t="s">
        <v>986</v>
      </c>
      <c r="CB223" s="33" t="s">
        <v>163</v>
      </c>
      <c r="CC223" s="33" t="s">
        <v>170</v>
      </c>
      <c r="CD223" s="33" t="s">
        <v>179</v>
      </c>
      <c r="CE223" s="33" t="s">
        <v>183</v>
      </c>
      <c r="CF223" s="33" t="s">
        <v>1391</v>
      </c>
      <c r="CG223" s="33" t="s">
        <v>202</v>
      </c>
      <c r="CH223" s="33" t="s">
        <v>394</v>
      </c>
      <c r="CI223" s="33" t="s">
        <v>208</v>
      </c>
      <c r="CJ223" s="33" t="s">
        <v>214</v>
      </c>
    </row>
    <row r="224" spans="1:88" ht="12.75" x14ac:dyDescent="0.2">
      <c r="A224" s="36">
        <v>42740.638426863428</v>
      </c>
      <c r="B224" s="33">
        <v>4</v>
      </c>
      <c r="C224" s="33">
        <v>1</v>
      </c>
      <c r="D224" s="33">
        <v>1</v>
      </c>
      <c r="E224" s="33">
        <v>4</v>
      </c>
      <c r="F224" s="33">
        <v>2</v>
      </c>
      <c r="G224" s="33">
        <v>3</v>
      </c>
      <c r="H224" s="33">
        <v>1</v>
      </c>
      <c r="I224" s="33">
        <v>2</v>
      </c>
      <c r="J224" s="33">
        <v>2</v>
      </c>
      <c r="K224" s="33">
        <v>5</v>
      </c>
      <c r="L224" s="33">
        <v>5</v>
      </c>
      <c r="M224" s="33">
        <v>5</v>
      </c>
      <c r="N224" s="33">
        <v>5</v>
      </c>
      <c r="O224" s="33">
        <v>5</v>
      </c>
      <c r="P224" s="33">
        <v>5</v>
      </c>
      <c r="Q224" s="33">
        <v>5</v>
      </c>
      <c r="R224" s="33">
        <v>5</v>
      </c>
      <c r="S224" s="33">
        <v>1</v>
      </c>
      <c r="T224" s="33">
        <v>2</v>
      </c>
      <c r="U224" s="33">
        <v>5</v>
      </c>
      <c r="V224" s="33">
        <v>1</v>
      </c>
      <c r="W224" s="33">
        <v>1</v>
      </c>
      <c r="X224" s="33">
        <v>2</v>
      </c>
      <c r="Y224" s="33">
        <v>5</v>
      </c>
      <c r="Z224" s="33">
        <v>4</v>
      </c>
      <c r="AA224" s="33">
        <v>1</v>
      </c>
      <c r="AB224" s="33">
        <v>5</v>
      </c>
      <c r="AC224" s="33">
        <v>1</v>
      </c>
      <c r="AD224" s="33">
        <v>1</v>
      </c>
      <c r="AE224" s="33">
        <v>1</v>
      </c>
      <c r="AF224" s="33">
        <v>4</v>
      </c>
      <c r="AG224" s="33">
        <v>5</v>
      </c>
      <c r="AH224" s="33">
        <v>5</v>
      </c>
      <c r="AI224" s="33">
        <v>5</v>
      </c>
      <c r="AJ224" s="33">
        <v>4</v>
      </c>
      <c r="AK224" s="33">
        <v>1</v>
      </c>
      <c r="AL224" s="33">
        <v>1</v>
      </c>
      <c r="AM224" s="33">
        <v>1</v>
      </c>
      <c r="AN224" s="33">
        <v>4</v>
      </c>
      <c r="AO224" s="33">
        <v>4</v>
      </c>
      <c r="AP224" s="33">
        <v>1</v>
      </c>
      <c r="AQ224" s="33">
        <v>3</v>
      </c>
      <c r="AR224" s="33">
        <v>4</v>
      </c>
      <c r="AS224" s="33">
        <v>5</v>
      </c>
      <c r="AT224" s="33">
        <v>5</v>
      </c>
      <c r="AU224" s="33">
        <v>5</v>
      </c>
      <c r="AV224" s="33">
        <v>5</v>
      </c>
      <c r="AW224" s="33">
        <v>5</v>
      </c>
      <c r="AX224" s="33">
        <v>4</v>
      </c>
      <c r="AY224" s="33">
        <v>5</v>
      </c>
      <c r="AZ224" s="33">
        <v>5</v>
      </c>
      <c r="BA224" s="33">
        <v>3</v>
      </c>
      <c r="BB224" s="33">
        <v>2</v>
      </c>
      <c r="BC224" s="33">
        <v>1</v>
      </c>
      <c r="BD224" s="33">
        <v>1</v>
      </c>
      <c r="BF224" s="33">
        <v>3</v>
      </c>
      <c r="BG224" s="33">
        <v>4</v>
      </c>
      <c r="BH224" s="33">
        <v>4</v>
      </c>
      <c r="BI224" s="33">
        <v>4</v>
      </c>
      <c r="BJ224" s="33">
        <v>4</v>
      </c>
      <c r="BK224" s="33">
        <v>2</v>
      </c>
      <c r="BL224" s="33">
        <v>2</v>
      </c>
      <c r="BM224" s="33">
        <v>2</v>
      </c>
      <c r="BN224" s="33">
        <v>5</v>
      </c>
      <c r="BO224" s="33">
        <v>5</v>
      </c>
      <c r="BP224" s="33">
        <v>3</v>
      </c>
      <c r="BQ224" s="33">
        <v>5</v>
      </c>
      <c r="BR224" s="33">
        <v>5</v>
      </c>
      <c r="BS224" s="33">
        <v>3</v>
      </c>
      <c r="BT224" s="33">
        <v>5</v>
      </c>
      <c r="BV224" s="33" t="s">
        <v>151</v>
      </c>
      <c r="BW224" s="33" t="s">
        <v>149</v>
      </c>
      <c r="BX224" s="33" t="s">
        <v>923</v>
      </c>
      <c r="CB224" s="33" t="s">
        <v>163</v>
      </c>
      <c r="CC224" s="33" t="s">
        <v>170</v>
      </c>
      <c r="CD224" s="33" t="s">
        <v>177</v>
      </c>
      <c r="CE224" s="33" t="s">
        <v>183</v>
      </c>
      <c r="CF224" s="33" t="s">
        <v>1392</v>
      </c>
      <c r="CG224" s="33" t="s">
        <v>1393</v>
      </c>
      <c r="CI224" s="33" t="s">
        <v>1394</v>
      </c>
      <c r="CJ224" s="33" t="s">
        <v>1395</v>
      </c>
    </row>
    <row r="225" spans="1:88" ht="12.75" x14ac:dyDescent="0.2">
      <c r="A225" s="36">
        <v>42740.650884027782</v>
      </c>
      <c r="B225" s="33">
        <v>2</v>
      </c>
      <c r="C225" s="33">
        <v>5</v>
      </c>
      <c r="D225" s="33">
        <v>5</v>
      </c>
      <c r="E225" s="33">
        <v>5</v>
      </c>
      <c r="F225" s="33">
        <v>2</v>
      </c>
      <c r="G225" s="33">
        <v>5</v>
      </c>
      <c r="H225" s="33">
        <v>5</v>
      </c>
      <c r="I225" s="33">
        <v>5</v>
      </c>
      <c r="J225" s="33">
        <v>5</v>
      </c>
      <c r="K225" s="33">
        <v>5</v>
      </c>
      <c r="L225" s="33">
        <v>4</v>
      </c>
      <c r="M225" s="33">
        <v>5</v>
      </c>
      <c r="N225" s="33">
        <v>5</v>
      </c>
      <c r="O225" s="33">
        <v>5</v>
      </c>
      <c r="P225" s="33">
        <v>5</v>
      </c>
      <c r="Q225" s="33">
        <v>5</v>
      </c>
      <c r="R225" s="33">
        <v>4</v>
      </c>
      <c r="S225" s="33">
        <v>5</v>
      </c>
      <c r="T225" s="33">
        <v>3</v>
      </c>
      <c r="U225" s="33">
        <v>5</v>
      </c>
      <c r="V225" s="33">
        <v>4</v>
      </c>
      <c r="W225" s="33">
        <v>5</v>
      </c>
      <c r="X225" s="33">
        <v>5</v>
      </c>
      <c r="Y225" s="33">
        <v>5</v>
      </c>
      <c r="Z225" s="33">
        <v>5</v>
      </c>
      <c r="AA225" s="33">
        <v>4</v>
      </c>
      <c r="AB225" s="33">
        <v>5</v>
      </c>
      <c r="AC225" s="33">
        <v>2</v>
      </c>
      <c r="AD225" s="33">
        <v>5</v>
      </c>
      <c r="AE225" s="33">
        <v>3</v>
      </c>
      <c r="AF225" s="33">
        <v>5</v>
      </c>
      <c r="AG225" s="33">
        <v>5</v>
      </c>
      <c r="AH225" s="33">
        <v>5</v>
      </c>
      <c r="AI225" s="33">
        <v>2</v>
      </c>
      <c r="AJ225" s="33">
        <v>3</v>
      </c>
      <c r="AK225" s="33">
        <v>5</v>
      </c>
      <c r="AL225" s="33">
        <v>5</v>
      </c>
      <c r="AM225" s="33">
        <v>4</v>
      </c>
      <c r="AN225" s="33">
        <v>2</v>
      </c>
      <c r="AO225" s="33">
        <v>5</v>
      </c>
      <c r="AP225" s="33">
        <v>5</v>
      </c>
      <c r="AQ225" s="33">
        <v>5</v>
      </c>
      <c r="AR225" s="33">
        <v>4</v>
      </c>
      <c r="AS225" s="33">
        <v>5</v>
      </c>
      <c r="AT225" s="33">
        <v>5</v>
      </c>
      <c r="AU225" s="33">
        <v>5</v>
      </c>
      <c r="AV225" s="33">
        <v>4</v>
      </c>
      <c r="AW225" s="33">
        <v>5</v>
      </c>
      <c r="AX225" s="33">
        <v>5</v>
      </c>
      <c r="AY225" s="33">
        <v>5</v>
      </c>
      <c r="AZ225" s="33">
        <v>3</v>
      </c>
      <c r="BA225" s="33">
        <v>3</v>
      </c>
      <c r="BB225" s="33">
        <v>4</v>
      </c>
      <c r="BC225" s="33">
        <v>5</v>
      </c>
      <c r="BD225" s="33">
        <v>5</v>
      </c>
      <c r="BE225" s="33" t="s">
        <v>1396</v>
      </c>
      <c r="BF225" s="33">
        <v>5</v>
      </c>
      <c r="BG225" s="33">
        <v>5</v>
      </c>
      <c r="BH225" s="33">
        <v>3</v>
      </c>
      <c r="BI225" s="33">
        <v>3</v>
      </c>
      <c r="BJ225" s="33">
        <v>3</v>
      </c>
      <c r="BK225" s="33">
        <v>3</v>
      </c>
      <c r="BL225" s="33">
        <v>3</v>
      </c>
      <c r="BM225" s="33">
        <v>4</v>
      </c>
      <c r="BN225" s="33">
        <v>4</v>
      </c>
      <c r="BO225" s="33">
        <v>2</v>
      </c>
      <c r="BP225" s="33">
        <v>3</v>
      </c>
      <c r="BQ225" s="33">
        <v>4</v>
      </c>
      <c r="BR225" s="33">
        <v>4</v>
      </c>
      <c r="BS225" s="33">
        <v>3</v>
      </c>
      <c r="BT225" s="33">
        <v>5</v>
      </c>
      <c r="BV225" s="33" t="s">
        <v>151</v>
      </c>
      <c r="BW225" s="33" t="s">
        <v>147</v>
      </c>
      <c r="CB225" s="33" t="s">
        <v>162</v>
      </c>
      <c r="CC225" s="33" t="s">
        <v>171</v>
      </c>
      <c r="CD225" s="33" t="s">
        <v>176</v>
      </c>
      <c r="CE225" s="33" t="s">
        <v>183</v>
      </c>
      <c r="CF225" s="33" t="s">
        <v>1291</v>
      </c>
      <c r="CG225" s="33" t="s">
        <v>203</v>
      </c>
      <c r="CH225" s="33" t="s">
        <v>383</v>
      </c>
      <c r="CI225" s="33" t="s">
        <v>208</v>
      </c>
      <c r="CJ225" s="33" t="s">
        <v>214</v>
      </c>
    </row>
    <row r="226" spans="1:88" ht="12.75" x14ac:dyDescent="0.2">
      <c r="A226" s="36">
        <v>42740.667371759264</v>
      </c>
      <c r="B226" s="33">
        <v>2</v>
      </c>
      <c r="C226" s="33">
        <v>3</v>
      </c>
      <c r="D226" s="33">
        <v>4</v>
      </c>
      <c r="E226" s="33">
        <v>4</v>
      </c>
      <c r="F226" s="33">
        <v>4</v>
      </c>
      <c r="G226" s="33">
        <v>5</v>
      </c>
      <c r="H226" s="33">
        <v>5</v>
      </c>
      <c r="I226" s="33">
        <v>4</v>
      </c>
      <c r="J226" s="33">
        <v>3</v>
      </c>
      <c r="K226" s="33">
        <v>4</v>
      </c>
      <c r="L226" s="33">
        <v>2</v>
      </c>
      <c r="M226" s="33">
        <v>3</v>
      </c>
      <c r="N226" s="33">
        <v>1</v>
      </c>
      <c r="O226" s="33">
        <v>3</v>
      </c>
      <c r="P226" s="33">
        <v>4</v>
      </c>
      <c r="Q226" s="33">
        <v>3</v>
      </c>
      <c r="R226" s="33">
        <v>2</v>
      </c>
      <c r="S226" s="33">
        <v>1</v>
      </c>
      <c r="T226" s="33">
        <v>2</v>
      </c>
      <c r="U226" s="33">
        <v>2</v>
      </c>
      <c r="V226" s="33" t="s">
        <v>5</v>
      </c>
      <c r="W226" s="33" t="s">
        <v>5</v>
      </c>
      <c r="X226" s="33" t="s">
        <v>5</v>
      </c>
      <c r="Y226" s="33" t="s">
        <v>5</v>
      </c>
      <c r="Z226" s="33" t="s">
        <v>5</v>
      </c>
      <c r="AA226" s="33" t="s">
        <v>5</v>
      </c>
      <c r="AB226" s="33" t="s">
        <v>5</v>
      </c>
      <c r="AC226" s="33" t="s">
        <v>5</v>
      </c>
      <c r="AD226" s="33" t="s">
        <v>5</v>
      </c>
      <c r="AE226" s="33" t="s">
        <v>5</v>
      </c>
      <c r="AF226" s="33" t="s">
        <v>5</v>
      </c>
      <c r="AG226" s="33" t="s">
        <v>5</v>
      </c>
      <c r="AH226" s="33" t="s">
        <v>5</v>
      </c>
      <c r="AI226" s="33" t="s">
        <v>5</v>
      </c>
      <c r="AJ226" s="33">
        <v>1</v>
      </c>
      <c r="AK226" s="33">
        <v>4</v>
      </c>
      <c r="AL226" s="33">
        <v>2</v>
      </c>
      <c r="AM226" s="33">
        <v>3</v>
      </c>
      <c r="AN226" s="33">
        <v>2</v>
      </c>
      <c r="AO226" s="33">
        <v>5</v>
      </c>
      <c r="AP226" s="33">
        <v>4</v>
      </c>
      <c r="AQ226" s="33">
        <v>2</v>
      </c>
      <c r="AR226" s="33">
        <v>2</v>
      </c>
      <c r="AS226" s="33">
        <v>2</v>
      </c>
      <c r="AT226" s="33">
        <v>2</v>
      </c>
      <c r="AU226" s="33">
        <v>4</v>
      </c>
      <c r="AV226" s="33">
        <v>1</v>
      </c>
      <c r="AW226" s="33">
        <v>3</v>
      </c>
      <c r="AX226" s="33">
        <v>4</v>
      </c>
      <c r="AY226" s="33">
        <v>3</v>
      </c>
      <c r="AZ226" s="33">
        <v>1</v>
      </c>
      <c r="BA226" s="33">
        <v>1</v>
      </c>
      <c r="BB226" s="33">
        <v>2</v>
      </c>
      <c r="BC226" s="33">
        <v>2</v>
      </c>
      <c r="BD226" s="33" t="s">
        <v>5</v>
      </c>
      <c r="BF226" s="33">
        <v>1</v>
      </c>
      <c r="BG226" s="33">
        <v>2</v>
      </c>
      <c r="BH226" s="33">
        <v>3</v>
      </c>
      <c r="BI226" s="33">
        <v>2</v>
      </c>
      <c r="BJ226" s="33">
        <v>2</v>
      </c>
      <c r="BK226" s="33">
        <v>1</v>
      </c>
      <c r="BL226" s="33">
        <v>4</v>
      </c>
      <c r="BM226" s="33">
        <v>3</v>
      </c>
      <c r="BN226" s="33">
        <v>3</v>
      </c>
      <c r="BO226" s="33">
        <v>3</v>
      </c>
      <c r="BP226" s="33">
        <v>4</v>
      </c>
      <c r="BQ226" s="33">
        <v>3</v>
      </c>
      <c r="BR226" s="33">
        <v>5</v>
      </c>
      <c r="BS226" s="33">
        <v>3</v>
      </c>
      <c r="BT226" s="33">
        <v>4</v>
      </c>
      <c r="BU226" s="33" t="s">
        <v>1397</v>
      </c>
      <c r="BV226" s="33" t="s">
        <v>151</v>
      </c>
      <c r="BW226" s="33" t="s">
        <v>147</v>
      </c>
      <c r="CB226" s="33" t="s">
        <v>162</v>
      </c>
      <c r="CC226" s="33" t="s">
        <v>170</v>
      </c>
      <c r="CD226" s="33" t="s">
        <v>176</v>
      </c>
      <c r="CE226" s="33" t="s">
        <v>183</v>
      </c>
      <c r="CF226" s="33" t="s">
        <v>1398</v>
      </c>
      <c r="CG226" s="33" t="s">
        <v>202</v>
      </c>
      <c r="CH226" s="33" t="s">
        <v>1399</v>
      </c>
      <c r="CI226" s="33" t="s">
        <v>208</v>
      </c>
      <c r="CJ226" s="33" t="s">
        <v>214</v>
      </c>
    </row>
    <row r="227" spans="1:88" ht="12.75" x14ac:dyDescent="0.2">
      <c r="A227" s="36">
        <v>42740.675683541667</v>
      </c>
      <c r="B227" s="33">
        <v>4</v>
      </c>
      <c r="C227" s="33">
        <v>1</v>
      </c>
      <c r="D227" s="33">
        <v>1</v>
      </c>
      <c r="E227" s="33">
        <v>1</v>
      </c>
      <c r="F227" s="33">
        <v>1</v>
      </c>
      <c r="G227" s="33">
        <v>5</v>
      </c>
      <c r="H227" s="33">
        <v>4</v>
      </c>
      <c r="I227" s="33">
        <v>4</v>
      </c>
      <c r="J227" s="33">
        <v>2</v>
      </c>
      <c r="K227" s="33">
        <v>2</v>
      </c>
      <c r="L227" s="33">
        <v>4</v>
      </c>
      <c r="M227" s="33">
        <v>3</v>
      </c>
      <c r="N227" s="33">
        <v>3</v>
      </c>
      <c r="O227" s="33">
        <v>4</v>
      </c>
      <c r="P227" s="33">
        <v>4</v>
      </c>
      <c r="Q227" s="33">
        <v>4</v>
      </c>
      <c r="R227" s="33">
        <v>5</v>
      </c>
      <c r="S227" s="33">
        <v>4</v>
      </c>
      <c r="T227" s="33">
        <v>5</v>
      </c>
      <c r="U227" s="33">
        <v>4</v>
      </c>
      <c r="V227" s="33" t="s">
        <v>5</v>
      </c>
      <c r="W227" s="33">
        <v>3</v>
      </c>
      <c r="X227" s="33">
        <v>5</v>
      </c>
      <c r="Y227" s="33">
        <v>4</v>
      </c>
      <c r="Z227" s="33">
        <v>5</v>
      </c>
      <c r="AA227" s="33">
        <v>3</v>
      </c>
      <c r="AB227" s="33">
        <v>5</v>
      </c>
      <c r="AC227" s="33">
        <v>3</v>
      </c>
      <c r="AD227" s="33">
        <v>3</v>
      </c>
      <c r="AE227" s="33" t="s">
        <v>5</v>
      </c>
      <c r="AF227" s="33">
        <v>3</v>
      </c>
      <c r="AG227" s="33">
        <v>3</v>
      </c>
      <c r="AH227" s="33">
        <v>4</v>
      </c>
      <c r="AI227" s="33">
        <v>3</v>
      </c>
      <c r="AJ227" s="33">
        <v>3</v>
      </c>
      <c r="AK227" s="33">
        <v>3</v>
      </c>
      <c r="AL227" s="33">
        <v>1</v>
      </c>
      <c r="AM227" s="33">
        <v>2</v>
      </c>
      <c r="AN227" s="33">
        <v>2</v>
      </c>
      <c r="AO227" s="33">
        <v>5</v>
      </c>
      <c r="AP227" s="33">
        <v>5</v>
      </c>
      <c r="AQ227" s="33">
        <v>5</v>
      </c>
      <c r="AR227" s="33">
        <v>3</v>
      </c>
      <c r="AS227" s="33">
        <v>3</v>
      </c>
      <c r="AT227" s="33">
        <v>4</v>
      </c>
      <c r="AU227" s="33">
        <v>5</v>
      </c>
      <c r="AV227" s="33">
        <v>4</v>
      </c>
      <c r="AW227" s="33">
        <v>5</v>
      </c>
      <c r="AX227" s="33">
        <v>3</v>
      </c>
      <c r="AY227" s="33">
        <v>4</v>
      </c>
      <c r="AZ227" s="33">
        <v>5</v>
      </c>
      <c r="BA227" s="33">
        <v>4</v>
      </c>
      <c r="BB227" s="33">
        <v>5</v>
      </c>
      <c r="BC227" s="33">
        <v>5</v>
      </c>
      <c r="BD227" s="33" t="s">
        <v>5</v>
      </c>
      <c r="BF227" s="33">
        <v>5</v>
      </c>
      <c r="BG227" s="33" t="s">
        <v>5</v>
      </c>
      <c r="BH227" s="33" t="s">
        <v>5</v>
      </c>
      <c r="BI227" s="33" t="s">
        <v>5</v>
      </c>
      <c r="BJ227" s="33">
        <v>4</v>
      </c>
      <c r="BK227" s="33" t="s">
        <v>5</v>
      </c>
      <c r="BL227" s="33" t="s">
        <v>5</v>
      </c>
      <c r="BM227" s="33">
        <v>5</v>
      </c>
      <c r="BN227" s="33">
        <v>4</v>
      </c>
      <c r="BO227" s="33">
        <v>3</v>
      </c>
      <c r="BP227" s="33">
        <v>5</v>
      </c>
      <c r="BQ227" s="33">
        <v>5</v>
      </c>
      <c r="BR227" s="33">
        <v>5</v>
      </c>
      <c r="BS227" s="33">
        <v>5</v>
      </c>
      <c r="BT227" s="33">
        <v>5</v>
      </c>
      <c r="BV227" s="33" t="s">
        <v>151</v>
      </c>
      <c r="BW227" s="33" t="s">
        <v>149</v>
      </c>
      <c r="BX227" s="33" t="s">
        <v>986</v>
      </c>
      <c r="CB227" s="33" t="s">
        <v>163</v>
      </c>
      <c r="CC227" s="33" t="s">
        <v>170</v>
      </c>
      <c r="CD227" s="33" t="s">
        <v>179</v>
      </c>
      <c r="CE227" s="33" t="s">
        <v>183</v>
      </c>
      <c r="CF227" s="33" t="s">
        <v>1400</v>
      </c>
      <c r="CG227" s="33" t="s">
        <v>204</v>
      </c>
      <c r="CH227" s="33" t="s">
        <v>813</v>
      </c>
      <c r="CI227" s="33" t="s">
        <v>208</v>
      </c>
      <c r="CJ227" s="33" t="s">
        <v>214</v>
      </c>
    </row>
    <row r="228" spans="1:88" ht="12.75" x14ac:dyDescent="0.2">
      <c r="A228" s="36">
        <v>42740.687327025458</v>
      </c>
      <c r="B228" s="33">
        <v>1</v>
      </c>
      <c r="C228" s="33">
        <v>1</v>
      </c>
      <c r="D228" s="33">
        <v>1</v>
      </c>
      <c r="E228" s="33">
        <v>1</v>
      </c>
      <c r="F228" s="33">
        <v>1</v>
      </c>
      <c r="G228" s="33">
        <v>4</v>
      </c>
      <c r="H228" s="33">
        <v>1</v>
      </c>
      <c r="I228" s="33">
        <v>5</v>
      </c>
      <c r="J228" s="33">
        <v>1</v>
      </c>
      <c r="K228" s="33">
        <v>1</v>
      </c>
      <c r="L228" s="33">
        <v>2</v>
      </c>
      <c r="M228" s="33">
        <v>1</v>
      </c>
      <c r="N228" s="33">
        <v>1</v>
      </c>
      <c r="O228" s="33">
        <v>1</v>
      </c>
      <c r="P228" s="33">
        <v>1</v>
      </c>
      <c r="Q228" s="33">
        <v>3</v>
      </c>
      <c r="R228" s="33">
        <v>3</v>
      </c>
      <c r="S228" s="33">
        <v>1</v>
      </c>
      <c r="T228" s="33">
        <v>5</v>
      </c>
      <c r="U228" s="33">
        <v>1</v>
      </c>
      <c r="V228" s="33">
        <v>1</v>
      </c>
      <c r="W228" s="33">
        <v>1</v>
      </c>
      <c r="X228" s="33">
        <v>5</v>
      </c>
      <c r="Y228" s="33">
        <v>5</v>
      </c>
      <c r="Z228" s="33">
        <v>5</v>
      </c>
      <c r="AA228" s="33">
        <v>4</v>
      </c>
      <c r="AB228" s="33">
        <v>3</v>
      </c>
      <c r="AC228" s="33">
        <v>5</v>
      </c>
      <c r="AD228" s="33">
        <v>5</v>
      </c>
      <c r="AE228" s="33">
        <v>1</v>
      </c>
      <c r="AF228" s="33">
        <v>3</v>
      </c>
      <c r="AG228" s="33">
        <v>5</v>
      </c>
      <c r="AH228" s="33">
        <v>3</v>
      </c>
      <c r="AI228" s="33">
        <v>4</v>
      </c>
      <c r="AJ228" s="33">
        <v>1</v>
      </c>
      <c r="AK228" s="33">
        <v>1</v>
      </c>
      <c r="AL228" s="33">
        <v>1</v>
      </c>
      <c r="AM228" s="33">
        <v>1</v>
      </c>
      <c r="AN228" s="33">
        <v>4</v>
      </c>
      <c r="AO228" s="33">
        <v>5</v>
      </c>
      <c r="AP228" s="33">
        <v>1</v>
      </c>
      <c r="AQ228" s="33">
        <v>5</v>
      </c>
      <c r="AR228" s="33">
        <v>1</v>
      </c>
      <c r="AS228" s="33">
        <v>3</v>
      </c>
      <c r="AT228" s="33">
        <v>3</v>
      </c>
      <c r="AU228" s="33">
        <v>1</v>
      </c>
      <c r="AV228" s="33">
        <v>1</v>
      </c>
      <c r="AW228" s="33">
        <v>1</v>
      </c>
      <c r="AX228" s="33">
        <v>1</v>
      </c>
      <c r="AY228" s="33">
        <v>5</v>
      </c>
      <c r="AZ228" s="33">
        <v>1</v>
      </c>
      <c r="BA228" s="33">
        <v>1</v>
      </c>
      <c r="BB228" s="33">
        <v>5</v>
      </c>
      <c r="BC228" s="33">
        <v>1</v>
      </c>
      <c r="BD228" s="33">
        <v>1</v>
      </c>
      <c r="BF228" s="33">
        <v>1</v>
      </c>
      <c r="BG228" s="33">
        <v>4</v>
      </c>
      <c r="BH228" s="33">
        <v>4</v>
      </c>
      <c r="BI228" s="33">
        <v>2</v>
      </c>
      <c r="BJ228" s="33">
        <v>5</v>
      </c>
      <c r="BK228" s="33">
        <v>2</v>
      </c>
      <c r="BL228" s="33">
        <v>3</v>
      </c>
      <c r="BM228" s="33">
        <v>1</v>
      </c>
      <c r="BN228" s="33">
        <v>4</v>
      </c>
      <c r="BO228" s="33">
        <v>1</v>
      </c>
      <c r="BP228" s="33">
        <v>3</v>
      </c>
      <c r="BQ228" s="33">
        <v>5</v>
      </c>
      <c r="BR228" s="33">
        <v>5</v>
      </c>
      <c r="BS228" s="33">
        <v>5</v>
      </c>
      <c r="BT228" s="33">
        <v>5</v>
      </c>
      <c r="BV228" s="33" t="s">
        <v>151</v>
      </c>
      <c r="BW228" s="33" t="s">
        <v>145</v>
      </c>
      <c r="CB228" s="33" t="s">
        <v>162</v>
      </c>
      <c r="CC228" s="33" t="s">
        <v>170</v>
      </c>
      <c r="CD228" s="33" t="s">
        <v>176</v>
      </c>
      <c r="CE228" s="33" t="s">
        <v>183</v>
      </c>
      <c r="CF228" s="33" t="s">
        <v>1401</v>
      </c>
      <c r="CG228" s="33" t="s">
        <v>204</v>
      </c>
      <c r="CH228" s="33" t="s">
        <v>1039</v>
      </c>
      <c r="CI228" s="33" t="s">
        <v>208</v>
      </c>
      <c r="CJ228" s="33" t="s">
        <v>214</v>
      </c>
    </row>
    <row r="229" spans="1:88" ht="12.75" x14ac:dyDescent="0.2">
      <c r="A229" s="36">
        <v>42741.347399398146</v>
      </c>
      <c r="B229" s="33">
        <v>5</v>
      </c>
      <c r="C229" s="33">
        <v>5</v>
      </c>
      <c r="D229" s="33">
        <v>4</v>
      </c>
      <c r="E229" s="33">
        <v>5</v>
      </c>
      <c r="F229" s="33">
        <v>5</v>
      </c>
      <c r="G229" s="33">
        <v>5</v>
      </c>
      <c r="H229" s="33">
        <v>4</v>
      </c>
      <c r="I229" s="33">
        <v>5</v>
      </c>
      <c r="J229" s="33">
        <v>3</v>
      </c>
      <c r="K229" s="33">
        <v>1</v>
      </c>
      <c r="L229" s="33">
        <v>4</v>
      </c>
      <c r="M229" s="33">
        <v>4</v>
      </c>
      <c r="N229" s="33">
        <v>3</v>
      </c>
      <c r="O229" s="33">
        <v>1</v>
      </c>
      <c r="P229" s="33">
        <v>3</v>
      </c>
      <c r="Q229" s="33">
        <v>5</v>
      </c>
      <c r="R229" s="33">
        <v>3</v>
      </c>
      <c r="S229" s="33">
        <v>2</v>
      </c>
      <c r="T229" s="33">
        <v>3</v>
      </c>
      <c r="U229" s="33">
        <v>3</v>
      </c>
      <c r="V229" s="33">
        <v>1</v>
      </c>
      <c r="W229" s="33">
        <v>3</v>
      </c>
      <c r="X229" s="33">
        <v>3</v>
      </c>
      <c r="Y229" s="33">
        <v>5</v>
      </c>
      <c r="Z229" s="33">
        <v>5</v>
      </c>
      <c r="AA229" s="33">
        <v>5</v>
      </c>
      <c r="AB229" s="33">
        <v>3</v>
      </c>
      <c r="AC229" s="33">
        <v>4</v>
      </c>
      <c r="AD229" s="33">
        <v>3</v>
      </c>
      <c r="AE229" s="33">
        <v>1</v>
      </c>
      <c r="AF229" s="33">
        <v>5</v>
      </c>
      <c r="AG229" s="33">
        <v>4</v>
      </c>
      <c r="AH229" s="33">
        <v>5</v>
      </c>
      <c r="AI229" s="33">
        <v>5</v>
      </c>
      <c r="AJ229" s="33">
        <v>5</v>
      </c>
      <c r="AK229" s="33">
        <v>5</v>
      </c>
      <c r="AL229" s="33">
        <v>5</v>
      </c>
      <c r="AM229" s="33">
        <v>5</v>
      </c>
      <c r="AN229" s="33">
        <v>5</v>
      </c>
      <c r="AO229" s="33">
        <v>5</v>
      </c>
      <c r="AP229" s="33">
        <v>4</v>
      </c>
      <c r="AQ229" s="33">
        <v>5</v>
      </c>
      <c r="AR229" s="33">
        <v>2</v>
      </c>
      <c r="AS229" s="33">
        <v>1</v>
      </c>
      <c r="AT229" s="33">
        <v>3</v>
      </c>
      <c r="AU229" s="33">
        <v>5</v>
      </c>
      <c r="AV229" s="33">
        <v>3</v>
      </c>
      <c r="AW229" s="33">
        <v>3</v>
      </c>
      <c r="AX229" s="33">
        <v>4</v>
      </c>
      <c r="AY229" s="33">
        <v>5</v>
      </c>
      <c r="AZ229" s="33">
        <v>3</v>
      </c>
      <c r="BA229" s="33">
        <v>2</v>
      </c>
      <c r="BB229" s="33">
        <v>2</v>
      </c>
      <c r="BC229" s="33">
        <v>2</v>
      </c>
      <c r="BD229" s="33">
        <v>1</v>
      </c>
      <c r="BE229" s="33" t="s">
        <v>1402</v>
      </c>
      <c r="BF229" s="33">
        <v>4</v>
      </c>
      <c r="BG229" s="33">
        <v>5</v>
      </c>
      <c r="BH229" s="33">
        <v>5</v>
      </c>
      <c r="BI229" s="33">
        <v>1</v>
      </c>
      <c r="BJ229" s="33">
        <v>3</v>
      </c>
      <c r="BK229" s="33">
        <v>2</v>
      </c>
      <c r="BL229" s="33">
        <v>5</v>
      </c>
      <c r="BM229" s="33">
        <v>2</v>
      </c>
      <c r="BN229" s="33">
        <v>2</v>
      </c>
      <c r="BO229" s="33">
        <v>4</v>
      </c>
      <c r="BP229" s="33">
        <v>5</v>
      </c>
      <c r="BQ229" s="33">
        <v>5</v>
      </c>
      <c r="BR229" s="33">
        <v>3</v>
      </c>
      <c r="BS229" s="33">
        <v>3</v>
      </c>
      <c r="BT229" s="33">
        <v>4</v>
      </c>
      <c r="BU229" s="33" t="s">
        <v>1403</v>
      </c>
      <c r="BV229" s="33" t="s">
        <v>151</v>
      </c>
      <c r="BW229" s="33" t="s">
        <v>145</v>
      </c>
      <c r="BX229" s="33" t="s">
        <v>1404</v>
      </c>
      <c r="BY229" s="33" t="s">
        <v>1405</v>
      </c>
      <c r="CB229" s="33" t="s">
        <v>162</v>
      </c>
      <c r="CC229" s="33" t="s">
        <v>170</v>
      </c>
      <c r="CD229" s="33" t="s">
        <v>176</v>
      </c>
      <c r="CE229" s="33" t="s">
        <v>183</v>
      </c>
      <c r="CF229" s="33" t="s">
        <v>708</v>
      </c>
      <c r="CG229" s="33" t="s">
        <v>202</v>
      </c>
      <c r="CH229" s="33" t="s">
        <v>1039</v>
      </c>
      <c r="CI229" s="33" t="s">
        <v>307</v>
      </c>
      <c r="CJ229" s="33" t="s">
        <v>214</v>
      </c>
    </row>
    <row r="230" spans="1:88" ht="12.75" x14ac:dyDescent="0.2">
      <c r="A230" s="36">
        <v>42741.374010127314</v>
      </c>
      <c r="B230" s="33">
        <v>2</v>
      </c>
      <c r="C230" s="33">
        <v>4</v>
      </c>
      <c r="D230" s="33">
        <v>5</v>
      </c>
      <c r="E230" s="33">
        <v>4</v>
      </c>
      <c r="F230" s="33">
        <v>5</v>
      </c>
      <c r="G230" s="33">
        <v>5</v>
      </c>
      <c r="H230" s="33">
        <v>5</v>
      </c>
      <c r="I230" s="33">
        <v>5</v>
      </c>
      <c r="J230" s="33">
        <v>2</v>
      </c>
      <c r="K230" s="33">
        <v>3</v>
      </c>
      <c r="L230" s="33">
        <v>3</v>
      </c>
      <c r="M230" s="33">
        <v>4</v>
      </c>
      <c r="N230" s="33">
        <v>3</v>
      </c>
      <c r="O230" s="33">
        <v>1</v>
      </c>
      <c r="P230" s="33">
        <v>1</v>
      </c>
      <c r="Q230" s="33">
        <v>3</v>
      </c>
      <c r="R230" s="33">
        <v>1</v>
      </c>
      <c r="S230" s="33">
        <v>3</v>
      </c>
      <c r="T230" s="33">
        <v>5</v>
      </c>
      <c r="U230" s="33">
        <v>4</v>
      </c>
      <c r="V230" s="33">
        <v>1</v>
      </c>
      <c r="W230" s="33">
        <v>4</v>
      </c>
      <c r="X230" s="33">
        <v>2</v>
      </c>
      <c r="Y230" s="33">
        <v>5</v>
      </c>
      <c r="Z230" s="33">
        <v>4</v>
      </c>
      <c r="AA230" s="33">
        <v>4</v>
      </c>
      <c r="AB230" s="33">
        <v>4</v>
      </c>
      <c r="AC230" s="33">
        <v>4</v>
      </c>
      <c r="AD230" s="33">
        <v>4</v>
      </c>
      <c r="AE230" s="33">
        <v>3</v>
      </c>
      <c r="AF230" s="33">
        <v>5</v>
      </c>
      <c r="AG230" s="33">
        <v>5</v>
      </c>
      <c r="AH230" s="33">
        <v>4</v>
      </c>
      <c r="AI230" s="33">
        <v>4</v>
      </c>
      <c r="AJ230" s="33">
        <v>3</v>
      </c>
      <c r="AK230" s="33">
        <v>2</v>
      </c>
      <c r="AL230" s="33">
        <v>2</v>
      </c>
      <c r="AM230" s="33">
        <v>2</v>
      </c>
      <c r="AN230" s="33">
        <v>3</v>
      </c>
      <c r="AO230" s="33">
        <v>5</v>
      </c>
      <c r="AP230" s="33">
        <v>2</v>
      </c>
      <c r="AQ230" s="33">
        <v>4</v>
      </c>
      <c r="AR230" s="33">
        <v>2</v>
      </c>
      <c r="AS230" s="33">
        <v>4</v>
      </c>
      <c r="AT230" s="33">
        <v>3</v>
      </c>
      <c r="AU230" s="33">
        <v>4</v>
      </c>
      <c r="AV230" s="33">
        <v>1</v>
      </c>
      <c r="AW230" s="33">
        <v>1</v>
      </c>
      <c r="AX230" s="33">
        <v>2</v>
      </c>
      <c r="AY230" s="33">
        <v>2</v>
      </c>
      <c r="AZ230" s="33">
        <v>1</v>
      </c>
      <c r="BA230" s="33">
        <v>2</v>
      </c>
      <c r="BB230" s="33">
        <v>4</v>
      </c>
      <c r="BC230" s="33">
        <v>2</v>
      </c>
      <c r="BD230" s="33">
        <v>2</v>
      </c>
      <c r="BF230" s="33">
        <v>4</v>
      </c>
      <c r="BH230" s="33">
        <v>1</v>
      </c>
      <c r="BI230" s="33">
        <v>3</v>
      </c>
      <c r="BJ230" s="33">
        <v>2</v>
      </c>
      <c r="BK230" s="33">
        <v>3</v>
      </c>
      <c r="BL230" s="33">
        <v>1</v>
      </c>
      <c r="BM230" s="33">
        <v>3</v>
      </c>
      <c r="BN230" s="33">
        <v>2</v>
      </c>
      <c r="BO230" s="33">
        <v>3</v>
      </c>
      <c r="BP230" s="33">
        <v>3</v>
      </c>
      <c r="BQ230" s="33">
        <v>3</v>
      </c>
      <c r="BR230" s="33">
        <v>5</v>
      </c>
      <c r="BS230" s="33" t="s">
        <v>5</v>
      </c>
      <c r="BT230" s="33">
        <v>2</v>
      </c>
      <c r="BU230" s="33" t="s">
        <v>1406</v>
      </c>
      <c r="BV230" s="33" t="s">
        <v>151</v>
      </c>
      <c r="BW230" s="33" t="s">
        <v>149</v>
      </c>
      <c r="BX230" s="33" t="s">
        <v>954</v>
      </c>
      <c r="CB230" s="33" t="s">
        <v>162</v>
      </c>
      <c r="CC230" s="33" t="s">
        <v>169</v>
      </c>
      <c r="CD230" s="33" t="s">
        <v>176</v>
      </c>
      <c r="CE230" s="33" t="s">
        <v>183</v>
      </c>
      <c r="CF230" s="33" t="s">
        <v>1407</v>
      </c>
      <c r="CG230" s="33" t="s">
        <v>202</v>
      </c>
      <c r="CH230" s="33" t="s">
        <v>413</v>
      </c>
      <c r="CI230" s="33" t="s">
        <v>210</v>
      </c>
      <c r="CJ230" s="33" t="s">
        <v>216</v>
      </c>
    </row>
    <row r="231" spans="1:88" ht="12.75" x14ac:dyDescent="0.2">
      <c r="A231" s="36">
        <v>42741.378516168981</v>
      </c>
      <c r="B231" s="33">
        <v>2</v>
      </c>
      <c r="C231" s="33">
        <v>5</v>
      </c>
      <c r="D231" s="33">
        <v>4</v>
      </c>
      <c r="E231" s="33">
        <v>1</v>
      </c>
      <c r="F231" s="33">
        <v>2</v>
      </c>
      <c r="G231" s="33">
        <v>3</v>
      </c>
      <c r="H231" s="33">
        <v>4</v>
      </c>
      <c r="I231" s="33">
        <v>1</v>
      </c>
      <c r="J231" s="33">
        <v>1</v>
      </c>
      <c r="K231" s="33">
        <v>5</v>
      </c>
      <c r="L231" s="33">
        <v>3</v>
      </c>
      <c r="M231" s="33">
        <v>4</v>
      </c>
      <c r="N231" s="33">
        <v>1</v>
      </c>
      <c r="O231" s="33">
        <v>3</v>
      </c>
      <c r="P231" s="33">
        <v>4</v>
      </c>
      <c r="Q231" s="33">
        <v>4</v>
      </c>
      <c r="R231" s="33">
        <v>5</v>
      </c>
      <c r="S231" s="33">
        <v>1</v>
      </c>
      <c r="T231" s="33">
        <v>2</v>
      </c>
      <c r="U231" s="33">
        <v>1</v>
      </c>
      <c r="V231" s="33">
        <v>1</v>
      </c>
      <c r="W231" s="33">
        <v>3</v>
      </c>
      <c r="X231" s="33">
        <v>3</v>
      </c>
      <c r="Y231" s="33">
        <v>5</v>
      </c>
      <c r="Z231" s="33">
        <v>4</v>
      </c>
      <c r="AA231" s="33">
        <v>5</v>
      </c>
      <c r="AB231" s="33">
        <v>4</v>
      </c>
      <c r="AC231" s="33">
        <v>3</v>
      </c>
      <c r="AD231" s="33">
        <v>5</v>
      </c>
      <c r="AE231" s="33">
        <v>2</v>
      </c>
      <c r="AF231" s="33">
        <v>4</v>
      </c>
      <c r="AG231" s="33">
        <v>5</v>
      </c>
      <c r="AH231" s="33">
        <v>4</v>
      </c>
      <c r="AI231" s="33">
        <v>3</v>
      </c>
      <c r="AJ231" s="33">
        <v>3</v>
      </c>
      <c r="AK231" s="33">
        <v>5</v>
      </c>
      <c r="AL231" s="33">
        <v>5</v>
      </c>
      <c r="AM231" s="33" t="s">
        <v>5</v>
      </c>
      <c r="AN231" s="33">
        <v>3</v>
      </c>
      <c r="AO231" s="33">
        <v>3</v>
      </c>
      <c r="AP231" s="33">
        <v>5</v>
      </c>
      <c r="AQ231" s="33">
        <v>1</v>
      </c>
      <c r="AR231" s="33">
        <v>1</v>
      </c>
      <c r="AS231" s="33">
        <v>5</v>
      </c>
      <c r="AT231" s="33">
        <v>4</v>
      </c>
      <c r="AU231" s="33">
        <v>5</v>
      </c>
      <c r="AV231" s="33" t="s">
        <v>5</v>
      </c>
      <c r="AW231" s="33">
        <v>3</v>
      </c>
      <c r="AX231" s="33">
        <v>5</v>
      </c>
      <c r="AY231" s="33">
        <v>5</v>
      </c>
      <c r="AZ231" s="33">
        <v>5</v>
      </c>
      <c r="BA231" s="33" t="s">
        <v>5</v>
      </c>
      <c r="BB231" s="33">
        <v>3</v>
      </c>
      <c r="BC231" s="33">
        <v>2</v>
      </c>
      <c r="BD231" s="33" t="s">
        <v>5</v>
      </c>
      <c r="BF231" s="33">
        <v>5</v>
      </c>
      <c r="BG231" s="33">
        <v>5</v>
      </c>
      <c r="BH231" s="33">
        <v>4</v>
      </c>
      <c r="BI231" s="33">
        <v>4</v>
      </c>
      <c r="BJ231" s="33">
        <v>5</v>
      </c>
      <c r="BK231" s="33">
        <v>4</v>
      </c>
      <c r="BL231" s="33">
        <v>4</v>
      </c>
      <c r="BM231" s="33">
        <v>5</v>
      </c>
      <c r="BN231" s="33">
        <v>3</v>
      </c>
      <c r="BO231" s="33">
        <v>4</v>
      </c>
      <c r="BP231" s="33">
        <v>4</v>
      </c>
      <c r="BQ231" s="33">
        <v>5</v>
      </c>
      <c r="BR231" s="33">
        <v>5</v>
      </c>
      <c r="BS231" s="33">
        <v>5</v>
      </c>
      <c r="BT231" s="33">
        <v>5</v>
      </c>
      <c r="BU231" s="33" t="s">
        <v>1408</v>
      </c>
      <c r="BV231" s="33" t="s">
        <v>151</v>
      </c>
      <c r="BW231" s="33" t="s">
        <v>149</v>
      </c>
      <c r="BX231" s="33" t="s">
        <v>986</v>
      </c>
      <c r="BY231" s="33" t="s">
        <v>946</v>
      </c>
      <c r="CB231" s="33" t="s">
        <v>163</v>
      </c>
      <c r="CC231" s="33" t="s">
        <v>172</v>
      </c>
      <c r="CD231" s="33" t="s">
        <v>179</v>
      </c>
      <c r="CE231" s="33" t="s">
        <v>183</v>
      </c>
      <c r="CF231" s="33" t="s">
        <v>1409</v>
      </c>
      <c r="CG231" s="33" t="s">
        <v>1410</v>
      </c>
      <c r="CH231" s="33" t="s">
        <v>807</v>
      </c>
      <c r="CI231" s="33" t="s">
        <v>535</v>
      </c>
      <c r="CJ231" s="33" t="s">
        <v>1411</v>
      </c>
    </row>
    <row r="232" spans="1:88" ht="12.75" x14ac:dyDescent="0.2">
      <c r="A232" s="36">
        <v>42741.388452951389</v>
      </c>
      <c r="B232" s="33">
        <v>2</v>
      </c>
      <c r="C232" s="33">
        <v>2</v>
      </c>
      <c r="D232" s="33">
        <v>3</v>
      </c>
      <c r="E232" s="33">
        <v>4</v>
      </c>
      <c r="F232" s="33">
        <v>3</v>
      </c>
      <c r="G232" s="33">
        <v>4</v>
      </c>
      <c r="H232" s="33">
        <v>1</v>
      </c>
      <c r="I232" s="33">
        <v>1</v>
      </c>
      <c r="J232" s="33">
        <v>3</v>
      </c>
      <c r="K232" s="33">
        <v>3</v>
      </c>
      <c r="L232" s="33">
        <v>1</v>
      </c>
      <c r="M232" s="33">
        <v>2</v>
      </c>
      <c r="N232" s="33">
        <v>1</v>
      </c>
      <c r="O232" s="33">
        <v>4</v>
      </c>
      <c r="P232" s="33">
        <v>3</v>
      </c>
      <c r="Q232" s="33">
        <v>1</v>
      </c>
      <c r="R232" s="33">
        <v>4</v>
      </c>
      <c r="S232" s="33">
        <v>3</v>
      </c>
      <c r="T232" s="33">
        <v>2</v>
      </c>
      <c r="U232" s="33">
        <v>2</v>
      </c>
      <c r="V232" s="33">
        <v>2</v>
      </c>
      <c r="W232" s="33">
        <v>4</v>
      </c>
      <c r="X232" s="33">
        <v>1</v>
      </c>
      <c r="Y232" s="33">
        <v>4</v>
      </c>
      <c r="Z232" s="33" t="s">
        <v>5</v>
      </c>
      <c r="AA232" s="33">
        <v>3</v>
      </c>
      <c r="AB232" s="33" t="s">
        <v>5</v>
      </c>
      <c r="AC232" s="33">
        <v>1</v>
      </c>
      <c r="AD232" s="33">
        <v>3</v>
      </c>
      <c r="AE232" s="33" t="s">
        <v>5</v>
      </c>
      <c r="AF232" s="33">
        <v>3</v>
      </c>
      <c r="AG232" s="33">
        <v>3</v>
      </c>
      <c r="AH232" s="33" t="s">
        <v>5</v>
      </c>
      <c r="AI232" s="33">
        <v>3</v>
      </c>
      <c r="AJ232" s="33">
        <v>2</v>
      </c>
      <c r="AK232" s="33">
        <v>4</v>
      </c>
      <c r="AL232" s="33">
        <v>3</v>
      </c>
      <c r="AM232" s="33">
        <v>4</v>
      </c>
      <c r="AN232" s="33">
        <v>3</v>
      </c>
      <c r="AO232" s="33">
        <v>5</v>
      </c>
      <c r="AP232" s="33">
        <v>2</v>
      </c>
      <c r="AQ232" s="33">
        <v>2</v>
      </c>
      <c r="AR232" s="33">
        <v>4</v>
      </c>
      <c r="AS232" s="33">
        <v>3</v>
      </c>
      <c r="AT232" s="33">
        <v>2</v>
      </c>
      <c r="AU232" s="33">
        <v>2</v>
      </c>
      <c r="AV232" s="33">
        <v>1</v>
      </c>
      <c r="AW232" s="33">
        <v>3</v>
      </c>
      <c r="AX232" s="33">
        <v>2</v>
      </c>
      <c r="AY232" s="33">
        <v>3</v>
      </c>
      <c r="AZ232" s="33">
        <v>4</v>
      </c>
      <c r="BA232" s="33">
        <v>3</v>
      </c>
      <c r="BB232" s="33">
        <v>4</v>
      </c>
      <c r="BC232" s="33">
        <v>3</v>
      </c>
      <c r="BD232" s="33">
        <v>3</v>
      </c>
      <c r="BE232" s="33" t="s">
        <v>1412</v>
      </c>
      <c r="BF232" s="33">
        <v>4</v>
      </c>
      <c r="BG232" s="33" t="s">
        <v>5</v>
      </c>
      <c r="BH232" s="33" t="s">
        <v>5</v>
      </c>
      <c r="BI232" s="33">
        <v>4</v>
      </c>
      <c r="BJ232" s="33" t="s">
        <v>5</v>
      </c>
      <c r="BK232" s="33" t="s">
        <v>5</v>
      </c>
      <c r="BL232" s="33" t="s">
        <v>5</v>
      </c>
      <c r="BM232" s="33" t="s">
        <v>5</v>
      </c>
      <c r="BN232" s="33">
        <v>1</v>
      </c>
      <c r="BO232" s="33" t="s">
        <v>5</v>
      </c>
      <c r="BP232" s="33">
        <v>4</v>
      </c>
      <c r="BQ232" s="33">
        <v>3</v>
      </c>
      <c r="BR232" s="33">
        <v>4</v>
      </c>
      <c r="BS232" s="33">
        <v>4</v>
      </c>
      <c r="BT232" s="33">
        <v>3</v>
      </c>
      <c r="BU232" s="33" t="s">
        <v>1413</v>
      </c>
      <c r="BV232" s="33" t="s">
        <v>151</v>
      </c>
      <c r="BW232" s="33" t="s">
        <v>147</v>
      </c>
      <c r="BX232" s="33" t="s">
        <v>918</v>
      </c>
      <c r="BY232" s="33" t="s">
        <v>905</v>
      </c>
      <c r="CB232" s="33" t="s">
        <v>162</v>
      </c>
      <c r="CC232" s="33" t="s">
        <v>169</v>
      </c>
      <c r="CD232" s="33" t="s">
        <v>176</v>
      </c>
      <c r="CE232" s="33" t="s">
        <v>183</v>
      </c>
      <c r="CF232" s="33" t="s">
        <v>476</v>
      </c>
      <c r="CG232" s="33" t="s">
        <v>203</v>
      </c>
      <c r="CH232" s="33" t="s">
        <v>468</v>
      </c>
      <c r="CI232" s="33" t="s">
        <v>208</v>
      </c>
      <c r="CJ232" s="33" t="s">
        <v>214</v>
      </c>
    </row>
    <row r="233" spans="1:88" ht="12.75" x14ac:dyDescent="0.2">
      <c r="A233" s="36">
        <v>42741.454005902779</v>
      </c>
      <c r="B233" s="33">
        <v>3</v>
      </c>
      <c r="C233" s="33">
        <v>4</v>
      </c>
      <c r="D233" s="33">
        <v>3</v>
      </c>
      <c r="E233" s="33">
        <v>3</v>
      </c>
      <c r="F233" s="33">
        <v>1</v>
      </c>
      <c r="G233" s="33">
        <v>5</v>
      </c>
      <c r="H233" s="33">
        <v>4</v>
      </c>
      <c r="I233" s="33">
        <v>2</v>
      </c>
      <c r="J233" s="33">
        <v>4</v>
      </c>
      <c r="K233" s="33">
        <v>2</v>
      </c>
      <c r="L233" s="33">
        <v>2</v>
      </c>
      <c r="M233" s="33">
        <v>2</v>
      </c>
      <c r="N233" s="33">
        <v>1</v>
      </c>
      <c r="O233" s="33">
        <v>2</v>
      </c>
      <c r="P233" s="33">
        <v>2</v>
      </c>
      <c r="Q233" s="33">
        <v>4</v>
      </c>
      <c r="R233" s="33">
        <v>3</v>
      </c>
      <c r="S233" s="33">
        <v>1</v>
      </c>
      <c r="T233" s="33">
        <v>2</v>
      </c>
      <c r="U233" s="33">
        <v>1</v>
      </c>
      <c r="V233" s="33">
        <v>1</v>
      </c>
      <c r="W233" s="33">
        <v>5</v>
      </c>
      <c r="X233" s="33">
        <v>4</v>
      </c>
      <c r="Y233" s="33">
        <v>3</v>
      </c>
      <c r="Z233" s="33">
        <v>5</v>
      </c>
      <c r="AA233" s="33">
        <v>5</v>
      </c>
      <c r="AB233" s="33">
        <v>3</v>
      </c>
      <c r="AC233" s="33">
        <v>4</v>
      </c>
      <c r="AD233" s="33">
        <v>5</v>
      </c>
      <c r="AE233" s="33">
        <v>2</v>
      </c>
      <c r="AF233" s="33">
        <v>5</v>
      </c>
      <c r="AG233" s="33">
        <v>5</v>
      </c>
      <c r="AH233" s="33">
        <v>5</v>
      </c>
      <c r="AI233" s="33">
        <v>5</v>
      </c>
      <c r="AJ233" s="33">
        <v>3</v>
      </c>
      <c r="AK233" s="33">
        <v>4</v>
      </c>
      <c r="AL233" s="33">
        <v>4</v>
      </c>
      <c r="AM233" s="33">
        <v>2</v>
      </c>
      <c r="AN233" s="33">
        <v>1</v>
      </c>
      <c r="AO233" s="33">
        <v>5</v>
      </c>
      <c r="AP233" s="33">
        <v>4</v>
      </c>
      <c r="AQ233" s="33">
        <v>3</v>
      </c>
      <c r="AR233" s="33">
        <v>4</v>
      </c>
      <c r="AS233" s="33">
        <v>3</v>
      </c>
      <c r="AT233" s="33">
        <v>3</v>
      </c>
      <c r="AU233" s="33">
        <v>3</v>
      </c>
      <c r="AV233" s="33">
        <v>1</v>
      </c>
      <c r="AW233" s="33">
        <v>2</v>
      </c>
      <c r="AX233" s="33">
        <v>4</v>
      </c>
      <c r="AY233" s="33">
        <v>3</v>
      </c>
      <c r="AZ233" s="33">
        <v>2</v>
      </c>
      <c r="BA233" s="33">
        <v>1</v>
      </c>
      <c r="BB233" s="33">
        <v>1</v>
      </c>
      <c r="BC233" s="33">
        <v>1</v>
      </c>
      <c r="BD233" s="33">
        <v>1</v>
      </c>
      <c r="BE233" s="33" t="s">
        <v>1414</v>
      </c>
      <c r="BF233" s="33">
        <v>3</v>
      </c>
      <c r="BG233" s="33">
        <v>3</v>
      </c>
      <c r="BH233" s="33">
        <v>2</v>
      </c>
      <c r="BI233" s="33" t="s">
        <v>5</v>
      </c>
      <c r="BJ233" s="33">
        <v>2</v>
      </c>
      <c r="BK233" s="33">
        <v>3</v>
      </c>
      <c r="BL233" s="33">
        <v>3</v>
      </c>
      <c r="BM233" s="33">
        <v>3</v>
      </c>
      <c r="BN233" s="33">
        <v>1</v>
      </c>
      <c r="BO233" s="33" t="s">
        <v>5</v>
      </c>
      <c r="BP233" s="33">
        <v>4</v>
      </c>
      <c r="BQ233" s="33">
        <v>3</v>
      </c>
      <c r="BR233" s="33">
        <v>4</v>
      </c>
      <c r="BS233" s="33">
        <v>3</v>
      </c>
      <c r="BT233" s="33">
        <v>3</v>
      </c>
      <c r="BU233" s="33" t="s">
        <v>1415</v>
      </c>
      <c r="BV233" s="33" t="s">
        <v>151</v>
      </c>
      <c r="BW233" s="33" t="s">
        <v>147</v>
      </c>
      <c r="BX233" s="33" t="s">
        <v>923</v>
      </c>
      <c r="CB233" s="33" t="s">
        <v>162</v>
      </c>
      <c r="CC233" s="33" t="s">
        <v>171</v>
      </c>
      <c r="CD233" s="33" t="s">
        <v>177</v>
      </c>
      <c r="CE233" s="33" t="s">
        <v>183</v>
      </c>
      <c r="CF233" s="33" t="s">
        <v>1416</v>
      </c>
      <c r="CG233" s="33" t="s">
        <v>153</v>
      </c>
      <c r="CH233" s="33" t="s">
        <v>702</v>
      </c>
      <c r="CI233" s="33" t="s">
        <v>208</v>
      </c>
      <c r="CJ233" s="33" t="s">
        <v>214</v>
      </c>
    </row>
    <row r="234" spans="1:88" ht="12.75" x14ac:dyDescent="0.2">
      <c r="A234" s="36">
        <v>42741.500122881946</v>
      </c>
      <c r="B234" s="33">
        <v>3</v>
      </c>
      <c r="C234" s="33">
        <v>3</v>
      </c>
      <c r="D234" s="33">
        <v>1</v>
      </c>
      <c r="E234" s="33">
        <v>4</v>
      </c>
      <c r="F234" s="33">
        <v>3</v>
      </c>
      <c r="G234" s="33">
        <v>3</v>
      </c>
      <c r="H234" s="33">
        <v>1</v>
      </c>
      <c r="I234" s="33" t="s">
        <v>5</v>
      </c>
      <c r="J234" s="33">
        <v>4</v>
      </c>
      <c r="K234" s="33">
        <v>3</v>
      </c>
      <c r="L234" s="33">
        <v>3</v>
      </c>
      <c r="M234" s="33">
        <v>3</v>
      </c>
      <c r="N234" s="33">
        <v>1</v>
      </c>
      <c r="O234" s="33">
        <v>3</v>
      </c>
      <c r="P234" s="33">
        <v>2</v>
      </c>
      <c r="Q234" s="33">
        <v>3</v>
      </c>
      <c r="R234" s="33">
        <v>3</v>
      </c>
      <c r="S234" s="33" t="s">
        <v>5</v>
      </c>
      <c r="T234" s="33">
        <v>3</v>
      </c>
      <c r="U234" s="33">
        <v>5</v>
      </c>
      <c r="V234" s="33">
        <v>3</v>
      </c>
      <c r="W234" s="33">
        <v>5</v>
      </c>
      <c r="X234" s="33">
        <v>4</v>
      </c>
      <c r="Y234" s="33">
        <v>3</v>
      </c>
      <c r="Z234" s="33">
        <v>4</v>
      </c>
      <c r="AA234" s="33">
        <v>3</v>
      </c>
      <c r="AB234" s="33">
        <v>3</v>
      </c>
      <c r="AC234" s="33">
        <v>3</v>
      </c>
      <c r="AD234" s="33">
        <v>4</v>
      </c>
      <c r="AE234" s="33">
        <v>3</v>
      </c>
      <c r="AF234" s="33" t="s">
        <v>5</v>
      </c>
      <c r="AG234" s="33">
        <v>4</v>
      </c>
      <c r="AH234" s="33" t="s">
        <v>5</v>
      </c>
      <c r="AI234" s="33">
        <v>4</v>
      </c>
      <c r="AJ234" s="33">
        <v>2</v>
      </c>
      <c r="AK234" s="33">
        <v>3</v>
      </c>
      <c r="AL234" s="33">
        <v>2</v>
      </c>
      <c r="AM234" s="33">
        <v>4</v>
      </c>
      <c r="AN234" s="33">
        <v>3</v>
      </c>
      <c r="AO234" s="33">
        <v>4</v>
      </c>
      <c r="AP234" s="33">
        <v>1</v>
      </c>
      <c r="AQ234" s="33" t="s">
        <v>5</v>
      </c>
      <c r="AR234" s="33">
        <v>4</v>
      </c>
      <c r="AS234" s="33">
        <v>3</v>
      </c>
      <c r="AT234" s="33">
        <v>3</v>
      </c>
      <c r="AU234" s="33">
        <v>3</v>
      </c>
      <c r="AV234" s="33">
        <v>2</v>
      </c>
      <c r="AW234" s="33">
        <v>2</v>
      </c>
      <c r="AX234" s="33">
        <v>3</v>
      </c>
      <c r="AY234" s="33">
        <v>3</v>
      </c>
      <c r="AZ234" s="33">
        <v>3</v>
      </c>
      <c r="BA234" s="33" t="s">
        <v>5</v>
      </c>
      <c r="BB234" s="33">
        <v>3</v>
      </c>
      <c r="BC234" s="33">
        <v>4</v>
      </c>
      <c r="BD234" s="33">
        <v>4</v>
      </c>
      <c r="BE234" s="33" t="s">
        <v>1417</v>
      </c>
      <c r="BF234" s="33">
        <v>4</v>
      </c>
      <c r="BG234" s="33">
        <v>5</v>
      </c>
      <c r="BH234" s="33">
        <v>3</v>
      </c>
      <c r="BI234" s="33">
        <v>3</v>
      </c>
      <c r="BJ234" s="33">
        <v>4</v>
      </c>
      <c r="BK234" s="33">
        <v>3</v>
      </c>
      <c r="BL234" s="33">
        <v>4</v>
      </c>
      <c r="BM234" s="33">
        <v>4</v>
      </c>
      <c r="BN234" s="33">
        <v>4</v>
      </c>
      <c r="BO234" s="33">
        <v>2</v>
      </c>
      <c r="BP234" s="33">
        <v>5</v>
      </c>
      <c r="BQ234" s="33">
        <v>5</v>
      </c>
      <c r="BR234" s="33">
        <v>5</v>
      </c>
      <c r="BS234" s="33">
        <v>3</v>
      </c>
      <c r="BT234" s="33">
        <v>5</v>
      </c>
      <c r="BU234" s="33" t="s">
        <v>1418</v>
      </c>
      <c r="BV234" s="33" t="s">
        <v>151</v>
      </c>
      <c r="BW234" s="33" t="s">
        <v>149</v>
      </c>
      <c r="CB234" s="33" t="s">
        <v>163</v>
      </c>
      <c r="CC234" s="33" t="s">
        <v>171</v>
      </c>
      <c r="CD234" s="33" t="s">
        <v>176</v>
      </c>
      <c r="CE234" s="33" t="s">
        <v>183</v>
      </c>
      <c r="CF234" s="33" t="s">
        <v>1419</v>
      </c>
      <c r="CG234" s="33" t="s">
        <v>203</v>
      </c>
      <c r="CH234" s="33" t="s">
        <v>346</v>
      </c>
      <c r="CI234" s="33" t="s">
        <v>1420</v>
      </c>
      <c r="CJ234" s="33" t="s">
        <v>1421</v>
      </c>
    </row>
    <row r="235" spans="1:88" ht="12.75" x14ac:dyDescent="0.2">
      <c r="A235" s="36">
        <v>42741.525401238425</v>
      </c>
      <c r="B235" s="33">
        <v>2</v>
      </c>
      <c r="C235" s="33">
        <v>3</v>
      </c>
      <c r="D235" s="33">
        <v>1</v>
      </c>
      <c r="E235" s="33">
        <v>2</v>
      </c>
      <c r="F235" s="33">
        <v>1</v>
      </c>
      <c r="G235" s="33">
        <v>4</v>
      </c>
      <c r="H235" s="33">
        <v>1</v>
      </c>
      <c r="I235" s="33">
        <v>2</v>
      </c>
      <c r="J235" s="33">
        <v>1</v>
      </c>
      <c r="K235" s="33">
        <v>2</v>
      </c>
      <c r="L235" s="33">
        <v>1</v>
      </c>
      <c r="M235" s="33">
        <v>4</v>
      </c>
      <c r="N235" s="33">
        <v>1</v>
      </c>
      <c r="O235" s="33">
        <v>5</v>
      </c>
      <c r="P235" s="33">
        <v>2</v>
      </c>
      <c r="Q235" s="33">
        <v>3</v>
      </c>
      <c r="R235" s="33">
        <v>1</v>
      </c>
      <c r="S235" s="33">
        <v>1</v>
      </c>
      <c r="T235" s="33">
        <v>1</v>
      </c>
      <c r="U235" s="33">
        <v>1</v>
      </c>
      <c r="V235" s="33">
        <v>1</v>
      </c>
      <c r="W235" s="33">
        <v>3</v>
      </c>
      <c r="X235" s="33">
        <v>1</v>
      </c>
      <c r="Y235" s="33">
        <v>4</v>
      </c>
      <c r="Z235" s="33">
        <v>4</v>
      </c>
      <c r="AA235" s="33">
        <v>3</v>
      </c>
      <c r="AB235" s="33">
        <v>3</v>
      </c>
      <c r="AC235" s="33">
        <v>1</v>
      </c>
      <c r="AD235" s="33">
        <v>1</v>
      </c>
      <c r="AE235" s="33">
        <v>1</v>
      </c>
      <c r="AF235" s="33">
        <v>4</v>
      </c>
      <c r="AG235" s="33">
        <v>2</v>
      </c>
      <c r="AH235" s="33">
        <v>4</v>
      </c>
      <c r="AI235" s="33">
        <v>1</v>
      </c>
      <c r="AJ235" s="33">
        <v>2</v>
      </c>
      <c r="AK235" s="33">
        <v>3</v>
      </c>
      <c r="AL235" s="33">
        <v>1</v>
      </c>
      <c r="AM235" s="33">
        <v>3</v>
      </c>
      <c r="AN235" s="33" t="s">
        <v>5</v>
      </c>
      <c r="AO235" s="33">
        <v>4</v>
      </c>
      <c r="AP235" s="33">
        <v>1</v>
      </c>
      <c r="AQ235" s="33">
        <v>2</v>
      </c>
      <c r="AR235" s="33">
        <v>2</v>
      </c>
      <c r="AS235" s="33">
        <v>1</v>
      </c>
      <c r="AT235" s="33">
        <v>2</v>
      </c>
      <c r="AU235" s="33">
        <v>5</v>
      </c>
      <c r="AV235" s="33">
        <v>1</v>
      </c>
      <c r="AW235" s="33">
        <v>5</v>
      </c>
      <c r="AX235" s="33">
        <v>2</v>
      </c>
      <c r="AY235" s="33">
        <v>3</v>
      </c>
      <c r="AZ235" s="33">
        <v>1</v>
      </c>
      <c r="BA235" s="33">
        <v>1</v>
      </c>
      <c r="BB235" s="33">
        <v>2</v>
      </c>
      <c r="BC235" s="33">
        <v>1</v>
      </c>
      <c r="BD235" s="33">
        <v>1</v>
      </c>
      <c r="BE235" s="33" t="s">
        <v>1422</v>
      </c>
      <c r="BF235" s="33">
        <v>3</v>
      </c>
      <c r="BG235" s="33">
        <v>4</v>
      </c>
      <c r="BH235" s="33">
        <v>4</v>
      </c>
      <c r="BI235" s="33">
        <v>4</v>
      </c>
      <c r="BJ235" s="33" t="s">
        <v>5</v>
      </c>
      <c r="BK235" s="33">
        <v>1</v>
      </c>
      <c r="BL235" s="33">
        <v>5</v>
      </c>
      <c r="BM235" s="33">
        <v>5</v>
      </c>
      <c r="BN235" s="33">
        <v>3</v>
      </c>
      <c r="BO235" s="33" t="s">
        <v>5</v>
      </c>
      <c r="BP235" s="33">
        <v>4</v>
      </c>
      <c r="BQ235" s="33">
        <v>3</v>
      </c>
      <c r="BR235" s="33">
        <v>4</v>
      </c>
      <c r="BS235" s="33" t="s">
        <v>5</v>
      </c>
      <c r="BT235" s="33">
        <v>4</v>
      </c>
      <c r="BU235" s="33" t="s">
        <v>1423</v>
      </c>
      <c r="BV235" s="33" t="s">
        <v>145</v>
      </c>
      <c r="CB235" s="33" t="s">
        <v>162</v>
      </c>
      <c r="CC235" s="33" t="s">
        <v>170</v>
      </c>
      <c r="CD235" s="33" t="s">
        <v>176</v>
      </c>
      <c r="CE235" s="33" t="s">
        <v>183</v>
      </c>
      <c r="CF235" s="33" t="s">
        <v>669</v>
      </c>
      <c r="CG235" s="33" t="s">
        <v>153</v>
      </c>
      <c r="CH235" s="33" t="s">
        <v>471</v>
      </c>
      <c r="CI235" s="33" t="s">
        <v>208</v>
      </c>
      <c r="CJ235" s="33" t="s">
        <v>214</v>
      </c>
    </row>
    <row r="236" spans="1:88" ht="12.75" x14ac:dyDescent="0.2">
      <c r="A236" s="36">
        <v>42741.566376226852</v>
      </c>
      <c r="B236" s="33">
        <v>3</v>
      </c>
      <c r="C236" s="33">
        <v>2</v>
      </c>
      <c r="D236" s="33">
        <v>2</v>
      </c>
      <c r="E236" s="33">
        <v>2</v>
      </c>
      <c r="F236" s="33">
        <v>4</v>
      </c>
      <c r="G236" s="33">
        <v>5</v>
      </c>
      <c r="H236" s="33">
        <v>2</v>
      </c>
      <c r="I236" s="33">
        <v>4</v>
      </c>
      <c r="J236" s="33">
        <v>3</v>
      </c>
      <c r="K236" s="33">
        <v>5</v>
      </c>
      <c r="L236" s="33">
        <v>5</v>
      </c>
      <c r="M236" s="33">
        <v>4</v>
      </c>
      <c r="N236" s="33">
        <v>2</v>
      </c>
      <c r="O236" s="33">
        <v>5</v>
      </c>
      <c r="P236" s="33">
        <v>4</v>
      </c>
      <c r="Q236" s="33">
        <v>4</v>
      </c>
      <c r="R236" s="33">
        <v>3</v>
      </c>
      <c r="S236" s="33">
        <v>3</v>
      </c>
      <c r="T236" s="33">
        <v>4</v>
      </c>
      <c r="U236" s="33">
        <v>3</v>
      </c>
      <c r="V236" s="33">
        <v>3</v>
      </c>
      <c r="W236" s="33">
        <v>4</v>
      </c>
      <c r="X236" s="33">
        <v>3</v>
      </c>
      <c r="Y236" s="33">
        <v>4</v>
      </c>
      <c r="Z236" s="33">
        <v>3</v>
      </c>
      <c r="AA236" s="33">
        <v>3</v>
      </c>
      <c r="AB236" s="33">
        <v>4</v>
      </c>
      <c r="AC236" s="33">
        <v>3</v>
      </c>
      <c r="AD236" s="33">
        <v>3</v>
      </c>
      <c r="AE236" s="33">
        <v>3</v>
      </c>
      <c r="AF236" s="33">
        <v>4</v>
      </c>
      <c r="AG236" s="33">
        <v>4</v>
      </c>
      <c r="AH236" s="33">
        <v>4</v>
      </c>
      <c r="AI236" s="33">
        <v>3</v>
      </c>
      <c r="AJ236" s="33">
        <v>3</v>
      </c>
      <c r="AK236" s="33">
        <v>2</v>
      </c>
      <c r="AL236" s="33">
        <v>2</v>
      </c>
      <c r="AM236" s="33">
        <v>2</v>
      </c>
      <c r="AN236" s="33">
        <v>3</v>
      </c>
      <c r="AO236" s="33">
        <v>3</v>
      </c>
      <c r="AP236" s="33">
        <v>3</v>
      </c>
      <c r="AQ236" s="33">
        <v>4</v>
      </c>
      <c r="AR236" s="33">
        <v>2</v>
      </c>
      <c r="AS236" s="33">
        <v>3</v>
      </c>
      <c r="AT236" s="33">
        <v>4</v>
      </c>
      <c r="AU236" s="33">
        <v>4</v>
      </c>
      <c r="AV236" s="33">
        <v>2</v>
      </c>
      <c r="AW236" s="33">
        <v>4</v>
      </c>
      <c r="AX236" s="33">
        <v>3</v>
      </c>
      <c r="AY236" s="33">
        <v>4</v>
      </c>
      <c r="AZ236" s="33">
        <v>3</v>
      </c>
      <c r="BA236" s="33">
        <v>2</v>
      </c>
      <c r="BB236" s="33">
        <v>3</v>
      </c>
      <c r="BC236" s="33">
        <v>4</v>
      </c>
      <c r="BD236" s="33">
        <v>4</v>
      </c>
      <c r="BF236" s="33">
        <v>3</v>
      </c>
      <c r="BG236" s="33">
        <v>3</v>
      </c>
      <c r="BH236" s="33">
        <v>3</v>
      </c>
      <c r="BI236" s="33">
        <v>3</v>
      </c>
      <c r="BJ236" s="33">
        <v>3</v>
      </c>
      <c r="BK236" s="33">
        <v>3</v>
      </c>
      <c r="BL236" s="33">
        <v>2</v>
      </c>
      <c r="BM236" s="33">
        <v>3</v>
      </c>
      <c r="BN236" s="33">
        <v>3</v>
      </c>
      <c r="BO236" s="33">
        <v>3</v>
      </c>
      <c r="BP236" s="33">
        <v>3</v>
      </c>
      <c r="BQ236" s="33">
        <v>3</v>
      </c>
      <c r="BR236" s="33">
        <v>4</v>
      </c>
      <c r="BS236" s="33">
        <v>4</v>
      </c>
      <c r="BT236" s="33">
        <v>4</v>
      </c>
      <c r="BV236" s="33" t="s">
        <v>151</v>
      </c>
      <c r="BW236" s="33" t="s">
        <v>149</v>
      </c>
      <c r="CB236" s="33" t="s">
        <v>162</v>
      </c>
      <c r="CC236" s="33" t="s">
        <v>170</v>
      </c>
      <c r="CD236" s="33" t="s">
        <v>177</v>
      </c>
      <c r="CE236" s="33" t="s">
        <v>183</v>
      </c>
      <c r="CF236" s="33" t="s">
        <v>1424</v>
      </c>
      <c r="CG236" s="33" t="s">
        <v>202</v>
      </c>
      <c r="CI236" s="33" t="s">
        <v>209</v>
      </c>
      <c r="CJ236" s="33" t="s">
        <v>215</v>
      </c>
    </row>
    <row r="237" spans="1:88" ht="12.75" x14ac:dyDescent="0.2">
      <c r="A237" s="36">
        <v>42741.574753807872</v>
      </c>
      <c r="B237" s="33">
        <v>2</v>
      </c>
      <c r="C237" s="33">
        <v>3</v>
      </c>
      <c r="D237" s="33">
        <v>1</v>
      </c>
      <c r="E237" s="33">
        <v>1</v>
      </c>
      <c r="F237" s="33">
        <v>1</v>
      </c>
      <c r="G237" s="33">
        <v>5</v>
      </c>
      <c r="H237" s="33">
        <v>2</v>
      </c>
      <c r="I237" s="33">
        <v>4</v>
      </c>
      <c r="J237" s="33">
        <v>3</v>
      </c>
      <c r="K237" s="33">
        <v>3</v>
      </c>
      <c r="L237" s="33">
        <v>2</v>
      </c>
      <c r="M237" s="33">
        <v>1</v>
      </c>
      <c r="N237" s="33">
        <v>5</v>
      </c>
      <c r="O237" s="33">
        <v>2</v>
      </c>
      <c r="P237" s="33">
        <v>2</v>
      </c>
      <c r="Q237" s="33">
        <v>3</v>
      </c>
      <c r="R237" s="33">
        <v>2</v>
      </c>
      <c r="S237" s="33">
        <v>2</v>
      </c>
      <c r="T237" s="33">
        <v>3</v>
      </c>
      <c r="U237" s="33">
        <v>3</v>
      </c>
      <c r="V237" s="33">
        <v>1</v>
      </c>
      <c r="W237" s="33">
        <v>5</v>
      </c>
      <c r="X237" s="33">
        <v>2</v>
      </c>
      <c r="Y237" s="33">
        <v>4</v>
      </c>
      <c r="Z237" s="33">
        <v>4</v>
      </c>
      <c r="AA237" s="33">
        <v>3</v>
      </c>
      <c r="AB237" s="33">
        <v>4</v>
      </c>
      <c r="AC237" s="33">
        <v>5</v>
      </c>
      <c r="AD237" s="33">
        <v>3</v>
      </c>
      <c r="AE237" s="33">
        <v>2</v>
      </c>
      <c r="AF237" s="33">
        <v>3</v>
      </c>
      <c r="AG237" s="33">
        <v>5</v>
      </c>
      <c r="AH237" s="33">
        <v>3</v>
      </c>
      <c r="AI237" s="33">
        <v>3</v>
      </c>
      <c r="AJ237" s="33">
        <v>3</v>
      </c>
      <c r="AK237" s="33">
        <v>2</v>
      </c>
      <c r="AL237" s="33">
        <v>1</v>
      </c>
      <c r="AM237" s="33">
        <v>1</v>
      </c>
      <c r="AN237" s="33" t="s">
        <v>5</v>
      </c>
      <c r="AO237" s="33">
        <v>5</v>
      </c>
      <c r="AP237" s="33">
        <v>2</v>
      </c>
      <c r="AQ237" s="33">
        <v>4</v>
      </c>
      <c r="AR237" s="33">
        <v>4</v>
      </c>
      <c r="AS237" s="33">
        <v>3</v>
      </c>
      <c r="AT237" s="33">
        <v>3</v>
      </c>
      <c r="AU237" s="33">
        <v>4</v>
      </c>
      <c r="AV237" s="33">
        <v>5</v>
      </c>
      <c r="AW237" s="33">
        <v>2</v>
      </c>
      <c r="AX237" s="33">
        <v>2</v>
      </c>
      <c r="AY237" s="33">
        <v>3</v>
      </c>
      <c r="AZ237" s="33">
        <v>3</v>
      </c>
      <c r="BA237" s="33">
        <v>2</v>
      </c>
      <c r="BB237" s="33">
        <v>3</v>
      </c>
      <c r="BC237" s="33">
        <v>5</v>
      </c>
      <c r="BD237" s="33">
        <v>3</v>
      </c>
      <c r="BF237" s="33">
        <v>4</v>
      </c>
      <c r="BG237" s="33" t="s">
        <v>5</v>
      </c>
      <c r="BH237" s="33">
        <v>4</v>
      </c>
      <c r="BI237" s="33" t="s">
        <v>5</v>
      </c>
      <c r="BJ237" s="33">
        <v>4</v>
      </c>
      <c r="BK237" s="33">
        <v>4</v>
      </c>
      <c r="BL237" s="33">
        <v>4</v>
      </c>
      <c r="BM237" s="33">
        <v>4</v>
      </c>
      <c r="BN237" s="33" t="s">
        <v>5</v>
      </c>
      <c r="BO237" s="33" t="s">
        <v>5</v>
      </c>
      <c r="BP237" s="33" t="s">
        <v>5</v>
      </c>
      <c r="BQ237" s="33">
        <v>3</v>
      </c>
      <c r="BR237" s="33">
        <v>4</v>
      </c>
      <c r="BS237" s="33">
        <v>4</v>
      </c>
      <c r="BT237" s="33">
        <v>3</v>
      </c>
      <c r="BU237" s="33" t="s">
        <v>1425</v>
      </c>
      <c r="BV237" s="33" t="s">
        <v>151</v>
      </c>
      <c r="BW237" s="33" t="s">
        <v>146</v>
      </c>
      <c r="CB237" s="33" t="s">
        <v>162</v>
      </c>
      <c r="CC237" s="33" t="s">
        <v>172</v>
      </c>
      <c r="CD237" s="33" t="s">
        <v>176</v>
      </c>
      <c r="CE237" s="33" t="s">
        <v>183</v>
      </c>
      <c r="CF237" s="33" t="s">
        <v>1426</v>
      </c>
      <c r="CG237" s="33" t="s">
        <v>204</v>
      </c>
      <c r="CH237" s="33" t="s">
        <v>329</v>
      </c>
      <c r="CI237" s="33" t="s">
        <v>208</v>
      </c>
      <c r="CJ237" s="33" t="s">
        <v>214</v>
      </c>
    </row>
    <row r="238" spans="1:88" ht="12.75" x14ac:dyDescent="0.2">
      <c r="A238" s="36">
        <v>42743.703094571756</v>
      </c>
      <c r="B238" s="33">
        <v>2</v>
      </c>
      <c r="C238" s="33">
        <v>3</v>
      </c>
      <c r="D238" s="33">
        <v>2</v>
      </c>
      <c r="E238" s="33">
        <v>2</v>
      </c>
      <c r="F238" s="33">
        <v>4</v>
      </c>
      <c r="G238" s="33">
        <v>3</v>
      </c>
      <c r="H238" s="33">
        <v>2</v>
      </c>
      <c r="I238" s="33">
        <v>2</v>
      </c>
      <c r="J238" s="33">
        <v>2</v>
      </c>
      <c r="K238" s="33">
        <v>4</v>
      </c>
      <c r="L238" s="33">
        <v>4</v>
      </c>
      <c r="M238" s="33">
        <v>2</v>
      </c>
      <c r="N238" s="33">
        <v>3</v>
      </c>
      <c r="O238" s="33">
        <v>3</v>
      </c>
      <c r="P238" s="33">
        <v>2</v>
      </c>
      <c r="Q238" s="33">
        <v>5</v>
      </c>
      <c r="R238" s="33">
        <v>3</v>
      </c>
      <c r="S238" s="33">
        <v>1</v>
      </c>
      <c r="T238" s="33">
        <v>4</v>
      </c>
      <c r="U238" s="33">
        <v>5</v>
      </c>
      <c r="V238" s="33">
        <v>3</v>
      </c>
      <c r="W238" s="33">
        <v>4</v>
      </c>
      <c r="X238" s="33">
        <v>3</v>
      </c>
      <c r="Y238" s="33">
        <v>3</v>
      </c>
      <c r="Z238" s="33">
        <v>4</v>
      </c>
      <c r="AA238" s="33">
        <v>4</v>
      </c>
      <c r="AB238" s="33">
        <v>3</v>
      </c>
      <c r="AC238" s="33">
        <v>4</v>
      </c>
      <c r="AD238" s="33">
        <v>3</v>
      </c>
      <c r="AE238" s="33">
        <v>4</v>
      </c>
      <c r="AF238" s="33">
        <v>3</v>
      </c>
      <c r="AG238" s="33">
        <v>3</v>
      </c>
      <c r="AH238" s="33">
        <v>4</v>
      </c>
      <c r="AI238" s="33">
        <v>5</v>
      </c>
      <c r="AJ238" s="33">
        <v>2</v>
      </c>
      <c r="AK238" s="33">
        <v>4</v>
      </c>
      <c r="AL238" s="33">
        <v>2</v>
      </c>
      <c r="AM238" s="33">
        <v>2</v>
      </c>
      <c r="AN238" s="33">
        <v>4</v>
      </c>
      <c r="AO238" s="33">
        <v>4</v>
      </c>
      <c r="AP238" s="33">
        <v>3</v>
      </c>
      <c r="AQ238" s="33">
        <v>2</v>
      </c>
      <c r="AR238" s="33">
        <v>2</v>
      </c>
      <c r="AS238" s="33">
        <v>3</v>
      </c>
      <c r="AT238" s="33">
        <v>5</v>
      </c>
      <c r="AU238" s="33">
        <v>5</v>
      </c>
      <c r="AV238" s="33">
        <v>3</v>
      </c>
      <c r="AW238" s="33">
        <v>3</v>
      </c>
      <c r="AX238" s="33">
        <v>2</v>
      </c>
      <c r="AY238" s="33">
        <v>5</v>
      </c>
      <c r="AZ238" s="33">
        <v>3</v>
      </c>
      <c r="BA238" s="33">
        <v>1</v>
      </c>
      <c r="BB238" s="33">
        <v>4</v>
      </c>
      <c r="BC238" s="33">
        <v>5</v>
      </c>
      <c r="BD238" s="33">
        <v>2</v>
      </c>
      <c r="BF238" s="33">
        <v>4</v>
      </c>
      <c r="BG238" s="33">
        <v>5</v>
      </c>
      <c r="BH238" s="33">
        <v>5</v>
      </c>
      <c r="BI238" s="33">
        <v>4</v>
      </c>
      <c r="BJ238" s="33">
        <v>3</v>
      </c>
      <c r="BK238" s="33">
        <v>2</v>
      </c>
      <c r="BL238" s="33">
        <v>4</v>
      </c>
      <c r="BM238" s="33">
        <v>4</v>
      </c>
      <c r="BN238" s="33">
        <v>4</v>
      </c>
      <c r="BO238" s="33">
        <v>5</v>
      </c>
      <c r="BP238" s="33">
        <v>5</v>
      </c>
      <c r="BQ238" s="33">
        <v>5</v>
      </c>
      <c r="BR238" s="33">
        <v>5</v>
      </c>
      <c r="BS238" s="33">
        <v>5</v>
      </c>
      <c r="BT238" s="33">
        <v>5</v>
      </c>
      <c r="BV238" s="33" t="s">
        <v>151</v>
      </c>
      <c r="BW238" s="33" t="s">
        <v>149</v>
      </c>
      <c r="CB238" s="33" t="s">
        <v>163</v>
      </c>
      <c r="CC238" s="33" t="s">
        <v>171</v>
      </c>
      <c r="CD238" s="33" t="s">
        <v>176</v>
      </c>
      <c r="CE238" s="33" t="s">
        <v>183</v>
      </c>
      <c r="CF238" s="33" t="s">
        <v>1427</v>
      </c>
      <c r="CG238" s="33" t="s">
        <v>204</v>
      </c>
      <c r="CH238" s="33" t="s">
        <v>444</v>
      </c>
      <c r="CI238" s="33" t="s">
        <v>160</v>
      </c>
      <c r="CJ238" s="33" t="s">
        <v>198</v>
      </c>
    </row>
    <row r="239" spans="1:88" ht="12.75" x14ac:dyDescent="0.2">
      <c r="A239" s="36">
        <v>42743.797890578702</v>
      </c>
      <c r="B239" s="33">
        <v>2</v>
      </c>
      <c r="C239" s="33">
        <v>2</v>
      </c>
      <c r="D239" s="33">
        <v>3</v>
      </c>
      <c r="E239" s="33">
        <v>2</v>
      </c>
      <c r="F239" s="33">
        <v>2</v>
      </c>
      <c r="G239" s="33">
        <v>4</v>
      </c>
      <c r="H239" s="33">
        <v>3</v>
      </c>
      <c r="I239" s="33">
        <v>2</v>
      </c>
      <c r="J239" s="33">
        <v>3</v>
      </c>
      <c r="K239" s="33">
        <v>3</v>
      </c>
      <c r="L239" s="33">
        <v>3</v>
      </c>
      <c r="M239" s="33">
        <v>2</v>
      </c>
      <c r="N239" s="33">
        <v>3</v>
      </c>
      <c r="O239" s="33">
        <v>3</v>
      </c>
      <c r="P239" s="33">
        <v>3</v>
      </c>
      <c r="Q239" s="33">
        <v>3</v>
      </c>
      <c r="R239" s="33">
        <v>3</v>
      </c>
      <c r="S239" s="33">
        <v>4</v>
      </c>
      <c r="T239" s="33">
        <v>4</v>
      </c>
      <c r="U239" s="33">
        <v>2</v>
      </c>
      <c r="V239" s="33">
        <v>2</v>
      </c>
      <c r="W239" s="33">
        <v>3</v>
      </c>
      <c r="X239" s="33">
        <v>2</v>
      </c>
      <c r="Y239" s="33">
        <v>2</v>
      </c>
      <c r="Z239" s="33">
        <v>2</v>
      </c>
      <c r="AA239" s="33">
        <v>3</v>
      </c>
      <c r="AB239" s="33">
        <v>2</v>
      </c>
      <c r="AC239" s="33">
        <v>2</v>
      </c>
      <c r="AD239" s="33">
        <v>2</v>
      </c>
      <c r="AE239" s="33" t="s">
        <v>5</v>
      </c>
      <c r="AF239" s="33">
        <v>2</v>
      </c>
      <c r="AG239" s="33">
        <v>2</v>
      </c>
      <c r="AH239" s="33">
        <v>3</v>
      </c>
      <c r="AI239" s="33">
        <v>3</v>
      </c>
      <c r="AJ239" s="33">
        <v>3</v>
      </c>
      <c r="AK239" s="33">
        <v>3</v>
      </c>
      <c r="AL239" s="33">
        <v>3</v>
      </c>
      <c r="AM239" s="33">
        <v>3</v>
      </c>
      <c r="AN239" s="33">
        <v>2</v>
      </c>
      <c r="AO239" s="33">
        <v>4</v>
      </c>
      <c r="AP239" s="33">
        <v>3</v>
      </c>
      <c r="AQ239" s="33">
        <v>4</v>
      </c>
      <c r="AR239" s="33">
        <v>3</v>
      </c>
      <c r="AS239" s="33">
        <v>4</v>
      </c>
      <c r="AT239" s="33">
        <v>3</v>
      </c>
      <c r="AU239" s="33">
        <v>3</v>
      </c>
      <c r="AV239" s="33">
        <v>2</v>
      </c>
      <c r="AW239" s="33">
        <v>3</v>
      </c>
      <c r="AX239" s="33">
        <v>4</v>
      </c>
      <c r="AY239" s="33">
        <v>3</v>
      </c>
      <c r="AZ239" s="33">
        <v>3</v>
      </c>
      <c r="BA239" s="33">
        <v>3</v>
      </c>
      <c r="BB239" s="33">
        <v>4</v>
      </c>
      <c r="BC239" s="33">
        <v>2</v>
      </c>
      <c r="BD239" s="33">
        <v>2</v>
      </c>
      <c r="BE239" s="33" t="s">
        <v>1428</v>
      </c>
      <c r="BF239" s="33">
        <v>3</v>
      </c>
      <c r="BG239" s="33" t="s">
        <v>5</v>
      </c>
      <c r="BH239" s="33" t="s">
        <v>5</v>
      </c>
      <c r="BI239" s="33">
        <v>4</v>
      </c>
      <c r="BJ239" s="33">
        <v>2</v>
      </c>
      <c r="BK239" s="33" t="s">
        <v>5</v>
      </c>
      <c r="BL239" s="33">
        <v>3</v>
      </c>
      <c r="BM239" s="33">
        <v>2</v>
      </c>
      <c r="BN239" s="33" t="s">
        <v>5</v>
      </c>
      <c r="BO239" s="33">
        <v>3</v>
      </c>
      <c r="BP239" s="33" t="s">
        <v>5</v>
      </c>
      <c r="BQ239" s="33">
        <v>4</v>
      </c>
      <c r="BR239" s="33">
        <v>4</v>
      </c>
      <c r="BS239" s="33">
        <v>4</v>
      </c>
      <c r="BT239" s="33">
        <v>4</v>
      </c>
      <c r="BU239" s="33" t="s">
        <v>1429</v>
      </c>
      <c r="BV239" s="33" t="s">
        <v>151</v>
      </c>
      <c r="BW239" s="33" t="s">
        <v>149</v>
      </c>
      <c r="CB239" s="33" t="s">
        <v>162</v>
      </c>
      <c r="CC239" s="33" t="s">
        <v>172</v>
      </c>
      <c r="CD239" s="33" t="s">
        <v>180</v>
      </c>
      <c r="CE239" s="33" t="s">
        <v>184</v>
      </c>
      <c r="CF239" s="33" t="s">
        <v>1430</v>
      </c>
      <c r="CG239" s="33" t="s">
        <v>155</v>
      </c>
      <c r="CH239" s="33" t="s">
        <v>1431</v>
      </c>
      <c r="CI239" s="33" t="s">
        <v>208</v>
      </c>
      <c r="CJ239" s="33" t="s">
        <v>214</v>
      </c>
    </row>
    <row r="240" spans="1:88" ht="12.75" x14ac:dyDescent="0.2">
      <c r="A240" s="36">
        <v>42744.508797349539</v>
      </c>
      <c r="B240" s="33">
        <v>4</v>
      </c>
      <c r="C240" s="33">
        <v>5</v>
      </c>
      <c r="D240" s="33">
        <v>3</v>
      </c>
      <c r="E240" s="33">
        <v>1</v>
      </c>
      <c r="F240" s="33">
        <v>1</v>
      </c>
      <c r="G240" s="33">
        <v>5</v>
      </c>
      <c r="H240" s="33">
        <v>5</v>
      </c>
      <c r="I240" s="33">
        <v>5</v>
      </c>
      <c r="J240" s="33">
        <v>5</v>
      </c>
      <c r="K240" s="33">
        <v>5</v>
      </c>
      <c r="L240" s="33">
        <v>3</v>
      </c>
      <c r="M240" s="33">
        <v>5</v>
      </c>
      <c r="N240" s="33">
        <v>1</v>
      </c>
      <c r="O240" s="33" t="s">
        <v>5</v>
      </c>
      <c r="P240" s="33">
        <v>3</v>
      </c>
      <c r="Q240" s="33">
        <v>4</v>
      </c>
      <c r="R240" s="33">
        <v>5</v>
      </c>
      <c r="S240" s="33">
        <v>3</v>
      </c>
      <c r="T240" s="33">
        <v>3</v>
      </c>
      <c r="U240" s="33">
        <v>4</v>
      </c>
      <c r="V240" s="33" t="s">
        <v>5</v>
      </c>
      <c r="W240" s="33">
        <v>4</v>
      </c>
      <c r="X240" s="33">
        <v>4</v>
      </c>
      <c r="Y240" s="33">
        <v>5</v>
      </c>
      <c r="Z240" s="33">
        <v>4</v>
      </c>
      <c r="AA240" s="33">
        <v>4</v>
      </c>
      <c r="AB240" s="33">
        <v>5</v>
      </c>
      <c r="AC240" s="33">
        <v>5</v>
      </c>
      <c r="AD240" s="33">
        <v>5</v>
      </c>
      <c r="AE240" s="33">
        <v>5</v>
      </c>
      <c r="AF240" s="33">
        <v>5</v>
      </c>
      <c r="AG240" s="33">
        <v>5</v>
      </c>
      <c r="AH240" s="33">
        <v>4</v>
      </c>
      <c r="AI240" s="33">
        <v>4</v>
      </c>
      <c r="AJ240" s="33">
        <v>4</v>
      </c>
      <c r="AK240" s="33">
        <v>5</v>
      </c>
      <c r="AL240" s="33">
        <v>3</v>
      </c>
      <c r="AM240" s="33">
        <v>3</v>
      </c>
      <c r="AN240" s="33">
        <v>2</v>
      </c>
      <c r="AO240" s="33">
        <v>5</v>
      </c>
      <c r="AP240" s="33">
        <v>5</v>
      </c>
      <c r="AQ240" s="33">
        <v>5</v>
      </c>
      <c r="AR240" s="33">
        <v>5</v>
      </c>
      <c r="AS240" s="33">
        <v>5</v>
      </c>
      <c r="AT240" s="33">
        <v>4</v>
      </c>
      <c r="AU240" s="33" t="s">
        <v>5</v>
      </c>
      <c r="AV240" s="33">
        <v>1</v>
      </c>
      <c r="AW240" s="33">
        <v>2</v>
      </c>
      <c r="AX240" s="33">
        <v>5</v>
      </c>
      <c r="AY240" s="33">
        <v>5</v>
      </c>
      <c r="AZ240" s="33">
        <v>5</v>
      </c>
      <c r="BA240" s="33">
        <v>2</v>
      </c>
      <c r="BB240" s="33">
        <v>3</v>
      </c>
      <c r="BC240" s="33">
        <v>5</v>
      </c>
      <c r="BD240" s="33" t="s">
        <v>5</v>
      </c>
      <c r="BE240" s="33" t="s">
        <v>1432</v>
      </c>
      <c r="BF240" s="33">
        <v>5</v>
      </c>
      <c r="BG240" s="33">
        <v>2</v>
      </c>
      <c r="BH240" s="33">
        <v>4</v>
      </c>
      <c r="BI240" s="33">
        <v>5</v>
      </c>
      <c r="BJ240" s="33" t="s">
        <v>5</v>
      </c>
      <c r="BK240" s="33" t="s">
        <v>5</v>
      </c>
      <c r="BL240" s="33" t="s">
        <v>5</v>
      </c>
      <c r="BM240" s="33">
        <v>5</v>
      </c>
      <c r="BN240" s="33">
        <v>5</v>
      </c>
      <c r="BO240" s="33">
        <v>1</v>
      </c>
      <c r="BP240" s="33">
        <v>5</v>
      </c>
      <c r="BQ240" s="33">
        <v>5</v>
      </c>
      <c r="BR240" s="33">
        <v>5</v>
      </c>
      <c r="BS240" s="33">
        <v>5</v>
      </c>
      <c r="BT240" s="33">
        <v>5</v>
      </c>
      <c r="BU240" s="33" t="s">
        <v>1433</v>
      </c>
      <c r="BV240" s="33" t="s">
        <v>151</v>
      </c>
      <c r="BW240" s="33" t="s">
        <v>147</v>
      </c>
      <c r="BX240" s="33" t="s">
        <v>954</v>
      </c>
      <c r="BY240" s="33" t="s">
        <v>1273</v>
      </c>
      <c r="CB240" s="33" t="s">
        <v>162</v>
      </c>
      <c r="CC240" s="33" t="s">
        <v>171</v>
      </c>
      <c r="CD240" s="33" t="s">
        <v>176</v>
      </c>
      <c r="CE240" s="33" t="s">
        <v>183</v>
      </c>
      <c r="CF240" s="33" t="s">
        <v>1434</v>
      </c>
      <c r="CG240" s="33" t="s">
        <v>202</v>
      </c>
      <c r="CI240" s="33" t="s">
        <v>208</v>
      </c>
      <c r="CJ240" s="33" t="s">
        <v>214</v>
      </c>
    </row>
    <row r="241" spans="1:88" ht="12.75" x14ac:dyDescent="0.2">
      <c r="A241" s="36">
        <v>42744.53284994213</v>
      </c>
      <c r="B241" s="33">
        <v>2</v>
      </c>
      <c r="C241" s="33">
        <v>5</v>
      </c>
      <c r="D241" s="33">
        <v>4</v>
      </c>
      <c r="E241" s="33">
        <v>4</v>
      </c>
      <c r="F241" s="33">
        <v>4</v>
      </c>
      <c r="G241" s="33">
        <v>5</v>
      </c>
      <c r="H241" s="33">
        <v>4</v>
      </c>
      <c r="I241" s="33">
        <v>3</v>
      </c>
      <c r="J241" s="33">
        <v>2</v>
      </c>
      <c r="K241" s="33">
        <v>3</v>
      </c>
      <c r="L241" s="33">
        <v>4</v>
      </c>
      <c r="M241" s="33">
        <v>2</v>
      </c>
      <c r="N241" s="33">
        <v>2</v>
      </c>
      <c r="O241" s="33">
        <v>4</v>
      </c>
      <c r="P241" s="33">
        <v>3</v>
      </c>
      <c r="Q241" s="33">
        <v>4</v>
      </c>
      <c r="R241" s="33">
        <v>2</v>
      </c>
      <c r="S241" s="33">
        <v>5</v>
      </c>
      <c r="T241" s="33">
        <v>2</v>
      </c>
      <c r="U241" s="33">
        <v>4</v>
      </c>
      <c r="V241" s="33" t="s">
        <v>5</v>
      </c>
      <c r="W241" s="33">
        <v>3</v>
      </c>
      <c r="X241" s="33">
        <v>2</v>
      </c>
      <c r="Y241" s="33">
        <v>3</v>
      </c>
      <c r="Z241" s="33">
        <v>3</v>
      </c>
      <c r="AA241" s="33">
        <v>4</v>
      </c>
      <c r="AB241" s="33">
        <v>2</v>
      </c>
      <c r="AC241" s="33">
        <v>3</v>
      </c>
      <c r="AD241" s="33">
        <v>5</v>
      </c>
      <c r="AE241" s="33">
        <v>5</v>
      </c>
      <c r="AF241" s="33">
        <v>5</v>
      </c>
      <c r="AG241" s="33">
        <v>2</v>
      </c>
      <c r="AH241" s="33">
        <v>4</v>
      </c>
      <c r="AI241" s="33">
        <v>5</v>
      </c>
      <c r="AJ241" s="33">
        <v>2</v>
      </c>
      <c r="AK241" s="33">
        <v>5</v>
      </c>
      <c r="AL241" s="33">
        <v>3</v>
      </c>
      <c r="AM241" s="33">
        <v>3</v>
      </c>
      <c r="AN241" s="33">
        <v>3</v>
      </c>
      <c r="AO241" s="33">
        <v>5</v>
      </c>
      <c r="AP241" s="33">
        <v>5</v>
      </c>
      <c r="AQ241" s="33">
        <v>4</v>
      </c>
      <c r="AR241" s="33">
        <v>2</v>
      </c>
      <c r="AS241" s="33">
        <v>3</v>
      </c>
      <c r="AT241" s="33">
        <v>5</v>
      </c>
      <c r="AU241" s="33">
        <v>3</v>
      </c>
      <c r="AV241" s="33">
        <v>2</v>
      </c>
      <c r="AW241" s="33">
        <v>2</v>
      </c>
      <c r="AX241" s="33">
        <v>4</v>
      </c>
      <c r="AY241" s="33">
        <v>4</v>
      </c>
      <c r="AZ241" s="33">
        <v>5</v>
      </c>
      <c r="BA241" s="33">
        <v>5</v>
      </c>
      <c r="BB241" s="33">
        <v>2</v>
      </c>
      <c r="BC241" s="33">
        <v>4</v>
      </c>
      <c r="BD241" s="33" t="s">
        <v>5</v>
      </c>
      <c r="BF241" s="33">
        <v>5</v>
      </c>
      <c r="BG241" s="33">
        <v>5</v>
      </c>
      <c r="BH241" s="33">
        <v>5</v>
      </c>
      <c r="BI241" s="33">
        <v>3</v>
      </c>
      <c r="BJ241" s="33">
        <v>5</v>
      </c>
      <c r="BK241" s="33">
        <v>5</v>
      </c>
      <c r="BL241" s="33">
        <v>5</v>
      </c>
      <c r="BM241" s="33">
        <v>5</v>
      </c>
      <c r="BN241" s="33">
        <v>5</v>
      </c>
      <c r="BO241" s="33">
        <v>5</v>
      </c>
      <c r="BP241" s="33">
        <v>3</v>
      </c>
      <c r="BQ241" s="33">
        <v>5</v>
      </c>
      <c r="BR241" s="33">
        <v>5</v>
      </c>
      <c r="BS241" s="33">
        <v>5</v>
      </c>
      <c r="BT241" s="33">
        <v>5</v>
      </c>
      <c r="BU241" s="33" t="s">
        <v>1435</v>
      </c>
      <c r="BV241" s="33" t="s">
        <v>151</v>
      </c>
      <c r="BW241" s="33" t="s">
        <v>146</v>
      </c>
      <c r="BX241" s="33" t="s">
        <v>954</v>
      </c>
      <c r="BY241" s="33" t="s">
        <v>905</v>
      </c>
      <c r="CB241" s="33" t="s">
        <v>162</v>
      </c>
      <c r="CC241" s="33" t="s">
        <v>170</v>
      </c>
      <c r="CD241" s="33" t="s">
        <v>176</v>
      </c>
      <c r="CE241" s="33" t="s">
        <v>183</v>
      </c>
      <c r="CF241" s="33" t="s">
        <v>1436</v>
      </c>
      <c r="CG241" s="33" t="s">
        <v>153</v>
      </c>
      <c r="CH241" s="33" t="s">
        <v>545</v>
      </c>
      <c r="CI241" s="33" t="s">
        <v>208</v>
      </c>
      <c r="CJ241" s="33" t="s">
        <v>214</v>
      </c>
    </row>
    <row r="242" spans="1:88" ht="12.75" x14ac:dyDescent="0.2">
      <c r="A242" s="36">
        <v>42744.571411354162</v>
      </c>
      <c r="B242" s="33">
        <v>4</v>
      </c>
      <c r="C242" s="33">
        <v>5</v>
      </c>
      <c r="D242" s="33">
        <v>2</v>
      </c>
      <c r="E242" s="33">
        <v>3</v>
      </c>
      <c r="F242" s="33">
        <v>3</v>
      </c>
      <c r="G242" s="33">
        <v>3</v>
      </c>
      <c r="H242" s="33">
        <v>3</v>
      </c>
      <c r="I242" s="33">
        <v>3</v>
      </c>
      <c r="J242" s="33">
        <v>4</v>
      </c>
      <c r="K242" s="33">
        <v>2</v>
      </c>
      <c r="L242" s="33">
        <v>3</v>
      </c>
      <c r="M242" s="33">
        <v>5</v>
      </c>
      <c r="N242" s="33">
        <v>2</v>
      </c>
      <c r="O242" s="33">
        <v>4</v>
      </c>
      <c r="P242" s="33">
        <v>3</v>
      </c>
      <c r="Q242" s="33">
        <v>3</v>
      </c>
      <c r="R242" s="33">
        <v>4</v>
      </c>
      <c r="S242" s="33">
        <v>4</v>
      </c>
      <c r="T242" s="33">
        <v>2</v>
      </c>
      <c r="U242" s="33">
        <v>3</v>
      </c>
      <c r="V242" s="33">
        <v>3</v>
      </c>
      <c r="W242" s="33">
        <v>4</v>
      </c>
      <c r="X242" s="33">
        <v>4</v>
      </c>
      <c r="Y242" s="33">
        <v>4</v>
      </c>
      <c r="Z242" s="33">
        <v>4</v>
      </c>
      <c r="AA242" s="33">
        <v>4</v>
      </c>
      <c r="AB242" s="33">
        <v>3</v>
      </c>
      <c r="AC242" s="33">
        <v>3</v>
      </c>
      <c r="AD242" s="33">
        <v>2</v>
      </c>
      <c r="AE242" s="33">
        <v>5</v>
      </c>
      <c r="AF242" s="33">
        <v>4</v>
      </c>
      <c r="AG242" s="33">
        <v>3</v>
      </c>
      <c r="AH242" s="33">
        <v>4</v>
      </c>
      <c r="AI242" s="33">
        <v>3</v>
      </c>
      <c r="AJ242" s="33">
        <v>3</v>
      </c>
      <c r="AK242" s="33">
        <v>5</v>
      </c>
      <c r="AL242" s="33">
        <v>2</v>
      </c>
      <c r="AM242" s="33">
        <v>3</v>
      </c>
      <c r="AN242" s="33">
        <v>3</v>
      </c>
      <c r="AO242" s="33">
        <v>4</v>
      </c>
      <c r="AP242" s="33">
        <v>4</v>
      </c>
      <c r="AQ242" s="33">
        <v>4</v>
      </c>
      <c r="AR242" s="33">
        <v>4</v>
      </c>
      <c r="AS242" s="33">
        <v>3</v>
      </c>
      <c r="AT242" s="33">
        <v>3</v>
      </c>
      <c r="AU242" s="33">
        <v>5</v>
      </c>
      <c r="AV242" s="33">
        <v>2</v>
      </c>
      <c r="AW242" s="33">
        <v>3</v>
      </c>
      <c r="AX242" s="33">
        <v>4</v>
      </c>
      <c r="AY242" s="33">
        <v>2</v>
      </c>
      <c r="AZ242" s="33">
        <v>4</v>
      </c>
      <c r="BA242" s="33">
        <v>4</v>
      </c>
      <c r="BB242" s="33">
        <v>1</v>
      </c>
      <c r="BC242" s="33">
        <v>3</v>
      </c>
      <c r="BD242" s="33">
        <v>3</v>
      </c>
      <c r="BF242" s="33">
        <v>2</v>
      </c>
      <c r="BG242" s="33" t="s">
        <v>5</v>
      </c>
      <c r="BH242" s="33">
        <v>3</v>
      </c>
      <c r="BI242" s="33">
        <v>4</v>
      </c>
      <c r="BJ242" s="33">
        <v>2</v>
      </c>
      <c r="BK242" s="33">
        <v>4</v>
      </c>
      <c r="BL242" s="33">
        <v>3</v>
      </c>
      <c r="BM242" s="33">
        <v>2</v>
      </c>
      <c r="BN242" s="33">
        <v>4</v>
      </c>
      <c r="BO242" s="33">
        <v>4</v>
      </c>
      <c r="BP242" s="33">
        <v>4</v>
      </c>
      <c r="BQ242" s="33">
        <v>4</v>
      </c>
      <c r="BR242" s="33">
        <v>5</v>
      </c>
      <c r="BS242" s="33">
        <v>3</v>
      </c>
      <c r="BT242" s="33">
        <v>3</v>
      </c>
      <c r="BU242" s="33" t="s">
        <v>1437</v>
      </c>
      <c r="BV242" s="33" t="s">
        <v>151</v>
      </c>
      <c r="BW242" s="33" t="s">
        <v>149</v>
      </c>
      <c r="CB242" s="33" t="s">
        <v>162</v>
      </c>
      <c r="CC242" s="33" t="s">
        <v>170</v>
      </c>
      <c r="CD242" s="33" t="s">
        <v>176</v>
      </c>
      <c r="CE242" s="33" t="s">
        <v>183</v>
      </c>
      <c r="CF242" s="33" t="s">
        <v>1438</v>
      </c>
      <c r="CG242" s="33" t="s">
        <v>203</v>
      </c>
      <c r="CH242" s="33" t="s">
        <v>1036</v>
      </c>
      <c r="CI242" s="33" t="s">
        <v>1439</v>
      </c>
      <c r="CJ242" s="33" t="s">
        <v>214</v>
      </c>
    </row>
    <row r="243" spans="1:88" ht="12.75" x14ac:dyDescent="0.2">
      <c r="A243" s="36">
        <v>42744.626926585654</v>
      </c>
      <c r="B243" s="33">
        <v>3</v>
      </c>
      <c r="C243" s="33">
        <v>5</v>
      </c>
      <c r="D243" s="33">
        <v>5</v>
      </c>
      <c r="E243" s="33">
        <v>1</v>
      </c>
      <c r="F243" s="33">
        <v>3</v>
      </c>
      <c r="G243" s="33">
        <v>5</v>
      </c>
      <c r="H243" s="33">
        <v>3</v>
      </c>
      <c r="I243" s="33">
        <v>3</v>
      </c>
      <c r="J243" s="33">
        <v>3</v>
      </c>
      <c r="K243" s="33">
        <v>3</v>
      </c>
      <c r="L243" s="33">
        <v>3</v>
      </c>
      <c r="M243" s="33">
        <v>4</v>
      </c>
      <c r="N243" s="33">
        <v>4</v>
      </c>
      <c r="O243" s="33">
        <v>3</v>
      </c>
      <c r="P243" s="33">
        <v>5</v>
      </c>
      <c r="Q243" s="33">
        <v>4</v>
      </c>
      <c r="R243" s="33">
        <v>3</v>
      </c>
      <c r="S243" s="33">
        <v>3</v>
      </c>
      <c r="T243" s="33">
        <v>3</v>
      </c>
      <c r="U243" s="33">
        <v>3</v>
      </c>
      <c r="V243" s="33">
        <v>3</v>
      </c>
      <c r="W243" s="33">
        <v>4</v>
      </c>
      <c r="X243" s="33">
        <v>4</v>
      </c>
      <c r="Y243" s="33">
        <v>5</v>
      </c>
      <c r="Z243" s="33">
        <v>5</v>
      </c>
      <c r="AA243" s="33">
        <v>5</v>
      </c>
      <c r="AB243" s="33">
        <v>4</v>
      </c>
      <c r="AC243" s="33">
        <v>4</v>
      </c>
      <c r="AD243" s="33">
        <v>4</v>
      </c>
      <c r="AE243" s="33">
        <v>5</v>
      </c>
      <c r="AF243" s="33">
        <v>5</v>
      </c>
      <c r="AG243" s="33">
        <v>4</v>
      </c>
      <c r="AH243" s="33">
        <v>4</v>
      </c>
      <c r="AI243" s="33">
        <v>4</v>
      </c>
      <c r="AJ243" s="33">
        <v>3</v>
      </c>
      <c r="AK243" s="33">
        <v>5</v>
      </c>
      <c r="AL243" s="33">
        <v>5</v>
      </c>
      <c r="AM243" s="33">
        <v>2</v>
      </c>
      <c r="AN243" s="33">
        <v>3</v>
      </c>
      <c r="AO243" s="33">
        <v>5</v>
      </c>
      <c r="AP243" s="33">
        <v>3</v>
      </c>
      <c r="AQ243" s="33">
        <v>4</v>
      </c>
      <c r="AR243" s="33">
        <v>4</v>
      </c>
      <c r="AS243" s="33">
        <v>3</v>
      </c>
      <c r="AT243" s="33">
        <v>3</v>
      </c>
      <c r="AU243" s="33">
        <v>5</v>
      </c>
      <c r="AV243" s="33">
        <v>3</v>
      </c>
      <c r="AW243" s="33">
        <v>3</v>
      </c>
      <c r="AX243" s="33">
        <v>5</v>
      </c>
      <c r="AY243" s="33">
        <v>5</v>
      </c>
      <c r="AZ243" s="33">
        <v>3</v>
      </c>
      <c r="BA243" s="33">
        <v>3</v>
      </c>
      <c r="BB243" s="33">
        <v>3</v>
      </c>
      <c r="BC243" s="33">
        <v>3</v>
      </c>
      <c r="BD243" s="33">
        <v>3</v>
      </c>
      <c r="BE243" s="33" t="s">
        <v>1440</v>
      </c>
      <c r="BF243" s="33">
        <v>4</v>
      </c>
      <c r="BG243" s="33">
        <v>4</v>
      </c>
      <c r="BH243" s="33">
        <v>4</v>
      </c>
      <c r="BI243" s="33">
        <v>4</v>
      </c>
      <c r="BJ243" s="33">
        <v>4</v>
      </c>
      <c r="BK243" s="33">
        <v>3</v>
      </c>
      <c r="BL243" s="33">
        <v>4</v>
      </c>
      <c r="BM243" s="33">
        <v>4</v>
      </c>
      <c r="BN243" s="33">
        <v>4</v>
      </c>
      <c r="BO243" s="33">
        <v>3</v>
      </c>
      <c r="BP243" s="33">
        <v>5</v>
      </c>
      <c r="BQ243" s="33">
        <v>5</v>
      </c>
      <c r="BR243" s="33">
        <v>5</v>
      </c>
      <c r="BS243" s="33">
        <v>5</v>
      </c>
      <c r="BT243" s="33">
        <v>5</v>
      </c>
      <c r="BU243" s="33" t="s">
        <v>1441</v>
      </c>
      <c r="BV243" s="33" t="s">
        <v>151</v>
      </c>
      <c r="BW243" s="33" t="s">
        <v>147</v>
      </c>
      <c r="BX243" s="33" t="s">
        <v>923</v>
      </c>
      <c r="CB243" s="33" t="s">
        <v>162</v>
      </c>
      <c r="CC243" s="33" t="s">
        <v>170</v>
      </c>
      <c r="CD243" s="33" t="s">
        <v>177</v>
      </c>
      <c r="CE243" s="33" t="s">
        <v>183</v>
      </c>
      <c r="CF243" s="33" t="s">
        <v>1442</v>
      </c>
      <c r="CG243" s="33" t="s">
        <v>204</v>
      </c>
      <c r="CH243" s="33" t="s">
        <v>596</v>
      </c>
      <c r="CI243" s="33" t="s">
        <v>208</v>
      </c>
      <c r="CJ243" s="33" t="s">
        <v>214</v>
      </c>
    </row>
    <row r="244" spans="1:88" ht="12.75" x14ac:dyDescent="0.2">
      <c r="A244" s="36">
        <v>42744.687381331023</v>
      </c>
      <c r="B244" s="33">
        <v>4</v>
      </c>
      <c r="C244" s="33">
        <v>4</v>
      </c>
      <c r="D244" s="33">
        <v>3</v>
      </c>
      <c r="E244" s="33">
        <v>4</v>
      </c>
      <c r="F244" s="33">
        <v>5</v>
      </c>
      <c r="G244" s="33">
        <v>4</v>
      </c>
      <c r="H244" s="33">
        <v>4</v>
      </c>
      <c r="I244" s="33">
        <v>4</v>
      </c>
      <c r="J244" s="33">
        <v>4</v>
      </c>
      <c r="K244" s="33">
        <v>4</v>
      </c>
      <c r="L244" s="33">
        <v>5</v>
      </c>
      <c r="M244" s="33">
        <v>4</v>
      </c>
      <c r="N244" s="33">
        <v>1</v>
      </c>
      <c r="O244" s="33">
        <v>5</v>
      </c>
      <c r="P244" s="33">
        <v>4</v>
      </c>
      <c r="Q244" s="33">
        <v>5</v>
      </c>
      <c r="R244" s="33">
        <v>5</v>
      </c>
      <c r="S244" s="33">
        <v>4</v>
      </c>
      <c r="T244" s="33">
        <v>4</v>
      </c>
      <c r="U244" s="33">
        <v>5</v>
      </c>
      <c r="V244" s="33">
        <v>4</v>
      </c>
      <c r="W244" s="33">
        <v>4</v>
      </c>
      <c r="X244" s="33">
        <v>4</v>
      </c>
      <c r="Y244" s="33">
        <v>5</v>
      </c>
      <c r="Z244" s="33">
        <v>4</v>
      </c>
      <c r="AA244" s="33">
        <v>4</v>
      </c>
      <c r="AB244" s="33">
        <v>4</v>
      </c>
      <c r="AC244" s="33">
        <v>4</v>
      </c>
      <c r="AD244" s="33">
        <v>5</v>
      </c>
      <c r="AE244" s="33">
        <v>4</v>
      </c>
      <c r="AF244" s="33">
        <v>5</v>
      </c>
      <c r="AG244" s="33">
        <v>4</v>
      </c>
      <c r="AH244" s="33">
        <v>4</v>
      </c>
      <c r="AI244" s="33">
        <v>3</v>
      </c>
      <c r="AJ244" s="33">
        <v>4</v>
      </c>
      <c r="AK244" s="33">
        <v>4</v>
      </c>
      <c r="AL244" s="33">
        <v>4</v>
      </c>
      <c r="AM244" s="33">
        <v>5</v>
      </c>
      <c r="AN244" s="33">
        <v>5</v>
      </c>
      <c r="AO244" s="33">
        <v>5</v>
      </c>
      <c r="AP244" s="33">
        <v>5</v>
      </c>
      <c r="AQ244" s="33">
        <v>5</v>
      </c>
      <c r="AR244" s="33">
        <v>4</v>
      </c>
      <c r="AS244" s="33">
        <v>5</v>
      </c>
      <c r="AT244" s="33">
        <v>5</v>
      </c>
      <c r="AU244" s="33">
        <v>4</v>
      </c>
      <c r="AV244" s="33">
        <v>2</v>
      </c>
      <c r="AW244" s="33">
        <v>5</v>
      </c>
      <c r="AX244" s="33">
        <v>5</v>
      </c>
      <c r="AY244" s="33">
        <v>5</v>
      </c>
      <c r="AZ244" s="33">
        <v>5</v>
      </c>
      <c r="BA244" s="33">
        <v>4</v>
      </c>
      <c r="BB244" s="33">
        <v>5</v>
      </c>
      <c r="BC244" s="33">
        <v>5</v>
      </c>
      <c r="BD244" s="33">
        <v>5</v>
      </c>
      <c r="BF244" s="33">
        <v>4</v>
      </c>
      <c r="BG244" s="33">
        <v>5</v>
      </c>
      <c r="BH244" s="33">
        <v>4</v>
      </c>
      <c r="BI244" s="33">
        <v>3</v>
      </c>
      <c r="BJ244" s="33">
        <v>4</v>
      </c>
      <c r="BK244" s="33">
        <v>4</v>
      </c>
      <c r="BL244" s="33">
        <v>3</v>
      </c>
      <c r="BM244" s="33">
        <v>4</v>
      </c>
      <c r="BN244" s="33">
        <v>5</v>
      </c>
      <c r="BO244" s="33">
        <v>5</v>
      </c>
      <c r="BP244" s="33">
        <v>4</v>
      </c>
      <c r="BQ244" s="33">
        <v>4</v>
      </c>
      <c r="BR244" s="33">
        <v>4</v>
      </c>
      <c r="BS244" s="33">
        <v>3</v>
      </c>
      <c r="BT244" s="33">
        <v>3</v>
      </c>
      <c r="BU244" s="33" t="s">
        <v>1443</v>
      </c>
      <c r="BV244" s="33" t="s">
        <v>151</v>
      </c>
      <c r="BW244" s="33" t="s">
        <v>1326</v>
      </c>
      <c r="BX244" s="33" t="s">
        <v>986</v>
      </c>
      <c r="BY244" s="33" t="s">
        <v>1444</v>
      </c>
      <c r="BZ244" s="33" t="s">
        <v>1445</v>
      </c>
      <c r="CB244" s="33" t="s">
        <v>162</v>
      </c>
      <c r="CC244" s="33" t="s">
        <v>170</v>
      </c>
      <c r="CD244" s="33" t="s">
        <v>179</v>
      </c>
      <c r="CE244" s="33" t="s">
        <v>183</v>
      </c>
      <c r="CF244" s="33" t="s">
        <v>731</v>
      </c>
      <c r="CG244" s="33" t="s">
        <v>203</v>
      </c>
      <c r="CH244" s="33" t="s">
        <v>383</v>
      </c>
      <c r="CI244" s="33" t="s">
        <v>208</v>
      </c>
      <c r="CJ244" s="33" t="s">
        <v>214</v>
      </c>
    </row>
    <row r="245" spans="1:88" ht="12.75" x14ac:dyDescent="0.2">
      <c r="A245" s="36">
        <v>42744.735214166663</v>
      </c>
      <c r="B245" s="33" t="s">
        <v>5</v>
      </c>
      <c r="C245" s="33">
        <v>4</v>
      </c>
      <c r="D245" s="33" t="s">
        <v>5</v>
      </c>
      <c r="E245" s="33" t="s">
        <v>5</v>
      </c>
      <c r="F245" s="33" t="s">
        <v>5</v>
      </c>
      <c r="G245" s="33">
        <v>5</v>
      </c>
      <c r="H245" s="33">
        <v>5</v>
      </c>
      <c r="I245" s="33">
        <v>5</v>
      </c>
      <c r="J245" s="33">
        <v>5</v>
      </c>
      <c r="K245" s="33">
        <v>5</v>
      </c>
      <c r="L245" s="33">
        <v>1</v>
      </c>
      <c r="M245" s="33">
        <v>5</v>
      </c>
      <c r="N245" s="33">
        <v>5</v>
      </c>
      <c r="O245" s="33">
        <v>2</v>
      </c>
      <c r="P245" s="33">
        <v>5</v>
      </c>
      <c r="Q245" s="33">
        <v>5</v>
      </c>
      <c r="R245" s="33">
        <v>3</v>
      </c>
      <c r="S245" s="33">
        <v>2</v>
      </c>
      <c r="T245" s="33" t="s">
        <v>5</v>
      </c>
      <c r="U245" s="33">
        <v>5</v>
      </c>
      <c r="V245" s="33" t="s">
        <v>5</v>
      </c>
      <c r="W245" s="33">
        <v>5</v>
      </c>
      <c r="X245" s="33">
        <v>3</v>
      </c>
      <c r="Y245" s="33">
        <v>5</v>
      </c>
      <c r="Z245" s="33">
        <v>4</v>
      </c>
      <c r="AA245" s="33">
        <v>5</v>
      </c>
      <c r="AB245" s="33">
        <v>3</v>
      </c>
      <c r="AC245" s="33">
        <v>5</v>
      </c>
      <c r="AD245" s="33">
        <v>5</v>
      </c>
      <c r="AE245" s="33" t="s">
        <v>5</v>
      </c>
      <c r="AF245" s="33">
        <v>5</v>
      </c>
      <c r="AG245" s="33">
        <v>4</v>
      </c>
      <c r="AH245" s="33">
        <v>5</v>
      </c>
      <c r="AI245" s="33">
        <v>4</v>
      </c>
      <c r="AJ245" s="33" t="s">
        <v>5</v>
      </c>
      <c r="AK245" s="33">
        <v>5</v>
      </c>
      <c r="AL245" s="33">
        <v>5</v>
      </c>
      <c r="AM245" s="33" t="s">
        <v>5</v>
      </c>
      <c r="AN245" s="33" t="s">
        <v>5</v>
      </c>
      <c r="AO245" s="33">
        <v>5</v>
      </c>
      <c r="AP245" s="33">
        <v>5</v>
      </c>
      <c r="AQ245" s="33">
        <v>5</v>
      </c>
      <c r="AR245" s="33">
        <v>5</v>
      </c>
      <c r="AS245" s="33">
        <v>5</v>
      </c>
      <c r="AT245" s="33" t="s">
        <v>5</v>
      </c>
      <c r="AU245" s="33">
        <v>5</v>
      </c>
      <c r="AV245" s="33">
        <v>4</v>
      </c>
      <c r="AW245" s="33">
        <v>2</v>
      </c>
      <c r="AX245" s="33">
        <v>5</v>
      </c>
      <c r="AY245" s="33">
        <v>5</v>
      </c>
      <c r="AZ245" s="33">
        <v>4</v>
      </c>
      <c r="BA245" s="33" t="s">
        <v>5</v>
      </c>
      <c r="BB245" s="33" t="s">
        <v>5</v>
      </c>
      <c r="BC245" s="33">
        <v>5</v>
      </c>
      <c r="BD245" s="33" t="s">
        <v>5</v>
      </c>
      <c r="BE245" s="33" t="s">
        <v>1446</v>
      </c>
      <c r="BF245" s="33">
        <v>5</v>
      </c>
      <c r="BG245" s="33">
        <v>4</v>
      </c>
      <c r="BH245" s="33" t="s">
        <v>5</v>
      </c>
      <c r="BI245" s="33" t="s">
        <v>5</v>
      </c>
      <c r="BJ245" s="33" t="s">
        <v>5</v>
      </c>
      <c r="BK245" s="33" t="s">
        <v>5</v>
      </c>
      <c r="BL245" s="33" t="s">
        <v>5</v>
      </c>
      <c r="BM245" s="33" t="s">
        <v>5</v>
      </c>
      <c r="BN245" s="33">
        <v>4</v>
      </c>
      <c r="BO245" s="33" t="s">
        <v>5</v>
      </c>
      <c r="BP245" s="33">
        <v>5</v>
      </c>
      <c r="BQ245" s="33">
        <v>5</v>
      </c>
      <c r="BR245" s="33">
        <v>5</v>
      </c>
      <c r="BS245" s="33">
        <v>5</v>
      </c>
      <c r="BT245" s="33">
        <v>5</v>
      </c>
      <c r="BV245" s="33" t="s">
        <v>151</v>
      </c>
      <c r="BW245" s="33" t="s">
        <v>145</v>
      </c>
      <c r="BX245" s="33" t="s">
        <v>954</v>
      </c>
      <c r="BY245" s="33" t="s">
        <v>984</v>
      </c>
      <c r="CB245" s="33" t="s">
        <v>162</v>
      </c>
      <c r="CC245" s="33" t="s">
        <v>170</v>
      </c>
      <c r="CD245" s="33" t="s">
        <v>176</v>
      </c>
      <c r="CE245" s="33" t="s">
        <v>183</v>
      </c>
      <c r="CF245" s="33" t="s">
        <v>1447</v>
      </c>
      <c r="CG245" s="33" t="s">
        <v>204</v>
      </c>
      <c r="CH245" s="33" t="s">
        <v>471</v>
      </c>
      <c r="CI245" s="33" t="s">
        <v>208</v>
      </c>
      <c r="CJ245" s="33" t="s">
        <v>214</v>
      </c>
    </row>
    <row r="246" spans="1:88" ht="12.75" x14ac:dyDescent="0.2">
      <c r="A246" s="36">
        <v>42744.763840405096</v>
      </c>
      <c r="B246" s="33">
        <v>5</v>
      </c>
      <c r="C246" s="33">
        <v>5</v>
      </c>
      <c r="D246" s="33">
        <v>4</v>
      </c>
      <c r="E246" s="33">
        <v>4</v>
      </c>
      <c r="F246" s="33">
        <v>3</v>
      </c>
      <c r="G246" s="33">
        <v>5</v>
      </c>
      <c r="H246" s="33">
        <v>3</v>
      </c>
      <c r="I246" s="33">
        <v>5</v>
      </c>
      <c r="J246" s="33">
        <v>4</v>
      </c>
      <c r="K246" s="33">
        <v>5</v>
      </c>
      <c r="L246" s="33">
        <v>4</v>
      </c>
      <c r="M246" s="33">
        <v>3</v>
      </c>
      <c r="N246" s="33">
        <v>4</v>
      </c>
      <c r="O246" s="33">
        <v>4</v>
      </c>
      <c r="P246" s="33">
        <v>4</v>
      </c>
      <c r="Q246" s="33">
        <v>5</v>
      </c>
      <c r="R246" s="33">
        <v>4</v>
      </c>
      <c r="S246" s="33">
        <v>2</v>
      </c>
      <c r="T246" s="33">
        <v>2</v>
      </c>
      <c r="U246" s="33">
        <v>2</v>
      </c>
      <c r="V246" s="33">
        <v>1</v>
      </c>
      <c r="W246" s="33">
        <v>5</v>
      </c>
      <c r="X246" s="33">
        <v>3</v>
      </c>
      <c r="Y246" s="33">
        <v>3</v>
      </c>
      <c r="Z246" s="33">
        <v>5</v>
      </c>
      <c r="AA246" s="33">
        <v>5</v>
      </c>
      <c r="AB246" s="33">
        <v>5</v>
      </c>
      <c r="AC246" s="33">
        <v>5</v>
      </c>
      <c r="AD246" s="33">
        <v>4</v>
      </c>
      <c r="AE246" s="33">
        <v>4</v>
      </c>
      <c r="AF246" s="33">
        <v>4</v>
      </c>
      <c r="AG246" s="33">
        <v>4</v>
      </c>
      <c r="AH246" s="33">
        <v>3</v>
      </c>
      <c r="AI246" s="33">
        <v>4</v>
      </c>
      <c r="AJ246" s="33">
        <v>4</v>
      </c>
      <c r="AK246" s="33">
        <v>5</v>
      </c>
      <c r="AL246" s="33">
        <v>4</v>
      </c>
      <c r="AM246" s="33">
        <v>5</v>
      </c>
      <c r="AN246" s="33">
        <v>4</v>
      </c>
      <c r="AO246" s="33">
        <v>5</v>
      </c>
      <c r="AP246" s="33">
        <v>3</v>
      </c>
      <c r="AQ246" s="33">
        <v>5</v>
      </c>
      <c r="AR246" s="33">
        <v>5</v>
      </c>
      <c r="AS246" s="33">
        <v>5</v>
      </c>
      <c r="AT246" s="33">
        <v>3</v>
      </c>
      <c r="AU246" s="33">
        <v>4</v>
      </c>
      <c r="AV246" s="33">
        <v>3</v>
      </c>
      <c r="AW246" s="33">
        <v>3</v>
      </c>
      <c r="AX246" s="33">
        <v>5</v>
      </c>
      <c r="AY246" s="33">
        <v>4</v>
      </c>
      <c r="AZ246" s="33">
        <v>4</v>
      </c>
      <c r="BA246" s="33">
        <v>4</v>
      </c>
      <c r="BB246" s="33">
        <v>2</v>
      </c>
      <c r="BC246" s="33">
        <v>2</v>
      </c>
      <c r="BD246" s="33">
        <v>2</v>
      </c>
      <c r="BF246" s="33">
        <v>5</v>
      </c>
      <c r="BG246" s="33">
        <v>5</v>
      </c>
      <c r="BH246" s="33">
        <v>5</v>
      </c>
      <c r="BI246" s="33">
        <v>4</v>
      </c>
      <c r="BJ246" s="33">
        <v>4</v>
      </c>
      <c r="BK246" s="33">
        <v>3</v>
      </c>
      <c r="BL246" s="33">
        <v>4</v>
      </c>
      <c r="BM246" s="33">
        <v>5</v>
      </c>
      <c r="BN246" s="33">
        <v>5</v>
      </c>
      <c r="BO246" s="33">
        <v>4</v>
      </c>
      <c r="BP246" s="33">
        <v>5</v>
      </c>
      <c r="BQ246" s="33">
        <v>4</v>
      </c>
      <c r="BR246" s="33">
        <v>5</v>
      </c>
      <c r="BS246" s="33">
        <v>4</v>
      </c>
      <c r="BT246" s="33">
        <v>5</v>
      </c>
      <c r="BU246" s="33" t="s">
        <v>1448</v>
      </c>
      <c r="BV246" s="33" t="s">
        <v>151</v>
      </c>
      <c r="BW246" s="33" t="s">
        <v>147</v>
      </c>
      <c r="CB246" s="33" t="s">
        <v>162</v>
      </c>
      <c r="CC246" s="33" t="s">
        <v>170</v>
      </c>
      <c r="CD246" s="33" t="s">
        <v>176</v>
      </c>
      <c r="CE246" s="33" t="s">
        <v>183</v>
      </c>
      <c r="CF246" s="33" t="s">
        <v>345</v>
      </c>
      <c r="CG246" s="33" t="s">
        <v>153</v>
      </c>
      <c r="CH246" s="33" t="s">
        <v>400</v>
      </c>
      <c r="CI246" s="33" t="s">
        <v>208</v>
      </c>
      <c r="CJ246" s="33" t="s">
        <v>214</v>
      </c>
    </row>
  </sheetData>
  <pageMargins left="0.7" right="0.7" top="0.75" bottom="0.75" header="0.3" footer="0.3"/>
  <pageSetup paperSize="9" orientation="portrait" horizontalDpi="1200" verticalDpi="1200"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46219E-D943-4292-BDFE-F5E2D8B46643}">
  <dimension ref="A1:B89"/>
  <sheetViews>
    <sheetView topLeftCell="A28" workbookViewId="0">
      <selection sqref="A1:B70"/>
    </sheetView>
  </sheetViews>
  <sheetFormatPr defaultRowHeight="15" x14ac:dyDescent="0.25"/>
  <cols>
    <col min="1" max="1" width="21.7109375" style="118" customWidth="1"/>
    <col min="2" max="16384" width="9.140625" style="118"/>
  </cols>
  <sheetData>
    <row r="1" spans="1:2" ht="15.75" thickBot="1" x14ac:dyDescent="0.3">
      <c r="A1" s="79" t="s">
        <v>3521</v>
      </c>
      <c r="B1" s="179" t="s">
        <v>3520</v>
      </c>
    </row>
    <row r="2" spans="1:2" ht="16.5" thickTop="1" thickBot="1" x14ac:dyDescent="0.3">
      <c r="A2" s="84" t="s">
        <v>2954</v>
      </c>
      <c r="B2" s="180">
        <v>70</v>
      </c>
    </row>
    <row r="3" spans="1:2" ht="15.75" thickBot="1" x14ac:dyDescent="0.3">
      <c r="A3" s="84" t="s">
        <v>4805</v>
      </c>
      <c r="B3" s="180">
        <v>46</v>
      </c>
    </row>
    <row r="4" spans="1:2" ht="15.75" thickBot="1" x14ac:dyDescent="0.3">
      <c r="A4" s="84" t="s">
        <v>2538</v>
      </c>
      <c r="B4" s="180">
        <v>14</v>
      </c>
    </row>
    <row r="5" spans="1:2" ht="15.75" thickBot="1" x14ac:dyDescent="0.3">
      <c r="A5" s="84" t="s">
        <v>2554</v>
      </c>
      <c r="B5" s="180">
        <v>14</v>
      </c>
    </row>
    <row r="6" spans="1:2" ht="15.75" thickBot="1" x14ac:dyDescent="0.3">
      <c r="A6" s="84" t="s">
        <v>2566</v>
      </c>
      <c r="B6" s="180">
        <v>8</v>
      </c>
    </row>
    <row r="7" spans="1:2" ht="15.75" thickBot="1" x14ac:dyDescent="0.3">
      <c r="A7" s="87" t="s">
        <v>4806</v>
      </c>
      <c r="B7" s="180">
        <v>7</v>
      </c>
    </row>
    <row r="8" spans="1:2" ht="15.75" thickBot="1" x14ac:dyDescent="0.3">
      <c r="A8" s="84" t="s">
        <v>2787</v>
      </c>
      <c r="B8" s="180">
        <v>6</v>
      </c>
    </row>
    <row r="9" spans="1:2" ht="15.75" thickBot="1" x14ac:dyDescent="0.3">
      <c r="A9" s="84" t="s">
        <v>2858</v>
      </c>
      <c r="B9" s="180">
        <v>5</v>
      </c>
    </row>
    <row r="10" spans="1:2" ht="15.75" thickBot="1" x14ac:dyDescent="0.3">
      <c r="A10" s="84" t="s">
        <v>4807</v>
      </c>
      <c r="B10" s="180">
        <v>5</v>
      </c>
    </row>
    <row r="11" spans="1:2" ht="15.75" thickBot="1" x14ac:dyDescent="0.3">
      <c r="A11" s="84" t="s">
        <v>2662</v>
      </c>
      <c r="B11" s="180">
        <v>5</v>
      </c>
    </row>
    <row r="12" spans="1:2" ht="15.75" thickBot="1" x14ac:dyDescent="0.3">
      <c r="A12" s="84" t="s">
        <v>2978</v>
      </c>
      <c r="B12" s="180">
        <v>5</v>
      </c>
    </row>
    <row r="13" spans="1:2" ht="15.75" thickBot="1" x14ac:dyDescent="0.3">
      <c r="A13" s="84" t="s">
        <v>2726</v>
      </c>
      <c r="B13" s="180">
        <v>4</v>
      </c>
    </row>
    <row r="14" spans="1:2" ht="15.75" thickBot="1" x14ac:dyDescent="0.3">
      <c r="A14" s="84" t="s">
        <v>3789</v>
      </c>
      <c r="B14" s="180">
        <v>4</v>
      </c>
    </row>
    <row r="15" spans="1:2" ht="15.75" thickBot="1" x14ac:dyDescent="0.3">
      <c r="A15" s="84" t="s">
        <v>4808</v>
      </c>
      <c r="B15" s="180">
        <v>3</v>
      </c>
    </row>
    <row r="16" spans="1:2" ht="15.75" thickBot="1" x14ac:dyDescent="0.3">
      <c r="A16" s="84" t="s">
        <v>2785</v>
      </c>
      <c r="B16" s="180">
        <v>3</v>
      </c>
    </row>
    <row r="17" spans="1:2" ht="15.75" thickBot="1" x14ac:dyDescent="0.3">
      <c r="A17" s="84" t="s">
        <v>4809</v>
      </c>
      <c r="B17" s="180">
        <v>3</v>
      </c>
    </row>
    <row r="18" spans="1:2" ht="15.75" thickBot="1" x14ac:dyDescent="0.3">
      <c r="A18" s="84" t="s">
        <v>4810</v>
      </c>
      <c r="B18" s="180">
        <v>3</v>
      </c>
    </row>
    <row r="19" spans="1:2" ht="15.75" thickBot="1" x14ac:dyDescent="0.3">
      <c r="A19" s="84" t="s">
        <v>4811</v>
      </c>
      <c r="B19" s="180">
        <v>3</v>
      </c>
    </row>
    <row r="20" spans="1:2" ht="15.75" thickBot="1" x14ac:dyDescent="0.3">
      <c r="A20" s="84" t="s">
        <v>4812</v>
      </c>
      <c r="B20" s="180">
        <v>3</v>
      </c>
    </row>
    <row r="21" spans="1:2" ht="15.75" thickBot="1" x14ac:dyDescent="0.3">
      <c r="A21" s="84" t="s">
        <v>192</v>
      </c>
      <c r="B21" s="180">
        <v>2</v>
      </c>
    </row>
    <row r="22" spans="1:2" ht="15.75" thickBot="1" x14ac:dyDescent="0.3">
      <c r="A22" s="84" t="s">
        <v>4813</v>
      </c>
      <c r="B22" s="180">
        <v>2</v>
      </c>
    </row>
    <row r="23" spans="1:2" ht="15.75" thickBot="1" x14ac:dyDescent="0.3">
      <c r="A23" s="84" t="s">
        <v>3748</v>
      </c>
      <c r="B23" s="180">
        <v>2</v>
      </c>
    </row>
    <row r="24" spans="1:2" ht="15.75" thickBot="1" x14ac:dyDescent="0.3">
      <c r="A24" s="84" t="s">
        <v>4814</v>
      </c>
      <c r="B24" s="180">
        <v>2</v>
      </c>
    </row>
    <row r="25" spans="1:2" ht="15.75" thickBot="1" x14ac:dyDescent="0.3">
      <c r="A25" s="84" t="s">
        <v>4815</v>
      </c>
      <c r="B25" s="180">
        <v>2</v>
      </c>
    </row>
    <row r="26" spans="1:2" ht="15.75" thickBot="1" x14ac:dyDescent="0.3">
      <c r="A26" s="84" t="s">
        <v>4816</v>
      </c>
      <c r="B26" s="180">
        <v>2</v>
      </c>
    </row>
    <row r="27" spans="1:2" ht="15.75" thickBot="1" x14ac:dyDescent="0.3">
      <c r="A27" s="84" t="s">
        <v>3519</v>
      </c>
      <c r="B27" s="180">
        <v>2</v>
      </c>
    </row>
    <row r="28" spans="1:2" ht="15.75" thickBot="1" x14ac:dyDescent="0.3">
      <c r="A28" s="84" t="s">
        <v>2627</v>
      </c>
      <c r="B28" s="180">
        <v>2</v>
      </c>
    </row>
    <row r="29" spans="1:2" ht="15.75" thickBot="1" x14ac:dyDescent="0.3">
      <c r="A29" s="84" t="s">
        <v>3992</v>
      </c>
      <c r="B29" s="180">
        <v>2</v>
      </c>
    </row>
    <row r="30" spans="1:2" ht="15.75" thickBot="1" x14ac:dyDescent="0.3">
      <c r="A30" s="84" t="s">
        <v>4090</v>
      </c>
      <c r="B30" s="180">
        <v>2</v>
      </c>
    </row>
    <row r="31" spans="1:2" ht="15.75" thickBot="1" x14ac:dyDescent="0.3">
      <c r="A31" s="84" t="s">
        <v>4817</v>
      </c>
      <c r="B31" s="180">
        <v>2</v>
      </c>
    </row>
    <row r="32" spans="1:2" ht="15.75" thickBot="1" x14ac:dyDescent="0.3">
      <c r="A32" s="84" t="s">
        <v>4818</v>
      </c>
      <c r="B32" s="180">
        <v>2</v>
      </c>
    </row>
    <row r="33" spans="1:2" ht="15.75" thickBot="1" x14ac:dyDescent="0.3">
      <c r="A33" s="84" t="s">
        <v>4819</v>
      </c>
      <c r="B33" s="180">
        <v>2</v>
      </c>
    </row>
    <row r="34" spans="1:2" ht="15.75" thickBot="1" x14ac:dyDescent="0.3">
      <c r="A34" s="84" t="s">
        <v>3048</v>
      </c>
      <c r="B34" s="180">
        <v>2</v>
      </c>
    </row>
    <row r="35" spans="1:2" ht="15.75" thickBot="1" x14ac:dyDescent="0.3">
      <c r="A35" s="84" t="s">
        <v>4820</v>
      </c>
      <c r="B35" s="180">
        <v>2</v>
      </c>
    </row>
    <row r="36" spans="1:2" ht="15.75" thickBot="1" x14ac:dyDescent="0.3">
      <c r="A36" s="84" t="s">
        <v>4821</v>
      </c>
      <c r="B36" s="180">
        <v>2</v>
      </c>
    </row>
    <row r="37" spans="1:2" ht="15.75" thickBot="1" x14ac:dyDescent="0.3">
      <c r="A37" s="84" t="s">
        <v>4822</v>
      </c>
      <c r="B37" s="180">
        <v>2</v>
      </c>
    </row>
    <row r="38" spans="1:2" ht="15.75" thickBot="1" x14ac:dyDescent="0.3">
      <c r="A38" s="84" t="s">
        <v>4823</v>
      </c>
      <c r="B38" s="180">
        <v>2</v>
      </c>
    </row>
    <row r="39" spans="1:2" ht="15.75" thickBot="1" x14ac:dyDescent="0.3">
      <c r="A39" s="84" t="s">
        <v>4824</v>
      </c>
      <c r="B39" s="180">
        <v>1</v>
      </c>
    </row>
    <row r="40" spans="1:2" ht="15.75" thickBot="1" x14ac:dyDescent="0.3">
      <c r="A40" s="84" t="s">
        <v>4825</v>
      </c>
      <c r="B40" s="180">
        <v>1</v>
      </c>
    </row>
    <row r="41" spans="1:2" ht="15.75" thickBot="1" x14ac:dyDescent="0.3">
      <c r="A41" s="84" t="s">
        <v>4826</v>
      </c>
      <c r="B41" s="180">
        <v>1</v>
      </c>
    </row>
    <row r="42" spans="1:2" ht="15.75" thickBot="1" x14ac:dyDescent="0.3">
      <c r="A42" s="84" t="s">
        <v>4827</v>
      </c>
      <c r="B42" s="180">
        <v>1</v>
      </c>
    </row>
    <row r="43" spans="1:2" ht="15.75" thickBot="1" x14ac:dyDescent="0.3">
      <c r="A43" s="84" t="s">
        <v>4828</v>
      </c>
      <c r="B43" s="180">
        <v>1</v>
      </c>
    </row>
    <row r="44" spans="1:2" ht="15.75" thickBot="1" x14ac:dyDescent="0.3">
      <c r="A44" s="84" t="s">
        <v>4829</v>
      </c>
      <c r="B44" s="180">
        <v>1</v>
      </c>
    </row>
    <row r="45" spans="1:2" ht="15.75" thickBot="1" x14ac:dyDescent="0.3">
      <c r="A45" s="84" t="s">
        <v>2720</v>
      </c>
      <c r="B45" s="180">
        <v>1</v>
      </c>
    </row>
    <row r="46" spans="1:2" ht="15.75" thickBot="1" x14ac:dyDescent="0.3">
      <c r="A46" s="84" t="s">
        <v>4830</v>
      </c>
      <c r="B46" s="180">
        <v>1</v>
      </c>
    </row>
    <row r="47" spans="1:2" ht="15.75" thickBot="1" x14ac:dyDescent="0.3">
      <c r="A47" s="84" t="s">
        <v>4831</v>
      </c>
      <c r="B47" s="180">
        <v>1</v>
      </c>
    </row>
    <row r="48" spans="1:2" ht="15.75" thickBot="1" x14ac:dyDescent="0.3">
      <c r="A48" s="84" t="s">
        <v>4832</v>
      </c>
      <c r="B48" s="180">
        <v>1</v>
      </c>
    </row>
    <row r="49" spans="1:2" ht="15.75" thickBot="1" x14ac:dyDescent="0.3">
      <c r="A49" s="84" t="s">
        <v>3709</v>
      </c>
      <c r="B49" s="180">
        <v>1</v>
      </c>
    </row>
    <row r="50" spans="1:2" ht="15.75" thickBot="1" x14ac:dyDescent="0.3">
      <c r="A50" s="84" t="s">
        <v>3812</v>
      </c>
      <c r="B50" s="180">
        <v>1</v>
      </c>
    </row>
    <row r="51" spans="1:2" ht="15.75" thickBot="1" x14ac:dyDescent="0.3">
      <c r="A51" s="84" t="s">
        <v>4833</v>
      </c>
      <c r="B51" s="180">
        <v>1</v>
      </c>
    </row>
    <row r="52" spans="1:2" ht="15.75" thickBot="1" x14ac:dyDescent="0.3">
      <c r="A52" s="84" t="s">
        <v>4834</v>
      </c>
      <c r="B52" s="180">
        <v>1</v>
      </c>
    </row>
    <row r="53" spans="1:2" ht="15.75" thickBot="1" x14ac:dyDescent="0.3">
      <c r="A53" s="84" t="s">
        <v>4835</v>
      </c>
      <c r="B53" s="180">
        <v>1</v>
      </c>
    </row>
    <row r="54" spans="1:2" ht="15.75" thickBot="1" x14ac:dyDescent="0.3">
      <c r="A54" s="84" t="s">
        <v>4836</v>
      </c>
      <c r="B54" s="180">
        <v>1</v>
      </c>
    </row>
    <row r="55" spans="1:2" ht="15.75" thickBot="1" x14ac:dyDescent="0.3">
      <c r="A55" s="84" t="s">
        <v>4837</v>
      </c>
      <c r="B55" s="180">
        <v>1</v>
      </c>
    </row>
    <row r="56" spans="1:2" ht="15.75" thickBot="1" x14ac:dyDescent="0.3">
      <c r="A56" s="84" t="s">
        <v>4838</v>
      </c>
      <c r="B56" s="180">
        <v>1</v>
      </c>
    </row>
    <row r="57" spans="1:2" ht="15.75" thickBot="1" x14ac:dyDescent="0.3">
      <c r="A57" s="84" t="s">
        <v>4839</v>
      </c>
      <c r="B57" s="180">
        <v>1</v>
      </c>
    </row>
    <row r="58" spans="1:2" ht="15.75" thickBot="1" x14ac:dyDescent="0.3">
      <c r="A58" s="84" t="s">
        <v>3934</v>
      </c>
      <c r="B58" s="180">
        <v>1</v>
      </c>
    </row>
    <row r="59" spans="1:2" ht="15.75" thickBot="1" x14ac:dyDescent="0.3">
      <c r="A59" s="84" t="s">
        <v>2813</v>
      </c>
      <c r="B59" s="180">
        <v>1</v>
      </c>
    </row>
    <row r="60" spans="1:2" ht="15.75" thickBot="1" x14ac:dyDescent="0.3">
      <c r="A60" s="84" t="s">
        <v>4840</v>
      </c>
      <c r="B60" s="180">
        <v>1</v>
      </c>
    </row>
    <row r="61" spans="1:2" ht="15.75" thickBot="1" x14ac:dyDescent="0.3">
      <c r="A61" s="84" t="s">
        <v>2846</v>
      </c>
      <c r="B61" s="180">
        <v>1</v>
      </c>
    </row>
    <row r="62" spans="1:2" ht="15.75" thickBot="1" x14ac:dyDescent="0.3">
      <c r="A62" s="84" t="s">
        <v>4841</v>
      </c>
      <c r="B62" s="180">
        <v>1</v>
      </c>
    </row>
    <row r="63" spans="1:2" ht="15.75" thickBot="1" x14ac:dyDescent="0.3">
      <c r="A63" s="84" t="s">
        <v>4842</v>
      </c>
      <c r="B63" s="180">
        <v>1</v>
      </c>
    </row>
    <row r="64" spans="1:2" ht="15.75" thickBot="1" x14ac:dyDescent="0.3">
      <c r="A64" s="84" t="s">
        <v>4843</v>
      </c>
      <c r="B64" s="180">
        <v>1</v>
      </c>
    </row>
    <row r="65" spans="1:2" ht="15.75" thickBot="1" x14ac:dyDescent="0.3">
      <c r="A65" s="84" t="s">
        <v>4844</v>
      </c>
      <c r="B65" s="180">
        <v>1</v>
      </c>
    </row>
    <row r="66" spans="1:2" ht="15.75" thickBot="1" x14ac:dyDescent="0.3">
      <c r="A66" s="84" t="s">
        <v>4845</v>
      </c>
      <c r="B66" s="180">
        <v>1</v>
      </c>
    </row>
    <row r="67" spans="1:2" ht="15.75" thickBot="1" x14ac:dyDescent="0.3">
      <c r="A67" s="84" t="s">
        <v>4846</v>
      </c>
      <c r="B67" s="180">
        <v>1</v>
      </c>
    </row>
    <row r="68" spans="1:2" ht="15.75" thickBot="1" x14ac:dyDescent="0.3">
      <c r="A68" s="84" t="s">
        <v>4081</v>
      </c>
      <c r="B68" s="180">
        <v>1</v>
      </c>
    </row>
    <row r="69" spans="1:2" ht="15.75" thickBot="1" x14ac:dyDescent="0.3">
      <c r="A69" s="84" t="s">
        <v>4847</v>
      </c>
      <c r="B69" s="180">
        <v>1</v>
      </c>
    </row>
    <row r="70" spans="1:2" ht="15.75" thickBot="1" x14ac:dyDescent="0.3">
      <c r="A70" s="84" t="s">
        <v>4129</v>
      </c>
      <c r="B70" s="180">
        <v>1</v>
      </c>
    </row>
    <row r="71" spans="1:2" ht="15.75" thickBot="1" x14ac:dyDescent="0.3">
      <c r="A71" s="84" t="s">
        <v>2692</v>
      </c>
      <c r="B71" s="180">
        <v>1</v>
      </c>
    </row>
    <row r="72" spans="1:2" ht="15.75" thickBot="1" x14ac:dyDescent="0.3">
      <c r="A72" s="84" t="s">
        <v>4255</v>
      </c>
      <c r="B72" s="180">
        <v>1</v>
      </c>
    </row>
    <row r="73" spans="1:2" ht="15.75" thickBot="1" x14ac:dyDescent="0.3">
      <c r="A73" s="84" t="s">
        <v>4848</v>
      </c>
      <c r="B73" s="180">
        <v>1</v>
      </c>
    </row>
    <row r="74" spans="1:2" ht="15.75" thickBot="1" x14ac:dyDescent="0.3">
      <c r="A74" s="84" t="s">
        <v>4849</v>
      </c>
      <c r="B74" s="180">
        <v>1</v>
      </c>
    </row>
    <row r="75" spans="1:2" ht="15.75" thickBot="1" x14ac:dyDescent="0.3">
      <c r="A75" s="84" t="s">
        <v>4850</v>
      </c>
      <c r="B75" s="180">
        <v>1</v>
      </c>
    </row>
    <row r="76" spans="1:2" ht="15.75" thickBot="1" x14ac:dyDescent="0.3">
      <c r="A76" s="84" t="s">
        <v>4851</v>
      </c>
      <c r="B76" s="180">
        <v>1</v>
      </c>
    </row>
    <row r="77" spans="1:2" ht="15.75" thickBot="1" x14ac:dyDescent="0.3">
      <c r="A77" s="84" t="s">
        <v>4852</v>
      </c>
      <c r="B77" s="180">
        <v>1</v>
      </c>
    </row>
    <row r="78" spans="1:2" ht="15.75" thickBot="1" x14ac:dyDescent="0.3">
      <c r="A78" s="84" t="s">
        <v>4853</v>
      </c>
      <c r="B78" s="180">
        <v>1</v>
      </c>
    </row>
    <row r="79" spans="1:2" ht="15.75" thickBot="1" x14ac:dyDescent="0.3">
      <c r="A79" s="84" t="s">
        <v>4351</v>
      </c>
      <c r="B79" s="180">
        <v>1</v>
      </c>
    </row>
    <row r="80" spans="1:2" ht="15.75" thickBot="1" x14ac:dyDescent="0.3">
      <c r="A80" s="84" t="s">
        <v>4854</v>
      </c>
      <c r="B80" s="180">
        <v>1</v>
      </c>
    </row>
    <row r="81" spans="1:2" ht="15.75" thickBot="1" x14ac:dyDescent="0.3">
      <c r="A81" s="84" t="s">
        <v>3187</v>
      </c>
      <c r="B81" s="180">
        <v>1</v>
      </c>
    </row>
    <row r="82" spans="1:2" ht="15.75" thickBot="1" x14ac:dyDescent="0.3">
      <c r="A82" s="84" t="s">
        <v>4855</v>
      </c>
      <c r="B82" s="180">
        <v>1</v>
      </c>
    </row>
    <row r="83" spans="1:2" ht="15.75" thickBot="1" x14ac:dyDescent="0.3">
      <c r="A83" s="84" t="s">
        <v>4856</v>
      </c>
      <c r="B83" s="180">
        <v>1</v>
      </c>
    </row>
    <row r="84" spans="1:2" ht="15.75" thickBot="1" x14ac:dyDescent="0.3">
      <c r="A84" s="84" t="s">
        <v>4857</v>
      </c>
      <c r="B84" s="180">
        <v>1</v>
      </c>
    </row>
    <row r="85" spans="1:2" ht="15.75" thickBot="1" x14ac:dyDescent="0.3">
      <c r="A85" s="84" t="s">
        <v>4858</v>
      </c>
      <c r="B85" s="180">
        <v>1</v>
      </c>
    </row>
    <row r="86" spans="1:2" ht="15.75" thickBot="1" x14ac:dyDescent="0.3">
      <c r="A86" s="84" t="s">
        <v>938</v>
      </c>
      <c r="B86" s="180">
        <v>1</v>
      </c>
    </row>
    <row r="87" spans="1:2" ht="15.75" thickBot="1" x14ac:dyDescent="0.3">
      <c r="A87" s="84" t="s">
        <v>4859</v>
      </c>
      <c r="B87" s="180">
        <v>1</v>
      </c>
    </row>
    <row r="88" spans="1:2" ht="15.75" thickBot="1" x14ac:dyDescent="0.3">
      <c r="A88" s="84" t="s">
        <v>4860</v>
      </c>
      <c r="B88" s="180">
        <v>1</v>
      </c>
    </row>
    <row r="89" spans="1:2" ht="15.75" thickBot="1" x14ac:dyDescent="0.3">
      <c r="A89" s="84" t="s">
        <v>4861</v>
      </c>
      <c r="B89" s="180">
        <v>1</v>
      </c>
    </row>
  </sheetData>
  <pageMargins left="0.7" right="0.7" top="0.75" bottom="0.75" header="0.3" footer="0.3"/>
  <pageSetup paperSize="9" orientation="portrait" verticalDpi="1200"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CN197"/>
  <sheetViews>
    <sheetView topLeftCell="V1" workbookViewId="0">
      <selection activeCell="W1" sqref="W1"/>
    </sheetView>
  </sheetViews>
  <sheetFormatPr defaultRowHeight="12.75" x14ac:dyDescent="0.2"/>
  <cols>
    <col min="1" max="1" width="22" customWidth="1"/>
    <col min="2" max="69" width="73.42578125" customWidth="1"/>
    <col min="70" max="70" width="66.85546875" customWidth="1"/>
    <col min="71" max="72" width="73.42578125" customWidth="1"/>
    <col min="73" max="73" width="67.28515625" customWidth="1"/>
    <col min="74" max="74" width="23.28515625" customWidth="1"/>
    <col min="75" max="75" width="73.42578125" customWidth="1"/>
    <col min="76" max="76" width="46.5703125" customWidth="1"/>
    <col min="77" max="77" width="13" customWidth="1"/>
    <col min="78" max="78" width="9.85546875" customWidth="1"/>
    <col min="79" max="79" width="37.28515625" customWidth="1"/>
    <col min="80" max="80" width="53.140625" customWidth="1"/>
    <col min="81" max="81" width="26.140625" customWidth="1"/>
    <col min="82" max="82" width="44" customWidth="1"/>
    <col min="83" max="83" width="40.7109375" customWidth="1"/>
    <col min="84" max="84" width="36.85546875" customWidth="1"/>
    <col min="85" max="85" width="56" customWidth="1"/>
    <col min="86" max="86" width="34.85546875" customWidth="1"/>
    <col min="87" max="87" width="34.7109375" customWidth="1"/>
    <col min="88" max="88" width="20.5703125" customWidth="1"/>
    <col min="89" max="89" width="21.140625" customWidth="1"/>
    <col min="90" max="96" width="73.42578125" customWidth="1"/>
  </cols>
  <sheetData>
    <row r="1" spans="1:92" x14ac:dyDescent="0.2">
      <c r="A1" s="23" t="s">
        <v>219</v>
      </c>
      <c r="B1" s="24" t="s">
        <v>220</v>
      </c>
      <c r="C1" s="24" t="s">
        <v>221</v>
      </c>
      <c r="D1" s="24" t="s">
        <v>1449</v>
      </c>
      <c r="E1" s="24" t="s">
        <v>223</v>
      </c>
      <c r="F1" s="24" t="s">
        <v>224</v>
      </c>
      <c r="G1" s="24" t="s">
        <v>225</v>
      </c>
      <c r="H1" s="24" t="s">
        <v>226</v>
      </c>
      <c r="I1" s="24" t="s">
        <v>227</v>
      </c>
      <c r="J1" s="24" t="s">
        <v>876</v>
      </c>
      <c r="K1" s="24" t="s">
        <v>229</v>
      </c>
      <c r="L1" s="24" t="s">
        <v>230</v>
      </c>
      <c r="M1" s="24" t="s">
        <v>1450</v>
      </c>
      <c r="N1" s="24" t="s">
        <v>878</v>
      </c>
      <c r="O1" s="24" t="s">
        <v>1451</v>
      </c>
      <c r="P1" s="24" t="s">
        <v>234</v>
      </c>
      <c r="Q1" s="24" t="s">
        <v>1452</v>
      </c>
      <c r="R1" s="24" t="s">
        <v>236</v>
      </c>
      <c r="S1" s="24" t="s">
        <v>1453</v>
      </c>
      <c r="T1" s="24" t="s">
        <v>1454</v>
      </c>
      <c r="U1" s="24" t="s">
        <v>1455</v>
      </c>
      <c r="V1" s="24" t="s">
        <v>1456</v>
      </c>
      <c r="W1" s="23" t="s">
        <v>241</v>
      </c>
      <c r="X1" s="23" t="s">
        <v>242</v>
      </c>
      <c r="Y1" s="23" t="s">
        <v>243</v>
      </c>
      <c r="Z1" s="23" t="s">
        <v>244</v>
      </c>
      <c r="AA1" s="23" t="s">
        <v>245</v>
      </c>
      <c r="AB1" s="23" t="s">
        <v>246</v>
      </c>
      <c r="AC1" s="23" t="s">
        <v>247</v>
      </c>
      <c r="AD1" s="23" t="s">
        <v>248</v>
      </c>
      <c r="AE1" s="23" t="s">
        <v>249</v>
      </c>
      <c r="AF1" s="23" t="s">
        <v>250</v>
      </c>
      <c r="AG1" s="23" t="s">
        <v>251</v>
      </c>
      <c r="AH1" s="23" t="s">
        <v>252</v>
      </c>
      <c r="AI1" s="23" t="s">
        <v>253</v>
      </c>
      <c r="AJ1" s="24" t="s">
        <v>254</v>
      </c>
      <c r="AK1" s="24" t="s">
        <v>255</v>
      </c>
      <c r="AL1" s="24" t="s">
        <v>257</v>
      </c>
      <c r="AM1" s="24" t="s">
        <v>258</v>
      </c>
      <c r="AN1" s="24" t="s">
        <v>259</v>
      </c>
      <c r="AO1" s="24" t="s">
        <v>260</v>
      </c>
      <c r="AP1" s="24" t="s">
        <v>261</v>
      </c>
      <c r="AQ1" s="24" t="s">
        <v>879</v>
      </c>
      <c r="AR1" s="24" t="s">
        <v>263</v>
      </c>
      <c r="AS1" s="24" t="s">
        <v>264</v>
      </c>
      <c r="AT1" s="24" t="s">
        <v>1457</v>
      </c>
      <c r="AU1" s="24" t="s">
        <v>881</v>
      </c>
      <c r="AV1" s="24" t="s">
        <v>1458</v>
      </c>
      <c r="AW1" s="24" t="s">
        <v>268</v>
      </c>
      <c r="AX1" s="24" t="s">
        <v>1459</v>
      </c>
      <c r="AY1" s="24" t="s">
        <v>270</v>
      </c>
      <c r="AZ1" s="24" t="s">
        <v>1460</v>
      </c>
      <c r="BA1" s="24" t="s">
        <v>1461</v>
      </c>
      <c r="BB1" s="24" t="s">
        <v>1462</v>
      </c>
      <c r="BC1" s="24" t="s">
        <v>1463</v>
      </c>
      <c r="BD1" s="24" t="s">
        <v>1464</v>
      </c>
      <c r="BE1" s="24" t="s">
        <v>1465</v>
      </c>
      <c r="BF1" s="24" t="s">
        <v>1466</v>
      </c>
      <c r="BG1" s="24" t="s">
        <v>1467</v>
      </c>
      <c r="BH1" s="24" t="s">
        <v>1468</v>
      </c>
      <c r="BI1" s="24" t="s">
        <v>1469</v>
      </c>
      <c r="BJ1" s="24" t="s">
        <v>1470</v>
      </c>
      <c r="BK1" s="24" t="s">
        <v>1471</v>
      </c>
      <c r="BL1" s="24" t="s">
        <v>1472</v>
      </c>
      <c r="BM1" s="23" t="s">
        <v>1473</v>
      </c>
      <c r="BN1" s="24" t="s">
        <v>1474</v>
      </c>
      <c r="BO1" s="24" t="s">
        <v>1475</v>
      </c>
      <c r="BP1" s="24" t="s">
        <v>1476</v>
      </c>
      <c r="BQ1" s="24" t="s">
        <v>1477</v>
      </c>
      <c r="BR1" s="24" t="s">
        <v>1478</v>
      </c>
      <c r="BS1" s="24" t="s">
        <v>1479</v>
      </c>
      <c r="BT1" s="24" t="s">
        <v>1480</v>
      </c>
      <c r="BU1" s="23" t="s">
        <v>898</v>
      </c>
      <c r="BV1" s="23" t="s">
        <v>141</v>
      </c>
      <c r="BW1" s="24" t="s">
        <v>1481</v>
      </c>
      <c r="BX1" s="23" t="s">
        <v>901</v>
      </c>
      <c r="BY1" s="23" t="s">
        <v>161</v>
      </c>
      <c r="BZ1" s="23" t="s">
        <v>166</v>
      </c>
      <c r="CA1" s="23" t="s">
        <v>174</v>
      </c>
      <c r="CB1" s="23" t="s">
        <v>182</v>
      </c>
      <c r="CC1" s="23" t="s">
        <v>293</v>
      </c>
      <c r="CD1" s="23" t="s">
        <v>201</v>
      </c>
      <c r="CE1" s="23" t="s">
        <v>206</v>
      </c>
      <c r="CF1" s="23" t="s">
        <v>207</v>
      </c>
      <c r="CG1" s="23" t="s">
        <v>213</v>
      </c>
      <c r="CH1" s="24" t="s">
        <v>1482</v>
      </c>
      <c r="CI1" s="24" t="s">
        <v>1483</v>
      </c>
      <c r="CJ1" s="23" t="s">
        <v>276</v>
      </c>
      <c r="CK1" s="24" t="s">
        <v>3248</v>
      </c>
      <c r="CL1" s="23" t="s">
        <v>273</v>
      </c>
      <c r="CM1" s="24" t="s">
        <v>239</v>
      </c>
      <c r="CN1" s="24" t="s">
        <v>1484</v>
      </c>
    </row>
    <row r="2" spans="1:92" x14ac:dyDescent="0.2">
      <c r="A2" s="25">
        <v>42312.659146215279</v>
      </c>
      <c r="B2" s="24" t="s">
        <v>5</v>
      </c>
      <c r="C2" s="24" t="s">
        <v>5</v>
      </c>
      <c r="D2" s="24" t="s">
        <v>5</v>
      </c>
      <c r="E2" s="24" t="s">
        <v>5</v>
      </c>
      <c r="F2" s="24" t="s">
        <v>5</v>
      </c>
      <c r="G2" s="24" t="s">
        <v>5</v>
      </c>
      <c r="H2" s="24" t="s">
        <v>5</v>
      </c>
      <c r="I2" s="24" t="s">
        <v>5</v>
      </c>
      <c r="J2" s="24" t="s">
        <v>5</v>
      </c>
      <c r="K2" s="24" t="s">
        <v>5</v>
      </c>
      <c r="L2" s="24" t="s">
        <v>5</v>
      </c>
      <c r="M2" s="24" t="s">
        <v>5</v>
      </c>
      <c r="N2" s="24" t="s">
        <v>5</v>
      </c>
      <c r="O2" s="24" t="s">
        <v>5</v>
      </c>
      <c r="P2" s="24" t="s">
        <v>5</v>
      </c>
      <c r="Q2" s="24" t="s">
        <v>5</v>
      </c>
      <c r="R2" s="24" t="s">
        <v>5</v>
      </c>
      <c r="S2" s="24" t="s">
        <v>5</v>
      </c>
      <c r="T2" s="24" t="s">
        <v>5</v>
      </c>
      <c r="U2" s="23"/>
      <c r="V2" s="23"/>
      <c r="W2" s="24" t="s">
        <v>5</v>
      </c>
      <c r="X2" s="24" t="s">
        <v>5</v>
      </c>
      <c r="Y2" s="24" t="s">
        <v>5</v>
      </c>
      <c r="Z2" s="24" t="s">
        <v>5</v>
      </c>
      <c r="AA2" s="24" t="s">
        <v>5</v>
      </c>
      <c r="AB2" s="24" t="s">
        <v>5</v>
      </c>
      <c r="AC2" s="24" t="s">
        <v>5</v>
      </c>
      <c r="AD2" s="24" t="s">
        <v>5</v>
      </c>
      <c r="AE2" s="24" t="s">
        <v>5</v>
      </c>
      <c r="AF2" s="24" t="s">
        <v>5</v>
      </c>
      <c r="AG2" s="24" t="s">
        <v>5</v>
      </c>
      <c r="AH2" s="24" t="s">
        <v>5</v>
      </c>
      <c r="AI2" s="24" t="s">
        <v>5</v>
      </c>
      <c r="AJ2" s="24" t="s">
        <v>5</v>
      </c>
      <c r="AK2" s="24" t="s">
        <v>5</v>
      </c>
      <c r="AL2" s="24" t="s">
        <v>5</v>
      </c>
      <c r="AM2" s="24" t="s">
        <v>5</v>
      </c>
      <c r="AN2" s="24" t="s">
        <v>5</v>
      </c>
      <c r="AO2" s="24" t="s">
        <v>5</v>
      </c>
      <c r="AP2" s="24" t="s">
        <v>5</v>
      </c>
      <c r="AQ2" s="24" t="s">
        <v>5</v>
      </c>
      <c r="AR2" s="24" t="s">
        <v>5</v>
      </c>
      <c r="AS2" s="24" t="s">
        <v>5</v>
      </c>
      <c r="AT2" s="24" t="s">
        <v>5</v>
      </c>
      <c r="AU2" s="24" t="s">
        <v>5</v>
      </c>
      <c r="AV2" s="24" t="s">
        <v>5</v>
      </c>
      <c r="AW2" s="24" t="s">
        <v>5</v>
      </c>
      <c r="AX2" s="24" t="s">
        <v>5</v>
      </c>
      <c r="AY2" s="24" t="s">
        <v>5</v>
      </c>
      <c r="AZ2" s="24" t="s">
        <v>5</v>
      </c>
      <c r="BA2" s="24" t="s">
        <v>5</v>
      </c>
      <c r="BB2" s="23"/>
      <c r="BC2" s="23"/>
      <c r="BD2" s="23"/>
      <c r="BE2" s="24" t="s">
        <v>5</v>
      </c>
      <c r="BF2" s="24" t="s">
        <v>5</v>
      </c>
      <c r="BG2" s="24" t="s">
        <v>5</v>
      </c>
      <c r="BH2" s="24" t="s">
        <v>5</v>
      </c>
      <c r="BI2" s="24" t="s">
        <v>5</v>
      </c>
      <c r="BJ2" s="24" t="s">
        <v>5</v>
      </c>
      <c r="BK2" s="24" t="s">
        <v>931</v>
      </c>
      <c r="BL2" s="24" t="s">
        <v>931</v>
      </c>
      <c r="BM2" s="24" t="s">
        <v>1485</v>
      </c>
      <c r="BN2" s="24" t="s">
        <v>1485</v>
      </c>
      <c r="BO2" s="24" t="s">
        <v>1485</v>
      </c>
      <c r="BP2" s="24" t="s">
        <v>1485</v>
      </c>
      <c r="BQ2" s="24" t="s">
        <v>1485</v>
      </c>
      <c r="BR2" s="24" t="s">
        <v>1485</v>
      </c>
      <c r="BS2" s="24" t="s">
        <v>1485</v>
      </c>
      <c r="BT2" s="24" t="s">
        <v>1485</v>
      </c>
      <c r="BU2" s="24" t="s">
        <v>151</v>
      </c>
      <c r="BV2" s="24" t="s">
        <v>1486</v>
      </c>
      <c r="BW2" s="24" t="s">
        <v>1487</v>
      </c>
      <c r="BX2" s="24" t="s">
        <v>920</v>
      </c>
      <c r="BY2" s="24" t="s">
        <v>162</v>
      </c>
      <c r="BZ2" s="24" t="s">
        <v>168</v>
      </c>
      <c r="CA2" s="24" t="s">
        <v>176</v>
      </c>
      <c r="CB2" s="24" t="s">
        <v>183</v>
      </c>
      <c r="CC2" s="23"/>
      <c r="CD2" s="24" t="s">
        <v>192</v>
      </c>
      <c r="CE2" s="24" t="s">
        <v>192</v>
      </c>
      <c r="CF2" s="24" t="s">
        <v>160</v>
      </c>
      <c r="CG2" s="24" t="s">
        <v>198</v>
      </c>
      <c r="CH2" s="24" t="s">
        <v>1485</v>
      </c>
      <c r="CI2" s="24" t="s">
        <v>1485</v>
      </c>
      <c r="CJ2" s="23"/>
      <c r="CK2" s="24" t="s">
        <v>5</v>
      </c>
      <c r="CL2" s="24" t="s">
        <v>5</v>
      </c>
      <c r="CM2" s="24" t="s">
        <v>5</v>
      </c>
      <c r="CN2" s="23"/>
    </row>
    <row r="3" spans="1:92" x14ac:dyDescent="0.2">
      <c r="A3" s="25">
        <v>42327.611783078704</v>
      </c>
      <c r="B3" s="24">
        <v>5</v>
      </c>
      <c r="C3" s="24">
        <v>5</v>
      </c>
      <c r="D3" s="24">
        <v>5</v>
      </c>
      <c r="E3" s="24">
        <v>2</v>
      </c>
      <c r="F3" s="24">
        <v>2</v>
      </c>
      <c r="G3" s="24">
        <v>5</v>
      </c>
      <c r="H3" s="24">
        <v>1</v>
      </c>
      <c r="I3" s="24">
        <v>2</v>
      </c>
      <c r="J3" s="24">
        <v>2</v>
      </c>
      <c r="K3" s="24">
        <v>3</v>
      </c>
      <c r="L3" s="24">
        <v>2</v>
      </c>
      <c r="M3" s="24">
        <v>5</v>
      </c>
      <c r="N3" s="24">
        <v>3</v>
      </c>
      <c r="O3" s="24">
        <v>4</v>
      </c>
      <c r="P3" s="24">
        <v>5</v>
      </c>
      <c r="Q3" s="24">
        <v>5</v>
      </c>
      <c r="R3" s="24">
        <v>2</v>
      </c>
      <c r="S3" s="24">
        <v>2</v>
      </c>
      <c r="T3" s="24">
        <v>5</v>
      </c>
      <c r="U3" s="23"/>
      <c r="V3" s="23"/>
      <c r="W3" s="24">
        <v>5</v>
      </c>
      <c r="X3" s="24">
        <v>4</v>
      </c>
      <c r="Y3" s="24">
        <v>5</v>
      </c>
      <c r="Z3" s="24">
        <v>5</v>
      </c>
      <c r="AA3" s="24">
        <v>4</v>
      </c>
      <c r="AB3" s="24">
        <v>4</v>
      </c>
      <c r="AC3" s="24">
        <v>3</v>
      </c>
      <c r="AD3" s="24">
        <v>4</v>
      </c>
      <c r="AE3" s="24">
        <v>4</v>
      </c>
      <c r="AF3" s="24">
        <v>5</v>
      </c>
      <c r="AG3" s="24">
        <v>4</v>
      </c>
      <c r="AH3" s="24">
        <v>5</v>
      </c>
      <c r="AI3" s="24">
        <v>4</v>
      </c>
      <c r="AJ3" s="24">
        <v>5</v>
      </c>
      <c r="AK3" s="24">
        <v>5</v>
      </c>
      <c r="AL3" s="24">
        <v>3</v>
      </c>
      <c r="AM3" s="24">
        <v>3</v>
      </c>
      <c r="AN3" s="24">
        <v>5</v>
      </c>
      <c r="AO3" s="24">
        <v>2</v>
      </c>
      <c r="AP3" s="24">
        <v>2</v>
      </c>
      <c r="AQ3" s="24">
        <v>2</v>
      </c>
      <c r="AR3" s="24">
        <v>3</v>
      </c>
      <c r="AS3" s="24">
        <v>3</v>
      </c>
      <c r="AT3" s="24">
        <v>5</v>
      </c>
      <c r="AU3" s="24">
        <v>2</v>
      </c>
      <c r="AV3" s="24">
        <v>4</v>
      </c>
      <c r="AW3" s="24">
        <v>5</v>
      </c>
      <c r="AX3" s="24">
        <v>5</v>
      </c>
      <c r="AY3" s="24">
        <v>2</v>
      </c>
      <c r="AZ3" s="24">
        <v>2</v>
      </c>
      <c r="BA3" s="24">
        <v>4</v>
      </c>
      <c r="BB3" s="23"/>
      <c r="BC3" s="23"/>
      <c r="BD3" s="23"/>
      <c r="BE3" s="24">
        <v>5</v>
      </c>
      <c r="BF3" s="24">
        <v>5</v>
      </c>
      <c r="BG3" s="24">
        <v>5</v>
      </c>
      <c r="BH3" s="24">
        <v>5</v>
      </c>
      <c r="BI3" s="24">
        <v>5</v>
      </c>
      <c r="BJ3" s="24">
        <v>5</v>
      </c>
      <c r="BK3" s="24" t="s">
        <v>151</v>
      </c>
      <c r="BL3" s="24" t="s">
        <v>151</v>
      </c>
      <c r="BM3" s="24" t="s">
        <v>151</v>
      </c>
      <c r="BN3" s="24" t="s">
        <v>151</v>
      </c>
      <c r="BO3" s="24" t="s">
        <v>151</v>
      </c>
      <c r="BP3" s="24" t="s">
        <v>151</v>
      </c>
      <c r="BQ3" s="24" t="s">
        <v>151</v>
      </c>
      <c r="BR3" s="24" t="s">
        <v>151</v>
      </c>
      <c r="BS3" s="24" t="s">
        <v>151</v>
      </c>
      <c r="BT3" s="24" t="s">
        <v>151</v>
      </c>
      <c r="BU3" s="24" t="s">
        <v>151</v>
      </c>
      <c r="BV3" s="24" t="s">
        <v>146</v>
      </c>
      <c r="BW3" s="24" t="s">
        <v>1488</v>
      </c>
      <c r="BX3" s="24" t="s">
        <v>1489</v>
      </c>
      <c r="BY3" s="24" t="s">
        <v>162</v>
      </c>
      <c r="BZ3" s="24" t="s">
        <v>171</v>
      </c>
      <c r="CA3" s="24" t="s">
        <v>176</v>
      </c>
      <c r="CB3" s="24" t="s">
        <v>183</v>
      </c>
      <c r="CC3" s="24" t="s">
        <v>1490</v>
      </c>
      <c r="CD3" s="24" t="s">
        <v>155</v>
      </c>
      <c r="CE3" s="24" t="s">
        <v>192</v>
      </c>
      <c r="CF3" s="24" t="s">
        <v>208</v>
      </c>
      <c r="CG3" s="24" t="s">
        <v>214</v>
      </c>
      <c r="CH3" s="24" t="s">
        <v>151</v>
      </c>
      <c r="CI3" s="23"/>
      <c r="CJ3" s="23"/>
      <c r="CK3" s="24">
        <v>2</v>
      </c>
      <c r="CL3" s="24">
        <v>2</v>
      </c>
      <c r="CM3" s="24">
        <v>3</v>
      </c>
      <c r="CN3" s="23"/>
    </row>
    <row r="4" spans="1:92" x14ac:dyDescent="0.2">
      <c r="A4" s="25">
        <v>42334.722821759264</v>
      </c>
      <c r="B4" s="24">
        <v>1</v>
      </c>
      <c r="C4" s="24">
        <v>1</v>
      </c>
      <c r="D4" s="24" t="s">
        <v>5</v>
      </c>
      <c r="E4" s="24">
        <v>5</v>
      </c>
      <c r="F4" s="24">
        <v>5</v>
      </c>
      <c r="G4" s="24">
        <v>3</v>
      </c>
      <c r="H4" s="24" t="s">
        <v>5</v>
      </c>
      <c r="I4" s="24">
        <v>1</v>
      </c>
      <c r="J4" s="24">
        <v>2</v>
      </c>
      <c r="K4" s="24" t="s">
        <v>5</v>
      </c>
      <c r="L4" s="24">
        <v>3</v>
      </c>
      <c r="M4" s="24">
        <v>1</v>
      </c>
      <c r="N4" s="24" t="s">
        <v>5</v>
      </c>
      <c r="O4" s="24">
        <v>5</v>
      </c>
      <c r="P4" s="24">
        <v>3</v>
      </c>
      <c r="Q4" s="24">
        <v>5</v>
      </c>
      <c r="R4" s="24">
        <v>5</v>
      </c>
      <c r="S4" s="24">
        <v>3</v>
      </c>
      <c r="T4" s="24">
        <v>2</v>
      </c>
      <c r="U4" s="23"/>
      <c r="V4" s="23"/>
      <c r="W4" s="24">
        <v>3</v>
      </c>
      <c r="X4" s="24">
        <v>2</v>
      </c>
      <c r="Y4" s="24">
        <v>2</v>
      </c>
      <c r="Z4" s="24">
        <v>1</v>
      </c>
      <c r="AA4" s="24">
        <v>4</v>
      </c>
      <c r="AB4" s="24">
        <v>1</v>
      </c>
      <c r="AC4" s="24">
        <v>1</v>
      </c>
      <c r="AD4" s="24">
        <v>4</v>
      </c>
      <c r="AE4" s="24">
        <v>2</v>
      </c>
      <c r="AF4" s="24">
        <v>2</v>
      </c>
      <c r="AG4" s="24">
        <v>3</v>
      </c>
      <c r="AH4" s="24">
        <v>4</v>
      </c>
      <c r="AI4" s="24">
        <v>3</v>
      </c>
      <c r="AJ4" s="24">
        <v>1</v>
      </c>
      <c r="AK4" s="24">
        <v>1</v>
      </c>
      <c r="AL4" s="24">
        <v>5</v>
      </c>
      <c r="AM4" s="24">
        <v>5</v>
      </c>
      <c r="AN4" s="24">
        <v>5</v>
      </c>
      <c r="AO4" s="24">
        <v>1</v>
      </c>
      <c r="AP4" s="24">
        <v>1</v>
      </c>
      <c r="AQ4" s="24">
        <v>1</v>
      </c>
      <c r="AR4" s="24">
        <v>1</v>
      </c>
      <c r="AS4" s="24">
        <v>2</v>
      </c>
      <c r="AT4" s="24">
        <v>2</v>
      </c>
      <c r="AU4" s="24">
        <v>1</v>
      </c>
      <c r="AV4" s="24">
        <v>4</v>
      </c>
      <c r="AW4" s="24">
        <v>1</v>
      </c>
      <c r="AX4" s="24">
        <v>5</v>
      </c>
      <c r="AY4" s="24">
        <v>3</v>
      </c>
      <c r="AZ4" s="24">
        <v>2</v>
      </c>
      <c r="BA4" s="24">
        <v>1</v>
      </c>
      <c r="BB4" s="23"/>
      <c r="BC4" s="23"/>
      <c r="BD4" s="23"/>
      <c r="BE4" s="24">
        <v>4</v>
      </c>
      <c r="BF4" s="24">
        <v>4</v>
      </c>
      <c r="BG4" s="24">
        <v>5</v>
      </c>
      <c r="BH4" s="24">
        <v>5</v>
      </c>
      <c r="BI4" s="24">
        <v>5</v>
      </c>
      <c r="BJ4" s="24">
        <v>5</v>
      </c>
      <c r="BK4" s="24" t="s">
        <v>151</v>
      </c>
      <c r="BL4" s="24" t="s">
        <v>151</v>
      </c>
      <c r="BM4" s="24" t="s">
        <v>151</v>
      </c>
      <c r="BN4" s="24" t="s">
        <v>151</v>
      </c>
      <c r="BO4" s="24" t="s">
        <v>151</v>
      </c>
      <c r="BP4" s="24" t="s">
        <v>151</v>
      </c>
      <c r="BQ4" s="24" t="s">
        <v>151</v>
      </c>
      <c r="BR4" s="24" t="s">
        <v>151</v>
      </c>
      <c r="BS4" s="24" t="s">
        <v>151</v>
      </c>
      <c r="BT4" s="24" t="s">
        <v>151</v>
      </c>
      <c r="BU4" s="24" t="s">
        <v>151</v>
      </c>
      <c r="BV4" s="24" t="s">
        <v>1491</v>
      </c>
      <c r="BW4" s="24" t="s">
        <v>1492</v>
      </c>
      <c r="BX4" s="24" t="s">
        <v>906</v>
      </c>
      <c r="BY4" s="24" t="s">
        <v>162</v>
      </c>
      <c r="BZ4" s="24" t="s">
        <v>171</v>
      </c>
      <c r="CA4" s="24" t="s">
        <v>176</v>
      </c>
      <c r="CB4" s="24" t="s">
        <v>422</v>
      </c>
      <c r="CC4" s="24" t="s">
        <v>1493</v>
      </c>
      <c r="CD4" s="24" t="s">
        <v>203</v>
      </c>
      <c r="CE4" s="24" t="s">
        <v>1191</v>
      </c>
      <c r="CF4" s="24" t="s">
        <v>208</v>
      </c>
      <c r="CG4" s="24" t="s">
        <v>214</v>
      </c>
      <c r="CH4" s="24" t="s">
        <v>151</v>
      </c>
      <c r="CI4" s="23"/>
      <c r="CJ4" s="24" t="s">
        <v>1494</v>
      </c>
      <c r="CK4" s="24">
        <v>4</v>
      </c>
      <c r="CL4" s="24">
        <v>5</v>
      </c>
      <c r="CM4" s="24">
        <v>3</v>
      </c>
      <c r="CN4" s="23"/>
    </row>
    <row r="5" spans="1:92" x14ac:dyDescent="0.2">
      <c r="A5" s="25">
        <v>42339.442861157411</v>
      </c>
      <c r="B5" s="24">
        <v>3</v>
      </c>
      <c r="C5" s="24">
        <v>4</v>
      </c>
      <c r="D5" s="24">
        <v>4</v>
      </c>
      <c r="E5" s="24">
        <v>1</v>
      </c>
      <c r="F5" s="24">
        <v>1</v>
      </c>
      <c r="G5" s="24">
        <v>3</v>
      </c>
      <c r="H5" s="24">
        <v>5</v>
      </c>
      <c r="I5" s="24">
        <v>2</v>
      </c>
      <c r="J5" s="24">
        <v>2</v>
      </c>
      <c r="K5" s="24">
        <v>3</v>
      </c>
      <c r="L5" s="24">
        <v>4</v>
      </c>
      <c r="M5" s="24">
        <v>5</v>
      </c>
      <c r="N5" s="24">
        <v>2</v>
      </c>
      <c r="O5" s="24">
        <v>5</v>
      </c>
      <c r="P5" s="24">
        <v>4</v>
      </c>
      <c r="Q5" s="24">
        <v>2</v>
      </c>
      <c r="R5" s="24">
        <v>4</v>
      </c>
      <c r="S5" s="24">
        <v>1</v>
      </c>
      <c r="T5" s="24">
        <v>1</v>
      </c>
      <c r="U5" s="23"/>
      <c r="V5" s="23"/>
      <c r="W5" s="24">
        <v>2</v>
      </c>
      <c r="X5" s="24">
        <v>4</v>
      </c>
      <c r="Y5" s="24">
        <v>4</v>
      </c>
      <c r="Z5" s="24">
        <v>4</v>
      </c>
      <c r="AA5" s="24">
        <v>2</v>
      </c>
      <c r="AB5" s="24">
        <v>2</v>
      </c>
      <c r="AC5" s="24">
        <v>2</v>
      </c>
      <c r="AD5" s="24">
        <v>5</v>
      </c>
      <c r="AE5" s="24">
        <v>4</v>
      </c>
      <c r="AF5" s="24">
        <v>5</v>
      </c>
      <c r="AG5" s="24">
        <v>5</v>
      </c>
      <c r="AH5" s="24">
        <v>2</v>
      </c>
      <c r="AI5" s="24">
        <v>4</v>
      </c>
      <c r="AJ5" s="24">
        <v>2</v>
      </c>
      <c r="AK5" s="24">
        <v>3</v>
      </c>
      <c r="AL5" s="24">
        <v>1</v>
      </c>
      <c r="AM5" s="24">
        <v>1</v>
      </c>
      <c r="AN5" s="24">
        <v>2</v>
      </c>
      <c r="AO5" s="24">
        <v>2</v>
      </c>
      <c r="AP5" s="24">
        <v>2</v>
      </c>
      <c r="AQ5" s="24">
        <v>1</v>
      </c>
      <c r="AR5" s="24">
        <v>2</v>
      </c>
      <c r="AS5" s="24">
        <v>4</v>
      </c>
      <c r="AT5" s="24">
        <v>4</v>
      </c>
      <c r="AU5" s="24">
        <v>1</v>
      </c>
      <c r="AV5" s="24">
        <v>4</v>
      </c>
      <c r="AW5" s="24">
        <v>4</v>
      </c>
      <c r="AX5" s="24">
        <v>2</v>
      </c>
      <c r="AY5" s="24">
        <v>1</v>
      </c>
      <c r="AZ5" s="24">
        <v>1</v>
      </c>
      <c r="BA5" s="24">
        <v>1</v>
      </c>
      <c r="BB5" s="23"/>
      <c r="BC5" s="23"/>
      <c r="BD5" s="23"/>
      <c r="BE5" s="24">
        <v>4</v>
      </c>
      <c r="BF5" s="24">
        <v>4</v>
      </c>
      <c r="BG5" s="24">
        <v>3</v>
      </c>
      <c r="BH5" s="24">
        <v>2</v>
      </c>
      <c r="BI5" s="24">
        <v>3</v>
      </c>
      <c r="BJ5" s="24">
        <v>3</v>
      </c>
      <c r="BK5" s="24" t="s">
        <v>151</v>
      </c>
      <c r="BL5" s="24" t="s">
        <v>151</v>
      </c>
      <c r="BM5" s="24" t="s">
        <v>151</v>
      </c>
      <c r="BN5" s="24" t="s">
        <v>151</v>
      </c>
      <c r="BO5" s="24" t="s">
        <v>151</v>
      </c>
      <c r="BP5" s="24" t="s">
        <v>151</v>
      </c>
      <c r="BQ5" s="24" t="s">
        <v>931</v>
      </c>
      <c r="BR5" s="24" t="s">
        <v>931</v>
      </c>
      <c r="BS5" s="24" t="s">
        <v>931</v>
      </c>
      <c r="BT5" s="24" t="s">
        <v>931</v>
      </c>
      <c r="BU5" s="24" t="s">
        <v>151</v>
      </c>
      <c r="BV5" s="24" t="s">
        <v>147</v>
      </c>
      <c r="BW5" s="24" t="s">
        <v>1488</v>
      </c>
      <c r="BX5" s="24" t="s">
        <v>1495</v>
      </c>
      <c r="BY5" s="24" t="s">
        <v>163</v>
      </c>
      <c r="BZ5" s="24" t="s">
        <v>171</v>
      </c>
      <c r="CA5" s="24" t="s">
        <v>176</v>
      </c>
      <c r="CB5" s="24" t="s">
        <v>183</v>
      </c>
      <c r="CC5" s="23"/>
      <c r="CD5" s="24" t="s">
        <v>203</v>
      </c>
      <c r="CE5" s="24" t="s">
        <v>202</v>
      </c>
      <c r="CF5" s="24" t="s">
        <v>208</v>
      </c>
      <c r="CG5" s="24" t="s">
        <v>214</v>
      </c>
      <c r="CH5" s="24" t="s">
        <v>931</v>
      </c>
      <c r="CI5" s="23"/>
      <c r="CJ5" s="24" t="s">
        <v>1496</v>
      </c>
      <c r="CK5" s="24">
        <v>2</v>
      </c>
      <c r="CL5" s="24">
        <v>4</v>
      </c>
      <c r="CM5" s="24">
        <v>2</v>
      </c>
      <c r="CN5" s="23"/>
    </row>
    <row r="6" spans="1:92" x14ac:dyDescent="0.2">
      <c r="A6" s="25">
        <v>42340.410228425928</v>
      </c>
      <c r="B6" s="24">
        <v>2</v>
      </c>
      <c r="C6" s="24">
        <v>5</v>
      </c>
      <c r="D6" s="24">
        <v>3</v>
      </c>
      <c r="E6" s="24">
        <v>3</v>
      </c>
      <c r="F6" s="24">
        <v>1</v>
      </c>
      <c r="G6" s="24">
        <v>3</v>
      </c>
      <c r="H6" s="24">
        <v>4</v>
      </c>
      <c r="I6" s="24">
        <v>4</v>
      </c>
      <c r="J6" s="24">
        <v>4</v>
      </c>
      <c r="K6" s="24">
        <v>2</v>
      </c>
      <c r="L6" s="24">
        <v>1</v>
      </c>
      <c r="M6" s="24">
        <v>3</v>
      </c>
      <c r="N6" s="24">
        <v>1</v>
      </c>
      <c r="O6" s="24">
        <v>5</v>
      </c>
      <c r="P6" s="24">
        <v>5</v>
      </c>
      <c r="Q6" s="24">
        <v>4</v>
      </c>
      <c r="R6" s="24">
        <v>3</v>
      </c>
      <c r="S6" s="24">
        <v>1</v>
      </c>
      <c r="T6" s="24">
        <v>1</v>
      </c>
      <c r="U6" s="23"/>
      <c r="V6" s="23"/>
      <c r="W6" s="24">
        <v>4</v>
      </c>
      <c r="X6" s="24">
        <v>3</v>
      </c>
      <c r="Y6" s="24">
        <v>3</v>
      </c>
      <c r="Z6" s="24">
        <v>2</v>
      </c>
      <c r="AA6" s="24">
        <v>4</v>
      </c>
      <c r="AB6" s="24">
        <v>4</v>
      </c>
      <c r="AC6" s="24">
        <v>2</v>
      </c>
      <c r="AD6" s="24">
        <v>1</v>
      </c>
      <c r="AE6" s="24">
        <v>3</v>
      </c>
      <c r="AF6" s="24">
        <v>1</v>
      </c>
      <c r="AG6" s="24">
        <v>2</v>
      </c>
      <c r="AH6" s="24">
        <v>5</v>
      </c>
      <c r="AI6" s="24">
        <v>2</v>
      </c>
      <c r="AJ6" s="24" t="s">
        <v>5</v>
      </c>
      <c r="AK6" s="24" t="s">
        <v>5</v>
      </c>
      <c r="AL6" s="24" t="s">
        <v>5</v>
      </c>
      <c r="AM6" s="24" t="s">
        <v>5</v>
      </c>
      <c r="AN6" s="24" t="s">
        <v>5</v>
      </c>
      <c r="AO6" s="24" t="s">
        <v>5</v>
      </c>
      <c r="AP6" s="24" t="s">
        <v>5</v>
      </c>
      <c r="AQ6" s="24" t="s">
        <v>5</v>
      </c>
      <c r="AR6" s="24" t="s">
        <v>5</v>
      </c>
      <c r="AS6" s="24" t="s">
        <v>5</v>
      </c>
      <c r="AT6" s="24" t="s">
        <v>5</v>
      </c>
      <c r="AU6" s="24" t="s">
        <v>5</v>
      </c>
      <c r="AV6" s="24" t="s">
        <v>5</v>
      </c>
      <c r="AW6" s="24" t="s">
        <v>5</v>
      </c>
      <c r="AX6" s="24" t="s">
        <v>5</v>
      </c>
      <c r="AY6" s="24" t="s">
        <v>5</v>
      </c>
      <c r="AZ6" s="24" t="s">
        <v>5</v>
      </c>
      <c r="BA6" s="24" t="s">
        <v>5</v>
      </c>
      <c r="BB6" s="23"/>
      <c r="BC6" s="23"/>
      <c r="BD6" s="23"/>
      <c r="BE6" s="24">
        <v>5</v>
      </c>
      <c r="BF6" s="24">
        <v>5</v>
      </c>
      <c r="BG6" s="24">
        <v>4</v>
      </c>
      <c r="BH6" s="24">
        <v>5</v>
      </c>
      <c r="BI6" s="24">
        <v>4</v>
      </c>
      <c r="BJ6" s="24">
        <v>5</v>
      </c>
      <c r="BK6" s="24" t="s">
        <v>151</v>
      </c>
      <c r="BL6" s="24" t="s">
        <v>931</v>
      </c>
      <c r="BM6" s="24" t="s">
        <v>151</v>
      </c>
      <c r="BN6" s="24" t="s">
        <v>151</v>
      </c>
      <c r="BO6" s="24" t="s">
        <v>931</v>
      </c>
      <c r="BP6" s="24" t="s">
        <v>151</v>
      </c>
      <c r="BQ6" s="24" t="s">
        <v>931</v>
      </c>
      <c r="BR6" s="24" t="s">
        <v>931</v>
      </c>
      <c r="BS6" s="24" t="s">
        <v>931</v>
      </c>
      <c r="BT6" s="24" t="s">
        <v>151</v>
      </c>
      <c r="BU6" s="24" t="s">
        <v>151</v>
      </c>
      <c r="BV6" s="24" t="s">
        <v>144</v>
      </c>
      <c r="BW6" s="24" t="s">
        <v>1497</v>
      </c>
      <c r="BX6" s="24" t="s">
        <v>920</v>
      </c>
      <c r="BY6" s="23"/>
      <c r="BZ6" s="24" t="s">
        <v>170</v>
      </c>
      <c r="CA6" s="24" t="s">
        <v>176</v>
      </c>
      <c r="CB6" s="24" t="s">
        <v>188</v>
      </c>
      <c r="CC6" s="24" t="s">
        <v>345</v>
      </c>
      <c r="CD6" s="23"/>
      <c r="CE6" s="23"/>
      <c r="CF6" s="24" t="s">
        <v>1293</v>
      </c>
      <c r="CG6" s="23"/>
      <c r="CH6" s="24" t="s">
        <v>151</v>
      </c>
      <c r="CI6" s="23"/>
      <c r="CJ6" s="23"/>
      <c r="CK6" s="24">
        <v>3</v>
      </c>
      <c r="CL6" s="24" t="s">
        <v>5</v>
      </c>
      <c r="CM6" s="24">
        <v>2</v>
      </c>
      <c r="CN6" s="23"/>
    </row>
    <row r="7" spans="1:92" x14ac:dyDescent="0.2">
      <c r="A7" s="25">
        <v>42340.448495127319</v>
      </c>
      <c r="B7" s="24">
        <v>1</v>
      </c>
      <c r="C7" s="24">
        <v>1</v>
      </c>
      <c r="D7" s="24">
        <v>1</v>
      </c>
      <c r="E7" s="24">
        <v>1</v>
      </c>
      <c r="F7" s="24">
        <v>5</v>
      </c>
      <c r="G7" s="24">
        <v>4</v>
      </c>
      <c r="H7" s="24">
        <v>2</v>
      </c>
      <c r="I7" s="24">
        <v>2</v>
      </c>
      <c r="J7" s="24">
        <v>1</v>
      </c>
      <c r="K7" s="24">
        <v>3</v>
      </c>
      <c r="L7" s="24">
        <v>2</v>
      </c>
      <c r="M7" s="24">
        <v>5</v>
      </c>
      <c r="N7" s="24">
        <v>1</v>
      </c>
      <c r="O7" s="24">
        <v>1</v>
      </c>
      <c r="P7" s="24">
        <v>2</v>
      </c>
      <c r="Q7" s="24">
        <v>4</v>
      </c>
      <c r="R7" s="24">
        <v>3</v>
      </c>
      <c r="S7" s="24">
        <v>1</v>
      </c>
      <c r="T7" s="24">
        <v>1</v>
      </c>
      <c r="U7" s="23"/>
      <c r="V7" s="23"/>
      <c r="W7" s="24">
        <v>3</v>
      </c>
      <c r="X7" s="24">
        <v>2</v>
      </c>
      <c r="Y7" s="24">
        <v>3</v>
      </c>
      <c r="Z7" s="24">
        <v>3</v>
      </c>
      <c r="AA7" s="24">
        <v>3</v>
      </c>
      <c r="AB7" s="24">
        <v>2</v>
      </c>
      <c r="AC7" s="24">
        <v>3</v>
      </c>
      <c r="AD7" s="24">
        <v>3</v>
      </c>
      <c r="AE7" s="24">
        <v>3</v>
      </c>
      <c r="AF7" s="24">
        <v>3</v>
      </c>
      <c r="AG7" s="24">
        <v>3</v>
      </c>
      <c r="AH7" s="24">
        <v>4</v>
      </c>
      <c r="AI7" s="24">
        <v>3</v>
      </c>
      <c r="AJ7" s="24">
        <v>1</v>
      </c>
      <c r="AK7" s="24">
        <v>3</v>
      </c>
      <c r="AL7" s="24">
        <v>3</v>
      </c>
      <c r="AM7" s="24">
        <v>5</v>
      </c>
      <c r="AN7" s="24">
        <v>4</v>
      </c>
      <c r="AO7" s="24">
        <v>4</v>
      </c>
      <c r="AP7" s="24">
        <v>1</v>
      </c>
      <c r="AQ7" s="24">
        <v>1</v>
      </c>
      <c r="AR7" s="24">
        <v>3</v>
      </c>
      <c r="AS7" s="24">
        <v>1</v>
      </c>
      <c r="AT7" s="24">
        <v>5</v>
      </c>
      <c r="AU7" s="24">
        <v>1</v>
      </c>
      <c r="AV7" s="24">
        <v>2</v>
      </c>
      <c r="AW7" s="24">
        <v>3</v>
      </c>
      <c r="AX7" s="24">
        <v>4</v>
      </c>
      <c r="AY7" s="24">
        <v>2</v>
      </c>
      <c r="AZ7" s="24">
        <v>1</v>
      </c>
      <c r="BA7" s="24">
        <v>1</v>
      </c>
      <c r="BB7" s="23"/>
      <c r="BC7" s="23"/>
      <c r="BD7" s="23"/>
      <c r="BE7" s="24">
        <v>4</v>
      </c>
      <c r="BF7" s="24">
        <v>4</v>
      </c>
      <c r="BG7" s="24">
        <v>5</v>
      </c>
      <c r="BH7" s="24">
        <v>2</v>
      </c>
      <c r="BI7" s="24">
        <v>2</v>
      </c>
      <c r="BJ7" s="24">
        <v>5</v>
      </c>
      <c r="BK7" s="24" t="s">
        <v>151</v>
      </c>
      <c r="BL7" s="24" t="s">
        <v>151</v>
      </c>
      <c r="BM7" s="24" t="s">
        <v>151</v>
      </c>
      <c r="BN7" s="24" t="s">
        <v>151</v>
      </c>
      <c r="BO7" s="24" t="s">
        <v>151</v>
      </c>
      <c r="BP7" s="24" t="s">
        <v>931</v>
      </c>
      <c r="BQ7" s="24" t="s">
        <v>931</v>
      </c>
      <c r="BR7" s="24" t="s">
        <v>151</v>
      </c>
      <c r="BS7" s="24" t="s">
        <v>151</v>
      </c>
      <c r="BT7" s="24" t="s">
        <v>151</v>
      </c>
      <c r="BU7" s="24" t="s">
        <v>151</v>
      </c>
      <c r="BV7" s="24" t="s">
        <v>1498</v>
      </c>
      <c r="BW7" s="24" t="s">
        <v>1488</v>
      </c>
      <c r="BX7" s="24" t="s">
        <v>1495</v>
      </c>
      <c r="BY7" s="24" t="s">
        <v>162</v>
      </c>
      <c r="BZ7" s="24" t="s">
        <v>171</v>
      </c>
      <c r="CA7" s="24" t="s">
        <v>176</v>
      </c>
      <c r="CB7" s="24" t="s">
        <v>184</v>
      </c>
      <c r="CC7" s="24" t="s">
        <v>1499</v>
      </c>
      <c r="CD7" s="24" t="s">
        <v>155</v>
      </c>
      <c r="CE7" s="24" t="s">
        <v>320</v>
      </c>
      <c r="CF7" s="24" t="s">
        <v>208</v>
      </c>
      <c r="CG7" s="24" t="s">
        <v>214</v>
      </c>
      <c r="CH7" s="24" t="s">
        <v>931</v>
      </c>
      <c r="CI7" s="23"/>
      <c r="CJ7" s="23"/>
      <c r="CK7" s="24">
        <v>3</v>
      </c>
      <c r="CL7" s="24">
        <v>3</v>
      </c>
      <c r="CM7" s="24">
        <v>1</v>
      </c>
      <c r="CN7" s="23"/>
    </row>
    <row r="8" spans="1:92" x14ac:dyDescent="0.2">
      <c r="A8" s="25">
        <v>42342.541583472223</v>
      </c>
      <c r="B8" s="24">
        <v>3</v>
      </c>
      <c r="C8" s="24">
        <v>5</v>
      </c>
      <c r="D8" s="24">
        <v>5</v>
      </c>
      <c r="E8" s="24">
        <v>1</v>
      </c>
      <c r="F8" s="24">
        <v>3</v>
      </c>
      <c r="G8" s="24">
        <v>5</v>
      </c>
      <c r="H8" s="24">
        <v>2</v>
      </c>
      <c r="I8" s="24">
        <v>3</v>
      </c>
      <c r="J8" s="24">
        <v>4</v>
      </c>
      <c r="K8" s="24">
        <v>4</v>
      </c>
      <c r="L8" s="24">
        <v>4</v>
      </c>
      <c r="M8" s="24">
        <v>2</v>
      </c>
      <c r="N8" s="24">
        <v>1</v>
      </c>
      <c r="O8" s="24">
        <v>5</v>
      </c>
      <c r="P8" s="24">
        <v>5</v>
      </c>
      <c r="Q8" s="24">
        <v>5</v>
      </c>
      <c r="R8" s="24">
        <v>5</v>
      </c>
      <c r="S8" s="24">
        <v>2</v>
      </c>
      <c r="T8" s="24">
        <v>5</v>
      </c>
      <c r="U8" s="23"/>
      <c r="V8" s="23"/>
      <c r="W8" s="24">
        <v>3</v>
      </c>
      <c r="X8" s="24">
        <v>2</v>
      </c>
      <c r="Y8" s="24">
        <v>1</v>
      </c>
      <c r="Z8" s="24">
        <v>4</v>
      </c>
      <c r="AA8" s="24">
        <v>3</v>
      </c>
      <c r="AB8" s="24">
        <v>4</v>
      </c>
      <c r="AC8" s="24">
        <v>2</v>
      </c>
      <c r="AD8" s="24">
        <v>4</v>
      </c>
      <c r="AE8" s="24">
        <v>2</v>
      </c>
      <c r="AF8" s="24">
        <v>3</v>
      </c>
      <c r="AG8" s="24">
        <v>3</v>
      </c>
      <c r="AH8" s="24">
        <v>5</v>
      </c>
      <c r="AI8" s="24">
        <v>4</v>
      </c>
      <c r="AJ8" s="24">
        <v>3</v>
      </c>
      <c r="AK8" s="24">
        <v>5</v>
      </c>
      <c r="AL8" s="24">
        <v>1</v>
      </c>
      <c r="AM8" s="24">
        <v>3</v>
      </c>
      <c r="AN8" s="24">
        <v>4</v>
      </c>
      <c r="AO8" s="24">
        <v>2</v>
      </c>
      <c r="AP8" s="24">
        <v>3</v>
      </c>
      <c r="AQ8" s="24">
        <v>4</v>
      </c>
      <c r="AR8" s="24">
        <v>4</v>
      </c>
      <c r="AS8" s="24">
        <v>5</v>
      </c>
      <c r="AT8" s="24">
        <v>3</v>
      </c>
      <c r="AU8" s="24">
        <v>1</v>
      </c>
      <c r="AV8" s="24">
        <v>5</v>
      </c>
      <c r="AW8" s="24">
        <v>5</v>
      </c>
      <c r="AX8" s="24">
        <v>5</v>
      </c>
      <c r="AY8" s="24">
        <v>4</v>
      </c>
      <c r="AZ8" s="24">
        <v>2</v>
      </c>
      <c r="BA8" s="24">
        <v>4</v>
      </c>
      <c r="BB8" s="23"/>
      <c r="BC8" s="23"/>
      <c r="BD8" s="23"/>
      <c r="BE8" s="24">
        <v>5</v>
      </c>
      <c r="BF8" s="24">
        <v>5</v>
      </c>
      <c r="BG8" s="24">
        <v>4</v>
      </c>
      <c r="BH8" s="24">
        <v>3</v>
      </c>
      <c r="BI8" s="24">
        <v>3</v>
      </c>
      <c r="BJ8" s="24">
        <v>4</v>
      </c>
      <c r="BK8" s="24" t="s">
        <v>931</v>
      </c>
      <c r="BL8" s="24" t="s">
        <v>151</v>
      </c>
      <c r="BM8" s="24" t="s">
        <v>151</v>
      </c>
      <c r="BN8" s="24" t="s">
        <v>151</v>
      </c>
      <c r="BO8" s="24" t="s">
        <v>151</v>
      </c>
      <c r="BP8" s="24" t="s">
        <v>151</v>
      </c>
      <c r="BQ8" s="24" t="s">
        <v>1485</v>
      </c>
      <c r="BR8" s="24" t="s">
        <v>1485</v>
      </c>
      <c r="BS8" s="24" t="s">
        <v>151</v>
      </c>
      <c r="BT8" s="24" t="s">
        <v>151</v>
      </c>
      <c r="BU8" s="24" t="s">
        <v>151</v>
      </c>
      <c r="BV8" s="24" t="s">
        <v>150</v>
      </c>
      <c r="BW8" s="24" t="s">
        <v>1492</v>
      </c>
      <c r="BX8" s="24" t="s">
        <v>1495</v>
      </c>
      <c r="BY8" s="24" t="s">
        <v>162</v>
      </c>
      <c r="BZ8" s="24" t="s">
        <v>171</v>
      </c>
      <c r="CA8" s="24" t="s">
        <v>176</v>
      </c>
      <c r="CB8" s="24" t="s">
        <v>589</v>
      </c>
      <c r="CC8" s="24" t="s">
        <v>1500</v>
      </c>
      <c r="CD8" s="24" t="s">
        <v>192</v>
      </c>
      <c r="CE8" s="24" t="s">
        <v>203</v>
      </c>
      <c r="CF8" s="24" t="s">
        <v>208</v>
      </c>
      <c r="CG8" s="24" t="s">
        <v>214</v>
      </c>
      <c r="CH8" s="24" t="s">
        <v>931</v>
      </c>
      <c r="CI8" s="23"/>
      <c r="CJ8" s="24" t="s">
        <v>1501</v>
      </c>
      <c r="CK8" s="24">
        <v>2</v>
      </c>
      <c r="CL8" s="24">
        <v>1</v>
      </c>
      <c r="CM8" s="24">
        <v>5</v>
      </c>
      <c r="CN8" s="23"/>
    </row>
    <row r="9" spans="1:92" x14ac:dyDescent="0.2">
      <c r="A9" s="25">
        <v>42343.314809270829</v>
      </c>
      <c r="B9" s="24">
        <v>3</v>
      </c>
      <c r="C9" s="24">
        <v>5</v>
      </c>
      <c r="D9" s="24">
        <v>5</v>
      </c>
      <c r="E9" s="24">
        <v>4</v>
      </c>
      <c r="F9" s="24">
        <v>1</v>
      </c>
      <c r="G9" s="24">
        <v>4</v>
      </c>
      <c r="H9" s="24">
        <v>4</v>
      </c>
      <c r="I9" s="24">
        <v>3</v>
      </c>
      <c r="J9" s="24">
        <v>4</v>
      </c>
      <c r="K9" s="24">
        <v>5</v>
      </c>
      <c r="L9" s="24">
        <v>4</v>
      </c>
      <c r="M9" s="24">
        <v>3</v>
      </c>
      <c r="N9" s="24">
        <v>1</v>
      </c>
      <c r="O9" s="24">
        <v>5</v>
      </c>
      <c r="P9" s="24">
        <v>4</v>
      </c>
      <c r="Q9" s="24">
        <v>5</v>
      </c>
      <c r="R9" s="24">
        <v>5</v>
      </c>
      <c r="S9" s="24">
        <v>1</v>
      </c>
      <c r="T9" s="24">
        <v>2</v>
      </c>
      <c r="U9" s="23"/>
      <c r="V9" s="23"/>
      <c r="W9" s="24">
        <v>3</v>
      </c>
      <c r="X9" s="24">
        <v>1</v>
      </c>
      <c r="Y9" s="24">
        <v>4</v>
      </c>
      <c r="Z9" s="24">
        <v>3</v>
      </c>
      <c r="AA9" s="24">
        <v>3</v>
      </c>
      <c r="AB9" s="24">
        <v>2</v>
      </c>
      <c r="AC9" s="24">
        <v>4</v>
      </c>
      <c r="AD9" s="24">
        <v>3</v>
      </c>
      <c r="AE9" s="24">
        <v>1</v>
      </c>
      <c r="AF9" s="24">
        <v>2</v>
      </c>
      <c r="AG9" s="24">
        <v>3</v>
      </c>
      <c r="AH9" s="24">
        <v>3</v>
      </c>
      <c r="AI9" s="24">
        <v>2</v>
      </c>
      <c r="AJ9" s="24">
        <v>4</v>
      </c>
      <c r="AK9" s="24">
        <v>5</v>
      </c>
      <c r="AL9" s="24">
        <v>4</v>
      </c>
      <c r="AM9" s="24">
        <v>1</v>
      </c>
      <c r="AN9" s="24">
        <v>4</v>
      </c>
      <c r="AO9" s="24">
        <v>4</v>
      </c>
      <c r="AP9" s="24">
        <v>3</v>
      </c>
      <c r="AQ9" s="24">
        <v>4</v>
      </c>
      <c r="AR9" s="24">
        <v>5</v>
      </c>
      <c r="AS9" s="24">
        <v>5</v>
      </c>
      <c r="AT9" s="24">
        <v>4</v>
      </c>
      <c r="AU9" s="24">
        <v>2</v>
      </c>
      <c r="AV9" s="24">
        <v>5</v>
      </c>
      <c r="AW9" s="24">
        <v>4</v>
      </c>
      <c r="AX9" s="24">
        <v>5</v>
      </c>
      <c r="AY9" s="24">
        <v>4</v>
      </c>
      <c r="AZ9" s="24">
        <v>2</v>
      </c>
      <c r="BA9" s="24">
        <v>2</v>
      </c>
      <c r="BB9" s="23"/>
      <c r="BC9" s="23"/>
      <c r="BD9" s="23"/>
      <c r="BE9" s="24">
        <v>5</v>
      </c>
      <c r="BF9" s="24">
        <v>3</v>
      </c>
      <c r="BG9" s="24">
        <v>2</v>
      </c>
      <c r="BH9" s="24">
        <v>3</v>
      </c>
      <c r="BI9" s="24">
        <v>4</v>
      </c>
      <c r="BJ9" s="24">
        <v>4</v>
      </c>
      <c r="BK9" s="24" t="s">
        <v>151</v>
      </c>
      <c r="BL9" s="24" t="s">
        <v>151</v>
      </c>
      <c r="BM9" s="24" t="s">
        <v>151</v>
      </c>
      <c r="BN9" s="24" t="s">
        <v>151</v>
      </c>
      <c r="BO9" s="24" t="s">
        <v>151</v>
      </c>
      <c r="BP9" s="24" t="s">
        <v>151</v>
      </c>
      <c r="BQ9" s="24" t="s">
        <v>151</v>
      </c>
      <c r="BR9" s="24" t="s">
        <v>151</v>
      </c>
      <c r="BS9" s="24" t="s">
        <v>151</v>
      </c>
      <c r="BT9" s="24" t="s">
        <v>151</v>
      </c>
      <c r="BU9" s="24" t="s">
        <v>151</v>
      </c>
      <c r="BV9" s="24" t="s">
        <v>150</v>
      </c>
      <c r="BW9" s="24" t="s">
        <v>1502</v>
      </c>
      <c r="BX9" s="24" t="s">
        <v>1503</v>
      </c>
      <c r="BY9" s="24" t="s">
        <v>163</v>
      </c>
      <c r="BZ9" s="24" t="s">
        <v>170</v>
      </c>
      <c r="CA9" s="24" t="s">
        <v>176</v>
      </c>
      <c r="CB9" s="24" t="s">
        <v>183</v>
      </c>
      <c r="CC9" s="23"/>
      <c r="CD9" s="24" t="s">
        <v>202</v>
      </c>
      <c r="CE9" s="24" t="s">
        <v>453</v>
      </c>
      <c r="CF9" s="24" t="s">
        <v>208</v>
      </c>
      <c r="CG9" s="24" t="s">
        <v>214</v>
      </c>
      <c r="CH9" s="24" t="s">
        <v>151</v>
      </c>
      <c r="CI9" s="23"/>
      <c r="CJ9" s="24" t="s">
        <v>1504</v>
      </c>
      <c r="CK9" s="24">
        <v>5</v>
      </c>
      <c r="CL9" s="24">
        <v>4</v>
      </c>
      <c r="CM9" s="24">
        <v>2</v>
      </c>
      <c r="CN9" s="23"/>
    </row>
    <row r="10" spans="1:92" x14ac:dyDescent="0.2">
      <c r="A10" s="25">
        <v>42343.323818784724</v>
      </c>
      <c r="B10" s="24">
        <v>3</v>
      </c>
      <c r="C10" s="24">
        <v>3</v>
      </c>
      <c r="D10" s="24">
        <v>3</v>
      </c>
      <c r="E10" s="24">
        <v>5</v>
      </c>
      <c r="F10" s="24">
        <v>5</v>
      </c>
      <c r="G10" s="24">
        <v>5</v>
      </c>
      <c r="H10" s="24">
        <v>2</v>
      </c>
      <c r="I10" s="24">
        <v>5</v>
      </c>
      <c r="J10" s="24">
        <v>5</v>
      </c>
      <c r="K10" s="24">
        <v>4</v>
      </c>
      <c r="L10" s="24">
        <v>5</v>
      </c>
      <c r="M10" s="24">
        <v>4</v>
      </c>
      <c r="N10" s="24">
        <v>3</v>
      </c>
      <c r="O10" s="24">
        <v>5</v>
      </c>
      <c r="P10" s="24">
        <v>5</v>
      </c>
      <c r="Q10" s="24">
        <v>5</v>
      </c>
      <c r="R10" s="24">
        <v>4</v>
      </c>
      <c r="S10" s="24">
        <v>4</v>
      </c>
      <c r="T10" s="24">
        <v>3</v>
      </c>
      <c r="U10" s="23"/>
      <c r="V10" s="23"/>
      <c r="W10" s="24">
        <v>1</v>
      </c>
      <c r="X10" s="24">
        <v>2</v>
      </c>
      <c r="Y10" s="24">
        <v>3</v>
      </c>
      <c r="Z10" s="24">
        <v>4</v>
      </c>
      <c r="AA10" s="24">
        <v>3</v>
      </c>
      <c r="AB10" s="24">
        <v>2</v>
      </c>
      <c r="AC10" s="24">
        <v>2</v>
      </c>
      <c r="AD10" s="24">
        <v>2</v>
      </c>
      <c r="AE10" s="24">
        <v>2</v>
      </c>
      <c r="AF10" s="24">
        <v>1</v>
      </c>
      <c r="AG10" s="24">
        <v>3</v>
      </c>
      <c r="AH10" s="24">
        <v>5</v>
      </c>
      <c r="AI10" s="24">
        <v>1</v>
      </c>
      <c r="AJ10" s="24">
        <v>3</v>
      </c>
      <c r="AK10" s="24">
        <v>3</v>
      </c>
      <c r="AL10" s="24">
        <v>5</v>
      </c>
      <c r="AM10" s="24">
        <v>5</v>
      </c>
      <c r="AN10" s="24">
        <v>4</v>
      </c>
      <c r="AO10" s="24">
        <v>2</v>
      </c>
      <c r="AP10" s="24">
        <v>5</v>
      </c>
      <c r="AQ10" s="24">
        <v>5</v>
      </c>
      <c r="AR10" s="24">
        <v>4</v>
      </c>
      <c r="AS10" s="24">
        <v>5</v>
      </c>
      <c r="AT10" s="24">
        <v>4</v>
      </c>
      <c r="AU10" s="24">
        <v>3</v>
      </c>
      <c r="AV10" s="24">
        <v>5</v>
      </c>
      <c r="AW10" s="24">
        <v>5</v>
      </c>
      <c r="AX10" s="24">
        <v>5</v>
      </c>
      <c r="AY10" s="24">
        <v>4</v>
      </c>
      <c r="AZ10" s="24">
        <v>3</v>
      </c>
      <c r="BA10" s="24">
        <v>4</v>
      </c>
      <c r="BB10" s="23"/>
      <c r="BC10" s="23"/>
      <c r="BD10" s="23"/>
      <c r="BE10" s="24">
        <v>5</v>
      </c>
      <c r="BF10" s="24">
        <v>5</v>
      </c>
      <c r="BG10" s="24">
        <v>5</v>
      </c>
      <c r="BH10" s="24">
        <v>5</v>
      </c>
      <c r="BI10" s="24">
        <v>5</v>
      </c>
      <c r="BJ10" s="24">
        <v>5</v>
      </c>
      <c r="BK10" s="24" t="s">
        <v>151</v>
      </c>
      <c r="BL10" s="24" t="s">
        <v>151</v>
      </c>
      <c r="BM10" s="24" t="s">
        <v>151</v>
      </c>
      <c r="BN10" s="24" t="s">
        <v>151</v>
      </c>
      <c r="BO10" s="24" t="s">
        <v>151</v>
      </c>
      <c r="BP10" s="24" t="s">
        <v>151</v>
      </c>
      <c r="BQ10" s="24" t="s">
        <v>151</v>
      </c>
      <c r="BR10" s="24" t="s">
        <v>151</v>
      </c>
      <c r="BS10" s="24" t="s">
        <v>151</v>
      </c>
      <c r="BT10" s="24" t="s">
        <v>151</v>
      </c>
      <c r="BU10" s="24" t="s">
        <v>151</v>
      </c>
      <c r="BV10" s="24" t="s">
        <v>146</v>
      </c>
      <c r="BW10" s="24" t="s">
        <v>1505</v>
      </c>
      <c r="BX10" s="24" t="s">
        <v>1506</v>
      </c>
      <c r="BY10" s="24" t="s">
        <v>162</v>
      </c>
      <c r="BZ10" s="24" t="s">
        <v>171</v>
      </c>
      <c r="CA10" s="24" t="s">
        <v>176</v>
      </c>
      <c r="CB10" s="24" t="s">
        <v>183</v>
      </c>
      <c r="CC10" s="24" t="s">
        <v>726</v>
      </c>
      <c r="CD10" s="24" t="s">
        <v>202</v>
      </c>
      <c r="CE10" s="24" t="s">
        <v>453</v>
      </c>
      <c r="CF10" s="24" t="s">
        <v>208</v>
      </c>
      <c r="CG10" s="24" t="s">
        <v>214</v>
      </c>
      <c r="CH10" s="24" t="s">
        <v>931</v>
      </c>
      <c r="CI10" s="23"/>
      <c r="CJ10" s="24" t="s">
        <v>1507</v>
      </c>
      <c r="CK10" s="24">
        <v>5</v>
      </c>
      <c r="CL10" s="24">
        <v>5</v>
      </c>
      <c r="CM10" s="24">
        <v>3</v>
      </c>
      <c r="CN10" s="23"/>
    </row>
    <row r="11" spans="1:92" x14ac:dyDescent="0.2">
      <c r="A11" s="25">
        <v>42345.427902291667</v>
      </c>
      <c r="B11" s="24">
        <v>1</v>
      </c>
      <c r="C11" s="24">
        <v>5</v>
      </c>
      <c r="D11" s="24">
        <v>4</v>
      </c>
      <c r="E11" s="24">
        <v>4</v>
      </c>
      <c r="F11" s="24">
        <v>1</v>
      </c>
      <c r="G11" s="24">
        <v>5</v>
      </c>
      <c r="H11" s="24">
        <v>2</v>
      </c>
      <c r="I11" s="24">
        <v>2</v>
      </c>
      <c r="J11" s="24">
        <v>3</v>
      </c>
      <c r="K11" s="24">
        <v>1</v>
      </c>
      <c r="L11" s="24">
        <v>1</v>
      </c>
      <c r="M11" s="24">
        <v>3</v>
      </c>
      <c r="N11" s="24">
        <v>1</v>
      </c>
      <c r="O11" s="24">
        <v>1</v>
      </c>
      <c r="P11" s="24">
        <v>2</v>
      </c>
      <c r="Q11" s="24">
        <v>2</v>
      </c>
      <c r="R11" s="24">
        <v>5</v>
      </c>
      <c r="S11" s="24">
        <v>1</v>
      </c>
      <c r="T11" s="24">
        <v>1</v>
      </c>
      <c r="U11" s="23"/>
      <c r="V11" s="23"/>
      <c r="W11" s="24">
        <v>4</v>
      </c>
      <c r="X11" s="24">
        <v>4</v>
      </c>
      <c r="Y11" s="24">
        <v>2</v>
      </c>
      <c r="Z11" s="24">
        <v>2</v>
      </c>
      <c r="AA11" s="24">
        <v>3</v>
      </c>
      <c r="AB11" s="24">
        <v>2</v>
      </c>
      <c r="AC11" s="24">
        <v>5</v>
      </c>
      <c r="AD11" s="24">
        <v>3</v>
      </c>
      <c r="AE11" s="24">
        <v>4</v>
      </c>
      <c r="AF11" s="24">
        <v>3</v>
      </c>
      <c r="AG11" s="24">
        <v>4</v>
      </c>
      <c r="AH11" s="24">
        <v>3</v>
      </c>
      <c r="AI11" s="24">
        <v>2</v>
      </c>
      <c r="AJ11" s="24">
        <v>1</v>
      </c>
      <c r="AK11" s="24">
        <v>5</v>
      </c>
      <c r="AL11" s="24">
        <v>4</v>
      </c>
      <c r="AM11" s="24">
        <v>1</v>
      </c>
      <c r="AN11" s="24">
        <v>5</v>
      </c>
      <c r="AO11" s="24">
        <v>2</v>
      </c>
      <c r="AP11" s="24">
        <v>3</v>
      </c>
      <c r="AQ11" s="24">
        <v>3</v>
      </c>
      <c r="AR11" s="24">
        <v>1</v>
      </c>
      <c r="AS11" s="24">
        <v>1</v>
      </c>
      <c r="AT11" s="24">
        <v>4</v>
      </c>
      <c r="AU11" s="24">
        <v>1</v>
      </c>
      <c r="AV11" s="24">
        <v>1</v>
      </c>
      <c r="AW11" s="24">
        <v>2</v>
      </c>
      <c r="AX11" s="24">
        <v>1</v>
      </c>
      <c r="AY11" s="24">
        <v>5</v>
      </c>
      <c r="AZ11" s="24">
        <v>1</v>
      </c>
      <c r="BA11" s="24">
        <v>1</v>
      </c>
      <c r="BB11" s="23"/>
      <c r="BC11" s="23"/>
      <c r="BD11" s="23"/>
      <c r="BE11" s="24">
        <v>5</v>
      </c>
      <c r="BF11" s="24">
        <v>4</v>
      </c>
      <c r="BG11" s="24">
        <v>4</v>
      </c>
      <c r="BH11" s="24">
        <v>4</v>
      </c>
      <c r="BI11" s="24">
        <v>4</v>
      </c>
      <c r="BJ11" s="24">
        <v>4</v>
      </c>
      <c r="BK11" s="24" t="s">
        <v>931</v>
      </c>
      <c r="BL11" s="24" t="s">
        <v>151</v>
      </c>
      <c r="BM11" s="24" t="s">
        <v>151</v>
      </c>
      <c r="BN11" s="24" t="s">
        <v>151</v>
      </c>
      <c r="BO11" s="24" t="s">
        <v>931</v>
      </c>
      <c r="BP11" s="24" t="s">
        <v>931</v>
      </c>
      <c r="BQ11" s="24" t="s">
        <v>931</v>
      </c>
      <c r="BR11" s="24" t="s">
        <v>151</v>
      </c>
      <c r="BS11" s="24" t="s">
        <v>151</v>
      </c>
      <c r="BT11" s="24" t="s">
        <v>151</v>
      </c>
      <c r="BU11" s="24" t="s">
        <v>931</v>
      </c>
      <c r="BV11" s="23"/>
      <c r="BW11" s="23"/>
      <c r="BX11" s="23"/>
      <c r="BY11" s="24" t="s">
        <v>162</v>
      </c>
      <c r="BZ11" s="24" t="s">
        <v>169</v>
      </c>
      <c r="CA11" s="24" t="s">
        <v>176</v>
      </c>
      <c r="CB11" s="24" t="s">
        <v>183</v>
      </c>
      <c r="CC11" s="24" t="s">
        <v>1508</v>
      </c>
      <c r="CD11" s="24" t="s">
        <v>153</v>
      </c>
      <c r="CE11" s="24" t="s">
        <v>204</v>
      </c>
      <c r="CF11" s="24" t="s">
        <v>208</v>
      </c>
      <c r="CG11" s="24" t="s">
        <v>214</v>
      </c>
      <c r="CH11" s="24" t="s">
        <v>151</v>
      </c>
      <c r="CI11" s="23"/>
      <c r="CJ11" s="23"/>
      <c r="CK11" s="24">
        <v>1</v>
      </c>
      <c r="CL11" s="24">
        <v>1</v>
      </c>
      <c r="CM11" s="24">
        <v>1</v>
      </c>
      <c r="CN11" s="23"/>
    </row>
    <row r="12" spans="1:92" x14ac:dyDescent="0.2">
      <c r="A12" s="25">
        <v>42345.873934409727</v>
      </c>
      <c r="B12" s="24">
        <v>3</v>
      </c>
      <c r="C12" s="24">
        <v>5</v>
      </c>
      <c r="D12" s="24">
        <v>2</v>
      </c>
      <c r="E12" s="24">
        <v>3</v>
      </c>
      <c r="F12" s="24">
        <v>2</v>
      </c>
      <c r="G12" s="24">
        <v>5</v>
      </c>
      <c r="H12" s="24">
        <v>3</v>
      </c>
      <c r="I12" s="24">
        <v>5</v>
      </c>
      <c r="J12" s="24">
        <v>5</v>
      </c>
      <c r="K12" s="24">
        <v>3</v>
      </c>
      <c r="L12" s="24">
        <v>3</v>
      </c>
      <c r="M12" s="24" t="s">
        <v>5</v>
      </c>
      <c r="N12" s="24">
        <v>3</v>
      </c>
      <c r="O12" s="24">
        <v>5</v>
      </c>
      <c r="P12" s="24">
        <v>3</v>
      </c>
      <c r="Q12" s="24">
        <v>3</v>
      </c>
      <c r="R12" s="24">
        <v>2</v>
      </c>
      <c r="S12" s="24">
        <v>2</v>
      </c>
      <c r="T12" s="24">
        <v>5</v>
      </c>
      <c r="U12" s="23"/>
      <c r="V12" s="23"/>
      <c r="W12" s="24">
        <v>5</v>
      </c>
      <c r="X12" s="24">
        <v>1</v>
      </c>
      <c r="Y12" s="24">
        <v>4</v>
      </c>
      <c r="Z12" s="24">
        <v>5</v>
      </c>
      <c r="AA12" s="24">
        <v>4</v>
      </c>
      <c r="AB12" s="24">
        <v>3</v>
      </c>
      <c r="AC12" s="24">
        <v>5</v>
      </c>
      <c r="AD12" s="24">
        <v>5</v>
      </c>
      <c r="AE12" s="24">
        <v>3</v>
      </c>
      <c r="AF12" s="24">
        <v>5</v>
      </c>
      <c r="AG12" s="24">
        <v>5</v>
      </c>
      <c r="AH12" s="24">
        <v>4</v>
      </c>
      <c r="AI12" s="24">
        <v>1</v>
      </c>
      <c r="AJ12" s="24">
        <v>5</v>
      </c>
      <c r="AK12" s="24">
        <v>5</v>
      </c>
      <c r="AL12" s="24">
        <v>5</v>
      </c>
      <c r="AM12" s="24">
        <v>2</v>
      </c>
      <c r="AN12" s="24">
        <v>5</v>
      </c>
      <c r="AO12" s="24">
        <v>2</v>
      </c>
      <c r="AP12" s="24">
        <v>5</v>
      </c>
      <c r="AQ12" s="24">
        <v>5</v>
      </c>
      <c r="AR12" s="24">
        <v>2</v>
      </c>
      <c r="AS12" s="24">
        <v>2</v>
      </c>
      <c r="AT12" s="24" t="s">
        <v>5</v>
      </c>
      <c r="AU12" s="24">
        <v>2</v>
      </c>
      <c r="AV12" s="24">
        <v>5</v>
      </c>
      <c r="AW12" s="24">
        <v>4</v>
      </c>
      <c r="AX12" s="24">
        <v>5</v>
      </c>
      <c r="AY12" s="24">
        <v>2</v>
      </c>
      <c r="AZ12" s="24">
        <v>2</v>
      </c>
      <c r="BA12" s="24">
        <v>2</v>
      </c>
      <c r="BB12" s="23"/>
      <c r="BC12" s="23"/>
      <c r="BD12" s="23"/>
      <c r="BE12" s="24">
        <v>5</v>
      </c>
      <c r="BF12" s="24">
        <v>5</v>
      </c>
      <c r="BG12" s="24">
        <v>4</v>
      </c>
      <c r="BH12" s="24">
        <v>4</v>
      </c>
      <c r="BI12" s="24">
        <v>4</v>
      </c>
      <c r="BJ12" s="24">
        <v>5</v>
      </c>
      <c r="BK12" s="24" t="s">
        <v>931</v>
      </c>
      <c r="BL12" s="24" t="s">
        <v>151</v>
      </c>
      <c r="BM12" s="24" t="s">
        <v>151</v>
      </c>
      <c r="BN12" s="24" t="s">
        <v>151</v>
      </c>
      <c r="BO12" s="24" t="s">
        <v>151</v>
      </c>
      <c r="BP12" s="24" t="s">
        <v>151</v>
      </c>
      <c r="BQ12" s="24" t="s">
        <v>931</v>
      </c>
      <c r="BR12" s="24" t="s">
        <v>1485</v>
      </c>
      <c r="BS12" s="24" t="s">
        <v>1485</v>
      </c>
      <c r="BT12" s="24" t="s">
        <v>1485</v>
      </c>
      <c r="BU12" s="24" t="s">
        <v>151</v>
      </c>
      <c r="BV12" s="24" t="s">
        <v>150</v>
      </c>
      <c r="BW12" s="24" t="s">
        <v>1488</v>
      </c>
      <c r="BX12" s="24" t="s">
        <v>1495</v>
      </c>
      <c r="BY12" s="24" t="s">
        <v>162</v>
      </c>
      <c r="BZ12" s="24" t="s">
        <v>171</v>
      </c>
      <c r="CA12" s="24" t="s">
        <v>176</v>
      </c>
      <c r="CB12" s="24" t="s">
        <v>183</v>
      </c>
      <c r="CC12" s="24" t="s">
        <v>1509</v>
      </c>
      <c r="CD12" s="24" t="s">
        <v>202</v>
      </c>
      <c r="CE12" s="24" t="s">
        <v>941</v>
      </c>
      <c r="CF12" s="24" t="s">
        <v>209</v>
      </c>
      <c r="CG12" s="24" t="s">
        <v>215</v>
      </c>
      <c r="CH12" s="24" t="s">
        <v>1485</v>
      </c>
      <c r="CI12" s="23"/>
      <c r="CJ12" s="23"/>
      <c r="CK12" s="24">
        <v>4</v>
      </c>
      <c r="CL12" s="24">
        <v>3</v>
      </c>
      <c r="CM12" s="24">
        <v>4</v>
      </c>
      <c r="CN12" s="23"/>
    </row>
    <row r="13" spans="1:92" x14ac:dyDescent="0.2">
      <c r="A13" s="25">
        <v>42346.581674641202</v>
      </c>
      <c r="B13" s="24">
        <v>2</v>
      </c>
      <c r="C13" s="24">
        <v>2</v>
      </c>
      <c r="D13" s="24">
        <v>4</v>
      </c>
      <c r="E13" s="24">
        <v>3</v>
      </c>
      <c r="F13" s="24">
        <v>1</v>
      </c>
      <c r="G13" s="24">
        <v>3</v>
      </c>
      <c r="H13" s="24">
        <v>1</v>
      </c>
      <c r="I13" s="24">
        <v>3</v>
      </c>
      <c r="J13" s="24">
        <v>4</v>
      </c>
      <c r="K13" s="24">
        <v>3</v>
      </c>
      <c r="L13" s="24">
        <v>2</v>
      </c>
      <c r="M13" s="24">
        <v>5</v>
      </c>
      <c r="N13" s="24">
        <v>3</v>
      </c>
      <c r="O13" s="24">
        <v>5</v>
      </c>
      <c r="P13" s="24">
        <v>2</v>
      </c>
      <c r="Q13" s="24">
        <v>5</v>
      </c>
      <c r="R13" s="24">
        <v>5</v>
      </c>
      <c r="S13" s="24">
        <v>2</v>
      </c>
      <c r="T13" s="24">
        <v>1</v>
      </c>
      <c r="U13" s="23"/>
      <c r="V13" s="23"/>
      <c r="W13" s="24">
        <v>1</v>
      </c>
      <c r="X13" s="24">
        <v>2</v>
      </c>
      <c r="Y13" s="24">
        <v>3</v>
      </c>
      <c r="Z13" s="24">
        <v>2</v>
      </c>
      <c r="AA13" s="24">
        <v>2</v>
      </c>
      <c r="AB13" s="24">
        <v>1</v>
      </c>
      <c r="AC13" s="24">
        <v>2</v>
      </c>
      <c r="AD13" s="24">
        <v>1</v>
      </c>
      <c r="AE13" s="24">
        <v>1</v>
      </c>
      <c r="AF13" s="24">
        <v>1</v>
      </c>
      <c r="AG13" s="24">
        <v>1</v>
      </c>
      <c r="AH13" s="24">
        <v>4</v>
      </c>
      <c r="AI13" s="24">
        <v>3</v>
      </c>
      <c r="AJ13" s="24">
        <v>3</v>
      </c>
      <c r="AK13" s="24">
        <v>1</v>
      </c>
      <c r="AL13" s="24">
        <v>4</v>
      </c>
      <c r="AM13" s="24">
        <v>1</v>
      </c>
      <c r="AN13" s="24">
        <v>3</v>
      </c>
      <c r="AO13" s="24">
        <v>1</v>
      </c>
      <c r="AP13" s="24">
        <v>5</v>
      </c>
      <c r="AQ13" s="24">
        <v>5</v>
      </c>
      <c r="AR13" s="24">
        <v>3</v>
      </c>
      <c r="AS13" s="24">
        <v>3</v>
      </c>
      <c r="AT13" s="24">
        <v>5</v>
      </c>
      <c r="AU13" s="24">
        <v>3</v>
      </c>
      <c r="AV13" s="24">
        <v>4</v>
      </c>
      <c r="AW13" s="24">
        <v>3</v>
      </c>
      <c r="AX13" s="24">
        <v>5</v>
      </c>
      <c r="AY13" s="24">
        <v>5</v>
      </c>
      <c r="AZ13" s="24">
        <v>3</v>
      </c>
      <c r="BA13" s="24">
        <v>1</v>
      </c>
      <c r="BB13" s="23"/>
      <c r="BC13" s="23"/>
      <c r="BD13" s="23"/>
      <c r="BE13" s="24">
        <v>4</v>
      </c>
      <c r="BF13" s="24">
        <v>5</v>
      </c>
      <c r="BG13" s="24">
        <v>3</v>
      </c>
      <c r="BH13" s="24">
        <v>5</v>
      </c>
      <c r="BI13" s="24">
        <v>5</v>
      </c>
      <c r="BJ13" s="24">
        <v>5</v>
      </c>
      <c r="BK13" s="24" t="s">
        <v>151</v>
      </c>
      <c r="BL13" s="24" t="s">
        <v>931</v>
      </c>
      <c r="BM13" s="24" t="s">
        <v>151</v>
      </c>
      <c r="BN13" s="24" t="s">
        <v>151</v>
      </c>
      <c r="BO13" s="24" t="s">
        <v>151</v>
      </c>
      <c r="BP13" s="24" t="s">
        <v>151</v>
      </c>
      <c r="BQ13" s="24" t="s">
        <v>1485</v>
      </c>
      <c r="BR13" s="24" t="s">
        <v>1485</v>
      </c>
      <c r="BS13" s="24" t="s">
        <v>1485</v>
      </c>
      <c r="BT13" s="24" t="s">
        <v>1485</v>
      </c>
      <c r="BU13" s="24" t="s">
        <v>151</v>
      </c>
      <c r="BV13" s="24" t="s">
        <v>150</v>
      </c>
      <c r="BW13" s="24" t="s">
        <v>1488</v>
      </c>
      <c r="BX13" s="24" t="s">
        <v>1495</v>
      </c>
      <c r="BY13" s="24" t="s">
        <v>162</v>
      </c>
      <c r="BZ13" s="24" t="s">
        <v>171</v>
      </c>
      <c r="CA13" s="24" t="s">
        <v>176</v>
      </c>
      <c r="CB13" s="24" t="s">
        <v>183</v>
      </c>
      <c r="CC13" s="24" t="s">
        <v>1321</v>
      </c>
      <c r="CD13" s="24" t="s">
        <v>204</v>
      </c>
      <c r="CE13" s="23"/>
      <c r="CF13" s="24" t="s">
        <v>208</v>
      </c>
      <c r="CG13" s="24" t="s">
        <v>214</v>
      </c>
      <c r="CH13" s="24" t="s">
        <v>1485</v>
      </c>
      <c r="CI13" s="23"/>
      <c r="CJ13" s="23"/>
      <c r="CK13" s="24">
        <v>2</v>
      </c>
      <c r="CL13" s="24">
        <v>3</v>
      </c>
      <c r="CM13" s="24">
        <v>2</v>
      </c>
      <c r="CN13" s="23"/>
    </row>
    <row r="14" spans="1:92" x14ac:dyDescent="0.2">
      <c r="A14" s="25">
        <v>42346.582562905096</v>
      </c>
      <c r="B14" s="24">
        <v>3</v>
      </c>
      <c r="C14" s="24">
        <v>3</v>
      </c>
      <c r="D14" s="24">
        <v>1</v>
      </c>
      <c r="E14" s="24">
        <v>1</v>
      </c>
      <c r="F14" s="24">
        <v>5</v>
      </c>
      <c r="G14" s="24">
        <v>4</v>
      </c>
      <c r="H14" s="24">
        <v>3</v>
      </c>
      <c r="I14" s="24">
        <v>1</v>
      </c>
      <c r="J14" s="24">
        <v>4</v>
      </c>
      <c r="K14" s="24">
        <v>2</v>
      </c>
      <c r="L14" s="24">
        <v>5</v>
      </c>
      <c r="M14" s="24">
        <v>5</v>
      </c>
      <c r="N14" s="24">
        <v>1</v>
      </c>
      <c r="O14" s="24">
        <v>5</v>
      </c>
      <c r="P14" s="24">
        <v>3</v>
      </c>
      <c r="Q14" s="24">
        <v>4</v>
      </c>
      <c r="R14" s="24">
        <v>4</v>
      </c>
      <c r="S14" s="24">
        <v>1</v>
      </c>
      <c r="T14" s="24">
        <v>5</v>
      </c>
      <c r="U14" s="23"/>
      <c r="V14" s="23"/>
      <c r="W14" s="24">
        <v>3</v>
      </c>
      <c r="X14" s="24">
        <v>1</v>
      </c>
      <c r="Y14" s="24">
        <v>5</v>
      </c>
      <c r="Z14" s="24">
        <v>3</v>
      </c>
      <c r="AA14" s="24">
        <v>3</v>
      </c>
      <c r="AB14" s="24">
        <v>1</v>
      </c>
      <c r="AC14" s="24">
        <v>1</v>
      </c>
      <c r="AD14" s="24">
        <v>1</v>
      </c>
      <c r="AE14" s="24">
        <v>1</v>
      </c>
      <c r="AF14" s="24">
        <v>3</v>
      </c>
      <c r="AG14" s="24">
        <v>1</v>
      </c>
      <c r="AH14" s="24">
        <v>3</v>
      </c>
      <c r="AI14" s="24">
        <v>1</v>
      </c>
      <c r="AJ14" s="24">
        <v>3</v>
      </c>
      <c r="AK14" s="24">
        <v>3</v>
      </c>
      <c r="AL14" s="24" t="s">
        <v>5</v>
      </c>
      <c r="AM14" s="24">
        <v>5</v>
      </c>
      <c r="AN14" s="24">
        <v>4</v>
      </c>
      <c r="AO14" s="24">
        <v>4</v>
      </c>
      <c r="AP14" s="24">
        <v>1</v>
      </c>
      <c r="AQ14" s="24">
        <v>4</v>
      </c>
      <c r="AR14" s="24">
        <v>2</v>
      </c>
      <c r="AS14" s="24">
        <v>5</v>
      </c>
      <c r="AT14" s="24">
        <v>3</v>
      </c>
      <c r="AU14" s="24">
        <v>1</v>
      </c>
      <c r="AV14" s="24">
        <v>5</v>
      </c>
      <c r="AW14" s="24">
        <v>3</v>
      </c>
      <c r="AX14" s="24">
        <v>4</v>
      </c>
      <c r="AY14" s="24">
        <v>4</v>
      </c>
      <c r="AZ14" s="24">
        <v>2</v>
      </c>
      <c r="BA14" s="24">
        <v>5</v>
      </c>
      <c r="BB14" s="23"/>
      <c r="BC14" s="23"/>
      <c r="BD14" s="23"/>
      <c r="BE14" s="24">
        <v>3</v>
      </c>
      <c r="BF14" s="24">
        <v>3</v>
      </c>
      <c r="BG14" s="24">
        <v>4</v>
      </c>
      <c r="BH14" s="24">
        <v>3</v>
      </c>
      <c r="BI14" s="24">
        <v>3</v>
      </c>
      <c r="BJ14" s="24">
        <v>4</v>
      </c>
      <c r="BK14" s="24" t="s">
        <v>151</v>
      </c>
      <c r="BL14" s="24" t="s">
        <v>151</v>
      </c>
      <c r="BM14" s="24" t="s">
        <v>151</v>
      </c>
      <c r="BN14" s="24" t="s">
        <v>151</v>
      </c>
      <c r="BO14" s="24" t="s">
        <v>151</v>
      </c>
      <c r="BP14" s="24" t="s">
        <v>151</v>
      </c>
      <c r="BQ14" s="24" t="s">
        <v>931</v>
      </c>
      <c r="BR14" s="24" t="s">
        <v>151</v>
      </c>
      <c r="BS14" s="24" t="s">
        <v>151</v>
      </c>
      <c r="BT14" s="24" t="s">
        <v>151</v>
      </c>
      <c r="BU14" s="24" t="s">
        <v>151</v>
      </c>
      <c r="BV14" s="24" t="s">
        <v>147</v>
      </c>
      <c r="BW14" s="24" t="s">
        <v>1488</v>
      </c>
      <c r="BX14" s="24" t="s">
        <v>1495</v>
      </c>
      <c r="BY14" s="24" t="s">
        <v>163</v>
      </c>
      <c r="BZ14" s="24" t="s">
        <v>169</v>
      </c>
      <c r="CA14" s="24" t="s">
        <v>176</v>
      </c>
      <c r="CB14" s="24" t="s">
        <v>183</v>
      </c>
      <c r="CC14" s="24" t="s">
        <v>345</v>
      </c>
      <c r="CD14" s="24" t="s">
        <v>204</v>
      </c>
      <c r="CE14" s="24" t="s">
        <v>346</v>
      </c>
      <c r="CF14" s="24" t="s">
        <v>208</v>
      </c>
      <c r="CG14" s="24" t="s">
        <v>214</v>
      </c>
      <c r="CH14" s="24" t="s">
        <v>151</v>
      </c>
      <c r="CI14" s="23"/>
      <c r="CJ14" s="23"/>
      <c r="CK14" s="24">
        <v>3</v>
      </c>
      <c r="CL14" s="24">
        <v>3</v>
      </c>
      <c r="CM14" s="24">
        <v>1</v>
      </c>
      <c r="CN14" s="23"/>
    </row>
    <row r="15" spans="1:92" x14ac:dyDescent="0.2">
      <c r="A15" s="25">
        <v>42352.417333391204</v>
      </c>
      <c r="B15" s="24">
        <v>2</v>
      </c>
      <c r="C15" s="24">
        <v>5</v>
      </c>
      <c r="D15" s="24">
        <v>4</v>
      </c>
      <c r="E15" s="24">
        <v>5</v>
      </c>
      <c r="F15" s="24">
        <v>4</v>
      </c>
      <c r="G15" s="24">
        <v>5</v>
      </c>
      <c r="H15" s="24">
        <v>5</v>
      </c>
      <c r="I15" s="24">
        <v>4</v>
      </c>
      <c r="J15" s="24">
        <v>4</v>
      </c>
      <c r="K15" s="24">
        <v>3</v>
      </c>
      <c r="L15" s="24">
        <v>4</v>
      </c>
      <c r="M15" s="24">
        <v>5</v>
      </c>
      <c r="N15" s="24">
        <v>5</v>
      </c>
      <c r="O15" s="24">
        <v>5</v>
      </c>
      <c r="P15" s="24">
        <v>5</v>
      </c>
      <c r="Q15" s="24">
        <v>5</v>
      </c>
      <c r="R15" s="24">
        <v>5</v>
      </c>
      <c r="S15" s="24">
        <v>2</v>
      </c>
      <c r="T15" s="24">
        <v>3</v>
      </c>
      <c r="U15" s="23"/>
      <c r="V15" s="23"/>
      <c r="W15" s="24">
        <v>3</v>
      </c>
      <c r="X15" s="24">
        <v>1</v>
      </c>
      <c r="Y15" s="24">
        <v>4</v>
      </c>
      <c r="Z15" s="24">
        <v>5</v>
      </c>
      <c r="AA15" s="24">
        <v>5</v>
      </c>
      <c r="AB15" s="24">
        <v>3</v>
      </c>
      <c r="AC15" s="24">
        <v>3</v>
      </c>
      <c r="AD15" s="24">
        <v>2</v>
      </c>
      <c r="AE15" s="24">
        <v>1</v>
      </c>
      <c r="AF15" s="24">
        <v>5</v>
      </c>
      <c r="AG15" s="24">
        <v>3</v>
      </c>
      <c r="AH15" s="24">
        <v>4</v>
      </c>
      <c r="AI15" s="24">
        <v>2</v>
      </c>
      <c r="AJ15" s="24">
        <v>5</v>
      </c>
      <c r="AK15" s="24">
        <v>5</v>
      </c>
      <c r="AL15" s="24">
        <v>5</v>
      </c>
      <c r="AM15" s="24">
        <v>4</v>
      </c>
      <c r="AN15" s="24">
        <v>5</v>
      </c>
      <c r="AO15" s="24">
        <v>5</v>
      </c>
      <c r="AP15" s="24">
        <v>5</v>
      </c>
      <c r="AQ15" s="24">
        <v>5</v>
      </c>
      <c r="AR15" s="24">
        <v>4</v>
      </c>
      <c r="AS15" s="24">
        <v>3</v>
      </c>
      <c r="AT15" s="24">
        <v>5</v>
      </c>
      <c r="AU15" s="24">
        <v>5</v>
      </c>
      <c r="AV15" s="24">
        <v>5</v>
      </c>
      <c r="AW15" s="24">
        <v>5</v>
      </c>
      <c r="AX15" s="24">
        <v>5</v>
      </c>
      <c r="AY15" s="24">
        <v>5</v>
      </c>
      <c r="AZ15" s="24">
        <v>3</v>
      </c>
      <c r="BA15" s="24">
        <v>3</v>
      </c>
      <c r="BB15" s="23"/>
      <c r="BC15" s="23"/>
      <c r="BD15" s="23"/>
      <c r="BE15" s="24">
        <v>5</v>
      </c>
      <c r="BF15" s="24">
        <v>5</v>
      </c>
      <c r="BG15" s="24">
        <v>5</v>
      </c>
      <c r="BH15" s="24">
        <v>5</v>
      </c>
      <c r="BI15" s="24">
        <v>5</v>
      </c>
      <c r="BJ15" s="24">
        <v>5</v>
      </c>
      <c r="BK15" s="24" t="s">
        <v>151</v>
      </c>
      <c r="BL15" s="24" t="s">
        <v>151</v>
      </c>
      <c r="BM15" s="24" t="s">
        <v>151</v>
      </c>
      <c r="BN15" s="24" t="s">
        <v>151</v>
      </c>
      <c r="BO15" s="24" t="s">
        <v>151</v>
      </c>
      <c r="BP15" s="24" t="s">
        <v>151</v>
      </c>
      <c r="BQ15" s="24" t="s">
        <v>151</v>
      </c>
      <c r="BR15" s="24" t="s">
        <v>151</v>
      </c>
      <c r="BS15" s="24" t="s">
        <v>151</v>
      </c>
      <c r="BT15" s="24" t="s">
        <v>151</v>
      </c>
      <c r="BU15" s="24" t="s">
        <v>151</v>
      </c>
      <c r="BV15" s="24" t="s">
        <v>1510</v>
      </c>
      <c r="BW15" s="24" t="s">
        <v>923</v>
      </c>
      <c r="BX15" s="24" t="s">
        <v>906</v>
      </c>
      <c r="BY15" s="24" t="s">
        <v>162</v>
      </c>
      <c r="BZ15" s="24" t="s">
        <v>171</v>
      </c>
      <c r="CA15" s="24" t="s">
        <v>177</v>
      </c>
      <c r="CB15" s="24" t="s">
        <v>183</v>
      </c>
      <c r="CC15" s="24" t="s">
        <v>301</v>
      </c>
      <c r="CD15" s="24" t="s">
        <v>192</v>
      </c>
      <c r="CE15" s="24" t="s">
        <v>400</v>
      </c>
      <c r="CF15" s="24" t="s">
        <v>208</v>
      </c>
      <c r="CG15" s="24" t="s">
        <v>214</v>
      </c>
      <c r="CH15" s="24" t="s">
        <v>151</v>
      </c>
      <c r="CI15" s="23"/>
      <c r="CJ15" s="23"/>
      <c r="CK15" s="24">
        <v>4</v>
      </c>
      <c r="CL15" s="24">
        <v>4</v>
      </c>
      <c r="CM15" s="24">
        <v>2</v>
      </c>
      <c r="CN15" s="23"/>
    </row>
    <row r="16" spans="1:92" x14ac:dyDescent="0.2">
      <c r="A16" s="25">
        <v>42352.540246354169</v>
      </c>
      <c r="B16" s="24">
        <v>1</v>
      </c>
      <c r="C16" s="24">
        <v>5</v>
      </c>
      <c r="D16" s="24">
        <v>5</v>
      </c>
      <c r="E16" s="24">
        <v>5</v>
      </c>
      <c r="F16" s="24">
        <v>3</v>
      </c>
      <c r="G16" s="24">
        <v>5</v>
      </c>
      <c r="H16" s="24">
        <v>5</v>
      </c>
      <c r="I16" s="24">
        <v>4</v>
      </c>
      <c r="J16" s="24">
        <v>4</v>
      </c>
      <c r="K16" s="24">
        <v>1</v>
      </c>
      <c r="L16" s="24">
        <v>2</v>
      </c>
      <c r="M16" s="24">
        <v>3</v>
      </c>
      <c r="N16" s="24">
        <v>3</v>
      </c>
      <c r="O16" s="24">
        <v>4</v>
      </c>
      <c r="P16" s="24">
        <v>3</v>
      </c>
      <c r="Q16" s="24">
        <v>3</v>
      </c>
      <c r="R16" s="24">
        <v>5</v>
      </c>
      <c r="S16" s="24">
        <v>1</v>
      </c>
      <c r="T16" s="24">
        <v>3</v>
      </c>
      <c r="U16" s="23"/>
      <c r="V16" s="23"/>
      <c r="W16" s="24">
        <v>5</v>
      </c>
      <c r="X16" s="24">
        <v>4</v>
      </c>
      <c r="Y16" s="24">
        <v>4</v>
      </c>
      <c r="Z16" s="24">
        <v>3</v>
      </c>
      <c r="AA16" s="24">
        <v>5</v>
      </c>
      <c r="AB16" s="24">
        <v>4</v>
      </c>
      <c r="AC16" s="24">
        <v>5</v>
      </c>
      <c r="AD16" s="24">
        <v>2</v>
      </c>
      <c r="AE16" s="24">
        <v>3</v>
      </c>
      <c r="AF16" s="24">
        <v>5</v>
      </c>
      <c r="AG16" s="24">
        <v>3</v>
      </c>
      <c r="AH16" s="24">
        <v>3</v>
      </c>
      <c r="AI16" s="24">
        <v>4</v>
      </c>
      <c r="AJ16" s="24">
        <v>1</v>
      </c>
      <c r="AK16" s="24">
        <v>5</v>
      </c>
      <c r="AL16" s="24">
        <v>4</v>
      </c>
      <c r="AM16" s="24">
        <v>3</v>
      </c>
      <c r="AN16" s="24">
        <v>5</v>
      </c>
      <c r="AO16" s="24">
        <v>5</v>
      </c>
      <c r="AP16" s="24">
        <v>4</v>
      </c>
      <c r="AQ16" s="24">
        <v>5</v>
      </c>
      <c r="AR16" s="24">
        <v>2</v>
      </c>
      <c r="AS16" s="24">
        <v>1</v>
      </c>
      <c r="AT16" s="24">
        <v>4</v>
      </c>
      <c r="AU16" s="24">
        <v>1</v>
      </c>
      <c r="AV16" s="24">
        <v>4</v>
      </c>
      <c r="AW16" s="24">
        <v>3</v>
      </c>
      <c r="AX16" s="24">
        <v>3</v>
      </c>
      <c r="AY16" s="24">
        <v>3</v>
      </c>
      <c r="AZ16" s="24">
        <v>1</v>
      </c>
      <c r="BA16" s="24">
        <v>2</v>
      </c>
      <c r="BB16" s="23"/>
      <c r="BC16" s="23"/>
      <c r="BD16" s="23"/>
      <c r="BE16" s="24">
        <v>5</v>
      </c>
      <c r="BF16" s="24">
        <v>3</v>
      </c>
      <c r="BG16" s="24">
        <v>3</v>
      </c>
      <c r="BH16" s="24">
        <v>4</v>
      </c>
      <c r="BI16" s="24">
        <v>4</v>
      </c>
      <c r="BJ16" s="24">
        <v>4</v>
      </c>
      <c r="BK16" s="24" t="s">
        <v>151</v>
      </c>
      <c r="BL16" s="24" t="s">
        <v>151</v>
      </c>
      <c r="BM16" s="24" t="s">
        <v>151</v>
      </c>
      <c r="BN16" s="24" t="s">
        <v>151</v>
      </c>
      <c r="BO16" s="24" t="s">
        <v>151</v>
      </c>
      <c r="BP16" s="24" t="s">
        <v>151</v>
      </c>
      <c r="BQ16" s="24" t="s">
        <v>931</v>
      </c>
      <c r="BR16" s="24" t="s">
        <v>1485</v>
      </c>
      <c r="BS16" s="24" t="s">
        <v>1485</v>
      </c>
      <c r="BT16" s="24" t="s">
        <v>1485</v>
      </c>
      <c r="BU16" s="24" t="s">
        <v>151</v>
      </c>
      <c r="BV16" s="24" t="s">
        <v>150</v>
      </c>
      <c r="BW16" s="24" t="s">
        <v>1487</v>
      </c>
      <c r="BX16" s="24" t="s">
        <v>1495</v>
      </c>
      <c r="BY16" s="24" t="s">
        <v>162</v>
      </c>
      <c r="BZ16" s="24" t="s">
        <v>171</v>
      </c>
      <c r="CA16" s="24" t="s">
        <v>176</v>
      </c>
      <c r="CB16" s="24" t="s">
        <v>183</v>
      </c>
      <c r="CC16" s="24" t="s">
        <v>345</v>
      </c>
      <c r="CD16" s="23"/>
      <c r="CE16" s="24" t="s">
        <v>394</v>
      </c>
      <c r="CF16" s="24" t="s">
        <v>208</v>
      </c>
      <c r="CG16" s="24" t="s">
        <v>214</v>
      </c>
      <c r="CH16" s="24" t="s">
        <v>1485</v>
      </c>
      <c r="CI16" s="23"/>
      <c r="CJ16" s="23"/>
      <c r="CK16" s="24">
        <v>4</v>
      </c>
      <c r="CL16" s="24">
        <v>4</v>
      </c>
      <c r="CM16" s="24">
        <v>2</v>
      </c>
      <c r="CN16" s="23"/>
    </row>
    <row r="17" spans="1:92" x14ac:dyDescent="0.2">
      <c r="A17" s="25">
        <v>42352.707687453702</v>
      </c>
      <c r="B17" s="24">
        <v>2</v>
      </c>
      <c r="C17" s="24">
        <v>5</v>
      </c>
      <c r="D17" s="24">
        <v>5</v>
      </c>
      <c r="E17" s="24">
        <v>4</v>
      </c>
      <c r="F17" s="24">
        <v>1</v>
      </c>
      <c r="G17" s="24">
        <v>5</v>
      </c>
      <c r="H17" s="24">
        <v>3</v>
      </c>
      <c r="I17" s="24">
        <v>2</v>
      </c>
      <c r="J17" s="24">
        <v>1</v>
      </c>
      <c r="K17" s="24">
        <v>5</v>
      </c>
      <c r="L17" s="24">
        <v>5</v>
      </c>
      <c r="M17" s="24">
        <v>5</v>
      </c>
      <c r="N17" s="24">
        <v>4</v>
      </c>
      <c r="O17" s="24">
        <v>5</v>
      </c>
      <c r="P17" s="24">
        <v>3</v>
      </c>
      <c r="Q17" s="24">
        <v>5</v>
      </c>
      <c r="R17" s="24">
        <v>4</v>
      </c>
      <c r="S17" s="24">
        <v>5</v>
      </c>
      <c r="T17" s="24">
        <v>3</v>
      </c>
      <c r="U17" s="23"/>
      <c r="V17" s="23"/>
      <c r="W17" s="24">
        <v>5</v>
      </c>
      <c r="X17" s="24">
        <v>1</v>
      </c>
      <c r="Y17" s="24">
        <v>2</v>
      </c>
      <c r="Z17" s="24">
        <v>5</v>
      </c>
      <c r="AA17" s="24">
        <v>4</v>
      </c>
      <c r="AB17" s="24">
        <v>3</v>
      </c>
      <c r="AC17" s="24" t="s">
        <v>5</v>
      </c>
      <c r="AD17" s="24">
        <v>5</v>
      </c>
      <c r="AE17" s="24">
        <v>5</v>
      </c>
      <c r="AF17" s="24">
        <v>3</v>
      </c>
      <c r="AG17" s="24">
        <v>1</v>
      </c>
      <c r="AH17" s="24">
        <v>4</v>
      </c>
      <c r="AI17" s="24">
        <v>1</v>
      </c>
      <c r="AJ17" s="24">
        <v>2</v>
      </c>
      <c r="AK17" s="24">
        <v>5</v>
      </c>
      <c r="AL17" s="24">
        <v>3</v>
      </c>
      <c r="AM17" s="24">
        <v>5</v>
      </c>
      <c r="AN17" s="24">
        <v>5</v>
      </c>
      <c r="AO17" s="24">
        <v>4</v>
      </c>
      <c r="AP17" s="24">
        <v>3</v>
      </c>
      <c r="AQ17" s="24">
        <v>1</v>
      </c>
      <c r="AR17" s="24">
        <v>5</v>
      </c>
      <c r="AS17" s="24">
        <v>5</v>
      </c>
      <c r="AT17" s="24">
        <v>5</v>
      </c>
      <c r="AU17" s="24">
        <v>4</v>
      </c>
      <c r="AV17" s="24">
        <v>5</v>
      </c>
      <c r="AW17" s="24">
        <v>1</v>
      </c>
      <c r="AX17" s="24">
        <v>5</v>
      </c>
      <c r="AY17" s="24">
        <v>3</v>
      </c>
      <c r="AZ17" s="24">
        <v>1</v>
      </c>
      <c r="BA17" s="24">
        <v>3</v>
      </c>
      <c r="BB17" s="23"/>
      <c r="BC17" s="23"/>
      <c r="BD17" s="23"/>
      <c r="BE17" s="24">
        <v>5</v>
      </c>
      <c r="BF17" s="24">
        <v>5</v>
      </c>
      <c r="BG17" s="24">
        <v>2</v>
      </c>
      <c r="BH17" s="24">
        <v>2</v>
      </c>
      <c r="BI17" s="24">
        <v>4</v>
      </c>
      <c r="BJ17" s="24">
        <v>2</v>
      </c>
      <c r="BK17" s="24" t="s">
        <v>1485</v>
      </c>
      <c r="BL17" s="24" t="s">
        <v>1485</v>
      </c>
      <c r="BM17" s="24" t="s">
        <v>1485</v>
      </c>
      <c r="BN17" s="24" t="s">
        <v>1485</v>
      </c>
      <c r="BO17" s="24" t="s">
        <v>151</v>
      </c>
      <c r="BP17" s="24" t="s">
        <v>1485</v>
      </c>
      <c r="BQ17" s="24" t="s">
        <v>1485</v>
      </c>
      <c r="BR17" s="24" t="s">
        <v>151</v>
      </c>
      <c r="BS17" s="24" t="s">
        <v>151</v>
      </c>
      <c r="BT17" s="24" t="s">
        <v>151</v>
      </c>
      <c r="BU17" s="24" t="s">
        <v>931</v>
      </c>
      <c r="BV17" s="23"/>
      <c r="BW17" s="23"/>
      <c r="BX17" s="23"/>
      <c r="BY17" s="24" t="s">
        <v>163</v>
      </c>
      <c r="BZ17" s="24" t="s">
        <v>169</v>
      </c>
      <c r="CA17" s="24" t="s">
        <v>176</v>
      </c>
      <c r="CB17" s="24" t="s">
        <v>183</v>
      </c>
      <c r="CC17" s="23"/>
      <c r="CD17" s="24" t="s">
        <v>155</v>
      </c>
      <c r="CE17" s="24" t="s">
        <v>737</v>
      </c>
      <c r="CF17" s="24" t="s">
        <v>363</v>
      </c>
      <c r="CG17" s="24" t="s">
        <v>1511</v>
      </c>
      <c r="CH17" s="24" t="s">
        <v>151</v>
      </c>
      <c r="CI17" s="23"/>
      <c r="CJ17" s="23"/>
      <c r="CK17" s="24">
        <v>3</v>
      </c>
      <c r="CL17" s="24">
        <v>5</v>
      </c>
      <c r="CM17" s="24">
        <v>1</v>
      </c>
      <c r="CN17" s="23"/>
    </row>
    <row r="18" spans="1:92" x14ac:dyDescent="0.2">
      <c r="A18" s="25">
        <v>42353.624473703705</v>
      </c>
      <c r="B18" s="24">
        <v>1</v>
      </c>
      <c r="C18" s="24">
        <v>4</v>
      </c>
      <c r="D18" s="24">
        <v>1</v>
      </c>
      <c r="E18" s="24">
        <v>1</v>
      </c>
      <c r="F18" s="24">
        <v>1</v>
      </c>
      <c r="G18" s="24">
        <v>4</v>
      </c>
      <c r="H18" s="24">
        <v>1</v>
      </c>
      <c r="I18" s="24">
        <v>3</v>
      </c>
      <c r="J18" s="24">
        <v>1</v>
      </c>
      <c r="K18" s="24">
        <v>1</v>
      </c>
      <c r="L18" s="24">
        <v>2</v>
      </c>
      <c r="M18" s="24">
        <v>4</v>
      </c>
      <c r="N18" s="24">
        <v>1</v>
      </c>
      <c r="O18" s="24">
        <v>2</v>
      </c>
      <c r="P18" s="24">
        <v>2</v>
      </c>
      <c r="Q18" s="24">
        <v>1</v>
      </c>
      <c r="R18" s="24">
        <v>1</v>
      </c>
      <c r="S18" s="24">
        <v>1</v>
      </c>
      <c r="T18" s="24">
        <v>4</v>
      </c>
      <c r="U18" s="23"/>
      <c r="V18" s="23"/>
      <c r="W18" s="24">
        <v>3</v>
      </c>
      <c r="X18" s="24">
        <v>3</v>
      </c>
      <c r="Y18" s="24">
        <v>3</v>
      </c>
      <c r="Z18" s="24">
        <v>3</v>
      </c>
      <c r="AA18" s="24">
        <v>3</v>
      </c>
      <c r="AB18" s="24">
        <v>3</v>
      </c>
      <c r="AC18" s="24">
        <v>3</v>
      </c>
      <c r="AD18" s="24">
        <v>3</v>
      </c>
      <c r="AE18" s="24">
        <v>3</v>
      </c>
      <c r="AF18" s="24">
        <v>3</v>
      </c>
      <c r="AG18" s="24">
        <v>3</v>
      </c>
      <c r="AH18" s="24">
        <v>3</v>
      </c>
      <c r="AI18" s="24">
        <v>3</v>
      </c>
      <c r="AJ18" s="24">
        <v>1</v>
      </c>
      <c r="AK18" s="24">
        <v>5</v>
      </c>
      <c r="AL18" s="24">
        <v>1</v>
      </c>
      <c r="AM18" s="24">
        <v>1</v>
      </c>
      <c r="AN18" s="24">
        <v>5</v>
      </c>
      <c r="AO18" s="24">
        <v>1</v>
      </c>
      <c r="AP18" s="24">
        <v>3</v>
      </c>
      <c r="AQ18" s="24">
        <v>1</v>
      </c>
      <c r="AR18" s="24">
        <v>1</v>
      </c>
      <c r="AS18" s="24">
        <v>2</v>
      </c>
      <c r="AT18" s="24">
        <v>5</v>
      </c>
      <c r="AU18" s="24">
        <v>1</v>
      </c>
      <c r="AV18" s="24">
        <v>2</v>
      </c>
      <c r="AW18" s="24">
        <v>3</v>
      </c>
      <c r="AX18" s="24">
        <v>1</v>
      </c>
      <c r="AY18" s="24">
        <v>1</v>
      </c>
      <c r="AZ18" s="24">
        <v>1</v>
      </c>
      <c r="BA18" s="24">
        <v>4</v>
      </c>
      <c r="BB18" s="23"/>
      <c r="BC18" s="23"/>
      <c r="BD18" s="23"/>
      <c r="BE18" s="24">
        <v>3</v>
      </c>
      <c r="BF18" s="24">
        <v>3</v>
      </c>
      <c r="BG18" s="24">
        <v>2</v>
      </c>
      <c r="BH18" s="24">
        <v>2</v>
      </c>
      <c r="BI18" s="24">
        <v>2</v>
      </c>
      <c r="BJ18" s="24">
        <v>2</v>
      </c>
      <c r="BK18" s="24" t="s">
        <v>931</v>
      </c>
      <c r="BL18" s="24" t="s">
        <v>931</v>
      </c>
      <c r="BM18" s="24" t="s">
        <v>151</v>
      </c>
      <c r="BN18" s="24" t="s">
        <v>931</v>
      </c>
      <c r="BO18" s="24" t="s">
        <v>151</v>
      </c>
      <c r="BP18" s="24" t="s">
        <v>151</v>
      </c>
      <c r="BQ18" s="24" t="s">
        <v>931</v>
      </c>
      <c r="BR18" s="24" t="s">
        <v>931</v>
      </c>
      <c r="BS18" s="24" t="s">
        <v>931</v>
      </c>
      <c r="BT18" s="24" t="s">
        <v>931</v>
      </c>
      <c r="BU18" s="24" t="s">
        <v>151</v>
      </c>
      <c r="BV18" s="24" t="s">
        <v>147</v>
      </c>
      <c r="BW18" s="24" t="s">
        <v>1488</v>
      </c>
      <c r="BX18" s="24" t="s">
        <v>1495</v>
      </c>
      <c r="BY18" s="24" t="s">
        <v>163</v>
      </c>
      <c r="BZ18" s="24" t="s">
        <v>170</v>
      </c>
      <c r="CA18" s="24" t="s">
        <v>177</v>
      </c>
      <c r="CB18" s="24" t="s">
        <v>183</v>
      </c>
      <c r="CC18" s="23"/>
      <c r="CD18" s="24" t="s">
        <v>202</v>
      </c>
      <c r="CE18" s="24" t="s">
        <v>976</v>
      </c>
      <c r="CF18" s="24" t="s">
        <v>208</v>
      </c>
      <c r="CG18" s="24" t="s">
        <v>214</v>
      </c>
      <c r="CH18" s="24" t="s">
        <v>931</v>
      </c>
      <c r="CI18" s="23"/>
      <c r="CJ18" s="23"/>
      <c r="CK18" s="24">
        <v>1</v>
      </c>
      <c r="CL18" s="24">
        <v>1</v>
      </c>
      <c r="CM18" s="24" t="s">
        <v>5</v>
      </c>
      <c r="CN18" s="23"/>
    </row>
    <row r="19" spans="1:92" x14ac:dyDescent="0.2">
      <c r="A19" s="25">
        <v>42354.298778912038</v>
      </c>
      <c r="B19" s="24">
        <v>1</v>
      </c>
      <c r="C19" s="24">
        <v>1</v>
      </c>
      <c r="D19" s="24">
        <v>2</v>
      </c>
      <c r="E19" s="24">
        <v>5</v>
      </c>
      <c r="F19" s="24">
        <v>2</v>
      </c>
      <c r="G19" s="24">
        <v>2</v>
      </c>
      <c r="H19" s="24">
        <v>1</v>
      </c>
      <c r="I19" s="24">
        <v>5</v>
      </c>
      <c r="J19" s="24">
        <v>3</v>
      </c>
      <c r="K19" s="24">
        <v>1</v>
      </c>
      <c r="L19" s="24">
        <v>1</v>
      </c>
      <c r="M19" s="24">
        <v>2</v>
      </c>
      <c r="N19" s="24">
        <v>1</v>
      </c>
      <c r="O19" s="24">
        <v>4</v>
      </c>
      <c r="P19" s="24">
        <v>2</v>
      </c>
      <c r="Q19" s="24">
        <v>2</v>
      </c>
      <c r="R19" s="24">
        <v>1</v>
      </c>
      <c r="S19" s="24">
        <v>2</v>
      </c>
      <c r="T19" s="24">
        <v>1</v>
      </c>
      <c r="U19" s="23"/>
      <c r="V19" s="23"/>
      <c r="W19" s="24">
        <v>5</v>
      </c>
      <c r="X19" s="24">
        <v>1</v>
      </c>
      <c r="Y19" s="24">
        <v>5</v>
      </c>
      <c r="Z19" s="24">
        <v>5</v>
      </c>
      <c r="AA19" s="24">
        <v>5</v>
      </c>
      <c r="AB19" s="24">
        <v>4</v>
      </c>
      <c r="AC19" s="24">
        <v>5</v>
      </c>
      <c r="AD19" s="24">
        <v>3</v>
      </c>
      <c r="AE19" s="24" t="s">
        <v>5</v>
      </c>
      <c r="AF19" s="24">
        <v>5</v>
      </c>
      <c r="AG19" s="24">
        <v>5</v>
      </c>
      <c r="AH19" s="24">
        <v>5</v>
      </c>
      <c r="AI19" s="24">
        <v>4</v>
      </c>
      <c r="AJ19" s="24">
        <v>2</v>
      </c>
      <c r="AK19" s="24">
        <v>2</v>
      </c>
      <c r="AL19" s="24">
        <v>4</v>
      </c>
      <c r="AM19" s="24">
        <v>5</v>
      </c>
      <c r="AN19" s="24">
        <v>2</v>
      </c>
      <c r="AO19" s="24">
        <v>1</v>
      </c>
      <c r="AP19" s="24">
        <v>4</v>
      </c>
      <c r="AQ19" s="24">
        <v>5</v>
      </c>
      <c r="AR19" s="24">
        <v>2</v>
      </c>
      <c r="AS19" s="24">
        <v>1</v>
      </c>
      <c r="AT19" s="24">
        <v>2</v>
      </c>
      <c r="AU19" s="24">
        <v>2</v>
      </c>
      <c r="AV19" s="24">
        <v>4</v>
      </c>
      <c r="AW19" s="24">
        <v>3</v>
      </c>
      <c r="AX19" s="24">
        <v>3</v>
      </c>
      <c r="AY19" s="24">
        <v>1</v>
      </c>
      <c r="AZ19" s="24">
        <v>2</v>
      </c>
      <c r="BA19" s="24">
        <v>1</v>
      </c>
      <c r="BB19" s="23"/>
      <c r="BC19" s="23"/>
      <c r="BD19" s="23"/>
      <c r="BE19" s="24">
        <v>5</v>
      </c>
      <c r="BF19" s="24">
        <v>3</v>
      </c>
      <c r="BG19" s="24">
        <v>3</v>
      </c>
      <c r="BH19" s="24">
        <v>2</v>
      </c>
      <c r="BI19" s="24">
        <v>4</v>
      </c>
      <c r="BJ19" s="24">
        <v>5</v>
      </c>
      <c r="BK19" s="24" t="s">
        <v>931</v>
      </c>
      <c r="BL19" s="24" t="s">
        <v>151</v>
      </c>
      <c r="BM19" s="24" t="s">
        <v>931</v>
      </c>
      <c r="BN19" s="24" t="s">
        <v>931</v>
      </c>
      <c r="BO19" s="24" t="s">
        <v>931</v>
      </c>
      <c r="BP19" s="24" t="s">
        <v>151</v>
      </c>
      <c r="BQ19" s="24" t="s">
        <v>1485</v>
      </c>
      <c r="BR19" s="24" t="s">
        <v>1485</v>
      </c>
      <c r="BS19" s="24" t="s">
        <v>1485</v>
      </c>
      <c r="BT19" s="24" t="s">
        <v>151</v>
      </c>
      <c r="BU19" s="24" t="s">
        <v>151</v>
      </c>
      <c r="BV19" s="24" t="s">
        <v>145</v>
      </c>
      <c r="BW19" s="24" t="s">
        <v>1488</v>
      </c>
      <c r="BX19" s="24" t="s">
        <v>1495</v>
      </c>
      <c r="BY19" s="24" t="s">
        <v>162</v>
      </c>
      <c r="BZ19" s="24" t="s">
        <v>172</v>
      </c>
      <c r="CA19" s="24" t="s">
        <v>176</v>
      </c>
      <c r="CB19" s="24" t="s">
        <v>185</v>
      </c>
      <c r="CC19" s="24" t="s">
        <v>1512</v>
      </c>
      <c r="CD19" s="24" t="s">
        <v>203</v>
      </c>
      <c r="CE19" s="24" t="s">
        <v>321</v>
      </c>
      <c r="CF19" s="24" t="s">
        <v>1513</v>
      </c>
      <c r="CG19" s="24" t="s">
        <v>1514</v>
      </c>
      <c r="CH19" s="24" t="s">
        <v>151</v>
      </c>
      <c r="CI19" s="23"/>
      <c r="CJ19" s="24" t="s">
        <v>1515</v>
      </c>
      <c r="CK19" s="24">
        <v>2</v>
      </c>
      <c r="CL19" s="24">
        <v>4</v>
      </c>
      <c r="CM19" s="24" t="s">
        <v>5</v>
      </c>
      <c r="CN19" s="23"/>
    </row>
    <row r="20" spans="1:92" x14ac:dyDescent="0.2">
      <c r="A20" s="25">
        <v>42354.557434895833</v>
      </c>
      <c r="B20" s="24">
        <v>3</v>
      </c>
      <c r="C20" s="24">
        <v>4</v>
      </c>
      <c r="D20" s="24">
        <v>5</v>
      </c>
      <c r="E20" s="24">
        <v>2</v>
      </c>
      <c r="F20" s="24">
        <v>1</v>
      </c>
      <c r="G20" s="24">
        <v>5</v>
      </c>
      <c r="H20" s="24">
        <v>2</v>
      </c>
      <c r="I20" s="24">
        <v>3</v>
      </c>
      <c r="J20" s="24">
        <v>3</v>
      </c>
      <c r="K20" s="24">
        <v>2</v>
      </c>
      <c r="L20" s="24">
        <v>5</v>
      </c>
      <c r="M20" s="24">
        <v>1</v>
      </c>
      <c r="N20" s="24">
        <v>2</v>
      </c>
      <c r="O20" s="24">
        <v>5</v>
      </c>
      <c r="P20" s="24">
        <v>4</v>
      </c>
      <c r="Q20" s="24">
        <v>5</v>
      </c>
      <c r="R20" s="24">
        <v>4</v>
      </c>
      <c r="S20" s="24">
        <v>2</v>
      </c>
      <c r="T20" s="24">
        <v>2</v>
      </c>
      <c r="U20" s="23"/>
      <c r="V20" s="23"/>
      <c r="W20" s="24">
        <v>4</v>
      </c>
      <c r="X20" s="24">
        <v>3</v>
      </c>
      <c r="Y20" s="24">
        <v>4</v>
      </c>
      <c r="Z20" s="24">
        <v>4</v>
      </c>
      <c r="AA20" s="24">
        <v>5</v>
      </c>
      <c r="AB20" s="24">
        <v>3</v>
      </c>
      <c r="AC20" s="24">
        <v>2</v>
      </c>
      <c r="AD20" s="24">
        <v>1</v>
      </c>
      <c r="AE20" s="24">
        <v>3</v>
      </c>
      <c r="AF20" s="24">
        <v>2</v>
      </c>
      <c r="AG20" s="24">
        <v>3</v>
      </c>
      <c r="AH20" s="24">
        <v>4</v>
      </c>
      <c r="AI20" s="24">
        <v>4</v>
      </c>
      <c r="AJ20" s="24">
        <v>4</v>
      </c>
      <c r="AK20" s="24">
        <v>4</v>
      </c>
      <c r="AL20" s="24">
        <v>3</v>
      </c>
      <c r="AM20" s="24">
        <v>1</v>
      </c>
      <c r="AN20" s="24">
        <v>5</v>
      </c>
      <c r="AO20" s="24">
        <v>2</v>
      </c>
      <c r="AP20" s="24">
        <v>4</v>
      </c>
      <c r="AQ20" s="24">
        <v>3</v>
      </c>
      <c r="AR20" s="24">
        <v>3</v>
      </c>
      <c r="AS20" s="24">
        <v>5</v>
      </c>
      <c r="AT20" s="24">
        <v>1</v>
      </c>
      <c r="AU20" s="24">
        <v>3</v>
      </c>
      <c r="AV20" s="24">
        <v>5</v>
      </c>
      <c r="AW20" s="24">
        <v>5</v>
      </c>
      <c r="AX20" s="24">
        <v>5</v>
      </c>
      <c r="AY20" s="24">
        <v>3</v>
      </c>
      <c r="AZ20" s="24">
        <v>1</v>
      </c>
      <c r="BA20" s="24">
        <v>1</v>
      </c>
      <c r="BB20" s="23"/>
      <c r="BC20" s="23"/>
      <c r="BD20" s="23"/>
      <c r="BE20" s="24">
        <v>5</v>
      </c>
      <c r="BF20" s="24">
        <v>4</v>
      </c>
      <c r="BG20" s="24">
        <v>4</v>
      </c>
      <c r="BH20" s="24">
        <v>4</v>
      </c>
      <c r="BI20" s="24">
        <v>5</v>
      </c>
      <c r="BJ20" s="24">
        <v>4</v>
      </c>
      <c r="BK20" s="24" t="s">
        <v>931</v>
      </c>
      <c r="BL20" s="24" t="s">
        <v>151</v>
      </c>
      <c r="BM20" s="24" t="s">
        <v>151</v>
      </c>
      <c r="BN20" s="24" t="s">
        <v>151</v>
      </c>
      <c r="BO20" s="24" t="s">
        <v>151</v>
      </c>
      <c r="BP20" s="24" t="s">
        <v>151</v>
      </c>
      <c r="BQ20" s="24" t="s">
        <v>1485</v>
      </c>
      <c r="BR20" s="24" t="s">
        <v>1485</v>
      </c>
      <c r="BS20" s="24" t="s">
        <v>1485</v>
      </c>
      <c r="BT20" s="24" t="s">
        <v>1485</v>
      </c>
      <c r="BU20" s="24" t="s">
        <v>151</v>
      </c>
      <c r="BV20" s="24" t="s">
        <v>1486</v>
      </c>
      <c r="BW20" s="24" t="s">
        <v>1488</v>
      </c>
      <c r="BX20" s="24" t="s">
        <v>1495</v>
      </c>
      <c r="BY20" s="24" t="s">
        <v>163</v>
      </c>
      <c r="BZ20" s="24" t="s">
        <v>171</v>
      </c>
      <c r="CA20" s="24" t="s">
        <v>177</v>
      </c>
      <c r="CB20" s="24" t="s">
        <v>183</v>
      </c>
      <c r="CC20" s="24" t="s">
        <v>701</v>
      </c>
      <c r="CD20" s="24" t="s">
        <v>203</v>
      </c>
      <c r="CE20" s="24" t="s">
        <v>694</v>
      </c>
      <c r="CF20" s="24" t="s">
        <v>208</v>
      </c>
      <c r="CG20" s="24" t="s">
        <v>214</v>
      </c>
      <c r="CH20" s="24" t="s">
        <v>1485</v>
      </c>
      <c r="CI20" s="23"/>
      <c r="CJ20" s="24" t="s">
        <v>1516</v>
      </c>
      <c r="CK20" s="24">
        <v>4</v>
      </c>
      <c r="CL20" s="24">
        <v>4</v>
      </c>
      <c r="CM20" s="24">
        <v>1</v>
      </c>
      <c r="CN20" s="23"/>
    </row>
    <row r="21" spans="1:92" x14ac:dyDescent="0.2">
      <c r="A21" s="25">
        <v>42355.492984930555</v>
      </c>
      <c r="B21" s="24">
        <v>2</v>
      </c>
      <c r="C21" s="24">
        <v>1</v>
      </c>
      <c r="D21" s="24">
        <v>1</v>
      </c>
      <c r="E21" s="24">
        <v>3</v>
      </c>
      <c r="F21" s="24">
        <v>1</v>
      </c>
      <c r="G21" s="24">
        <v>2</v>
      </c>
      <c r="H21" s="24">
        <v>1</v>
      </c>
      <c r="I21" s="24">
        <v>4</v>
      </c>
      <c r="J21" s="24">
        <v>3</v>
      </c>
      <c r="K21" s="24">
        <v>4</v>
      </c>
      <c r="L21" s="24">
        <v>5</v>
      </c>
      <c r="M21" s="24">
        <v>3</v>
      </c>
      <c r="N21" s="24">
        <v>5</v>
      </c>
      <c r="O21" s="24">
        <v>5</v>
      </c>
      <c r="P21" s="24">
        <v>4</v>
      </c>
      <c r="Q21" s="24">
        <v>5</v>
      </c>
      <c r="R21" s="24">
        <v>5</v>
      </c>
      <c r="S21" s="24">
        <v>1</v>
      </c>
      <c r="T21" s="24">
        <v>5</v>
      </c>
      <c r="U21" s="23"/>
      <c r="V21" s="23"/>
      <c r="W21" s="24">
        <v>3</v>
      </c>
      <c r="X21" s="24">
        <v>3</v>
      </c>
      <c r="Y21" s="24">
        <v>4</v>
      </c>
      <c r="Z21" s="24">
        <v>3</v>
      </c>
      <c r="AA21" s="24">
        <v>3</v>
      </c>
      <c r="AB21" s="24">
        <v>3</v>
      </c>
      <c r="AC21" s="24">
        <v>3</v>
      </c>
      <c r="AD21" s="24">
        <v>3</v>
      </c>
      <c r="AE21" s="24">
        <v>3</v>
      </c>
      <c r="AF21" s="24">
        <v>3</v>
      </c>
      <c r="AG21" s="24">
        <v>3</v>
      </c>
      <c r="AH21" s="24">
        <v>5</v>
      </c>
      <c r="AI21" s="24">
        <v>3</v>
      </c>
      <c r="AJ21" s="24">
        <v>2</v>
      </c>
      <c r="AK21" s="24">
        <v>1</v>
      </c>
      <c r="AL21" s="24">
        <v>3</v>
      </c>
      <c r="AM21" s="24">
        <v>1</v>
      </c>
      <c r="AN21" s="24">
        <v>2</v>
      </c>
      <c r="AO21" s="24">
        <v>1</v>
      </c>
      <c r="AP21" s="24">
        <v>4</v>
      </c>
      <c r="AQ21" s="24">
        <v>2</v>
      </c>
      <c r="AR21" s="24">
        <v>4</v>
      </c>
      <c r="AS21" s="24">
        <v>5</v>
      </c>
      <c r="AT21" s="24">
        <v>3</v>
      </c>
      <c r="AU21" s="24">
        <v>5</v>
      </c>
      <c r="AV21" s="24">
        <v>5</v>
      </c>
      <c r="AW21" s="24">
        <v>4</v>
      </c>
      <c r="AX21" s="24">
        <v>5</v>
      </c>
      <c r="AY21" s="24">
        <v>5</v>
      </c>
      <c r="AZ21" s="24">
        <v>1</v>
      </c>
      <c r="BA21" s="24">
        <v>5</v>
      </c>
      <c r="BB21" s="23"/>
      <c r="BC21" s="23"/>
      <c r="BD21" s="23"/>
      <c r="BE21" s="24">
        <v>5</v>
      </c>
      <c r="BF21" s="24">
        <v>5</v>
      </c>
      <c r="BG21" s="24">
        <v>4</v>
      </c>
      <c r="BH21" s="24">
        <v>4</v>
      </c>
      <c r="BI21" s="24">
        <v>3</v>
      </c>
      <c r="BJ21" s="24">
        <v>5</v>
      </c>
      <c r="BK21" s="24" t="s">
        <v>151</v>
      </c>
      <c r="BL21" s="24" t="s">
        <v>151</v>
      </c>
      <c r="BM21" s="24" t="s">
        <v>151</v>
      </c>
      <c r="BN21" s="24" t="s">
        <v>151</v>
      </c>
      <c r="BO21" s="24" t="s">
        <v>151</v>
      </c>
      <c r="BP21" s="24" t="s">
        <v>151</v>
      </c>
      <c r="BQ21" s="24" t="s">
        <v>1485</v>
      </c>
      <c r="BR21" s="24" t="s">
        <v>151</v>
      </c>
      <c r="BS21" s="24" t="s">
        <v>151</v>
      </c>
      <c r="BT21" s="24" t="s">
        <v>151</v>
      </c>
      <c r="BU21" s="24" t="s">
        <v>151</v>
      </c>
      <c r="BV21" s="24" t="s">
        <v>1486</v>
      </c>
      <c r="BW21" s="24" t="s">
        <v>1505</v>
      </c>
      <c r="BX21" s="24" t="s">
        <v>1495</v>
      </c>
      <c r="BY21" s="24" t="s">
        <v>162</v>
      </c>
      <c r="BZ21" s="24" t="s">
        <v>171</v>
      </c>
      <c r="CA21" s="24" t="s">
        <v>180</v>
      </c>
      <c r="CB21" s="24" t="s">
        <v>186</v>
      </c>
      <c r="CC21" s="24" t="s">
        <v>1517</v>
      </c>
      <c r="CD21" s="24" t="s">
        <v>155</v>
      </c>
      <c r="CE21" s="24" t="s">
        <v>321</v>
      </c>
      <c r="CF21" s="24" t="s">
        <v>208</v>
      </c>
      <c r="CG21" s="24" t="s">
        <v>214</v>
      </c>
      <c r="CH21" s="24" t="s">
        <v>151</v>
      </c>
      <c r="CI21" s="23"/>
      <c r="CJ21" s="24" t="s">
        <v>1518</v>
      </c>
      <c r="CK21" s="24">
        <v>2</v>
      </c>
      <c r="CL21" s="24">
        <v>2</v>
      </c>
      <c r="CM21" s="24">
        <v>1</v>
      </c>
      <c r="CN21" s="23"/>
    </row>
    <row r="22" spans="1:92" x14ac:dyDescent="0.2">
      <c r="A22" s="25">
        <v>42355.517955567135</v>
      </c>
      <c r="B22" s="24">
        <v>3</v>
      </c>
      <c r="C22" s="24">
        <v>5</v>
      </c>
      <c r="D22" s="24">
        <v>5</v>
      </c>
      <c r="E22" s="24">
        <v>4</v>
      </c>
      <c r="F22" s="24">
        <v>3</v>
      </c>
      <c r="G22" s="24">
        <v>5</v>
      </c>
      <c r="H22" s="24">
        <v>5</v>
      </c>
      <c r="I22" s="24">
        <v>5</v>
      </c>
      <c r="J22" s="24">
        <v>5</v>
      </c>
      <c r="K22" s="24">
        <v>3</v>
      </c>
      <c r="L22" s="24">
        <v>2</v>
      </c>
      <c r="M22" s="24">
        <v>3</v>
      </c>
      <c r="N22" s="24">
        <v>3</v>
      </c>
      <c r="O22" s="24">
        <v>4</v>
      </c>
      <c r="P22" s="24">
        <v>5</v>
      </c>
      <c r="Q22" s="24">
        <v>4</v>
      </c>
      <c r="R22" s="24">
        <v>3</v>
      </c>
      <c r="S22" s="24">
        <v>2</v>
      </c>
      <c r="T22" s="24">
        <v>3</v>
      </c>
      <c r="U22" s="23"/>
      <c r="V22" s="23"/>
      <c r="W22" s="24">
        <v>5</v>
      </c>
      <c r="X22" s="24">
        <v>4</v>
      </c>
      <c r="Y22" s="24">
        <v>5</v>
      </c>
      <c r="Z22" s="24">
        <v>4</v>
      </c>
      <c r="AA22" s="24">
        <v>4</v>
      </c>
      <c r="AB22" s="24">
        <v>4</v>
      </c>
      <c r="AC22" s="24">
        <v>5</v>
      </c>
      <c r="AD22" s="24">
        <v>4</v>
      </c>
      <c r="AE22" s="24">
        <v>4</v>
      </c>
      <c r="AF22" s="24">
        <v>4</v>
      </c>
      <c r="AG22" s="24">
        <v>5</v>
      </c>
      <c r="AH22" s="24">
        <v>4</v>
      </c>
      <c r="AI22" s="24">
        <v>4</v>
      </c>
      <c r="AJ22" s="24">
        <v>3</v>
      </c>
      <c r="AK22" s="24">
        <v>5</v>
      </c>
      <c r="AL22" s="24">
        <v>5</v>
      </c>
      <c r="AM22" s="24">
        <v>2</v>
      </c>
      <c r="AN22" s="24">
        <v>5</v>
      </c>
      <c r="AO22" s="24">
        <v>5</v>
      </c>
      <c r="AP22" s="24">
        <v>5</v>
      </c>
      <c r="AQ22" s="24">
        <v>5</v>
      </c>
      <c r="AR22" s="24">
        <v>4</v>
      </c>
      <c r="AS22" s="24">
        <v>3</v>
      </c>
      <c r="AT22" s="24">
        <v>4</v>
      </c>
      <c r="AU22" s="24">
        <v>3</v>
      </c>
      <c r="AV22" s="24">
        <v>4</v>
      </c>
      <c r="AW22" s="24">
        <v>5</v>
      </c>
      <c r="AX22" s="24">
        <v>4</v>
      </c>
      <c r="AY22" s="24">
        <v>3</v>
      </c>
      <c r="AZ22" s="24">
        <v>4</v>
      </c>
      <c r="BA22" s="24">
        <v>3</v>
      </c>
      <c r="BB22" s="23"/>
      <c r="BC22" s="23"/>
      <c r="BD22" s="23"/>
      <c r="BE22" s="24">
        <v>4</v>
      </c>
      <c r="BF22" s="24">
        <v>4</v>
      </c>
      <c r="BG22" s="24">
        <v>4</v>
      </c>
      <c r="BH22" s="24">
        <v>4</v>
      </c>
      <c r="BI22" s="24">
        <v>4</v>
      </c>
      <c r="BJ22" s="24">
        <v>4</v>
      </c>
      <c r="BK22" s="24" t="s">
        <v>151</v>
      </c>
      <c r="BL22" s="24" t="s">
        <v>151</v>
      </c>
      <c r="BM22" s="24" t="s">
        <v>151</v>
      </c>
      <c r="BN22" s="24" t="s">
        <v>151</v>
      </c>
      <c r="BO22" s="24" t="s">
        <v>151</v>
      </c>
      <c r="BP22" s="24" t="s">
        <v>151</v>
      </c>
      <c r="BQ22" s="24" t="s">
        <v>1485</v>
      </c>
      <c r="BR22" s="24" t="s">
        <v>1485</v>
      </c>
      <c r="BS22" s="24" t="s">
        <v>1485</v>
      </c>
      <c r="BT22" s="24" t="s">
        <v>1485</v>
      </c>
      <c r="BU22" s="24" t="s">
        <v>151</v>
      </c>
      <c r="BV22" s="24" t="s">
        <v>1486</v>
      </c>
      <c r="BW22" s="24" t="s">
        <v>1519</v>
      </c>
      <c r="BX22" s="24" t="s">
        <v>1495</v>
      </c>
      <c r="BY22" s="24" t="s">
        <v>163</v>
      </c>
      <c r="BZ22" s="24" t="s">
        <v>169</v>
      </c>
      <c r="CA22" s="24" t="s">
        <v>176</v>
      </c>
      <c r="CB22" s="24" t="s">
        <v>183</v>
      </c>
      <c r="CC22" s="24" t="s">
        <v>1234</v>
      </c>
      <c r="CD22" s="24" t="s">
        <v>203</v>
      </c>
      <c r="CE22" s="24" t="s">
        <v>647</v>
      </c>
      <c r="CF22" s="24" t="s">
        <v>208</v>
      </c>
      <c r="CG22" s="24" t="s">
        <v>214</v>
      </c>
      <c r="CH22" s="24" t="s">
        <v>1485</v>
      </c>
      <c r="CI22" s="23"/>
      <c r="CJ22" s="23"/>
      <c r="CK22" s="24">
        <v>4</v>
      </c>
      <c r="CL22" s="24">
        <v>5</v>
      </c>
      <c r="CM22" s="24">
        <v>4</v>
      </c>
      <c r="CN22" s="23"/>
    </row>
    <row r="23" spans="1:92" x14ac:dyDescent="0.2">
      <c r="A23" s="25">
        <v>42355.575582442129</v>
      </c>
      <c r="B23" s="24">
        <v>3</v>
      </c>
      <c r="C23" s="24">
        <v>5</v>
      </c>
      <c r="D23" s="24">
        <v>3</v>
      </c>
      <c r="E23" s="24">
        <v>3</v>
      </c>
      <c r="F23" s="24">
        <v>2</v>
      </c>
      <c r="G23" s="24">
        <v>5</v>
      </c>
      <c r="H23" s="24">
        <v>2</v>
      </c>
      <c r="I23" s="24">
        <v>2</v>
      </c>
      <c r="J23" s="24">
        <v>1</v>
      </c>
      <c r="K23" s="24">
        <v>3</v>
      </c>
      <c r="L23" s="24">
        <v>3</v>
      </c>
      <c r="M23" s="24">
        <v>4</v>
      </c>
      <c r="N23" s="24">
        <v>2</v>
      </c>
      <c r="O23" s="24">
        <v>3</v>
      </c>
      <c r="P23" s="24">
        <v>1</v>
      </c>
      <c r="Q23" s="24">
        <v>3</v>
      </c>
      <c r="R23" s="24">
        <v>3</v>
      </c>
      <c r="S23" s="24">
        <v>3</v>
      </c>
      <c r="T23" s="24">
        <v>1</v>
      </c>
      <c r="U23" s="23"/>
      <c r="V23" s="23"/>
      <c r="W23" s="24">
        <v>5</v>
      </c>
      <c r="X23" s="24">
        <v>1</v>
      </c>
      <c r="Y23" s="24">
        <v>3</v>
      </c>
      <c r="Z23" s="24">
        <v>5</v>
      </c>
      <c r="AA23" s="24">
        <v>5</v>
      </c>
      <c r="AB23" s="24">
        <v>1</v>
      </c>
      <c r="AC23" s="24">
        <v>4</v>
      </c>
      <c r="AD23" s="24">
        <v>1</v>
      </c>
      <c r="AE23" s="24">
        <v>4</v>
      </c>
      <c r="AF23" s="24">
        <v>1</v>
      </c>
      <c r="AG23" s="24">
        <v>1</v>
      </c>
      <c r="AH23" s="24">
        <v>5</v>
      </c>
      <c r="AI23" s="24">
        <v>5</v>
      </c>
      <c r="AJ23" s="24">
        <v>1</v>
      </c>
      <c r="AK23" s="24">
        <v>4</v>
      </c>
      <c r="AL23" s="24">
        <v>3</v>
      </c>
      <c r="AM23" s="24">
        <v>2</v>
      </c>
      <c r="AN23" s="24">
        <v>4</v>
      </c>
      <c r="AO23" s="24">
        <v>1</v>
      </c>
      <c r="AP23" s="24">
        <v>2</v>
      </c>
      <c r="AQ23" s="24">
        <v>1</v>
      </c>
      <c r="AR23" s="24">
        <v>2</v>
      </c>
      <c r="AS23" s="24">
        <v>1</v>
      </c>
      <c r="AT23" s="24">
        <v>4</v>
      </c>
      <c r="AU23" s="24">
        <v>1</v>
      </c>
      <c r="AV23" s="24">
        <v>3</v>
      </c>
      <c r="AW23" s="24">
        <v>2</v>
      </c>
      <c r="AX23" s="24">
        <v>4</v>
      </c>
      <c r="AY23" s="24">
        <v>3</v>
      </c>
      <c r="AZ23" s="24">
        <v>3</v>
      </c>
      <c r="BA23" s="24">
        <v>1</v>
      </c>
      <c r="BB23" s="23"/>
      <c r="BC23" s="23"/>
      <c r="BD23" s="23"/>
      <c r="BE23" s="24">
        <v>4</v>
      </c>
      <c r="BF23" s="24">
        <v>5</v>
      </c>
      <c r="BG23" s="24">
        <v>5</v>
      </c>
      <c r="BH23" s="24">
        <v>4</v>
      </c>
      <c r="BI23" s="24">
        <v>4</v>
      </c>
      <c r="BJ23" s="24">
        <v>4</v>
      </c>
      <c r="BK23" s="24" t="s">
        <v>151</v>
      </c>
      <c r="BL23" s="24" t="s">
        <v>151</v>
      </c>
      <c r="BM23" s="24" t="s">
        <v>151</v>
      </c>
      <c r="BN23" s="24" t="s">
        <v>1485</v>
      </c>
      <c r="BO23" s="24" t="s">
        <v>151</v>
      </c>
      <c r="BP23" s="24" t="s">
        <v>151</v>
      </c>
      <c r="BQ23" s="24" t="s">
        <v>1485</v>
      </c>
      <c r="BR23" s="24" t="s">
        <v>931</v>
      </c>
      <c r="BS23" s="24" t="s">
        <v>151</v>
      </c>
      <c r="BT23" s="24" t="s">
        <v>151</v>
      </c>
      <c r="BU23" s="24" t="s">
        <v>151</v>
      </c>
      <c r="BV23" s="24" t="s">
        <v>150</v>
      </c>
      <c r="BW23" s="24" t="s">
        <v>1488</v>
      </c>
      <c r="BX23" s="24" t="s">
        <v>1495</v>
      </c>
      <c r="BY23" s="24" t="s">
        <v>162</v>
      </c>
      <c r="BZ23" s="24" t="s">
        <v>169</v>
      </c>
      <c r="CA23" s="24" t="s">
        <v>176</v>
      </c>
      <c r="CB23" s="24" t="s">
        <v>183</v>
      </c>
      <c r="CC23" s="24" t="s">
        <v>345</v>
      </c>
      <c r="CD23" s="24" t="s">
        <v>204</v>
      </c>
      <c r="CE23" s="24" t="s">
        <v>596</v>
      </c>
      <c r="CF23" s="24" t="s">
        <v>208</v>
      </c>
      <c r="CG23" s="24" t="s">
        <v>214</v>
      </c>
      <c r="CH23" s="24" t="s">
        <v>151</v>
      </c>
      <c r="CI23" s="23"/>
      <c r="CJ23" s="24" t="s">
        <v>1520</v>
      </c>
      <c r="CK23" s="24">
        <v>3</v>
      </c>
      <c r="CL23" s="24">
        <v>3</v>
      </c>
      <c r="CM23" s="24">
        <v>2</v>
      </c>
      <c r="CN23" s="23"/>
    </row>
    <row r="24" spans="1:92" x14ac:dyDescent="0.2">
      <c r="A24" s="25">
        <v>42355.587673530092</v>
      </c>
      <c r="B24" s="24">
        <v>1</v>
      </c>
      <c r="C24" s="24">
        <v>4</v>
      </c>
      <c r="D24" s="24">
        <v>3</v>
      </c>
      <c r="E24" s="24">
        <v>1</v>
      </c>
      <c r="F24" s="24">
        <v>1</v>
      </c>
      <c r="G24" s="24">
        <v>5</v>
      </c>
      <c r="H24" s="24">
        <v>2</v>
      </c>
      <c r="I24" s="24">
        <v>3</v>
      </c>
      <c r="J24" s="24">
        <v>3</v>
      </c>
      <c r="K24" s="24">
        <v>3</v>
      </c>
      <c r="L24" s="24">
        <v>3</v>
      </c>
      <c r="M24" s="24">
        <v>1</v>
      </c>
      <c r="N24" s="24">
        <v>1</v>
      </c>
      <c r="O24" s="24">
        <v>2</v>
      </c>
      <c r="P24" s="24">
        <v>5</v>
      </c>
      <c r="Q24" s="24">
        <v>5</v>
      </c>
      <c r="R24" s="24">
        <v>4</v>
      </c>
      <c r="S24" s="24">
        <v>3</v>
      </c>
      <c r="T24" s="24">
        <v>4</v>
      </c>
      <c r="U24" s="23"/>
      <c r="V24" s="23"/>
      <c r="W24" s="24">
        <v>5</v>
      </c>
      <c r="X24" s="24">
        <v>2</v>
      </c>
      <c r="Y24" s="24">
        <v>4</v>
      </c>
      <c r="Z24" s="24">
        <v>5</v>
      </c>
      <c r="AA24" s="24">
        <v>5</v>
      </c>
      <c r="AB24" s="24">
        <v>3</v>
      </c>
      <c r="AC24" s="24">
        <v>4</v>
      </c>
      <c r="AD24" s="24">
        <v>3</v>
      </c>
      <c r="AE24" s="24">
        <v>5</v>
      </c>
      <c r="AF24" s="24">
        <v>4</v>
      </c>
      <c r="AG24" s="24">
        <v>4</v>
      </c>
      <c r="AH24" s="24">
        <v>5</v>
      </c>
      <c r="AI24" s="24">
        <v>5</v>
      </c>
      <c r="AJ24" s="24">
        <v>1</v>
      </c>
      <c r="AK24" s="24">
        <v>5</v>
      </c>
      <c r="AL24" s="24">
        <v>2</v>
      </c>
      <c r="AM24" s="24" t="s">
        <v>5</v>
      </c>
      <c r="AN24" s="24">
        <v>5</v>
      </c>
      <c r="AO24" s="24">
        <v>2</v>
      </c>
      <c r="AP24" s="24">
        <v>3</v>
      </c>
      <c r="AQ24" s="24">
        <v>2</v>
      </c>
      <c r="AR24" s="24">
        <v>3</v>
      </c>
      <c r="AS24" s="24">
        <v>3</v>
      </c>
      <c r="AT24" s="24">
        <v>1</v>
      </c>
      <c r="AU24" s="24">
        <v>2</v>
      </c>
      <c r="AV24" s="24">
        <v>2</v>
      </c>
      <c r="AW24" s="24">
        <v>5</v>
      </c>
      <c r="AX24" s="24">
        <v>3</v>
      </c>
      <c r="AY24" s="24">
        <v>3</v>
      </c>
      <c r="AZ24" s="24">
        <v>3</v>
      </c>
      <c r="BA24" s="24">
        <v>2</v>
      </c>
      <c r="BB24" s="23"/>
      <c r="BC24" s="23"/>
      <c r="BD24" s="23"/>
      <c r="BE24" s="24">
        <v>4</v>
      </c>
      <c r="BF24" s="24">
        <v>5</v>
      </c>
      <c r="BG24" s="24">
        <v>4</v>
      </c>
      <c r="BH24" s="24">
        <v>3</v>
      </c>
      <c r="BI24" s="24">
        <v>3</v>
      </c>
      <c r="BJ24" s="24">
        <v>4</v>
      </c>
      <c r="BK24" s="24" t="s">
        <v>931</v>
      </c>
      <c r="BL24" s="24" t="s">
        <v>151</v>
      </c>
      <c r="BM24" s="24" t="s">
        <v>151</v>
      </c>
      <c r="BN24" s="24" t="s">
        <v>151</v>
      </c>
      <c r="BO24" s="24" t="s">
        <v>151</v>
      </c>
      <c r="BP24" s="24" t="s">
        <v>151</v>
      </c>
      <c r="BQ24" s="24" t="s">
        <v>931</v>
      </c>
      <c r="BR24" s="24" t="s">
        <v>931</v>
      </c>
      <c r="BS24" s="24" t="s">
        <v>151</v>
      </c>
      <c r="BT24" s="24" t="s">
        <v>151</v>
      </c>
      <c r="BU24" s="24" t="s">
        <v>151</v>
      </c>
      <c r="BV24" s="24" t="s">
        <v>147</v>
      </c>
      <c r="BW24" s="24" t="s">
        <v>1488</v>
      </c>
      <c r="BX24" s="24" t="s">
        <v>1495</v>
      </c>
      <c r="BY24" s="24" t="s">
        <v>163</v>
      </c>
      <c r="BZ24" s="24" t="s">
        <v>171</v>
      </c>
      <c r="CA24" s="24" t="s">
        <v>176</v>
      </c>
      <c r="CB24" s="24" t="s">
        <v>184</v>
      </c>
      <c r="CC24" s="23"/>
      <c r="CD24" s="24" t="s">
        <v>202</v>
      </c>
      <c r="CE24" s="24" t="s">
        <v>642</v>
      </c>
      <c r="CF24" s="24" t="s">
        <v>208</v>
      </c>
      <c r="CG24" s="24" t="s">
        <v>214</v>
      </c>
      <c r="CH24" s="24" t="s">
        <v>151</v>
      </c>
      <c r="CI24" s="23"/>
      <c r="CJ24" s="24" t="s">
        <v>1521</v>
      </c>
      <c r="CK24" s="24">
        <v>4</v>
      </c>
      <c r="CL24" s="24">
        <v>4</v>
      </c>
      <c r="CM24" s="24">
        <v>2</v>
      </c>
      <c r="CN24" s="23"/>
    </row>
    <row r="25" spans="1:92" x14ac:dyDescent="0.2">
      <c r="A25" s="25">
        <v>42356.505383148149</v>
      </c>
      <c r="B25" s="24">
        <v>1</v>
      </c>
      <c r="C25" s="24">
        <v>5</v>
      </c>
      <c r="D25" s="24">
        <v>4</v>
      </c>
      <c r="E25" s="24">
        <v>2</v>
      </c>
      <c r="F25" s="24">
        <v>1</v>
      </c>
      <c r="G25" s="24">
        <v>4</v>
      </c>
      <c r="H25" s="24">
        <v>3</v>
      </c>
      <c r="I25" s="24">
        <v>3</v>
      </c>
      <c r="J25" s="24">
        <v>3</v>
      </c>
      <c r="K25" s="24">
        <v>2</v>
      </c>
      <c r="L25" s="24">
        <v>2</v>
      </c>
      <c r="M25" s="24">
        <v>1</v>
      </c>
      <c r="N25" s="24">
        <v>1</v>
      </c>
      <c r="O25" s="24">
        <v>3</v>
      </c>
      <c r="P25" s="24">
        <v>4</v>
      </c>
      <c r="Q25" s="24">
        <v>4</v>
      </c>
      <c r="R25" s="24">
        <v>2</v>
      </c>
      <c r="S25" s="24">
        <v>1</v>
      </c>
      <c r="T25" s="24">
        <v>2</v>
      </c>
      <c r="U25" s="23"/>
      <c r="V25" s="23"/>
      <c r="W25" s="24">
        <v>3</v>
      </c>
      <c r="X25" s="24">
        <v>2</v>
      </c>
      <c r="Y25" s="24">
        <v>4</v>
      </c>
      <c r="Z25" s="24">
        <v>4</v>
      </c>
      <c r="AA25" s="24">
        <v>4</v>
      </c>
      <c r="AB25" s="24">
        <v>3</v>
      </c>
      <c r="AC25" s="24">
        <v>2</v>
      </c>
      <c r="AD25" s="24">
        <v>2</v>
      </c>
      <c r="AE25" s="24">
        <v>1</v>
      </c>
      <c r="AF25" s="24">
        <v>2</v>
      </c>
      <c r="AG25" s="24">
        <v>2</v>
      </c>
      <c r="AH25" s="24">
        <v>2</v>
      </c>
      <c r="AI25" s="24">
        <v>1</v>
      </c>
      <c r="AJ25" s="24">
        <v>2</v>
      </c>
      <c r="AK25" s="24">
        <v>5</v>
      </c>
      <c r="AL25" s="24">
        <v>3</v>
      </c>
      <c r="AM25" s="24">
        <v>2</v>
      </c>
      <c r="AN25" s="24">
        <v>4</v>
      </c>
      <c r="AO25" s="24">
        <v>4</v>
      </c>
      <c r="AP25" s="24">
        <v>2</v>
      </c>
      <c r="AQ25" s="24">
        <v>4</v>
      </c>
      <c r="AR25" s="24">
        <v>2</v>
      </c>
      <c r="AS25" s="24">
        <v>3</v>
      </c>
      <c r="AT25" s="24">
        <v>2</v>
      </c>
      <c r="AU25" s="24">
        <v>1</v>
      </c>
      <c r="AV25" s="24">
        <v>4</v>
      </c>
      <c r="AW25" s="24">
        <v>5</v>
      </c>
      <c r="AX25" s="24">
        <v>4</v>
      </c>
      <c r="AY25" s="24">
        <v>2</v>
      </c>
      <c r="AZ25" s="24">
        <v>2</v>
      </c>
      <c r="BA25" s="24">
        <v>2</v>
      </c>
      <c r="BB25" s="23"/>
      <c r="BC25" s="23"/>
      <c r="BD25" s="23"/>
      <c r="BE25" s="24">
        <v>5</v>
      </c>
      <c r="BF25" s="24">
        <v>5</v>
      </c>
      <c r="BG25" s="24">
        <v>4</v>
      </c>
      <c r="BH25" s="24">
        <v>4</v>
      </c>
      <c r="BI25" s="24">
        <v>5</v>
      </c>
      <c r="BJ25" s="24">
        <v>5</v>
      </c>
      <c r="BK25" s="24" t="s">
        <v>931</v>
      </c>
      <c r="BL25" s="24" t="s">
        <v>151</v>
      </c>
      <c r="BM25" s="24" t="s">
        <v>151</v>
      </c>
      <c r="BN25" s="24" t="s">
        <v>151</v>
      </c>
      <c r="BO25" s="24" t="s">
        <v>151</v>
      </c>
      <c r="BP25" s="24" t="s">
        <v>151</v>
      </c>
      <c r="BQ25" s="24" t="s">
        <v>1485</v>
      </c>
      <c r="BR25" s="24" t="s">
        <v>1485</v>
      </c>
      <c r="BS25" s="24" t="s">
        <v>1485</v>
      </c>
      <c r="BT25" s="24" t="s">
        <v>1485</v>
      </c>
      <c r="BU25" s="24" t="s">
        <v>151</v>
      </c>
      <c r="BV25" s="24" t="s">
        <v>150</v>
      </c>
      <c r="BW25" s="24" t="s">
        <v>1487</v>
      </c>
      <c r="BX25" s="24" t="s">
        <v>1495</v>
      </c>
      <c r="BY25" s="24" t="s">
        <v>162</v>
      </c>
      <c r="BZ25" s="24" t="s">
        <v>171</v>
      </c>
      <c r="CA25" s="24" t="s">
        <v>176</v>
      </c>
      <c r="CB25" s="24" t="s">
        <v>184</v>
      </c>
      <c r="CC25" s="24" t="s">
        <v>301</v>
      </c>
      <c r="CD25" s="24" t="s">
        <v>203</v>
      </c>
      <c r="CE25" s="24" t="s">
        <v>1161</v>
      </c>
      <c r="CF25" s="24" t="s">
        <v>208</v>
      </c>
      <c r="CG25" s="24" t="s">
        <v>214</v>
      </c>
      <c r="CH25" s="24" t="s">
        <v>1485</v>
      </c>
      <c r="CI25" s="23"/>
      <c r="CJ25" s="23"/>
      <c r="CK25" s="24">
        <v>2</v>
      </c>
      <c r="CL25" s="24">
        <v>2</v>
      </c>
      <c r="CM25" s="24" t="s">
        <v>5</v>
      </c>
      <c r="CN25" s="23"/>
    </row>
    <row r="26" spans="1:92" x14ac:dyDescent="0.2">
      <c r="A26" s="25">
        <v>42356.576990196758</v>
      </c>
      <c r="B26" s="24">
        <v>4</v>
      </c>
      <c r="C26" s="24">
        <v>5</v>
      </c>
      <c r="D26" s="24">
        <v>5</v>
      </c>
      <c r="E26" s="24">
        <v>3</v>
      </c>
      <c r="F26" s="24">
        <v>2</v>
      </c>
      <c r="G26" s="24">
        <v>4</v>
      </c>
      <c r="H26" s="24">
        <v>4</v>
      </c>
      <c r="I26" s="24">
        <v>5</v>
      </c>
      <c r="J26" s="24">
        <v>5</v>
      </c>
      <c r="K26" s="24">
        <v>2</v>
      </c>
      <c r="L26" s="24">
        <v>3</v>
      </c>
      <c r="M26" s="24">
        <v>3</v>
      </c>
      <c r="N26" s="24">
        <v>2</v>
      </c>
      <c r="O26" s="24">
        <v>5</v>
      </c>
      <c r="P26" s="24">
        <v>4</v>
      </c>
      <c r="Q26" s="24">
        <v>4</v>
      </c>
      <c r="R26" s="24">
        <v>5</v>
      </c>
      <c r="S26" s="24">
        <v>2</v>
      </c>
      <c r="T26" s="24">
        <v>5</v>
      </c>
      <c r="U26" s="23"/>
      <c r="V26" s="23"/>
      <c r="W26" s="24">
        <v>1</v>
      </c>
      <c r="X26" s="24">
        <v>2</v>
      </c>
      <c r="Y26" s="24">
        <v>4</v>
      </c>
      <c r="Z26" s="24">
        <v>3</v>
      </c>
      <c r="AA26" s="24">
        <v>4</v>
      </c>
      <c r="AB26" s="24">
        <v>4</v>
      </c>
      <c r="AC26" s="24">
        <v>4</v>
      </c>
      <c r="AD26" s="24">
        <v>2</v>
      </c>
      <c r="AE26" s="24">
        <v>4</v>
      </c>
      <c r="AF26" s="24">
        <v>2</v>
      </c>
      <c r="AG26" s="24">
        <v>2</v>
      </c>
      <c r="AH26" s="24">
        <v>4</v>
      </c>
      <c r="AI26" s="24">
        <v>3</v>
      </c>
      <c r="AJ26" s="24">
        <v>3</v>
      </c>
      <c r="AK26" s="24">
        <v>5</v>
      </c>
      <c r="AL26" s="24">
        <v>4</v>
      </c>
      <c r="AM26" s="24">
        <v>3</v>
      </c>
      <c r="AN26" s="24">
        <v>5</v>
      </c>
      <c r="AO26" s="24">
        <v>5</v>
      </c>
      <c r="AP26" s="24">
        <v>5</v>
      </c>
      <c r="AQ26" s="24">
        <v>5</v>
      </c>
      <c r="AR26" s="24">
        <v>4</v>
      </c>
      <c r="AS26" s="24">
        <v>3</v>
      </c>
      <c r="AT26" s="24">
        <v>4</v>
      </c>
      <c r="AU26" s="24">
        <v>2</v>
      </c>
      <c r="AV26" s="24">
        <v>5</v>
      </c>
      <c r="AW26" s="24">
        <v>4</v>
      </c>
      <c r="AX26" s="24">
        <v>3</v>
      </c>
      <c r="AY26" s="24">
        <v>5</v>
      </c>
      <c r="AZ26" s="24">
        <v>3</v>
      </c>
      <c r="BA26" s="24">
        <v>5</v>
      </c>
      <c r="BB26" s="23"/>
      <c r="BC26" s="23"/>
      <c r="BD26" s="23"/>
      <c r="BE26" s="24">
        <v>5</v>
      </c>
      <c r="BF26" s="24">
        <v>5</v>
      </c>
      <c r="BG26" s="24">
        <v>5</v>
      </c>
      <c r="BH26" s="24">
        <v>5</v>
      </c>
      <c r="BI26" s="24">
        <v>5</v>
      </c>
      <c r="BJ26" s="24">
        <v>5</v>
      </c>
      <c r="BK26" s="24" t="s">
        <v>931</v>
      </c>
      <c r="BL26" s="24" t="s">
        <v>151</v>
      </c>
      <c r="BM26" s="24" t="s">
        <v>931</v>
      </c>
      <c r="BN26" s="24" t="s">
        <v>931</v>
      </c>
      <c r="BO26" s="24" t="s">
        <v>931</v>
      </c>
      <c r="BP26" s="24" t="s">
        <v>151</v>
      </c>
      <c r="BQ26" s="24" t="s">
        <v>931</v>
      </c>
      <c r="BR26" s="24" t="s">
        <v>931</v>
      </c>
      <c r="BS26" s="24" t="s">
        <v>931</v>
      </c>
      <c r="BT26" s="24" t="s">
        <v>931</v>
      </c>
      <c r="BU26" s="24" t="s">
        <v>151</v>
      </c>
      <c r="BV26" s="24" t="s">
        <v>1486</v>
      </c>
      <c r="BW26" s="24" t="s">
        <v>1488</v>
      </c>
      <c r="BX26" s="24" t="s">
        <v>1495</v>
      </c>
      <c r="BY26" s="24" t="s">
        <v>163</v>
      </c>
      <c r="BZ26" s="24" t="s">
        <v>169</v>
      </c>
      <c r="CA26" s="24" t="s">
        <v>179</v>
      </c>
      <c r="CB26" s="24" t="s">
        <v>183</v>
      </c>
      <c r="CC26" s="24" t="s">
        <v>1246</v>
      </c>
      <c r="CD26" s="24" t="s">
        <v>204</v>
      </c>
      <c r="CE26" s="24" t="s">
        <v>394</v>
      </c>
      <c r="CF26" s="24" t="s">
        <v>208</v>
      </c>
      <c r="CG26" s="24" t="s">
        <v>214</v>
      </c>
      <c r="CH26" s="24" t="s">
        <v>931</v>
      </c>
      <c r="CI26" s="23"/>
      <c r="CJ26" s="23"/>
      <c r="CK26" s="24">
        <v>2</v>
      </c>
      <c r="CL26" s="24">
        <v>3</v>
      </c>
      <c r="CM26" s="24">
        <v>3</v>
      </c>
      <c r="CN26" s="23"/>
    </row>
    <row r="27" spans="1:92" x14ac:dyDescent="0.2">
      <c r="A27" s="25">
        <v>42356.723155115746</v>
      </c>
      <c r="B27" s="24">
        <v>1</v>
      </c>
      <c r="C27" s="24">
        <v>1</v>
      </c>
      <c r="D27" s="24" t="s">
        <v>5</v>
      </c>
      <c r="E27" s="24">
        <v>3</v>
      </c>
      <c r="F27" s="24" t="s">
        <v>5</v>
      </c>
      <c r="G27" s="24">
        <v>5</v>
      </c>
      <c r="H27" s="24">
        <v>3</v>
      </c>
      <c r="I27" s="24">
        <v>5</v>
      </c>
      <c r="J27" s="24">
        <v>3</v>
      </c>
      <c r="K27" s="24" t="s">
        <v>5</v>
      </c>
      <c r="L27" s="24">
        <v>1</v>
      </c>
      <c r="M27" s="24" t="s">
        <v>5</v>
      </c>
      <c r="N27" s="24">
        <v>2</v>
      </c>
      <c r="O27" s="24" t="s">
        <v>5</v>
      </c>
      <c r="P27" s="24">
        <v>2</v>
      </c>
      <c r="Q27" s="24" t="s">
        <v>5</v>
      </c>
      <c r="R27" s="24" t="s">
        <v>5</v>
      </c>
      <c r="S27" s="24">
        <v>1</v>
      </c>
      <c r="T27" s="24">
        <v>1</v>
      </c>
      <c r="U27" s="23"/>
      <c r="V27" s="23"/>
      <c r="W27" s="24">
        <v>2</v>
      </c>
      <c r="X27" s="24">
        <v>2</v>
      </c>
      <c r="Y27" s="24">
        <v>2</v>
      </c>
      <c r="Z27" s="24">
        <v>1</v>
      </c>
      <c r="AA27" s="24">
        <v>3</v>
      </c>
      <c r="AB27" s="24">
        <v>2</v>
      </c>
      <c r="AC27" s="24">
        <v>1</v>
      </c>
      <c r="AD27" s="24">
        <v>1</v>
      </c>
      <c r="AE27" s="24">
        <v>3</v>
      </c>
      <c r="AF27" s="24">
        <v>2</v>
      </c>
      <c r="AG27" s="24">
        <v>1</v>
      </c>
      <c r="AH27" s="24">
        <v>1</v>
      </c>
      <c r="AI27" s="24">
        <v>1</v>
      </c>
      <c r="AJ27" s="24" t="s">
        <v>5</v>
      </c>
      <c r="AK27" s="24">
        <v>3</v>
      </c>
      <c r="AL27" s="24">
        <v>3</v>
      </c>
      <c r="AM27" s="24" t="s">
        <v>5</v>
      </c>
      <c r="AN27" s="24">
        <v>3</v>
      </c>
      <c r="AO27" s="24">
        <v>3</v>
      </c>
      <c r="AP27" s="24">
        <v>4</v>
      </c>
      <c r="AQ27" s="24">
        <v>2</v>
      </c>
      <c r="AR27" s="24">
        <v>4</v>
      </c>
      <c r="AS27" s="24" t="s">
        <v>5</v>
      </c>
      <c r="AT27" s="24" t="s">
        <v>5</v>
      </c>
      <c r="AU27" s="24">
        <v>1</v>
      </c>
      <c r="AV27" s="24" t="s">
        <v>5</v>
      </c>
      <c r="AW27" s="24">
        <v>3</v>
      </c>
      <c r="AX27" s="24">
        <v>3</v>
      </c>
      <c r="AY27" s="24" t="s">
        <v>5</v>
      </c>
      <c r="AZ27" s="24" t="s">
        <v>5</v>
      </c>
      <c r="BA27" s="24" t="s">
        <v>5</v>
      </c>
      <c r="BB27" s="23"/>
      <c r="BC27" s="23"/>
      <c r="BD27" s="23"/>
      <c r="BE27" s="24">
        <v>4</v>
      </c>
      <c r="BF27" s="24">
        <v>2</v>
      </c>
      <c r="BG27" s="24">
        <v>2</v>
      </c>
      <c r="BH27" s="24">
        <v>2</v>
      </c>
      <c r="BI27" s="24">
        <v>4</v>
      </c>
      <c r="BJ27" s="24">
        <v>5</v>
      </c>
      <c r="BK27" s="24" t="s">
        <v>931</v>
      </c>
      <c r="BL27" s="24" t="s">
        <v>931</v>
      </c>
      <c r="BM27" s="24" t="s">
        <v>151</v>
      </c>
      <c r="BN27" s="24" t="s">
        <v>1485</v>
      </c>
      <c r="BO27" s="24" t="s">
        <v>151</v>
      </c>
      <c r="BP27" s="24" t="s">
        <v>151</v>
      </c>
      <c r="BQ27" s="24" t="s">
        <v>931</v>
      </c>
      <c r="BR27" s="24" t="s">
        <v>931</v>
      </c>
      <c r="BS27" s="24" t="s">
        <v>931</v>
      </c>
      <c r="BT27" s="24" t="s">
        <v>931</v>
      </c>
      <c r="BU27" s="24" t="s">
        <v>151</v>
      </c>
      <c r="BV27" s="24" t="s">
        <v>146</v>
      </c>
      <c r="BW27" s="24" t="s">
        <v>1488</v>
      </c>
      <c r="BX27" s="24" t="s">
        <v>1495</v>
      </c>
      <c r="BY27" s="24" t="s">
        <v>163</v>
      </c>
      <c r="BZ27" s="24" t="s">
        <v>169</v>
      </c>
      <c r="CA27" s="24" t="s">
        <v>176</v>
      </c>
      <c r="CB27" s="24" t="s">
        <v>183</v>
      </c>
      <c r="CC27" s="24" t="s">
        <v>379</v>
      </c>
      <c r="CD27" s="24" t="s">
        <v>153</v>
      </c>
      <c r="CE27" s="24" t="s">
        <v>584</v>
      </c>
      <c r="CF27" s="24" t="s">
        <v>208</v>
      </c>
      <c r="CG27" s="24" t="s">
        <v>214</v>
      </c>
      <c r="CH27" s="24" t="s">
        <v>931</v>
      </c>
      <c r="CI27" s="23"/>
      <c r="CJ27" s="24" t="s">
        <v>1522</v>
      </c>
      <c r="CK27" s="24" t="s">
        <v>5</v>
      </c>
      <c r="CL27" s="24" t="s">
        <v>5</v>
      </c>
      <c r="CM27" s="24">
        <v>1</v>
      </c>
      <c r="CN27" s="23"/>
    </row>
    <row r="28" spans="1:92" x14ac:dyDescent="0.2">
      <c r="A28" s="25">
        <v>42357.620637789354</v>
      </c>
      <c r="B28" s="24">
        <v>3</v>
      </c>
      <c r="C28" s="24">
        <v>1</v>
      </c>
      <c r="D28" s="24">
        <v>1</v>
      </c>
      <c r="E28" s="24">
        <v>1</v>
      </c>
      <c r="F28" s="24">
        <v>1</v>
      </c>
      <c r="G28" s="24">
        <v>2</v>
      </c>
      <c r="H28" s="24">
        <v>2</v>
      </c>
      <c r="I28" s="24">
        <v>2</v>
      </c>
      <c r="J28" s="24">
        <v>3</v>
      </c>
      <c r="K28" s="24">
        <v>2</v>
      </c>
      <c r="L28" s="24">
        <v>2</v>
      </c>
      <c r="M28" s="24">
        <v>2</v>
      </c>
      <c r="N28" s="24">
        <v>2</v>
      </c>
      <c r="O28" s="24">
        <v>5</v>
      </c>
      <c r="P28" s="24">
        <v>2</v>
      </c>
      <c r="Q28" s="24">
        <v>4</v>
      </c>
      <c r="R28" s="24">
        <v>5</v>
      </c>
      <c r="S28" s="24">
        <v>3</v>
      </c>
      <c r="T28" s="24">
        <v>3</v>
      </c>
      <c r="U28" s="23"/>
      <c r="V28" s="23"/>
      <c r="W28" s="24">
        <v>3</v>
      </c>
      <c r="X28" s="24">
        <v>5</v>
      </c>
      <c r="Y28" s="24">
        <v>2</v>
      </c>
      <c r="Z28" s="24">
        <v>2</v>
      </c>
      <c r="AA28" s="24">
        <v>3</v>
      </c>
      <c r="AB28" s="24">
        <v>4</v>
      </c>
      <c r="AC28" s="24">
        <v>2</v>
      </c>
      <c r="AD28" s="24">
        <v>1</v>
      </c>
      <c r="AE28" s="24">
        <v>1</v>
      </c>
      <c r="AF28" s="24">
        <v>5</v>
      </c>
      <c r="AG28" s="24">
        <v>1</v>
      </c>
      <c r="AH28" s="24">
        <v>5</v>
      </c>
      <c r="AI28" s="24">
        <v>2</v>
      </c>
      <c r="AJ28" s="24">
        <v>3</v>
      </c>
      <c r="AK28" s="24">
        <v>3</v>
      </c>
      <c r="AL28" s="24">
        <v>1</v>
      </c>
      <c r="AM28" s="24">
        <v>1</v>
      </c>
      <c r="AN28" s="24">
        <v>2</v>
      </c>
      <c r="AO28" s="24">
        <v>3</v>
      </c>
      <c r="AP28" s="24">
        <v>1</v>
      </c>
      <c r="AQ28" s="24">
        <v>3</v>
      </c>
      <c r="AR28" s="24">
        <v>2</v>
      </c>
      <c r="AS28" s="24">
        <v>1</v>
      </c>
      <c r="AT28" s="24">
        <v>2</v>
      </c>
      <c r="AU28" s="24">
        <v>3</v>
      </c>
      <c r="AV28" s="24">
        <v>5</v>
      </c>
      <c r="AW28" s="24">
        <v>2</v>
      </c>
      <c r="AX28" s="24">
        <v>5</v>
      </c>
      <c r="AY28" s="24">
        <v>5</v>
      </c>
      <c r="AZ28" s="24">
        <v>3</v>
      </c>
      <c r="BA28" s="24">
        <v>4</v>
      </c>
      <c r="BB28" s="23"/>
      <c r="BC28" s="23"/>
      <c r="BD28" s="23"/>
      <c r="BE28" s="24">
        <v>3</v>
      </c>
      <c r="BF28" s="24">
        <v>3</v>
      </c>
      <c r="BG28" s="24">
        <v>3</v>
      </c>
      <c r="BH28" s="24">
        <v>3</v>
      </c>
      <c r="BI28" s="24">
        <v>3</v>
      </c>
      <c r="BJ28" s="24">
        <v>3</v>
      </c>
      <c r="BK28" s="24" t="s">
        <v>151</v>
      </c>
      <c r="BL28" s="24" t="s">
        <v>151</v>
      </c>
      <c r="BM28" s="24" t="s">
        <v>151</v>
      </c>
      <c r="BN28" s="24" t="s">
        <v>931</v>
      </c>
      <c r="BO28" s="24" t="s">
        <v>931</v>
      </c>
      <c r="BP28" s="24" t="s">
        <v>151</v>
      </c>
      <c r="BQ28" s="24" t="s">
        <v>931</v>
      </c>
      <c r="BR28" s="24" t="s">
        <v>931</v>
      </c>
      <c r="BS28" s="24" t="s">
        <v>931</v>
      </c>
      <c r="BT28" s="24" t="s">
        <v>931</v>
      </c>
      <c r="BU28" s="24" t="s">
        <v>151</v>
      </c>
      <c r="BV28" s="24" t="s">
        <v>1486</v>
      </c>
      <c r="BW28" s="24" t="s">
        <v>1488</v>
      </c>
      <c r="BX28" s="24" t="s">
        <v>1523</v>
      </c>
      <c r="BY28" s="24" t="s">
        <v>163</v>
      </c>
      <c r="BZ28" s="24" t="s">
        <v>171</v>
      </c>
      <c r="CA28" s="24" t="s">
        <v>176</v>
      </c>
      <c r="CB28" s="24" t="s">
        <v>183</v>
      </c>
      <c r="CC28" s="24" t="s">
        <v>301</v>
      </c>
      <c r="CD28" s="24" t="s">
        <v>192</v>
      </c>
      <c r="CE28" s="24" t="s">
        <v>395</v>
      </c>
      <c r="CF28" s="24" t="s">
        <v>307</v>
      </c>
      <c r="CG28" s="24" t="s">
        <v>351</v>
      </c>
      <c r="CH28" s="24" t="s">
        <v>931</v>
      </c>
      <c r="CI28" s="23"/>
      <c r="CJ28" s="24" t="s">
        <v>1524</v>
      </c>
      <c r="CK28" s="24">
        <v>1</v>
      </c>
      <c r="CL28" s="24">
        <v>3</v>
      </c>
      <c r="CM28" s="24">
        <v>1</v>
      </c>
      <c r="CN28" s="23"/>
    </row>
    <row r="29" spans="1:92" x14ac:dyDescent="0.2">
      <c r="A29" s="25">
        <v>42357.665887731477</v>
      </c>
      <c r="B29" s="24">
        <v>3</v>
      </c>
      <c r="C29" s="24">
        <v>1</v>
      </c>
      <c r="D29" s="24">
        <v>1</v>
      </c>
      <c r="E29" s="24">
        <v>3</v>
      </c>
      <c r="F29" s="24">
        <v>3</v>
      </c>
      <c r="G29" s="24">
        <v>5</v>
      </c>
      <c r="H29" s="24">
        <v>1</v>
      </c>
      <c r="I29" s="24">
        <v>5</v>
      </c>
      <c r="J29" s="24">
        <v>2</v>
      </c>
      <c r="K29" s="24">
        <v>3</v>
      </c>
      <c r="L29" s="24">
        <v>5</v>
      </c>
      <c r="M29" s="24">
        <v>3</v>
      </c>
      <c r="N29" s="24">
        <v>4</v>
      </c>
      <c r="O29" s="24">
        <v>5</v>
      </c>
      <c r="P29" s="24">
        <v>4</v>
      </c>
      <c r="Q29" s="24">
        <v>4</v>
      </c>
      <c r="R29" s="24">
        <v>4</v>
      </c>
      <c r="S29" s="24">
        <v>2</v>
      </c>
      <c r="T29" s="24">
        <v>5</v>
      </c>
      <c r="U29" s="23"/>
      <c r="V29" s="23"/>
      <c r="W29" s="24">
        <v>3</v>
      </c>
      <c r="X29" s="24">
        <v>1</v>
      </c>
      <c r="Y29" s="24">
        <v>4</v>
      </c>
      <c r="Z29" s="24">
        <v>3</v>
      </c>
      <c r="AA29" s="24">
        <v>2</v>
      </c>
      <c r="AB29" s="24">
        <v>3</v>
      </c>
      <c r="AC29" s="24">
        <v>1</v>
      </c>
      <c r="AD29" s="24">
        <v>1</v>
      </c>
      <c r="AE29" s="24">
        <v>2</v>
      </c>
      <c r="AF29" s="24">
        <v>1</v>
      </c>
      <c r="AG29" s="24">
        <v>1</v>
      </c>
      <c r="AH29" s="24">
        <v>4</v>
      </c>
      <c r="AI29" s="24">
        <v>1</v>
      </c>
      <c r="AJ29" s="24" t="s">
        <v>5</v>
      </c>
      <c r="AK29" s="24">
        <v>2</v>
      </c>
      <c r="AL29" s="24">
        <v>4</v>
      </c>
      <c r="AM29" s="24">
        <v>4</v>
      </c>
      <c r="AN29" s="24">
        <v>2</v>
      </c>
      <c r="AO29" s="24">
        <v>1</v>
      </c>
      <c r="AP29" s="24">
        <v>3</v>
      </c>
      <c r="AQ29" s="24">
        <v>2</v>
      </c>
      <c r="AR29" s="24">
        <v>3</v>
      </c>
      <c r="AS29" s="24">
        <v>5</v>
      </c>
      <c r="AT29" s="24">
        <v>4</v>
      </c>
      <c r="AU29" s="24">
        <v>4</v>
      </c>
      <c r="AV29" s="24">
        <v>5</v>
      </c>
      <c r="AW29" s="24">
        <v>4</v>
      </c>
      <c r="AX29" s="24">
        <v>5</v>
      </c>
      <c r="AY29" s="24">
        <v>4</v>
      </c>
      <c r="AZ29" s="24">
        <v>2</v>
      </c>
      <c r="BA29" s="24">
        <v>5</v>
      </c>
      <c r="BB29" s="23"/>
      <c r="BC29" s="23"/>
      <c r="BD29" s="23"/>
      <c r="BE29" s="24">
        <v>5</v>
      </c>
      <c r="BF29" s="24">
        <v>5</v>
      </c>
      <c r="BG29" s="24">
        <v>4</v>
      </c>
      <c r="BH29" s="24">
        <v>2</v>
      </c>
      <c r="BI29" s="24">
        <v>4</v>
      </c>
      <c r="BJ29" s="24">
        <v>4</v>
      </c>
      <c r="BK29" s="24" t="s">
        <v>931</v>
      </c>
      <c r="BL29" s="24" t="s">
        <v>931</v>
      </c>
      <c r="BM29" s="24" t="s">
        <v>931</v>
      </c>
      <c r="BN29" s="24" t="s">
        <v>931</v>
      </c>
      <c r="BO29" s="24" t="s">
        <v>931</v>
      </c>
      <c r="BP29" s="24" t="s">
        <v>931</v>
      </c>
      <c r="BQ29" s="24" t="s">
        <v>931</v>
      </c>
      <c r="BR29" s="24" t="s">
        <v>931</v>
      </c>
      <c r="BS29" s="24" t="s">
        <v>151</v>
      </c>
      <c r="BT29" s="24" t="s">
        <v>151</v>
      </c>
      <c r="BU29" s="24" t="s">
        <v>931</v>
      </c>
      <c r="BV29" s="23"/>
      <c r="BW29" s="23"/>
      <c r="BX29" s="23"/>
      <c r="BY29" s="24" t="s">
        <v>162</v>
      </c>
      <c r="BZ29" s="24" t="s">
        <v>171</v>
      </c>
      <c r="CA29" s="24" t="s">
        <v>180</v>
      </c>
      <c r="CB29" s="24" t="s">
        <v>184</v>
      </c>
      <c r="CC29" s="24" t="s">
        <v>1525</v>
      </c>
      <c r="CD29" s="24" t="s">
        <v>202</v>
      </c>
      <c r="CE29" s="24" t="s">
        <v>155</v>
      </c>
      <c r="CF29" s="24" t="s">
        <v>550</v>
      </c>
      <c r="CG29" s="24" t="s">
        <v>1526</v>
      </c>
      <c r="CH29" s="24" t="s">
        <v>151</v>
      </c>
      <c r="CI29" s="23"/>
      <c r="CJ29" s="23"/>
      <c r="CK29" s="24">
        <v>2</v>
      </c>
      <c r="CL29" s="24">
        <v>2</v>
      </c>
      <c r="CM29" s="24" t="s">
        <v>5</v>
      </c>
      <c r="CN29" s="23"/>
    </row>
    <row r="30" spans="1:92" x14ac:dyDescent="0.2">
      <c r="A30" s="25">
        <v>42357.68045482639</v>
      </c>
      <c r="B30" s="24" t="s">
        <v>5</v>
      </c>
      <c r="C30" s="24">
        <v>5</v>
      </c>
      <c r="D30" s="24">
        <v>2</v>
      </c>
      <c r="E30" s="24">
        <v>1</v>
      </c>
      <c r="F30" s="24">
        <v>1</v>
      </c>
      <c r="G30" s="24">
        <v>5</v>
      </c>
      <c r="H30" s="24">
        <v>1</v>
      </c>
      <c r="I30" s="24">
        <v>2</v>
      </c>
      <c r="J30" s="24">
        <v>1</v>
      </c>
      <c r="K30" s="24">
        <v>5</v>
      </c>
      <c r="L30" s="24">
        <v>1</v>
      </c>
      <c r="M30" s="24">
        <v>1</v>
      </c>
      <c r="N30" s="24">
        <v>1</v>
      </c>
      <c r="O30" s="24">
        <v>5</v>
      </c>
      <c r="P30" s="24">
        <v>1</v>
      </c>
      <c r="Q30" s="24">
        <v>3</v>
      </c>
      <c r="R30" s="24">
        <v>3</v>
      </c>
      <c r="S30" s="24">
        <v>1</v>
      </c>
      <c r="T30" s="24">
        <v>3</v>
      </c>
      <c r="U30" s="23"/>
      <c r="V30" s="23"/>
      <c r="W30" s="24">
        <v>1</v>
      </c>
      <c r="X30" s="24">
        <v>1</v>
      </c>
      <c r="Y30" s="24">
        <v>4</v>
      </c>
      <c r="Z30" s="24">
        <v>3</v>
      </c>
      <c r="AA30" s="24">
        <v>4</v>
      </c>
      <c r="AB30" s="24">
        <v>1</v>
      </c>
      <c r="AC30" s="24">
        <v>3</v>
      </c>
      <c r="AD30" s="24">
        <v>1</v>
      </c>
      <c r="AE30" s="24">
        <v>4</v>
      </c>
      <c r="AF30" s="24">
        <v>1</v>
      </c>
      <c r="AG30" s="24">
        <v>3</v>
      </c>
      <c r="AH30" s="24">
        <v>4</v>
      </c>
      <c r="AI30" s="24">
        <v>4</v>
      </c>
      <c r="AJ30" s="24" t="s">
        <v>5</v>
      </c>
      <c r="AK30" s="24">
        <v>5</v>
      </c>
      <c r="AL30" s="24" t="s">
        <v>5</v>
      </c>
      <c r="AM30" s="24" t="s">
        <v>5</v>
      </c>
      <c r="AN30" s="24">
        <v>5</v>
      </c>
      <c r="AO30" s="24" t="s">
        <v>5</v>
      </c>
      <c r="AP30" s="24">
        <v>4</v>
      </c>
      <c r="AQ30" s="24" t="s">
        <v>5</v>
      </c>
      <c r="AR30" s="24">
        <v>5</v>
      </c>
      <c r="AS30" s="24">
        <v>5</v>
      </c>
      <c r="AT30" s="24" t="s">
        <v>5</v>
      </c>
      <c r="AU30" s="24" t="s">
        <v>5</v>
      </c>
      <c r="AV30" s="24">
        <v>5</v>
      </c>
      <c r="AW30" s="24">
        <v>4</v>
      </c>
      <c r="AX30" s="24">
        <v>4</v>
      </c>
      <c r="AY30" s="24">
        <v>4</v>
      </c>
      <c r="AZ30" s="24" t="s">
        <v>5</v>
      </c>
      <c r="BA30" s="24">
        <v>4</v>
      </c>
      <c r="BB30" s="23"/>
      <c r="BC30" s="23"/>
      <c r="BD30" s="23"/>
      <c r="BE30" s="24">
        <v>4</v>
      </c>
      <c r="BF30" s="24">
        <v>4</v>
      </c>
      <c r="BG30" s="24">
        <v>3</v>
      </c>
      <c r="BH30" s="24">
        <v>3</v>
      </c>
      <c r="BI30" s="24">
        <v>3</v>
      </c>
      <c r="BJ30" s="24">
        <v>4</v>
      </c>
      <c r="BK30" s="24" t="s">
        <v>931</v>
      </c>
      <c r="BL30" s="24" t="s">
        <v>931</v>
      </c>
      <c r="BM30" s="24" t="s">
        <v>931</v>
      </c>
      <c r="BN30" s="24" t="s">
        <v>151</v>
      </c>
      <c r="BO30" s="24" t="s">
        <v>931</v>
      </c>
      <c r="BP30" s="24" t="s">
        <v>151</v>
      </c>
      <c r="BQ30" s="24" t="s">
        <v>931</v>
      </c>
      <c r="BR30" s="24" t="s">
        <v>931</v>
      </c>
      <c r="BS30" s="24" t="s">
        <v>151</v>
      </c>
      <c r="BT30" s="24" t="s">
        <v>151</v>
      </c>
      <c r="BU30" s="24" t="s">
        <v>145</v>
      </c>
      <c r="BV30" s="23"/>
      <c r="BW30" s="23"/>
      <c r="BX30" s="23"/>
      <c r="BY30" s="24" t="s">
        <v>162</v>
      </c>
      <c r="BZ30" s="24" t="s">
        <v>171</v>
      </c>
      <c r="CA30" s="24" t="s">
        <v>177</v>
      </c>
      <c r="CB30" s="24" t="s">
        <v>184</v>
      </c>
      <c r="CC30" s="23"/>
      <c r="CD30" s="24" t="s">
        <v>192</v>
      </c>
      <c r="CE30" s="24" t="s">
        <v>155</v>
      </c>
      <c r="CF30" s="24" t="s">
        <v>208</v>
      </c>
      <c r="CG30" s="24" t="s">
        <v>214</v>
      </c>
      <c r="CH30" s="24" t="s">
        <v>151</v>
      </c>
      <c r="CI30" s="23"/>
      <c r="CJ30" s="23"/>
      <c r="CK30" s="24">
        <v>1</v>
      </c>
      <c r="CL30" s="24" t="s">
        <v>5</v>
      </c>
      <c r="CM30" s="24">
        <v>1</v>
      </c>
      <c r="CN30" s="23"/>
    </row>
    <row r="31" spans="1:92" x14ac:dyDescent="0.2">
      <c r="A31" s="25">
        <v>42358.353362812501</v>
      </c>
      <c r="B31" s="24">
        <v>1</v>
      </c>
      <c r="C31" s="24">
        <v>2</v>
      </c>
      <c r="D31" s="24">
        <v>1</v>
      </c>
      <c r="E31" s="24" t="s">
        <v>5</v>
      </c>
      <c r="F31" s="24" t="s">
        <v>5</v>
      </c>
      <c r="G31" s="24">
        <v>5</v>
      </c>
      <c r="H31" s="24">
        <v>1</v>
      </c>
      <c r="I31" s="24">
        <v>2</v>
      </c>
      <c r="J31" s="24">
        <v>3</v>
      </c>
      <c r="K31" s="24">
        <v>1</v>
      </c>
      <c r="L31" s="24">
        <v>2</v>
      </c>
      <c r="M31" s="24">
        <v>3</v>
      </c>
      <c r="N31" s="24">
        <v>1</v>
      </c>
      <c r="O31" s="24">
        <v>3</v>
      </c>
      <c r="P31" s="24">
        <v>1</v>
      </c>
      <c r="Q31" s="24">
        <v>3</v>
      </c>
      <c r="R31" s="24">
        <v>2</v>
      </c>
      <c r="S31" s="24" t="s">
        <v>5</v>
      </c>
      <c r="T31" s="24" t="s">
        <v>5</v>
      </c>
      <c r="U31" s="23"/>
      <c r="V31" s="23"/>
      <c r="W31" s="24">
        <v>3</v>
      </c>
      <c r="X31" s="24">
        <v>3</v>
      </c>
      <c r="Y31" s="24">
        <v>3</v>
      </c>
      <c r="Z31" s="24">
        <v>4</v>
      </c>
      <c r="AA31" s="24">
        <v>3</v>
      </c>
      <c r="AB31" s="24">
        <v>3</v>
      </c>
      <c r="AC31" s="24">
        <v>4</v>
      </c>
      <c r="AD31" s="24">
        <v>4</v>
      </c>
      <c r="AE31" s="24">
        <v>4</v>
      </c>
      <c r="AF31" s="24">
        <v>4</v>
      </c>
      <c r="AG31" s="24">
        <v>5</v>
      </c>
      <c r="AH31" s="24">
        <v>3</v>
      </c>
      <c r="AI31" s="24">
        <v>5</v>
      </c>
      <c r="AJ31" s="24">
        <v>3</v>
      </c>
      <c r="AK31" s="24">
        <v>4</v>
      </c>
      <c r="AL31" s="24">
        <v>2</v>
      </c>
      <c r="AM31" s="24">
        <v>2</v>
      </c>
      <c r="AN31" s="24">
        <v>5</v>
      </c>
      <c r="AO31" s="24">
        <v>2</v>
      </c>
      <c r="AP31" s="24">
        <v>3</v>
      </c>
      <c r="AQ31" s="24">
        <v>3</v>
      </c>
      <c r="AR31" s="24">
        <v>3</v>
      </c>
      <c r="AS31" s="24">
        <v>2</v>
      </c>
      <c r="AT31" s="24">
        <v>4</v>
      </c>
      <c r="AU31" s="24">
        <v>4</v>
      </c>
      <c r="AV31" s="24">
        <v>4</v>
      </c>
      <c r="AW31" s="24">
        <v>2</v>
      </c>
      <c r="AX31" s="24">
        <v>3</v>
      </c>
      <c r="AY31" s="24">
        <v>3</v>
      </c>
      <c r="AZ31" s="24">
        <v>2</v>
      </c>
      <c r="BA31" s="24">
        <v>1</v>
      </c>
      <c r="BB31" s="23"/>
      <c r="BC31" s="23"/>
      <c r="BD31" s="23"/>
      <c r="BE31" s="24">
        <v>5</v>
      </c>
      <c r="BF31" s="24">
        <v>5</v>
      </c>
      <c r="BG31" s="24">
        <v>4</v>
      </c>
      <c r="BH31" s="24">
        <v>4</v>
      </c>
      <c r="BI31" s="24">
        <v>4</v>
      </c>
      <c r="BJ31" s="24">
        <v>4</v>
      </c>
      <c r="BK31" s="24" t="s">
        <v>151</v>
      </c>
      <c r="BL31" s="24" t="s">
        <v>151</v>
      </c>
      <c r="BM31" s="24" t="s">
        <v>151</v>
      </c>
      <c r="BN31" s="24" t="s">
        <v>151</v>
      </c>
      <c r="BO31" s="24" t="s">
        <v>931</v>
      </c>
      <c r="BP31" s="24" t="s">
        <v>151</v>
      </c>
      <c r="BQ31" s="24" t="s">
        <v>1485</v>
      </c>
      <c r="BR31" s="24" t="s">
        <v>1485</v>
      </c>
      <c r="BS31" s="24" t="s">
        <v>931</v>
      </c>
      <c r="BT31" s="24" t="s">
        <v>151</v>
      </c>
      <c r="BU31" s="24" t="s">
        <v>931</v>
      </c>
      <c r="BV31" s="23"/>
      <c r="BW31" s="23"/>
      <c r="BX31" s="23"/>
      <c r="BY31" s="24" t="s">
        <v>162</v>
      </c>
      <c r="BZ31" s="24" t="s">
        <v>171</v>
      </c>
      <c r="CA31" s="24" t="s">
        <v>179</v>
      </c>
      <c r="CB31" s="24" t="s">
        <v>183</v>
      </c>
      <c r="CC31" s="24" t="s">
        <v>1527</v>
      </c>
      <c r="CD31" s="24" t="s">
        <v>192</v>
      </c>
      <c r="CE31" s="24" t="s">
        <v>1036</v>
      </c>
      <c r="CF31" s="24" t="s">
        <v>208</v>
      </c>
      <c r="CG31" s="24" t="s">
        <v>214</v>
      </c>
      <c r="CH31" s="24" t="s">
        <v>1485</v>
      </c>
      <c r="CI31" s="23"/>
      <c r="CJ31" s="24" t="s">
        <v>1528</v>
      </c>
      <c r="CK31" s="24">
        <v>1</v>
      </c>
      <c r="CL31" s="24">
        <v>3</v>
      </c>
      <c r="CM31" s="24">
        <v>3</v>
      </c>
      <c r="CN31" s="23"/>
    </row>
    <row r="32" spans="1:92" x14ac:dyDescent="0.2">
      <c r="A32" s="25">
        <v>42359.022443993061</v>
      </c>
      <c r="B32" s="24">
        <v>1</v>
      </c>
      <c r="C32" s="24">
        <v>1</v>
      </c>
      <c r="D32" s="24">
        <v>1</v>
      </c>
      <c r="E32" s="24">
        <v>1</v>
      </c>
      <c r="F32" s="24">
        <v>1</v>
      </c>
      <c r="G32" s="24">
        <v>4</v>
      </c>
      <c r="H32" s="24">
        <v>3</v>
      </c>
      <c r="I32" s="24">
        <v>1</v>
      </c>
      <c r="J32" s="24">
        <v>1</v>
      </c>
      <c r="K32" s="24">
        <v>1</v>
      </c>
      <c r="L32" s="24">
        <v>1</v>
      </c>
      <c r="M32" s="24">
        <v>1</v>
      </c>
      <c r="N32" s="24">
        <v>2</v>
      </c>
      <c r="O32" s="24">
        <v>1</v>
      </c>
      <c r="P32" s="24">
        <v>1</v>
      </c>
      <c r="Q32" s="24">
        <v>1</v>
      </c>
      <c r="R32" s="24">
        <v>1</v>
      </c>
      <c r="S32" s="24">
        <v>1</v>
      </c>
      <c r="T32" s="24">
        <v>1</v>
      </c>
      <c r="U32" s="23"/>
      <c r="V32" s="23"/>
      <c r="W32" s="24">
        <v>4</v>
      </c>
      <c r="X32" s="24">
        <v>3</v>
      </c>
      <c r="Y32" s="24">
        <v>2</v>
      </c>
      <c r="Z32" s="24">
        <v>3</v>
      </c>
      <c r="AA32" s="24">
        <v>3</v>
      </c>
      <c r="AB32" s="24">
        <v>3</v>
      </c>
      <c r="AC32" s="24">
        <v>4</v>
      </c>
      <c r="AD32" s="24">
        <v>4</v>
      </c>
      <c r="AE32" s="24">
        <v>1</v>
      </c>
      <c r="AF32" s="24">
        <v>4</v>
      </c>
      <c r="AG32" s="24">
        <v>4</v>
      </c>
      <c r="AH32" s="24">
        <v>1</v>
      </c>
      <c r="AI32" s="24">
        <v>4</v>
      </c>
      <c r="AJ32" s="24">
        <v>1</v>
      </c>
      <c r="AK32" s="24">
        <v>1</v>
      </c>
      <c r="AL32" s="24">
        <v>2</v>
      </c>
      <c r="AM32" s="24">
        <v>1</v>
      </c>
      <c r="AN32" s="24">
        <v>4</v>
      </c>
      <c r="AO32" s="24">
        <v>3</v>
      </c>
      <c r="AP32" s="24">
        <v>2</v>
      </c>
      <c r="AQ32" s="24">
        <v>1</v>
      </c>
      <c r="AR32" s="24">
        <v>2</v>
      </c>
      <c r="AS32" s="24">
        <v>2</v>
      </c>
      <c r="AT32" s="24">
        <v>2</v>
      </c>
      <c r="AU32" s="24">
        <v>2</v>
      </c>
      <c r="AV32" s="24">
        <v>1</v>
      </c>
      <c r="AW32" s="24">
        <v>1</v>
      </c>
      <c r="AX32" s="24">
        <v>1</v>
      </c>
      <c r="AY32" s="24">
        <v>1</v>
      </c>
      <c r="AZ32" s="24">
        <v>2</v>
      </c>
      <c r="BA32" s="24">
        <v>2</v>
      </c>
      <c r="BB32" s="23"/>
      <c r="BC32" s="23"/>
      <c r="BD32" s="23"/>
      <c r="BE32" s="24">
        <v>5</v>
      </c>
      <c r="BF32" s="24">
        <v>4</v>
      </c>
      <c r="BG32" s="24">
        <v>2</v>
      </c>
      <c r="BH32" s="24">
        <v>2</v>
      </c>
      <c r="BI32" s="24">
        <v>3</v>
      </c>
      <c r="BJ32" s="24">
        <v>4</v>
      </c>
      <c r="BK32" s="24" t="s">
        <v>931</v>
      </c>
      <c r="BL32" s="24" t="s">
        <v>931</v>
      </c>
      <c r="BM32" s="24" t="s">
        <v>151</v>
      </c>
      <c r="BN32" s="24" t="s">
        <v>151</v>
      </c>
      <c r="BO32" s="24" t="s">
        <v>931</v>
      </c>
      <c r="BP32" s="24" t="s">
        <v>931</v>
      </c>
      <c r="BQ32" s="24" t="s">
        <v>931</v>
      </c>
      <c r="BR32" s="24" t="s">
        <v>151</v>
      </c>
      <c r="BS32" s="24" t="s">
        <v>151</v>
      </c>
      <c r="BT32" s="24" t="s">
        <v>151</v>
      </c>
      <c r="BU32" s="24" t="s">
        <v>931</v>
      </c>
      <c r="BV32" s="23"/>
      <c r="BW32" s="23"/>
      <c r="BX32" s="23"/>
      <c r="BY32" s="24" t="s">
        <v>163</v>
      </c>
      <c r="BZ32" s="24" t="s">
        <v>171</v>
      </c>
      <c r="CA32" s="24" t="s">
        <v>176</v>
      </c>
      <c r="CB32" s="24" t="s">
        <v>184</v>
      </c>
      <c r="CC32" s="24" t="s">
        <v>632</v>
      </c>
      <c r="CD32" s="24" t="s">
        <v>204</v>
      </c>
      <c r="CE32" s="23"/>
      <c r="CF32" s="24" t="s">
        <v>208</v>
      </c>
      <c r="CG32" s="24" t="s">
        <v>214</v>
      </c>
      <c r="CH32" s="24" t="s">
        <v>931</v>
      </c>
      <c r="CI32" s="23"/>
      <c r="CJ32" s="23"/>
      <c r="CK32" s="24">
        <v>1</v>
      </c>
      <c r="CL32" s="24">
        <v>1</v>
      </c>
      <c r="CM32" s="24">
        <v>1</v>
      </c>
      <c r="CN32" s="23"/>
    </row>
    <row r="33" spans="1:92" x14ac:dyDescent="0.2">
      <c r="A33" s="25">
        <v>42359.362402199069</v>
      </c>
      <c r="B33" s="24">
        <v>2</v>
      </c>
      <c r="C33" s="24">
        <v>4</v>
      </c>
      <c r="D33" s="24">
        <v>1</v>
      </c>
      <c r="E33" s="24">
        <v>2</v>
      </c>
      <c r="F33" s="24">
        <v>2</v>
      </c>
      <c r="G33" s="24">
        <v>4</v>
      </c>
      <c r="H33" s="24">
        <v>3</v>
      </c>
      <c r="I33" s="24">
        <v>4</v>
      </c>
      <c r="J33" s="24">
        <v>3</v>
      </c>
      <c r="K33" s="24">
        <v>2</v>
      </c>
      <c r="L33" s="24">
        <v>2</v>
      </c>
      <c r="M33" s="24">
        <v>4</v>
      </c>
      <c r="N33" s="24">
        <v>2</v>
      </c>
      <c r="O33" s="24">
        <v>3</v>
      </c>
      <c r="P33" s="24">
        <v>4</v>
      </c>
      <c r="Q33" s="24">
        <v>5</v>
      </c>
      <c r="R33" s="24">
        <v>4</v>
      </c>
      <c r="S33" s="24">
        <v>3</v>
      </c>
      <c r="T33" s="24">
        <v>2</v>
      </c>
      <c r="U33" s="23"/>
      <c r="V33" s="23"/>
      <c r="W33" s="24">
        <v>4</v>
      </c>
      <c r="X33" s="24">
        <v>2</v>
      </c>
      <c r="Y33" s="24">
        <v>3</v>
      </c>
      <c r="Z33" s="24">
        <v>2</v>
      </c>
      <c r="AA33" s="24">
        <v>3</v>
      </c>
      <c r="AB33" s="24">
        <v>2</v>
      </c>
      <c r="AC33" s="24">
        <v>4</v>
      </c>
      <c r="AD33" s="24">
        <v>2</v>
      </c>
      <c r="AE33" s="24">
        <v>1</v>
      </c>
      <c r="AF33" s="24">
        <v>4</v>
      </c>
      <c r="AG33" s="24">
        <v>4</v>
      </c>
      <c r="AH33" s="24">
        <v>5</v>
      </c>
      <c r="AI33" s="24">
        <v>4</v>
      </c>
      <c r="AJ33" s="24">
        <v>2</v>
      </c>
      <c r="AK33" s="24">
        <v>4</v>
      </c>
      <c r="AL33" s="24">
        <v>3</v>
      </c>
      <c r="AM33" s="24">
        <v>3</v>
      </c>
      <c r="AN33" s="24">
        <v>3</v>
      </c>
      <c r="AO33" s="24">
        <v>1</v>
      </c>
      <c r="AP33" s="24">
        <v>4</v>
      </c>
      <c r="AQ33" s="24">
        <v>3</v>
      </c>
      <c r="AR33" s="24">
        <v>3</v>
      </c>
      <c r="AS33" s="24">
        <v>2</v>
      </c>
      <c r="AT33" s="24">
        <v>5</v>
      </c>
      <c r="AU33" s="24">
        <v>2</v>
      </c>
      <c r="AV33" s="24">
        <v>4</v>
      </c>
      <c r="AW33" s="24">
        <v>3</v>
      </c>
      <c r="AX33" s="24">
        <v>5</v>
      </c>
      <c r="AY33" s="24">
        <v>5</v>
      </c>
      <c r="AZ33" s="24">
        <v>4</v>
      </c>
      <c r="BA33" s="24">
        <v>2</v>
      </c>
      <c r="BB33" s="23"/>
      <c r="BC33" s="23"/>
      <c r="BD33" s="23"/>
      <c r="BE33" s="24">
        <v>5</v>
      </c>
      <c r="BF33" s="24">
        <v>5</v>
      </c>
      <c r="BG33" s="24">
        <v>4</v>
      </c>
      <c r="BH33" s="24">
        <v>4</v>
      </c>
      <c r="BI33" s="24">
        <v>4</v>
      </c>
      <c r="BJ33" s="24">
        <v>4</v>
      </c>
      <c r="BK33" s="24" t="s">
        <v>931</v>
      </c>
      <c r="BL33" s="24" t="s">
        <v>931</v>
      </c>
      <c r="BM33" s="24" t="s">
        <v>151</v>
      </c>
      <c r="BN33" s="24" t="s">
        <v>151</v>
      </c>
      <c r="BO33" s="24" t="s">
        <v>151</v>
      </c>
      <c r="BP33" s="24" t="s">
        <v>151</v>
      </c>
      <c r="BQ33" s="24" t="s">
        <v>931</v>
      </c>
      <c r="BR33" s="24" t="s">
        <v>931</v>
      </c>
      <c r="BS33" s="24" t="s">
        <v>151</v>
      </c>
      <c r="BT33" s="24" t="s">
        <v>151</v>
      </c>
      <c r="BU33" s="24" t="s">
        <v>151</v>
      </c>
      <c r="BV33" s="24" t="s">
        <v>1486</v>
      </c>
      <c r="BW33" s="24" t="s">
        <v>1488</v>
      </c>
      <c r="BX33" s="24" t="s">
        <v>1495</v>
      </c>
      <c r="BY33" s="24" t="s">
        <v>163</v>
      </c>
      <c r="BZ33" s="24" t="s">
        <v>169</v>
      </c>
      <c r="CA33" s="24" t="s">
        <v>176</v>
      </c>
      <c r="CB33" s="24" t="s">
        <v>183</v>
      </c>
      <c r="CC33" s="24" t="s">
        <v>1529</v>
      </c>
      <c r="CD33" s="24" t="s">
        <v>202</v>
      </c>
      <c r="CE33" s="24" t="s">
        <v>813</v>
      </c>
      <c r="CF33" s="24" t="s">
        <v>160</v>
      </c>
      <c r="CG33" s="24" t="s">
        <v>198</v>
      </c>
      <c r="CH33" s="24" t="s">
        <v>151</v>
      </c>
      <c r="CI33" s="23"/>
      <c r="CJ33" s="24" t="s">
        <v>1530</v>
      </c>
      <c r="CK33" s="24">
        <v>5</v>
      </c>
      <c r="CL33" s="24">
        <v>5</v>
      </c>
      <c r="CM33" s="24">
        <v>5</v>
      </c>
      <c r="CN33" s="23"/>
    </row>
    <row r="34" spans="1:92" x14ac:dyDescent="0.2">
      <c r="A34" s="25">
        <v>42359.402186412037</v>
      </c>
      <c r="B34" s="24">
        <v>1</v>
      </c>
      <c r="C34" s="24">
        <v>5</v>
      </c>
      <c r="D34" s="24">
        <v>5</v>
      </c>
      <c r="E34" s="24">
        <v>5</v>
      </c>
      <c r="F34" s="24" t="s">
        <v>5</v>
      </c>
      <c r="G34" s="24">
        <v>4</v>
      </c>
      <c r="H34" s="24">
        <v>4</v>
      </c>
      <c r="I34" s="24">
        <v>4</v>
      </c>
      <c r="J34" s="24">
        <v>5</v>
      </c>
      <c r="K34" s="24">
        <v>5</v>
      </c>
      <c r="L34" s="24">
        <v>3</v>
      </c>
      <c r="M34" s="24">
        <v>5</v>
      </c>
      <c r="N34" s="24">
        <v>1</v>
      </c>
      <c r="O34" s="24">
        <v>5</v>
      </c>
      <c r="P34" s="24">
        <v>5</v>
      </c>
      <c r="Q34" s="24">
        <v>3</v>
      </c>
      <c r="R34" s="24">
        <v>2</v>
      </c>
      <c r="S34" s="24">
        <v>1</v>
      </c>
      <c r="T34" s="24">
        <v>2</v>
      </c>
      <c r="U34" s="23"/>
      <c r="V34" s="23"/>
      <c r="W34" s="24">
        <v>5</v>
      </c>
      <c r="X34" s="24">
        <v>3</v>
      </c>
      <c r="Y34" s="24">
        <v>5</v>
      </c>
      <c r="Z34" s="24">
        <v>5</v>
      </c>
      <c r="AA34" s="24">
        <v>5</v>
      </c>
      <c r="AB34" s="24">
        <v>2</v>
      </c>
      <c r="AC34" s="24">
        <v>5</v>
      </c>
      <c r="AD34" s="24">
        <v>4</v>
      </c>
      <c r="AE34" s="24">
        <v>5</v>
      </c>
      <c r="AF34" s="24">
        <v>4</v>
      </c>
      <c r="AG34" s="24">
        <v>4</v>
      </c>
      <c r="AH34" s="24">
        <v>5</v>
      </c>
      <c r="AI34" s="24">
        <v>5</v>
      </c>
      <c r="AJ34" s="24">
        <v>3</v>
      </c>
      <c r="AK34" s="24">
        <v>5</v>
      </c>
      <c r="AL34" s="24">
        <v>5</v>
      </c>
      <c r="AM34" s="24" t="s">
        <v>5</v>
      </c>
      <c r="AN34" s="24">
        <v>3</v>
      </c>
      <c r="AO34" s="24">
        <v>5</v>
      </c>
      <c r="AP34" s="24">
        <v>5</v>
      </c>
      <c r="AQ34" s="24">
        <v>5</v>
      </c>
      <c r="AR34" s="24">
        <v>5</v>
      </c>
      <c r="AS34" s="24">
        <v>3</v>
      </c>
      <c r="AT34" s="24">
        <v>5</v>
      </c>
      <c r="AU34" s="24">
        <v>1</v>
      </c>
      <c r="AV34" s="24">
        <v>5</v>
      </c>
      <c r="AW34" s="24">
        <v>4</v>
      </c>
      <c r="AX34" s="24">
        <v>3</v>
      </c>
      <c r="AY34" s="24">
        <v>2</v>
      </c>
      <c r="AZ34" s="24">
        <v>1</v>
      </c>
      <c r="BA34" s="24">
        <v>3</v>
      </c>
      <c r="BB34" s="23"/>
      <c r="BC34" s="23"/>
      <c r="BD34" s="23"/>
      <c r="BE34" s="24">
        <v>5</v>
      </c>
      <c r="BF34" s="24">
        <v>5</v>
      </c>
      <c r="BG34" s="24">
        <v>4</v>
      </c>
      <c r="BH34" s="24">
        <v>4</v>
      </c>
      <c r="BI34" s="24">
        <v>4</v>
      </c>
      <c r="BJ34" s="24">
        <v>5</v>
      </c>
      <c r="BK34" s="24" t="s">
        <v>151</v>
      </c>
      <c r="BL34" s="24" t="s">
        <v>931</v>
      </c>
      <c r="BM34" s="24" t="s">
        <v>151</v>
      </c>
      <c r="BN34" s="24" t="s">
        <v>931</v>
      </c>
      <c r="BO34" s="24" t="s">
        <v>931</v>
      </c>
      <c r="BP34" s="24" t="s">
        <v>151</v>
      </c>
      <c r="BQ34" s="24" t="s">
        <v>931</v>
      </c>
      <c r="BR34" s="24" t="s">
        <v>931</v>
      </c>
      <c r="BS34" s="24" t="s">
        <v>931</v>
      </c>
      <c r="BT34" s="24" t="s">
        <v>931</v>
      </c>
      <c r="BU34" s="24" t="s">
        <v>931</v>
      </c>
      <c r="BV34" s="23"/>
      <c r="BW34" s="23"/>
      <c r="BX34" s="23"/>
      <c r="BY34" s="24" t="s">
        <v>162</v>
      </c>
      <c r="BZ34" s="24" t="s">
        <v>171</v>
      </c>
      <c r="CA34" s="24" t="s">
        <v>176</v>
      </c>
      <c r="CB34" s="24" t="s">
        <v>183</v>
      </c>
      <c r="CC34" s="24" t="s">
        <v>1531</v>
      </c>
      <c r="CD34" s="24" t="s">
        <v>153</v>
      </c>
      <c r="CE34" s="24" t="s">
        <v>346</v>
      </c>
      <c r="CF34" s="24" t="s">
        <v>208</v>
      </c>
      <c r="CG34" s="24" t="s">
        <v>214</v>
      </c>
      <c r="CH34" s="24" t="s">
        <v>931</v>
      </c>
      <c r="CI34" s="23"/>
      <c r="CJ34" s="24" t="s">
        <v>1532</v>
      </c>
      <c r="CK34" s="24">
        <v>5</v>
      </c>
      <c r="CL34" s="24">
        <v>5</v>
      </c>
      <c r="CM34" s="24">
        <v>5</v>
      </c>
      <c r="CN34" s="23"/>
    </row>
    <row r="35" spans="1:92" x14ac:dyDescent="0.2">
      <c r="A35" s="25">
        <v>42359.597532175925</v>
      </c>
      <c r="B35" s="24">
        <v>3</v>
      </c>
      <c r="C35" s="24">
        <v>5</v>
      </c>
      <c r="D35" s="24">
        <v>5</v>
      </c>
      <c r="E35" s="24">
        <v>4</v>
      </c>
      <c r="F35" s="24">
        <v>5</v>
      </c>
      <c r="G35" s="24">
        <v>5</v>
      </c>
      <c r="H35" s="24">
        <v>5</v>
      </c>
      <c r="I35" s="24">
        <v>5</v>
      </c>
      <c r="J35" s="24">
        <v>5</v>
      </c>
      <c r="K35" s="24">
        <v>4</v>
      </c>
      <c r="L35" s="24">
        <v>5</v>
      </c>
      <c r="M35" s="24">
        <v>4</v>
      </c>
      <c r="N35" s="24">
        <v>5</v>
      </c>
      <c r="O35" s="24">
        <v>5</v>
      </c>
      <c r="P35" s="24">
        <v>5</v>
      </c>
      <c r="Q35" s="24">
        <v>4</v>
      </c>
      <c r="R35" s="24">
        <v>5</v>
      </c>
      <c r="S35" s="24">
        <v>5</v>
      </c>
      <c r="T35" s="24">
        <v>5</v>
      </c>
      <c r="U35" s="23"/>
      <c r="V35" s="23"/>
      <c r="W35" s="24">
        <v>4</v>
      </c>
      <c r="X35" s="24">
        <v>5</v>
      </c>
      <c r="Y35" s="24">
        <v>5</v>
      </c>
      <c r="Z35" s="24">
        <v>5</v>
      </c>
      <c r="AA35" s="24">
        <v>4</v>
      </c>
      <c r="AB35" s="24">
        <v>5</v>
      </c>
      <c r="AC35" s="24">
        <v>4</v>
      </c>
      <c r="AD35" s="24">
        <v>5</v>
      </c>
      <c r="AE35" s="24">
        <v>5</v>
      </c>
      <c r="AF35" s="24">
        <v>5</v>
      </c>
      <c r="AG35" s="24">
        <v>5</v>
      </c>
      <c r="AH35" s="24">
        <v>5</v>
      </c>
      <c r="AI35" s="24">
        <v>2</v>
      </c>
      <c r="AJ35" s="24">
        <v>3</v>
      </c>
      <c r="AK35" s="24">
        <v>5</v>
      </c>
      <c r="AL35" s="24">
        <v>5</v>
      </c>
      <c r="AM35" s="24">
        <v>4</v>
      </c>
      <c r="AN35" s="24">
        <v>5</v>
      </c>
      <c r="AO35" s="24">
        <v>3</v>
      </c>
      <c r="AP35" s="24">
        <v>5</v>
      </c>
      <c r="AQ35" s="24">
        <v>4</v>
      </c>
      <c r="AR35" s="24">
        <v>4</v>
      </c>
      <c r="AS35" s="24">
        <v>4</v>
      </c>
      <c r="AT35" s="24">
        <v>4</v>
      </c>
      <c r="AU35" s="24">
        <v>4</v>
      </c>
      <c r="AV35" s="24">
        <v>5</v>
      </c>
      <c r="AW35" s="24">
        <v>5</v>
      </c>
      <c r="AX35" s="24">
        <v>3</v>
      </c>
      <c r="AY35" s="24">
        <v>5</v>
      </c>
      <c r="AZ35" s="24">
        <v>4</v>
      </c>
      <c r="BA35" s="24">
        <v>5</v>
      </c>
      <c r="BB35" s="23"/>
      <c r="BC35" s="23"/>
      <c r="BD35" s="23"/>
      <c r="BE35" s="24">
        <v>5</v>
      </c>
      <c r="BF35" s="24">
        <v>5</v>
      </c>
      <c r="BG35" s="24">
        <v>4</v>
      </c>
      <c r="BH35" s="24">
        <v>4</v>
      </c>
      <c r="BI35" s="24">
        <v>5</v>
      </c>
      <c r="BJ35" s="24">
        <v>5</v>
      </c>
      <c r="BK35" s="24" t="s">
        <v>151</v>
      </c>
      <c r="BL35" s="24" t="s">
        <v>151</v>
      </c>
      <c r="BM35" s="24" t="s">
        <v>151</v>
      </c>
      <c r="BN35" s="24" t="s">
        <v>151</v>
      </c>
      <c r="BO35" s="24" t="s">
        <v>151</v>
      </c>
      <c r="BP35" s="24" t="s">
        <v>151</v>
      </c>
      <c r="BQ35" s="24" t="s">
        <v>1485</v>
      </c>
      <c r="BR35" s="24" t="s">
        <v>151</v>
      </c>
      <c r="BS35" s="24" t="s">
        <v>151</v>
      </c>
      <c r="BT35" s="24" t="s">
        <v>151</v>
      </c>
      <c r="BU35" s="24" t="s">
        <v>151</v>
      </c>
      <c r="BV35" s="24" t="s">
        <v>1533</v>
      </c>
      <c r="BW35" s="24" t="s">
        <v>1534</v>
      </c>
      <c r="BX35" s="24" t="s">
        <v>1495</v>
      </c>
      <c r="BY35" s="24" t="s">
        <v>162</v>
      </c>
      <c r="BZ35" s="24" t="s">
        <v>172</v>
      </c>
      <c r="CA35" s="24" t="s">
        <v>176</v>
      </c>
      <c r="CB35" s="24" t="s">
        <v>183</v>
      </c>
      <c r="CC35" s="24" t="s">
        <v>1535</v>
      </c>
      <c r="CD35" s="24" t="s">
        <v>153</v>
      </c>
      <c r="CE35" s="24" t="s">
        <v>400</v>
      </c>
      <c r="CF35" s="24" t="s">
        <v>208</v>
      </c>
      <c r="CG35" s="24" t="s">
        <v>214</v>
      </c>
      <c r="CH35" s="24" t="s">
        <v>151</v>
      </c>
      <c r="CI35" s="23"/>
      <c r="CJ35" s="24" t="s">
        <v>1536</v>
      </c>
      <c r="CK35" s="24">
        <v>2</v>
      </c>
      <c r="CL35" s="24">
        <v>3</v>
      </c>
      <c r="CM35" s="24">
        <v>2</v>
      </c>
      <c r="CN35" s="23"/>
    </row>
    <row r="36" spans="1:92" x14ac:dyDescent="0.2">
      <c r="A36" s="25">
        <v>42360.675004247685</v>
      </c>
      <c r="B36" s="24">
        <v>4</v>
      </c>
      <c r="C36" s="24">
        <v>5</v>
      </c>
      <c r="D36" s="24">
        <v>5</v>
      </c>
      <c r="E36" s="24">
        <v>2</v>
      </c>
      <c r="F36" s="24">
        <v>4</v>
      </c>
      <c r="G36" s="24">
        <v>5</v>
      </c>
      <c r="H36" s="24">
        <v>5</v>
      </c>
      <c r="I36" s="24">
        <v>5</v>
      </c>
      <c r="J36" s="24">
        <v>5</v>
      </c>
      <c r="K36" s="24">
        <v>3</v>
      </c>
      <c r="L36" s="24">
        <v>5</v>
      </c>
      <c r="M36" s="24">
        <v>2</v>
      </c>
      <c r="N36" s="24">
        <v>3</v>
      </c>
      <c r="O36" s="24">
        <v>5</v>
      </c>
      <c r="P36" s="24">
        <v>4</v>
      </c>
      <c r="Q36" s="24">
        <v>4</v>
      </c>
      <c r="R36" s="24">
        <v>5</v>
      </c>
      <c r="S36" s="24">
        <v>4</v>
      </c>
      <c r="T36" s="24">
        <v>5</v>
      </c>
      <c r="U36" s="23"/>
      <c r="V36" s="23"/>
      <c r="W36" s="24">
        <v>5</v>
      </c>
      <c r="X36" s="24">
        <v>3</v>
      </c>
      <c r="Y36" s="24">
        <v>5</v>
      </c>
      <c r="Z36" s="24">
        <v>5</v>
      </c>
      <c r="AA36" s="24">
        <v>5</v>
      </c>
      <c r="AB36" s="24">
        <v>5</v>
      </c>
      <c r="AC36" s="24">
        <v>5</v>
      </c>
      <c r="AD36" s="24">
        <v>3</v>
      </c>
      <c r="AE36" s="24">
        <v>3</v>
      </c>
      <c r="AF36" s="24">
        <v>5</v>
      </c>
      <c r="AG36" s="24">
        <v>3</v>
      </c>
      <c r="AH36" s="24">
        <v>5</v>
      </c>
      <c r="AI36" s="24">
        <v>5</v>
      </c>
      <c r="AJ36" s="24">
        <v>4</v>
      </c>
      <c r="AK36" s="24">
        <v>5</v>
      </c>
      <c r="AL36" s="24">
        <v>3</v>
      </c>
      <c r="AM36" s="24">
        <v>5</v>
      </c>
      <c r="AN36" s="24">
        <v>5</v>
      </c>
      <c r="AO36" s="24">
        <v>5</v>
      </c>
      <c r="AP36" s="24">
        <v>5</v>
      </c>
      <c r="AQ36" s="24">
        <v>5</v>
      </c>
      <c r="AR36" s="24">
        <v>3</v>
      </c>
      <c r="AS36" s="24">
        <v>5</v>
      </c>
      <c r="AT36" s="24">
        <v>4</v>
      </c>
      <c r="AU36" s="24">
        <v>2</v>
      </c>
      <c r="AV36" s="24">
        <v>5</v>
      </c>
      <c r="AW36" s="24">
        <v>5</v>
      </c>
      <c r="AX36" s="24">
        <v>5</v>
      </c>
      <c r="AY36" s="24">
        <v>5</v>
      </c>
      <c r="AZ36" s="24">
        <v>4</v>
      </c>
      <c r="BA36" s="24">
        <v>5</v>
      </c>
      <c r="BB36" s="23"/>
      <c r="BC36" s="23"/>
      <c r="BD36" s="23"/>
      <c r="BE36" s="24">
        <v>5</v>
      </c>
      <c r="BF36" s="24">
        <v>5</v>
      </c>
      <c r="BG36" s="24">
        <v>5</v>
      </c>
      <c r="BH36" s="24">
        <v>4</v>
      </c>
      <c r="BI36" s="24">
        <v>4</v>
      </c>
      <c r="BJ36" s="24">
        <v>5</v>
      </c>
      <c r="BK36" s="24" t="s">
        <v>931</v>
      </c>
      <c r="BL36" s="24" t="s">
        <v>151</v>
      </c>
      <c r="BM36" s="24" t="s">
        <v>931</v>
      </c>
      <c r="BN36" s="24" t="s">
        <v>151</v>
      </c>
      <c r="BO36" s="24" t="s">
        <v>151</v>
      </c>
      <c r="BP36" s="24" t="s">
        <v>151</v>
      </c>
      <c r="BQ36" s="24" t="s">
        <v>1485</v>
      </c>
      <c r="BR36" s="24" t="s">
        <v>1485</v>
      </c>
      <c r="BS36" s="24" t="s">
        <v>1485</v>
      </c>
      <c r="BT36" s="24" t="s">
        <v>1485</v>
      </c>
      <c r="BU36" s="24" t="s">
        <v>145</v>
      </c>
      <c r="BV36" s="23"/>
      <c r="BW36" s="23"/>
      <c r="BX36" s="23"/>
      <c r="BY36" s="24" t="s">
        <v>162</v>
      </c>
      <c r="BZ36" s="24" t="s">
        <v>168</v>
      </c>
      <c r="CA36" s="24" t="s">
        <v>176</v>
      </c>
      <c r="CB36" s="24" t="s">
        <v>183</v>
      </c>
      <c r="CC36" s="24" t="s">
        <v>1347</v>
      </c>
      <c r="CD36" s="24" t="s">
        <v>153</v>
      </c>
      <c r="CE36" s="24" t="s">
        <v>498</v>
      </c>
      <c r="CF36" s="24" t="s">
        <v>208</v>
      </c>
      <c r="CG36" s="24" t="s">
        <v>214</v>
      </c>
      <c r="CH36" s="24" t="s">
        <v>1485</v>
      </c>
      <c r="CI36" s="23"/>
      <c r="CJ36" s="23"/>
      <c r="CK36" s="24">
        <v>3</v>
      </c>
      <c r="CL36" s="24">
        <v>3</v>
      </c>
      <c r="CM36" s="24">
        <v>2</v>
      </c>
      <c r="CN36" s="23"/>
    </row>
    <row r="37" spans="1:92" x14ac:dyDescent="0.2">
      <c r="A37" s="25">
        <v>42375.645645972225</v>
      </c>
      <c r="B37" s="24">
        <v>2</v>
      </c>
      <c r="C37" s="24">
        <v>5</v>
      </c>
      <c r="D37" s="24">
        <v>1</v>
      </c>
      <c r="E37" s="24">
        <v>2</v>
      </c>
      <c r="F37" s="24">
        <v>1</v>
      </c>
      <c r="G37" s="24">
        <v>5</v>
      </c>
      <c r="H37" s="24">
        <v>1</v>
      </c>
      <c r="I37" s="24">
        <v>1</v>
      </c>
      <c r="J37" s="24">
        <v>2</v>
      </c>
      <c r="K37" s="24">
        <v>3</v>
      </c>
      <c r="L37" s="24">
        <v>3</v>
      </c>
      <c r="M37" s="24">
        <v>3</v>
      </c>
      <c r="N37" s="24">
        <v>5</v>
      </c>
      <c r="O37" s="24">
        <v>3</v>
      </c>
      <c r="P37" s="24">
        <v>5</v>
      </c>
      <c r="Q37" s="24">
        <v>5</v>
      </c>
      <c r="R37" s="24">
        <v>2</v>
      </c>
      <c r="S37" s="24">
        <v>1</v>
      </c>
      <c r="T37" s="24">
        <v>1</v>
      </c>
      <c r="U37" s="23"/>
      <c r="V37" s="23"/>
      <c r="W37" s="24">
        <v>1</v>
      </c>
      <c r="X37" s="24">
        <v>4</v>
      </c>
      <c r="Y37" s="24">
        <v>5</v>
      </c>
      <c r="Z37" s="24">
        <v>4</v>
      </c>
      <c r="AA37" s="24">
        <v>4</v>
      </c>
      <c r="AB37" s="24">
        <v>4</v>
      </c>
      <c r="AC37" s="24">
        <v>2</v>
      </c>
      <c r="AD37" s="24">
        <v>1</v>
      </c>
      <c r="AE37" s="24">
        <v>2</v>
      </c>
      <c r="AF37" s="24">
        <v>4</v>
      </c>
      <c r="AG37" s="24">
        <v>4</v>
      </c>
      <c r="AH37" s="24">
        <v>5</v>
      </c>
      <c r="AI37" s="24">
        <v>5</v>
      </c>
      <c r="AJ37" s="24">
        <v>2</v>
      </c>
      <c r="AK37" s="24">
        <v>5</v>
      </c>
      <c r="AL37" s="24">
        <v>1</v>
      </c>
      <c r="AM37" s="24">
        <v>2</v>
      </c>
      <c r="AN37" s="24">
        <v>5</v>
      </c>
      <c r="AO37" s="24">
        <v>1</v>
      </c>
      <c r="AP37" s="24">
        <v>1</v>
      </c>
      <c r="AQ37" s="24">
        <v>3</v>
      </c>
      <c r="AR37" s="24">
        <v>2</v>
      </c>
      <c r="AS37" s="24">
        <v>3</v>
      </c>
      <c r="AT37" s="24">
        <v>4</v>
      </c>
      <c r="AU37" s="24">
        <v>4</v>
      </c>
      <c r="AV37" s="24">
        <v>2</v>
      </c>
      <c r="AW37" s="24">
        <v>5</v>
      </c>
      <c r="AX37" s="24">
        <v>5</v>
      </c>
      <c r="AY37" s="24">
        <v>2</v>
      </c>
      <c r="AZ37" s="24">
        <v>1</v>
      </c>
      <c r="BA37" s="24">
        <v>2</v>
      </c>
      <c r="BB37" s="23"/>
      <c r="BC37" s="23"/>
      <c r="BD37" s="23"/>
      <c r="BE37" s="24">
        <v>5</v>
      </c>
      <c r="BF37" s="24">
        <v>4</v>
      </c>
      <c r="BG37" s="24">
        <v>4</v>
      </c>
      <c r="BH37" s="24">
        <v>4</v>
      </c>
      <c r="BI37" s="24">
        <v>5</v>
      </c>
      <c r="BJ37" s="24">
        <v>5</v>
      </c>
      <c r="BK37" s="24" t="s">
        <v>151</v>
      </c>
      <c r="BL37" s="24" t="s">
        <v>151</v>
      </c>
      <c r="BM37" s="24" t="s">
        <v>151</v>
      </c>
      <c r="BN37" s="24" t="s">
        <v>151</v>
      </c>
      <c r="BO37" s="24" t="s">
        <v>151</v>
      </c>
      <c r="BP37" s="24" t="s">
        <v>151</v>
      </c>
      <c r="BQ37" s="24" t="s">
        <v>931</v>
      </c>
      <c r="BR37" s="24" t="s">
        <v>931</v>
      </c>
      <c r="BS37" s="24" t="s">
        <v>931</v>
      </c>
      <c r="BT37" s="24" t="s">
        <v>931</v>
      </c>
      <c r="BU37" s="24" t="s">
        <v>151</v>
      </c>
      <c r="BV37" s="24" t="s">
        <v>144</v>
      </c>
      <c r="BW37" s="24" t="s">
        <v>1488</v>
      </c>
      <c r="BX37" s="24" t="s">
        <v>1495</v>
      </c>
      <c r="BY37" s="24" t="s">
        <v>162</v>
      </c>
      <c r="BZ37" s="24" t="s">
        <v>172</v>
      </c>
      <c r="CA37" s="24" t="s">
        <v>176</v>
      </c>
      <c r="CB37" s="24" t="s">
        <v>183</v>
      </c>
      <c r="CC37" s="24" t="s">
        <v>1537</v>
      </c>
      <c r="CD37" s="24" t="s">
        <v>203</v>
      </c>
      <c r="CE37" s="24" t="s">
        <v>605</v>
      </c>
      <c r="CF37" s="24" t="s">
        <v>307</v>
      </c>
      <c r="CG37" s="24" t="s">
        <v>554</v>
      </c>
      <c r="CH37" s="24" t="s">
        <v>931</v>
      </c>
      <c r="CI37" s="23"/>
      <c r="CJ37" s="23"/>
      <c r="CK37" s="24">
        <v>1</v>
      </c>
      <c r="CL37" s="24">
        <v>2</v>
      </c>
      <c r="CM37" s="24">
        <v>3</v>
      </c>
      <c r="CN37" s="23"/>
    </row>
    <row r="38" spans="1:92" x14ac:dyDescent="0.2">
      <c r="A38" s="25">
        <v>42377.400023726848</v>
      </c>
      <c r="B38" s="24">
        <v>1</v>
      </c>
      <c r="C38" s="24">
        <v>3</v>
      </c>
      <c r="D38" s="24">
        <v>1</v>
      </c>
      <c r="E38" s="24">
        <v>5</v>
      </c>
      <c r="F38" s="24">
        <v>2</v>
      </c>
      <c r="G38" s="24">
        <v>3</v>
      </c>
      <c r="H38" s="24">
        <v>1</v>
      </c>
      <c r="I38" s="24">
        <v>5</v>
      </c>
      <c r="J38" s="24">
        <v>4</v>
      </c>
      <c r="K38" s="24">
        <v>5</v>
      </c>
      <c r="L38" s="24">
        <v>5</v>
      </c>
      <c r="M38" s="24" t="s">
        <v>5</v>
      </c>
      <c r="N38" s="24">
        <v>3</v>
      </c>
      <c r="O38" s="24">
        <v>5</v>
      </c>
      <c r="P38" s="24">
        <v>5</v>
      </c>
      <c r="Q38" s="24">
        <v>5</v>
      </c>
      <c r="R38" s="24">
        <v>5</v>
      </c>
      <c r="S38" s="24">
        <v>3</v>
      </c>
      <c r="T38" s="24">
        <v>4</v>
      </c>
      <c r="U38" s="23"/>
      <c r="V38" s="23"/>
      <c r="W38" s="24">
        <v>2</v>
      </c>
      <c r="X38" s="24">
        <v>1</v>
      </c>
      <c r="Y38" s="24">
        <v>5</v>
      </c>
      <c r="Z38" s="24">
        <v>1</v>
      </c>
      <c r="AA38" s="24">
        <v>5</v>
      </c>
      <c r="AB38" s="24">
        <v>1</v>
      </c>
      <c r="AC38" s="24">
        <v>4</v>
      </c>
      <c r="AD38" s="24">
        <v>2</v>
      </c>
      <c r="AE38" s="24">
        <v>1</v>
      </c>
      <c r="AF38" s="24">
        <v>4</v>
      </c>
      <c r="AG38" s="24">
        <v>1</v>
      </c>
      <c r="AH38" s="24">
        <v>5</v>
      </c>
      <c r="AI38" s="24">
        <v>1</v>
      </c>
      <c r="AJ38" s="24">
        <v>2</v>
      </c>
      <c r="AK38" s="24">
        <v>3</v>
      </c>
      <c r="AL38" s="24">
        <v>5</v>
      </c>
      <c r="AM38" s="24">
        <v>2</v>
      </c>
      <c r="AN38" s="24">
        <v>4</v>
      </c>
      <c r="AO38" s="24">
        <v>3</v>
      </c>
      <c r="AP38" s="24">
        <v>5</v>
      </c>
      <c r="AQ38" s="24">
        <v>4</v>
      </c>
      <c r="AR38" s="24">
        <v>4</v>
      </c>
      <c r="AS38" s="24">
        <v>4</v>
      </c>
      <c r="AT38" s="24">
        <v>2</v>
      </c>
      <c r="AU38" s="24">
        <v>2</v>
      </c>
      <c r="AV38" s="24">
        <v>5</v>
      </c>
      <c r="AW38" s="24">
        <v>5</v>
      </c>
      <c r="AX38" s="24">
        <v>5</v>
      </c>
      <c r="AY38" s="24">
        <v>5</v>
      </c>
      <c r="AZ38" s="24">
        <v>3</v>
      </c>
      <c r="BA38" s="24">
        <v>5</v>
      </c>
      <c r="BB38" s="23"/>
      <c r="BC38" s="23"/>
      <c r="BD38" s="23"/>
      <c r="BE38" s="24">
        <v>5</v>
      </c>
      <c r="BF38" s="24">
        <v>5</v>
      </c>
      <c r="BG38" s="24">
        <v>4</v>
      </c>
      <c r="BH38" s="24">
        <v>4</v>
      </c>
      <c r="BI38" s="24">
        <v>4</v>
      </c>
      <c r="BJ38" s="24">
        <v>5</v>
      </c>
      <c r="BK38" s="24" t="s">
        <v>151</v>
      </c>
      <c r="BL38" s="24" t="s">
        <v>151</v>
      </c>
      <c r="BM38" s="24" t="s">
        <v>151</v>
      </c>
      <c r="BN38" s="24" t="s">
        <v>151</v>
      </c>
      <c r="BO38" s="24" t="s">
        <v>151</v>
      </c>
      <c r="BP38" s="24" t="s">
        <v>151</v>
      </c>
      <c r="BQ38" s="24" t="s">
        <v>151</v>
      </c>
      <c r="BR38" s="24" t="s">
        <v>151</v>
      </c>
      <c r="BS38" s="24" t="s">
        <v>931</v>
      </c>
      <c r="BT38" s="24" t="s">
        <v>151</v>
      </c>
      <c r="BU38" s="24" t="s">
        <v>151</v>
      </c>
      <c r="BV38" s="24" t="s">
        <v>1498</v>
      </c>
      <c r="BW38" s="24" t="s">
        <v>1488</v>
      </c>
      <c r="BX38" s="24" t="s">
        <v>1495</v>
      </c>
      <c r="BY38" s="24" t="s">
        <v>162</v>
      </c>
      <c r="BZ38" s="24" t="s">
        <v>171</v>
      </c>
      <c r="CA38" s="24" t="s">
        <v>176</v>
      </c>
      <c r="CB38" s="24" t="s">
        <v>183</v>
      </c>
      <c r="CC38" s="24" t="s">
        <v>1538</v>
      </c>
      <c r="CD38" s="24" t="s">
        <v>153</v>
      </c>
      <c r="CE38" s="24" t="s">
        <v>453</v>
      </c>
      <c r="CF38" s="24" t="s">
        <v>208</v>
      </c>
      <c r="CG38" s="24" t="s">
        <v>214</v>
      </c>
      <c r="CH38" s="24" t="s">
        <v>151</v>
      </c>
      <c r="CI38" s="23"/>
      <c r="CJ38" s="24" t="s">
        <v>1539</v>
      </c>
      <c r="CK38" s="24">
        <v>4</v>
      </c>
      <c r="CL38" s="24">
        <v>5</v>
      </c>
      <c r="CM38" s="24">
        <v>4</v>
      </c>
      <c r="CN38" s="23"/>
    </row>
    <row r="39" spans="1:92" x14ac:dyDescent="0.2">
      <c r="A39" s="25">
        <v>42380.460224629627</v>
      </c>
      <c r="B39" s="24">
        <v>3</v>
      </c>
      <c r="C39" s="24">
        <v>4</v>
      </c>
      <c r="D39" s="24">
        <v>4</v>
      </c>
      <c r="E39" s="24">
        <v>3</v>
      </c>
      <c r="F39" s="24">
        <v>4</v>
      </c>
      <c r="G39" s="24">
        <v>4</v>
      </c>
      <c r="H39" s="24">
        <v>4</v>
      </c>
      <c r="I39" s="24">
        <v>4</v>
      </c>
      <c r="J39" s="24">
        <v>4</v>
      </c>
      <c r="K39" s="24">
        <v>5</v>
      </c>
      <c r="L39" s="24">
        <v>4</v>
      </c>
      <c r="M39" s="24">
        <v>5</v>
      </c>
      <c r="N39" s="24">
        <v>3</v>
      </c>
      <c r="O39" s="24">
        <v>5</v>
      </c>
      <c r="P39" s="24">
        <v>4</v>
      </c>
      <c r="Q39" s="24">
        <v>5</v>
      </c>
      <c r="R39" s="24">
        <v>4</v>
      </c>
      <c r="S39" s="24">
        <v>2</v>
      </c>
      <c r="T39" s="24">
        <v>4</v>
      </c>
      <c r="U39" s="23"/>
      <c r="V39" s="23"/>
      <c r="W39" s="24">
        <v>3</v>
      </c>
      <c r="X39" s="24">
        <v>4</v>
      </c>
      <c r="Y39" s="24">
        <v>5</v>
      </c>
      <c r="Z39" s="24">
        <v>5</v>
      </c>
      <c r="AA39" s="24">
        <v>3</v>
      </c>
      <c r="AB39" s="24">
        <v>4</v>
      </c>
      <c r="AC39" s="24">
        <v>4</v>
      </c>
      <c r="AD39" s="24">
        <v>4</v>
      </c>
      <c r="AE39" s="24">
        <v>4</v>
      </c>
      <c r="AF39" s="24">
        <v>4</v>
      </c>
      <c r="AG39" s="24">
        <v>4</v>
      </c>
      <c r="AH39" s="24">
        <v>5</v>
      </c>
      <c r="AI39" s="24">
        <v>3</v>
      </c>
      <c r="AJ39" s="24">
        <v>4</v>
      </c>
      <c r="AK39" s="24">
        <v>4</v>
      </c>
      <c r="AL39" s="24">
        <v>4</v>
      </c>
      <c r="AM39" s="24">
        <v>4</v>
      </c>
      <c r="AN39" s="24">
        <v>5</v>
      </c>
      <c r="AO39" s="24">
        <v>4</v>
      </c>
      <c r="AP39" s="24">
        <v>5</v>
      </c>
      <c r="AQ39" s="24">
        <v>4</v>
      </c>
      <c r="AR39" s="24">
        <v>5</v>
      </c>
      <c r="AS39" s="24">
        <v>4</v>
      </c>
      <c r="AT39" s="24">
        <v>5</v>
      </c>
      <c r="AU39" s="24">
        <v>4</v>
      </c>
      <c r="AV39" s="24">
        <v>5</v>
      </c>
      <c r="AW39" s="24">
        <v>5</v>
      </c>
      <c r="AX39" s="24">
        <v>5</v>
      </c>
      <c r="AY39" s="24">
        <v>4</v>
      </c>
      <c r="AZ39" s="24">
        <v>4</v>
      </c>
      <c r="BA39" s="24">
        <v>4</v>
      </c>
      <c r="BB39" s="23"/>
      <c r="BC39" s="23"/>
      <c r="BD39" s="23"/>
      <c r="BE39" s="24">
        <v>4</v>
      </c>
      <c r="BF39" s="24">
        <v>4</v>
      </c>
      <c r="BG39" s="24">
        <v>4</v>
      </c>
      <c r="BH39" s="24">
        <v>5</v>
      </c>
      <c r="BI39" s="24">
        <v>5</v>
      </c>
      <c r="BJ39" s="24">
        <v>5</v>
      </c>
      <c r="BK39" s="24" t="s">
        <v>151</v>
      </c>
      <c r="BL39" s="24" t="s">
        <v>151</v>
      </c>
      <c r="BM39" s="24" t="s">
        <v>151</v>
      </c>
      <c r="BN39" s="24" t="s">
        <v>151</v>
      </c>
      <c r="BO39" s="24" t="s">
        <v>151</v>
      </c>
      <c r="BP39" s="24" t="s">
        <v>151</v>
      </c>
      <c r="BQ39" s="24" t="s">
        <v>151</v>
      </c>
      <c r="BR39" s="24" t="s">
        <v>151</v>
      </c>
      <c r="BS39" s="24" t="s">
        <v>151</v>
      </c>
      <c r="BT39" s="24" t="s">
        <v>151</v>
      </c>
      <c r="BU39" s="24" t="s">
        <v>151</v>
      </c>
      <c r="BV39" s="24" t="s">
        <v>1486</v>
      </c>
      <c r="BW39" s="24" t="s">
        <v>1488</v>
      </c>
      <c r="BX39" s="24" t="s">
        <v>1495</v>
      </c>
      <c r="BY39" s="24" t="s">
        <v>162</v>
      </c>
      <c r="BZ39" s="24" t="s">
        <v>171</v>
      </c>
      <c r="CA39" s="24" t="s">
        <v>177</v>
      </c>
      <c r="CB39" s="24" t="s">
        <v>183</v>
      </c>
      <c r="CC39" s="24" t="s">
        <v>1540</v>
      </c>
      <c r="CD39" s="24" t="s">
        <v>202</v>
      </c>
      <c r="CE39" s="24" t="s">
        <v>623</v>
      </c>
      <c r="CF39" s="24" t="s">
        <v>208</v>
      </c>
      <c r="CG39" s="24" t="s">
        <v>214</v>
      </c>
      <c r="CH39" s="24" t="s">
        <v>151</v>
      </c>
      <c r="CI39" s="23"/>
      <c r="CJ39" s="24" t="s">
        <v>1541</v>
      </c>
      <c r="CK39" s="24">
        <v>5</v>
      </c>
      <c r="CL39" s="24">
        <v>5</v>
      </c>
      <c r="CM39" s="24" t="s">
        <v>5</v>
      </c>
      <c r="CN39" s="23"/>
    </row>
    <row r="40" spans="1:92" x14ac:dyDescent="0.2">
      <c r="A40" s="25">
        <v>42380.623839259264</v>
      </c>
      <c r="B40" s="24">
        <v>2</v>
      </c>
      <c r="C40" s="24">
        <v>4</v>
      </c>
      <c r="D40" s="24">
        <v>1</v>
      </c>
      <c r="E40" s="24">
        <v>2</v>
      </c>
      <c r="F40" s="24">
        <v>1</v>
      </c>
      <c r="G40" s="24">
        <v>4</v>
      </c>
      <c r="H40" s="24">
        <v>4</v>
      </c>
      <c r="I40" s="24">
        <v>5</v>
      </c>
      <c r="J40" s="24">
        <v>4</v>
      </c>
      <c r="K40" s="24">
        <v>4</v>
      </c>
      <c r="L40" s="24">
        <v>4</v>
      </c>
      <c r="M40" s="24">
        <v>3</v>
      </c>
      <c r="N40" s="24">
        <v>3</v>
      </c>
      <c r="O40" s="24">
        <v>5</v>
      </c>
      <c r="P40" s="24">
        <v>5</v>
      </c>
      <c r="Q40" s="24">
        <v>2</v>
      </c>
      <c r="R40" s="24">
        <v>5</v>
      </c>
      <c r="S40" s="24">
        <v>3</v>
      </c>
      <c r="T40" s="24">
        <v>2</v>
      </c>
      <c r="U40" s="23"/>
      <c r="V40" s="23"/>
      <c r="W40" s="24">
        <v>4</v>
      </c>
      <c r="X40" s="24">
        <v>4</v>
      </c>
      <c r="Y40" s="24">
        <v>4</v>
      </c>
      <c r="Z40" s="24">
        <v>5</v>
      </c>
      <c r="AA40" s="24">
        <v>3</v>
      </c>
      <c r="AB40" s="24">
        <v>4</v>
      </c>
      <c r="AC40" s="24">
        <v>4</v>
      </c>
      <c r="AD40" s="24">
        <v>3</v>
      </c>
      <c r="AE40" s="24">
        <v>3</v>
      </c>
      <c r="AF40" s="24">
        <v>4</v>
      </c>
      <c r="AG40" s="24">
        <v>3</v>
      </c>
      <c r="AH40" s="24">
        <v>4</v>
      </c>
      <c r="AI40" s="24">
        <v>3</v>
      </c>
      <c r="AJ40" s="24">
        <v>4</v>
      </c>
      <c r="AK40" s="24">
        <v>5</v>
      </c>
      <c r="AL40" s="24">
        <v>3</v>
      </c>
      <c r="AM40" s="24">
        <v>3</v>
      </c>
      <c r="AN40" s="24">
        <v>5</v>
      </c>
      <c r="AO40" s="24">
        <v>3</v>
      </c>
      <c r="AP40" s="24">
        <v>5</v>
      </c>
      <c r="AQ40" s="24">
        <v>5</v>
      </c>
      <c r="AR40" s="24">
        <v>5</v>
      </c>
      <c r="AS40" s="24">
        <v>4</v>
      </c>
      <c r="AT40" s="24">
        <v>3</v>
      </c>
      <c r="AU40" s="24">
        <v>5</v>
      </c>
      <c r="AV40" s="24">
        <v>5</v>
      </c>
      <c r="AW40" s="24">
        <v>4</v>
      </c>
      <c r="AX40" s="24">
        <v>3</v>
      </c>
      <c r="AY40" s="24">
        <v>5</v>
      </c>
      <c r="AZ40" s="24">
        <v>4</v>
      </c>
      <c r="BA40" s="24">
        <v>3</v>
      </c>
      <c r="BB40" s="23"/>
      <c r="BC40" s="23"/>
      <c r="BD40" s="23"/>
      <c r="BE40" s="24">
        <v>5</v>
      </c>
      <c r="BF40" s="24">
        <v>4</v>
      </c>
      <c r="BG40" s="24">
        <v>5</v>
      </c>
      <c r="BH40" s="24">
        <v>4</v>
      </c>
      <c r="BI40" s="24">
        <v>4</v>
      </c>
      <c r="BJ40" s="24">
        <v>5</v>
      </c>
      <c r="BK40" s="24" t="s">
        <v>1485</v>
      </c>
      <c r="BL40" s="24" t="s">
        <v>1485</v>
      </c>
      <c r="BM40" s="24" t="s">
        <v>151</v>
      </c>
      <c r="BN40" s="24" t="s">
        <v>151</v>
      </c>
      <c r="BO40" s="24" t="s">
        <v>151</v>
      </c>
      <c r="BP40" s="24" t="s">
        <v>151</v>
      </c>
      <c r="BQ40" s="24" t="s">
        <v>1485</v>
      </c>
      <c r="BR40" s="24" t="s">
        <v>1485</v>
      </c>
      <c r="BS40" s="24" t="s">
        <v>1485</v>
      </c>
      <c r="BT40" s="24" t="s">
        <v>1485</v>
      </c>
      <c r="BU40" s="24" t="s">
        <v>151</v>
      </c>
      <c r="BV40" s="24" t="s">
        <v>1486</v>
      </c>
      <c r="BW40" s="24" t="s">
        <v>1542</v>
      </c>
      <c r="BX40" s="24" t="s">
        <v>1495</v>
      </c>
      <c r="BY40" s="24" t="s">
        <v>163</v>
      </c>
      <c r="BZ40" s="24" t="s">
        <v>170</v>
      </c>
      <c r="CA40" s="24" t="s">
        <v>180</v>
      </c>
      <c r="CB40" s="24" t="s">
        <v>183</v>
      </c>
      <c r="CC40" s="24" t="s">
        <v>1543</v>
      </c>
      <c r="CD40" s="24" t="s">
        <v>204</v>
      </c>
      <c r="CE40" s="24" t="s">
        <v>803</v>
      </c>
      <c r="CF40" s="24" t="s">
        <v>1544</v>
      </c>
      <c r="CG40" s="24" t="s">
        <v>1545</v>
      </c>
      <c r="CH40" s="24" t="s">
        <v>1485</v>
      </c>
      <c r="CI40" s="23"/>
      <c r="CJ40" s="23"/>
      <c r="CK40" s="24">
        <v>4</v>
      </c>
      <c r="CL40" s="24">
        <v>3</v>
      </c>
      <c r="CM40" s="24">
        <v>2</v>
      </c>
      <c r="CN40" s="23"/>
    </row>
    <row r="41" spans="1:92" x14ac:dyDescent="0.2">
      <c r="A41" s="25">
        <v>42381.340382129631</v>
      </c>
      <c r="B41" s="24">
        <v>2</v>
      </c>
      <c r="C41" s="24">
        <v>5</v>
      </c>
      <c r="D41" s="24">
        <v>3</v>
      </c>
      <c r="E41" s="24">
        <v>5</v>
      </c>
      <c r="F41" s="24">
        <v>3</v>
      </c>
      <c r="G41" s="24">
        <v>3</v>
      </c>
      <c r="H41" s="24">
        <v>2</v>
      </c>
      <c r="I41" s="24">
        <v>4</v>
      </c>
      <c r="J41" s="24">
        <v>4</v>
      </c>
      <c r="K41" s="24">
        <v>4</v>
      </c>
      <c r="L41" s="24">
        <v>3</v>
      </c>
      <c r="M41" s="24">
        <v>4</v>
      </c>
      <c r="N41" s="24">
        <v>3</v>
      </c>
      <c r="O41" s="24">
        <v>5</v>
      </c>
      <c r="P41" s="24">
        <v>3</v>
      </c>
      <c r="Q41" s="24">
        <v>5</v>
      </c>
      <c r="R41" s="24">
        <v>4</v>
      </c>
      <c r="S41" s="24">
        <v>2</v>
      </c>
      <c r="T41" s="24">
        <v>3</v>
      </c>
      <c r="U41" s="23"/>
      <c r="V41" s="23"/>
      <c r="W41" s="24">
        <v>5</v>
      </c>
      <c r="X41" s="24">
        <v>5</v>
      </c>
      <c r="Y41" s="24">
        <v>4</v>
      </c>
      <c r="Z41" s="24">
        <v>5</v>
      </c>
      <c r="AA41" s="24">
        <v>5</v>
      </c>
      <c r="AB41" s="24">
        <v>4</v>
      </c>
      <c r="AC41" s="24">
        <v>4</v>
      </c>
      <c r="AD41" s="24">
        <v>3</v>
      </c>
      <c r="AE41" s="24">
        <v>4</v>
      </c>
      <c r="AF41" s="24">
        <v>2</v>
      </c>
      <c r="AG41" s="24">
        <v>4</v>
      </c>
      <c r="AH41" s="24">
        <v>4</v>
      </c>
      <c r="AI41" s="24">
        <v>4</v>
      </c>
      <c r="AJ41" s="24">
        <v>3</v>
      </c>
      <c r="AK41" s="24">
        <v>5</v>
      </c>
      <c r="AL41" s="24">
        <v>5</v>
      </c>
      <c r="AM41" s="24">
        <v>4</v>
      </c>
      <c r="AN41" s="24">
        <v>4</v>
      </c>
      <c r="AO41" s="24">
        <v>4</v>
      </c>
      <c r="AP41" s="24">
        <v>4</v>
      </c>
      <c r="AQ41" s="24">
        <v>3</v>
      </c>
      <c r="AR41" s="24">
        <v>3</v>
      </c>
      <c r="AS41" s="24">
        <v>4</v>
      </c>
      <c r="AT41" s="24">
        <v>5</v>
      </c>
      <c r="AU41" s="24">
        <v>3</v>
      </c>
      <c r="AV41" s="24">
        <v>5</v>
      </c>
      <c r="AW41" s="24">
        <v>4</v>
      </c>
      <c r="AX41" s="24">
        <v>4</v>
      </c>
      <c r="AY41" s="24">
        <v>5</v>
      </c>
      <c r="AZ41" s="24">
        <v>3</v>
      </c>
      <c r="BA41" s="24">
        <v>4</v>
      </c>
      <c r="BB41" s="23"/>
      <c r="BC41" s="23"/>
      <c r="BD41" s="23"/>
      <c r="BE41" s="24">
        <v>5</v>
      </c>
      <c r="BF41" s="24">
        <v>5</v>
      </c>
      <c r="BG41" s="24">
        <v>5</v>
      </c>
      <c r="BH41" s="24">
        <v>4</v>
      </c>
      <c r="BI41" s="24">
        <v>4</v>
      </c>
      <c r="BJ41" s="24">
        <v>5</v>
      </c>
      <c r="BK41" s="24" t="s">
        <v>151</v>
      </c>
      <c r="BL41" s="24" t="s">
        <v>151</v>
      </c>
      <c r="BM41" s="24" t="s">
        <v>151</v>
      </c>
      <c r="BN41" s="24" t="s">
        <v>151</v>
      </c>
      <c r="BO41" s="24" t="s">
        <v>151</v>
      </c>
      <c r="BP41" s="24" t="s">
        <v>151</v>
      </c>
      <c r="BQ41" s="24" t="s">
        <v>931</v>
      </c>
      <c r="BR41" s="24" t="s">
        <v>151</v>
      </c>
      <c r="BS41" s="24" t="s">
        <v>151</v>
      </c>
      <c r="BT41" s="24" t="s">
        <v>151</v>
      </c>
      <c r="BU41" s="24" t="s">
        <v>151</v>
      </c>
      <c r="BV41" s="24" t="s">
        <v>146</v>
      </c>
      <c r="BW41" s="24" t="s">
        <v>1546</v>
      </c>
      <c r="BX41" s="24" t="s">
        <v>1547</v>
      </c>
      <c r="BY41" s="24" t="s">
        <v>163</v>
      </c>
      <c r="BZ41" s="24" t="s">
        <v>170</v>
      </c>
      <c r="CA41" s="24" t="s">
        <v>176</v>
      </c>
      <c r="CB41" s="24" t="s">
        <v>183</v>
      </c>
      <c r="CC41" s="24" t="s">
        <v>1548</v>
      </c>
      <c r="CD41" s="24" t="s">
        <v>1549</v>
      </c>
      <c r="CE41" s="24" t="s">
        <v>1550</v>
      </c>
      <c r="CF41" s="24" t="s">
        <v>1551</v>
      </c>
      <c r="CG41" s="24" t="s">
        <v>1552</v>
      </c>
      <c r="CH41" s="24" t="s">
        <v>151</v>
      </c>
      <c r="CI41" s="23"/>
      <c r="CJ41" s="24" t="s">
        <v>1553</v>
      </c>
      <c r="CK41" s="24">
        <v>4</v>
      </c>
      <c r="CL41" s="24">
        <v>5</v>
      </c>
      <c r="CM41" s="24">
        <v>2</v>
      </c>
      <c r="CN41" s="23"/>
    </row>
    <row r="42" spans="1:92" x14ac:dyDescent="0.2">
      <c r="A42" s="25">
        <v>42381.404536076385</v>
      </c>
      <c r="B42" s="24">
        <v>1</v>
      </c>
      <c r="C42" s="24">
        <v>3</v>
      </c>
      <c r="D42" s="24">
        <v>4</v>
      </c>
      <c r="E42" s="24">
        <v>2</v>
      </c>
      <c r="F42" s="24">
        <v>1</v>
      </c>
      <c r="G42" s="24">
        <v>2</v>
      </c>
      <c r="H42" s="24">
        <v>5</v>
      </c>
      <c r="I42" s="24">
        <v>1</v>
      </c>
      <c r="J42" s="24">
        <v>2</v>
      </c>
      <c r="K42" s="24">
        <v>1</v>
      </c>
      <c r="L42" s="24">
        <v>2</v>
      </c>
      <c r="M42" s="24">
        <v>1</v>
      </c>
      <c r="N42" s="24">
        <v>1</v>
      </c>
      <c r="O42" s="24">
        <v>1</v>
      </c>
      <c r="P42" s="24">
        <v>4</v>
      </c>
      <c r="Q42" s="24">
        <v>4</v>
      </c>
      <c r="R42" s="24">
        <v>2</v>
      </c>
      <c r="S42" s="24">
        <v>1</v>
      </c>
      <c r="T42" s="24">
        <v>1</v>
      </c>
      <c r="U42" s="23"/>
      <c r="V42" s="23"/>
      <c r="W42" s="24">
        <v>3</v>
      </c>
      <c r="X42" s="24">
        <v>2</v>
      </c>
      <c r="Y42" s="24">
        <v>4</v>
      </c>
      <c r="Z42" s="24">
        <v>3</v>
      </c>
      <c r="AA42" s="24">
        <v>4</v>
      </c>
      <c r="AB42" s="24">
        <v>4</v>
      </c>
      <c r="AC42" s="24">
        <v>3</v>
      </c>
      <c r="AD42" s="24">
        <v>4</v>
      </c>
      <c r="AE42" s="24">
        <v>2</v>
      </c>
      <c r="AF42" s="24">
        <v>2</v>
      </c>
      <c r="AG42" s="24">
        <v>2</v>
      </c>
      <c r="AH42" s="24">
        <v>4</v>
      </c>
      <c r="AI42" s="24">
        <v>3</v>
      </c>
      <c r="AJ42" s="24">
        <v>1</v>
      </c>
      <c r="AK42" s="24">
        <v>4</v>
      </c>
      <c r="AL42" s="24">
        <v>3</v>
      </c>
      <c r="AM42" s="24">
        <v>1</v>
      </c>
      <c r="AN42" s="24">
        <v>4</v>
      </c>
      <c r="AO42" s="24">
        <v>3</v>
      </c>
      <c r="AP42" s="24">
        <v>1</v>
      </c>
      <c r="AQ42" s="24">
        <v>1</v>
      </c>
      <c r="AR42" s="24">
        <v>1</v>
      </c>
      <c r="AS42" s="24">
        <v>1</v>
      </c>
      <c r="AT42" s="24">
        <v>1</v>
      </c>
      <c r="AU42" s="24">
        <v>1</v>
      </c>
      <c r="AV42" s="24">
        <v>1</v>
      </c>
      <c r="AW42" s="24">
        <v>1</v>
      </c>
      <c r="AX42" s="24">
        <v>4</v>
      </c>
      <c r="AY42" s="24">
        <v>1</v>
      </c>
      <c r="AZ42" s="24">
        <v>1</v>
      </c>
      <c r="BA42" s="24">
        <v>3</v>
      </c>
      <c r="BB42" s="23"/>
      <c r="BC42" s="23"/>
      <c r="BD42" s="23"/>
      <c r="BE42" s="24">
        <v>4</v>
      </c>
      <c r="BF42" s="24">
        <v>2</v>
      </c>
      <c r="BG42" s="24">
        <v>3</v>
      </c>
      <c r="BH42" s="24">
        <v>3</v>
      </c>
      <c r="BI42" s="24">
        <v>3</v>
      </c>
      <c r="BJ42" s="24">
        <v>4</v>
      </c>
      <c r="BK42" s="24" t="s">
        <v>151</v>
      </c>
      <c r="BL42" s="24" t="s">
        <v>931</v>
      </c>
      <c r="BM42" s="24" t="s">
        <v>931</v>
      </c>
      <c r="BN42" s="24" t="s">
        <v>931</v>
      </c>
      <c r="BO42" s="24" t="s">
        <v>151</v>
      </c>
      <c r="BP42" s="24" t="s">
        <v>931</v>
      </c>
      <c r="BQ42" s="24" t="s">
        <v>931</v>
      </c>
      <c r="BR42" s="24" t="s">
        <v>931</v>
      </c>
      <c r="BS42" s="24" t="s">
        <v>151</v>
      </c>
      <c r="BT42" s="24" t="s">
        <v>151</v>
      </c>
      <c r="BU42" s="24" t="s">
        <v>151</v>
      </c>
      <c r="BV42" s="24" t="s">
        <v>146</v>
      </c>
      <c r="BW42" s="23"/>
      <c r="BX42" s="24" t="s">
        <v>1495</v>
      </c>
      <c r="BY42" s="24" t="s">
        <v>162</v>
      </c>
      <c r="BZ42" s="24" t="s">
        <v>169</v>
      </c>
      <c r="CA42" s="24" t="s">
        <v>176</v>
      </c>
      <c r="CB42" s="24" t="s">
        <v>183</v>
      </c>
      <c r="CC42" s="24" t="s">
        <v>1554</v>
      </c>
      <c r="CD42" s="24" t="s">
        <v>203</v>
      </c>
      <c r="CE42" s="24" t="s">
        <v>1027</v>
      </c>
      <c r="CF42" s="24" t="s">
        <v>208</v>
      </c>
      <c r="CG42" s="24" t="s">
        <v>214</v>
      </c>
      <c r="CH42" s="24" t="s">
        <v>151</v>
      </c>
      <c r="CI42" s="23"/>
      <c r="CJ42" s="24" t="s">
        <v>1555</v>
      </c>
      <c r="CK42" s="24">
        <v>1</v>
      </c>
      <c r="CL42" s="24">
        <v>1</v>
      </c>
      <c r="CM42" s="24">
        <v>1</v>
      </c>
      <c r="CN42" s="23"/>
    </row>
    <row r="43" spans="1:92" x14ac:dyDescent="0.2">
      <c r="A43" s="25">
        <v>42381.404783368052</v>
      </c>
      <c r="B43" s="24">
        <v>4</v>
      </c>
      <c r="C43" s="24">
        <v>3</v>
      </c>
      <c r="D43" s="24">
        <v>5</v>
      </c>
      <c r="E43" s="24">
        <v>3</v>
      </c>
      <c r="F43" s="24">
        <v>1</v>
      </c>
      <c r="G43" s="24">
        <v>5</v>
      </c>
      <c r="H43" s="24">
        <v>2</v>
      </c>
      <c r="I43" s="24">
        <v>4</v>
      </c>
      <c r="J43" s="24">
        <v>2</v>
      </c>
      <c r="K43" s="24">
        <v>2</v>
      </c>
      <c r="L43" s="24">
        <v>5</v>
      </c>
      <c r="M43" s="24">
        <v>3</v>
      </c>
      <c r="N43" s="24">
        <v>1</v>
      </c>
      <c r="O43" s="24">
        <v>5</v>
      </c>
      <c r="P43" s="24">
        <v>5</v>
      </c>
      <c r="Q43" s="24">
        <v>5</v>
      </c>
      <c r="R43" s="24">
        <v>3</v>
      </c>
      <c r="S43" s="24">
        <v>1</v>
      </c>
      <c r="T43" s="24">
        <v>2</v>
      </c>
      <c r="U43" s="23"/>
      <c r="V43" s="23"/>
      <c r="W43" s="24">
        <v>4</v>
      </c>
      <c r="X43" s="24">
        <v>3</v>
      </c>
      <c r="Y43" s="24">
        <v>5</v>
      </c>
      <c r="Z43" s="24">
        <v>5</v>
      </c>
      <c r="AA43" s="24">
        <v>4</v>
      </c>
      <c r="AB43" s="24">
        <v>4</v>
      </c>
      <c r="AC43" s="24">
        <v>4</v>
      </c>
      <c r="AD43" s="24">
        <v>4</v>
      </c>
      <c r="AE43" s="24">
        <v>2</v>
      </c>
      <c r="AF43" s="24">
        <v>4</v>
      </c>
      <c r="AG43" s="24">
        <v>5</v>
      </c>
      <c r="AH43" s="24">
        <v>4</v>
      </c>
      <c r="AI43" s="24">
        <v>5</v>
      </c>
      <c r="AJ43" s="24">
        <v>5</v>
      </c>
      <c r="AK43" s="24">
        <v>4</v>
      </c>
      <c r="AL43" s="24">
        <v>2</v>
      </c>
      <c r="AM43" s="24">
        <v>1</v>
      </c>
      <c r="AN43" s="24">
        <v>5</v>
      </c>
      <c r="AO43" s="24">
        <v>1</v>
      </c>
      <c r="AP43" s="24">
        <v>3</v>
      </c>
      <c r="AQ43" s="24">
        <v>3</v>
      </c>
      <c r="AR43" s="24">
        <v>2</v>
      </c>
      <c r="AS43" s="24">
        <v>5</v>
      </c>
      <c r="AT43" s="24">
        <v>3</v>
      </c>
      <c r="AU43" s="24">
        <v>2</v>
      </c>
      <c r="AV43" s="24">
        <v>5</v>
      </c>
      <c r="AW43" s="24">
        <v>4</v>
      </c>
      <c r="AX43" s="24">
        <v>5</v>
      </c>
      <c r="AY43" s="24">
        <v>3</v>
      </c>
      <c r="AZ43" s="24">
        <v>1</v>
      </c>
      <c r="BA43" s="24">
        <v>2</v>
      </c>
      <c r="BB43" s="23"/>
      <c r="BC43" s="23"/>
      <c r="BD43" s="23"/>
      <c r="BE43" s="24">
        <v>5</v>
      </c>
      <c r="BF43" s="24">
        <v>5</v>
      </c>
      <c r="BG43" s="24">
        <v>4</v>
      </c>
      <c r="BH43" s="24">
        <v>3</v>
      </c>
      <c r="BI43" s="24">
        <v>4</v>
      </c>
      <c r="BJ43" s="24">
        <v>5</v>
      </c>
      <c r="BK43" s="24" t="s">
        <v>151</v>
      </c>
      <c r="BL43" s="24" t="s">
        <v>151</v>
      </c>
      <c r="BM43" s="24" t="s">
        <v>151</v>
      </c>
      <c r="BN43" s="24" t="s">
        <v>151</v>
      </c>
      <c r="BO43" s="24" t="s">
        <v>151</v>
      </c>
      <c r="BP43" s="24" t="s">
        <v>151</v>
      </c>
      <c r="BQ43" s="24" t="s">
        <v>931</v>
      </c>
      <c r="BR43" s="24" t="s">
        <v>151</v>
      </c>
      <c r="BS43" s="24" t="s">
        <v>931</v>
      </c>
      <c r="BT43" s="24" t="s">
        <v>151</v>
      </c>
      <c r="BU43" s="24" t="s">
        <v>151</v>
      </c>
      <c r="BV43" s="24" t="s">
        <v>1486</v>
      </c>
      <c r="BW43" s="24" t="s">
        <v>1488</v>
      </c>
      <c r="BX43" s="24" t="s">
        <v>1495</v>
      </c>
      <c r="BY43" s="24" t="s">
        <v>163</v>
      </c>
      <c r="BZ43" s="24" t="s">
        <v>171</v>
      </c>
      <c r="CA43" s="24" t="s">
        <v>177</v>
      </c>
      <c r="CB43" s="24" t="s">
        <v>183</v>
      </c>
      <c r="CC43" s="24" t="s">
        <v>701</v>
      </c>
      <c r="CD43" s="24" t="s">
        <v>202</v>
      </c>
      <c r="CE43" s="24" t="s">
        <v>510</v>
      </c>
      <c r="CF43" s="24" t="s">
        <v>307</v>
      </c>
      <c r="CG43" s="24" t="s">
        <v>214</v>
      </c>
      <c r="CH43" s="24" t="s">
        <v>931</v>
      </c>
      <c r="CI43" s="23"/>
      <c r="CJ43" s="24" t="s">
        <v>1556</v>
      </c>
      <c r="CK43" s="24">
        <v>3</v>
      </c>
      <c r="CL43" s="24">
        <v>3</v>
      </c>
      <c r="CM43" s="24">
        <v>2</v>
      </c>
      <c r="CN43" s="23"/>
    </row>
    <row r="44" spans="1:92" x14ac:dyDescent="0.2">
      <c r="A44" s="25">
        <v>42381.405532488425</v>
      </c>
      <c r="B44" s="24">
        <v>2</v>
      </c>
      <c r="C44" s="24">
        <v>3</v>
      </c>
      <c r="D44" s="24">
        <v>2</v>
      </c>
      <c r="E44" s="24">
        <v>2</v>
      </c>
      <c r="F44" s="24">
        <v>2</v>
      </c>
      <c r="G44" s="24">
        <v>4</v>
      </c>
      <c r="H44" s="24">
        <v>3</v>
      </c>
      <c r="I44" s="24">
        <v>5</v>
      </c>
      <c r="J44" s="24">
        <v>5</v>
      </c>
      <c r="K44" s="24">
        <v>4</v>
      </c>
      <c r="L44" s="24">
        <v>1</v>
      </c>
      <c r="M44" s="24">
        <v>2</v>
      </c>
      <c r="N44" s="24">
        <v>1</v>
      </c>
      <c r="O44" s="24">
        <v>5</v>
      </c>
      <c r="P44" s="24">
        <v>2</v>
      </c>
      <c r="Q44" s="24">
        <v>5</v>
      </c>
      <c r="R44" s="24">
        <v>4</v>
      </c>
      <c r="S44" s="24">
        <v>1</v>
      </c>
      <c r="T44" s="24">
        <v>3</v>
      </c>
      <c r="U44" s="23"/>
      <c r="V44" s="23"/>
      <c r="W44" s="24">
        <v>2</v>
      </c>
      <c r="X44" s="24">
        <v>4</v>
      </c>
      <c r="Y44" s="24">
        <v>1</v>
      </c>
      <c r="Z44" s="24">
        <v>5</v>
      </c>
      <c r="AA44" s="24">
        <v>3</v>
      </c>
      <c r="AB44" s="24">
        <v>5</v>
      </c>
      <c r="AC44" s="24">
        <v>2</v>
      </c>
      <c r="AD44" s="24">
        <v>3</v>
      </c>
      <c r="AE44" s="24">
        <v>5</v>
      </c>
      <c r="AF44" s="24">
        <v>2</v>
      </c>
      <c r="AG44" s="24">
        <v>5</v>
      </c>
      <c r="AH44" s="24">
        <v>4</v>
      </c>
      <c r="AI44" s="24">
        <v>2</v>
      </c>
      <c r="AJ44" s="24">
        <v>2</v>
      </c>
      <c r="AK44" s="24">
        <v>5</v>
      </c>
      <c r="AL44" s="24">
        <v>4</v>
      </c>
      <c r="AM44" s="24">
        <v>2</v>
      </c>
      <c r="AN44" s="24">
        <v>4</v>
      </c>
      <c r="AO44" s="24">
        <v>3</v>
      </c>
      <c r="AP44" s="24">
        <v>5</v>
      </c>
      <c r="AQ44" s="24">
        <v>5</v>
      </c>
      <c r="AR44" s="24">
        <v>4</v>
      </c>
      <c r="AS44" s="24">
        <v>1</v>
      </c>
      <c r="AT44" s="24">
        <v>2</v>
      </c>
      <c r="AU44" s="24">
        <v>1</v>
      </c>
      <c r="AV44" s="24">
        <v>4</v>
      </c>
      <c r="AW44" s="24">
        <v>3</v>
      </c>
      <c r="AX44" s="24">
        <v>5</v>
      </c>
      <c r="AY44" s="24">
        <v>4</v>
      </c>
      <c r="AZ44" s="24">
        <v>2</v>
      </c>
      <c r="BA44" s="24">
        <v>3</v>
      </c>
      <c r="BB44" s="23"/>
      <c r="BC44" s="23"/>
      <c r="BD44" s="23"/>
      <c r="BE44" s="24">
        <v>5</v>
      </c>
      <c r="BF44" s="24">
        <v>5</v>
      </c>
      <c r="BG44" s="24">
        <v>5</v>
      </c>
      <c r="BH44" s="24">
        <v>5</v>
      </c>
      <c r="BI44" s="24">
        <v>5</v>
      </c>
      <c r="BJ44" s="24">
        <v>5</v>
      </c>
      <c r="BK44" s="24" t="s">
        <v>931</v>
      </c>
      <c r="BL44" s="24" t="s">
        <v>1485</v>
      </c>
      <c r="BM44" s="24" t="s">
        <v>1485</v>
      </c>
      <c r="BN44" s="24" t="s">
        <v>1485</v>
      </c>
      <c r="BO44" s="24" t="s">
        <v>931</v>
      </c>
      <c r="BP44" s="24" t="s">
        <v>151</v>
      </c>
      <c r="BQ44" s="24" t="s">
        <v>1485</v>
      </c>
      <c r="BR44" s="24" t="s">
        <v>151</v>
      </c>
      <c r="BS44" s="24" t="s">
        <v>151</v>
      </c>
      <c r="BT44" s="24" t="s">
        <v>151</v>
      </c>
      <c r="BU44" s="24" t="s">
        <v>151</v>
      </c>
      <c r="BV44" s="24" t="s">
        <v>1486</v>
      </c>
      <c r="BW44" s="24" t="s">
        <v>1488</v>
      </c>
      <c r="BX44" s="24" t="s">
        <v>1495</v>
      </c>
      <c r="BY44" s="24" t="s">
        <v>162</v>
      </c>
      <c r="BZ44" s="24" t="s">
        <v>170</v>
      </c>
      <c r="CA44" s="24" t="s">
        <v>176</v>
      </c>
      <c r="CB44" s="24" t="s">
        <v>183</v>
      </c>
      <c r="CC44" s="24" t="s">
        <v>1557</v>
      </c>
      <c r="CD44" s="24" t="s">
        <v>202</v>
      </c>
      <c r="CE44" s="24" t="s">
        <v>321</v>
      </c>
      <c r="CF44" s="24" t="s">
        <v>160</v>
      </c>
      <c r="CG44" s="24" t="s">
        <v>198</v>
      </c>
      <c r="CH44" s="24" t="s">
        <v>151</v>
      </c>
      <c r="CI44" s="23"/>
      <c r="CJ44" s="24" t="s">
        <v>1558</v>
      </c>
      <c r="CK44" s="24">
        <v>5</v>
      </c>
      <c r="CL44" s="24">
        <v>5</v>
      </c>
      <c r="CM44" s="24">
        <v>3</v>
      </c>
      <c r="CN44" s="23"/>
    </row>
    <row r="45" spans="1:92" x14ac:dyDescent="0.2">
      <c r="A45" s="25">
        <v>42381.406149918985</v>
      </c>
      <c r="B45" s="24">
        <v>1</v>
      </c>
      <c r="C45" s="24">
        <v>4</v>
      </c>
      <c r="D45" s="24">
        <v>4</v>
      </c>
      <c r="E45" s="24">
        <v>2</v>
      </c>
      <c r="F45" s="24">
        <v>1</v>
      </c>
      <c r="G45" s="24">
        <v>4</v>
      </c>
      <c r="H45" s="24">
        <v>1</v>
      </c>
      <c r="I45" s="24">
        <v>2</v>
      </c>
      <c r="J45" s="24">
        <v>2</v>
      </c>
      <c r="K45" s="24" t="s">
        <v>5</v>
      </c>
      <c r="L45" s="24">
        <v>2</v>
      </c>
      <c r="M45" s="24">
        <v>1</v>
      </c>
      <c r="N45" s="24">
        <v>1</v>
      </c>
      <c r="O45" s="24">
        <v>2</v>
      </c>
      <c r="P45" s="24">
        <v>3</v>
      </c>
      <c r="Q45" s="24">
        <v>2</v>
      </c>
      <c r="R45" s="24">
        <v>1</v>
      </c>
      <c r="S45" s="24">
        <v>1</v>
      </c>
      <c r="T45" s="24">
        <v>1</v>
      </c>
      <c r="U45" s="23"/>
      <c r="V45" s="23"/>
      <c r="W45" s="24">
        <v>3</v>
      </c>
      <c r="X45" s="24">
        <v>4</v>
      </c>
      <c r="Y45" s="24">
        <v>3</v>
      </c>
      <c r="Z45" s="24">
        <v>3</v>
      </c>
      <c r="AA45" s="24">
        <v>4</v>
      </c>
      <c r="AB45" s="24">
        <v>3</v>
      </c>
      <c r="AC45" s="24">
        <v>4</v>
      </c>
      <c r="AD45" s="24">
        <v>3</v>
      </c>
      <c r="AE45" s="24">
        <v>4</v>
      </c>
      <c r="AF45" s="24">
        <v>3</v>
      </c>
      <c r="AG45" s="24">
        <v>3</v>
      </c>
      <c r="AH45" s="24">
        <v>3</v>
      </c>
      <c r="AI45" s="24">
        <v>4</v>
      </c>
      <c r="AJ45" s="24" t="s">
        <v>5</v>
      </c>
      <c r="AK45" s="24">
        <v>5</v>
      </c>
      <c r="AL45" s="24">
        <v>2</v>
      </c>
      <c r="AM45" s="24">
        <v>1</v>
      </c>
      <c r="AN45" s="24">
        <v>4</v>
      </c>
      <c r="AO45" s="24">
        <v>2</v>
      </c>
      <c r="AP45" s="24">
        <v>2</v>
      </c>
      <c r="AQ45" s="24">
        <v>1</v>
      </c>
      <c r="AR45" s="24">
        <v>1</v>
      </c>
      <c r="AS45" s="24">
        <v>1</v>
      </c>
      <c r="AT45" s="24" t="s">
        <v>5</v>
      </c>
      <c r="AU45" s="24">
        <v>2</v>
      </c>
      <c r="AV45" s="24">
        <v>3</v>
      </c>
      <c r="AW45" s="24">
        <v>3</v>
      </c>
      <c r="AX45" s="24">
        <v>3</v>
      </c>
      <c r="AY45" s="24">
        <v>2</v>
      </c>
      <c r="AZ45" s="24">
        <v>2</v>
      </c>
      <c r="BA45" s="24">
        <v>2</v>
      </c>
      <c r="BB45" s="23"/>
      <c r="BC45" s="23"/>
      <c r="BD45" s="23"/>
      <c r="BE45" s="24">
        <v>4</v>
      </c>
      <c r="BF45" s="24">
        <v>4</v>
      </c>
      <c r="BG45" s="24">
        <v>4</v>
      </c>
      <c r="BH45" s="24">
        <v>3</v>
      </c>
      <c r="BI45" s="24">
        <v>3</v>
      </c>
      <c r="BJ45" s="24">
        <v>4</v>
      </c>
      <c r="BK45" s="24" t="s">
        <v>151</v>
      </c>
      <c r="BL45" s="24" t="s">
        <v>931</v>
      </c>
      <c r="BM45" s="24" t="s">
        <v>151</v>
      </c>
      <c r="BN45" s="24" t="s">
        <v>1485</v>
      </c>
      <c r="BO45" s="24" t="s">
        <v>151</v>
      </c>
      <c r="BP45" s="24" t="s">
        <v>931</v>
      </c>
      <c r="BQ45" s="24" t="s">
        <v>931</v>
      </c>
      <c r="BR45" s="24" t="s">
        <v>931</v>
      </c>
      <c r="BS45" s="24" t="s">
        <v>931</v>
      </c>
      <c r="BT45" s="24" t="s">
        <v>151</v>
      </c>
      <c r="BU45" s="24" t="s">
        <v>151</v>
      </c>
      <c r="BV45" s="24" t="s">
        <v>146</v>
      </c>
      <c r="BW45" s="24" t="s">
        <v>1559</v>
      </c>
      <c r="BX45" s="24" t="s">
        <v>1495</v>
      </c>
      <c r="BY45" s="24" t="s">
        <v>163</v>
      </c>
      <c r="BZ45" s="24" t="s">
        <v>171</v>
      </c>
      <c r="CA45" s="24" t="s">
        <v>176</v>
      </c>
      <c r="CB45" s="24" t="s">
        <v>183</v>
      </c>
      <c r="CC45" s="24" t="s">
        <v>1560</v>
      </c>
      <c r="CD45" s="24" t="s">
        <v>192</v>
      </c>
      <c r="CE45" s="24" t="s">
        <v>1561</v>
      </c>
      <c r="CF45" s="24" t="s">
        <v>1293</v>
      </c>
      <c r="CG45" s="24" t="s">
        <v>214</v>
      </c>
      <c r="CH45" s="24" t="s">
        <v>931</v>
      </c>
      <c r="CI45" s="23"/>
      <c r="CJ45" s="23"/>
      <c r="CK45" s="24">
        <v>2</v>
      </c>
      <c r="CL45" s="24">
        <v>2</v>
      </c>
      <c r="CM45" s="24" t="s">
        <v>5</v>
      </c>
      <c r="CN45" s="23"/>
    </row>
    <row r="46" spans="1:92" x14ac:dyDescent="0.2">
      <c r="A46" s="25">
        <v>42381.406543888894</v>
      </c>
      <c r="B46" s="24">
        <v>5</v>
      </c>
      <c r="C46" s="24">
        <v>5</v>
      </c>
      <c r="D46" s="24">
        <v>5</v>
      </c>
      <c r="E46" s="24">
        <v>4</v>
      </c>
      <c r="F46" s="24">
        <v>1</v>
      </c>
      <c r="G46" s="24">
        <v>5</v>
      </c>
      <c r="H46" s="24">
        <v>5</v>
      </c>
      <c r="I46" s="24">
        <v>4</v>
      </c>
      <c r="J46" s="24">
        <v>5</v>
      </c>
      <c r="K46" s="24">
        <v>3</v>
      </c>
      <c r="L46" s="24">
        <v>3</v>
      </c>
      <c r="M46" s="24">
        <v>5</v>
      </c>
      <c r="N46" s="24">
        <v>3</v>
      </c>
      <c r="O46" s="24">
        <v>4</v>
      </c>
      <c r="P46" s="24">
        <v>5</v>
      </c>
      <c r="Q46" s="24">
        <v>2</v>
      </c>
      <c r="R46" s="24">
        <v>3</v>
      </c>
      <c r="S46" s="24">
        <v>1</v>
      </c>
      <c r="T46" s="24">
        <v>1</v>
      </c>
      <c r="U46" s="23"/>
      <c r="V46" s="23"/>
      <c r="W46" s="24">
        <v>5</v>
      </c>
      <c r="X46" s="24">
        <v>5</v>
      </c>
      <c r="Y46" s="24">
        <v>4</v>
      </c>
      <c r="Z46" s="24">
        <v>4</v>
      </c>
      <c r="AA46" s="24">
        <v>4</v>
      </c>
      <c r="AB46" s="24">
        <v>5</v>
      </c>
      <c r="AC46" s="24">
        <v>3</v>
      </c>
      <c r="AD46" s="24">
        <v>5</v>
      </c>
      <c r="AE46" s="24">
        <v>4</v>
      </c>
      <c r="AF46" s="24">
        <v>5</v>
      </c>
      <c r="AG46" s="24">
        <v>5</v>
      </c>
      <c r="AH46" s="24">
        <v>5</v>
      </c>
      <c r="AI46" s="24">
        <v>4</v>
      </c>
      <c r="AJ46" s="24">
        <v>4</v>
      </c>
      <c r="AK46" s="24">
        <v>5</v>
      </c>
      <c r="AL46" s="24">
        <v>4</v>
      </c>
      <c r="AM46" s="24">
        <v>1</v>
      </c>
      <c r="AN46" s="24">
        <v>5</v>
      </c>
      <c r="AO46" s="24">
        <v>5</v>
      </c>
      <c r="AP46" s="24">
        <v>5</v>
      </c>
      <c r="AQ46" s="24">
        <v>5</v>
      </c>
      <c r="AR46" s="24">
        <v>4</v>
      </c>
      <c r="AS46" s="24">
        <v>3</v>
      </c>
      <c r="AT46" s="24">
        <v>5</v>
      </c>
      <c r="AU46" s="24">
        <v>4</v>
      </c>
      <c r="AV46" s="24">
        <v>5</v>
      </c>
      <c r="AW46" s="24">
        <v>5</v>
      </c>
      <c r="AX46" s="24">
        <v>1</v>
      </c>
      <c r="AY46" s="24">
        <v>4</v>
      </c>
      <c r="AZ46" s="24">
        <v>1</v>
      </c>
      <c r="BA46" s="24">
        <v>1</v>
      </c>
      <c r="BB46" s="23"/>
      <c r="BC46" s="23"/>
      <c r="BD46" s="23"/>
      <c r="BE46" s="24">
        <v>5</v>
      </c>
      <c r="BF46" s="24">
        <v>5</v>
      </c>
      <c r="BG46" s="24">
        <v>4</v>
      </c>
      <c r="BH46" s="24">
        <v>3</v>
      </c>
      <c r="BI46" s="24">
        <v>2</v>
      </c>
      <c r="BJ46" s="24">
        <v>3</v>
      </c>
      <c r="BK46" s="24" t="s">
        <v>931</v>
      </c>
      <c r="BL46" s="24" t="s">
        <v>151</v>
      </c>
      <c r="BM46" s="24" t="s">
        <v>151</v>
      </c>
      <c r="BN46" s="24" t="s">
        <v>151</v>
      </c>
      <c r="BO46" s="24" t="s">
        <v>151</v>
      </c>
      <c r="BP46" s="24" t="s">
        <v>151</v>
      </c>
      <c r="BQ46" s="24" t="s">
        <v>931</v>
      </c>
      <c r="BR46" s="24" t="s">
        <v>151</v>
      </c>
      <c r="BS46" s="24" t="s">
        <v>151</v>
      </c>
      <c r="BT46" s="24" t="s">
        <v>151</v>
      </c>
      <c r="BU46" s="24" t="s">
        <v>151</v>
      </c>
      <c r="BV46" s="24" t="s">
        <v>1486</v>
      </c>
      <c r="BW46" s="24" t="s">
        <v>1488</v>
      </c>
      <c r="BX46" s="24" t="s">
        <v>1495</v>
      </c>
      <c r="BY46" s="24" t="s">
        <v>163</v>
      </c>
      <c r="BZ46" s="24" t="s">
        <v>171</v>
      </c>
      <c r="CA46" s="24" t="s">
        <v>176</v>
      </c>
      <c r="CB46" s="24" t="s">
        <v>183</v>
      </c>
      <c r="CC46" s="24" t="s">
        <v>301</v>
      </c>
      <c r="CD46" s="24" t="s">
        <v>192</v>
      </c>
      <c r="CE46" s="24" t="s">
        <v>461</v>
      </c>
      <c r="CF46" s="24" t="s">
        <v>208</v>
      </c>
      <c r="CG46" s="24" t="s">
        <v>214</v>
      </c>
      <c r="CH46" s="24" t="s">
        <v>151</v>
      </c>
      <c r="CI46" s="23"/>
      <c r="CJ46" s="24" t="s">
        <v>1562</v>
      </c>
      <c r="CK46" s="24">
        <v>2</v>
      </c>
      <c r="CL46" s="24">
        <v>2</v>
      </c>
      <c r="CM46" s="24">
        <v>1</v>
      </c>
      <c r="CN46" s="23"/>
    </row>
    <row r="47" spans="1:92" x14ac:dyDescent="0.2">
      <c r="A47" s="25">
        <v>42381.40712689815</v>
      </c>
      <c r="B47" s="24">
        <v>2</v>
      </c>
      <c r="C47" s="24">
        <v>4</v>
      </c>
      <c r="D47" s="24">
        <v>1</v>
      </c>
      <c r="E47" s="24">
        <v>1</v>
      </c>
      <c r="F47" s="24">
        <v>2</v>
      </c>
      <c r="G47" s="24">
        <v>4</v>
      </c>
      <c r="H47" s="24">
        <v>2</v>
      </c>
      <c r="I47" s="24">
        <v>5</v>
      </c>
      <c r="J47" s="24">
        <v>3</v>
      </c>
      <c r="K47" s="24">
        <v>5</v>
      </c>
      <c r="L47" s="24">
        <v>2</v>
      </c>
      <c r="M47" s="24">
        <v>4</v>
      </c>
      <c r="N47" s="24">
        <v>2</v>
      </c>
      <c r="O47" s="24">
        <v>2</v>
      </c>
      <c r="P47" s="24">
        <v>4</v>
      </c>
      <c r="Q47" s="24">
        <v>3</v>
      </c>
      <c r="R47" s="24">
        <v>2</v>
      </c>
      <c r="S47" s="24">
        <v>4</v>
      </c>
      <c r="T47" s="24">
        <v>2</v>
      </c>
      <c r="U47" s="23"/>
      <c r="V47" s="23"/>
      <c r="W47" s="24">
        <v>4</v>
      </c>
      <c r="X47" s="24">
        <v>4</v>
      </c>
      <c r="Y47" s="24">
        <v>4</v>
      </c>
      <c r="Z47" s="24">
        <v>3</v>
      </c>
      <c r="AA47" s="24">
        <v>4</v>
      </c>
      <c r="AB47" s="24">
        <v>2</v>
      </c>
      <c r="AC47" s="24">
        <v>2</v>
      </c>
      <c r="AD47" s="24">
        <v>5</v>
      </c>
      <c r="AE47" s="24">
        <v>4</v>
      </c>
      <c r="AF47" s="24">
        <v>4</v>
      </c>
      <c r="AG47" s="24">
        <v>4</v>
      </c>
      <c r="AH47" s="24">
        <v>5</v>
      </c>
      <c r="AI47" s="24">
        <v>2</v>
      </c>
      <c r="AJ47" s="24">
        <v>4</v>
      </c>
      <c r="AK47" s="24">
        <v>4</v>
      </c>
      <c r="AL47" s="24">
        <v>2</v>
      </c>
      <c r="AM47" s="24">
        <v>3</v>
      </c>
      <c r="AN47" s="24">
        <v>5</v>
      </c>
      <c r="AO47" s="24">
        <v>3</v>
      </c>
      <c r="AP47" s="24">
        <v>5</v>
      </c>
      <c r="AQ47" s="24">
        <v>4</v>
      </c>
      <c r="AR47" s="24">
        <v>5</v>
      </c>
      <c r="AS47" s="24">
        <v>3</v>
      </c>
      <c r="AT47" s="24">
        <v>5</v>
      </c>
      <c r="AU47" s="24">
        <v>3</v>
      </c>
      <c r="AV47" s="24">
        <v>4</v>
      </c>
      <c r="AW47" s="24">
        <v>5</v>
      </c>
      <c r="AX47" s="24">
        <v>4</v>
      </c>
      <c r="AY47" s="24">
        <v>2</v>
      </c>
      <c r="AZ47" s="24">
        <v>5</v>
      </c>
      <c r="BA47" s="24">
        <v>3</v>
      </c>
      <c r="BB47" s="23"/>
      <c r="BC47" s="23"/>
      <c r="BD47" s="23"/>
      <c r="BE47" s="24">
        <v>5</v>
      </c>
      <c r="BF47" s="24">
        <v>5</v>
      </c>
      <c r="BG47" s="24">
        <v>4</v>
      </c>
      <c r="BH47" s="24">
        <v>4</v>
      </c>
      <c r="BI47" s="24">
        <v>5</v>
      </c>
      <c r="BJ47" s="24">
        <v>5</v>
      </c>
      <c r="BK47" s="24" t="s">
        <v>151</v>
      </c>
      <c r="BL47" s="24" t="s">
        <v>151</v>
      </c>
      <c r="BM47" s="24" t="s">
        <v>151</v>
      </c>
      <c r="BN47" s="24" t="s">
        <v>151</v>
      </c>
      <c r="BO47" s="24" t="s">
        <v>151</v>
      </c>
      <c r="BP47" s="24" t="s">
        <v>151</v>
      </c>
      <c r="BQ47" s="24" t="s">
        <v>931</v>
      </c>
      <c r="BR47" s="24" t="s">
        <v>151</v>
      </c>
      <c r="BS47" s="24" t="s">
        <v>151</v>
      </c>
      <c r="BT47" s="24" t="s">
        <v>151</v>
      </c>
      <c r="BU47" s="24" t="s">
        <v>151</v>
      </c>
      <c r="BV47" s="24" t="s">
        <v>1563</v>
      </c>
      <c r="BW47" s="24" t="s">
        <v>1488</v>
      </c>
      <c r="BX47" s="24" t="s">
        <v>1495</v>
      </c>
      <c r="BY47" s="24" t="s">
        <v>163</v>
      </c>
      <c r="BZ47" s="24" t="s">
        <v>171</v>
      </c>
      <c r="CA47" s="24" t="s">
        <v>176</v>
      </c>
      <c r="CB47" s="24" t="s">
        <v>183</v>
      </c>
      <c r="CC47" s="24" t="s">
        <v>1564</v>
      </c>
      <c r="CD47" s="24" t="s">
        <v>202</v>
      </c>
      <c r="CE47" s="24" t="s">
        <v>1279</v>
      </c>
      <c r="CF47" s="24" t="s">
        <v>210</v>
      </c>
      <c r="CG47" s="24" t="s">
        <v>216</v>
      </c>
      <c r="CH47" s="24" t="s">
        <v>151</v>
      </c>
      <c r="CI47" s="23"/>
      <c r="CJ47" s="23"/>
      <c r="CK47" s="24">
        <v>4</v>
      </c>
      <c r="CL47" s="24">
        <v>5</v>
      </c>
      <c r="CM47" s="24">
        <v>2</v>
      </c>
      <c r="CN47" s="23"/>
    </row>
    <row r="48" spans="1:92" x14ac:dyDescent="0.2">
      <c r="A48" s="25">
        <v>42381.407132395834</v>
      </c>
      <c r="B48" s="24">
        <v>4</v>
      </c>
      <c r="C48" s="24">
        <v>5</v>
      </c>
      <c r="D48" s="24">
        <v>5</v>
      </c>
      <c r="E48" s="24">
        <v>1</v>
      </c>
      <c r="F48" s="24">
        <v>5</v>
      </c>
      <c r="G48" s="24">
        <v>5</v>
      </c>
      <c r="H48" s="24">
        <v>5</v>
      </c>
      <c r="I48" s="24">
        <v>2</v>
      </c>
      <c r="J48" s="24">
        <v>4</v>
      </c>
      <c r="K48" s="24">
        <v>1</v>
      </c>
      <c r="L48" s="24">
        <v>4</v>
      </c>
      <c r="M48" s="24">
        <v>5</v>
      </c>
      <c r="N48" s="24">
        <v>1</v>
      </c>
      <c r="O48" s="24">
        <v>5</v>
      </c>
      <c r="P48" s="24">
        <v>4</v>
      </c>
      <c r="Q48" s="24">
        <v>4</v>
      </c>
      <c r="R48" s="24">
        <v>3</v>
      </c>
      <c r="S48" s="24">
        <v>5</v>
      </c>
      <c r="T48" s="24">
        <v>3</v>
      </c>
      <c r="U48" s="23"/>
      <c r="V48" s="23"/>
      <c r="W48" s="24">
        <v>5</v>
      </c>
      <c r="X48" s="24">
        <v>3</v>
      </c>
      <c r="Y48" s="24">
        <v>5</v>
      </c>
      <c r="Z48" s="24">
        <v>5</v>
      </c>
      <c r="AA48" s="24">
        <v>5</v>
      </c>
      <c r="AB48" s="24">
        <v>3</v>
      </c>
      <c r="AC48" s="24">
        <v>5</v>
      </c>
      <c r="AD48" s="24">
        <v>3</v>
      </c>
      <c r="AE48" s="24">
        <v>5</v>
      </c>
      <c r="AF48" s="24">
        <v>5</v>
      </c>
      <c r="AG48" s="24">
        <v>5</v>
      </c>
      <c r="AH48" s="24">
        <v>5</v>
      </c>
      <c r="AI48" s="24">
        <v>5</v>
      </c>
      <c r="AJ48" s="24">
        <v>5</v>
      </c>
      <c r="AK48" s="24">
        <v>5</v>
      </c>
      <c r="AL48" s="24">
        <v>4</v>
      </c>
      <c r="AM48" s="24">
        <v>5</v>
      </c>
      <c r="AN48" s="24">
        <v>5</v>
      </c>
      <c r="AO48" s="24">
        <v>5</v>
      </c>
      <c r="AP48" s="24">
        <v>4</v>
      </c>
      <c r="AQ48" s="24">
        <v>3</v>
      </c>
      <c r="AR48" s="24">
        <v>5</v>
      </c>
      <c r="AS48" s="24">
        <v>5</v>
      </c>
      <c r="AT48" s="24">
        <v>5</v>
      </c>
      <c r="AU48" s="24">
        <v>1</v>
      </c>
      <c r="AV48" s="24">
        <v>5</v>
      </c>
      <c r="AW48" s="24">
        <v>5</v>
      </c>
      <c r="AX48" s="24">
        <v>5</v>
      </c>
      <c r="AY48" s="24">
        <v>4</v>
      </c>
      <c r="AZ48" s="24">
        <v>5</v>
      </c>
      <c r="BA48" s="24">
        <v>4</v>
      </c>
      <c r="BB48" s="23"/>
      <c r="BC48" s="23"/>
      <c r="BD48" s="23"/>
      <c r="BE48" s="24">
        <v>4</v>
      </c>
      <c r="BF48" s="24">
        <v>5</v>
      </c>
      <c r="BG48" s="24">
        <v>5</v>
      </c>
      <c r="BH48" s="24">
        <v>5</v>
      </c>
      <c r="BI48" s="24">
        <v>4</v>
      </c>
      <c r="BJ48" s="24">
        <v>5</v>
      </c>
      <c r="BK48" s="24" t="s">
        <v>151</v>
      </c>
      <c r="BL48" s="24" t="s">
        <v>151</v>
      </c>
      <c r="BM48" s="24" t="s">
        <v>151</v>
      </c>
      <c r="BN48" s="24" t="s">
        <v>151</v>
      </c>
      <c r="BO48" s="24" t="s">
        <v>151</v>
      </c>
      <c r="BP48" s="24" t="s">
        <v>151</v>
      </c>
      <c r="BQ48" s="24" t="s">
        <v>1485</v>
      </c>
      <c r="BR48" s="24" t="s">
        <v>1485</v>
      </c>
      <c r="BS48" s="24" t="s">
        <v>151</v>
      </c>
      <c r="BT48" s="24" t="s">
        <v>151</v>
      </c>
      <c r="BU48" s="24" t="s">
        <v>151</v>
      </c>
      <c r="BV48" s="24" t="s">
        <v>146</v>
      </c>
      <c r="BW48" s="24" t="s">
        <v>1565</v>
      </c>
      <c r="BX48" s="24" t="s">
        <v>1566</v>
      </c>
      <c r="BY48" s="24" t="s">
        <v>162</v>
      </c>
      <c r="BZ48" s="24" t="s">
        <v>171</v>
      </c>
      <c r="CA48" s="24" t="s">
        <v>176</v>
      </c>
      <c r="CB48" s="24" t="s">
        <v>183</v>
      </c>
      <c r="CC48" s="24" t="s">
        <v>1567</v>
      </c>
      <c r="CD48" s="24" t="s">
        <v>202</v>
      </c>
      <c r="CE48" s="24" t="s">
        <v>203</v>
      </c>
      <c r="CF48" s="24" t="s">
        <v>307</v>
      </c>
      <c r="CG48" s="24" t="s">
        <v>215</v>
      </c>
      <c r="CH48" s="24" t="s">
        <v>151</v>
      </c>
      <c r="CI48" s="23"/>
      <c r="CJ48" s="23"/>
      <c r="CK48" s="24">
        <v>4</v>
      </c>
      <c r="CL48" s="24">
        <v>5</v>
      </c>
      <c r="CM48" s="24">
        <v>5</v>
      </c>
      <c r="CN48" s="23"/>
    </row>
    <row r="49" spans="1:92" x14ac:dyDescent="0.2">
      <c r="A49" s="25">
        <v>42381.407386666666</v>
      </c>
      <c r="B49" s="24">
        <v>2</v>
      </c>
      <c r="C49" s="24">
        <v>5</v>
      </c>
      <c r="D49" s="24">
        <v>4</v>
      </c>
      <c r="E49" s="24">
        <v>2</v>
      </c>
      <c r="F49" s="24">
        <v>1</v>
      </c>
      <c r="G49" s="24">
        <v>5</v>
      </c>
      <c r="H49" s="24">
        <v>5</v>
      </c>
      <c r="I49" s="24">
        <v>4</v>
      </c>
      <c r="J49" s="24">
        <v>3</v>
      </c>
      <c r="K49" s="24">
        <v>2</v>
      </c>
      <c r="L49" s="24">
        <v>4</v>
      </c>
      <c r="M49" s="24">
        <v>3</v>
      </c>
      <c r="N49" s="24">
        <v>3</v>
      </c>
      <c r="O49" s="24">
        <v>3</v>
      </c>
      <c r="P49" s="24">
        <v>4</v>
      </c>
      <c r="Q49" s="24">
        <v>3</v>
      </c>
      <c r="R49" s="24">
        <v>3</v>
      </c>
      <c r="S49" s="24">
        <v>1</v>
      </c>
      <c r="T49" s="24">
        <v>3</v>
      </c>
      <c r="U49" s="23"/>
      <c r="V49" s="23"/>
      <c r="W49" s="24">
        <v>4</v>
      </c>
      <c r="X49" s="24">
        <v>4</v>
      </c>
      <c r="Y49" s="24">
        <v>4</v>
      </c>
      <c r="Z49" s="24">
        <v>4</v>
      </c>
      <c r="AA49" s="24">
        <v>5</v>
      </c>
      <c r="AB49" s="24">
        <v>4</v>
      </c>
      <c r="AC49" s="24">
        <v>4</v>
      </c>
      <c r="AD49" s="24">
        <v>4</v>
      </c>
      <c r="AE49" s="24">
        <v>4</v>
      </c>
      <c r="AF49" s="24">
        <v>5</v>
      </c>
      <c r="AG49" s="24">
        <v>4</v>
      </c>
      <c r="AH49" s="24">
        <v>4</v>
      </c>
      <c r="AI49" s="24">
        <v>4</v>
      </c>
      <c r="AJ49" s="24">
        <v>3</v>
      </c>
      <c r="AK49" s="24">
        <v>5</v>
      </c>
      <c r="AL49" s="24">
        <v>3</v>
      </c>
      <c r="AM49" s="24">
        <v>1</v>
      </c>
      <c r="AN49" s="24">
        <v>5</v>
      </c>
      <c r="AO49" s="24">
        <v>5</v>
      </c>
      <c r="AP49" s="24">
        <v>5</v>
      </c>
      <c r="AQ49" s="24">
        <v>4</v>
      </c>
      <c r="AR49" s="24">
        <v>4</v>
      </c>
      <c r="AS49" s="24">
        <v>5</v>
      </c>
      <c r="AT49" s="24">
        <v>4</v>
      </c>
      <c r="AU49" s="24">
        <v>3</v>
      </c>
      <c r="AV49" s="24">
        <v>4</v>
      </c>
      <c r="AW49" s="24">
        <v>5</v>
      </c>
      <c r="AX49" s="24">
        <v>4</v>
      </c>
      <c r="AY49" s="24">
        <v>3</v>
      </c>
      <c r="AZ49" s="24">
        <v>1</v>
      </c>
      <c r="BA49" s="24">
        <v>4</v>
      </c>
      <c r="BB49" s="23"/>
      <c r="BC49" s="23"/>
      <c r="BD49" s="23"/>
      <c r="BE49" s="24">
        <v>3</v>
      </c>
      <c r="BF49" s="24">
        <v>3</v>
      </c>
      <c r="BG49" s="24">
        <v>2</v>
      </c>
      <c r="BH49" s="24">
        <v>1</v>
      </c>
      <c r="BI49" s="24">
        <v>2</v>
      </c>
      <c r="BJ49" s="24">
        <v>4</v>
      </c>
      <c r="BK49" s="24" t="s">
        <v>931</v>
      </c>
      <c r="BL49" s="24" t="s">
        <v>931</v>
      </c>
      <c r="BM49" s="24" t="s">
        <v>931</v>
      </c>
      <c r="BN49" s="24" t="s">
        <v>151</v>
      </c>
      <c r="BO49" s="24" t="s">
        <v>151</v>
      </c>
      <c r="BP49" s="24" t="s">
        <v>151</v>
      </c>
      <c r="BQ49" s="24" t="s">
        <v>931</v>
      </c>
      <c r="BR49" s="24" t="s">
        <v>931</v>
      </c>
      <c r="BS49" s="24" t="s">
        <v>931</v>
      </c>
      <c r="BT49" s="24" t="s">
        <v>931</v>
      </c>
      <c r="BU49" s="24" t="s">
        <v>151</v>
      </c>
      <c r="BV49" s="24" t="s">
        <v>147</v>
      </c>
      <c r="BW49" s="24" t="s">
        <v>1488</v>
      </c>
      <c r="BX49" s="24" t="s">
        <v>1495</v>
      </c>
      <c r="BY49" s="24" t="s">
        <v>163</v>
      </c>
      <c r="BZ49" s="24" t="s">
        <v>169</v>
      </c>
      <c r="CA49" s="24" t="s">
        <v>177</v>
      </c>
      <c r="CB49" s="24" t="s">
        <v>183</v>
      </c>
      <c r="CC49" s="24" t="s">
        <v>345</v>
      </c>
      <c r="CD49" s="24" t="s">
        <v>153</v>
      </c>
      <c r="CE49" s="24" t="s">
        <v>584</v>
      </c>
      <c r="CF49" s="24" t="s">
        <v>208</v>
      </c>
      <c r="CG49" s="24" t="s">
        <v>214</v>
      </c>
      <c r="CH49" s="24" t="s">
        <v>931</v>
      </c>
      <c r="CI49" s="23"/>
      <c r="CJ49" s="23"/>
      <c r="CK49" s="24">
        <v>3</v>
      </c>
      <c r="CL49" s="24">
        <v>4</v>
      </c>
      <c r="CM49" s="24" t="s">
        <v>5</v>
      </c>
      <c r="CN49" s="23"/>
    </row>
    <row r="50" spans="1:92" x14ac:dyDescent="0.2">
      <c r="A50" s="25">
        <v>42381.407874548611</v>
      </c>
      <c r="B50" s="24">
        <v>4</v>
      </c>
      <c r="C50" s="24">
        <v>3</v>
      </c>
      <c r="D50" s="24">
        <v>3</v>
      </c>
      <c r="E50" s="24">
        <v>3</v>
      </c>
      <c r="F50" s="24">
        <v>2</v>
      </c>
      <c r="G50" s="24">
        <v>3</v>
      </c>
      <c r="H50" s="24">
        <v>3</v>
      </c>
      <c r="I50" s="24">
        <v>4</v>
      </c>
      <c r="J50" s="24">
        <v>4</v>
      </c>
      <c r="K50" s="24">
        <v>4</v>
      </c>
      <c r="L50" s="24">
        <v>4</v>
      </c>
      <c r="M50" s="24">
        <v>4</v>
      </c>
      <c r="N50" s="24">
        <v>5</v>
      </c>
      <c r="O50" s="24">
        <v>4</v>
      </c>
      <c r="P50" s="24">
        <v>5</v>
      </c>
      <c r="Q50" s="24">
        <v>3</v>
      </c>
      <c r="R50" s="24">
        <v>5</v>
      </c>
      <c r="S50" s="24">
        <v>4</v>
      </c>
      <c r="T50" s="24">
        <v>4</v>
      </c>
      <c r="U50" s="23"/>
      <c r="V50" s="23"/>
      <c r="W50" s="24">
        <v>3</v>
      </c>
      <c r="X50" s="24">
        <v>3</v>
      </c>
      <c r="Y50" s="24">
        <v>4</v>
      </c>
      <c r="Z50" s="24">
        <v>3</v>
      </c>
      <c r="AA50" s="24">
        <v>4</v>
      </c>
      <c r="AB50" s="24">
        <v>3</v>
      </c>
      <c r="AC50" s="24">
        <v>3</v>
      </c>
      <c r="AD50" s="24">
        <v>3</v>
      </c>
      <c r="AE50" s="24">
        <v>3</v>
      </c>
      <c r="AF50" s="24">
        <v>3</v>
      </c>
      <c r="AG50" s="24">
        <v>4</v>
      </c>
      <c r="AH50" s="24">
        <v>4</v>
      </c>
      <c r="AI50" s="24">
        <v>4</v>
      </c>
      <c r="AJ50" s="24">
        <v>4</v>
      </c>
      <c r="AK50" s="24">
        <v>3</v>
      </c>
      <c r="AL50" s="24">
        <v>3</v>
      </c>
      <c r="AM50" s="24">
        <v>3</v>
      </c>
      <c r="AN50" s="24">
        <v>3</v>
      </c>
      <c r="AO50" s="24">
        <v>3</v>
      </c>
      <c r="AP50" s="24">
        <v>4</v>
      </c>
      <c r="AQ50" s="24">
        <v>3</v>
      </c>
      <c r="AR50" s="24">
        <v>4</v>
      </c>
      <c r="AS50" s="24">
        <v>5</v>
      </c>
      <c r="AT50" s="24">
        <v>5</v>
      </c>
      <c r="AU50" s="24">
        <v>4</v>
      </c>
      <c r="AV50" s="24">
        <v>4</v>
      </c>
      <c r="AW50" s="24">
        <v>4</v>
      </c>
      <c r="AX50" s="24">
        <v>3</v>
      </c>
      <c r="AY50" s="24">
        <v>5</v>
      </c>
      <c r="AZ50" s="24">
        <v>4</v>
      </c>
      <c r="BA50" s="24">
        <v>4</v>
      </c>
      <c r="BB50" s="23"/>
      <c r="BC50" s="23"/>
      <c r="BD50" s="23"/>
      <c r="BE50" s="24">
        <v>5</v>
      </c>
      <c r="BF50" s="24">
        <v>5</v>
      </c>
      <c r="BG50" s="24">
        <v>4</v>
      </c>
      <c r="BH50" s="24">
        <v>4</v>
      </c>
      <c r="BI50" s="24">
        <v>3</v>
      </c>
      <c r="BJ50" s="24">
        <v>4</v>
      </c>
      <c r="BK50" s="24" t="s">
        <v>931</v>
      </c>
      <c r="BL50" s="24" t="s">
        <v>151</v>
      </c>
      <c r="BM50" s="24" t="s">
        <v>151</v>
      </c>
      <c r="BN50" s="24" t="s">
        <v>151</v>
      </c>
      <c r="BO50" s="24" t="s">
        <v>931</v>
      </c>
      <c r="BP50" s="24" t="s">
        <v>151</v>
      </c>
      <c r="BQ50" s="24" t="s">
        <v>1485</v>
      </c>
      <c r="BR50" s="24" t="s">
        <v>151</v>
      </c>
      <c r="BS50" s="24" t="s">
        <v>1485</v>
      </c>
      <c r="BT50" s="24" t="s">
        <v>1485</v>
      </c>
      <c r="BU50" s="24" t="s">
        <v>151</v>
      </c>
      <c r="BV50" s="24" t="s">
        <v>1568</v>
      </c>
      <c r="BW50" s="24" t="s">
        <v>1505</v>
      </c>
      <c r="BX50" s="24" t="s">
        <v>1569</v>
      </c>
      <c r="BY50" s="24" t="s">
        <v>162</v>
      </c>
      <c r="BZ50" s="24" t="s">
        <v>172</v>
      </c>
      <c r="CA50" s="24" t="s">
        <v>176</v>
      </c>
      <c r="CB50" s="24" t="s">
        <v>187</v>
      </c>
      <c r="CC50" s="24" t="s">
        <v>301</v>
      </c>
      <c r="CD50" s="24" t="s">
        <v>192</v>
      </c>
      <c r="CE50" s="24" t="s">
        <v>367</v>
      </c>
      <c r="CF50" s="24" t="s">
        <v>550</v>
      </c>
      <c r="CG50" s="23"/>
      <c r="CH50" s="24" t="s">
        <v>1485</v>
      </c>
      <c r="CI50" s="23"/>
      <c r="CJ50" s="24" t="s">
        <v>1570</v>
      </c>
      <c r="CK50" s="24">
        <v>2</v>
      </c>
      <c r="CL50" s="24">
        <v>3</v>
      </c>
      <c r="CM50" s="24" t="s">
        <v>5</v>
      </c>
      <c r="CN50" s="23"/>
    </row>
    <row r="51" spans="1:92" x14ac:dyDescent="0.2">
      <c r="A51" s="25">
        <v>42381.407952743059</v>
      </c>
      <c r="B51" s="24" t="s">
        <v>5</v>
      </c>
      <c r="C51" s="24">
        <v>4</v>
      </c>
      <c r="D51" s="24">
        <v>4</v>
      </c>
      <c r="E51" s="24">
        <v>4</v>
      </c>
      <c r="F51" s="24">
        <v>1</v>
      </c>
      <c r="G51" s="24">
        <v>5</v>
      </c>
      <c r="H51" s="24">
        <v>3</v>
      </c>
      <c r="I51" s="24">
        <v>3</v>
      </c>
      <c r="J51" s="24">
        <v>4</v>
      </c>
      <c r="K51" s="24">
        <v>2</v>
      </c>
      <c r="L51" s="24">
        <v>3</v>
      </c>
      <c r="M51" s="24">
        <v>1</v>
      </c>
      <c r="N51" s="24">
        <v>2</v>
      </c>
      <c r="O51" s="24">
        <v>2</v>
      </c>
      <c r="P51" s="24">
        <v>3</v>
      </c>
      <c r="Q51" s="24">
        <v>3</v>
      </c>
      <c r="R51" s="24">
        <v>2</v>
      </c>
      <c r="S51" s="24">
        <v>2</v>
      </c>
      <c r="T51" s="24">
        <v>2</v>
      </c>
      <c r="U51" s="23"/>
      <c r="V51" s="23"/>
      <c r="W51" s="24">
        <v>4</v>
      </c>
      <c r="X51" s="24">
        <v>3</v>
      </c>
      <c r="Y51" s="24">
        <v>4</v>
      </c>
      <c r="Z51" s="24">
        <v>4</v>
      </c>
      <c r="AA51" s="24">
        <v>4</v>
      </c>
      <c r="AB51" s="24">
        <v>3</v>
      </c>
      <c r="AC51" s="24">
        <v>4</v>
      </c>
      <c r="AD51" s="24">
        <v>2</v>
      </c>
      <c r="AE51" s="24">
        <v>2</v>
      </c>
      <c r="AF51" s="24">
        <v>3</v>
      </c>
      <c r="AG51" s="24">
        <v>4</v>
      </c>
      <c r="AH51" s="24">
        <v>3</v>
      </c>
      <c r="AI51" s="24">
        <v>5</v>
      </c>
      <c r="AJ51" s="24">
        <v>2</v>
      </c>
      <c r="AK51" s="24">
        <v>4</v>
      </c>
      <c r="AL51" s="24">
        <v>3</v>
      </c>
      <c r="AM51" s="24">
        <v>2</v>
      </c>
      <c r="AN51" s="24">
        <v>5</v>
      </c>
      <c r="AO51" s="24">
        <v>4</v>
      </c>
      <c r="AP51" s="24">
        <v>4</v>
      </c>
      <c r="AQ51" s="24">
        <v>3</v>
      </c>
      <c r="AR51" s="24">
        <v>3</v>
      </c>
      <c r="AS51" s="24">
        <v>3</v>
      </c>
      <c r="AT51" s="24">
        <v>3</v>
      </c>
      <c r="AU51" s="24">
        <v>1</v>
      </c>
      <c r="AV51" s="24">
        <v>3</v>
      </c>
      <c r="AW51" s="24">
        <v>3</v>
      </c>
      <c r="AX51" s="24">
        <v>3</v>
      </c>
      <c r="AY51" s="24">
        <v>1</v>
      </c>
      <c r="AZ51" s="24">
        <v>3</v>
      </c>
      <c r="BA51" s="24">
        <v>2</v>
      </c>
      <c r="BB51" s="23"/>
      <c r="BC51" s="23"/>
      <c r="BD51" s="23"/>
      <c r="BE51" s="24">
        <v>5</v>
      </c>
      <c r="BF51" s="24">
        <v>4</v>
      </c>
      <c r="BG51" s="24">
        <v>3</v>
      </c>
      <c r="BH51" s="24">
        <v>3</v>
      </c>
      <c r="BI51" s="24">
        <v>3</v>
      </c>
      <c r="BJ51" s="24">
        <v>4</v>
      </c>
      <c r="BK51" s="24" t="s">
        <v>151</v>
      </c>
      <c r="BL51" s="24" t="s">
        <v>151</v>
      </c>
      <c r="BM51" s="24" t="s">
        <v>151</v>
      </c>
      <c r="BN51" s="24" t="s">
        <v>931</v>
      </c>
      <c r="BO51" s="24" t="s">
        <v>151</v>
      </c>
      <c r="BP51" s="24" t="s">
        <v>931</v>
      </c>
      <c r="BQ51" s="24" t="s">
        <v>1485</v>
      </c>
      <c r="BR51" s="24" t="s">
        <v>1485</v>
      </c>
      <c r="BS51" s="24" t="s">
        <v>1485</v>
      </c>
      <c r="BT51" s="24" t="s">
        <v>1485</v>
      </c>
      <c r="BU51" s="24" t="s">
        <v>151</v>
      </c>
      <c r="BV51" s="24" t="s">
        <v>1571</v>
      </c>
      <c r="BW51" s="24" t="s">
        <v>1488</v>
      </c>
      <c r="BX51" s="24" t="s">
        <v>1495</v>
      </c>
      <c r="BY51" s="24" t="s">
        <v>162</v>
      </c>
      <c r="BZ51" s="24" t="s">
        <v>170</v>
      </c>
      <c r="CA51" s="24" t="s">
        <v>176</v>
      </c>
      <c r="CB51" s="24" t="s">
        <v>183</v>
      </c>
      <c r="CC51" s="24" t="s">
        <v>538</v>
      </c>
      <c r="CD51" s="24" t="s">
        <v>203</v>
      </c>
      <c r="CE51" s="24" t="s">
        <v>402</v>
      </c>
      <c r="CF51" s="24" t="s">
        <v>208</v>
      </c>
      <c r="CG51" s="24" t="s">
        <v>214</v>
      </c>
      <c r="CH51" s="24" t="s">
        <v>1485</v>
      </c>
      <c r="CI51" s="23"/>
      <c r="CJ51" s="23"/>
      <c r="CK51" s="24">
        <v>3</v>
      </c>
      <c r="CL51" s="24">
        <v>4</v>
      </c>
      <c r="CM51" s="24">
        <v>2</v>
      </c>
      <c r="CN51" s="23"/>
    </row>
    <row r="52" spans="1:92" x14ac:dyDescent="0.2">
      <c r="A52" s="25">
        <v>42381.409118148149</v>
      </c>
      <c r="B52" s="24">
        <v>1</v>
      </c>
      <c r="C52" s="24">
        <v>3</v>
      </c>
      <c r="D52" s="24">
        <v>3</v>
      </c>
      <c r="E52" s="24">
        <v>2</v>
      </c>
      <c r="F52" s="24">
        <v>1</v>
      </c>
      <c r="G52" s="24">
        <v>5</v>
      </c>
      <c r="H52" s="24">
        <v>2</v>
      </c>
      <c r="I52" s="24">
        <v>4</v>
      </c>
      <c r="J52" s="24">
        <v>1</v>
      </c>
      <c r="K52" s="24">
        <v>2</v>
      </c>
      <c r="L52" s="24">
        <v>4</v>
      </c>
      <c r="M52" s="24">
        <v>1</v>
      </c>
      <c r="N52" s="24">
        <v>3</v>
      </c>
      <c r="O52" s="24">
        <v>2</v>
      </c>
      <c r="P52" s="24">
        <v>5</v>
      </c>
      <c r="Q52" s="24">
        <v>5</v>
      </c>
      <c r="R52" s="24">
        <v>3</v>
      </c>
      <c r="S52" s="24">
        <v>4</v>
      </c>
      <c r="T52" s="24">
        <v>2</v>
      </c>
      <c r="U52" s="23"/>
      <c r="V52" s="23"/>
      <c r="W52" s="24">
        <v>5</v>
      </c>
      <c r="X52" s="24">
        <v>4</v>
      </c>
      <c r="Y52" s="24">
        <v>4</v>
      </c>
      <c r="Z52" s="24">
        <v>5</v>
      </c>
      <c r="AA52" s="24">
        <v>5</v>
      </c>
      <c r="AB52" s="24">
        <v>4</v>
      </c>
      <c r="AC52" s="24">
        <v>5</v>
      </c>
      <c r="AD52" s="24">
        <v>4</v>
      </c>
      <c r="AE52" s="24">
        <v>4</v>
      </c>
      <c r="AF52" s="24">
        <v>5</v>
      </c>
      <c r="AG52" s="24">
        <v>5</v>
      </c>
      <c r="AH52" s="24">
        <v>5</v>
      </c>
      <c r="AI52" s="24">
        <v>5</v>
      </c>
      <c r="AJ52" s="24" t="s">
        <v>5</v>
      </c>
      <c r="AK52" s="24">
        <v>3</v>
      </c>
      <c r="AL52" s="24">
        <v>5</v>
      </c>
      <c r="AM52" s="24">
        <v>1</v>
      </c>
      <c r="AN52" s="24">
        <v>5</v>
      </c>
      <c r="AO52" s="24">
        <v>1</v>
      </c>
      <c r="AP52" s="24">
        <v>5</v>
      </c>
      <c r="AQ52" s="24">
        <v>4</v>
      </c>
      <c r="AR52" s="24">
        <v>4</v>
      </c>
      <c r="AS52" s="24">
        <v>4</v>
      </c>
      <c r="AT52" s="24">
        <v>1</v>
      </c>
      <c r="AU52" s="24">
        <v>2</v>
      </c>
      <c r="AV52" s="24">
        <v>3</v>
      </c>
      <c r="AW52" s="24">
        <v>5</v>
      </c>
      <c r="AX52" s="24">
        <v>5</v>
      </c>
      <c r="AY52" s="24">
        <v>3</v>
      </c>
      <c r="AZ52" s="24">
        <v>3</v>
      </c>
      <c r="BA52" s="24">
        <v>3</v>
      </c>
      <c r="BB52" s="23"/>
      <c r="BC52" s="23"/>
      <c r="BD52" s="23"/>
      <c r="BE52" s="24">
        <v>5</v>
      </c>
      <c r="BF52" s="24">
        <v>5</v>
      </c>
      <c r="BG52" s="24">
        <v>5</v>
      </c>
      <c r="BH52" s="24">
        <v>4</v>
      </c>
      <c r="BI52" s="24">
        <v>5</v>
      </c>
      <c r="BJ52" s="24">
        <v>5</v>
      </c>
      <c r="BK52" s="24" t="s">
        <v>151</v>
      </c>
      <c r="BL52" s="24" t="s">
        <v>151</v>
      </c>
      <c r="BM52" s="24" t="s">
        <v>151</v>
      </c>
      <c r="BN52" s="24" t="s">
        <v>151</v>
      </c>
      <c r="BO52" s="24" t="s">
        <v>931</v>
      </c>
      <c r="BP52" s="24" t="s">
        <v>931</v>
      </c>
      <c r="BQ52" s="24" t="s">
        <v>931</v>
      </c>
      <c r="BR52" s="24" t="s">
        <v>931</v>
      </c>
      <c r="BS52" s="24" t="s">
        <v>931</v>
      </c>
      <c r="BT52" s="24" t="s">
        <v>151</v>
      </c>
      <c r="BU52" s="24" t="s">
        <v>151</v>
      </c>
      <c r="BV52" s="24" t="s">
        <v>1486</v>
      </c>
      <c r="BW52" s="24" t="s">
        <v>1572</v>
      </c>
      <c r="BX52" s="24" t="s">
        <v>1495</v>
      </c>
      <c r="BY52" s="24" t="s">
        <v>162</v>
      </c>
      <c r="BZ52" s="24" t="s">
        <v>172</v>
      </c>
      <c r="CA52" s="24" t="s">
        <v>180</v>
      </c>
      <c r="CB52" s="24" t="s">
        <v>183</v>
      </c>
      <c r="CC52" s="24" t="s">
        <v>660</v>
      </c>
      <c r="CD52" s="24" t="s">
        <v>203</v>
      </c>
      <c r="CE52" s="24" t="s">
        <v>694</v>
      </c>
      <c r="CF52" s="24" t="s">
        <v>208</v>
      </c>
      <c r="CG52" s="24" t="s">
        <v>214</v>
      </c>
      <c r="CH52" s="24" t="s">
        <v>931</v>
      </c>
      <c r="CI52" s="23"/>
      <c r="CJ52" s="23"/>
      <c r="CK52" s="24">
        <v>1</v>
      </c>
      <c r="CL52" s="24">
        <v>5</v>
      </c>
      <c r="CM52" s="24" t="s">
        <v>5</v>
      </c>
      <c r="CN52" s="23"/>
    </row>
    <row r="53" spans="1:92" x14ac:dyDescent="0.2">
      <c r="A53" s="25">
        <v>42381.409794490741</v>
      </c>
      <c r="B53" s="24">
        <v>4</v>
      </c>
      <c r="C53" s="24">
        <v>5</v>
      </c>
      <c r="D53" s="24">
        <v>5</v>
      </c>
      <c r="E53" s="24">
        <v>3</v>
      </c>
      <c r="F53" s="24">
        <v>3</v>
      </c>
      <c r="G53" s="24">
        <v>5</v>
      </c>
      <c r="H53" s="24">
        <v>5</v>
      </c>
      <c r="I53" s="24">
        <v>5</v>
      </c>
      <c r="J53" s="24">
        <v>4</v>
      </c>
      <c r="K53" s="24">
        <v>5</v>
      </c>
      <c r="L53" s="24">
        <v>3</v>
      </c>
      <c r="M53" s="24">
        <v>5</v>
      </c>
      <c r="N53" s="24">
        <v>3</v>
      </c>
      <c r="O53" s="24">
        <v>5</v>
      </c>
      <c r="P53" s="24">
        <v>5</v>
      </c>
      <c r="Q53" s="24">
        <v>4</v>
      </c>
      <c r="R53" s="24">
        <v>3</v>
      </c>
      <c r="S53" s="24">
        <v>4</v>
      </c>
      <c r="T53" s="24">
        <v>4</v>
      </c>
      <c r="U53" s="23"/>
      <c r="V53" s="23"/>
      <c r="W53" s="24">
        <v>5</v>
      </c>
      <c r="X53" s="24">
        <v>5</v>
      </c>
      <c r="Y53" s="24">
        <v>5</v>
      </c>
      <c r="Z53" s="24">
        <v>5</v>
      </c>
      <c r="AA53" s="24">
        <v>5</v>
      </c>
      <c r="AB53" s="24">
        <v>5</v>
      </c>
      <c r="AC53" s="24">
        <v>4</v>
      </c>
      <c r="AD53" s="24">
        <v>5</v>
      </c>
      <c r="AE53" s="24">
        <v>5</v>
      </c>
      <c r="AF53" s="24">
        <v>5</v>
      </c>
      <c r="AG53" s="24">
        <v>5</v>
      </c>
      <c r="AH53" s="24">
        <v>5</v>
      </c>
      <c r="AI53" s="24">
        <v>5</v>
      </c>
      <c r="AJ53" s="24">
        <v>4</v>
      </c>
      <c r="AK53" s="24">
        <v>5</v>
      </c>
      <c r="AL53" s="24">
        <v>4</v>
      </c>
      <c r="AM53" s="24">
        <v>3</v>
      </c>
      <c r="AN53" s="24">
        <v>5</v>
      </c>
      <c r="AO53" s="24">
        <v>5</v>
      </c>
      <c r="AP53" s="24">
        <v>5</v>
      </c>
      <c r="AQ53" s="24">
        <v>5</v>
      </c>
      <c r="AR53" s="24">
        <v>5</v>
      </c>
      <c r="AS53" s="24">
        <v>4</v>
      </c>
      <c r="AT53" s="24">
        <v>5</v>
      </c>
      <c r="AU53" s="24">
        <v>3</v>
      </c>
      <c r="AV53" s="24">
        <v>4</v>
      </c>
      <c r="AW53" s="24">
        <v>5</v>
      </c>
      <c r="AX53" s="24">
        <v>4</v>
      </c>
      <c r="AY53" s="24">
        <v>5</v>
      </c>
      <c r="AZ53" s="24">
        <v>3</v>
      </c>
      <c r="BA53" s="24">
        <v>4</v>
      </c>
      <c r="BB53" s="23"/>
      <c r="BC53" s="23"/>
      <c r="BD53" s="23"/>
      <c r="BE53" s="24">
        <v>5</v>
      </c>
      <c r="BF53" s="24">
        <v>5</v>
      </c>
      <c r="BG53" s="24">
        <v>5</v>
      </c>
      <c r="BH53" s="24">
        <v>5</v>
      </c>
      <c r="BI53" s="24">
        <v>5</v>
      </c>
      <c r="BJ53" s="24">
        <v>5</v>
      </c>
      <c r="BK53" s="24" t="s">
        <v>931</v>
      </c>
      <c r="BL53" s="24" t="s">
        <v>151</v>
      </c>
      <c r="BM53" s="24" t="s">
        <v>151</v>
      </c>
      <c r="BN53" s="24" t="s">
        <v>151</v>
      </c>
      <c r="BO53" s="24" t="s">
        <v>931</v>
      </c>
      <c r="BP53" s="24" t="s">
        <v>931</v>
      </c>
      <c r="BQ53" s="24" t="s">
        <v>931</v>
      </c>
      <c r="BR53" s="24" t="s">
        <v>931</v>
      </c>
      <c r="BS53" s="24" t="s">
        <v>931</v>
      </c>
      <c r="BT53" s="24" t="s">
        <v>931</v>
      </c>
      <c r="BU53" s="24" t="s">
        <v>151</v>
      </c>
      <c r="BV53" s="24" t="s">
        <v>146</v>
      </c>
      <c r="BW53" s="23"/>
      <c r="BX53" s="24" t="s">
        <v>1495</v>
      </c>
      <c r="BY53" s="24" t="s">
        <v>162</v>
      </c>
      <c r="BZ53" s="24" t="s">
        <v>172</v>
      </c>
      <c r="CA53" s="24" t="s">
        <v>739</v>
      </c>
      <c r="CB53" s="24" t="s">
        <v>183</v>
      </c>
      <c r="CC53" s="24" t="s">
        <v>190</v>
      </c>
      <c r="CD53" s="24" t="s">
        <v>202</v>
      </c>
      <c r="CE53" s="24" t="s">
        <v>312</v>
      </c>
      <c r="CF53" s="24" t="s">
        <v>208</v>
      </c>
      <c r="CG53" s="24" t="s">
        <v>214</v>
      </c>
      <c r="CH53" s="24" t="s">
        <v>931</v>
      </c>
      <c r="CI53" s="23"/>
      <c r="CJ53" s="23"/>
      <c r="CK53" s="24">
        <v>3</v>
      </c>
      <c r="CL53" s="24">
        <v>3</v>
      </c>
      <c r="CM53" s="24">
        <v>2</v>
      </c>
      <c r="CN53" s="23"/>
    </row>
    <row r="54" spans="1:92" x14ac:dyDescent="0.2">
      <c r="A54" s="25">
        <v>42381.410351608793</v>
      </c>
      <c r="B54" s="24">
        <v>2</v>
      </c>
      <c r="C54" s="24">
        <v>1</v>
      </c>
      <c r="D54" s="24">
        <v>1</v>
      </c>
      <c r="E54" s="24">
        <v>2</v>
      </c>
      <c r="F54" s="24">
        <v>3</v>
      </c>
      <c r="G54" s="24">
        <v>3</v>
      </c>
      <c r="H54" s="24">
        <v>1</v>
      </c>
      <c r="I54" s="24">
        <v>2</v>
      </c>
      <c r="J54" s="24">
        <v>2</v>
      </c>
      <c r="K54" s="24">
        <v>5</v>
      </c>
      <c r="L54" s="24">
        <v>5</v>
      </c>
      <c r="M54" s="24">
        <v>4</v>
      </c>
      <c r="N54" s="24">
        <v>1</v>
      </c>
      <c r="O54" s="24">
        <v>5</v>
      </c>
      <c r="P54" s="24">
        <v>1</v>
      </c>
      <c r="Q54" s="24">
        <v>5</v>
      </c>
      <c r="R54" s="24">
        <v>5</v>
      </c>
      <c r="S54" s="24">
        <v>1</v>
      </c>
      <c r="T54" s="24">
        <v>5</v>
      </c>
      <c r="U54" s="23"/>
      <c r="V54" s="23"/>
      <c r="W54" s="24">
        <v>4</v>
      </c>
      <c r="X54" s="24">
        <v>3</v>
      </c>
      <c r="Y54" s="24">
        <v>4</v>
      </c>
      <c r="Z54" s="24">
        <v>4</v>
      </c>
      <c r="AA54" s="24">
        <v>3</v>
      </c>
      <c r="AB54" s="24">
        <v>4</v>
      </c>
      <c r="AC54" s="24">
        <v>3</v>
      </c>
      <c r="AD54" s="24">
        <v>3</v>
      </c>
      <c r="AE54" s="24">
        <v>3</v>
      </c>
      <c r="AF54" s="24">
        <v>5</v>
      </c>
      <c r="AG54" s="24">
        <v>3</v>
      </c>
      <c r="AH54" s="24">
        <v>3</v>
      </c>
      <c r="AI54" s="24">
        <v>3</v>
      </c>
      <c r="AJ54" s="24">
        <v>3</v>
      </c>
      <c r="AK54" s="24">
        <v>3</v>
      </c>
      <c r="AL54" s="24">
        <v>3</v>
      </c>
      <c r="AM54" s="24">
        <v>4</v>
      </c>
      <c r="AN54" s="24">
        <v>3</v>
      </c>
      <c r="AO54" s="24">
        <v>3</v>
      </c>
      <c r="AP54" s="24">
        <v>2</v>
      </c>
      <c r="AQ54" s="24">
        <v>4</v>
      </c>
      <c r="AR54" s="24">
        <v>5</v>
      </c>
      <c r="AS54" s="24">
        <v>5</v>
      </c>
      <c r="AT54" s="24">
        <v>5</v>
      </c>
      <c r="AU54" s="24">
        <v>3</v>
      </c>
      <c r="AV54" s="24">
        <v>5</v>
      </c>
      <c r="AW54" s="24">
        <v>5</v>
      </c>
      <c r="AX54" s="24">
        <v>5</v>
      </c>
      <c r="AY54" s="24">
        <v>5</v>
      </c>
      <c r="AZ54" s="24">
        <v>1</v>
      </c>
      <c r="BA54" s="24">
        <v>5</v>
      </c>
      <c r="BB54" s="23"/>
      <c r="BC54" s="23"/>
      <c r="BD54" s="23"/>
      <c r="BE54" s="24">
        <v>5</v>
      </c>
      <c r="BF54" s="24">
        <v>5</v>
      </c>
      <c r="BG54" s="24">
        <v>4</v>
      </c>
      <c r="BH54" s="24">
        <v>4</v>
      </c>
      <c r="BI54" s="24">
        <v>3</v>
      </c>
      <c r="BJ54" s="24">
        <v>5</v>
      </c>
      <c r="BK54" s="24" t="s">
        <v>151</v>
      </c>
      <c r="BL54" s="24" t="s">
        <v>151</v>
      </c>
      <c r="BM54" s="24" t="s">
        <v>151</v>
      </c>
      <c r="BN54" s="24" t="s">
        <v>1485</v>
      </c>
      <c r="BO54" s="24" t="s">
        <v>151</v>
      </c>
      <c r="BP54" s="24" t="s">
        <v>151</v>
      </c>
      <c r="BQ54" s="24" t="s">
        <v>151</v>
      </c>
      <c r="BR54" s="24" t="s">
        <v>151</v>
      </c>
      <c r="BS54" s="24" t="s">
        <v>151</v>
      </c>
      <c r="BT54" s="24" t="s">
        <v>151</v>
      </c>
      <c r="BU54" s="24" t="s">
        <v>151</v>
      </c>
      <c r="BV54" s="24" t="s">
        <v>146</v>
      </c>
      <c r="BW54" s="24" t="s">
        <v>1488</v>
      </c>
      <c r="BX54" s="24" t="s">
        <v>1573</v>
      </c>
      <c r="BY54" s="24" t="s">
        <v>162</v>
      </c>
      <c r="BZ54" s="24" t="s">
        <v>169</v>
      </c>
      <c r="CA54" s="24" t="s">
        <v>176</v>
      </c>
      <c r="CB54" s="23"/>
      <c r="CC54" s="23"/>
      <c r="CD54" s="24" t="s">
        <v>155</v>
      </c>
      <c r="CE54" s="23"/>
      <c r="CF54" s="24" t="s">
        <v>208</v>
      </c>
      <c r="CG54" s="23"/>
      <c r="CH54" s="24" t="s">
        <v>151</v>
      </c>
      <c r="CI54" s="23"/>
      <c r="CJ54" s="23"/>
      <c r="CK54" s="24">
        <v>1</v>
      </c>
      <c r="CL54" s="24">
        <v>1</v>
      </c>
      <c r="CM54" s="24">
        <v>1</v>
      </c>
      <c r="CN54" s="23"/>
    </row>
    <row r="55" spans="1:92" x14ac:dyDescent="0.2">
      <c r="A55" s="25">
        <v>42381.411124108796</v>
      </c>
      <c r="B55" s="24">
        <v>1</v>
      </c>
      <c r="C55" s="24">
        <v>4</v>
      </c>
      <c r="D55" s="24">
        <v>2</v>
      </c>
      <c r="E55" s="24">
        <v>1</v>
      </c>
      <c r="F55" s="24">
        <v>2</v>
      </c>
      <c r="G55" s="24">
        <v>3</v>
      </c>
      <c r="H55" s="24">
        <v>2</v>
      </c>
      <c r="I55" s="24">
        <v>1</v>
      </c>
      <c r="J55" s="24">
        <v>1</v>
      </c>
      <c r="K55" s="24">
        <v>2</v>
      </c>
      <c r="L55" s="24">
        <v>5</v>
      </c>
      <c r="M55" s="24">
        <v>3</v>
      </c>
      <c r="N55" s="24">
        <v>1</v>
      </c>
      <c r="O55" s="24">
        <v>4</v>
      </c>
      <c r="P55" s="24">
        <v>4</v>
      </c>
      <c r="Q55" s="24">
        <v>5</v>
      </c>
      <c r="R55" s="24">
        <v>3</v>
      </c>
      <c r="S55" s="24">
        <v>2</v>
      </c>
      <c r="T55" s="24">
        <v>5</v>
      </c>
      <c r="U55" s="23"/>
      <c r="V55" s="23"/>
      <c r="W55" s="24" t="s">
        <v>5</v>
      </c>
      <c r="X55" s="24">
        <v>1</v>
      </c>
      <c r="Y55" s="24">
        <v>4</v>
      </c>
      <c r="Z55" s="24">
        <v>2</v>
      </c>
      <c r="AA55" s="24">
        <v>4</v>
      </c>
      <c r="AB55" s="24">
        <v>1</v>
      </c>
      <c r="AC55" s="24">
        <v>1</v>
      </c>
      <c r="AD55" s="24">
        <v>1</v>
      </c>
      <c r="AE55" s="24">
        <v>1</v>
      </c>
      <c r="AF55" s="24">
        <v>2</v>
      </c>
      <c r="AG55" s="24">
        <v>2</v>
      </c>
      <c r="AH55" s="24">
        <v>3</v>
      </c>
      <c r="AI55" s="24">
        <v>1</v>
      </c>
      <c r="AJ55" s="24">
        <v>1</v>
      </c>
      <c r="AK55" s="24">
        <v>4</v>
      </c>
      <c r="AL55" s="24">
        <v>1</v>
      </c>
      <c r="AM55" s="24">
        <v>2</v>
      </c>
      <c r="AN55" s="24">
        <v>2</v>
      </c>
      <c r="AO55" s="24">
        <v>2</v>
      </c>
      <c r="AP55" s="24">
        <v>1</v>
      </c>
      <c r="AQ55" s="24">
        <v>1</v>
      </c>
      <c r="AR55" s="24">
        <v>1</v>
      </c>
      <c r="AS55" s="24">
        <v>5</v>
      </c>
      <c r="AT55" s="24">
        <v>4</v>
      </c>
      <c r="AU55" s="24">
        <v>2</v>
      </c>
      <c r="AV55" s="24">
        <v>5</v>
      </c>
      <c r="AW55" s="24">
        <v>4</v>
      </c>
      <c r="AX55" s="24">
        <v>5</v>
      </c>
      <c r="AY55" s="24">
        <v>4</v>
      </c>
      <c r="AZ55" s="24">
        <v>2</v>
      </c>
      <c r="BA55" s="24">
        <v>5</v>
      </c>
      <c r="BB55" s="23"/>
      <c r="BC55" s="23"/>
      <c r="BD55" s="23"/>
      <c r="BE55" s="24">
        <v>4</v>
      </c>
      <c r="BF55" s="24">
        <v>5</v>
      </c>
      <c r="BG55" s="24">
        <v>3</v>
      </c>
      <c r="BH55" s="24">
        <v>3</v>
      </c>
      <c r="BI55" s="24">
        <v>2</v>
      </c>
      <c r="BJ55" s="24">
        <v>4</v>
      </c>
      <c r="BK55" s="24" t="s">
        <v>151</v>
      </c>
      <c r="BL55" s="24" t="s">
        <v>151</v>
      </c>
      <c r="BM55" s="24" t="s">
        <v>151</v>
      </c>
      <c r="BN55" s="24" t="s">
        <v>151</v>
      </c>
      <c r="BO55" s="24" t="s">
        <v>151</v>
      </c>
      <c r="BP55" s="24" t="s">
        <v>931</v>
      </c>
      <c r="BQ55" s="24" t="s">
        <v>931</v>
      </c>
      <c r="BR55" s="24" t="s">
        <v>151</v>
      </c>
      <c r="BS55" s="24" t="s">
        <v>931</v>
      </c>
      <c r="BT55" s="24" t="s">
        <v>151</v>
      </c>
      <c r="BU55" s="24" t="s">
        <v>151</v>
      </c>
      <c r="BV55" s="24" t="s">
        <v>150</v>
      </c>
      <c r="BW55" s="24" t="s">
        <v>1488</v>
      </c>
      <c r="BX55" s="24" t="s">
        <v>1495</v>
      </c>
      <c r="BY55" s="24" t="s">
        <v>163</v>
      </c>
      <c r="BZ55" s="24" t="s">
        <v>172</v>
      </c>
      <c r="CA55" s="24" t="s">
        <v>180</v>
      </c>
      <c r="CB55" s="24" t="s">
        <v>183</v>
      </c>
      <c r="CC55" s="24" t="s">
        <v>1574</v>
      </c>
      <c r="CD55" s="24" t="s">
        <v>155</v>
      </c>
      <c r="CE55" s="24" t="s">
        <v>772</v>
      </c>
      <c r="CF55" s="24" t="s">
        <v>208</v>
      </c>
      <c r="CG55" s="24" t="s">
        <v>214</v>
      </c>
      <c r="CH55" s="24" t="s">
        <v>931</v>
      </c>
      <c r="CI55" s="23"/>
      <c r="CJ55" s="23"/>
      <c r="CK55" s="24">
        <v>2</v>
      </c>
      <c r="CL55" s="24">
        <v>2</v>
      </c>
      <c r="CM55" s="24" t="s">
        <v>5</v>
      </c>
      <c r="CN55" s="23"/>
    </row>
    <row r="56" spans="1:92" x14ac:dyDescent="0.2">
      <c r="A56" s="25">
        <v>42381.411581712964</v>
      </c>
      <c r="B56" s="24">
        <v>2</v>
      </c>
      <c r="C56" s="24">
        <v>5</v>
      </c>
      <c r="D56" s="24">
        <v>4</v>
      </c>
      <c r="E56" s="24">
        <v>2</v>
      </c>
      <c r="F56" s="24">
        <v>2</v>
      </c>
      <c r="G56" s="24">
        <v>5</v>
      </c>
      <c r="H56" s="24">
        <v>2</v>
      </c>
      <c r="I56" s="24">
        <v>2</v>
      </c>
      <c r="J56" s="24">
        <v>4</v>
      </c>
      <c r="K56" s="24">
        <v>4</v>
      </c>
      <c r="L56" s="24">
        <v>2</v>
      </c>
      <c r="M56" s="24">
        <v>2</v>
      </c>
      <c r="N56" s="24">
        <v>3</v>
      </c>
      <c r="O56" s="24">
        <v>2</v>
      </c>
      <c r="P56" s="24">
        <v>2</v>
      </c>
      <c r="Q56" s="24">
        <v>5</v>
      </c>
      <c r="R56" s="24">
        <v>2</v>
      </c>
      <c r="S56" s="24">
        <v>4</v>
      </c>
      <c r="T56" s="24">
        <v>3</v>
      </c>
      <c r="U56" s="23"/>
      <c r="V56" s="23"/>
      <c r="W56" s="24">
        <v>4</v>
      </c>
      <c r="X56" s="24">
        <v>3</v>
      </c>
      <c r="Y56" s="24">
        <v>4</v>
      </c>
      <c r="Z56" s="24">
        <v>3</v>
      </c>
      <c r="AA56" s="24">
        <v>4</v>
      </c>
      <c r="AB56" s="24">
        <v>3</v>
      </c>
      <c r="AC56" s="24">
        <v>4</v>
      </c>
      <c r="AD56" s="24">
        <v>3</v>
      </c>
      <c r="AE56" s="24">
        <v>3</v>
      </c>
      <c r="AF56" s="24">
        <v>3</v>
      </c>
      <c r="AG56" s="24">
        <v>3</v>
      </c>
      <c r="AH56" s="24">
        <v>3</v>
      </c>
      <c r="AI56" s="24">
        <v>5</v>
      </c>
      <c r="AJ56" s="24">
        <v>2</v>
      </c>
      <c r="AK56" s="24">
        <v>5</v>
      </c>
      <c r="AL56" s="24">
        <v>4</v>
      </c>
      <c r="AM56" s="24">
        <v>2</v>
      </c>
      <c r="AN56" s="24">
        <v>4</v>
      </c>
      <c r="AO56" s="24">
        <v>3</v>
      </c>
      <c r="AP56" s="24">
        <v>3</v>
      </c>
      <c r="AQ56" s="24">
        <v>4</v>
      </c>
      <c r="AR56" s="24">
        <v>5</v>
      </c>
      <c r="AS56" s="24">
        <v>3</v>
      </c>
      <c r="AT56" s="24">
        <v>4</v>
      </c>
      <c r="AU56" s="24">
        <v>4</v>
      </c>
      <c r="AV56" s="24">
        <v>2</v>
      </c>
      <c r="AW56" s="24">
        <v>2</v>
      </c>
      <c r="AX56" s="24">
        <v>5</v>
      </c>
      <c r="AY56" s="24">
        <v>2</v>
      </c>
      <c r="AZ56" s="24">
        <v>4</v>
      </c>
      <c r="BA56" s="24">
        <v>3</v>
      </c>
      <c r="BB56" s="23"/>
      <c r="BC56" s="23"/>
      <c r="BD56" s="23"/>
      <c r="BE56" s="24">
        <v>3</v>
      </c>
      <c r="BF56" s="24">
        <v>4</v>
      </c>
      <c r="BG56" s="24">
        <v>4</v>
      </c>
      <c r="BH56" s="24">
        <v>4</v>
      </c>
      <c r="BI56" s="24">
        <v>3</v>
      </c>
      <c r="BJ56" s="24">
        <v>4</v>
      </c>
      <c r="BK56" s="24" t="s">
        <v>931</v>
      </c>
      <c r="BL56" s="24" t="s">
        <v>151</v>
      </c>
      <c r="BM56" s="24" t="s">
        <v>151</v>
      </c>
      <c r="BN56" s="24" t="s">
        <v>931</v>
      </c>
      <c r="BO56" s="24" t="s">
        <v>151</v>
      </c>
      <c r="BP56" s="24" t="s">
        <v>931</v>
      </c>
      <c r="BQ56" s="24" t="s">
        <v>931</v>
      </c>
      <c r="BR56" s="24" t="s">
        <v>151</v>
      </c>
      <c r="BS56" s="24" t="s">
        <v>151</v>
      </c>
      <c r="BT56" s="24" t="s">
        <v>151</v>
      </c>
      <c r="BU56" s="24" t="s">
        <v>151</v>
      </c>
      <c r="BV56" s="24" t="s">
        <v>146</v>
      </c>
      <c r="BW56" s="24" t="s">
        <v>1575</v>
      </c>
      <c r="BX56" s="24" t="s">
        <v>1495</v>
      </c>
      <c r="BY56" s="24" t="s">
        <v>163</v>
      </c>
      <c r="BZ56" s="24" t="s">
        <v>171</v>
      </c>
      <c r="CA56" s="24" t="s">
        <v>176</v>
      </c>
      <c r="CB56" s="24" t="s">
        <v>183</v>
      </c>
      <c r="CC56" s="24" t="s">
        <v>1576</v>
      </c>
      <c r="CD56" s="24" t="s">
        <v>192</v>
      </c>
      <c r="CE56" s="24" t="s">
        <v>155</v>
      </c>
      <c r="CF56" s="24" t="s">
        <v>208</v>
      </c>
      <c r="CG56" s="24" t="s">
        <v>214</v>
      </c>
      <c r="CH56" s="24" t="s">
        <v>151</v>
      </c>
      <c r="CI56" s="23"/>
      <c r="CJ56" s="23"/>
      <c r="CK56" s="24">
        <v>2</v>
      </c>
      <c r="CL56" s="24">
        <v>2</v>
      </c>
      <c r="CM56" s="24">
        <v>1</v>
      </c>
      <c r="CN56" s="23"/>
    </row>
    <row r="57" spans="1:92" x14ac:dyDescent="0.2">
      <c r="A57" s="25">
        <v>42381.411620682869</v>
      </c>
      <c r="B57" s="24">
        <v>1</v>
      </c>
      <c r="C57" s="24">
        <v>2</v>
      </c>
      <c r="D57" s="24">
        <v>1</v>
      </c>
      <c r="E57" s="24">
        <v>2</v>
      </c>
      <c r="F57" s="24">
        <v>5</v>
      </c>
      <c r="G57" s="24">
        <v>4</v>
      </c>
      <c r="H57" s="24">
        <v>1</v>
      </c>
      <c r="I57" s="24">
        <v>5</v>
      </c>
      <c r="J57" s="24">
        <v>4</v>
      </c>
      <c r="K57" s="24">
        <v>5</v>
      </c>
      <c r="L57" s="24">
        <v>5</v>
      </c>
      <c r="M57" s="24">
        <v>3</v>
      </c>
      <c r="N57" s="24">
        <v>4</v>
      </c>
      <c r="O57" s="24">
        <v>4</v>
      </c>
      <c r="P57" s="24">
        <v>4</v>
      </c>
      <c r="Q57" s="24">
        <v>5</v>
      </c>
      <c r="R57" s="24">
        <v>5</v>
      </c>
      <c r="S57" s="24">
        <v>4</v>
      </c>
      <c r="T57" s="24">
        <v>3</v>
      </c>
      <c r="U57" s="23"/>
      <c r="V57" s="23"/>
      <c r="W57" s="24">
        <v>5</v>
      </c>
      <c r="X57" s="24">
        <v>5</v>
      </c>
      <c r="Y57" s="24">
        <v>4</v>
      </c>
      <c r="Z57" s="24">
        <v>5</v>
      </c>
      <c r="AA57" s="24">
        <v>4</v>
      </c>
      <c r="AB57" s="24">
        <v>5</v>
      </c>
      <c r="AC57" s="24">
        <v>3</v>
      </c>
      <c r="AD57" s="24">
        <v>4</v>
      </c>
      <c r="AE57" s="24">
        <v>4</v>
      </c>
      <c r="AF57" s="24">
        <v>4</v>
      </c>
      <c r="AG57" s="24">
        <v>4</v>
      </c>
      <c r="AH57" s="24">
        <v>4</v>
      </c>
      <c r="AI57" s="24">
        <v>4</v>
      </c>
      <c r="AJ57" s="24">
        <v>1</v>
      </c>
      <c r="AK57" s="24">
        <v>1</v>
      </c>
      <c r="AL57" s="24">
        <v>2</v>
      </c>
      <c r="AM57" s="24">
        <v>5</v>
      </c>
      <c r="AN57" s="24">
        <v>4</v>
      </c>
      <c r="AO57" s="24">
        <v>1</v>
      </c>
      <c r="AP57" s="24">
        <v>5</v>
      </c>
      <c r="AQ57" s="24">
        <v>5</v>
      </c>
      <c r="AR57" s="24">
        <v>5</v>
      </c>
      <c r="AS57" s="24">
        <v>5</v>
      </c>
      <c r="AT57" s="24">
        <v>1</v>
      </c>
      <c r="AU57" s="24">
        <v>3</v>
      </c>
      <c r="AV57" s="24">
        <v>4</v>
      </c>
      <c r="AW57" s="24">
        <v>2</v>
      </c>
      <c r="AX57" s="24">
        <v>5</v>
      </c>
      <c r="AY57" s="24">
        <v>4</v>
      </c>
      <c r="AZ57" s="24">
        <v>4</v>
      </c>
      <c r="BA57" s="24">
        <v>2</v>
      </c>
      <c r="BB57" s="23"/>
      <c r="BC57" s="23"/>
      <c r="BD57" s="23"/>
      <c r="BE57" s="24">
        <v>5</v>
      </c>
      <c r="BF57" s="24">
        <v>4</v>
      </c>
      <c r="BG57" s="24">
        <v>4</v>
      </c>
      <c r="BH57" s="24">
        <v>4</v>
      </c>
      <c r="BI57" s="24">
        <v>3</v>
      </c>
      <c r="BJ57" s="24">
        <v>4</v>
      </c>
      <c r="BK57" s="24" t="s">
        <v>151</v>
      </c>
      <c r="BL57" s="24" t="s">
        <v>151</v>
      </c>
      <c r="BM57" s="24" t="s">
        <v>1485</v>
      </c>
      <c r="BN57" s="24" t="s">
        <v>151</v>
      </c>
      <c r="BO57" s="24" t="s">
        <v>151</v>
      </c>
      <c r="BP57" s="24" t="s">
        <v>151</v>
      </c>
      <c r="BQ57" s="24" t="s">
        <v>931</v>
      </c>
      <c r="BR57" s="24" t="s">
        <v>931</v>
      </c>
      <c r="BS57" s="24" t="s">
        <v>151</v>
      </c>
      <c r="BT57" s="24" t="s">
        <v>1485</v>
      </c>
      <c r="BU57" s="24" t="s">
        <v>151</v>
      </c>
      <c r="BV57" s="24" t="s">
        <v>147</v>
      </c>
      <c r="BW57" s="24" t="s">
        <v>1505</v>
      </c>
      <c r="BX57" s="24" t="s">
        <v>1495</v>
      </c>
      <c r="BY57" s="24" t="s">
        <v>163</v>
      </c>
      <c r="BZ57" s="24" t="s">
        <v>170</v>
      </c>
      <c r="CA57" s="24" t="s">
        <v>176</v>
      </c>
      <c r="CB57" s="24" t="s">
        <v>183</v>
      </c>
      <c r="CC57" s="24" t="s">
        <v>1053</v>
      </c>
      <c r="CD57" s="24" t="s">
        <v>204</v>
      </c>
      <c r="CE57" s="24" t="s">
        <v>405</v>
      </c>
      <c r="CF57" s="24" t="s">
        <v>1577</v>
      </c>
      <c r="CG57" s="23"/>
      <c r="CH57" s="24" t="s">
        <v>1485</v>
      </c>
      <c r="CI57" s="23"/>
      <c r="CJ57" s="23"/>
      <c r="CK57" s="24">
        <v>1</v>
      </c>
      <c r="CL57" s="24">
        <v>1</v>
      </c>
      <c r="CM57" s="24">
        <v>2</v>
      </c>
      <c r="CN57" s="23"/>
    </row>
    <row r="58" spans="1:92" x14ac:dyDescent="0.2">
      <c r="A58" s="25">
        <v>42381.411635370372</v>
      </c>
      <c r="B58" s="24">
        <v>2</v>
      </c>
      <c r="C58" s="24">
        <v>5</v>
      </c>
      <c r="D58" s="24">
        <v>5</v>
      </c>
      <c r="E58" s="24">
        <v>3</v>
      </c>
      <c r="F58" s="24">
        <v>3</v>
      </c>
      <c r="G58" s="24">
        <v>5</v>
      </c>
      <c r="H58" s="24">
        <v>3</v>
      </c>
      <c r="I58" s="24">
        <v>4</v>
      </c>
      <c r="J58" s="24">
        <v>5</v>
      </c>
      <c r="K58" s="24">
        <v>3</v>
      </c>
      <c r="L58" s="24">
        <v>2</v>
      </c>
      <c r="M58" s="24">
        <v>3</v>
      </c>
      <c r="N58" s="24">
        <v>2</v>
      </c>
      <c r="O58" s="24">
        <v>2</v>
      </c>
      <c r="P58" s="24">
        <v>3</v>
      </c>
      <c r="Q58" s="24">
        <v>3</v>
      </c>
      <c r="R58" s="24">
        <v>2</v>
      </c>
      <c r="S58" s="24">
        <v>2</v>
      </c>
      <c r="T58" s="24">
        <v>4</v>
      </c>
      <c r="U58" s="23"/>
      <c r="V58" s="23"/>
      <c r="W58" s="24">
        <v>4</v>
      </c>
      <c r="X58" s="24">
        <v>4</v>
      </c>
      <c r="Y58" s="24">
        <v>4</v>
      </c>
      <c r="Z58" s="24">
        <v>4</v>
      </c>
      <c r="AA58" s="24">
        <v>4</v>
      </c>
      <c r="AB58" s="24">
        <v>4</v>
      </c>
      <c r="AC58" s="24">
        <v>4</v>
      </c>
      <c r="AD58" s="24">
        <v>4</v>
      </c>
      <c r="AE58" s="24">
        <v>4</v>
      </c>
      <c r="AF58" s="24">
        <v>4</v>
      </c>
      <c r="AG58" s="24">
        <v>4</v>
      </c>
      <c r="AH58" s="24">
        <v>4</v>
      </c>
      <c r="AI58" s="24">
        <v>3</v>
      </c>
      <c r="AJ58" s="24">
        <v>3</v>
      </c>
      <c r="AK58" s="24">
        <v>5</v>
      </c>
      <c r="AL58" s="24">
        <v>3</v>
      </c>
      <c r="AM58" s="24">
        <v>3</v>
      </c>
      <c r="AN58" s="24">
        <v>5</v>
      </c>
      <c r="AO58" s="24">
        <v>3</v>
      </c>
      <c r="AP58" s="24">
        <v>4</v>
      </c>
      <c r="AQ58" s="24">
        <v>4</v>
      </c>
      <c r="AR58" s="24">
        <v>3</v>
      </c>
      <c r="AS58" s="24">
        <v>3</v>
      </c>
      <c r="AT58" s="24">
        <v>3</v>
      </c>
      <c r="AU58" s="24">
        <v>3</v>
      </c>
      <c r="AV58" s="24">
        <v>3</v>
      </c>
      <c r="AW58" s="24">
        <v>3</v>
      </c>
      <c r="AX58" s="24">
        <v>3</v>
      </c>
      <c r="AY58" s="24">
        <v>3</v>
      </c>
      <c r="AZ58" s="24">
        <v>2</v>
      </c>
      <c r="BA58" s="24">
        <v>3</v>
      </c>
      <c r="BB58" s="23"/>
      <c r="BC58" s="23"/>
      <c r="BD58" s="23"/>
      <c r="BE58" s="24">
        <v>4</v>
      </c>
      <c r="BF58" s="24">
        <v>4</v>
      </c>
      <c r="BG58" s="24">
        <v>4</v>
      </c>
      <c r="BH58" s="24">
        <v>4</v>
      </c>
      <c r="BI58" s="24">
        <v>4</v>
      </c>
      <c r="BJ58" s="24">
        <v>4</v>
      </c>
      <c r="BK58" s="24" t="s">
        <v>151</v>
      </c>
      <c r="BL58" s="24" t="s">
        <v>151</v>
      </c>
      <c r="BM58" s="24" t="s">
        <v>151</v>
      </c>
      <c r="BN58" s="24" t="s">
        <v>151</v>
      </c>
      <c r="BO58" s="24" t="s">
        <v>151</v>
      </c>
      <c r="BP58" s="24" t="s">
        <v>931</v>
      </c>
      <c r="BQ58" s="24" t="s">
        <v>151</v>
      </c>
      <c r="BR58" s="24" t="s">
        <v>931</v>
      </c>
      <c r="BS58" s="24" t="s">
        <v>931</v>
      </c>
      <c r="BT58" s="24" t="s">
        <v>931</v>
      </c>
      <c r="BU58" s="24" t="s">
        <v>931</v>
      </c>
      <c r="BV58" s="23"/>
      <c r="BW58" s="23"/>
      <c r="BX58" s="23"/>
      <c r="BY58" s="24" t="s">
        <v>162</v>
      </c>
      <c r="BZ58" s="24" t="s">
        <v>169</v>
      </c>
      <c r="CA58" s="24" t="s">
        <v>176</v>
      </c>
      <c r="CB58" s="24" t="s">
        <v>183</v>
      </c>
      <c r="CC58" s="24" t="s">
        <v>1535</v>
      </c>
      <c r="CD58" s="24" t="s">
        <v>153</v>
      </c>
      <c r="CE58" s="24" t="s">
        <v>410</v>
      </c>
      <c r="CF58" s="24" t="s">
        <v>208</v>
      </c>
      <c r="CG58" s="24" t="s">
        <v>214</v>
      </c>
      <c r="CH58" s="24" t="s">
        <v>931</v>
      </c>
      <c r="CI58" s="23"/>
      <c r="CJ58" s="24" t="s">
        <v>1578</v>
      </c>
      <c r="CK58" s="24">
        <v>3</v>
      </c>
      <c r="CL58" s="24">
        <v>3</v>
      </c>
      <c r="CM58" s="24" t="s">
        <v>5</v>
      </c>
      <c r="CN58" s="23"/>
    </row>
    <row r="59" spans="1:92" x14ac:dyDescent="0.2">
      <c r="A59" s="25">
        <v>42381.4119387963</v>
      </c>
      <c r="B59" s="24">
        <v>1</v>
      </c>
      <c r="C59" s="24">
        <v>5</v>
      </c>
      <c r="D59" s="24">
        <v>5</v>
      </c>
      <c r="E59" s="24">
        <v>1</v>
      </c>
      <c r="F59" s="24" t="s">
        <v>5</v>
      </c>
      <c r="G59" s="24">
        <v>5</v>
      </c>
      <c r="H59" s="24" t="s">
        <v>5</v>
      </c>
      <c r="I59" s="24">
        <v>2</v>
      </c>
      <c r="J59" s="24">
        <v>1</v>
      </c>
      <c r="K59" s="24">
        <v>2</v>
      </c>
      <c r="L59" s="24">
        <v>2</v>
      </c>
      <c r="M59" s="24" t="s">
        <v>5</v>
      </c>
      <c r="N59" s="24">
        <v>1</v>
      </c>
      <c r="O59" s="24">
        <v>3</v>
      </c>
      <c r="P59" s="24">
        <v>3</v>
      </c>
      <c r="Q59" s="24">
        <v>5</v>
      </c>
      <c r="R59" s="24">
        <v>3</v>
      </c>
      <c r="S59" s="24">
        <v>1</v>
      </c>
      <c r="T59" s="24" t="s">
        <v>5</v>
      </c>
      <c r="U59" s="23"/>
      <c r="V59" s="23"/>
      <c r="W59" s="24">
        <v>2</v>
      </c>
      <c r="X59" s="24">
        <v>2</v>
      </c>
      <c r="Y59" s="24">
        <v>3</v>
      </c>
      <c r="Z59" s="24">
        <v>2</v>
      </c>
      <c r="AA59" s="24">
        <v>3</v>
      </c>
      <c r="AB59" s="24">
        <v>3</v>
      </c>
      <c r="AC59" s="24">
        <v>1</v>
      </c>
      <c r="AD59" s="24">
        <v>4</v>
      </c>
      <c r="AE59" s="24">
        <v>4</v>
      </c>
      <c r="AF59" s="24">
        <v>4</v>
      </c>
      <c r="AG59" s="24">
        <v>4</v>
      </c>
      <c r="AH59" s="24">
        <v>4</v>
      </c>
      <c r="AI59" s="24">
        <v>4</v>
      </c>
      <c r="AJ59" s="24">
        <v>2</v>
      </c>
      <c r="AK59" s="24">
        <v>5</v>
      </c>
      <c r="AL59" s="24">
        <v>2</v>
      </c>
      <c r="AM59" s="24">
        <v>2</v>
      </c>
      <c r="AN59" s="24">
        <v>5</v>
      </c>
      <c r="AO59" s="24">
        <v>1</v>
      </c>
      <c r="AP59" s="24">
        <v>3</v>
      </c>
      <c r="AQ59" s="24">
        <v>3</v>
      </c>
      <c r="AR59" s="24">
        <v>2</v>
      </c>
      <c r="AS59" s="24">
        <v>3</v>
      </c>
      <c r="AT59" s="24">
        <v>2</v>
      </c>
      <c r="AU59" s="24">
        <v>2</v>
      </c>
      <c r="AV59" s="24">
        <v>4</v>
      </c>
      <c r="AW59" s="24">
        <v>2</v>
      </c>
      <c r="AX59" s="24">
        <v>2</v>
      </c>
      <c r="AY59" s="24">
        <v>4</v>
      </c>
      <c r="AZ59" s="24">
        <v>1</v>
      </c>
      <c r="BA59" s="24">
        <v>2</v>
      </c>
      <c r="BB59" s="23"/>
      <c r="BC59" s="23"/>
      <c r="BD59" s="23"/>
      <c r="BE59" s="24">
        <v>5</v>
      </c>
      <c r="BF59" s="24">
        <v>4</v>
      </c>
      <c r="BG59" s="24">
        <v>5</v>
      </c>
      <c r="BH59" s="24">
        <v>3</v>
      </c>
      <c r="BI59" s="24">
        <v>5</v>
      </c>
      <c r="BJ59" s="24">
        <v>5</v>
      </c>
      <c r="BK59" s="24" t="s">
        <v>151</v>
      </c>
      <c r="BL59" s="24" t="s">
        <v>151</v>
      </c>
      <c r="BM59" s="24" t="s">
        <v>931</v>
      </c>
      <c r="BN59" s="24" t="s">
        <v>1485</v>
      </c>
      <c r="BO59" s="24" t="s">
        <v>151</v>
      </c>
      <c r="BP59" s="24" t="s">
        <v>931</v>
      </c>
      <c r="BQ59" s="24" t="s">
        <v>931</v>
      </c>
      <c r="BR59" s="24" t="s">
        <v>931</v>
      </c>
      <c r="BS59" s="24" t="s">
        <v>151</v>
      </c>
      <c r="BT59" s="24" t="s">
        <v>151</v>
      </c>
      <c r="BU59" s="24" t="s">
        <v>151</v>
      </c>
      <c r="BV59" s="24" t="s">
        <v>146</v>
      </c>
      <c r="BW59" s="24" t="s">
        <v>1487</v>
      </c>
      <c r="BX59" s="24" t="s">
        <v>1495</v>
      </c>
      <c r="BY59" s="24" t="s">
        <v>163</v>
      </c>
      <c r="BZ59" s="24" t="s">
        <v>170</v>
      </c>
      <c r="CA59" s="24" t="s">
        <v>176</v>
      </c>
      <c r="CB59" s="24" t="s">
        <v>183</v>
      </c>
      <c r="CC59" s="24" t="s">
        <v>1579</v>
      </c>
      <c r="CD59" s="24" t="s">
        <v>155</v>
      </c>
      <c r="CE59" s="24" t="s">
        <v>1191</v>
      </c>
      <c r="CF59" s="24" t="s">
        <v>208</v>
      </c>
      <c r="CG59" s="24" t="s">
        <v>214</v>
      </c>
      <c r="CH59" s="24" t="s">
        <v>1485</v>
      </c>
      <c r="CI59" s="23"/>
      <c r="CJ59" s="23"/>
      <c r="CK59" s="24">
        <v>4</v>
      </c>
      <c r="CL59" s="24">
        <v>2</v>
      </c>
      <c r="CM59" s="24" t="s">
        <v>5</v>
      </c>
      <c r="CN59" s="23"/>
    </row>
    <row r="60" spans="1:92" x14ac:dyDescent="0.2">
      <c r="A60" s="25">
        <v>42381.412073425927</v>
      </c>
      <c r="B60" s="24">
        <v>4</v>
      </c>
      <c r="C60" s="24">
        <v>1</v>
      </c>
      <c r="D60" s="24">
        <v>1</v>
      </c>
      <c r="E60" s="24">
        <v>1</v>
      </c>
      <c r="F60" s="24">
        <v>2</v>
      </c>
      <c r="G60" s="24">
        <v>4</v>
      </c>
      <c r="H60" s="24">
        <v>5</v>
      </c>
      <c r="I60" s="24">
        <v>5</v>
      </c>
      <c r="J60" s="24">
        <v>4</v>
      </c>
      <c r="K60" s="24">
        <v>5</v>
      </c>
      <c r="L60" s="24">
        <v>3</v>
      </c>
      <c r="M60" s="24">
        <v>4</v>
      </c>
      <c r="N60" s="24">
        <v>3</v>
      </c>
      <c r="O60" s="24">
        <v>4</v>
      </c>
      <c r="P60" s="24">
        <v>4</v>
      </c>
      <c r="Q60" s="24">
        <v>4</v>
      </c>
      <c r="R60" s="24">
        <v>3</v>
      </c>
      <c r="S60" s="24">
        <v>3</v>
      </c>
      <c r="T60" s="24">
        <v>4</v>
      </c>
      <c r="U60" s="23"/>
      <c r="V60" s="23"/>
      <c r="W60" s="24">
        <v>3</v>
      </c>
      <c r="X60" s="24">
        <v>3</v>
      </c>
      <c r="Y60" s="24">
        <v>4</v>
      </c>
      <c r="Z60" s="24">
        <v>4</v>
      </c>
      <c r="AA60" s="24">
        <v>4</v>
      </c>
      <c r="AB60" s="24">
        <v>3</v>
      </c>
      <c r="AC60" s="24">
        <v>4</v>
      </c>
      <c r="AD60" s="24">
        <v>3</v>
      </c>
      <c r="AE60" s="24">
        <v>3</v>
      </c>
      <c r="AF60" s="24">
        <v>4</v>
      </c>
      <c r="AG60" s="24">
        <v>5</v>
      </c>
      <c r="AH60" s="24">
        <v>5</v>
      </c>
      <c r="AI60" s="24">
        <v>3</v>
      </c>
      <c r="AJ60" s="24">
        <v>4</v>
      </c>
      <c r="AK60" s="24">
        <v>4</v>
      </c>
      <c r="AL60" s="24">
        <v>1</v>
      </c>
      <c r="AM60" s="24">
        <v>1</v>
      </c>
      <c r="AN60" s="24">
        <v>4</v>
      </c>
      <c r="AO60" s="24">
        <v>5</v>
      </c>
      <c r="AP60" s="24">
        <v>4</v>
      </c>
      <c r="AQ60" s="24">
        <v>4</v>
      </c>
      <c r="AR60" s="24">
        <v>4</v>
      </c>
      <c r="AS60" s="24">
        <v>4</v>
      </c>
      <c r="AT60" s="24">
        <v>4</v>
      </c>
      <c r="AU60" s="24">
        <v>2</v>
      </c>
      <c r="AV60" s="24">
        <v>3</v>
      </c>
      <c r="AW60" s="24">
        <v>5</v>
      </c>
      <c r="AX60" s="24">
        <v>4</v>
      </c>
      <c r="AY60" s="24">
        <v>2</v>
      </c>
      <c r="AZ60" s="24">
        <v>2</v>
      </c>
      <c r="BA60" s="24">
        <v>4</v>
      </c>
      <c r="BB60" s="23"/>
      <c r="BC60" s="23"/>
      <c r="BD60" s="23"/>
      <c r="BE60" s="24">
        <v>4</v>
      </c>
      <c r="BF60" s="24">
        <v>3</v>
      </c>
      <c r="BG60" s="24">
        <v>4</v>
      </c>
      <c r="BH60" s="24">
        <v>3</v>
      </c>
      <c r="BI60" s="24">
        <v>4</v>
      </c>
      <c r="BJ60" s="24">
        <v>4</v>
      </c>
      <c r="BK60" s="24" t="s">
        <v>151</v>
      </c>
      <c r="BL60" s="24" t="s">
        <v>1485</v>
      </c>
      <c r="BM60" s="24" t="s">
        <v>1485</v>
      </c>
      <c r="BN60" s="24" t="s">
        <v>1485</v>
      </c>
      <c r="BO60" s="24" t="s">
        <v>151</v>
      </c>
      <c r="BP60" s="24" t="s">
        <v>931</v>
      </c>
      <c r="BQ60" s="24" t="s">
        <v>1485</v>
      </c>
      <c r="BR60" s="24" t="s">
        <v>931</v>
      </c>
      <c r="BS60" s="24" t="s">
        <v>931</v>
      </c>
      <c r="BT60" s="24" t="s">
        <v>931</v>
      </c>
      <c r="BU60" s="24" t="s">
        <v>151</v>
      </c>
      <c r="BV60" s="24" t="s">
        <v>150</v>
      </c>
      <c r="BW60" s="24" t="s">
        <v>1488</v>
      </c>
      <c r="BX60" s="24" t="s">
        <v>1495</v>
      </c>
      <c r="BY60" s="24" t="s">
        <v>162</v>
      </c>
      <c r="BZ60" s="24" t="s">
        <v>169</v>
      </c>
      <c r="CA60" s="24" t="s">
        <v>176</v>
      </c>
      <c r="CB60" s="24" t="s">
        <v>183</v>
      </c>
      <c r="CC60" s="23"/>
      <c r="CD60" s="24" t="s">
        <v>204</v>
      </c>
      <c r="CE60" s="24" t="s">
        <v>204</v>
      </c>
      <c r="CF60" s="24" t="s">
        <v>1580</v>
      </c>
      <c r="CG60" s="24" t="s">
        <v>1581</v>
      </c>
      <c r="CH60" s="24" t="s">
        <v>931</v>
      </c>
      <c r="CI60" s="23"/>
      <c r="CJ60" s="23"/>
      <c r="CK60" s="24">
        <v>3</v>
      </c>
      <c r="CL60" s="24">
        <v>2</v>
      </c>
      <c r="CM60" s="24">
        <v>1</v>
      </c>
      <c r="CN60" s="23"/>
    </row>
    <row r="61" spans="1:92" x14ac:dyDescent="0.2">
      <c r="A61" s="25">
        <v>42381.412406388888</v>
      </c>
      <c r="B61" s="24">
        <v>5</v>
      </c>
      <c r="C61" s="24">
        <v>3</v>
      </c>
      <c r="D61" s="24">
        <v>1</v>
      </c>
      <c r="E61" s="24">
        <v>4</v>
      </c>
      <c r="F61" s="24">
        <v>4</v>
      </c>
      <c r="G61" s="24">
        <v>4</v>
      </c>
      <c r="H61" s="24">
        <v>3</v>
      </c>
      <c r="I61" s="24">
        <v>4</v>
      </c>
      <c r="J61" s="24">
        <v>3</v>
      </c>
      <c r="K61" s="24">
        <v>3</v>
      </c>
      <c r="L61" s="24">
        <v>4</v>
      </c>
      <c r="M61" s="24">
        <v>3</v>
      </c>
      <c r="N61" s="24">
        <v>3</v>
      </c>
      <c r="O61" s="24">
        <v>5</v>
      </c>
      <c r="P61" s="24">
        <v>4</v>
      </c>
      <c r="Q61" s="24">
        <v>4</v>
      </c>
      <c r="R61" s="24">
        <v>3</v>
      </c>
      <c r="S61" s="24">
        <v>3</v>
      </c>
      <c r="T61" s="24">
        <v>3</v>
      </c>
      <c r="U61" s="23"/>
      <c r="V61" s="23"/>
      <c r="W61" s="24">
        <v>3</v>
      </c>
      <c r="X61" s="24">
        <v>3</v>
      </c>
      <c r="Y61" s="24">
        <v>4</v>
      </c>
      <c r="Z61" s="24">
        <v>4</v>
      </c>
      <c r="AA61" s="24">
        <v>3</v>
      </c>
      <c r="AB61" s="24">
        <v>3</v>
      </c>
      <c r="AC61" s="24">
        <v>3</v>
      </c>
      <c r="AD61" s="24">
        <v>4</v>
      </c>
      <c r="AE61" s="24">
        <v>4</v>
      </c>
      <c r="AF61" s="24">
        <v>4</v>
      </c>
      <c r="AG61" s="24">
        <v>4</v>
      </c>
      <c r="AH61" s="24">
        <v>5</v>
      </c>
      <c r="AI61" s="24">
        <v>4</v>
      </c>
      <c r="AJ61" s="24">
        <v>5</v>
      </c>
      <c r="AK61" s="24">
        <v>2</v>
      </c>
      <c r="AL61" s="24">
        <v>4</v>
      </c>
      <c r="AM61" s="24">
        <v>3</v>
      </c>
      <c r="AN61" s="24">
        <v>3</v>
      </c>
      <c r="AO61" s="24">
        <v>2</v>
      </c>
      <c r="AP61" s="24">
        <v>4</v>
      </c>
      <c r="AQ61" s="24">
        <v>2</v>
      </c>
      <c r="AR61" s="24">
        <v>2</v>
      </c>
      <c r="AS61" s="24">
        <v>4</v>
      </c>
      <c r="AT61" s="24">
        <v>2</v>
      </c>
      <c r="AU61" s="24">
        <v>2</v>
      </c>
      <c r="AV61" s="24">
        <v>4</v>
      </c>
      <c r="AW61" s="24">
        <v>4</v>
      </c>
      <c r="AX61" s="24">
        <v>4</v>
      </c>
      <c r="AY61" s="24">
        <v>2</v>
      </c>
      <c r="AZ61" s="24">
        <v>2</v>
      </c>
      <c r="BA61" s="24">
        <v>3</v>
      </c>
      <c r="BB61" s="23"/>
      <c r="BC61" s="23"/>
      <c r="BD61" s="23"/>
      <c r="BE61" s="24">
        <v>5</v>
      </c>
      <c r="BF61" s="24">
        <v>4</v>
      </c>
      <c r="BG61" s="24">
        <v>3</v>
      </c>
      <c r="BH61" s="24">
        <v>4</v>
      </c>
      <c r="BI61" s="24">
        <v>4</v>
      </c>
      <c r="BJ61" s="24">
        <v>4</v>
      </c>
      <c r="BK61" s="24" t="s">
        <v>151</v>
      </c>
      <c r="BL61" s="24" t="s">
        <v>151</v>
      </c>
      <c r="BM61" s="24" t="s">
        <v>151</v>
      </c>
      <c r="BN61" s="24" t="s">
        <v>151</v>
      </c>
      <c r="BO61" s="24" t="s">
        <v>151</v>
      </c>
      <c r="BP61" s="24" t="s">
        <v>151</v>
      </c>
      <c r="BQ61" s="24" t="s">
        <v>1485</v>
      </c>
      <c r="BR61" s="24" t="s">
        <v>151</v>
      </c>
      <c r="BS61" s="24" t="s">
        <v>151</v>
      </c>
      <c r="BT61" s="24" t="s">
        <v>151</v>
      </c>
      <c r="BU61" s="24" t="s">
        <v>151</v>
      </c>
      <c r="BV61" s="24" t="s">
        <v>146</v>
      </c>
      <c r="BW61" s="24" t="s">
        <v>1582</v>
      </c>
      <c r="BX61" s="24" t="s">
        <v>920</v>
      </c>
      <c r="BY61" s="24" t="s">
        <v>163</v>
      </c>
      <c r="BZ61" s="24" t="s">
        <v>172</v>
      </c>
      <c r="CA61" s="24" t="s">
        <v>176</v>
      </c>
      <c r="CB61" s="24" t="s">
        <v>184</v>
      </c>
      <c r="CC61" s="24" t="s">
        <v>1583</v>
      </c>
      <c r="CD61" s="24" t="s">
        <v>155</v>
      </c>
      <c r="CE61" s="24" t="s">
        <v>628</v>
      </c>
      <c r="CF61" s="24" t="s">
        <v>1584</v>
      </c>
      <c r="CG61" s="24" t="s">
        <v>216</v>
      </c>
      <c r="CH61" s="24" t="s">
        <v>151</v>
      </c>
      <c r="CI61" s="23"/>
      <c r="CJ61" s="23"/>
      <c r="CK61" s="24">
        <v>5</v>
      </c>
      <c r="CL61" s="24">
        <v>4</v>
      </c>
      <c r="CM61" s="24">
        <v>3</v>
      </c>
      <c r="CN61" s="23"/>
    </row>
    <row r="62" spans="1:92" x14ac:dyDescent="0.2">
      <c r="A62" s="25">
        <v>42381.412507291665</v>
      </c>
      <c r="B62" s="24">
        <v>2</v>
      </c>
      <c r="C62" s="24">
        <v>3</v>
      </c>
      <c r="D62" s="24">
        <v>2</v>
      </c>
      <c r="E62" s="24">
        <v>3</v>
      </c>
      <c r="F62" s="24">
        <v>1</v>
      </c>
      <c r="G62" s="24">
        <v>5</v>
      </c>
      <c r="H62" s="24">
        <v>4</v>
      </c>
      <c r="I62" s="24">
        <v>2</v>
      </c>
      <c r="J62" s="24">
        <v>3</v>
      </c>
      <c r="K62" s="24">
        <v>2</v>
      </c>
      <c r="L62" s="24">
        <v>2</v>
      </c>
      <c r="M62" s="24">
        <v>2</v>
      </c>
      <c r="N62" s="24">
        <v>2</v>
      </c>
      <c r="O62" s="24">
        <v>4</v>
      </c>
      <c r="P62" s="24">
        <v>4</v>
      </c>
      <c r="Q62" s="24">
        <v>3</v>
      </c>
      <c r="R62" s="24">
        <v>4</v>
      </c>
      <c r="S62" s="24">
        <v>3</v>
      </c>
      <c r="T62" s="24">
        <v>1</v>
      </c>
      <c r="U62" s="23"/>
      <c r="V62" s="23"/>
      <c r="W62" s="24">
        <v>4</v>
      </c>
      <c r="X62" s="24">
        <v>3</v>
      </c>
      <c r="Y62" s="24">
        <v>3</v>
      </c>
      <c r="Z62" s="24">
        <v>4</v>
      </c>
      <c r="AA62" s="24">
        <v>4</v>
      </c>
      <c r="AB62" s="24">
        <v>4</v>
      </c>
      <c r="AC62" s="24">
        <v>4</v>
      </c>
      <c r="AD62" s="24">
        <v>3</v>
      </c>
      <c r="AE62" s="24">
        <v>3</v>
      </c>
      <c r="AF62" s="24">
        <v>3</v>
      </c>
      <c r="AG62" s="24">
        <v>4</v>
      </c>
      <c r="AH62" s="24">
        <v>4</v>
      </c>
      <c r="AI62" s="24">
        <v>3</v>
      </c>
      <c r="AJ62" s="24">
        <v>2</v>
      </c>
      <c r="AK62" s="24">
        <v>3</v>
      </c>
      <c r="AL62" s="24">
        <v>3</v>
      </c>
      <c r="AM62" s="24">
        <v>2</v>
      </c>
      <c r="AN62" s="24">
        <v>5</v>
      </c>
      <c r="AO62" s="24">
        <v>4</v>
      </c>
      <c r="AP62" s="24">
        <v>2</v>
      </c>
      <c r="AQ62" s="24">
        <v>3</v>
      </c>
      <c r="AR62" s="24">
        <v>3</v>
      </c>
      <c r="AS62" s="24">
        <v>3</v>
      </c>
      <c r="AT62" s="24">
        <v>3</v>
      </c>
      <c r="AU62" s="24">
        <v>2</v>
      </c>
      <c r="AV62" s="24">
        <v>3</v>
      </c>
      <c r="AW62" s="24">
        <v>3</v>
      </c>
      <c r="AX62" s="24">
        <v>3</v>
      </c>
      <c r="AY62" s="24">
        <v>3</v>
      </c>
      <c r="AZ62" s="24">
        <v>3</v>
      </c>
      <c r="BA62" s="24">
        <v>2</v>
      </c>
      <c r="BB62" s="23"/>
      <c r="BC62" s="23"/>
      <c r="BD62" s="23"/>
      <c r="BE62" s="24">
        <v>4</v>
      </c>
      <c r="BF62" s="24">
        <v>3</v>
      </c>
      <c r="BG62" s="24">
        <v>3</v>
      </c>
      <c r="BH62" s="24">
        <v>3</v>
      </c>
      <c r="BI62" s="24">
        <v>4</v>
      </c>
      <c r="BJ62" s="24">
        <v>4</v>
      </c>
      <c r="BK62" s="24" t="s">
        <v>931</v>
      </c>
      <c r="BL62" s="24" t="s">
        <v>151</v>
      </c>
      <c r="BM62" s="24" t="s">
        <v>151</v>
      </c>
      <c r="BN62" s="24" t="s">
        <v>931</v>
      </c>
      <c r="BO62" s="24" t="s">
        <v>151</v>
      </c>
      <c r="BP62" s="24" t="s">
        <v>151</v>
      </c>
      <c r="BQ62" s="24" t="s">
        <v>1485</v>
      </c>
      <c r="BR62" s="24" t="s">
        <v>1485</v>
      </c>
      <c r="BS62" s="24" t="s">
        <v>1485</v>
      </c>
      <c r="BT62" s="24" t="s">
        <v>1485</v>
      </c>
      <c r="BU62" s="24" t="s">
        <v>151</v>
      </c>
      <c r="BV62" s="24" t="s">
        <v>146</v>
      </c>
      <c r="BW62" s="24" t="s">
        <v>1488</v>
      </c>
      <c r="BX62" s="24" t="s">
        <v>1495</v>
      </c>
      <c r="BY62" s="24" t="s">
        <v>163</v>
      </c>
      <c r="BZ62" s="24" t="s">
        <v>170</v>
      </c>
      <c r="CA62" s="24" t="s">
        <v>176</v>
      </c>
      <c r="CB62" s="24" t="s">
        <v>183</v>
      </c>
      <c r="CC62" s="24" t="s">
        <v>197</v>
      </c>
      <c r="CD62" s="24" t="s">
        <v>1585</v>
      </c>
      <c r="CE62" s="24" t="s">
        <v>346</v>
      </c>
      <c r="CF62" s="24" t="s">
        <v>208</v>
      </c>
      <c r="CG62" s="24" t="s">
        <v>214</v>
      </c>
      <c r="CH62" s="24" t="s">
        <v>1485</v>
      </c>
      <c r="CI62" s="23"/>
      <c r="CJ62" s="23"/>
      <c r="CK62" s="24">
        <v>4</v>
      </c>
      <c r="CL62" s="24">
        <v>4</v>
      </c>
      <c r="CM62" s="24">
        <v>2</v>
      </c>
      <c r="CN62" s="23"/>
    </row>
    <row r="63" spans="1:92" x14ac:dyDescent="0.2">
      <c r="A63" s="25">
        <v>42381.414677199078</v>
      </c>
      <c r="B63" s="24">
        <v>5</v>
      </c>
      <c r="C63" s="24">
        <v>5</v>
      </c>
      <c r="D63" s="24">
        <v>5</v>
      </c>
      <c r="E63" s="24">
        <v>3</v>
      </c>
      <c r="F63" s="24">
        <v>1</v>
      </c>
      <c r="G63" s="24">
        <v>5</v>
      </c>
      <c r="H63" s="24">
        <v>5</v>
      </c>
      <c r="I63" s="24">
        <v>5</v>
      </c>
      <c r="J63" s="24">
        <v>5</v>
      </c>
      <c r="K63" s="24">
        <v>3</v>
      </c>
      <c r="L63" s="24">
        <v>4</v>
      </c>
      <c r="M63" s="24">
        <v>2</v>
      </c>
      <c r="N63" s="24">
        <v>4</v>
      </c>
      <c r="O63" s="24">
        <v>2</v>
      </c>
      <c r="P63" s="24">
        <v>5</v>
      </c>
      <c r="Q63" s="24">
        <v>3</v>
      </c>
      <c r="R63" s="24">
        <v>3</v>
      </c>
      <c r="S63" s="24">
        <v>1</v>
      </c>
      <c r="T63" s="24">
        <v>2</v>
      </c>
      <c r="U63" s="23"/>
      <c r="V63" s="23"/>
      <c r="W63" s="24">
        <v>5</v>
      </c>
      <c r="X63" s="24">
        <v>3</v>
      </c>
      <c r="Y63" s="24">
        <v>5</v>
      </c>
      <c r="Z63" s="24">
        <v>5</v>
      </c>
      <c r="AA63" s="24">
        <v>3</v>
      </c>
      <c r="AB63" s="24">
        <v>4</v>
      </c>
      <c r="AC63" s="24">
        <v>4</v>
      </c>
      <c r="AD63" s="24">
        <v>3</v>
      </c>
      <c r="AE63" s="24">
        <v>3</v>
      </c>
      <c r="AF63" s="24">
        <v>4</v>
      </c>
      <c r="AG63" s="24">
        <v>3</v>
      </c>
      <c r="AH63" s="24">
        <v>4</v>
      </c>
      <c r="AI63" s="24">
        <v>2</v>
      </c>
      <c r="AJ63" s="24">
        <v>5</v>
      </c>
      <c r="AK63" s="24">
        <v>5</v>
      </c>
      <c r="AL63" s="24">
        <v>2</v>
      </c>
      <c r="AM63" s="24">
        <v>2</v>
      </c>
      <c r="AN63" s="24">
        <v>5</v>
      </c>
      <c r="AO63" s="24">
        <v>5</v>
      </c>
      <c r="AP63" s="24">
        <v>5</v>
      </c>
      <c r="AQ63" s="24">
        <v>4</v>
      </c>
      <c r="AR63" s="24">
        <v>3</v>
      </c>
      <c r="AS63" s="24">
        <v>3</v>
      </c>
      <c r="AT63" s="24">
        <v>3</v>
      </c>
      <c r="AU63" s="24">
        <v>3</v>
      </c>
      <c r="AV63" s="24">
        <v>4</v>
      </c>
      <c r="AW63" s="24">
        <v>5</v>
      </c>
      <c r="AX63" s="24">
        <v>2</v>
      </c>
      <c r="AY63" s="24">
        <v>4</v>
      </c>
      <c r="AZ63" s="24">
        <v>1</v>
      </c>
      <c r="BA63" s="24">
        <v>2</v>
      </c>
      <c r="BB63" s="23"/>
      <c r="BC63" s="23"/>
      <c r="BD63" s="23"/>
      <c r="BE63" s="24">
        <v>3</v>
      </c>
      <c r="BF63" s="24">
        <v>3</v>
      </c>
      <c r="BG63" s="24">
        <v>2</v>
      </c>
      <c r="BH63" s="24">
        <v>3</v>
      </c>
      <c r="BI63" s="24">
        <v>5</v>
      </c>
      <c r="BJ63" s="24">
        <v>5</v>
      </c>
      <c r="BK63" s="24" t="s">
        <v>931</v>
      </c>
      <c r="BL63" s="24" t="s">
        <v>151</v>
      </c>
      <c r="BM63" s="24" t="s">
        <v>151</v>
      </c>
      <c r="BN63" s="24" t="s">
        <v>151</v>
      </c>
      <c r="BO63" s="24" t="s">
        <v>151</v>
      </c>
      <c r="BP63" s="24" t="s">
        <v>151</v>
      </c>
      <c r="BQ63" s="24" t="s">
        <v>931</v>
      </c>
      <c r="BR63" s="24" t="s">
        <v>931</v>
      </c>
      <c r="BS63" s="24" t="s">
        <v>151</v>
      </c>
      <c r="BT63" s="24" t="s">
        <v>151</v>
      </c>
      <c r="BU63" s="24" t="s">
        <v>151</v>
      </c>
      <c r="BV63" s="24" t="s">
        <v>150</v>
      </c>
      <c r="BW63" s="24" t="s">
        <v>1565</v>
      </c>
      <c r="BX63" s="24" t="s">
        <v>1495</v>
      </c>
      <c r="BY63" s="24" t="s">
        <v>162</v>
      </c>
      <c r="BZ63" s="24" t="s">
        <v>171</v>
      </c>
      <c r="CA63" s="24" t="s">
        <v>176</v>
      </c>
      <c r="CB63" s="24" t="s">
        <v>183</v>
      </c>
      <c r="CC63" s="24" t="s">
        <v>1586</v>
      </c>
      <c r="CD63" s="24" t="s">
        <v>204</v>
      </c>
      <c r="CE63" s="24" t="s">
        <v>471</v>
      </c>
      <c r="CF63" s="24" t="s">
        <v>208</v>
      </c>
      <c r="CG63" s="24" t="s">
        <v>214</v>
      </c>
      <c r="CH63" s="24" t="s">
        <v>151</v>
      </c>
      <c r="CI63" s="23"/>
      <c r="CJ63" s="23"/>
      <c r="CK63" s="24">
        <v>3</v>
      </c>
      <c r="CL63" s="24">
        <v>3</v>
      </c>
      <c r="CM63" s="24" t="s">
        <v>5</v>
      </c>
      <c r="CN63" s="23"/>
    </row>
    <row r="64" spans="1:92" x14ac:dyDescent="0.2">
      <c r="A64" s="25">
        <v>42381.414678067129</v>
      </c>
      <c r="B64" s="24">
        <v>3</v>
      </c>
      <c r="C64" s="24">
        <v>5</v>
      </c>
      <c r="D64" s="24">
        <v>4</v>
      </c>
      <c r="E64" s="24">
        <v>5</v>
      </c>
      <c r="F64" s="24">
        <v>2</v>
      </c>
      <c r="G64" s="24">
        <v>5</v>
      </c>
      <c r="H64" s="24">
        <v>2</v>
      </c>
      <c r="I64" s="24">
        <v>2</v>
      </c>
      <c r="J64" s="24">
        <v>2</v>
      </c>
      <c r="K64" s="24">
        <v>5</v>
      </c>
      <c r="L64" s="24">
        <v>5</v>
      </c>
      <c r="M64" s="24">
        <v>5</v>
      </c>
      <c r="N64" s="24">
        <v>4</v>
      </c>
      <c r="O64" s="24">
        <v>5</v>
      </c>
      <c r="P64" s="24">
        <v>4</v>
      </c>
      <c r="Q64" s="24">
        <v>4</v>
      </c>
      <c r="R64" s="24">
        <v>3</v>
      </c>
      <c r="S64" s="24">
        <v>5</v>
      </c>
      <c r="T64" s="24">
        <v>4</v>
      </c>
      <c r="U64" s="23"/>
      <c r="V64" s="23"/>
      <c r="W64" s="24">
        <v>4</v>
      </c>
      <c r="X64" s="24">
        <v>5</v>
      </c>
      <c r="Y64" s="24">
        <v>4</v>
      </c>
      <c r="Z64" s="24">
        <v>4</v>
      </c>
      <c r="AA64" s="24">
        <v>2</v>
      </c>
      <c r="AB64" s="24">
        <v>5</v>
      </c>
      <c r="AC64" s="24">
        <v>3</v>
      </c>
      <c r="AD64" s="24">
        <v>4</v>
      </c>
      <c r="AE64" s="24">
        <v>5</v>
      </c>
      <c r="AF64" s="24">
        <v>5</v>
      </c>
      <c r="AG64" s="24">
        <v>4</v>
      </c>
      <c r="AH64" s="24">
        <v>5</v>
      </c>
      <c r="AI64" s="24">
        <v>3</v>
      </c>
      <c r="AJ64" s="24">
        <v>4</v>
      </c>
      <c r="AK64" s="24">
        <v>5</v>
      </c>
      <c r="AL64" s="24">
        <v>5</v>
      </c>
      <c r="AM64" s="24">
        <v>1</v>
      </c>
      <c r="AN64" s="24">
        <v>5</v>
      </c>
      <c r="AO64" s="24">
        <v>3</v>
      </c>
      <c r="AP64" s="24">
        <v>3</v>
      </c>
      <c r="AQ64" s="24">
        <v>2</v>
      </c>
      <c r="AR64" s="24">
        <v>5</v>
      </c>
      <c r="AS64" s="24">
        <v>5</v>
      </c>
      <c r="AT64" s="24">
        <v>5</v>
      </c>
      <c r="AU64" s="24">
        <v>4</v>
      </c>
      <c r="AV64" s="24">
        <v>5</v>
      </c>
      <c r="AW64" s="24">
        <v>4</v>
      </c>
      <c r="AX64" s="24">
        <v>4</v>
      </c>
      <c r="AY64" s="24">
        <v>4</v>
      </c>
      <c r="AZ64" s="24">
        <v>5</v>
      </c>
      <c r="BA64" s="24">
        <v>5</v>
      </c>
      <c r="BB64" s="23"/>
      <c r="BC64" s="23"/>
      <c r="BD64" s="23"/>
      <c r="BE64" s="24">
        <v>5</v>
      </c>
      <c r="BF64" s="24">
        <v>5</v>
      </c>
      <c r="BG64" s="24">
        <v>5</v>
      </c>
      <c r="BH64" s="24">
        <v>5</v>
      </c>
      <c r="BI64" s="24">
        <v>3</v>
      </c>
      <c r="BJ64" s="24">
        <v>4</v>
      </c>
      <c r="BK64" s="24" t="s">
        <v>931</v>
      </c>
      <c r="BL64" s="24" t="s">
        <v>151</v>
      </c>
      <c r="BM64" s="24" t="s">
        <v>931</v>
      </c>
      <c r="BN64" s="24" t="s">
        <v>151</v>
      </c>
      <c r="BO64" s="24" t="s">
        <v>151</v>
      </c>
      <c r="BP64" s="24" t="s">
        <v>151</v>
      </c>
      <c r="BQ64" s="24" t="s">
        <v>1485</v>
      </c>
      <c r="BR64" s="24" t="s">
        <v>151</v>
      </c>
      <c r="BS64" s="24" t="s">
        <v>1485</v>
      </c>
      <c r="BT64" s="24" t="s">
        <v>151</v>
      </c>
      <c r="BU64" s="24" t="s">
        <v>151</v>
      </c>
      <c r="BV64" s="24" t="s">
        <v>1571</v>
      </c>
      <c r="BW64" s="24" t="s">
        <v>1587</v>
      </c>
      <c r="BX64" s="24" t="s">
        <v>1503</v>
      </c>
      <c r="BY64" s="24" t="s">
        <v>163</v>
      </c>
      <c r="BZ64" s="24" t="s">
        <v>170</v>
      </c>
      <c r="CA64" s="24" t="s">
        <v>176</v>
      </c>
      <c r="CB64" s="24" t="s">
        <v>183</v>
      </c>
      <c r="CC64" s="24" t="s">
        <v>1588</v>
      </c>
      <c r="CD64" s="24" t="s">
        <v>192</v>
      </c>
      <c r="CE64" s="24" t="s">
        <v>377</v>
      </c>
      <c r="CF64" s="24" t="s">
        <v>208</v>
      </c>
      <c r="CG64" s="24" t="s">
        <v>214</v>
      </c>
      <c r="CH64" s="24" t="s">
        <v>1485</v>
      </c>
      <c r="CI64" s="23"/>
      <c r="CJ64" s="23"/>
      <c r="CK64" s="24">
        <v>5</v>
      </c>
      <c r="CL64" s="24">
        <v>5</v>
      </c>
      <c r="CM64" s="24">
        <v>3</v>
      </c>
      <c r="CN64" s="23"/>
    </row>
    <row r="65" spans="1:92" x14ac:dyDescent="0.2">
      <c r="A65" s="25">
        <v>42381.415751701388</v>
      </c>
      <c r="B65" s="24">
        <v>3</v>
      </c>
      <c r="C65" s="24">
        <v>3</v>
      </c>
      <c r="D65" s="24">
        <v>2</v>
      </c>
      <c r="E65" s="24">
        <v>3</v>
      </c>
      <c r="F65" s="24">
        <v>3</v>
      </c>
      <c r="G65" s="24">
        <v>3</v>
      </c>
      <c r="H65" s="24">
        <v>2</v>
      </c>
      <c r="I65" s="24">
        <v>2</v>
      </c>
      <c r="J65" s="24">
        <v>2</v>
      </c>
      <c r="K65" s="24">
        <v>3</v>
      </c>
      <c r="L65" s="24">
        <v>3</v>
      </c>
      <c r="M65" s="24">
        <v>3</v>
      </c>
      <c r="N65" s="24">
        <v>2</v>
      </c>
      <c r="O65" s="24">
        <v>4</v>
      </c>
      <c r="P65" s="24">
        <v>3</v>
      </c>
      <c r="Q65" s="24">
        <v>3</v>
      </c>
      <c r="R65" s="24">
        <v>3</v>
      </c>
      <c r="S65" s="24">
        <v>2</v>
      </c>
      <c r="T65" s="24">
        <v>2</v>
      </c>
      <c r="U65" s="23"/>
      <c r="V65" s="23"/>
      <c r="W65" s="24">
        <v>4</v>
      </c>
      <c r="X65" s="24">
        <v>4</v>
      </c>
      <c r="Y65" s="24">
        <v>5</v>
      </c>
      <c r="Z65" s="24">
        <v>4</v>
      </c>
      <c r="AA65" s="24">
        <v>4</v>
      </c>
      <c r="AB65" s="24">
        <v>4</v>
      </c>
      <c r="AC65" s="24">
        <v>4</v>
      </c>
      <c r="AD65" s="24">
        <v>3</v>
      </c>
      <c r="AE65" s="24">
        <v>3</v>
      </c>
      <c r="AF65" s="24">
        <v>4</v>
      </c>
      <c r="AG65" s="24">
        <v>3</v>
      </c>
      <c r="AH65" s="24">
        <v>2</v>
      </c>
      <c r="AI65" s="24">
        <v>4</v>
      </c>
      <c r="AJ65" s="24">
        <v>4</v>
      </c>
      <c r="AK65" s="24">
        <v>4</v>
      </c>
      <c r="AL65" s="24">
        <v>3</v>
      </c>
      <c r="AM65" s="24">
        <v>3</v>
      </c>
      <c r="AN65" s="24">
        <v>2</v>
      </c>
      <c r="AO65" s="24">
        <v>3</v>
      </c>
      <c r="AP65" s="24">
        <v>2</v>
      </c>
      <c r="AQ65" s="24">
        <v>3</v>
      </c>
      <c r="AR65" s="24">
        <v>4</v>
      </c>
      <c r="AS65" s="24">
        <v>3</v>
      </c>
      <c r="AT65" s="24">
        <v>4</v>
      </c>
      <c r="AU65" s="24" t="s">
        <v>5</v>
      </c>
      <c r="AV65" s="24">
        <v>4</v>
      </c>
      <c r="AW65" s="24">
        <v>3</v>
      </c>
      <c r="AX65" s="24">
        <v>4</v>
      </c>
      <c r="AY65" s="24">
        <v>3</v>
      </c>
      <c r="AZ65" s="24">
        <v>2</v>
      </c>
      <c r="BA65" s="24">
        <v>2</v>
      </c>
      <c r="BB65" s="23"/>
      <c r="BC65" s="23"/>
      <c r="BD65" s="23"/>
      <c r="BE65" s="24">
        <v>4</v>
      </c>
      <c r="BF65" s="24">
        <v>4</v>
      </c>
      <c r="BG65" s="24">
        <v>4</v>
      </c>
      <c r="BH65" s="24">
        <v>4</v>
      </c>
      <c r="BI65" s="24">
        <v>4</v>
      </c>
      <c r="BJ65" s="24">
        <v>4</v>
      </c>
      <c r="BK65" s="24" t="s">
        <v>931</v>
      </c>
      <c r="BL65" s="24" t="s">
        <v>151</v>
      </c>
      <c r="BM65" s="24" t="s">
        <v>931</v>
      </c>
      <c r="BN65" s="24" t="s">
        <v>151</v>
      </c>
      <c r="BO65" s="24" t="s">
        <v>151</v>
      </c>
      <c r="BP65" s="24" t="s">
        <v>151</v>
      </c>
      <c r="BQ65" s="24" t="s">
        <v>931</v>
      </c>
      <c r="BR65" s="24" t="s">
        <v>931</v>
      </c>
      <c r="BS65" s="24" t="s">
        <v>931</v>
      </c>
      <c r="BT65" s="24" t="s">
        <v>931</v>
      </c>
      <c r="BU65" s="24" t="s">
        <v>151</v>
      </c>
      <c r="BV65" s="24" t="s">
        <v>150</v>
      </c>
      <c r="BW65" s="24" t="s">
        <v>1488</v>
      </c>
      <c r="BX65" s="24" t="s">
        <v>1495</v>
      </c>
      <c r="BY65" s="24" t="s">
        <v>162</v>
      </c>
      <c r="BZ65" s="24" t="s">
        <v>171</v>
      </c>
      <c r="CA65" s="24" t="s">
        <v>176</v>
      </c>
      <c r="CB65" s="24" t="s">
        <v>183</v>
      </c>
      <c r="CC65" s="24" t="s">
        <v>1589</v>
      </c>
      <c r="CD65" s="24" t="s">
        <v>1590</v>
      </c>
      <c r="CE65" s="24" t="s">
        <v>203</v>
      </c>
      <c r="CF65" s="24" t="s">
        <v>1591</v>
      </c>
      <c r="CG65" s="24" t="s">
        <v>1592</v>
      </c>
      <c r="CH65" s="24" t="s">
        <v>931</v>
      </c>
      <c r="CI65" s="23"/>
      <c r="CJ65" s="24" t="s">
        <v>1593</v>
      </c>
      <c r="CK65" s="24">
        <v>3</v>
      </c>
      <c r="CL65" s="24">
        <v>4</v>
      </c>
      <c r="CM65" s="24">
        <v>3</v>
      </c>
      <c r="CN65" s="23"/>
    </row>
    <row r="66" spans="1:92" x14ac:dyDescent="0.2">
      <c r="A66" s="25">
        <v>42381.416125717587</v>
      </c>
      <c r="B66" s="24">
        <v>2</v>
      </c>
      <c r="C66" s="24">
        <v>5</v>
      </c>
      <c r="D66" s="24">
        <v>5</v>
      </c>
      <c r="E66" s="24">
        <v>1</v>
      </c>
      <c r="F66" s="24">
        <v>1</v>
      </c>
      <c r="G66" s="24">
        <v>5</v>
      </c>
      <c r="H66" s="24">
        <v>1</v>
      </c>
      <c r="I66" s="24">
        <v>1</v>
      </c>
      <c r="J66" s="24">
        <v>3</v>
      </c>
      <c r="K66" s="24">
        <v>1</v>
      </c>
      <c r="L66" s="24">
        <v>3</v>
      </c>
      <c r="M66" s="24">
        <v>1</v>
      </c>
      <c r="N66" s="24">
        <v>2</v>
      </c>
      <c r="O66" s="24">
        <v>5</v>
      </c>
      <c r="P66" s="24">
        <v>2</v>
      </c>
      <c r="Q66" s="24">
        <v>1</v>
      </c>
      <c r="R66" s="24">
        <v>1</v>
      </c>
      <c r="S66" s="24">
        <v>2</v>
      </c>
      <c r="T66" s="24">
        <v>2</v>
      </c>
      <c r="U66" s="23"/>
      <c r="V66" s="23"/>
      <c r="W66" s="24">
        <v>5</v>
      </c>
      <c r="X66" s="24">
        <v>5</v>
      </c>
      <c r="Y66" s="24">
        <v>5</v>
      </c>
      <c r="Z66" s="24">
        <v>5</v>
      </c>
      <c r="AA66" s="24">
        <v>5</v>
      </c>
      <c r="AB66" s="24">
        <v>5</v>
      </c>
      <c r="AC66" s="24">
        <v>5</v>
      </c>
      <c r="AD66" s="24">
        <v>5</v>
      </c>
      <c r="AE66" s="24">
        <v>5</v>
      </c>
      <c r="AF66" s="24">
        <v>5</v>
      </c>
      <c r="AG66" s="24">
        <v>5</v>
      </c>
      <c r="AH66" s="24">
        <v>5</v>
      </c>
      <c r="AI66" s="24">
        <v>5</v>
      </c>
      <c r="AJ66" s="24">
        <v>3</v>
      </c>
      <c r="AK66" s="24">
        <v>5</v>
      </c>
      <c r="AL66" s="24">
        <v>3</v>
      </c>
      <c r="AM66" s="24">
        <v>4</v>
      </c>
      <c r="AN66" s="24">
        <v>5</v>
      </c>
      <c r="AO66" s="24">
        <v>1</v>
      </c>
      <c r="AP66" s="24">
        <v>3</v>
      </c>
      <c r="AQ66" s="24">
        <v>5</v>
      </c>
      <c r="AR66" s="24">
        <v>4</v>
      </c>
      <c r="AS66" s="24">
        <v>5</v>
      </c>
      <c r="AT66" s="24">
        <v>1</v>
      </c>
      <c r="AU66" s="24">
        <v>4</v>
      </c>
      <c r="AV66" s="24">
        <v>5</v>
      </c>
      <c r="AW66" s="24">
        <v>2</v>
      </c>
      <c r="AX66" s="24">
        <v>2</v>
      </c>
      <c r="AY66" s="24">
        <v>2</v>
      </c>
      <c r="AZ66" s="24">
        <v>3</v>
      </c>
      <c r="BA66" s="24">
        <v>3</v>
      </c>
      <c r="BB66" s="23"/>
      <c r="BC66" s="23"/>
      <c r="BD66" s="23"/>
      <c r="BE66" s="24">
        <v>5</v>
      </c>
      <c r="BF66" s="24">
        <v>5</v>
      </c>
      <c r="BG66" s="24">
        <v>5</v>
      </c>
      <c r="BH66" s="24">
        <v>5</v>
      </c>
      <c r="BI66" s="24">
        <v>5</v>
      </c>
      <c r="BJ66" s="24">
        <v>5</v>
      </c>
      <c r="BK66" s="24" t="s">
        <v>931</v>
      </c>
      <c r="BL66" s="24" t="s">
        <v>931</v>
      </c>
      <c r="BM66" s="24" t="s">
        <v>151</v>
      </c>
      <c r="BN66" s="24" t="s">
        <v>151</v>
      </c>
      <c r="BO66" s="24" t="s">
        <v>151</v>
      </c>
      <c r="BP66" s="24" t="s">
        <v>151</v>
      </c>
      <c r="BQ66" s="24" t="s">
        <v>1485</v>
      </c>
      <c r="BR66" s="24" t="s">
        <v>931</v>
      </c>
      <c r="BS66" s="24" t="s">
        <v>931</v>
      </c>
      <c r="BT66" s="24" t="s">
        <v>931</v>
      </c>
      <c r="BU66" s="24" t="s">
        <v>151</v>
      </c>
      <c r="BV66" s="24" t="s">
        <v>1594</v>
      </c>
      <c r="BW66" s="23"/>
      <c r="BX66" s="24" t="s">
        <v>1495</v>
      </c>
      <c r="BY66" s="24" t="s">
        <v>162</v>
      </c>
      <c r="BZ66" s="24" t="s">
        <v>170</v>
      </c>
      <c r="CA66" s="24" t="s">
        <v>176</v>
      </c>
      <c r="CB66" s="24" t="s">
        <v>183</v>
      </c>
      <c r="CC66" s="24" t="s">
        <v>1595</v>
      </c>
      <c r="CD66" s="24" t="s">
        <v>192</v>
      </c>
      <c r="CE66" s="24" t="s">
        <v>1596</v>
      </c>
      <c r="CF66" s="24" t="s">
        <v>208</v>
      </c>
      <c r="CG66" s="24" t="s">
        <v>214</v>
      </c>
      <c r="CH66" s="24" t="s">
        <v>931</v>
      </c>
      <c r="CI66" s="23"/>
      <c r="CJ66" s="24" t="s">
        <v>1597</v>
      </c>
      <c r="CK66" s="24">
        <v>5</v>
      </c>
      <c r="CL66" s="24">
        <v>5</v>
      </c>
      <c r="CM66" s="24">
        <v>1</v>
      </c>
      <c r="CN66" s="23"/>
    </row>
    <row r="67" spans="1:92" x14ac:dyDescent="0.2">
      <c r="A67" s="25">
        <v>42381.416340937503</v>
      </c>
      <c r="B67" s="24">
        <v>3</v>
      </c>
      <c r="C67" s="24">
        <v>5</v>
      </c>
      <c r="D67" s="24">
        <v>4</v>
      </c>
      <c r="E67" s="24">
        <v>1</v>
      </c>
      <c r="F67" s="24">
        <v>1</v>
      </c>
      <c r="G67" s="24">
        <v>5</v>
      </c>
      <c r="H67" s="24">
        <v>5</v>
      </c>
      <c r="I67" s="24">
        <v>2</v>
      </c>
      <c r="J67" s="24">
        <v>4</v>
      </c>
      <c r="K67" s="24">
        <v>5</v>
      </c>
      <c r="L67" s="24">
        <v>3</v>
      </c>
      <c r="M67" s="24">
        <v>2</v>
      </c>
      <c r="N67" s="24">
        <v>2</v>
      </c>
      <c r="O67" s="24">
        <v>5</v>
      </c>
      <c r="P67" s="24">
        <v>2</v>
      </c>
      <c r="Q67" s="24">
        <v>2</v>
      </c>
      <c r="R67" s="24">
        <v>1</v>
      </c>
      <c r="S67" s="24">
        <v>1</v>
      </c>
      <c r="T67" s="24">
        <v>3</v>
      </c>
      <c r="U67" s="23"/>
      <c r="V67" s="23"/>
      <c r="W67" s="24">
        <v>3</v>
      </c>
      <c r="X67" s="24">
        <v>4</v>
      </c>
      <c r="Y67" s="24">
        <v>4</v>
      </c>
      <c r="Z67" s="24">
        <v>4</v>
      </c>
      <c r="AA67" s="24">
        <v>4</v>
      </c>
      <c r="AB67" s="24">
        <v>4</v>
      </c>
      <c r="AC67" s="24">
        <v>4</v>
      </c>
      <c r="AD67" s="24">
        <v>3</v>
      </c>
      <c r="AE67" s="24">
        <v>3</v>
      </c>
      <c r="AF67" s="24">
        <v>3</v>
      </c>
      <c r="AG67" s="24">
        <v>5</v>
      </c>
      <c r="AH67" s="24">
        <v>4</v>
      </c>
      <c r="AI67" s="24">
        <v>2</v>
      </c>
      <c r="AJ67" s="24">
        <v>5</v>
      </c>
      <c r="AK67" s="24">
        <v>4</v>
      </c>
      <c r="AL67" s="24">
        <v>2</v>
      </c>
      <c r="AM67" s="24">
        <v>3</v>
      </c>
      <c r="AN67" s="24">
        <v>5</v>
      </c>
      <c r="AO67" s="24">
        <v>5</v>
      </c>
      <c r="AP67" s="24">
        <v>4</v>
      </c>
      <c r="AQ67" s="24">
        <v>5</v>
      </c>
      <c r="AR67" s="24">
        <v>5</v>
      </c>
      <c r="AS67" s="24">
        <v>3</v>
      </c>
      <c r="AT67" s="24">
        <v>2</v>
      </c>
      <c r="AU67" s="24">
        <v>2</v>
      </c>
      <c r="AV67" s="24">
        <v>5</v>
      </c>
      <c r="AW67" s="24">
        <v>3</v>
      </c>
      <c r="AX67" s="24">
        <v>3</v>
      </c>
      <c r="AY67" s="24">
        <v>3</v>
      </c>
      <c r="AZ67" s="24">
        <v>3</v>
      </c>
      <c r="BA67" s="24">
        <v>5</v>
      </c>
      <c r="BB67" s="23"/>
      <c r="BC67" s="23"/>
      <c r="BD67" s="23"/>
      <c r="BE67" s="24">
        <v>5</v>
      </c>
      <c r="BF67" s="24">
        <v>5</v>
      </c>
      <c r="BG67" s="24">
        <v>5</v>
      </c>
      <c r="BH67" s="24">
        <v>5</v>
      </c>
      <c r="BI67" s="24">
        <v>5</v>
      </c>
      <c r="BJ67" s="24">
        <v>5</v>
      </c>
      <c r="BK67" s="24" t="s">
        <v>151</v>
      </c>
      <c r="BL67" s="24" t="s">
        <v>151</v>
      </c>
      <c r="BM67" s="24" t="s">
        <v>151</v>
      </c>
      <c r="BN67" s="24" t="s">
        <v>151</v>
      </c>
      <c r="BO67" s="24" t="s">
        <v>151</v>
      </c>
      <c r="BP67" s="24" t="s">
        <v>151</v>
      </c>
      <c r="BQ67" s="24" t="s">
        <v>1485</v>
      </c>
      <c r="BR67" s="24" t="s">
        <v>151</v>
      </c>
      <c r="BS67" s="24" t="s">
        <v>151</v>
      </c>
      <c r="BT67" s="24" t="s">
        <v>151</v>
      </c>
      <c r="BU67" s="24" t="s">
        <v>151</v>
      </c>
      <c r="BV67" s="24" t="s">
        <v>146</v>
      </c>
      <c r="BW67" s="24" t="s">
        <v>1488</v>
      </c>
      <c r="BX67" s="24" t="s">
        <v>1495</v>
      </c>
      <c r="BY67" s="24" t="s">
        <v>162</v>
      </c>
      <c r="BZ67" s="24" t="s">
        <v>171</v>
      </c>
      <c r="CA67" s="24" t="s">
        <v>176</v>
      </c>
      <c r="CB67" s="24" t="s">
        <v>183</v>
      </c>
      <c r="CC67" s="24" t="s">
        <v>1598</v>
      </c>
      <c r="CD67" s="24" t="s">
        <v>202</v>
      </c>
      <c r="CE67" s="24" t="s">
        <v>941</v>
      </c>
      <c r="CF67" s="24" t="s">
        <v>208</v>
      </c>
      <c r="CG67" s="24" t="s">
        <v>214</v>
      </c>
      <c r="CH67" s="24" t="s">
        <v>151</v>
      </c>
      <c r="CI67" s="23"/>
      <c r="CJ67" s="23"/>
      <c r="CK67" s="24">
        <v>1</v>
      </c>
      <c r="CL67" s="24">
        <v>3</v>
      </c>
      <c r="CM67" s="24">
        <v>1</v>
      </c>
      <c r="CN67" s="23"/>
    </row>
    <row r="68" spans="1:92" x14ac:dyDescent="0.2">
      <c r="A68" s="25">
        <v>42381.416699699075</v>
      </c>
      <c r="B68" s="24">
        <v>4</v>
      </c>
      <c r="C68" s="24">
        <v>3</v>
      </c>
      <c r="D68" s="24">
        <v>5</v>
      </c>
      <c r="E68" s="24">
        <v>3</v>
      </c>
      <c r="F68" s="24">
        <v>1</v>
      </c>
      <c r="G68" s="24">
        <v>5</v>
      </c>
      <c r="H68" s="24">
        <v>4</v>
      </c>
      <c r="I68" s="24">
        <v>5</v>
      </c>
      <c r="J68" s="24">
        <v>5</v>
      </c>
      <c r="K68" s="24">
        <v>1</v>
      </c>
      <c r="L68" s="24">
        <v>1</v>
      </c>
      <c r="M68" s="24">
        <v>3</v>
      </c>
      <c r="N68" s="24">
        <v>3</v>
      </c>
      <c r="O68" s="24">
        <v>5</v>
      </c>
      <c r="P68" s="24">
        <v>5</v>
      </c>
      <c r="Q68" s="24">
        <v>5</v>
      </c>
      <c r="R68" s="24">
        <v>2</v>
      </c>
      <c r="S68" s="24">
        <v>1</v>
      </c>
      <c r="T68" s="24">
        <v>5</v>
      </c>
      <c r="U68" s="23"/>
      <c r="V68" s="23"/>
      <c r="W68" s="24">
        <v>5</v>
      </c>
      <c r="X68" s="24">
        <v>1</v>
      </c>
      <c r="Y68" s="24">
        <v>2</v>
      </c>
      <c r="Z68" s="24">
        <v>3</v>
      </c>
      <c r="AA68" s="24">
        <v>4</v>
      </c>
      <c r="AB68" s="24">
        <v>5</v>
      </c>
      <c r="AC68" s="24">
        <v>4</v>
      </c>
      <c r="AD68" s="24">
        <v>2</v>
      </c>
      <c r="AE68" s="24">
        <v>3</v>
      </c>
      <c r="AF68" s="24">
        <v>2</v>
      </c>
      <c r="AG68" s="24">
        <v>2</v>
      </c>
      <c r="AH68" s="24">
        <v>5</v>
      </c>
      <c r="AI68" s="24">
        <v>2</v>
      </c>
      <c r="AJ68" s="24">
        <v>3</v>
      </c>
      <c r="AK68" s="24">
        <v>4</v>
      </c>
      <c r="AL68" s="24">
        <v>3</v>
      </c>
      <c r="AM68" s="24">
        <v>1</v>
      </c>
      <c r="AN68" s="24">
        <v>5</v>
      </c>
      <c r="AO68" s="24">
        <v>4</v>
      </c>
      <c r="AP68" s="24">
        <v>5</v>
      </c>
      <c r="AQ68" s="24">
        <v>5</v>
      </c>
      <c r="AR68" s="24">
        <v>1</v>
      </c>
      <c r="AS68" s="24">
        <v>1</v>
      </c>
      <c r="AT68" s="24">
        <v>3</v>
      </c>
      <c r="AU68" s="24">
        <v>3</v>
      </c>
      <c r="AV68" s="24">
        <v>5</v>
      </c>
      <c r="AW68" s="24">
        <v>5</v>
      </c>
      <c r="AX68" s="24">
        <v>4</v>
      </c>
      <c r="AY68" s="24">
        <v>2</v>
      </c>
      <c r="AZ68" s="24">
        <v>1</v>
      </c>
      <c r="BA68" s="24">
        <v>5</v>
      </c>
      <c r="BB68" s="23"/>
      <c r="BC68" s="23"/>
      <c r="BD68" s="23"/>
      <c r="BE68" s="24">
        <v>5</v>
      </c>
      <c r="BF68" s="24">
        <v>4</v>
      </c>
      <c r="BG68" s="24">
        <v>4</v>
      </c>
      <c r="BH68" s="24">
        <v>3</v>
      </c>
      <c r="BI68" s="24">
        <v>4</v>
      </c>
      <c r="BJ68" s="24">
        <v>5</v>
      </c>
      <c r="BK68" s="24" t="s">
        <v>151</v>
      </c>
      <c r="BL68" s="24" t="s">
        <v>151</v>
      </c>
      <c r="BM68" s="24" t="s">
        <v>931</v>
      </c>
      <c r="BN68" s="24" t="s">
        <v>151</v>
      </c>
      <c r="BO68" s="24" t="s">
        <v>151</v>
      </c>
      <c r="BP68" s="24" t="s">
        <v>151</v>
      </c>
      <c r="BQ68" s="24" t="s">
        <v>931</v>
      </c>
      <c r="BR68" s="24" t="s">
        <v>151</v>
      </c>
      <c r="BS68" s="24" t="s">
        <v>151</v>
      </c>
      <c r="BT68" s="24" t="s">
        <v>151</v>
      </c>
      <c r="BU68" s="24" t="s">
        <v>151</v>
      </c>
      <c r="BV68" s="24" t="s">
        <v>147</v>
      </c>
      <c r="BW68" s="24" t="s">
        <v>1492</v>
      </c>
      <c r="BX68" s="24" t="s">
        <v>1495</v>
      </c>
      <c r="BY68" s="24" t="s">
        <v>162</v>
      </c>
      <c r="BZ68" s="24" t="s">
        <v>171</v>
      </c>
      <c r="CA68" s="24" t="s">
        <v>176</v>
      </c>
      <c r="CB68" s="24" t="s">
        <v>184</v>
      </c>
      <c r="CC68" s="24" t="s">
        <v>1599</v>
      </c>
      <c r="CD68" s="24" t="s">
        <v>204</v>
      </c>
      <c r="CE68" s="24" t="s">
        <v>813</v>
      </c>
      <c r="CF68" s="24" t="s">
        <v>208</v>
      </c>
      <c r="CG68" s="24" t="s">
        <v>214</v>
      </c>
      <c r="CH68" s="24" t="s">
        <v>151</v>
      </c>
      <c r="CI68" s="23"/>
      <c r="CJ68" s="23"/>
      <c r="CK68" s="24">
        <v>1</v>
      </c>
      <c r="CL68" s="24">
        <v>2</v>
      </c>
      <c r="CM68" s="24">
        <v>3</v>
      </c>
      <c r="CN68" s="23"/>
    </row>
    <row r="69" spans="1:92" x14ac:dyDescent="0.2">
      <c r="A69" s="25">
        <v>42381.419232673608</v>
      </c>
      <c r="B69" s="24">
        <v>1</v>
      </c>
      <c r="C69" s="24">
        <v>1</v>
      </c>
      <c r="D69" s="24">
        <v>1</v>
      </c>
      <c r="E69" s="24">
        <v>1</v>
      </c>
      <c r="F69" s="24">
        <v>1</v>
      </c>
      <c r="G69" s="24">
        <v>4</v>
      </c>
      <c r="H69" s="24">
        <v>3</v>
      </c>
      <c r="I69" s="24">
        <v>3</v>
      </c>
      <c r="J69" s="24">
        <v>3</v>
      </c>
      <c r="K69" s="24">
        <v>1</v>
      </c>
      <c r="L69" s="24">
        <v>2</v>
      </c>
      <c r="M69" s="24" t="s">
        <v>5</v>
      </c>
      <c r="N69" s="24">
        <v>1</v>
      </c>
      <c r="O69" s="24">
        <v>2</v>
      </c>
      <c r="P69" s="24">
        <v>3</v>
      </c>
      <c r="Q69" s="24">
        <v>3</v>
      </c>
      <c r="R69" s="24">
        <v>2</v>
      </c>
      <c r="S69" s="24">
        <v>1</v>
      </c>
      <c r="T69" s="24">
        <v>2</v>
      </c>
      <c r="U69" s="23"/>
      <c r="V69" s="23"/>
      <c r="W69" s="24">
        <v>3</v>
      </c>
      <c r="X69" s="24">
        <v>3</v>
      </c>
      <c r="Y69" s="24">
        <v>3</v>
      </c>
      <c r="Z69" s="24">
        <v>4</v>
      </c>
      <c r="AA69" s="24">
        <v>3</v>
      </c>
      <c r="AB69" s="24">
        <v>3</v>
      </c>
      <c r="AC69" s="24">
        <v>4</v>
      </c>
      <c r="AD69" s="24">
        <v>3</v>
      </c>
      <c r="AE69" s="24">
        <v>3</v>
      </c>
      <c r="AF69" s="24">
        <v>2</v>
      </c>
      <c r="AG69" s="24">
        <v>3</v>
      </c>
      <c r="AH69" s="24">
        <v>1</v>
      </c>
      <c r="AI69" s="24">
        <v>3</v>
      </c>
      <c r="AJ69" s="24">
        <v>1</v>
      </c>
      <c r="AK69" s="24">
        <v>2</v>
      </c>
      <c r="AL69" s="24">
        <v>2</v>
      </c>
      <c r="AM69" s="24">
        <v>1</v>
      </c>
      <c r="AN69" s="24">
        <v>5</v>
      </c>
      <c r="AO69" s="24">
        <v>5</v>
      </c>
      <c r="AP69" s="24">
        <v>5</v>
      </c>
      <c r="AQ69" s="24">
        <v>5</v>
      </c>
      <c r="AR69" s="24">
        <v>1</v>
      </c>
      <c r="AS69" s="24">
        <v>2</v>
      </c>
      <c r="AT69" s="24">
        <v>2</v>
      </c>
      <c r="AU69" s="24">
        <v>2</v>
      </c>
      <c r="AV69" s="24">
        <v>4</v>
      </c>
      <c r="AW69" s="24">
        <v>5</v>
      </c>
      <c r="AX69" s="24">
        <v>4</v>
      </c>
      <c r="AY69" s="24">
        <v>3</v>
      </c>
      <c r="AZ69" s="24">
        <v>2</v>
      </c>
      <c r="BA69" s="24">
        <v>2</v>
      </c>
      <c r="BB69" s="23"/>
      <c r="BC69" s="23"/>
      <c r="BD69" s="23"/>
      <c r="BE69" s="24">
        <v>4</v>
      </c>
      <c r="BF69" s="24">
        <v>5</v>
      </c>
      <c r="BG69" s="24">
        <v>3</v>
      </c>
      <c r="BH69" s="24">
        <v>3</v>
      </c>
      <c r="BI69" s="24">
        <v>5</v>
      </c>
      <c r="BJ69" s="24">
        <v>3</v>
      </c>
      <c r="BK69" s="24" t="s">
        <v>151</v>
      </c>
      <c r="BL69" s="24" t="s">
        <v>151</v>
      </c>
      <c r="BM69" s="24" t="s">
        <v>151</v>
      </c>
      <c r="BN69" s="24" t="s">
        <v>931</v>
      </c>
      <c r="BO69" s="24" t="s">
        <v>151</v>
      </c>
      <c r="BP69" s="24" t="s">
        <v>931</v>
      </c>
      <c r="BQ69" s="24" t="s">
        <v>151</v>
      </c>
      <c r="BR69" s="24" t="s">
        <v>1485</v>
      </c>
      <c r="BS69" s="24" t="s">
        <v>1485</v>
      </c>
      <c r="BT69" s="24" t="s">
        <v>1485</v>
      </c>
      <c r="BU69" s="24" t="s">
        <v>151</v>
      </c>
      <c r="BV69" s="24" t="s">
        <v>144</v>
      </c>
      <c r="BW69" s="24" t="s">
        <v>1565</v>
      </c>
      <c r="BX69" s="24" t="s">
        <v>1495</v>
      </c>
      <c r="BY69" s="24" t="s">
        <v>162</v>
      </c>
      <c r="BZ69" s="24" t="s">
        <v>169</v>
      </c>
      <c r="CA69" s="24" t="s">
        <v>176</v>
      </c>
      <c r="CB69" s="24" t="s">
        <v>184</v>
      </c>
      <c r="CC69" s="24" t="s">
        <v>1600</v>
      </c>
      <c r="CD69" s="24" t="s">
        <v>153</v>
      </c>
      <c r="CE69" s="24" t="s">
        <v>633</v>
      </c>
      <c r="CF69" s="24" t="s">
        <v>1601</v>
      </c>
      <c r="CG69" s="24" t="s">
        <v>214</v>
      </c>
      <c r="CH69" s="24" t="s">
        <v>1485</v>
      </c>
      <c r="CI69" s="23"/>
      <c r="CJ69" s="24" t="s">
        <v>1602</v>
      </c>
      <c r="CK69" s="24">
        <v>2</v>
      </c>
      <c r="CL69" s="24">
        <v>2</v>
      </c>
      <c r="CM69" s="24">
        <v>1</v>
      </c>
      <c r="CN69" s="23"/>
    </row>
    <row r="70" spans="1:92" x14ac:dyDescent="0.2">
      <c r="A70" s="25">
        <v>42381.420602245373</v>
      </c>
      <c r="B70" s="24">
        <v>1</v>
      </c>
      <c r="C70" s="24">
        <v>5</v>
      </c>
      <c r="D70" s="24">
        <v>5</v>
      </c>
      <c r="E70" s="24">
        <v>4</v>
      </c>
      <c r="F70" s="24">
        <v>1</v>
      </c>
      <c r="G70" s="24">
        <v>5</v>
      </c>
      <c r="H70" s="24">
        <v>2</v>
      </c>
      <c r="I70" s="24">
        <v>4</v>
      </c>
      <c r="J70" s="24">
        <v>4</v>
      </c>
      <c r="K70" s="24">
        <v>3</v>
      </c>
      <c r="L70" s="24">
        <v>1</v>
      </c>
      <c r="M70" s="24">
        <v>2</v>
      </c>
      <c r="N70" s="24">
        <v>3</v>
      </c>
      <c r="O70" s="24">
        <v>1</v>
      </c>
      <c r="P70" s="24">
        <v>4</v>
      </c>
      <c r="Q70" s="24">
        <v>3</v>
      </c>
      <c r="R70" s="24">
        <v>4</v>
      </c>
      <c r="S70" s="24">
        <v>4</v>
      </c>
      <c r="T70" s="24">
        <v>1</v>
      </c>
      <c r="U70" s="23"/>
      <c r="V70" s="23"/>
      <c r="W70" s="24">
        <v>3</v>
      </c>
      <c r="X70" s="24">
        <v>3</v>
      </c>
      <c r="Y70" s="24">
        <v>4</v>
      </c>
      <c r="Z70" s="24">
        <v>4</v>
      </c>
      <c r="AA70" s="24">
        <v>3</v>
      </c>
      <c r="AB70" s="24">
        <v>3</v>
      </c>
      <c r="AC70" s="24">
        <v>4</v>
      </c>
      <c r="AD70" s="24">
        <v>3</v>
      </c>
      <c r="AE70" s="24">
        <v>4</v>
      </c>
      <c r="AF70" s="24">
        <v>3</v>
      </c>
      <c r="AG70" s="24">
        <v>5</v>
      </c>
      <c r="AH70" s="24">
        <v>4</v>
      </c>
      <c r="AI70" s="24">
        <v>3</v>
      </c>
      <c r="AJ70" s="24">
        <v>3</v>
      </c>
      <c r="AK70" s="24">
        <v>5</v>
      </c>
      <c r="AL70" s="24">
        <v>4</v>
      </c>
      <c r="AM70" s="24">
        <v>3</v>
      </c>
      <c r="AN70" s="24">
        <v>5</v>
      </c>
      <c r="AO70" s="24">
        <v>4</v>
      </c>
      <c r="AP70" s="24">
        <v>4</v>
      </c>
      <c r="AQ70" s="24">
        <v>4</v>
      </c>
      <c r="AR70" s="24">
        <v>4</v>
      </c>
      <c r="AS70" s="24">
        <v>2</v>
      </c>
      <c r="AT70" s="24">
        <v>4</v>
      </c>
      <c r="AU70" s="24">
        <v>3</v>
      </c>
      <c r="AV70" s="24">
        <v>3</v>
      </c>
      <c r="AW70" s="24">
        <v>4</v>
      </c>
      <c r="AX70" s="24">
        <v>3</v>
      </c>
      <c r="AY70" s="24">
        <v>4</v>
      </c>
      <c r="AZ70" s="24">
        <v>3</v>
      </c>
      <c r="BA70" s="24">
        <v>2</v>
      </c>
      <c r="BB70" s="23"/>
      <c r="BC70" s="23"/>
      <c r="BD70" s="23"/>
      <c r="BE70" s="24">
        <v>5</v>
      </c>
      <c r="BF70" s="24">
        <v>5</v>
      </c>
      <c r="BG70" s="24">
        <v>5</v>
      </c>
      <c r="BH70" s="24">
        <v>5</v>
      </c>
      <c r="BI70" s="24">
        <v>5</v>
      </c>
      <c r="BJ70" s="24">
        <v>5</v>
      </c>
      <c r="BK70" s="24" t="s">
        <v>151</v>
      </c>
      <c r="BL70" s="24" t="s">
        <v>151</v>
      </c>
      <c r="BM70" s="24" t="s">
        <v>151</v>
      </c>
      <c r="BN70" s="24" t="s">
        <v>151</v>
      </c>
      <c r="BO70" s="24" t="s">
        <v>151</v>
      </c>
      <c r="BP70" s="24" t="s">
        <v>151</v>
      </c>
      <c r="BQ70" s="24" t="s">
        <v>151</v>
      </c>
      <c r="BR70" s="24" t="s">
        <v>1485</v>
      </c>
      <c r="BS70" s="24" t="s">
        <v>1485</v>
      </c>
      <c r="BT70" s="24" t="s">
        <v>1485</v>
      </c>
      <c r="BU70" s="24" t="s">
        <v>151</v>
      </c>
      <c r="BV70" s="24" t="s">
        <v>1486</v>
      </c>
      <c r="BW70" s="24" t="s">
        <v>1488</v>
      </c>
      <c r="BX70" s="24" t="s">
        <v>1495</v>
      </c>
      <c r="BY70" s="24" t="s">
        <v>163</v>
      </c>
      <c r="BZ70" s="24" t="s">
        <v>169</v>
      </c>
      <c r="CA70" s="24" t="s">
        <v>176</v>
      </c>
      <c r="CB70" s="24" t="s">
        <v>183</v>
      </c>
      <c r="CC70" s="24" t="s">
        <v>1234</v>
      </c>
      <c r="CD70" s="24" t="s">
        <v>203</v>
      </c>
      <c r="CE70" s="24" t="s">
        <v>596</v>
      </c>
      <c r="CF70" s="24" t="s">
        <v>208</v>
      </c>
      <c r="CG70" s="24" t="s">
        <v>214</v>
      </c>
      <c r="CH70" s="24" t="s">
        <v>1485</v>
      </c>
      <c r="CI70" s="23"/>
      <c r="CJ70" s="23"/>
      <c r="CK70" s="24">
        <v>1</v>
      </c>
      <c r="CL70" s="24">
        <v>3</v>
      </c>
      <c r="CM70" s="24">
        <v>2</v>
      </c>
      <c r="CN70" s="23"/>
    </row>
    <row r="71" spans="1:92" x14ac:dyDescent="0.2">
      <c r="A71" s="25">
        <v>42381.421165833337</v>
      </c>
      <c r="B71" s="24">
        <v>3</v>
      </c>
      <c r="C71" s="24">
        <v>5</v>
      </c>
      <c r="D71" s="24">
        <v>5</v>
      </c>
      <c r="E71" s="24">
        <v>4</v>
      </c>
      <c r="F71" s="24">
        <v>1</v>
      </c>
      <c r="G71" s="24">
        <v>5</v>
      </c>
      <c r="H71" s="24">
        <v>3</v>
      </c>
      <c r="I71" s="24">
        <v>2</v>
      </c>
      <c r="J71" s="24">
        <v>5</v>
      </c>
      <c r="K71" s="24">
        <v>3</v>
      </c>
      <c r="L71" s="24">
        <v>4</v>
      </c>
      <c r="M71" s="24">
        <v>2</v>
      </c>
      <c r="N71" s="24">
        <v>3</v>
      </c>
      <c r="O71" s="24">
        <v>2</v>
      </c>
      <c r="P71" s="24">
        <v>4</v>
      </c>
      <c r="Q71" s="24">
        <v>4</v>
      </c>
      <c r="R71" s="24">
        <v>4</v>
      </c>
      <c r="S71" s="24">
        <v>1</v>
      </c>
      <c r="T71" s="24">
        <v>1</v>
      </c>
      <c r="U71" s="23"/>
      <c r="V71" s="23"/>
      <c r="W71" s="24">
        <v>5</v>
      </c>
      <c r="X71" s="24">
        <v>4</v>
      </c>
      <c r="Y71" s="24">
        <v>5</v>
      </c>
      <c r="Z71" s="24">
        <v>5</v>
      </c>
      <c r="AA71" s="24">
        <v>5</v>
      </c>
      <c r="AB71" s="24">
        <v>4</v>
      </c>
      <c r="AC71" s="24">
        <v>5</v>
      </c>
      <c r="AD71" s="24">
        <v>4</v>
      </c>
      <c r="AE71" s="24">
        <v>5</v>
      </c>
      <c r="AF71" s="24">
        <v>3</v>
      </c>
      <c r="AG71" s="24">
        <v>5</v>
      </c>
      <c r="AH71" s="24">
        <v>5</v>
      </c>
      <c r="AI71" s="24">
        <v>4</v>
      </c>
      <c r="AJ71" s="24">
        <v>4</v>
      </c>
      <c r="AK71" s="24">
        <v>5</v>
      </c>
      <c r="AL71" s="24">
        <v>5</v>
      </c>
      <c r="AM71" s="24">
        <v>1</v>
      </c>
      <c r="AN71" s="24">
        <v>5</v>
      </c>
      <c r="AO71" s="24">
        <v>5</v>
      </c>
      <c r="AP71" s="24">
        <v>3</v>
      </c>
      <c r="AQ71" s="24">
        <v>5</v>
      </c>
      <c r="AR71" s="24">
        <v>3</v>
      </c>
      <c r="AS71" s="24">
        <v>3</v>
      </c>
      <c r="AT71" s="24">
        <v>5</v>
      </c>
      <c r="AU71" s="24">
        <v>3</v>
      </c>
      <c r="AV71" s="24">
        <v>2</v>
      </c>
      <c r="AW71" s="24">
        <v>5</v>
      </c>
      <c r="AX71" s="24">
        <v>3</v>
      </c>
      <c r="AY71" s="24">
        <v>4</v>
      </c>
      <c r="AZ71" s="24">
        <v>1</v>
      </c>
      <c r="BA71" s="24">
        <v>3</v>
      </c>
      <c r="BB71" s="23"/>
      <c r="BC71" s="23"/>
      <c r="BD71" s="23"/>
      <c r="BE71" s="24">
        <v>5</v>
      </c>
      <c r="BF71" s="24">
        <v>3</v>
      </c>
      <c r="BG71" s="24">
        <v>3</v>
      </c>
      <c r="BH71" s="24">
        <v>4</v>
      </c>
      <c r="BI71" s="24">
        <v>3</v>
      </c>
      <c r="BJ71" s="24">
        <v>4</v>
      </c>
      <c r="BK71" s="24" t="s">
        <v>151</v>
      </c>
      <c r="BL71" s="24" t="s">
        <v>931</v>
      </c>
      <c r="BM71" s="24" t="s">
        <v>931</v>
      </c>
      <c r="BN71" s="24" t="s">
        <v>151</v>
      </c>
      <c r="BO71" s="24" t="s">
        <v>151</v>
      </c>
      <c r="BP71" s="24" t="s">
        <v>151</v>
      </c>
      <c r="BQ71" s="24" t="s">
        <v>931</v>
      </c>
      <c r="BR71" s="24" t="s">
        <v>1485</v>
      </c>
      <c r="BS71" s="24" t="s">
        <v>1485</v>
      </c>
      <c r="BT71" s="24" t="s">
        <v>1485</v>
      </c>
      <c r="BU71" s="24" t="s">
        <v>151</v>
      </c>
      <c r="BV71" s="24" t="s">
        <v>1486</v>
      </c>
      <c r="BW71" s="24" t="s">
        <v>1488</v>
      </c>
      <c r="BX71" s="24" t="s">
        <v>1495</v>
      </c>
      <c r="BY71" s="24" t="s">
        <v>163</v>
      </c>
      <c r="BZ71" s="24" t="s">
        <v>169</v>
      </c>
      <c r="CA71" s="24" t="s">
        <v>176</v>
      </c>
      <c r="CB71" s="24" t="s">
        <v>183</v>
      </c>
      <c r="CC71" s="24" t="s">
        <v>500</v>
      </c>
      <c r="CD71" s="24" t="s">
        <v>204</v>
      </c>
      <c r="CE71" s="24" t="s">
        <v>813</v>
      </c>
      <c r="CF71" s="24" t="s">
        <v>208</v>
      </c>
      <c r="CG71" s="24" t="s">
        <v>214</v>
      </c>
      <c r="CH71" s="24" t="s">
        <v>151</v>
      </c>
      <c r="CI71" s="23"/>
      <c r="CJ71" s="23"/>
      <c r="CK71" s="24">
        <v>4</v>
      </c>
      <c r="CL71" s="24">
        <v>5</v>
      </c>
      <c r="CM71" s="24">
        <v>2</v>
      </c>
      <c r="CN71" s="23"/>
    </row>
    <row r="72" spans="1:92" x14ac:dyDescent="0.2">
      <c r="A72" s="25">
        <v>42381.42379001157</v>
      </c>
      <c r="B72" s="24" t="s">
        <v>5</v>
      </c>
      <c r="C72" s="24">
        <v>5</v>
      </c>
      <c r="D72" s="24">
        <v>5</v>
      </c>
      <c r="E72" s="24">
        <v>4</v>
      </c>
      <c r="F72" s="24">
        <v>1</v>
      </c>
      <c r="G72" s="24">
        <v>5</v>
      </c>
      <c r="H72" s="24">
        <v>2</v>
      </c>
      <c r="I72" s="24">
        <v>5</v>
      </c>
      <c r="J72" s="24">
        <v>2</v>
      </c>
      <c r="K72" s="24">
        <v>3</v>
      </c>
      <c r="L72" s="24">
        <v>3</v>
      </c>
      <c r="M72" s="24">
        <v>2</v>
      </c>
      <c r="N72" s="24">
        <v>1</v>
      </c>
      <c r="O72" s="24">
        <v>3</v>
      </c>
      <c r="P72" s="24">
        <v>3</v>
      </c>
      <c r="Q72" s="24">
        <v>3</v>
      </c>
      <c r="R72" s="24">
        <v>2</v>
      </c>
      <c r="S72" s="24">
        <v>3</v>
      </c>
      <c r="T72" s="24">
        <v>4</v>
      </c>
      <c r="U72" s="23"/>
      <c r="V72" s="23"/>
      <c r="W72" s="24">
        <v>5</v>
      </c>
      <c r="X72" s="24">
        <v>3</v>
      </c>
      <c r="Y72" s="24">
        <v>3</v>
      </c>
      <c r="Z72" s="24">
        <v>4</v>
      </c>
      <c r="AA72" s="24">
        <v>4</v>
      </c>
      <c r="AB72" s="24">
        <v>3</v>
      </c>
      <c r="AC72" s="24">
        <v>3</v>
      </c>
      <c r="AD72" s="24">
        <v>3</v>
      </c>
      <c r="AE72" s="24">
        <v>4</v>
      </c>
      <c r="AF72" s="24">
        <v>4</v>
      </c>
      <c r="AG72" s="24">
        <v>5</v>
      </c>
      <c r="AH72" s="24">
        <v>5</v>
      </c>
      <c r="AI72" s="24">
        <v>4</v>
      </c>
      <c r="AJ72" s="24">
        <v>2</v>
      </c>
      <c r="AK72" s="24">
        <v>5</v>
      </c>
      <c r="AL72" s="24">
        <v>4</v>
      </c>
      <c r="AM72" s="24">
        <v>2</v>
      </c>
      <c r="AN72" s="24">
        <v>5</v>
      </c>
      <c r="AO72" s="24">
        <v>3</v>
      </c>
      <c r="AP72" s="24">
        <v>5</v>
      </c>
      <c r="AQ72" s="24">
        <v>4</v>
      </c>
      <c r="AR72" s="24">
        <v>4</v>
      </c>
      <c r="AS72" s="24">
        <v>3</v>
      </c>
      <c r="AT72" s="24">
        <v>1</v>
      </c>
      <c r="AU72" s="24">
        <v>1</v>
      </c>
      <c r="AV72" s="24">
        <v>2</v>
      </c>
      <c r="AW72" s="24">
        <v>5</v>
      </c>
      <c r="AX72" s="24">
        <v>2</v>
      </c>
      <c r="AY72" s="24">
        <v>1</v>
      </c>
      <c r="AZ72" s="24" t="s">
        <v>5</v>
      </c>
      <c r="BA72" s="24">
        <v>3</v>
      </c>
      <c r="BB72" s="23"/>
      <c r="BC72" s="23"/>
      <c r="BD72" s="23"/>
      <c r="BE72" s="24">
        <v>5</v>
      </c>
      <c r="BF72" s="24">
        <v>5</v>
      </c>
      <c r="BG72" s="24">
        <v>3</v>
      </c>
      <c r="BH72" s="24">
        <v>4</v>
      </c>
      <c r="BI72" s="24">
        <v>5</v>
      </c>
      <c r="BJ72" s="24">
        <v>5</v>
      </c>
      <c r="BK72" s="24" t="s">
        <v>151</v>
      </c>
      <c r="BL72" s="24" t="s">
        <v>151</v>
      </c>
      <c r="BM72" s="24" t="s">
        <v>151</v>
      </c>
      <c r="BN72" s="24" t="s">
        <v>931</v>
      </c>
      <c r="BO72" s="24" t="s">
        <v>151</v>
      </c>
      <c r="BP72" s="24" t="s">
        <v>931</v>
      </c>
      <c r="BQ72" s="24" t="s">
        <v>931</v>
      </c>
      <c r="BR72" s="24" t="s">
        <v>931</v>
      </c>
      <c r="BS72" s="24" t="s">
        <v>931</v>
      </c>
      <c r="BT72" s="24" t="s">
        <v>931</v>
      </c>
      <c r="BU72" s="24" t="s">
        <v>151</v>
      </c>
      <c r="BV72" s="24" t="s">
        <v>1486</v>
      </c>
      <c r="BW72" s="23"/>
      <c r="BX72" s="24" t="s">
        <v>1495</v>
      </c>
      <c r="BY72" s="24" t="s">
        <v>162</v>
      </c>
      <c r="BZ72" s="24" t="s">
        <v>170</v>
      </c>
      <c r="CA72" s="24" t="s">
        <v>176</v>
      </c>
      <c r="CB72" s="23"/>
      <c r="CC72" s="24" t="s">
        <v>1603</v>
      </c>
      <c r="CD72" s="24" t="s">
        <v>202</v>
      </c>
      <c r="CE72" s="24" t="s">
        <v>569</v>
      </c>
      <c r="CF72" s="24" t="s">
        <v>995</v>
      </c>
      <c r="CG72" s="24" t="s">
        <v>217</v>
      </c>
      <c r="CH72" s="24" t="s">
        <v>931</v>
      </c>
      <c r="CI72" s="23"/>
      <c r="CJ72" s="23"/>
      <c r="CK72" s="24">
        <v>4</v>
      </c>
      <c r="CL72" s="24">
        <v>3</v>
      </c>
      <c r="CM72" s="24" t="s">
        <v>5</v>
      </c>
      <c r="CN72" s="23"/>
    </row>
    <row r="73" spans="1:92" x14ac:dyDescent="0.2">
      <c r="A73" s="25">
        <v>42381.423848541672</v>
      </c>
      <c r="B73" s="24">
        <v>3</v>
      </c>
      <c r="C73" s="24">
        <v>5</v>
      </c>
      <c r="D73" s="24">
        <v>5</v>
      </c>
      <c r="E73" s="24">
        <v>3</v>
      </c>
      <c r="F73" s="24">
        <v>1</v>
      </c>
      <c r="G73" s="24">
        <v>5</v>
      </c>
      <c r="H73" s="24">
        <v>5</v>
      </c>
      <c r="I73" s="24">
        <v>4</v>
      </c>
      <c r="J73" s="24">
        <v>4</v>
      </c>
      <c r="K73" s="24">
        <v>3</v>
      </c>
      <c r="L73" s="24">
        <v>4</v>
      </c>
      <c r="M73" s="24">
        <v>3</v>
      </c>
      <c r="N73" s="24">
        <v>4</v>
      </c>
      <c r="O73" s="24">
        <v>3</v>
      </c>
      <c r="P73" s="24">
        <v>4</v>
      </c>
      <c r="Q73" s="24">
        <v>5</v>
      </c>
      <c r="R73" s="24">
        <v>2</v>
      </c>
      <c r="S73" s="24">
        <v>2</v>
      </c>
      <c r="T73" s="24">
        <v>4</v>
      </c>
      <c r="U73" s="23"/>
      <c r="V73" s="23"/>
      <c r="W73" s="24">
        <v>5</v>
      </c>
      <c r="X73" s="24">
        <v>4</v>
      </c>
      <c r="Y73" s="24">
        <v>4</v>
      </c>
      <c r="Z73" s="24">
        <v>3</v>
      </c>
      <c r="AA73" s="24">
        <v>4</v>
      </c>
      <c r="AB73" s="24">
        <v>3</v>
      </c>
      <c r="AC73" s="24">
        <v>3</v>
      </c>
      <c r="AD73" s="24">
        <v>3</v>
      </c>
      <c r="AE73" s="24">
        <v>4</v>
      </c>
      <c r="AF73" s="24">
        <v>2</v>
      </c>
      <c r="AG73" s="24">
        <v>3</v>
      </c>
      <c r="AH73" s="24">
        <v>5</v>
      </c>
      <c r="AI73" s="24">
        <v>3</v>
      </c>
      <c r="AJ73" s="24">
        <v>4</v>
      </c>
      <c r="AK73" s="24">
        <v>5</v>
      </c>
      <c r="AL73" s="24">
        <v>3</v>
      </c>
      <c r="AM73" s="24">
        <v>2</v>
      </c>
      <c r="AN73" s="24">
        <v>5</v>
      </c>
      <c r="AO73" s="24">
        <v>5</v>
      </c>
      <c r="AP73" s="24">
        <v>5</v>
      </c>
      <c r="AQ73" s="24">
        <v>4</v>
      </c>
      <c r="AR73" s="24">
        <v>3</v>
      </c>
      <c r="AS73" s="24">
        <v>3</v>
      </c>
      <c r="AT73" s="24">
        <v>3</v>
      </c>
      <c r="AU73" s="24">
        <v>3</v>
      </c>
      <c r="AV73" s="24">
        <v>2</v>
      </c>
      <c r="AW73" s="24">
        <v>5</v>
      </c>
      <c r="AX73" s="24">
        <v>5</v>
      </c>
      <c r="AY73" s="24">
        <v>3</v>
      </c>
      <c r="AZ73" s="24">
        <v>1</v>
      </c>
      <c r="BA73" s="24">
        <v>3</v>
      </c>
      <c r="BB73" s="23"/>
      <c r="BC73" s="23"/>
      <c r="BD73" s="23"/>
      <c r="BE73" s="24">
        <v>5</v>
      </c>
      <c r="BF73" s="24">
        <v>4</v>
      </c>
      <c r="BG73" s="24">
        <v>3</v>
      </c>
      <c r="BH73" s="24">
        <v>3</v>
      </c>
      <c r="BI73" s="24">
        <v>3</v>
      </c>
      <c r="BJ73" s="24">
        <v>4</v>
      </c>
      <c r="BK73" s="24" t="s">
        <v>151</v>
      </c>
      <c r="BL73" s="24" t="s">
        <v>151</v>
      </c>
      <c r="BM73" s="24" t="s">
        <v>151</v>
      </c>
      <c r="BN73" s="24" t="s">
        <v>151</v>
      </c>
      <c r="BO73" s="24" t="s">
        <v>151</v>
      </c>
      <c r="BP73" s="24" t="s">
        <v>151</v>
      </c>
      <c r="BQ73" s="24" t="s">
        <v>931</v>
      </c>
      <c r="BR73" s="24" t="s">
        <v>151</v>
      </c>
      <c r="BS73" s="24" t="s">
        <v>151</v>
      </c>
      <c r="BT73" s="24" t="s">
        <v>151</v>
      </c>
      <c r="BU73" s="24" t="s">
        <v>151</v>
      </c>
      <c r="BV73" s="24" t="s">
        <v>147</v>
      </c>
      <c r="BW73" s="24" t="s">
        <v>1488</v>
      </c>
      <c r="BX73" s="24" t="s">
        <v>1495</v>
      </c>
      <c r="BY73" s="24" t="s">
        <v>163</v>
      </c>
      <c r="BZ73" s="24" t="s">
        <v>168</v>
      </c>
      <c r="CA73" s="24" t="s">
        <v>176</v>
      </c>
      <c r="CB73" s="24" t="s">
        <v>183</v>
      </c>
      <c r="CC73" s="24" t="s">
        <v>1281</v>
      </c>
      <c r="CD73" s="24" t="s">
        <v>203</v>
      </c>
      <c r="CE73" s="24" t="s">
        <v>306</v>
      </c>
      <c r="CF73" s="24" t="s">
        <v>208</v>
      </c>
      <c r="CG73" s="24" t="s">
        <v>214</v>
      </c>
      <c r="CH73" s="24" t="s">
        <v>151</v>
      </c>
      <c r="CI73" s="23"/>
      <c r="CJ73" s="23"/>
      <c r="CK73" s="24">
        <v>4</v>
      </c>
      <c r="CL73" s="24">
        <v>4</v>
      </c>
      <c r="CM73" s="24">
        <v>3</v>
      </c>
      <c r="CN73" s="23"/>
    </row>
    <row r="74" spans="1:92" x14ac:dyDescent="0.2">
      <c r="A74" s="25">
        <v>42381.424135347217</v>
      </c>
      <c r="B74" s="24">
        <v>4</v>
      </c>
      <c r="C74" s="24">
        <v>5</v>
      </c>
      <c r="D74" s="24">
        <v>5</v>
      </c>
      <c r="E74" s="24">
        <v>3</v>
      </c>
      <c r="F74" s="24">
        <v>3</v>
      </c>
      <c r="G74" s="24">
        <v>5</v>
      </c>
      <c r="H74" s="24">
        <v>3</v>
      </c>
      <c r="I74" s="24">
        <v>4</v>
      </c>
      <c r="J74" s="24">
        <v>4</v>
      </c>
      <c r="K74" s="24">
        <v>4</v>
      </c>
      <c r="L74" s="24">
        <v>5</v>
      </c>
      <c r="M74" s="24">
        <v>5</v>
      </c>
      <c r="N74" s="24">
        <v>3</v>
      </c>
      <c r="O74" s="24">
        <v>5</v>
      </c>
      <c r="P74" s="24">
        <v>4</v>
      </c>
      <c r="Q74" s="24">
        <v>5</v>
      </c>
      <c r="R74" s="24">
        <v>4</v>
      </c>
      <c r="S74" s="24">
        <v>4</v>
      </c>
      <c r="T74" s="24">
        <v>3</v>
      </c>
      <c r="U74" s="23"/>
      <c r="V74" s="23"/>
      <c r="W74" s="24">
        <v>4</v>
      </c>
      <c r="X74" s="24">
        <v>2</v>
      </c>
      <c r="Y74" s="24">
        <v>5</v>
      </c>
      <c r="Z74" s="24">
        <v>5</v>
      </c>
      <c r="AA74" s="24">
        <v>4</v>
      </c>
      <c r="AB74" s="24">
        <v>4</v>
      </c>
      <c r="AC74" s="24">
        <v>3</v>
      </c>
      <c r="AD74" s="24">
        <v>1</v>
      </c>
      <c r="AE74" s="24">
        <v>2</v>
      </c>
      <c r="AF74" s="24">
        <v>3</v>
      </c>
      <c r="AG74" s="24">
        <v>3</v>
      </c>
      <c r="AH74" s="24">
        <v>4</v>
      </c>
      <c r="AI74" s="24">
        <v>3</v>
      </c>
      <c r="AJ74" s="24">
        <v>4</v>
      </c>
      <c r="AK74" s="24">
        <v>4</v>
      </c>
      <c r="AL74" s="24">
        <v>3</v>
      </c>
      <c r="AM74" s="24">
        <v>4</v>
      </c>
      <c r="AN74" s="24">
        <v>4</v>
      </c>
      <c r="AO74" s="24">
        <v>3</v>
      </c>
      <c r="AP74" s="24">
        <v>5</v>
      </c>
      <c r="AQ74" s="24">
        <v>3</v>
      </c>
      <c r="AR74" s="24">
        <v>3</v>
      </c>
      <c r="AS74" s="24">
        <v>4</v>
      </c>
      <c r="AT74" s="24">
        <v>5</v>
      </c>
      <c r="AU74" s="24">
        <v>3</v>
      </c>
      <c r="AV74" s="24">
        <v>4</v>
      </c>
      <c r="AW74" s="24">
        <v>3</v>
      </c>
      <c r="AX74" s="24">
        <v>5</v>
      </c>
      <c r="AY74" s="24">
        <v>3</v>
      </c>
      <c r="AZ74" s="24">
        <v>4</v>
      </c>
      <c r="BA74" s="24">
        <v>4</v>
      </c>
      <c r="BB74" s="23"/>
      <c r="BC74" s="23"/>
      <c r="BD74" s="23"/>
      <c r="BE74" s="24">
        <v>4</v>
      </c>
      <c r="BF74" s="24">
        <v>4</v>
      </c>
      <c r="BG74" s="24">
        <v>3</v>
      </c>
      <c r="BH74" s="24">
        <v>4</v>
      </c>
      <c r="BI74" s="24">
        <v>3</v>
      </c>
      <c r="BJ74" s="24">
        <v>5</v>
      </c>
      <c r="BK74" s="24" t="s">
        <v>151</v>
      </c>
      <c r="BL74" s="24" t="s">
        <v>151</v>
      </c>
      <c r="BM74" s="24" t="s">
        <v>151</v>
      </c>
      <c r="BN74" s="24" t="s">
        <v>1485</v>
      </c>
      <c r="BO74" s="24" t="s">
        <v>151</v>
      </c>
      <c r="BP74" s="24" t="s">
        <v>1485</v>
      </c>
      <c r="BQ74" s="24" t="s">
        <v>1485</v>
      </c>
      <c r="BR74" s="24" t="s">
        <v>1485</v>
      </c>
      <c r="BS74" s="24" t="s">
        <v>1485</v>
      </c>
      <c r="BT74" s="24" t="s">
        <v>1485</v>
      </c>
      <c r="BU74" s="24" t="s">
        <v>151</v>
      </c>
      <c r="BV74" s="24" t="s">
        <v>146</v>
      </c>
      <c r="BW74" s="24" t="s">
        <v>1488</v>
      </c>
      <c r="BX74" s="24" t="s">
        <v>1495</v>
      </c>
      <c r="BY74" s="24" t="s">
        <v>163</v>
      </c>
      <c r="BZ74" s="24" t="s">
        <v>169</v>
      </c>
      <c r="CA74" s="24" t="s">
        <v>1084</v>
      </c>
      <c r="CB74" s="24" t="s">
        <v>183</v>
      </c>
      <c r="CC74" s="24" t="s">
        <v>191</v>
      </c>
      <c r="CD74" s="24" t="s">
        <v>192</v>
      </c>
      <c r="CE74" s="24" t="s">
        <v>155</v>
      </c>
      <c r="CF74" s="24" t="s">
        <v>208</v>
      </c>
      <c r="CG74" s="24" t="s">
        <v>214</v>
      </c>
      <c r="CH74" s="24" t="s">
        <v>1485</v>
      </c>
      <c r="CI74" s="23"/>
      <c r="CJ74" s="24" t="s">
        <v>1604</v>
      </c>
      <c r="CK74" s="24">
        <v>5</v>
      </c>
      <c r="CL74" s="24">
        <v>5</v>
      </c>
      <c r="CM74" s="24">
        <v>4</v>
      </c>
      <c r="CN74" s="23"/>
    </row>
    <row r="75" spans="1:92" x14ac:dyDescent="0.2">
      <c r="A75" s="25">
        <v>42381.42455920139</v>
      </c>
      <c r="B75" s="24">
        <v>3</v>
      </c>
      <c r="C75" s="24">
        <v>5</v>
      </c>
      <c r="D75" s="24">
        <v>5</v>
      </c>
      <c r="E75" s="24">
        <v>1</v>
      </c>
      <c r="F75" s="24">
        <v>2</v>
      </c>
      <c r="G75" s="24">
        <v>5</v>
      </c>
      <c r="H75" s="24">
        <v>5</v>
      </c>
      <c r="I75" s="24">
        <v>4</v>
      </c>
      <c r="J75" s="24">
        <v>3</v>
      </c>
      <c r="K75" s="24">
        <v>5</v>
      </c>
      <c r="L75" s="24">
        <v>4</v>
      </c>
      <c r="M75" s="24">
        <v>3</v>
      </c>
      <c r="N75" s="24">
        <v>3</v>
      </c>
      <c r="O75" s="24">
        <v>3</v>
      </c>
      <c r="P75" s="24">
        <v>4</v>
      </c>
      <c r="Q75" s="24">
        <v>5</v>
      </c>
      <c r="R75" s="24">
        <v>2</v>
      </c>
      <c r="S75" s="24">
        <v>3</v>
      </c>
      <c r="T75" s="24">
        <v>4</v>
      </c>
      <c r="U75" s="23"/>
      <c r="V75" s="23"/>
      <c r="W75" s="24">
        <v>5</v>
      </c>
      <c r="X75" s="24">
        <v>1</v>
      </c>
      <c r="Y75" s="24">
        <v>4</v>
      </c>
      <c r="Z75" s="24">
        <v>2</v>
      </c>
      <c r="AA75" s="24">
        <v>3</v>
      </c>
      <c r="AB75" s="24">
        <v>2</v>
      </c>
      <c r="AC75" s="24">
        <v>4</v>
      </c>
      <c r="AD75" s="24">
        <v>4</v>
      </c>
      <c r="AE75" s="24" t="s">
        <v>5</v>
      </c>
      <c r="AF75" s="24">
        <v>4</v>
      </c>
      <c r="AG75" s="24">
        <v>4</v>
      </c>
      <c r="AH75" s="24">
        <v>3</v>
      </c>
      <c r="AI75" s="24">
        <v>4</v>
      </c>
      <c r="AJ75" s="24">
        <v>3</v>
      </c>
      <c r="AK75" s="24">
        <v>4</v>
      </c>
      <c r="AL75" s="24">
        <v>2</v>
      </c>
      <c r="AM75" s="24">
        <v>2</v>
      </c>
      <c r="AN75" s="24">
        <v>5</v>
      </c>
      <c r="AO75" s="24">
        <v>5</v>
      </c>
      <c r="AP75" s="24">
        <v>5</v>
      </c>
      <c r="AQ75" s="24">
        <v>4</v>
      </c>
      <c r="AR75" s="24">
        <v>5</v>
      </c>
      <c r="AS75" s="24">
        <v>5</v>
      </c>
      <c r="AT75" s="24">
        <v>4</v>
      </c>
      <c r="AU75" s="24">
        <v>2</v>
      </c>
      <c r="AV75" s="24">
        <v>4</v>
      </c>
      <c r="AW75" s="24">
        <v>4</v>
      </c>
      <c r="AX75" s="24">
        <v>5</v>
      </c>
      <c r="AY75" s="24">
        <v>2</v>
      </c>
      <c r="AZ75" s="24">
        <v>4</v>
      </c>
      <c r="BA75" s="24">
        <v>4</v>
      </c>
      <c r="BB75" s="23"/>
      <c r="BC75" s="23"/>
      <c r="BD75" s="23"/>
      <c r="BE75" s="24">
        <v>2</v>
      </c>
      <c r="BF75" s="24">
        <v>4</v>
      </c>
      <c r="BG75" s="24">
        <v>3</v>
      </c>
      <c r="BH75" s="24">
        <v>1</v>
      </c>
      <c r="BI75" s="24">
        <v>1</v>
      </c>
      <c r="BJ75" s="24">
        <v>1</v>
      </c>
      <c r="BK75" s="24" t="s">
        <v>931</v>
      </c>
      <c r="BL75" s="24" t="s">
        <v>931</v>
      </c>
      <c r="BM75" s="24" t="s">
        <v>931</v>
      </c>
      <c r="BN75" s="24" t="s">
        <v>931</v>
      </c>
      <c r="BO75" s="24" t="s">
        <v>151</v>
      </c>
      <c r="BP75" s="24" t="s">
        <v>931</v>
      </c>
      <c r="BQ75" s="24" t="s">
        <v>931</v>
      </c>
      <c r="BR75" s="24" t="s">
        <v>931</v>
      </c>
      <c r="BS75" s="24" t="s">
        <v>931</v>
      </c>
      <c r="BT75" s="24" t="s">
        <v>931</v>
      </c>
      <c r="BU75" s="24" t="s">
        <v>151</v>
      </c>
      <c r="BV75" s="24" t="s">
        <v>1486</v>
      </c>
      <c r="BW75" s="24" t="s">
        <v>1488</v>
      </c>
      <c r="BX75" s="24" t="s">
        <v>1495</v>
      </c>
      <c r="BY75" s="24" t="s">
        <v>163</v>
      </c>
      <c r="BZ75" s="24" t="s">
        <v>169</v>
      </c>
      <c r="CA75" s="24" t="s">
        <v>177</v>
      </c>
      <c r="CB75" s="24" t="s">
        <v>183</v>
      </c>
      <c r="CC75" s="24" t="s">
        <v>345</v>
      </c>
      <c r="CD75" s="24" t="s">
        <v>153</v>
      </c>
      <c r="CE75" s="24" t="s">
        <v>1027</v>
      </c>
      <c r="CF75" s="24" t="s">
        <v>208</v>
      </c>
      <c r="CG75" s="24" t="s">
        <v>214</v>
      </c>
      <c r="CH75" s="24" t="s">
        <v>931</v>
      </c>
      <c r="CI75" s="23"/>
      <c r="CJ75" s="23"/>
      <c r="CK75" s="24">
        <v>1</v>
      </c>
      <c r="CL75" s="24">
        <v>1</v>
      </c>
      <c r="CM75" s="24">
        <v>1</v>
      </c>
      <c r="CN75" s="23"/>
    </row>
    <row r="76" spans="1:92" x14ac:dyDescent="0.2">
      <c r="A76" s="25">
        <v>42381.425146180554</v>
      </c>
      <c r="B76" s="24">
        <v>5</v>
      </c>
      <c r="C76" s="24">
        <v>5</v>
      </c>
      <c r="D76" s="24">
        <v>5</v>
      </c>
      <c r="E76" s="24">
        <v>5</v>
      </c>
      <c r="F76" s="24">
        <v>3</v>
      </c>
      <c r="G76" s="24">
        <v>5</v>
      </c>
      <c r="H76" s="24">
        <v>3</v>
      </c>
      <c r="I76" s="24">
        <v>2</v>
      </c>
      <c r="J76" s="24">
        <v>3</v>
      </c>
      <c r="K76" s="24">
        <v>1</v>
      </c>
      <c r="L76" s="24">
        <v>1</v>
      </c>
      <c r="M76" s="24">
        <v>3</v>
      </c>
      <c r="N76" s="24">
        <v>4</v>
      </c>
      <c r="O76" s="24">
        <v>3</v>
      </c>
      <c r="P76" s="24">
        <v>5</v>
      </c>
      <c r="Q76" s="24">
        <v>5</v>
      </c>
      <c r="R76" s="24">
        <v>4</v>
      </c>
      <c r="S76" s="24">
        <v>1</v>
      </c>
      <c r="T76" s="24">
        <v>2</v>
      </c>
      <c r="U76" s="23"/>
      <c r="V76" s="23"/>
      <c r="W76" s="24">
        <v>4</v>
      </c>
      <c r="X76" s="24">
        <v>3</v>
      </c>
      <c r="Y76" s="24">
        <v>4</v>
      </c>
      <c r="Z76" s="24">
        <v>4</v>
      </c>
      <c r="AA76" s="24">
        <v>4</v>
      </c>
      <c r="AB76" s="24">
        <v>3</v>
      </c>
      <c r="AC76" s="24">
        <v>3</v>
      </c>
      <c r="AD76" s="24">
        <v>2</v>
      </c>
      <c r="AE76" s="24">
        <v>3</v>
      </c>
      <c r="AF76" s="24">
        <v>5</v>
      </c>
      <c r="AG76" s="24">
        <v>2</v>
      </c>
      <c r="AH76" s="24">
        <v>3</v>
      </c>
      <c r="AI76" s="24">
        <v>4</v>
      </c>
      <c r="AJ76" s="24">
        <v>5</v>
      </c>
      <c r="AK76" s="24">
        <v>5</v>
      </c>
      <c r="AL76" s="24">
        <v>5</v>
      </c>
      <c r="AM76" s="24">
        <v>3</v>
      </c>
      <c r="AN76" s="24">
        <v>5</v>
      </c>
      <c r="AO76" s="24">
        <v>3</v>
      </c>
      <c r="AP76" s="24">
        <v>3</v>
      </c>
      <c r="AQ76" s="24">
        <v>4</v>
      </c>
      <c r="AR76" s="24">
        <v>2</v>
      </c>
      <c r="AS76" s="24">
        <v>3</v>
      </c>
      <c r="AT76" s="24">
        <v>2</v>
      </c>
      <c r="AU76" s="24">
        <v>4</v>
      </c>
      <c r="AV76" s="24">
        <v>4</v>
      </c>
      <c r="AW76" s="24">
        <v>5</v>
      </c>
      <c r="AX76" s="24">
        <v>5</v>
      </c>
      <c r="AY76" s="24">
        <v>4</v>
      </c>
      <c r="AZ76" s="24">
        <v>1</v>
      </c>
      <c r="BA76" s="24">
        <v>3</v>
      </c>
      <c r="BB76" s="23"/>
      <c r="BC76" s="23"/>
      <c r="BD76" s="23"/>
      <c r="BE76" s="24">
        <v>5</v>
      </c>
      <c r="BF76" s="24">
        <v>5</v>
      </c>
      <c r="BG76" s="24">
        <v>4</v>
      </c>
      <c r="BH76" s="24">
        <v>3</v>
      </c>
      <c r="BI76" s="24">
        <v>4</v>
      </c>
      <c r="BJ76" s="24">
        <v>5</v>
      </c>
      <c r="BK76" s="24" t="s">
        <v>151</v>
      </c>
      <c r="BL76" s="24" t="s">
        <v>151</v>
      </c>
      <c r="BM76" s="24" t="s">
        <v>151</v>
      </c>
      <c r="BN76" s="24" t="s">
        <v>151</v>
      </c>
      <c r="BO76" s="24" t="s">
        <v>151</v>
      </c>
      <c r="BP76" s="24" t="s">
        <v>931</v>
      </c>
      <c r="BQ76" s="24" t="s">
        <v>151</v>
      </c>
      <c r="BR76" s="24" t="s">
        <v>151</v>
      </c>
      <c r="BS76" s="24" t="s">
        <v>151</v>
      </c>
      <c r="BT76" s="24" t="s">
        <v>151</v>
      </c>
      <c r="BU76" s="24" t="s">
        <v>151</v>
      </c>
      <c r="BV76" s="24" t="s">
        <v>1571</v>
      </c>
      <c r="BW76" s="24" t="s">
        <v>1605</v>
      </c>
      <c r="BX76" s="24" t="s">
        <v>1495</v>
      </c>
      <c r="BY76" s="24" t="s">
        <v>162</v>
      </c>
      <c r="BZ76" s="24" t="s">
        <v>171</v>
      </c>
      <c r="CA76" s="24" t="s">
        <v>176</v>
      </c>
      <c r="CB76" s="24" t="s">
        <v>183</v>
      </c>
      <c r="CC76" s="24" t="s">
        <v>738</v>
      </c>
      <c r="CD76" s="24" t="s">
        <v>202</v>
      </c>
      <c r="CE76" s="24" t="s">
        <v>383</v>
      </c>
      <c r="CF76" s="24" t="s">
        <v>208</v>
      </c>
      <c r="CG76" s="24" t="s">
        <v>214</v>
      </c>
      <c r="CH76" s="24" t="s">
        <v>151</v>
      </c>
      <c r="CI76" s="23"/>
      <c r="CJ76" s="23"/>
      <c r="CK76" s="24">
        <v>4</v>
      </c>
      <c r="CL76" s="24">
        <v>5</v>
      </c>
      <c r="CM76" s="24">
        <v>1</v>
      </c>
      <c r="CN76" s="23"/>
    </row>
    <row r="77" spans="1:92" x14ac:dyDescent="0.2">
      <c r="A77" s="25">
        <v>42381.42601815972</v>
      </c>
      <c r="B77" s="24">
        <v>3</v>
      </c>
      <c r="C77" s="24">
        <v>5</v>
      </c>
      <c r="D77" s="24">
        <v>5</v>
      </c>
      <c r="E77" s="24">
        <v>5</v>
      </c>
      <c r="F77" s="24">
        <v>1</v>
      </c>
      <c r="G77" s="24">
        <v>5</v>
      </c>
      <c r="H77" s="24">
        <v>2</v>
      </c>
      <c r="I77" s="24">
        <v>3</v>
      </c>
      <c r="J77" s="24">
        <v>4</v>
      </c>
      <c r="K77" s="24">
        <v>4</v>
      </c>
      <c r="L77" s="24">
        <v>2</v>
      </c>
      <c r="M77" s="24">
        <v>2</v>
      </c>
      <c r="N77" s="24">
        <v>3</v>
      </c>
      <c r="O77" s="24">
        <v>5</v>
      </c>
      <c r="P77" s="24">
        <v>4</v>
      </c>
      <c r="Q77" s="24">
        <v>3</v>
      </c>
      <c r="R77" s="24">
        <v>4</v>
      </c>
      <c r="S77" s="24">
        <v>2</v>
      </c>
      <c r="T77" s="24">
        <v>1</v>
      </c>
      <c r="U77" s="23"/>
      <c r="V77" s="23"/>
      <c r="W77" s="24">
        <v>5</v>
      </c>
      <c r="X77" s="24">
        <v>4</v>
      </c>
      <c r="Y77" s="24">
        <v>5</v>
      </c>
      <c r="Z77" s="24">
        <v>5</v>
      </c>
      <c r="AA77" s="24">
        <v>1</v>
      </c>
      <c r="AB77" s="24">
        <v>3</v>
      </c>
      <c r="AC77" s="24">
        <v>4</v>
      </c>
      <c r="AD77" s="24">
        <v>2</v>
      </c>
      <c r="AE77" s="24">
        <v>4</v>
      </c>
      <c r="AF77" s="24">
        <v>5</v>
      </c>
      <c r="AG77" s="24">
        <v>5</v>
      </c>
      <c r="AH77" s="24">
        <v>5</v>
      </c>
      <c r="AI77" s="24">
        <v>3</v>
      </c>
      <c r="AJ77" s="24">
        <v>4</v>
      </c>
      <c r="AK77" s="24">
        <v>5</v>
      </c>
      <c r="AL77" s="24">
        <v>3</v>
      </c>
      <c r="AM77" s="24">
        <v>1</v>
      </c>
      <c r="AN77" s="24">
        <v>5</v>
      </c>
      <c r="AO77" s="24">
        <v>3</v>
      </c>
      <c r="AP77" s="24">
        <v>4</v>
      </c>
      <c r="AQ77" s="24">
        <v>3</v>
      </c>
      <c r="AR77" s="24">
        <v>5</v>
      </c>
      <c r="AS77" s="24">
        <v>2</v>
      </c>
      <c r="AT77" s="24">
        <v>3</v>
      </c>
      <c r="AU77" s="24">
        <v>2</v>
      </c>
      <c r="AV77" s="24">
        <v>5</v>
      </c>
      <c r="AW77" s="24">
        <v>4</v>
      </c>
      <c r="AX77" s="24">
        <v>5</v>
      </c>
      <c r="AY77" s="24">
        <v>5</v>
      </c>
      <c r="AZ77" s="24">
        <v>2</v>
      </c>
      <c r="BA77" s="24">
        <v>1</v>
      </c>
      <c r="BB77" s="23"/>
      <c r="BC77" s="23"/>
      <c r="BD77" s="23"/>
      <c r="BE77" s="24">
        <v>5</v>
      </c>
      <c r="BF77" s="24">
        <v>5</v>
      </c>
      <c r="BG77" s="24">
        <v>4</v>
      </c>
      <c r="BH77" s="24">
        <v>5</v>
      </c>
      <c r="BI77" s="24">
        <v>5</v>
      </c>
      <c r="BJ77" s="24">
        <v>5</v>
      </c>
      <c r="BK77" s="24" t="s">
        <v>931</v>
      </c>
      <c r="BL77" s="24" t="s">
        <v>151</v>
      </c>
      <c r="BM77" s="24" t="s">
        <v>151</v>
      </c>
      <c r="BN77" s="24" t="s">
        <v>931</v>
      </c>
      <c r="BO77" s="24" t="s">
        <v>151</v>
      </c>
      <c r="BP77" s="24" t="s">
        <v>151</v>
      </c>
      <c r="BQ77" s="24" t="s">
        <v>151</v>
      </c>
      <c r="BR77" s="24" t="s">
        <v>931</v>
      </c>
      <c r="BS77" s="24" t="s">
        <v>931</v>
      </c>
      <c r="BT77" s="24" t="s">
        <v>931</v>
      </c>
      <c r="BU77" s="24" t="s">
        <v>151</v>
      </c>
      <c r="BV77" s="24" t="s">
        <v>150</v>
      </c>
      <c r="BW77" s="24" t="s">
        <v>1488</v>
      </c>
      <c r="BX77" s="24" t="s">
        <v>1495</v>
      </c>
      <c r="BY77" s="24" t="s">
        <v>162</v>
      </c>
      <c r="BZ77" s="24" t="s">
        <v>172</v>
      </c>
      <c r="CA77" s="24" t="s">
        <v>176</v>
      </c>
      <c r="CB77" s="24" t="s">
        <v>183</v>
      </c>
      <c r="CC77" s="24" t="s">
        <v>1606</v>
      </c>
      <c r="CD77" s="24" t="s">
        <v>202</v>
      </c>
      <c r="CE77" s="24" t="s">
        <v>346</v>
      </c>
      <c r="CF77" s="24" t="s">
        <v>208</v>
      </c>
      <c r="CG77" s="24" t="s">
        <v>214</v>
      </c>
      <c r="CH77" s="24" t="s">
        <v>931</v>
      </c>
      <c r="CI77" s="23"/>
      <c r="CJ77" s="23"/>
      <c r="CK77" s="24">
        <v>4</v>
      </c>
      <c r="CL77" s="24">
        <v>3</v>
      </c>
      <c r="CM77" s="24">
        <v>1</v>
      </c>
      <c r="CN77" s="23"/>
    </row>
    <row r="78" spans="1:92" x14ac:dyDescent="0.2">
      <c r="A78" s="25">
        <v>42381.427491319446</v>
      </c>
      <c r="B78" s="24">
        <v>2</v>
      </c>
      <c r="C78" s="24">
        <v>4</v>
      </c>
      <c r="D78" s="24">
        <v>3</v>
      </c>
      <c r="E78" s="24">
        <v>3</v>
      </c>
      <c r="F78" s="24">
        <v>4</v>
      </c>
      <c r="G78" s="24">
        <v>3</v>
      </c>
      <c r="H78" s="24">
        <v>2</v>
      </c>
      <c r="I78" s="24">
        <v>5</v>
      </c>
      <c r="J78" s="24">
        <v>4</v>
      </c>
      <c r="K78" s="24">
        <v>3</v>
      </c>
      <c r="L78" s="24">
        <v>3</v>
      </c>
      <c r="M78" s="24">
        <v>3</v>
      </c>
      <c r="N78" s="24">
        <v>4</v>
      </c>
      <c r="O78" s="24">
        <v>2</v>
      </c>
      <c r="P78" s="24">
        <v>3</v>
      </c>
      <c r="Q78" s="24">
        <v>3</v>
      </c>
      <c r="R78" s="24">
        <v>1</v>
      </c>
      <c r="S78" s="24">
        <v>2</v>
      </c>
      <c r="T78" s="24">
        <v>4</v>
      </c>
      <c r="U78" s="23"/>
      <c r="V78" s="23"/>
      <c r="W78" s="24" t="s">
        <v>5</v>
      </c>
      <c r="X78" s="24" t="s">
        <v>5</v>
      </c>
      <c r="Y78" s="24" t="s">
        <v>5</v>
      </c>
      <c r="Z78" s="24" t="s">
        <v>5</v>
      </c>
      <c r="AA78" s="24" t="s">
        <v>5</v>
      </c>
      <c r="AB78" s="24" t="s">
        <v>5</v>
      </c>
      <c r="AC78" s="24" t="s">
        <v>5</v>
      </c>
      <c r="AD78" s="24" t="s">
        <v>5</v>
      </c>
      <c r="AE78" s="24" t="s">
        <v>5</v>
      </c>
      <c r="AF78" s="24" t="s">
        <v>5</v>
      </c>
      <c r="AG78" s="24" t="s">
        <v>5</v>
      </c>
      <c r="AH78" s="24" t="s">
        <v>5</v>
      </c>
      <c r="AI78" s="24" t="s">
        <v>5</v>
      </c>
      <c r="AJ78" s="24">
        <v>3</v>
      </c>
      <c r="AK78" s="24">
        <v>4</v>
      </c>
      <c r="AL78" s="24">
        <v>4</v>
      </c>
      <c r="AM78" s="24">
        <v>4</v>
      </c>
      <c r="AN78" s="24">
        <v>4</v>
      </c>
      <c r="AO78" s="24">
        <v>4</v>
      </c>
      <c r="AP78" s="24">
        <v>4</v>
      </c>
      <c r="AQ78" s="24">
        <v>4</v>
      </c>
      <c r="AR78" s="24">
        <v>4</v>
      </c>
      <c r="AS78" s="24">
        <v>3</v>
      </c>
      <c r="AT78" s="24">
        <v>3</v>
      </c>
      <c r="AU78" s="24">
        <v>3</v>
      </c>
      <c r="AV78" s="24">
        <v>3</v>
      </c>
      <c r="AW78" s="24">
        <v>4</v>
      </c>
      <c r="AX78" s="24">
        <v>4</v>
      </c>
      <c r="AY78" s="24">
        <v>3</v>
      </c>
      <c r="AZ78" s="24">
        <v>4</v>
      </c>
      <c r="BA78" s="24">
        <v>3</v>
      </c>
      <c r="BB78" s="23"/>
      <c r="BC78" s="23"/>
      <c r="BD78" s="23"/>
      <c r="BE78" s="24">
        <v>4</v>
      </c>
      <c r="BF78" s="24">
        <v>5</v>
      </c>
      <c r="BG78" s="24">
        <v>4</v>
      </c>
      <c r="BH78" s="24">
        <v>3</v>
      </c>
      <c r="BI78" s="24">
        <v>3</v>
      </c>
      <c r="BJ78" s="24">
        <v>4</v>
      </c>
      <c r="BK78" s="24" t="s">
        <v>931</v>
      </c>
      <c r="BL78" s="24" t="s">
        <v>931</v>
      </c>
      <c r="BM78" s="24" t="s">
        <v>931</v>
      </c>
      <c r="BN78" s="24" t="s">
        <v>931</v>
      </c>
      <c r="BO78" s="24" t="s">
        <v>151</v>
      </c>
      <c r="BP78" s="24" t="s">
        <v>931</v>
      </c>
      <c r="BQ78" s="24" t="s">
        <v>1485</v>
      </c>
      <c r="BR78" s="24" t="s">
        <v>1485</v>
      </c>
      <c r="BS78" s="24" t="s">
        <v>1485</v>
      </c>
      <c r="BT78" s="24" t="s">
        <v>1485</v>
      </c>
      <c r="BU78" s="24" t="s">
        <v>151</v>
      </c>
      <c r="BV78" s="24" t="s">
        <v>147</v>
      </c>
      <c r="BW78" s="24" t="s">
        <v>1488</v>
      </c>
      <c r="BX78" s="24" t="s">
        <v>1495</v>
      </c>
      <c r="BY78" s="24" t="s">
        <v>163</v>
      </c>
      <c r="BZ78" s="24" t="s">
        <v>170</v>
      </c>
      <c r="CA78" s="24" t="s">
        <v>176</v>
      </c>
      <c r="CB78" s="24" t="s">
        <v>183</v>
      </c>
      <c r="CC78" s="24" t="s">
        <v>1607</v>
      </c>
      <c r="CD78" s="24" t="s">
        <v>204</v>
      </c>
      <c r="CE78" s="24" t="s">
        <v>320</v>
      </c>
      <c r="CF78" s="24" t="s">
        <v>208</v>
      </c>
      <c r="CG78" s="24" t="s">
        <v>214</v>
      </c>
      <c r="CH78" s="24" t="s">
        <v>1485</v>
      </c>
      <c r="CI78" s="23"/>
      <c r="CJ78" s="23"/>
      <c r="CK78" s="24">
        <v>3</v>
      </c>
      <c r="CL78" s="24">
        <v>4</v>
      </c>
      <c r="CM78" s="24">
        <v>2</v>
      </c>
      <c r="CN78" s="23"/>
    </row>
    <row r="79" spans="1:92" x14ac:dyDescent="0.2">
      <c r="A79" s="25">
        <v>42381.428644918982</v>
      </c>
      <c r="B79" s="24">
        <v>4</v>
      </c>
      <c r="C79" s="24">
        <v>5</v>
      </c>
      <c r="D79" s="24">
        <v>4</v>
      </c>
      <c r="E79" s="24">
        <v>4</v>
      </c>
      <c r="F79" s="24">
        <v>1</v>
      </c>
      <c r="G79" s="24">
        <v>5</v>
      </c>
      <c r="H79" s="24">
        <v>4</v>
      </c>
      <c r="I79" s="24">
        <v>5</v>
      </c>
      <c r="J79" s="24">
        <v>5</v>
      </c>
      <c r="K79" s="24">
        <v>4</v>
      </c>
      <c r="L79" s="24">
        <v>4</v>
      </c>
      <c r="M79" s="24">
        <v>3</v>
      </c>
      <c r="N79" s="24">
        <v>4</v>
      </c>
      <c r="O79" s="24">
        <v>4</v>
      </c>
      <c r="P79" s="24">
        <v>5</v>
      </c>
      <c r="Q79" s="24">
        <v>4</v>
      </c>
      <c r="R79" s="24">
        <v>4</v>
      </c>
      <c r="S79" s="24">
        <v>3</v>
      </c>
      <c r="T79" s="24">
        <v>4</v>
      </c>
      <c r="U79" s="23"/>
      <c r="V79" s="23"/>
      <c r="W79" s="24">
        <v>5</v>
      </c>
      <c r="X79" s="24">
        <v>4</v>
      </c>
      <c r="Y79" s="24">
        <v>5</v>
      </c>
      <c r="Z79" s="24">
        <v>4</v>
      </c>
      <c r="AA79" s="24">
        <v>5</v>
      </c>
      <c r="AB79" s="24">
        <v>4</v>
      </c>
      <c r="AC79" s="24">
        <v>5</v>
      </c>
      <c r="AD79" s="24">
        <v>4</v>
      </c>
      <c r="AE79" s="24">
        <v>4</v>
      </c>
      <c r="AF79" s="24">
        <v>5</v>
      </c>
      <c r="AG79" s="24">
        <v>4</v>
      </c>
      <c r="AH79" s="24">
        <v>4</v>
      </c>
      <c r="AI79" s="24">
        <v>4</v>
      </c>
      <c r="AJ79" s="24">
        <v>5</v>
      </c>
      <c r="AK79" s="24">
        <v>5</v>
      </c>
      <c r="AL79" s="24">
        <v>5</v>
      </c>
      <c r="AM79" s="24">
        <v>3</v>
      </c>
      <c r="AN79" s="24">
        <v>5</v>
      </c>
      <c r="AO79" s="24">
        <v>5</v>
      </c>
      <c r="AP79" s="24">
        <v>5</v>
      </c>
      <c r="AQ79" s="24">
        <v>5</v>
      </c>
      <c r="AR79" s="24">
        <v>5</v>
      </c>
      <c r="AS79" s="24">
        <v>5</v>
      </c>
      <c r="AT79" s="24">
        <v>4</v>
      </c>
      <c r="AU79" s="24">
        <v>4</v>
      </c>
      <c r="AV79" s="24">
        <v>4</v>
      </c>
      <c r="AW79" s="24">
        <v>5</v>
      </c>
      <c r="AX79" s="24">
        <v>5</v>
      </c>
      <c r="AY79" s="24">
        <v>4</v>
      </c>
      <c r="AZ79" s="24">
        <v>3</v>
      </c>
      <c r="BA79" s="24">
        <v>4</v>
      </c>
      <c r="BB79" s="23"/>
      <c r="BC79" s="23"/>
      <c r="BD79" s="23"/>
      <c r="BE79" s="24">
        <v>4</v>
      </c>
      <c r="BF79" s="24">
        <v>5</v>
      </c>
      <c r="BG79" s="24">
        <v>4</v>
      </c>
      <c r="BH79" s="24">
        <v>4</v>
      </c>
      <c r="BI79" s="24">
        <v>5</v>
      </c>
      <c r="BJ79" s="24">
        <v>4</v>
      </c>
      <c r="BK79" s="24" t="s">
        <v>151</v>
      </c>
      <c r="BL79" s="24" t="s">
        <v>151</v>
      </c>
      <c r="BM79" s="24" t="s">
        <v>151</v>
      </c>
      <c r="BN79" s="24" t="s">
        <v>151</v>
      </c>
      <c r="BO79" s="24" t="s">
        <v>151</v>
      </c>
      <c r="BP79" s="24" t="s">
        <v>151</v>
      </c>
      <c r="BQ79" s="24" t="s">
        <v>931</v>
      </c>
      <c r="BR79" s="24" t="s">
        <v>151</v>
      </c>
      <c r="BS79" s="24" t="s">
        <v>151</v>
      </c>
      <c r="BT79" s="24" t="s">
        <v>151</v>
      </c>
      <c r="BU79" s="24" t="s">
        <v>151</v>
      </c>
      <c r="BV79" s="24" t="s">
        <v>1498</v>
      </c>
      <c r="BW79" s="24" t="s">
        <v>923</v>
      </c>
      <c r="BX79" s="24" t="s">
        <v>937</v>
      </c>
      <c r="BY79" s="24" t="s">
        <v>162</v>
      </c>
      <c r="BZ79" s="24" t="s">
        <v>170</v>
      </c>
      <c r="CA79" s="24" t="s">
        <v>177</v>
      </c>
      <c r="CB79" s="24" t="s">
        <v>183</v>
      </c>
      <c r="CC79" s="24" t="s">
        <v>191</v>
      </c>
      <c r="CD79" s="24" t="s">
        <v>192</v>
      </c>
      <c r="CE79" s="24" t="s">
        <v>510</v>
      </c>
      <c r="CF79" s="24" t="s">
        <v>208</v>
      </c>
      <c r="CG79" s="24" t="s">
        <v>214</v>
      </c>
      <c r="CH79" s="24" t="s">
        <v>151</v>
      </c>
      <c r="CI79" s="23"/>
      <c r="CJ79" s="23"/>
      <c r="CK79" s="24">
        <v>3</v>
      </c>
      <c r="CL79" s="24">
        <v>3</v>
      </c>
      <c r="CM79" s="24">
        <v>3</v>
      </c>
      <c r="CN79" s="23"/>
    </row>
    <row r="80" spans="1:92" x14ac:dyDescent="0.2">
      <c r="A80" s="25">
        <v>42381.429659976857</v>
      </c>
      <c r="B80" s="24">
        <v>4</v>
      </c>
      <c r="C80" s="24">
        <v>5</v>
      </c>
      <c r="D80" s="24">
        <v>5</v>
      </c>
      <c r="E80" s="24">
        <v>2</v>
      </c>
      <c r="F80" s="24">
        <v>1</v>
      </c>
      <c r="G80" s="24">
        <v>5</v>
      </c>
      <c r="H80" s="24">
        <v>5</v>
      </c>
      <c r="I80" s="24">
        <v>4</v>
      </c>
      <c r="J80" s="24">
        <v>3</v>
      </c>
      <c r="K80" s="24">
        <v>3</v>
      </c>
      <c r="L80" s="24">
        <v>1</v>
      </c>
      <c r="M80" s="24">
        <v>1</v>
      </c>
      <c r="N80" s="24">
        <v>2</v>
      </c>
      <c r="O80" s="24">
        <v>3</v>
      </c>
      <c r="P80" s="24">
        <v>4</v>
      </c>
      <c r="Q80" s="24">
        <v>3</v>
      </c>
      <c r="R80" s="24">
        <v>1</v>
      </c>
      <c r="S80" s="24">
        <v>2</v>
      </c>
      <c r="T80" s="24">
        <v>1</v>
      </c>
      <c r="U80" s="23"/>
      <c r="V80" s="23"/>
      <c r="W80" s="24">
        <v>1</v>
      </c>
      <c r="X80" s="24">
        <v>4</v>
      </c>
      <c r="Y80" s="24">
        <v>3</v>
      </c>
      <c r="Z80" s="24">
        <v>1</v>
      </c>
      <c r="AA80" s="24" t="s">
        <v>5</v>
      </c>
      <c r="AB80" s="24" t="s">
        <v>5</v>
      </c>
      <c r="AC80" s="24">
        <v>4</v>
      </c>
      <c r="AD80" s="24" t="s">
        <v>5</v>
      </c>
      <c r="AE80" s="24">
        <v>3</v>
      </c>
      <c r="AF80" s="24" t="s">
        <v>5</v>
      </c>
      <c r="AG80" s="24" t="s">
        <v>5</v>
      </c>
      <c r="AH80" s="24">
        <v>5</v>
      </c>
      <c r="AI80" s="24">
        <v>3</v>
      </c>
      <c r="AJ80" s="24">
        <v>5</v>
      </c>
      <c r="AK80" s="24">
        <v>5</v>
      </c>
      <c r="AL80" s="24">
        <v>1</v>
      </c>
      <c r="AM80" s="24">
        <v>1</v>
      </c>
      <c r="AN80" s="24">
        <v>3</v>
      </c>
      <c r="AO80" s="24">
        <v>4</v>
      </c>
      <c r="AP80" s="24">
        <v>3</v>
      </c>
      <c r="AQ80" s="24">
        <v>4</v>
      </c>
      <c r="AR80" s="24">
        <v>2</v>
      </c>
      <c r="AS80" s="24">
        <v>2</v>
      </c>
      <c r="AT80" s="24">
        <v>2</v>
      </c>
      <c r="AU80" s="24">
        <v>1</v>
      </c>
      <c r="AV80" s="24">
        <v>1</v>
      </c>
      <c r="AW80" s="24">
        <v>4</v>
      </c>
      <c r="AX80" s="24">
        <v>3</v>
      </c>
      <c r="AY80" s="24">
        <v>1</v>
      </c>
      <c r="AZ80" s="24">
        <v>1</v>
      </c>
      <c r="BA80" s="24">
        <v>2</v>
      </c>
      <c r="BB80" s="23"/>
      <c r="BC80" s="23"/>
      <c r="BD80" s="23"/>
      <c r="BE80" s="24">
        <v>5</v>
      </c>
      <c r="BF80" s="24">
        <v>4</v>
      </c>
      <c r="BG80" s="24">
        <v>2</v>
      </c>
      <c r="BH80" s="24">
        <v>2</v>
      </c>
      <c r="BI80" s="24">
        <v>3</v>
      </c>
      <c r="BJ80" s="24">
        <v>3</v>
      </c>
      <c r="BK80" s="24" t="s">
        <v>151</v>
      </c>
      <c r="BL80" s="24" t="s">
        <v>151</v>
      </c>
      <c r="BM80" s="24" t="s">
        <v>931</v>
      </c>
      <c r="BN80" s="24" t="s">
        <v>931</v>
      </c>
      <c r="BO80" s="24" t="s">
        <v>151</v>
      </c>
      <c r="BP80" s="24" t="s">
        <v>931</v>
      </c>
      <c r="BQ80" s="24" t="s">
        <v>931</v>
      </c>
      <c r="BR80" s="24" t="s">
        <v>1485</v>
      </c>
      <c r="BS80" s="24" t="s">
        <v>151</v>
      </c>
      <c r="BT80" s="24" t="s">
        <v>1485</v>
      </c>
      <c r="BU80" s="24" t="s">
        <v>151</v>
      </c>
      <c r="BV80" s="24" t="s">
        <v>150</v>
      </c>
      <c r="BW80" s="24" t="s">
        <v>923</v>
      </c>
      <c r="BX80" s="24" t="s">
        <v>1495</v>
      </c>
      <c r="BY80" s="24" t="s">
        <v>162</v>
      </c>
      <c r="BZ80" s="24" t="s">
        <v>170</v>
      </c>
      <c r="CA80" s="24" t="s">
        <v>177</v>
      </c>
      <c r="CB80" s="24" t="s">
        <v>183</v>
      </c>
      <c r="CC80" s="24" t="s">
        <v>345</v>
      </c>
      <c r="CD80" s="24" t="s">
        <v>204</v>
      </c>
      <c r="CE80" s="24" t="s">
        <v>498</v>
      </c>
      <c r="CF80" s="24" t="s">
        <v>208</v>
      </c>
      <c r="CG80" s="24" t="s">
        <v>214</v>
      </c>
      <c r="CH80" s="24" t="s">
        <v>1485</v>
      </c>
      <c r="CI80" s="23"/>
      <c r="CJ80" s="23"/>
      <c r="CK80" s="24">
        <v>4</v>
      </c>
      <c r="CL80" s="24">
        <v>2</v>
      </c>
      <c r="CM80" s="24">
        <v>4</v>
      </c>
      <c r="CN80" s="23"/>
    </row>
    <row r="81" spans="1:92" x14ac:dyDescent="0.2">
      <c r="A81" s="25">
        <v>42381.431879201387</v>
      </c>
      <c r="B81" s="24">
        <v>4</v>
      </c>
      <c r="C81" s="24">
        <v>1</v>
      </c>
      <c r="D81" s="24">
        <v>4</v>
      </c>
      <c r="E81" s="24">
        <v>3</v>
      </c>
      <c r="F81" s="24">
        <v>2</v>
      </c>
      <c r="G81" s="24">
        <v>5</v>
      </c>
      <c r="H81" s="24">
        <v>3</v>
      </c>
      <c r="I81" s="24">
        <v>3</v>
      </c>
      <c r="J81" s="24">
        <v>2</v>
      </c>
      <c r="K81" s="24">
        <v>5</v>
      </c>
      <c r="L81" s="24">
        <v>5</v>
      </c>
      <c r="M81" s="24">
        <v>2</v>
      </c>
      <c r="N81" s="24">
        <v>1</v>
      </c>
      <c r="O81" s="24">
        <v>4</v>
      </c>
      <c r="P81" s="24">
        <v>3</v>
      </c>
      <c r="Q81" s="24">
        <v>4</v>
      </c>
      <c r="R81" s="24">
        <v>4</v>
      </c>
      <c r="S81" s="24">
        <v>3</v>
      </c>
      <c r="T81" s="24">
        <v>2</v>
      </c>
      <c r="U81" s="23"/>
      <c r="V81" s="23"/>
      <c r="W81" s="24">
        <v>2</v>
      </c>
      <c r="X81" s="24">
        <v>1</v>
      </c>
      <c r="Y81" s="24">
        <v>5</v>
      </c>
      <c r="Z81" s="24">
        <v>1</v>
      </c>
      <c r="AA81" s="24">
        <v>5</v>
      </c>
      <c r="AB81" s="24">
        <v>5</v>
      </c>
      <c r="AC81" s="24">
        <v>1</v>
      </c>
      <c r="AD81" s="24" t="s">
        <v>5</v>
      </c>
      <c r="AE81" s="24" t="s">
        <v>5</v>
      </c>
      <c r="AF81" s="24">
        <v>2</v>
      </c>
      <c r="AG81" s="24">
        <v>4</v>
      </c>
      <c r="AH81" s="24">
        <v>4</v>
      </c>
      <c r="AI81" s="24">
        <v>5</v>
      </c>
      <c r="AJ81" s="24">
        <v>2</v>
      </c>
      <c r="AK81" s="24">
        <v>1</v>
      </c>
      <c r="AL81" s="24">
        <v>1</v>
      </c>
      <c r="AM81" s="24">
        <v>3</v>
      </c>
      <c r="AN81" s="24">
        <v>5</v>
      </c>
      <c r="AO81" s="24">
        <v>2</v>
      </c>
      <c r="AP81" s="24">
        <v>4</v>
      </c>
      <c r="AQ81" s="24">
        <v>3</v>
      </c>
      <c r="AR81" s="24">
        <v>5</v>
      </c>
      <c r="AS81" s="24">
        <v>5</v>
      </c>
      <c r="AT81" s="24">
        <v>1</v>
      </c>
      <c r="AU81" s="24">
        <v>1</v>
      </c>
      <c r="AV81" s="24">
        <v>4</v>
      </c>
      <c r="AW81" s="24">
        <v>2</v>
      </c>
      <c r="AX81" s="24">
        <v>4</v>
      </c>
      <c r="AY81" s="24">
        <v>4</v>
      </c>
      <c r="AZ81" s="24">
        <v>2</v>
      </c>
      <c r="BA81" s="24">
        <v>2</v>
      </c>
      <c r="BB81" s="23"/>
      <c r="BC81" s="23"/>
      <c r="BD81" s="23"/>
      <c r="BE81" s="24">
        <v>5</v>
      </c>
      <c r="BF81" s="24">
        <v>5</v>
      </c>
      <c r="BG81" s="24">
        <v>5</v>
      </c>
      <c r="BH81" s="24">
        <v>5</v>
      </c>
      <c r="BI81" s="24">
        <v>4</v>
      </c>
      <c r="BJ81" s="24">
        <v>5</v>
      </c>
      <c r="BK81" s="24" t="s">
        <v>151</v>
      </c>
      <c r="BL81" s="24" t="s">
        <v>151</v>
      </c>
      <c r="BM81" s="24" t="s">
        <v>151</v>
      </c>
      <c r="BN81" s="24" t="s">
        <v>931</v>
      </c>
      <c r="BO81" s="24" t="s">
        <v>151</v>
      </c>
      <c r="BP81" s="24" t="s">
        <v>151</v>
      </c>
      <c r="BQ81" s="24" t="s">
        <v>1485</v>
      </c>
      <c r="BR81" s="24" t="s">
        <v>1485</v>
      </c>
      <c r="BS81" s="24" t="s">
        <v>151</v>
      </c>
      <c r="BT81" s="24" t="s">
        <v>151</v>
      </c>
      <c r="BU81" s="24" t="s">
        <v>151</v>
      </c>
      <c r="BV81" s="24" t="s">
        <v>146</v>
      </c>
      <c r="BW81" s="24" t="s">
        <v>1608</v>
      </c>
      <c r="BX81" s="24" t="s">
        <v>1495</v>
      </c>
      <c r="BY81" s="24" t="s">
        <v>162</v>
      </c>
      <c r="BZ81" s="24" t="s">
        <v>171</v>
      </c>
      <c r="CA81" s="24" t="s">
        <v>177</v>
      </c>
      <c r="CB81" s="24" t="s">
        <v>183</v>
      </c>
      <c r="CC81" s="24" t="s">
        <v>1609</v>
      </c>
      <c r="CD81" s="24" t="s">
        <v>202</v>
      </c>
      <c r="CE81" s="24" t="s">
        <v>480</v>
      </c>
      <c r="CF81" s="24" t="s">
        <v>208</v>
      </c>
      <c r="CG81" s="24" t="s">
        <v>214</v>
      </c>
      <c r="CH81" s="24" t="s">
        <v>931</v>
      </c>
      <c r="CI81" s="23"/>
      <c r="CJ81" s="23"/>
      <c r="CK81" s="24">
        <v>4</v>
      </c>
      <c r="CL81" s="24">
        <v>4</v>
      </c>
      <c r="CM81" s="24">
        <v>1</v>
      </c>
      <c r="CN81" s="23"/>
    </row>
    <row r="82" spans="1:92" x14ac:dyDescent="0.2">
      <c r="A82" s="25">
        <v>42381.432087754627</v>
      </c>
      <c r="B82" s="24">
        <v>1</v>
      </c>
      <c r="C82" s="24">
        <v>1</v>
      </c>
      <c r="D82" s="24">
        <v>2</v>
      </c>
      <c r="E82" s="24">
        <v>1</v>
      </c>
      <c r="F82" s="24">
        <v>1</v>
      </c>
      <c r="G82" s="24">
        <v>4</v>
      </c>
      <c r="H82" s="24">
        <v>3</v>
      </c>
      <c r="I82" s="24">
        <v>2</v>
      </c>
      <c r="J82" s="24">
        <v>1</v>
      </c>
      <c r="K82" s="24">
        <v>1</v>
      </c>
      <c r="L82" s="24">
        <v>1</v>
      </c>
      <c r="M82" s="24">
        <v>3</v>
      </c>
      <c r="N82" s="24">
        <v>3</v>
      </c>
      <c r="O82" s="24">
        <v>1</v>
      </c>
      <c r="P82" s="24">
        <v>3</v>
      </c>
      <c r="Q82" s="24">
        <v>1</v>
      </c>
      <c r="R82" s="24">
        <v>1</v>
      </c>
      <c r="S82" s="24">
        <v>4</v>
      </c>
      <c r="T82" s="24">
        <v>2</v>
      </c>
      <c r="U82" s="23"/>
      <c r="V82" s="23"/>
      <c r="W82" s="24">
        <v>1</v>
      </c>
      <c r="X82" s="24">
        <v>1</v>
      </c>
      <c r="Y82" s="24">
        <v>2</v>
      </c>
      <c r="Z82" s="24">
        <v>1</v>
      </c>
      <c r="AA82" s="24">
        <v>1</v>
      </c>
      <c r="AB82" s="24">
        <v>3</v>
      </c>
      <c r="AC82" s="24">
        <v>1</v>
      </c>
      <c r="AD82" s="24">
        <v>1</v>
      </c>
      <c r="AE82" s="24">
        <v>1</v>
      </c>
      <c r="AF82" s="24">
        <v>1</v>
      </c>
      <c r="AG82" s="24">
        <v>1</v>
      </c>
      <c r="AH82" s="24">
        <v>3</v>
      </c>
      <c r="AI82" s="24">
        <v>1</v>
      </c>
      <c r="AJ82" s="24">
        <v>1</v>
      </c>
      <c r="AK82" s="24">
        <v>1</v>
      </c>
      <c r="AL82" s="24">
        <v>1</v>
      </c>
      <c r="AM82" s="24">
        <v>1</v>
      </c>
      <c r="AN82" s="24">
        <v>3</v>
      </c>
      <c r="AO82" s="24">
        <v>3</v>
      </c>
      <c r="AP82" s="24">
        <v>3</v>
      </c>
      <c r="AQ82" s="24">
        <v>2</v>
      </c>
      <c r="AR82" s="24">
        <v>1</v>
      </c>
      <c r="AS82" s="24">
        <v>1</v>
      </c>
      <c r="AT82" s="24">
        <v>2</v>
      </c>
      <c r="AU82" s="24">
        <v>4</v>
      </c>
      <c r="AV82" s="24">
        <v>1</v>
      </c>
      <c r="AW82" s="24">
        <v>4</v>
      </c>
      <c r="AX82" s="24">
        <v>1</v>
      </c>
      <c r="AY82" s="24">
        <v>1</v>
      </c>
      <c r="AZ82" s="24">
        <v>3</v>
      </c>
      <c r="BA82" s="24">
        <v>2</v>
      </c>
      <c r="BB82" s="23"/>
      <c r="BC82" s="23"/>
      <c r="BD82" s="23"/>
      <c r="BE82" s="24">
        <v>3</v>
      </c>
      <c r="BF82" s="24">
        <v>4</v>
      </c>
      <c r="BG82" s="24">
        <v>2</v>
      </c>
      <c r="BH82" s="24">
        <v>3</v>
      </c>
      <c r="BI82" s="24">
        <v>3</v>
      </c>
      <c r="BJ82" s="24">
        <v>3</v>
      </c>
      <c r="BK82" s="24" t="s">
        <v>1485</v>
      </c>
      <c r="BL82" s="24" t="s">
        <v>1485</v>
      </c>
      <c r="BM82" s="24" t="s">
        <v>151</v>
      </c>
      <c r="BN82" s="24" t="s">
        <v>151</v>
      </c>
      <c r="BO82" s="24" t="s">
        <v>151</v>
      </c>
      <c r="BP82" s="24" t="s">
        <v>151</v>
      </c>
      <c r="BQ82" s="24" t="s">
        <v>1485</v>
      </c>
      <c r="BR82" s="24" t="s">
        <v>1485</v>
      </c>
      <c r="BS82" s="24" t="s">
        <v>1485</v>
      </c>
      <c r="BT82" s="24" t="s">
        <v>1485</v>
      </c>
      <c r="BU82" s="24" t="s">
        <v>151</v>
      </c>
      <c r="BV82" s="24" t="s">
        <v>1486</v>
      </c>
      <c r="BW82" s="24" t="s">
        <v>1488</v>
      </c>
      <c r="BX82" s="24" t="s">
        <v>1495</v>
      </c>
      <c r="BY82" s="24" t="s">
        <v>163</v>
      </c>
      <c r="BZ82" s="24" t="s">
        <v>170</v>
      </c>
      <c r="CA82" s="24" t="s">
        <v>176</v>
      </c>
      <c r="CB82" s="24" t="s">
        <v>183</v>
      </c>
      <c r="CC82" s="23"/>
      <c r="CD82" s="24" t="s">
        <v>153</v>
      </c>
      <c r="CE82" s="24" t="s">
        <v>596</v>
      </c>
      <c r="CF82" s="24" t="s">
        <v>208</v>
      </c>
      <c r="CG82" s="24" t="s">
        <v>214</v>
      </c>
      <c r="CH82" s="24" t="s">
        <v>1485</v>
      </c>
      <c r="CI82" s="23"/>
      <c r="CJ82" s="23"/>
      <c r="CK82" s="24">
        <v>1</v>
      </c>
      <c r="CL82" s="24">
        <v>1</v>
      </c>
      <c r="CM82" s="24">
        <v>1</v>
      </c>
      <c r="CN82" s="23"/>
    </row>
    <row r="83" spans="1:92" x14ac:dyDescent="0.2">
      <c r="A83" s="25">
        <v>42381.432634097218</v>
      </c>
      <c r="B83" s="24">
        <v>1</v>
      </c>
      <c r="C83" s="24">
        <v>3</v>
      </c>
      <c r="D83" s="24">
        <v>3</v>
      </c>
      <c r="E83" s="24">
        <v>3</v>
      </c>
      <c r="F83" s="24">
        <v>4</v>
      </c>
      <c r="G83" s="24">
        <v>5</v>
      </c>
      <c r="H83" s="24">
        <v>2</v>
      </c>
      <c r="I83" s="24">
        <v>3</v>
      </c>
      <c r="J83" s="24">
        <v>2</v>
      </c>
      <c r="K83" s="24">
        <v>1</v>
      </c>
      <c r="L83" s="24">
        <v>1</v>
      </c>
      <c r="M83" s="24">
        <v>2</v>
      </c>
      <c r="N83" s="24">
        <v>2</v>
      </c>
      <c r="O83" s="24">
        <v>2</v>
      </c>
      <c r="P83" s="24">
        <v>4</v>
      </c>
      <c r="Q83" s="24">
        <v>4</v>
      </c>
      <c r="R83" s="24">
        <v>3</v>
      </c>
      <c r="S83" s="24">
        <v>1</v>
      </c>
      <c r="T83" s="24">
        <v>3</v>
      </c>
      <c r="U83" s="23"/>
      <c r="V83" s="23"/>
      <c r="W83" s="24">
        <v>4</v>
      </c>
      <c r="X83" s="24">
        <v>2</v>
      </c>
      <c r="Y83" s="24">
        <v>5</v>
      </c>
      <c r="Z83" s="24">
        <v>1</v>
      </c>
      <c r="AA83" s="24">
        <v>4</v>
      </c>
      <c r="AB83" s="24">
        <v>4</v>
      </c>
      <c r="AC83" s="24">
        <v>2</v>
      </c>
      <c r="AD83" s="24">
        <v>3</v>
      </c>
      <c r="AE83" s="24">
        <v>2</v>
      </c>
      <c r="AF83" s="24">
        <v>4</v>
      </c>
      <c r="AG83" s="24">
        <v>3</v>
      </c>
      <c r="AH83" s="24">
        <v>2</v>
      </c>
      <c r="AI83" s="24">
        <v>3</v>
      </c>
      <c r="AJ83" s="24">
        <v>1</v>
      </c>
      <c r="AK83" s="24">
        <v>4</v>
      </c>
      <c r="AL83" s="24">
        <v>2</v>
      </c>
      <c r="AM83" s="24">
        <v>3</v>
      </c>
      <c r="AN83" s="24">
        <v>5</v>
      </c>
      <c r="AO83" s="24">
        <v>1</v>
      </c>
      <c r="AP83" s="24">
        <v>3</v>
      </c>
      <c r="AQ83" s="24">
        <v>2</v>
      </c>
      <c r="AR83" s="24">
        <v>1</v>
      </c>
      <c r="AS83" s="24">
        <v>1</v>
      </c>
      <c r="AT83" s="24">
        <v>4</v>
      </c>
      <c r="AU83" s="24">
        <v>3</v>
      </c>
      <c r="AV83" s="24">
        <v>2</v>
      </c>
      <c r="AW83" s="24">
        <v>5</v>
      </c>
      <c r="AX83" s="24">
        <v>4</v>
      </c>
      <c r="AY83" s="24">
        <v>2</v>
      </c>
      <c r="AZ83" s="24">
        <v>1</v>
      </c>
      <c r="BA83" s="24">
        <v>2</v>
      </c>
      <c r="BB83" s="23"/>
      <c r="BC83" s="23"/>
      <c r="BD83" s="23"/>
      <c r="BE83" s="24">
        <v>4</v>
      </c>
      <c r="BF83" s="24">
        <v>3</v>
      </c>
      <c r="BG83" s="24">
        <v>3</v>
      </c>
      <c r="BH83" s="24">
        <v>4</v>
      </c>
      <c r="BI83" s="24">
        <v>4</v>
      </c>
      <c r="BJ83" s="24">
        <v>4</v>
      </c>
      <c r="BK83" s="24" t="s">
        <v>151</v>
      </c>
      <c r="BL83" s="24" t="s">
        <v>931</v>
      </c>
      <c r="BM83" s="24" t="s">
        <v>151</v>
      </c>
      <c r="BN83" s="24" t="s">
        <v>931</v>
      </c>
      <c r="BO83" s="24" t="s">
        <v>151</v>
      </c>
      <c r="BP83" s="24" t="s">
        <v>931</v>
      </c>
      <c r="BQ83" s="24" t="s">
        <v>931</v>
      </c>
      <c r="BR83" s="24" t="s">
        <v>151</v>
      </c>
      <c r="BS83" s="24" t="s">
        <v>151</v>
      </c>
      <c r="BT83" s="24" t="s">
        <v>151</v>
      </c>
      <c r="BU83" s="24" t="s">
        <v>151</v>
      </c>
      <c r="BV83" s="24" t="s">
        <v>150</v>
      </c>
      <c r="BW83" s="24" t="s">
        <v>1487</v>
      </c>
      <c r="BX83" s="24" t="s">
        <v>1503</v>
      </c>
      <c r="BY83" s="24" t="s">
        <v>163</v>
      </c>
      <c r="BZ83" s="24" t="s">
        <v>170</v>
      </c>
      <c r="CA83" s="24" t="s">
        <v>180</v>
      </c>
      <c r="CB83" s="24" t="s">
        <v>183</v>
      </c>
      <c r="CC83" s="24" t="s">
        <v>515</v>
      </c>
      <c r="CD83" s="24" t="s">
        <v>202</v>
      </c>
      <c r="CE83" s="24" t="s">
        <v>202</v>
      </c>
      <c r="CF83" s="24" t="s">
        <v>1284</v>
      </c>
      <c r="CG83" s="24" t="s">
        <v>216</v>
      </c>
      <c r="CH83" s="24" t="s">
        <v>151</v>
      </c>
      <c r="CI83" s="23"/>
      <c r="CJ83" s="24" t="s">
        <v>1610</v>
      </c>
      <c r="CK83" s="24">
        <v>1</v>
      </c>
      <c r="CL83" s="24">
        <v>2</v>
      </c>
      <c r="CM83" s="24">
        <v>1</v>
      </c>
      <c r="CN83" s="23"/>
    </row>
    <row r="84" spans="1:92" x14ac:dyDescent="0.2">
      <c r="A84" s="25">
        <v>42381.435301481484</v>
      </c>
      <c r="B84" s="24">
        <v>5</v>
      </c>
      <c r="C84" s="24">
        <v>4</v>
      </c>
      <c r="D84" s="24">
        <v>2</v>
      </c>
      <c r="E84" s="24">
        <v>1</v>
      </c>
      <c r="F84" s="24">
        <v>5</v>
      </c>
      <c r="G84" s="24">
        <v>5</v>
      </c>
      <c r="H84" s="24">
        <v>2</v>
      </c>
      <c r="I84" s="24">
        <v>4</v>
      </c>
      <c r="J84" s="24">
        <v>4</v>
      </c>
      <c r="K84" s="24">
        <v>3</v>
      </c>
      <c r="L84" s="24">
        <v>3</v>
      </c>
      <c r="M84" s="24">
        <v>4</v>
      </c>
      <c r="N84" s="24">
        <v>2</v>
      </c>
      <c r="O84" s="24">
        <v>4</v>
      </c>
      <c r="P84" s="24">
        <v>4</v>
      </c>
      <c r="Q84" s="24">
        <v>5</v>
      </c>
      <c r="R84" s="24">
        <v>4</v>
      </c>
      <c r="S84" s="24">
        <v>2</v>
      </c>
      <c r="T84" s="24">
        <v>3</v>
      </c>
      <c r="U84" s="23"/>
      <c r="V84" s="23"/>
      <c r="W84" s="24">
        <v>5</v>
      </c>
      <c r="X84" s="24">
        <v>5</v>
      </c>
      <c r="Y84" s="24">
        <v>5</v>
      </c>
      <c r="Z84" s="24">
        <v>5</v>
      </c>
      <c r="AA84" s="24">
        <v>5</v>
      </c>
      <c r="AB84" s="24">
        <v>5</v>
      </c>
      <c r="AC84" s="24">
        <v>5</v>
      </c>
      <c r="AD84" s="24">
        <v>2</v>
      </c>
      <c r="AE84" s="24">
        <v>1</v>
      </c>
      <c r="AF84" s="24">
        <v>5</v>
      </c>
      <c r="AG84" s="24">
        <v>5</v>
      </c>
      <c r="AH84" s="24">
        <v>5</v>
      </c>
      <c r="AI84" s="24">
        <v>5</v>
      </c>
      <c r="AJ84" s="24">
        <v>5</v>
      </c>
      <c r="AK84" s="24">
        <v>5</v>
      </c>
      <c r="AL84" s="24">
        <v>3</v>
      </c>
      <c r="AM84" s="24">
        <v>5</v>
      </c>
      <c r="AN84" s="24">
        <v>5</v>
      </c>
      <c r="AO84" s="24">
        <v>3</v>
      </c>
      <c r="AP84" s="24">
        <v>5</v>
      </c>
      <c r="AQ84" s="24">
        <v>5</v>
      </c>
      <c r="AR84" s="24">
        <v>4</v>
      </c>
      <c r="AS84" s="24">
        <v>3</v>
      </c>
      <c r="AT84" s="24">
        <v>4</v>
      </c>
      <c r="AU84" s="24">
        <v>2</v>
      </c>
      <c r="AV84" s="24">
        <v>4</v>
      </c>
      <c r="AW84" s="24">
        <v>5</v>
      </c>
      <c r="AX84" s="24">
        <v>5</v>
      </c>
      <c r="AY84" s="24">
        <v>4</v>
      </c>
      <c r="AZ84" s="24">
        <v>3</v>
      </c>
      <c r="BA84" s="24">
        <v>4</v>
      </c>
      <c r="BB84" s="23"/>
      <c r="BC84" s="23"/>
      <c r="BD84" s="23"/>
      <c r="BE84" s="24">
        <v>5</v>
      </c>
      <c r="BF84" s="24">
        <v>5</v>
      </c>
      <c r="BG84" s="24">
        <v>5</v>
      </c>
      <c r="BH84" s="24">
        <v>5</v>
      </c>
      <c r="BI84" s="24">
        <v>5</v>
      </c>
      <c r="BJ84" s="24">
        <v>5</v>
      </c>
      <c r="BK84" s="24" t="s">
        <v>151</v>
      </c>
      <c r="BL84" s="24" t="s">
        <v>151</v>
      </c>
      <c r="BM84" s="24" t="s">
        <v>151</v>
      </c>
      <c r="BN84" s="24" t="s">
        <v>151</v>
      </c>
      <c r="BO84" s="24" t="s">
        <v>151</v>
      </c>
      <c r="BP84" s="24" t="s">
        <v>931</v>
      </c>
      <c r="BQ84" s="24" t="s">
        <v>1485</v>
      </c>
      <c r="BR84" s="24" t="s">
        <v>151</v>
      </c>
      <c r="BS84" s="24" t="s">
        <v>151</v>
      </c>
      <c r="BT84" s="24" t="s">
        <v>151</v>
      </c>
      <c r="BU84" s="24" t="s">
        <v>151</v>
      </c>
      <c r="BV84" s="24" t="s">
        <v>1486</v>
      </c>
      <c r="BW84" s="24" t="s">
        <v>1488</v>
      </c>
      <c r="BX84" s="24" t="s">
        <v>1495</v>
      </c>
      <c r="BY84" s="24" t="s">
        <v>163</v>
      </c>
      <c r="BZ84" s="24" t="s">
        <v>172</v>
      </c>
      <c r="CA84" s="24" t="s">
        <v>176</v>
      </c>
      <c r="CB84" s="24" t="s">
        <v>185</v>
      </c>
      <c r="CC84" s="24" t="s">
        <v>1611</v>
      </c>
      <c r="CD84" s="24" t="s">
        <v>203</v>
      </c>
      <c r="CE84" s="24" t="s">
        <v>192</v>
      </c>
      <c r="CF84" s="24" t="s">
        <v>209</v>
      </c>
      <c r="CG84" s="24" t="s">
        <v>1612</v>
      </c>
      <c r="CH84" s="24" t="s">
        <v>151</v>
      </c>
      <c r="CI84" s="23"/>
      <c r="CJ84" s="24" t="s">
        <v>1613</v>
      </c>
      <c r="CK84" s="24">
        <v>4</v>
      </c>
      <c r="CL84" s="24">
        <v>5</v>
      </c>
      <c r="CM84" s="24">
        <v>3</v>
      </c>
      <c r="CN84" s="23"/>
    </row>
    <row r="85" spans="1:92" x14ac:dyDescent="0.2">
      <c r="A85" s="25">
        <v>42381.436979456019</v>
      </c>
      <c r="B85" s="24">
        <v>2</v>
      </c>
      <c r="C85" s="24">
        <v>5</v>
      </c>
      <c r="D85" s="24">
        <v>4</v>
      </c>
      <c r="E85" s="24">
        <v>4</v>
      </c>
      <c r="F85" s="24">
        <v>1</v>
      </c>
      <c r="G85" s="24">
        <v>5</v>
      </c>
      <c r="H85" s="24">
        <v>5</v>
      </c>
      <c r="I85" s="24">
        <v>5</v>
      </c>
      <c r="J85" s="24">
        <v>4</v>
      </c>
      <c r="K85" s="24">
        <v>2</v>
      </c>
      <c r="L85" s="24">
        <v>2</v>
      </c>
      <c r="M85" s="24">
        <v>2</v>
      </c>
      <c r="N85" s="24">
        <v>4</v>
      </c>
      <c r="O85" s="24">
        <v>2</v>
      </c>
      <c r="P85" s="24">
        <v>3</v>
      </c>
      <c r="Q85" s="24">
        <v>5</v>
      </c>
      <c r="R85" s="24">
        <v>4</v>
      </c>
      <c r="S85" s="24">
        <v>2</v>
      </c>
      <c r="T85" s="24">
        <v>3</v>
      </c>
      <c r="U85" s="23"/>
      <c r="V85" s="23"/>
      <c r="W85" s="24">
        <v>5</v>
      </c>
      <c r="X85" s="24">
        <v>3</v>
      </c>
      <c r="Y85" s="24">
        <v>4</v>
      </c>
      <c r="Z85" s="24">
        <v>3</v>
      </c>
      <c r="AA85" s="24">
        <v>5</v>
      </c>
      <c r="AB85" s="24">
        <v>4</v>
      </c>
      <c r="AC85" s="24">
        <v>4</v>
      </c>
      <c r="AD85" s="24">
        <v>3</v>
      </c>
      <c r="AE85" s="24">
        <v>3</v>
      </c>
      <c r="AF85" s="24">
        <v>4</v>
      </c>
      <c r="AG85" s="24">
        <v>4</v>
      </c>
      <c r="AH85" s="24">
        <v>5</v>
      </c>
      <c r="AI85" s="24">
        <v>4</v>
      </c>
      <c r="AJ85" s="24">
        <v>2</v>
      </c>
      <c r="AK85" s="24">
        <v>5</v>
      </c>
      <c r="AL85" s="24">
        <v>4</v>
      </c>
      <c r="AM85" s="24">
        <v>1</v>
      </c>
      <c r="AN85" s="24">
        <v>5</v>
      </c>
      <c r="AO85" s="24">
        <v>5</v>
      </c>
      <c r="AP85" s="24">
        <v>4</v>
      </c>
      <c r="AQ85" s="24">
        <v>4</v>
      </c>
      <c r="AR85" s="24">
        <v>3</v>
      </c>
      <c r="AS85" s="24">
        <v>2</v>
      </c>
      <c r="AT85" s="24">
        <v>2</v>
      </c>
      <c r="AU85" s="24">
        <v>4</v>
      </c>
      <c r="AV85" s="24">
        <v>2</v>
      </c>
      <c r="AW85" s="24">
        <v>4</v>
      </c>
      <c r="AX85" s="24">
        <v>5</v>
      </c>
      <c r="AY85" s="24">
        <v>5</v>
      </c>
      <c r="AZ85" s="24">
        <v>2</v>
      </c>
      <c r="BA85" s="24">
        <v>3</v>
      </c>
      <c r="BB85" s="23"/>
      <c r="BC85" s="23"/>
      <c r="BD85" s="23"/>
      <c r="BE85" s="24">
        <v>5</v>
      </c>
      <c r="BF85" s="24">
        <v>4</v>
      </c>
      <c r="BG85" s="24">
        <v>2</v>
      </c>
      <c r="BH85" s="24">
        <v>3</v>
      </c>
      <c r="BI85" s="24">
        <v>4</v>
      </c>
      <c r="BJ85" s="24">
        <v>4</v>
      </c>
      <c r="BK85" s="24" t="s">
        <v>151</v>
      </c>
      <c r="BL85" s="24" t="s">
        <v>151</v>
      </c>
      <c r="BM85" s="24" t="s">
        <v>151</v>
      </c>
      <c r="BN85" s="24" t="s">
        <v>931</v>
      </c>
      <c r="BO85" s="24" t="s">
        <v>151</v>
      </c>
      <c r="BP85" s="24" t="s">
        <v>931</v>
      </c>
      <c r="BQ85" s="24" t="s">
        <v>931</v>
      </c>
      <c r="BR85" s="24" t="s">
        <v>151</v>
      </c>
      <c r="BS85" s="24" t="s">
        <v>931</v>
      </c>
      <c r="BT85" s="24" t="s">
        <v>931</v>
      </c>
      <c r="BU85" s="24" t="s">
        <v>151</v>
      </c>
      <c r="BV85" s="24" t="s">
        <v>1498</v>
      </c>
      <c r="BW85" s="24" t="s">
        <v>1488</v>
      </c>
      <c r="BX85" s="24" t="s">
        <v>1495</v>
      </c>
      <c r="BY85" s="24" t="s">
        <v>163</v>
      </c>
      <c r="BZ85" s="24" t="s">
        <v>170</v>
      </c>
      <c r="CA85" s="24" t="s">
        <v>176</v>
      </c>
      <c r="CB85" s="24" t="s">
        <v>183</v>
      </c>
      <c r="CC85" s="24" t="s">
        <v>1614</v>
      </c>
      <c r="CD85" s="24" t="s">
        <v>153</v>
      </c>
      <c r="CE85" s="24" t="s">
        <v>633</v>
      </c>
      <c r="CF85" s="24" t="s">
        <v>208</v>
      </c>
      <c r="CG85" s="24" t="s">
        <v>214</v>
      </c>
      <c r="CH85" s="24" t="s">
        <v>931</v>
      </c>
      <c r="CI85" s="23"/>
      <c r="CJ85" s="23"/>
      <c r="CK85" s="24">
        <v>4</v>
      </c>
      <c r="CL85" s="24">
        <v>4</v>
      </c>
      <c r="CM85" s="24">
        <v>2</v>
      </c>
      <c r="CN85" s="23"/>
    </row>
    <row r="86" spans="1:92" x14ac:dyDescent="0.2">
      <c r="A86" s="25">
        <v>42381.440268379629</v>
      </c>
      <c r="B86" s="24">
        <v>3</v>
      </c>
      <c r="C86" s="24">
        <v>3</v>
      </c>
      <c r="D86" s="24">
        <v>2</v>
      </c>
      <c r="E86" s="24">
        <v>2</v>
      </c>
      <c r="F86" s="24">
        <v>2</v>
      </c>
      <c r="G86" s="24">
        <v>3</v>
      </c>
      <c r="H86" s="24">
        <v>1</v>
      </c>
      <c r="I86" s="24">
        <v>3</v>
      </c>
      <c r="J86" s="24">
        <v>1</v>
      </c>
      <c r="K86" s="24">
        <v>1</v>
      </c>
      <c r="L86" s="24">
        <v>4</v>
      </c>
      <c r="M86" s="24">
        <v>2</v>
      </c>
      <c r="N86" s="24">
        <v>4</v>
      </c>
      <c r="O86" s="24">
        <v>1</v>
      </c>
      <c r="P86" s="24">
        <v>2</v>
      </c>
      <c r="Q86" s="24">
        <v>2</v>
      </c>
      <c r="R86" s="24">
        <v>2</v>
      </c>
      <c r="S86" s="24">
        <v>5</v>
      </c>
      <c r="T86" s="24">
        <v>4</v>
      </c>
      <c r="U86" s="23"/>
      <c r="V86" s="23"/>
      <c r="W86" s="24">
        <v>1</v>
      </c>
      <c r="X86" s="24">
        <v>1</v>
      </c>
      <c r="Y86" s="24">
        <v>1</v>
      </c>
      <c r="Z86" s="24">
        <v>1</v>
      </c>
      <c r="AA86" s="24">
        <v>3</v>
      </c>
      <c r="AB86" s="24">
        <v>1</v>
      </c>
      <c r="AC86" s="24">
        <v>1</v>
      </c>
      <c r="AD86" s="24">
        <v>1</v>
      </c>
      <c r="AE86" s="24">
        <v>3</v>
      </c>
      <c r="AF86" s="24">
        <v>3</v>
      </c>
      <c r="AG86" s="24">
        <v>3</v>
      </c>
      <c r="AH86" s="24">
        <v>5</v>
      </c>
      <c r="AI86" s="24">
        <v>3</v>
      </c>
      <c r="AJ86" s="24">
        <v>3</v>
      </c>
      <c r="AK86" s="24">
        <v>5</v>
      </c>
      <c r="AL86" s="24">
        <v>1</v>
      </c>
      <c r="AM86" s="24">
        <v>4</v>
      </c>
      <c r="AN86" s="24">
        <v>3</v>
      </c>
      <c r="AO86" s="24">
        <v>1</v>
      </c>
      <c r="AP86" s="24">
        <v>3</v>
      </c>
      <c r="AQ86" s="24">
        <v>1</v>
      </c>
      <c r="AR86" s="24">
        <v>1</v>
      </c>
      <c r="AS86" s="24">
        <v>5</v>
      </c>
      <c r="AT86" s="24">
        <v>3</v>
      </c>
      <c r="AU86" s="24">
        <v>3</v>
      </c>
      <c r="AV86" s="24">
        <v>1</v>
      </c>
      <c r="AW86" s="24">
        <v>4</v>
      </c>
      <c r="AX86" s="24">
        <v>1</v>
      </c>
      <c r="AY86" s="24">
        <v>2</v>
      </c>
      <c r="AZ86" s="24">
        <v>5</v>
      </c>
      <c r="BA86" s="24">
        <v>4</v>
      </c>
      <c r="BB86" s="23"/>
      <c r="BC86" s="23"/>
      <c r="BD86" s="23"/>
      <c r="BE86" s="24">
        <v>5</v>
      </c>
      <c r="BF86" s="24">
        <v>5</v>
      </c>
      <c r="BG86" s="24">
        <v>4</v>
      </c>
      <c r="BH86" s="24">
        <v>3</v>
      </c>
      <c r="BI86" s="24">
        <v>2</v>
      </c>
      <c r="BJ86" s="24">
        <v>3</v>
      </c>
      <c r="BK86" s="24" t="s">
        <v>151</v>
      </c>
      <c r="BL86" s="24" t="s">
        <v>151</v>
      </c>
      <c r="BM86" s="24" t="s">
        <v>151</v>
      </c>
      <c r="BN86" s="24" t="s">
        <v>931</v>
      </c>
      <c r="BO86" s="24" t="s">
        <v>151</v>
      </c>
      <c r="BP86" s="24" t="s">
        <v>931</v>
      </c>
      <c r="BQ86" s="24" t="s">
        <v>931</v>
      </c>
      <c r="BR86" s="24" t="s">
        <v>931</v>
      </c>
      <c r="BS86" s="24" t="s">
        <v>151</v>
      </c>
      <c r="BT86" s="24" t="s">
        <v>151</v>
      </c>
      <c r="BU86" s="24" t="s">
        <v>151</v>
      </c>
      <c r="BV86" s="24" t="s">
        <v>1594</v>
      </c>
      <c r="BW86" s="24" t="s">
        <v>1488</v>
      </c>
      <c r="BX86" s="24" t="s">
        <v>1573</v>
      </c>
      <c r="BY86" s="24" t="s">
        <v>162</v>
      </c>
      <c r="BZ86" s="24" t="s">
        <v>171</v>
      </c>
      <c r="CA86" s="24" t="s">
        <v>177</v>
      </c>
      <c r="CB86" s="24" t="s">
        <v>184</v>
      </c>
      <c r="CC86" s="24" t="s">
        <v>191</v>
      </c>
      <c r="CD86" s="24" t="s">
        <v>192</v>
      </c>
      <c r="CE86" s="24" t="s">
        <v>386</v>
      </c>
      <c r="CF86" s="24" t="s">
        <v>158</v>
      </c>
      <c r="CG86" s="24" t="s">
        <v>214</v>
      </c>
      <c r="CH86" s="24" t="s">
        <v>151</v>
      </c>
      <c r="CI86" s="23"/>
      <c r="CJ86" s="23"/>
      <c r="CK86" s="24">
        <v>2</v>
      </c>
      <c r="CL86" s="24">
        <v>2</v>
      </c>
      <c r="CM86" s="24">
        <v>1</v>
      </c>
      <c r="CN86" s="23"/>
    </row>
    <row r="87" spans="1:92" x14ac:dyDescent="0.2">
      <c r="A87" s="25">
        <v>42381.44606642361</v>
      </c>
      <c r="B87" s="24">
        <v>3</v>
      </c>
      <c r="C87" s="24">
        <v>5</v>
      </c>
      <c r="D87" s="24">
        <v>3</v>
      </c>
      <c r="E87" s="24">
        <v>4</v>
      </c>
      <c r="F87" s="24">
        <v>4</v>
      </c>
      <c r="G87" s="24">
        <v>5</v>
      </c>
      <c r="H87" s="24">
        <v>5</v>
      </c>
      <c r="I87" s="24">
        <v>4</v>
      </c>
      <c r="J87" s="24">
        <v>4</v>
      </c>
      <c r="K87" s="24">
        <v>4</v>
      </c>
      <c r="L87" s="24">
        <v>1</v>
      </c>
      <c r="M87" s="24">
        <v>4</v>
      </c>
      <c r="N87" s="24">
        <v>4</v>
      </c>
      <c r="O87" s="24">
        <v>3</v>
      </c>
      <c r="P87" s="24">
        <v>3</v>
      </c>
      <c r="Q87" s="24">
        <v>4</v>
      </c>
      <c r="R87" s="24">
        <v>4</v>
      </c>
      <c r="S87" s="24">
        <v>3</v>
      </c>
      <c r="T87" s="24">
        <v>1</v>
      </c>
      <c r="U87" s="23"/>
      <c r="V87" s="23"/>
      <c r="W87" s="24">
        <v>4</v>
      </c>
      <c r="X87" s="24">
        <v>4</v>
      </c>
      <c r="Y87" s="24">
        <v>4</v>
      </c>
      <c r="Z87" s="24">
        <v>3</v>
      </c>
      <c r="AA87" s="24">
        <v>4</v>
      </c>
      <c r="AB87" s="24">
        <v>2</v>
      </c>
      <c r="AC87" s="24">
        <v>4</v>
      </c>
      <c r="AD87" s="24">
        <v>3</v>
      </c>
      <c r="AE87" s="24">
        <v>4</v>
      </c>
      <c r="AF87" s="24">
        <v>5</v>
      </c>
      <c r="AG87" s="24">
        <v>4</v>
      </c>
      <c r="AH87" s="24">
        <v>4</v>
      </c>
      <c r="AI87" s="24">
        <v>3</v>
      </c>
      <c r="AJ87" s="24">
        <v>4</v>
      </c>
      <c r="AK87" s="24">
        <v>4</v>
      </c>
      <c r="AL87" s="24">
        <v>4</v>
      </c>
      <c r="AM87" s="24">
        <v>5</v>
      </c>
      <c r="AN87" s="24">
        <v>4</v>
      </c>
      <c r="AO87" s="24">
        <v>4</v>
      </c>
      <c r="AP87" s="24">
        <v>5</v>
      </c>
      <c r="AQ87" s="24">
        <v>4</v>
      </c>
      <c r="AR87" s="24">
        <v>4</v>
      </c>
      <c r="AS87" s="24">
        <v>4</v>
      </c>
      <c r="AT87" s="24">
        <v>4</v>
      </c>
      <c r="AU87" s="24">
        <v>2</v>
      </c>
      <c r="AV87" s="24">
        <v>4</v>
      </c>
      <c r="AW87" s="24">
        <v>4</v>
      </c>
      <c r="AX87" s="24">
        <v>4</v>
      </c>
      <c r="AY87" s="24">
        <v>2</v>
      </c>
      <c r="AZ87" s="24">
        <v>3</v>
      </c>
      <c r="BA87" s="24">
        <v>1</v>
      </c>
      <c r="BB87" s="23"/>
      <c r="BC87" s="23"/>
      <c r="BD87" s="23"/>
      <c r="BE87" s="24">
        <v>5</v>
      </c>
      <c r="BF87" s="24">
        <v>5</v>
      </c>
      <c r="BG87" s="24">
        <v>5</v>
      </c>
      <c r="BH87" s="24">
        <v>5</v>
      </c>
      <c r="BI87" s="24">
        <v>5</v>
      </c>
      <c r="BJ87" s="24">
        <v>5</v>
      </c>
      <c r="BK87" s="24" t="s">
        <v>931</v>
      </c>
      <c r="BL87" s="24" t="s">
        <v>931</v>
      </c>
      <c r="BM87" s="24" t="s">
        <v>931</v>
      </c>
      <c r="BN87" s="24" t="s">
        <v>931</v>
      </c>
      <c r="BO87" s="24" t="s">
        <v>151</v>
      </c>
      <c r="BP87" s="24" t="s">
        <v>931</v>
      </c>
      <c r="BQ87" s="24" t="s">
        <v>1485</v>
      </c>
      <c r="BR87" s="24" t="s">
        <v>151</v>
      </c>
      <c r="BS87" s="24" t="s">
        <v>151</v>
      </c>
      <c r="BT87" s="24" t="s">
        <v>151</v>
      </c>
      <c r="BU87" s="24" t="s">
        <v>151</v>
      </c>
      <c r="BV87" s="24" t="s">
        <v>145</v>
      </c>
      <c r="BW87" s="24" t="s">
        <v>1488</v>
      </c>
      <c r="BX87" s="24" t="s">
        <v>1495</v>
      </c>
      <c r="BY87" s="24" t="s">
        <v>163</v>
      </c>
      <c r="BZ87" s="24" t="s">
        <v>170</v>
      </c>
      <c r="CA87" s="24" t="s">
        <v>176</v>
      </c>
      <c r="CB87" s="24" t="s">
        <v>183</v>
      </c>
      <c r="CC87" s="24" t="s">
        <v>1615</v>
      </c>
      <c r="CD87" s="24" t="s">
        <v>202</v>
      </c>
      <c r="CE87" s="24" t="s">
        <v>204</v>
      </c>
      <c r="CF87" s="24" t="s">
        <v>208</v>
      </c>
      <c r="CG87" s="24" t="s">
        <v>214</v>
      </c>
      <c r="CH87" s="24" t="s">
        <v>931</v>
      </c>
      <c r="CI87" s="23"/>
      <c r="CJ87" s="23"/>
      <c r="CK87" s="24">
        <v>4</v>
      </c>
      <c r="CL87" s="24">
        <v>5</v>
      </c>
      <c r="CM87" s="24">
        <v>3</v>
      </c>
      <c r="CN87" s="23"/>
    </row>
    <row r="88" spans="1:92" x14ac:dyDescent="0.2">
      <c r="A88" s="25">
        <v>42381.447318449078</v>
      </c>
      <c r="B88" s="24">
        <v>3</v>
      </c>
      <c r="C88" s="24">
        <v>4</v>
      </c>
      <c r="D88" s="24">
        <v>2</v>
      </c>
      <c r="E88" s="24">
        <v>3</v>
      </c>
      <c r="F88" s="24">
        <v>3</v>
      </c>
      <c r="G88" s="24">
        <v>5</v>
      </c>
      <c r="H88" s="24">
        <v>2</v>
      </c>
      <c r="I88" s="24">
        <v>5</v>
      </c>
      <c r="J88" s="24">
        <v>3</v>
      </c>
      <c r="K88" s="24">
        <v>5</v>
      </c>
      <c r="L88" s="24">
        <v>4</v>
      </c>
      <c r="M88" s="24">
        <v>5</v>
      </c>
      <c r="N88" s="24">
        <v>3</v>
      </c>
      <c r="O88" s="24">
        <v>4</v>
      </c>
      <c r="P88" s="24">
        <v>5</v>
      </c>
      <c r="Q88" s="24">
        <v>4</v>
      </c>
      <c r="R88" s="24">
        <v>4</v>
      </c>
      <c r="S88" s="24">
        <v>2</v>
      </c>
      <c r="T88" s="24">
        <v>3</v>
      </c>
      <c r="U88" s="23"/>
      <c r="V88" s="23"/>
      <c r="W88" s="24">
        <v>5</v>
      </c>
      <c r="X88" s="24">
        <v>3</v>
      </c>
      <c r="Y88" s="24">
        <v>5</v>
      </c>
      <c r="Z88" s="24">
        <v>5</v>
      </c>
      <c r="AA88" s="24">
        <v>3</v>
      </c>
      <c r="AB88" s="24">
        <v>5</v>
      </c>
      <c r="AC88" s="24">
        <v>3</v>
      </c>
      <c r="AD88" s="24">
        <v>5</v>
      </c>
      <c r="AE88" s="24">
        <v>5</v>
      </c>
      <c r="AF88" s="24">
        <v>5</v>
      </c>
      <c r="AG88" s="24">
        <v>5</v>
      </c>
      <c r="AH88" s="24">
        <v>5</v>
      </c>
      <c r="AI88" s="24">
        <v>3</v>
      </c>
      <c r="AJ88" s="24">
        <v>4</v>
      </c>
      <c r="AK88" s="24">
        <v>3</v>
      </c>
      <c r="AL88" s="24">
        <v>4</v>
      </c>
      <c r="AM88" s="24">
        <v>3</v>
      </c>
      <c r="AN88" s="24">
        <v>4</v>
      </c>
      <c r="AO88" s="24">
        <v>2</v>
      </c>
      <c r="AP88" s="24">
        <v>3</v>
      </c>
      <c r="AQ88" s="24">
        <v>3</v>
      </c>
      <c r="AR88" s="24">
        <v>4</v>
      </c>
      <c r="AS88" s="24">
        <v>5</v>
      </c>
      <c r="AT88" s="24">
        <v>5</v>
      </c>
      <c r="AU88" s="24">
        <v>4</v>
      </c>
      <c r="AV88" s="24">
        <v>3</v>
      </c>
      <c r="AW88" s="24">
        <v>4</v>
      </c>
      <c r="AX88" s="24">
        <v>5</v>
      </c>
      <c r="AY88" s="24">
        <v>4</v>
      </c>
      <c r="AZ88" s="24">
        <v>3</v>
      </c>
      <c r="BA88" s="24">
        <v>2</v>
      </c>
      <c r="BB88" s="23"/>
      <c r="BC88" s="23"/>
      <c r="BD88" s="23"/>
      <c r="BE88" s="24">
        <v>5</v>
      </c>
      <c r="BF88" s="24">
        <v>4</v>
      </c>
      <c r="BG88" s="24">
        <v>4</v>
      </c>
      <c r="BH88" s="24">
        <v>4</v>
      </c>
      <c r="BI88" s="24">
        <v>4</v>
      </c>
      <c r="BJ88" s="24">
        <v>5</v>
      </c>
      <c r="BK88" s="24" t="s">
        <v>931</v>
      </c>
      <c r="BL88" s="24" t="s">
        <v>931</v>
      </c>
      <c r="BM88" s="24" t="s">
        <v>931</v>
      </c>
      <c r="BN88" s="24" t="s">
        <v>931</v>
      </c>
      <c r="BO88" s="24" t="s">
        <v>931</v>
      </c>
      <c r="BP88" s="24" t="s">
        <v>931</v>
      </c>
      <c r="BQ88" s="24" t="s">
        <v>931</v>
      </c>
      <c r="BR88" s="24" t="s">
        <v>1485</v>
      </c>
      <c r="BS88" s="24" t="s">
        <v>1485</v>
      </c>
      <c r="BT88" s="24" t="s">
        <v>1485</v>
      </c>
      <c r="BU88" s="24" t="s">
        <v>151</v>
      </c>
      <c r="BV88" s="24" t="s">
        <v>146</v>
      </c>
      <c r="BW88" s="24" t="s">
        <v>1488</v>
      </c>
      <c r="BX88" s="24" t="s">
        <v>1503</v>
      </c>
      <c r="BY88" s="24" t="s">
        <v>162</v>
      </c>
      <c r="BZ88" s="24" t="s">
        <v>171</v>
      </c>
      <c r="CA88" s="24" t="s">
        <v>176</v>
      </c>
      <c r="CB88" s="24" t="s">
        <v>183</v>
      </c>
      <c r="CC88" s="24" t="s">
        <v>1616</v>
      </c>
      <c r="CD88" s="24" t="s">
        <v>1617</v>
      </c>
      <c r="CE88" s="24" t="s">
        <v>312</v>
      </c>
      <c r="CF88" s="24" t="s">
        <v>1284</v>
      </c>
      <c r="CG88" s="24" t="s">
        <v>216</v>
      </c>
      <c r="CH88" s="24" t="s">
        <v>1485</v>
      </c>
      <c r="CI88" s="23"/>
      <c r="CJ88" s="23"/>
      <c r="CK88" s="24">
        <v>1</v>
      </c>
      <c r="CL88" s="24">
        <v>3</v>
      </c>
      <c r="CM88" s="24" t="s">
        <v>5</v>
      </c>
      <c r="CN88" s="23"/>
    </row>
    <row r="89" spans="1:92" x14ac:dyDescent="0.2">
      <c r="A89" s="25">
        <v>42381.451975115742</v>
      </c>
      <c r="B89" s="24">
        <v>3</v>
      </c>
      <c r="C89" s="24">
        <v>4</v>
      </c>
      <c r="D89" s="24">
        <v>3</v>
      </c>
      <c r="E89" s="24">
        <v>4</v>
      </c>
      <c r="F89" s="24">
        <v>4</v>
      </c>
      <c r="G89" s="24">
        <v>4</v>
      </c>
      <c r="H89" s="24">
        <v>2</v>
      </c>
      <c r="I89" s="24">
        <v>2</v>
      </c>
      <c r="J89" s="24">
        <v>3</v>
      </c>
      <c r="K89" s="24">
        <v>4</v>
      </c>
      <c r="L89" s="24">
        <v>5</v>
      </c>
      <c r="M89" s="24">
        <v>3</v>
      </c>
      <c r="N89" s="24">
        <v>3</v>
      </c>
      <c r="O89" s="24">
        <v>4</v>
      </c>
      <c r="P89" s="24">
        <v>4</v>
      </c>
      <c r="Q89" s="24">
        <v>5</v>
      </c>
      <c r="R89" s="24">
        <v>3</v>
      </c>
      <c r="S89" s="24">
        <v>2</v>
      </c>
      <c r="T89" s="24">
        <v>4</v>
      </c>
      <c r="U89" s="23"/>
      <c r="V89" s="23"/>
      <c r="W89" s="24">
        <v>5</v>
      </c>
      <c r="X89" s="24">
        <v>5</v>
      </c>
      <c r="Y89" s="24">
        <v>5</v>
      </c>
      <c r="Z89" s="24">
        <v>5</v>
      </c>
      <c r="AA89" s="24">
        <v>4</v>
      </c>
      <c r="AB89" s="24">
        <v>3</v>
      </c>
      <c r="AC89" s="24">
        <v>5</v>
      </c>
      <c r="AD89" s="24">
        <v>5</v>
      </c>
      <c r="AE89" s="24">
        <v>5</v>
      </c>
      <c r="AF89" s="24">
        <v>5</v>
      </c>
      <c r="AG89" s="24">
        <v>5</v>
      </c>
      <c r="AH89" s="24">
        <v>5</v>
      </c>
      <c r="AI89" s="24">
        <v>5</v>
      </c>
      <c r="AJ89" s="24">
        <v>3</v>
      </c>
      <c r="AK89" s="24">
        <v>3</v>
      </c>
      <c r="AL89" s="24">
        <v>4</v>
      </c>
      <c r="AM89" s="24">
        <v>4</v>
      </c>
      <c r="AN89" s="24">
        <v>3</v>
      </c>
      <c r="AO89" s="24">
        <v>3</v>
      </c>
      <c r="AP89" s="24">
        <v>3</v>
      </c>
      <c r="AQ89" s="24">
        <v>3</v>
      </c>
      <c r="AR89" s="24">
        <v>4</v>
      </c>
      <c r="AS89" s="24">
        <v>5</v>
      </c>
      <c r="AT89" s="24">
        <v>4</v>
      </c>
      <c r="AU89" s="24">
        <v>3</v>
      </c>
      <c r="AV89" s="24">
        <v>4</v>
      </c>
      <c r="AW89" s="24">
        <v>3</v>
      </c>
      <c r="AX89" s="24">
        <v>5</v>
      </c>
      <c r="AY89" s="24">
        <v>3</v>
      </c>
      <c r="AZ89" s="24">
        <v>3</v>
      </c>
      <c r="BA89" s="24">
        <v>3</v>
      </c>
      <c r="BB89" s="23"/>
      <c r="BC89" s="23"/>
      <c r="BD89" s="23"/>
      <c r="BE89" s="24">
        <v>5</v>
      </c>
      <c r="BF89" s="24">
        <v>4</v>
      </c>
      <c r="BG89" s="24">
        <v>5</v>
      </c>
      <c r="BH89" s="24">
        <v>4</v>
      </c>
      <c r="BI89" s="24">
        <v>5</v>
      </c>
      <c r="BJ89" s="24">
        <v>5</v>
      </c>
      <c r="BK89" s="24" t="s">
        <v>151</v>
      </c>
      <c r="BL89" s="24" t="s">
        <v>151</v>
      </c>
      <c r="BM89" s="24" t="s">
        <v>151</v>
      </c>
      <c r="BN89" s="24" t="s">
        <v>151</v>
      </c>
      <c r="BO89" s="24" t="s">
        <v>151</v>
      </c>
      <c r="BP89" s="24" t="s">
        <v>151</v>
      </c>
      <c r="BQ89" s="24" t="s">
        <v>931</v>
      </c>
      <c r="BR89" s="24" t="s">
        <v>151</v>
      </c>
      <c r="BS89" s="24" t="s">
        <v>151</v>
      </c>
      <c r="BT89" s="24" t="s">
        <v>151</v>
      </c>
      <c r="BU89" s="24" t="s">
        <v>151</v>
      </c>
      <c r="BV89" s="24" t="s">
        <v>1486</v>
      </c>
      <c r="BW89" s="24" t="s">
        <v>1608</v>
      </c>
      <c r="BX89" s="24" t="s">
        <v>1618</v>
      </c>
      <c r="BY89" s="24" t="s">
        <v>163</v>
      </c>
      <c r="BZ89" s="24" t="s">
        <v>171</v>
      </c>
      <c r="CA89" s="24" t="s">
        <v>177</v>
      </c>
      <c r="CB89" s="24" t="s">
        <v>185</v>
      </c>
      <c r="CC89" s="24" t="s">
        <v>1619</v>
      </c>
      <c r="CD89" s="24" t="s">
        <v>203</v>
      </c>
      <c r="CE89" s="24" t="s">
        <v>367</v>
      </c>
      <c r="CF89" s="24" t="s">
        <v>1088</v>
      </c>
      <c r="CG89" s="24" t="s">
        <v>929</v>
      </c>
      <c r="CH89" s="24" t="s">
        <v>151</v>
      </c>
      <c r="CI89" s="23"/>
      <c r="CJ89" s="23"/>
      <c r="CK89" s="24">
        <v>4</v>
      </c>
      <c r="CL89" s="24">
        <v>5</v>
      </c>
      <c r="CM89" s="24">
        <v>3</v>
      </c>
      <c r="CN89" s="23"/>
    </row>
    <row r="90" spans="1:92" x14ac:dyDescent="0.2">
      <c r="A90" s="25">
        <v>42381.455865856478</v>
      </c>
      <c r="B90" s="24">
        <v>3</v>
      </c>
      <c r="C90" s="24">
        <v>5</v>
      </c>
      <c r="D90" s="24">
        <v>5</v>
      </c>
      <c r="E90" s="24">
        <v>5</v>
      </c>
      <c r="F90" s="24">
        <v>3</v>
      </c>
      <c r="G90" s="24">
        <v>5</v>
      </c>
      <c r="H90" s="24">
        <v>5</v>
      </c>
      <c r="I90" s="24">
        <v>5</v>
      </c>
      <c r="J90" s="24">
        <v>4</v>
      </c>
      <c r="K90" s="24">
        <v>5</v>
      </c>
      <c r="L90" s="24">
        <v>4</v>
      </c>
      <c r="M90" s="24">
        <v>4</v>
      </c>
      <c r="N90" s="24">
        <v>3</v>
      </c>
      <c r="O90" s="24">
        <v>3</v>
      </c>
      <c r="P90" s="24">
        <v>4</v>
      </c>
      <c r="Q90" s="24">
        <v>4</v>
      </c>
      <c r="R90" s="24">
        <v>4</v>
      </c>
      <c r="S90" s="24">
        <v>1</v>
      </c>
      <c r="T90" s="24">
        <v>4</v>
      </c>
      <c r="U90" s="23"/>
      <c r="V90" s="23"/>
      <c r="W90" s="24">
        <v>5</v>
      </c>
      <c r="X90" s="24">
        <v>5</v>
      </c>
      <c r="Y90" s="24">
        <v>4</v>
      </c>
      <c r="Z90" s="24">
        <v>5</v>
      </c>
      <c r="AA90" s="24">
        <v>5</v>
      </c>
      <c r="AB90" s="24">
        <v>5</v>
      </c>
      <c r="AC90" s="24">
        <v>4</v>
      </c>
      <c r="AD90" s="24">
        <v>5</v>
      </c>
      <c r="AE90" s="24">
        <v>4</v>
      </c>
      <c r="AF90" s="24">
        <v>5</v>
      </c>
      <c r="AG90" s="24">
        <v>5</v>
      </c>
      <c r="AH90" s="24">
        <v>5</v>
      </c>
      <c r="AI90" s="24">
        <v>5</v>
      </c>
      <c r="AJ90" s="24">
        <v>4</v>
      </c>
      <c r="AK90" s="24">
        <v>5</v>
      </c>
      <c r="AL90" s="24">
        <v>5</v>
      </c>
      <c r="AM90" s="24">
        <v>3</v>
      </c>
      <c r="AN90" s="24">
        <v>5</v>
      </c>
      <c r="AO90" s="24">
        <v>5</v>
      </c>
      <c r="AP90" s="24">
        <v>5</v>
      </c>
      <c r="AQ90" s="24">
        <v>5</v>
      </c>
      <c r="AR90" s="24">
        <v>5</v>
      </c>
      <c r="AS90" s="24">
        <v>4</v>
      </c>
      <c r="AT90" s="24">
        <v>5</v>
      </c>
      <c r="AU90" s="24">
        <v>5</v>
      </c>
      <c r="AV90" s="24">
        <v>4</v>
      </c>
      <c r="AW90" s="24">
        <v>5</v>
      </c>
      <c r="AX90" s="24">
        <v>5</v>
      </c>
      <c r="AY90" s="24">
        <v>5</v>
      </c>
      <c r="AZ90" s="24">
        <v>3</v>
      </c>
      <c r="BA90" s="24">
        <v>4</v>
      </c>
      <c r="BB90" s="23"/>
      <c r="BC90" s="23"/>
      <c r="BD90" s="23"/>
      <c r="BE90" s="24">
        <v>5</v>
      </c>
      <c r="BF90" s="24">
        <v>5</v>
      </c>
      <c r="BG90" s="24">
        <v>5</v>
      </c>
      <c r="BH90" s="24">
        <v>5</v>
      </c>
      <c r="BI90" s="24">
        <v>5</v>
      </c>
      <c r="BJ90" s="24">
        <v>5</v>
      </c>
      <c r="BK90" s="24" t="s">
        <v>151</v>
      </c>
      <c r="BL90" s="24" t="s">
        <v>151</v>
      </c>
      <c r="BM90" s="24" t="s">
        <v>151</v>
      </c>
      <c r="BN90" s="24" t="s">
        <v>151</v>
      </c>
      <c r="BO90" s="24" t="s">
        <v>151</v>
      </c>
      <c r="BP90" s="24" t="s">
        <v>151</v>
      </c>
      <c r="BQ90" s="24" t="s">
        <v>151</v>
      </c>
      <c r="BR90" s="24" t="s">
        <v>151</v>
      </c>
      <c r="BS90" s="24" t="s">
        <v>151</v>
      </c>
      <c r="BT90" s="24" t="s">
        <v>151</v>
      </c>
      <c r="BU90" s="24" t="s">
        <v>151</v>
      </c>
      <c r="BV90" s="24" t="s">
        <v>147</v>
      </c>
      <c r="BW90" s="24" t="s">
        <v>1620</v>
      </c>
      <c r="BX90" s="24" t="s">
        <v>1495</v>
      </c>
      <c r="BY90" s="24" t="s">
        <v>162</v>
      </c>
      <c r="BZ90" s="24" t="s">
        <v>170</v>
      </c>
      <c r="CA90" s="24" t="s">
        <v>176</v>
      </c>
      <c r="CB90" s="24" t="s">
        <v>183</v>
      </c>
      <c r="CC90" s="24" t="s">
        <v>1621</v>
      </c>
      <c r="CD90" s="24" t="s">
        <v>203</v>
      </c>
      <c r="CE90" s="24" t="s">
        <v>405</v>
      </c>
      <c r="CF90" s="24" t="s">
        <v>208</v>
      </c>
      <c r="CG90" s="24" t="s">
        <v>214</v>
      </c>
      <c r="CH90" s="24" t="s">
        <v>151</v>
      </c>
      <c r="CI90" s="23"/>
      <c r="CJ90" s="23"/>
      <c r="CK90" s="24">
        <v>3</v>
      </c>
      <c r="CL90" s="24">
        <v>5</v>
      </c>
      <c r="CM90" s="24">
        <v>3</v>
      </c>
      <c r="CN90" s="23"/>
    </row>
    <row r="91" spans="1:92" x14ac:dyDescent="0.2">
      <c r="A91" s="25">
        <v>42381.457305266202</v>
      </c>
      <c r="B91" s="24">
        <v>3</v>
      </c>
      <c r="C91" s="24">
        <v>3</v>
      </c>
      <c r="D91" s="24">
        <v>2</v>
      </c>
      <c r="E91" s="24">
        <v>3</v>
      </c>
      <c r="F91" s="24">
        <v>1</v>
      </c>
      <c r="G91" s="24">
        <v>5</v>
      </c>
      <c r="H91" s="24">
        <v>1</v>
      </c>
      <c r="I91" s="24">
        <v>4</v>
      </c>
      <c r="J91" s="24">
        <v>1</v>
      </c>
      <c r="K91" s="24">
        <v>2</v>
      </c>
      <c r="L91" s="24">
        <v>4</v>
      </c>
      <c r="M91" s="24">
        <v>4</v>
      </c>
      <c r="N91" s="24">
        <v>2</v>
      </c>
      <c r="O91" s="24">
        <v>5</v>
      </c>
      <c r="P91" s="24">
        <v>4</v>
      </c>
      <c r="Q91" s="24">
        <v>2</v>
      </c>
      <c r="R91" s="24">
        <v>4</v>
      </c>
      <c r="S91" s="24">
        <v>1</v>
      </c>
      <c r="T91" s="24">
        <v>5</v>
      </c>
      <c r="U91" s="23"/>
      <c r="V91" s="23"/>
      <c r="W91" s="24">
        <v>5</v>
      </c>
      <c r="X91" s="24">
        <v>4</v>
      </c>
      <c r="Y91" s="24">
        <v>4</v>
      </c>
      <c r="Z91" s="24">
        <v>5</v>
      </c>
      <c r="AA91" s="24">
        <v>5</v>
      </c>
      <c r="AB91" s="24">
        <v>4</v>
      </c>
      <c r="AC91" s="24">
        <v>3</v>
      </c>
      <c r="AD91" s="24">
        <v>3</v>
      </c>
      <c r="AE91" s="24">
        <v>3</v>
      </c>
      <c r="AF91" s="24">
        <v>5</v>
      </c>
      <c r="AG91" s="24">
        <v>5</v>
      </c>
      <c r="AH91" s="24">
        <v>4</v>
      </c>
      <c r="AI91" s="24">
        <v>2</v>
      </c>
      <c r="AJ91" s="24">
        <v>3</v>
      </c>
      <c r="AK91" s="24">
        <v>3</v>
      </c>
      <c r="AL91" s="24">
        <v>3</v>
      </c>
      <c r="AM91" s="24">
        <v>1</v>
      </c>
      <c r="AN91" s="24">
        <v>5</v>
      </c>
      <c r="AO91" s="24">
        <v>1</v>
      </c>
      <c r="AP91" s="24">
        <v>3</v>
      </c>
      <c r="AQ91" s="24">
        <v>2</v>
      </c>
      <c r="AR91" s="24">
        <v>3</v>
      </c>
      <c r="AS91" s="24">
        <v>4</v>
      </c>
      <c r="AT91" s="24">
        <v>3</v>
      </c>
      <c r="AU91" s="24">
        <v>2</v>
      </c>
      <c r="AV91" s="24">
        <v>5</v>
      </c>
      <c r="AW91" s="24">
        <v>4</v>
      </c>
      <c r="AX91" s="24">
        <v>3</v>
      </c>
      <c r="AY91" s="24">
        <v>4</v>
      </c>
      <c r="AZ91" s="24">
        <v>2</v>
      </c>
      <c r="BA91" s="24">
        <v>5</v>
      </c>
      <c r="BB91" s="23"/>
      <c r="BC91" s="23"/>
      <c r="BD91" s="23"/>
      <c r="BE91" s="24">
        <v>5</v>
      </c>
      <c r="BF91" s="24">
        <v>5</v>
      </c>
      <c r="BG91" s="24">
        <v>3</v>
      </c>
      <c r="BH91" s="24">
        <v>5</v>
      </c>
      <c r="BI91" s="24">
        <v>5</v>
      </c>
      <c r="BJ91" s="24">
        <v>4</v>
      </c>
      <c r="BK91" s="24" t="s">
        <v>151</v>
      </c>
      <c r="BL91" s="24" t="s">
        <v>151</v>
      </c>
      <c r="BM91" s="24" t="s">
        <v>151</v>
      </c>
      <c r="BN91" s="24" t="s">
        <v>151</v>
      </c>
      <c r="BO91" s="24" t="s">
        <v>151</v>
      </c>
      <c r="BP91" s="24" t="s">
        <v>151</v>
      </c>
      <c r="BQ91" s="24" t="s">
        <v>931</v>
      </c>
      <c r="BR91" s="24" t="s">
        <v>151</v>
      </c>
      <c r="BS91" s="24" t="s">
        <v>151</v>
      </c>
      <c r="BT91" s="24" t="s">
        <v>151</v>
      </c>
      <c r="BU91" s="24" t="s">
        <v>151</v>
      </c>
      <c r="BV91" s="24" t="s">
        <v>1571</v>
      </c>
      <c r="BW91" s="24" t="s">
        <v>1488</v>
      </c>
      <c r="BX91" s="24" t="s">
        <v>1495</v>
      </c>
      <c r="BY91" s="24" t="s">
        <v>162</v>
      </c>
      <c r="BZ91" s="24" t="s">
        <v>171</v>
      </c>
      <c r="CA91" s="24" t="s">
        <v>176</v>
      </c>
      <c r="CB91" s="24" t="s">
        <v>183</v>
      </c>
      <c r="CC91" s="24" t="s">
        <v>1622</v>
      </c>
      <c r="CD91" s="24" t="s">
        <v>203</v>
      </c>
      <c r="CE91" s="24" t="s">
        <v>1623</v>
      </c>
      <c r="CF91" s="24" t="s">
        <v>363</v>
      </c>
      <c r="CG91" s="24" t="s">
        <v>327</v>
      </c>
      <c r="CH91" s="24" t="s">
        <v>151</v>
      </c>
      <c r="CI91" s="23"/>
      <c r="CJ91" s="23"/>
      <c r="CK91" s="24">
        <v>2</v>
      </c>
      <c r="CL91" s="24">
        <v>3</v>
      </c>
      <c r="CM91" s="24">
        <v>1</v>
      </c>
      <c r="CN91" s="23"/>
    </row>
    <row r="92" spans="1:92" x14ac:dyDescent="0.2">
      <c r="A92" s="25">
        <v>42381.457893113431</v>
      </c>
      <c r="B92" s="24">
        <v>3</v>
      </c>
      <c r="C92" s="24">
        <v>5</v>
      </c>
      <c r="D92" s="24">
        <v>5</v>
      </c>
      <c r="E92" s="24">
        <v>5</v>
      </c>
      <c r="F92" s="24">
        <v>3</v>
      </c>
      <c r="G92" s="24">
        <v>5</v>
      </c>
      <c r="H92" s="24">
        <v>3</v>
      </c>
      <c r="I92" s="24">
        <v>4</v>
      </c>
      <c r="J92" s="24">
        <v>4</v>
      </c>
      <c r="K92" s="24">
        <v>4</v>
      </c>
      <c r="L92" s="24">
        <v>4</v>
      </c>
      <c r="M92" s="24">
        <v>4</v>
      </c>
      <c r="N92" s="24">
        <v>1</v>
      </c>
      <c r="O92" s="24">
        <v>4</v>
      </c>
      <c r="P92" s="24">
        <v>4</v>
      </c>
      <c r="Q92" s="24">
        <v>5</v>
      </c>
      <c r="R92" s="24">
        <v>3</v>
      </c>
      <c r="S92" s="24">
        <v>4</v>
      </c>
      <c r="T92" s="24">
        <v>2</v>
      </c>
      <c r="U92" s="23"/>
      <c r="V92" s="23"/>
      <c r="W92" s="24">
        <v>5</v>
      </c>
      <c r="X92" s="24">
        <v>4</v>
      </c>
      <c r="Y92" s="24">
        <v>5</v>
      </c>
      <c r="Z92" s="24">
        <v>4</v>
      </c>
      <c r="AA92" s="24">
        <v>5</v>
      </c>
      <c r="AB92" s="24">
        <v>4</v>
      </c>
      <c r="AC92" s="24">
        <v>5</v>
      </c>
      <c r="AD92" s="24">
        <v>3</v>
      </c>
      <c r="AE92" s="24">
        <v>5</v>
      </c>
      <c r="AF92" s="24">
        <v>5</v>
      </c>
      <c r="AG92" s="24">
        <v>3</v>
      </c>
      <c r="AH92" s="24">
        <v>5</v>
      </c>
      <c r="AI92" s="24">
        <v>5</v>
      </c>
      <c r="AJ92" s="24">
        <v>3</v>
      </c>
      <c r="AK92" s="24">
        <v>5</v>
      </c>
      <c r="AL92" s="24">
        <v>5</v>
      </c>
      <c r="AM92" s="24">
        <v>4</v>
      </c>
      <c r="AN92" s="24">
        <v>5</v>
      </c>
      <c r="AO92" s="24">
        <v>4</v>
      </c>
      <c r="AP92" s="24">
        <v>5</v>
      </c>
      <c r="AQ92" s="24">
        <v>4</v>
      </c>
      <c r="AR92" s="24">
        <v>5</v>
      </c>
      <c r="AS92" s="24">
        <v>4</v>
      </c>
      <c r="AT92" s="24">
        <v>4</v>
      </c>
      <c r="AU92" s="24">
        <v>1</v>
      </c>
      <c r="AV92" s="24">
        <v>5</v>
      </c>
      <c r="AW92" s="24">
        <v>3</v>
      </c>
      <c r="AX92" s="24">
        <v>5</v>
      </c>
      <c r="AY92" s="24">
        <v>5</v>
      </c>
      <c r="AZ92" s="24">
        <v>4</v>
      </c>
      <c r="BA92" s="24">
        <v>2</v>
      </c>
      <c r="BB92" s="23"/>
      <c r="BC92" s="23"/>
      <c r="BD92" s="23"/>
      <c r="BE92" s="24">
        <v>5</v>
      </c>
      <c r="BF92" s="24">
        <v>4</v>
      </c>
      <c r="BG92" s="24">
        <v>4</v>
      </c>
      <c r="BH92" s="24">
        <v>4</v>
      </c>
      <c r="BI92" s="24">
        <v>5</v>
      </c>
      <c r="BJ92" s="24">
        <v>5</v>
      </c>
      <c r="BK92" s="24" t="s">
        <v>151</v>
      </c>
      <c r="BL92" s="24" t="s">
        <v>151</v>
      </c>
      <c r="BM92" s="24" t="s">
        <v>151</v>
      </c>
      <c r="BN92" s="24" t="s">
        <v>151</v>
      </c>
      <c r="BO92" s="24" t="s">
        <v>151</v>
      </c>
      <c r="BP92" s="24" t="s">
        <v>151</v>
      </c>
      <c r="BQ92" s="24" t="s">
        <v>151</v>
      </c>
      <c r="BR92" s="24" t="s">
        <v>1485</v>
      </c>
      <c r="BS92" s="24" t="s">
        <v>1485</v>
      </c>
      <c r="BT92" s="24" t="s">
        <v>151</v>
      </c>
      <c r="BU92" s="24" t="s">
        <v>151</v>
      </c>
      <c r="BV92" s="24" t="s">
        <v>150</v>
      </c>
      <c r="BW92" s="24" t="s">
        <v>1497</v>
      </c>
      <c r="BX92" s="24" t="s">
        <v>1495</v>
      </c>
      <c r="BY92" s="24" t="s">
        <v>162</v>
      </c>
      <c r="BZ92" s="24" t="s">
        <v>170</v>
      </c>
      <c r="CA92" s="24" t="s">
        <v>176</v>
      </c>
      <c r="CB92" s="24" t="s">
        <v>183</v>
      </c>
      <c r="CC92" s="24" t="s">
        <v>519</v>
      </c>
      <c r="CD92" s="24" t="s">
        <v>203</v>
      </c>
      <c r="CE92" s="24" t="s">
        <v>1624</v>
      </c>
      <c r="CF92" s="24" t="s">
        <v>208</v>
      </c>
      <c r="CG92" s="24" t="s">
        <v>214</v>
      </c>
      <c r="CH92" s="24" t="s">
        <v>1485</v>
      </c>
      <c r="CI92" s="23"/>
      <c r="CJ92" s="24" t="s">
        <v>1625</v>
      </c>
      <c r="CK92" s="24">
        <v>3</v>
      </c>
      <c r="CL92" s="24">
        <v>4</v>
      </c>
      <c r="CM92" s="24">
        <v>3</v>
      </c>
      <c r="CN92" s="23"/>
    </row>
    <row r="93" spans="1:92" x14ac:dyDescent="0.2">
      <c r="A93" s="25">
        <v>42381.458365081024</v>
      </c>
      <c r="B93" s="24">
        <v>4</v>
      </c>
      <c r="C93" s="24">
        <v>4</v>
      </c>
      <c r="D93" s="24">
        <v>4</v>
      </c>
      <c r="E93" s="24">
        <v>5</v>
      </c>
      <c r="F93" s="24">
        <v>4</v>
      </c>
      <c r="G93" s="24">
        <v>5</v>
      </c>
      <c r="H93" s="24">
        <v>5</v>
      </c>
      <c r="I93" s="24">
        <v>4</v>
      </c>
      <c r="J93" s="24">
        <v>4</v>
      </c>
      <c r="K93" s="24">
        <v>4</v>
      </c>
      <c r="L93" s="24">
        <v>4</v>
      </c>
      <c r="M93" s="24">
        <v>4</v>
      </c>
      <c r="N93" s="24">
        <v>4</v>
      </c>
      <c r="O93" s="24">
        <v>4</v>
      </c>
      <c r="P93" s="24">
        <v>5</v>
      </c>
      <c r="Q93" s="24">
        <v>5</v>
      </c>
      <c r="R93" s="24">
        <v>4</v>
      </c>
      <c r="S93" s="24">
        <v>2</v>
      </c>
      <c r="T93" s="24">
        <v>2</v>
      </c>
      <c r="U93" s="23"/>
      <c r="V93" s="23"/>
      <c r="W93" s="24">
        <v>3</v>
      </c>
      <c r="X93" s="24">
        <v>3</v>
      </c>
      <c r="Y93" s="24">
        <v>4</v>
      </c>
      <c r="Z93" s="24">
        <v>4</v>
      </c>
      <c r="AA93" s="24">
        <v>3</v>
      </c>
      <c r="AB93" s="24">
        <v>3</v>
      </c>
      <c r="AC93" s="24">
        <v>4</v>
      </c>
      <c r="AD93" s="24">
        <v>3</v>
      </c>
      <c r="AE93" s="24">
        <v>3</v>
      </c>
      <c r="AF93" s="24">
        <v>4</v>
      </c>
      <c r="AG93" s="24">
        <v>2</v>
      </c>
      <c r="AH93" s="24">
        <v>5</v>
      </c>
      <c r="AI93" s="24">
        <v>3</v>
      </c>
      <c r="AJ93" s="24">
        <v>4</v>
      </c>
      <c r="AK93" s="24">
        <v>5</v>
      </c>
      <c r="AL93" s="24">
        <v>5</v>
      </c>
      <c r="AM93" s="24">
        <v>4</v>
      </c>
      <c r="AN93" s="24">
        <v>5</v>
      </c>
      <c r="AO93" s="24">
        <v>5</v>
      </c>
      <c r="AP93" s="24">
        <v>4</v>
      </c>
      <c r="AQ93" s="24">
        <v>4</v>
      </c>
      <c r="AR93" s="24">
        <v>5</v>
      </c>
      <c r="AS93" s="24">
        <v>4</v>
      </c>
      <c r="AT93" s="24">
        <v>4</v>
      </c>
      <c r="AU93" s="24">
        <v>4</v>
      </c>
      <c r="AV93" s="24">
        <v>4</v>
      </c>
      <c r="AW93" s="24">
        <v>4</v>
      </c>
      <c r="AX93" s="24">
        <v>5</v>
      </c>
      <c r="AY93" s="24">
        <v>4</v>
      </c>
      <c r="AZ93" s="24">
        <v>1</v>
      </c>
      <c r="BA93" s="24">
        <v>1</v>
      </c>
      <c r="BB93" s="23"/>
      <c r="BC93" s="23"/>
      <c r="BD93" s="23"/>
      <c r="BE93" s="24">
        <v>4</v>
      </c>
      <c r="BF93" s="24">
        <v>4</v>
      </c>
      <c r="BG93" s="24">
        <v>3</v>
      </c>
      <c r="BH93" s="24">
        <v>4</v>
      </c>
      <c r="BI93" s="24">
        <v>5</v>
      </c>
      <c r="BJ93" s="24">
        <v>5</v>
      </c>
      <c r="BK93" s="24" t="s">
        <v>931</v>
      </c>
      <c r="BL93" s="24" t="s">
        <v>931</v>
      </c>
      <c r="BM93" s="24" t="s">
        <v>151</v>
      </c>
      <c r="BN93" s="24" t="s">
        <v>151</v>
      </c>
      <c r="BO93" s="24" t="s">
        <v>151</v>
      </c>
      <c r="BP93" s="24" t="s">
        <v>151</v>
      </c>
      <c r="BQ93" s="24" t="s">
        <v>931</v>
      </c>
      <c r="BR93" s="24" t="s">
        <v>151</v>
      </c>
      <c r="BS93" s="24" t="s">
        <v>151</v>
      </c>
      <c r="BT93" s="24" t="s">
        <v>151</v>
      </c>
      <c r="BU93" s="24" t="s">
        <v>151</v>
      </c>
      <c r="BV93" s="24" t="s">
        <v>147</v>
      </c>
      <c r="BW93" s="24" t="s">
        <v>1488</v>
      </c>
      <c r="BX93" s="24" t="s">
        <v>1495</v>
      </c>
      <c r="BY93" s="24" t="s">
        <v>163</v>
      </c>
      <c r="BZ93" s="24" t="s">
        <v>171</v>
      </c>
      <c r="CA93" s="24" t="s">
        <v>176</v>
      </c>
      <c r="CB93" s="24" t="s">
        <v>183</v>
      </c>
      <c r="CC93" s="24" t="s">
        <v>1626</v>
      </c>
      <c r="CD93" s="24" t="s">
        <v>1627</v>
      </c>
      <c r="CE93" s="24" t="s">
        <v>306</v>
      </c>
      <c r="CF93" s="24" t="s">
        <v>208</v>
      </c>
      <c r="CG93" s="24" t="s">
        <v>214</v>
      </c>
      <c r="CH93" s="24" t="s">
        <v>151</v>
      </c>
      <c r="CI93" s="23"/>
      <c r="CJ93" s="23"/>
      <c r="CK93" s="24">
        <v>5</v>
      </c>
      <c r="CL93" s="24">
        <v>5</v>
      </c>
      <c r="CM93" s="24">
        <v>5</v>
      </c>
      <c r="CN93" s="23"/>
    </row>
    <row r="94" spans="1:92" x14ac:dyDescent="0.2">
      <c r="A94" s="25">
        <v>42381.45933164352</v>
      </c>
      <c r="B94" s="24">
        <v>2</v>
      </c>
      <c r="C94" s="24">
        <v>5</v>
      </c>
      <c r="D94" s="24">
        <v>5</v>
      </c>
      <c r="E94" s="24">
        <v>2</v>
      </c>
      <c r="F94" s="24">
        <v>1</v>
      </c>
      <c r="G94" s="24">
        <v>5</v>
      </c>
      <c r="H94" s="24">
        <v>1</v>
      </c>
      <c r="I94" s="24">
        <v>5</v>
      </c>
      <c r="J94" s="24">
        <v>2</v>
      </c>
      <c r="K94" s="24">
        <v>2</v>
      </c>
      <c r="L94" s="24">
        <v>1</v>
      </c>
      <c r="M94" s="24">
        <v>4</v>
      </c>
      <c r="N94" s="24">
        <v>1</v>
      </c>
      <c r="O94" s="24">
        <v>2</v>
      </c>
      <c r="P94" s="24">
        <v>2</v>
      </c>
      <c r="Q94" s="24">
        <v>1</v>
      </c>
      <c r="R94" s="24">
        <v>3</v>
      </c>
      <c r="S94" s="24">
        <v>2</v>
      </c>
      <c r="T94" s="24">
        <v>5</v>
      </c>
      <c r="U94" s="23"/>
      <c r="V94" s="23"/>
      <c r="W94" s="24">
        <v>5</v>
      </c>
      <c r="X94" s="24">
        <v>2</v>
      </c>
      <c r="Y94" s="24">
        <v>2</v>
      </c>
      <c r="Z94" s="24">
        <v>1</v>
      </c>
      <c r="AA94" s="24">
        <v>5</v>
      </c>
      <c r="AB94" s="24">
        <v>1</v>
      </c>
      <c r="AC94" s="24">
        <v>2</v>
      </c>
      <c r="AD94" s="24">
        <v>5</v>
      </c>
      <c r="AE94" s="24">
        <v>2</v>
      </c>
      <c r="AF94" s="24">
        <v>3</v>
      </c>
      <c r="AG94" s="24">
        <v>3</v>
      </c>
      <c r="AH94" s="24">
        <v>5</v>
      </c>
      <c r="AI94" s="24">
        <v>5</v>
      </c>
      <c r="AJ94" s="24">
        <v>3</v>
      </c>
      <c r="AK94" s="24">
        <v>5</v>
      </c>
      <c r="AL94" s="24">
        <v>2</v>
      </c>
      <c r="AM94" s="24">
        <v>1</v>
      </c>
      <c r="AN94" s="24">
        <v>5</v>
      </c>
      <c r="AO94" s="24">
        <v>2</v>
      </c>
      <c r="AP94" s="24">
        <v>5</v>
      </c>
      <c r="AQ94" s="24">
        <v>2</v>
      </c>
      <c r="AR94" s="24">
        <v>3</v>
      </c>
      <c r="AS94" s="24">
        <v>1</v>
      </c>
      <c r="AT94" s="24">
        <v>5</v>
      </c>
      <c r="AU94" s="24">
        <v>1</v>
      </c>
      <c r="AV94" s="24">
        <v>2</v>
      </c>
      <c r="AW94" s="24">
        <v>2</v>
      </c>
      <c r="AX94" s="24">
        <v>1</v>
      </c>
      <c r="AY94" s="24">
        <v>2</v>
      </c>
      <c r="AZ94" s="24">
        <v>2</v>
      </c>
      <c r="BA94" s="24">
        <v>5</v>
      </c>
      <c r="BB94" s="23"/>
      <c r="BC94" s="23"/>
      <c r="BD94" s="23"/>
      <c r="BE94" s="24">
        <v>5</v>
      </c>
      <c r="BF94" s="24">
        <v>4</v>
      </c>
      <c r="BG94" s="24">
        <v>4</v>
      </c>
      <c r="BH94" s="24">
        <v>5</v>
      </c>
      <c r="BI94" s="24">
        <v>5</v>
      </c>
      <c r="BJ94" s="24">
        <v>4</v>
      </c>
      <c r="BK94" s="24" t="s">
        <v>931</v>
      </c>
      <c r="BL94" s="24" t="s">
        <v>931</v>
      </c>
      <c r="BM94" s="24" t="s">
        <v>151</v>
      </c>
      <c r="BN94" s="24" t="s">
        <v>931</v>
      </c>
      <c r="BO94" s="24" t="s">
        <v>151</v>
      </c>
      <c r="BP94" s="24" t="s">
        <v>931</v>
      </c>
      <c r="BQ94" s="24" t="s">
        <v>931</v>
      </c>
      <c r="BR94" s="24" t="s">
        <v>931</v>
      </c>
      <c r="BS94" s="24" t="s">
        <v>931</v>
      </c>
      <c r="BT94" s="24" t="s">
        <v>931</v>
      </c>
      <c r="BU94" s="24" t="s">
        <v>151</v>
      </c>
      <c r="BV94" s="24" t="s">
        <v>1498</v>
      </c>
      <c r="BW94" s="24" t="s">
        <v>1488</v>
      </c>
      <c r="BX94" s="24" t="s">
        <v>1495</v>
      </c>
      <c r="BY94" s="24" t="s">
        <v>163</v>
      </c>
      <c r="BZ94" s="24" t="s">
        <v>170</v>
      </c>
      <c r="CA94" s="24" t="s">
        <v>176</v>
      </c>
      <c r="CB94" s="24" t="s">
        <v>183</v>
      </c>
      <c r="CC94" s="24" t="s">
        <v>345</v>
      </c>
      <c r="CD94" s="24" t="s">
        <v>204</v>
      </c>
      <c r="CE94" s="24" t="s">
        <v>623</v>
      </c>
      <c r="CF94" s="24" t="s">
        <v>208</v>
      </c>
      <c r="CG94" s="24" t="s">
        <v>214</v>
      </c>
      <c r="CH94" s="24" t="s">
        <v>931</v>
      </c>
      <c r="CI94" s="23"/>
      <c r="CJ94" s="23"/>
      <c r="CK94" s="24">
        <v>1</v>
      </c>
      <c r="CL94" s="24">
        <v>1</v>
      </c>
      <c r="CM94" s="24">
        <v>1</v>
      </c>
      <c r="CN94" s="23"/>
    </row>
    <row r="95" spans="1:92" x14ac:dyDescent="0.2">
      <c r="A95" s="25">
        <v>42381.459607847224</v>
      </c>
      <c r="B95" s="24">
        <v>1</v>
      </c>
      <c r="C95" s="24">
        <v>4</v>
      </c>
      <c r="D95" s="24">
        <v>2</v>
      </c>
      <c r="E95" s="24">
        <v>2</v>
      </c>
      <c r="F95" s="24">
        <v>4</v>
      </c>
      <c r="G95" s="24">
        <v>3</v>
      </c>
      <c r="H95" s="24">
        <v>5</v>
      </c>
      <c r="I95" s="24">
        <v>4</v>
      </c>
      <c r="J95" s="24">
        <v>5</v>
      </c>
      <c r="K95" s="24">
        <v>1</v>
      </c>
      <c r="L95" s="24">
        <v>2</v>
      </c>
      <c r="M95" s="24">
        <v>1</v>
      </c>
      <c r="N95" s="24" t="s">
        <v>5</v>
      </c>
      <c r="O95" s="24">
        <v>3</v>
      </c>
      <c r="P95" s="24">
        <v>3</v>
      </c>
      <c r="Q95" s="24">
        <v>4</v>
      </c>
      <c r="R95" s="24">
        <v>2</v>
      </c>
      <c r="S95" s="24">
        <v>2</v>
      </c>
      <c r="T95" s="24" t="s">
        <v>5</v>
      </c>
      <c r="U95" s="23"/>
      <c r="V95" s="23"/>
      <c r="W95" s="24">
        <v>2</v>
      </c>
      <c r="X95" s="24">
        <v>4</v>
      </c>
      <c r="Y95" s="24">
        <v>5</v>
      </c>
      <c r="Z95" s="24">
        <v>4</v>
      </c>
      <c r="AA95" s="24">
        <v>4</v>
      </c>
      <c r="AB95" s="24">
        <v>4</v>
      </c>
      <c r="AC95" s="24">
        <v>3</v>
      </c>
      <c r="AD95" s="24">
        <v>1</v>
      </c>
      <c r="AE95" s="24">
        <v>2</v>
      </c>
      <c r="AF95" s="24">
        <v>1</v>
      </c>
      <c r="AG95" s="24">
        <v>3</v>
      </c>
      <c r="AH95" s="24">
        <v>4</v>
      </c>
      <c r="AI95" s="24">
        <v>1</v>
      </c>
      <c r="AJ95" s="24">
        <v>2</v>
      </c>
      <c r="AK95" s="24">
        <v>4</v>
      </c>
      <c r="AL95" s="24">
        <v>3</v>
      </c>
      <c r="AM95" s="24">
        <v>4</v>
      </c>
      <c r="AN95" s="24">
        <v>3</v>
      </c>
      <c r="AO95" s="24">
        <v>5</v>
      </c>
      <c r="AP95" s="24">
        <v>4</v>
      </c>
      <c r="AQ95" s="24">
        <v>5</v>
      </c>
      <c r="AR95" s="24">
        <v>1</v>
      </c>
      <c r="AS95" s="24">
        <v>1</v>
      </c>
      <c r="AT95" s="24">
        <v>1</v>
      </c>
      <c r="AU95" s="24">
        <v>1</v>
      </c>
      <c r="AV95" s="24">
        <v>2</v>
      </c>
      <c r="AW95" s="24">
        <v>3</v>
      </c>
      <c r="AX95" s="24">
        <v>4</v>
      </c>
      <c r="AY95" s="24">
        <v>1</v>
      </c>
      <c r="AZ95" s="24">
        <v>2</v>
      </c>
      <c r="BA95" s="24">
        <v>2</v>
      </c>
      <c r="BB95" s="23"/>
      <c r="BC95" s="23"/>
      <c r="BD95" s="23"/>
      <c r="BE95" s="24">
        <v>5</v>
      </c>
      <c r="BF95" s="24">
        <v>5</v>
      </c>
      <c r="BG95" s="24">
        <v>4</v>
      </c>
      <c r="BH95" s="24">
        <v>3</v>
      </c>
      <c r="BI95" s="24">
        <v>3</v>
      </c>
      <c r="BJ95" s="24">
        <v>3</v>
      </c>
      <c r="BK95" s="24" t="s">
        <v>151</v>
      </c>
      <c r="BL95" s="24" t="s">
        <v>151</v>
      </c>
      <c r="BM95" s="24" t="s">
        <v>151</v>
      </c>
      <c r="BN95" s="24" t="s">
        <v>151</v>
      </c>
      <c r="BO95" s="24" t="s">
        <v>151</v>
      </c>
      <c r="BP95" s="24" t="s">
        <v>151</v>
      </c>
      <c r="BQ95" s="24" t="s">
        <v>151</v>
      </c>
      <c r="BR95" s="24" t="s">
        <v>151</v>
      </c>
      <c r="BS95" s="24" t="s">
        <v>931</v>
      </c>
      <c r="BT95" s="24" t="s">
        <v>931</v>
      </c>
      <c r="BU95" s="24" t="s">
        <v>151</v>
      </c>
      <c r="BV95" s="24" t="s">
        <v>146</v>
      </c>
      <c r="BW95" s="24" t="s">
        <v>1487</v>
      </c>
      <c r="BX95" s="24" t="s">
        <v>920</v>
      </c>
      <c r="BY95" s="24" t="s">
        <v>163</v>
      </c>
      <c r="BZ95" s="24" t="s">
        <v>171</v>
      </c>
      <c r="CA95" s="24" t="s">
        <v>176</v>
      </c>
      <c r="CB95" s="24" t="s">
        <v>183</v>
      </c>
      <c r="CC95" s="24" t="s">
        <v>345</v>
      </c>
      <c r="CD95" s="24" t="s">
        <v>153</v>
      </c>
      <c r="CE95" s="24" t="s">
        <v>395</v>
      </c>
      <c r="CF95" s="24" t="s">
        <v>208</v>
      </c>
      <c r="CG95" s="24" t="s">
        <v>214</v>
      </c>
      <c r="CH95" s="24" t="s">
        <v>931</v>
      </c>
      <c r="CI95" s="23"/>
      <c r="CJ95" s="23"/>
      <c r="CK95" s="24">
        <v>2</v>
      </c>
      <c r="CL95" s="24">
        <v>2</v>
      </c>
      <c r="CM95" s="24">
        <v>2</v>
      </c>
      <c r="CN95" s="23"/>
    </row>
    <row r="96" spans="1:92" x14ac:dyDescent="0.2">
      <c r="A96" s="25">
        <v>42381.460264224537</v>
      </c>
      <c r="B96" s="24">
        <v>3</v>
      </c>
      <c r="C96" s="24">
        <v>3</v>
      </c>
      <c r="D96" s="24">
        <v>1</v>
      </c>
      <c r="E96" s="24">
        <v>2</v>
      </c>
      <c r="F96" s="24">
        <v>2</v>
      </c>
      <c r="G96" s="24">
        <v>4</v>
      </c>
      <c r="H96" s="24">
        <v>4</v>
      </c>
      <c r="I96" s="24">
        <v>2</v>
      </c>
      <c r="J96" s="24">
        <v>3</v>
      </c>
      <c r="K96" s="24">
        <v>2</v>
      </c>
      <c r="L96" s="24">
        <v>3</v>
      </c>
      <c r="M96" s="24">
        <v>3</v>
      </c>
      <c r="N96" s="24">
        <v>2</v>
      </c>
      <c r="O96" s="24">
        <v>2</v>
      </c>
      <c r="P96" s="24">
        <v>4</v>
      </c>
      <c r="Q96" s="24">
        <v>3</v>
      </c>
      <c r="R96" s="24">
        <v>2</v>
      </c>
      <c r="S96" s="24">
        <v>2</v>
      </c>
      <c r="T96" s="24">
        <v>3</v>
      </c>
      <c r="U96" s="23"/>
      <c r="V96" s="23"/>
      <c r="W96" s="24">
        <v>4</v>
      </c>
      <c r="X96" s="24">
        <v>4</v>
      </c>
      <c r="Y96" s="24">
        <v>3</v>
      </c>
      <c r="Z96" s="24">
        <v>4</v>
      </c>
      <c r="AA96" s="24">
        <v>5</v>
      </c>
      <c r="AB96" s="24">
        <v>4</v>
      </c>
      <c r="AC96" s="24">
        <v>4</v>
      </c>
      <c r="AD96" s="24">
        <v>3</v>
      </c>
      <c r="AE96" s="24">
        <v>3</v>
      </c>
      <c r="AF96" s="24">
        <v>4</v>
      </c>
      <c r="AG96" s="24">
        <v>4</v>
      </c>
      <c r="AH96" s="24">
        <v>5</v>
      </c>
      <c r="AI96" s="24">
        <v>3</v>
      </c>
      <c r="AJ96" s="24">
        <v>4</v>
      </c>
      <c r="AK96" s="24">
        <v>3</v>
      </c>
      <c r="AL96" s="24">
        <v>4</v>
      </c>
      <c r="AM96" s="24">
        <v>3</v>
      </c>
      <c r="AN96" s="24">
        <v>5</v>
      </c>
      <c r="AO96" s="24">
        <v>5</v>
      </c>
      <c r="AP96" s="24">
        <v>4</v>
      </c>
      <c r="AQ96" s="24">
        <v>4</v>
      </c>
      <c r="AR96" s="24">
        <v>3</v>
      </c>
      <c r="AS96" s="24">
        <v>3</v>
      </c>
      <c r="AT96" s="24">
        <v>3</v>
      </c>
      <c r="AU96" s="24">
        <v>3</v>
      </c>
      <c r="AV96" s="24">
        <v>3</v>
      </c>
      <c r="AW96" s="24">
        <v>4</v>
      </c>
      <c r="AX96" s="24">
        <v>4</v>
      </c>
      <c r="AY96" s="24">
        <v>3</v>
      </c>
      <c r="AZ96" s="24">
        <v>3</v>
      </c>
      <c r="BA96" s="24">
        <v>4</v>
      </c>
      <c r="BB96" s="23"/>
      <c r="BC96" s="23"/>
      <c r="BD96" s="23"/>
      <c r="BE96" s="24">
        <v>4</v>
      </c>
      <c r="BF96" s="24">
        <v>3</v>
      </c>
      <c r="BG96" s="24">
        <v>4</v>
      </c>
      <c r="BH96" s="24">
        <v>4</v>
      </c>
      <c r="BI96" s="24">
        <v>5</v>
      </c>
      <c r="BJ96" s="24">
        <v>5</v>
      </c>
      <c r="BK96" s="24" t="s">
        <v>151</v>
      </c>
      <c r="BL96" s="24" t="s">
        <v>931</v>
      </c>
      <c r="BM96" s="24" t="s">
        <v>151</v>
      </c>
      <c r="BN96" s="24" t="s">
        <v>931</v>
      </c>
      <c r="BO96" s="24" t="s">
        <v>151</v>
      </c>
      <c r="BP96" s="24" t="s">
        <v>151</v>
      </c>
      <c r="BQ96" s="24" t="s">
        <v>151</v>
      </c>
      <c r="BR96" s="24" t="s">
        <v>1485</v>
      </c>
      <c r="BS96" s="24" t="s">
        <v>1485</v>
      </c>
      <c r="BT96" s="24" t="s">
        <v>1485</v>
      </c>
      <c r="BU96" s="24" t="s">
        <v>151</v>
      </c>
      <c r="BV96" s="24" t="s">
        <v>150</v>
      </c>
      <c r="BW96" s="24" t="s">
        <v>1488</v>
      </c>
      <c r="BX96" s="24" t="s">
        <v>1495</v>
      </c>
      <c r="BY96" s="24" t="s">
        <v>163</v>
      </c>
      <c r="BZ96" s="24" t="s">
        <v>169</v>
      </c>
      <c r="CA96" s="24" t="s">
        <v>176</v>
      </c>
      <c r="CB96" s="24" t="s">
        <v>183</v>
      </c>
      <c r="CC96" s="24" t="s">
        <v>1543</v>
      </c>
      <c r="CD96" s="24" t="s">
        <v>202</v>
      </c>
      <c r="CE96" s="24" t="s">
        <v>498</v>
      </c>
      <c r="CF96" s="24" t="s">
        <v>208</v>
      </c>
      <c r="CG96" s="24" t="s">
        <v>214</v>
      </c>
      <c r="CH96" s="24" t="s">
        <v>1485</v>
      </c>
      <c r="CI96" s="23"/>
      <c r="CJ96" s="23"/>
      <c r="CK96" s="24">
        <v>2</v>
      </c>
      <c r="CL96" s="24">
        <v>4</v>
      </c>
      <c r="CM96" s="24">
        <v>2</v>
      </c>
      <c r="CN96" s="23"/>
    </row>
    <row r="97" spans="1:92" x14ac:dyDescent="0.2">
      <c r="A97" s="25">
        <v>42381.463899618058</v>
      </c>
      <c r="B97" s="24">
        <v>3</v>
      </c>
      <c r="C97" s="24">
        <v>3</v>
      </c>
      <c r="D97" s="24">
        <v>3</v>
      </c>
      <c r="E97" s="24">
        <v>5</v>
      </c>
      <c r="F97" s="24" t="s">
        <v>5</v>
      </c>
      <c r="G97" s="24">
        <v>5</v>
      </c>
      <c r="H97" s="24">
        <v>4</v>
      </c>
      <c r="I97" s="24">
        <v>4</v>
      </c>
      <c r="J97" s="24">
        <v>2</v>
      </c>
      <c r="K97" s="24">
        <v>5</v>
      </c>
      <c r="L97" s="24">
        <v>4</v>
      </c>
      <c r="M97" s="24">
        <v>5</v>
      </c>
      <c r="N97" s="24">
        <v>3</v>
      </c>
      <c r="O97" s="24">
        <v>5</v>
      </c>
      <c r="P97" s="24">
        <v>4</v>
      </c>
      <c r="Q97" s="24">
        <v>5</v>
      </c>
      <c r="R97" s="24">
        <v>5</v>
      </c>
      <c r="S97" s="24">
        <v>2</v>
      </c>
      <c r="T97" s="24">
        <v>3</v>
      </c>
      <c r="U97" s="23"/>
      <c r="V97" s="23"/>
      <c r="W97" s="24">
        <v>3</v>
      </c>
      <c r="X97" s="24">
        <v>3</v>
      </c>
      <c r="Y97" s="24">
        <v>4</v>
      </c>
      <c r="Z97" s="24">
        <v>4</v>
      </c>
      <c r="AA97" s="24">
        <v>3</v>
      </c>
      <c r="AB97" s="24">
        <v>5</v>
      </c>
      <c r="AC97" s="24">
        <v>5</v>
      </c>
      <c r="AD97" s="24">
        <v>4</v>
      </c>
      <c r="AE97" s="24">
        <v>4</v>
      </c>
      <c r="AF97" s="24">
        <v>4</v>
      </c>
      <c r="AG97" s="24">
        <v>5</v>
      </c>
      <c r="AH97" s="24">
        <v>5</v>
      </c>
      <c r="AI97" s="24">
        <v>3</v>
      </c>
      <c r="AJ97" s="24">
        <v>3</v>
      </c>
      <c r="AK97" s="24">
        <v>3</v>
      </c>
      <c r="AL97" s="24">
        <v>5</v>
      </c>
      <c r="AM97" s="24" t="s">
        <v>5</v>
      </c>
      <c r="AN97" s="24">
        <v>5</v>
      </c>
      <c r="AO97" s="24">
        <v>3</v>
      </c>
      <c r="AP97" s="24">
        <v>3</v>
      </c>
      <c r="AQ97" s="24">
        <v>4</v>
      </c>
      <c r="AR97" s="24">
        <v>5</v>
      </c>
      <c r="AS97" s="24">
        <v>5</v>
      </c>
      <c r="AT97" s="24">
        <v>5</v>
      </c>
      <c r="AU97" s="24">
        <v>5</v>
      </c>
      <c r="AV97" s="24">
        <v>5</v>
      </c>
      <c r="AW97" s="24">
        <v>5</v>
      </c>
      <c r="AX97" s="24">
        <v>4</v>
      </c>
      <c r="AY97" s="24">
        <v>5</v>
      </c>
      <c r="AZ97" s="24">
        <v>3</v>
      </c>
      <c r="BA97" s="24">
        <v>4</v>
      </c>
      <c r="BB97" s="23"/>
      <c r="BC97" s="23"/>
      <c r="BD97" s="23"/>
      <c r="BE97" s="24">
        <v>4</v>
      </c>
      <c r="BF97" s="24">
        <v>4</v>
      </c>
      <c r="BG97" s="24">
        <v>5</v>
      </c>
      <c r="BH97" s="24">
        <v>4</v>
      </c>
      <c r="BI97" s="24">
        <v>4</v>
      </c>
      <c r="BJ97" s="24">
        <v>4</v>
      </c>
      <c r="BK97" s="24" t="s">
        <v>931</v>
      </c>
      <c r="BL97" s="24" t="s">
        <v>931</v>
      </c>
      <c r="BM97" s="24" t="s">
        <v>151</v>
      </c>
      <c r="BN97" s="24" t="s">
        <v>151</v>
      </c>
      <c r="BO97" s="24" t="s">
        <v>151</v>
      </c>
      <c r="BP97" s="24" t="s">
        <v>151</v>
      </c>
      <c r="BQ97" s="24" t="s">
        <v>931</v>
      </c>
      <c r="BR97" s="24" t="s">
        <v>151</v>
      </c>
      <c r="BS97" s="24" t="s">
        <v>151</v>
      </c>
      <c r="BT97" s="24" t="s">
        <v>151</v>
      </c>
      <c r="BU97" s="24" t="s">
        <v>151</v>
      </c>
      <c r="BV97" s="24" t="s">
        <v>147</v>
      </c>
      <c r="BW97" s="24" t="s">
        <v>1488</v>
      </c>
      <c r="BX97" s="24" t="s">
        <v>1495</v>
      </c>
      <c r="BY97" s="24" t="s">
        <v>162</v>
      </c>
      <c r="BZ97" s="24" t="s">
        <v>171</v>
      </c>
      <c r="CA97" s="24" t="s">
        <v>176</v>
      </c>
      <c r="CB97" s="24" t="s">
        <v>183</v>
      </c>
      <c r="CC97" s="24" t="s">
        <v>1628</v>
      </c>
      <c r="CD97" s="24" t="s">
        <v>202</v>
      </c>
      <c r="CE97" s="24" t="s">
        <v>1629</v>
      </c>
      <c r="CF97" s="24" t="s">
        <v>208</v>
      </c>
      <c r="CG97" s="24" t="s">
        <v>214</v>
      </c>
      <c r="CH97" s="24" t="s">
        <v>151</v>
      </c>
      <c r="CI97" s="23"/>
      <c r="CJ97" s="24" t="s">
        <v>1630</v>
      </c>
      <c r="CK97" s="24">
        <v>5</v>
      </c>
      <c r="CL97" s="24">
        <v>4</v>
      </c>
      <c r="CM97" s="24" t="s">
        <v>5</v>
      </c>
      <c r="CN97" s="23"/>
    </row>
    <row r="98" spans="1:92" x14ac:dyDescent="0.2">
      <c r="A98" s="25">
        <v>42381.465939664355</v>
      </c>
      <c r="B98" s="24">
        <v>2</v>
      </c>
      <c r="C98" s="24">
        <v>5</v>
      </c>
      <c r="D98" s="24">
        <v>4</v>
      </c>
      <c r="E98" s="24">
        <v>5</v>
      </c>
      <c r="F98" s="24">
        <v>3</v>
      </c>
      <c r="G98" s="24">
        <v>3</v>
      </c>
      <c r="H98" s="24">
        <v>5</v>
      </c>
      <c r="I98" s="24">
        <v>2</v>
      </c>
      <c r="J98" s="24">
        <v>4</v>
      </c>
      <c r="K98" s="24">
        <v>3</v>
      </c>
      <c r="L98" s="24">
        <v>2</v>
      </c>
      <c r="M98" s="24">
        <v>2</v>
      </c>
      <c r="N98" s="24">
        <v>2</v>
      </c>
      <c r="O98" s="24">
        <v>3</v>
      </c>
      <c r="P98" s="24">
        <v>4</v>
      </c>
      <c r="Q98" s="24">
        <v>2</v>
      </c>
      <c r="R98" s="24">
        <v>2</v>
      </c>
      <c r="S98" s="24">
        <v>1</v>
      </c>
      <c r="T98" s="24">
        <v>1</v>
      </c>
      <c r="U98" s="23"/>
      <c r="V98" s="23"/>
      <c r="W98" s="24">
        <v>5</v>
      </c>
      <c r="X98" s="24">
        <v>4</v>
      </c>
      <c r="Y98" s="24">
        <v>4</v>
      </c>
      <c r="Z98" s="24">
        <v>5</v>
      </c>
      <c r="AA98" s="24">
        <v>5</v>
      </c>
      <c r="AB98" s="24">
        <v>5</v>
      </c>
      <c r="AC98" s="24">
        <v>5</v>
      </c>
      <c r="AD98" s="24">
        <v>5</v>
      </c>
      <c r="AE98" s="24">
        <v>5</v>
      </c>
      <c r="AF98" s="24">
        <v>5</v>
      </c>
      <c r="AG98" s="24">
        <v>5</v>
      </c>
      <c r="AH98" s="24">
        <v>5</v>
      </c>
      <c r="AI98" s="24">
        <v>5</v>
      </c>
      <c r="AJ98" s="24">
        <v>3</v>
      </c>
      <c r="AK98" s="24">
        <v>5</v>
      </c>
      <c r="AL98" s="24">
        <v>5</v>
      </c>
      <c r="AM98" s="24">
        <v>3</v>
      </c>
      <c r="AN98" s="24">
        <v>3</v>
      </c>
      <c r="AO98" s="24">
        <v>5</v>
      </c>
      <c r="AP98" s="24">
        <v>4</v>
      </c>
      <c r="AQ98" s="24">
        <v>5</v>
      </c>
      <c r="AR98" s="24">
        <v>3</v>
      </c>
      <c r="AS98" s="24">
        <v>3</v>
      </c>
      <c r="AT98" s="24">
        <v>5</v>
      </c>
      <c r="AU98" s="24">
        <v>3</v>
      </c>
      <c r="AV98" s="24">
        <v>3</v>
      </c>
      <c r="AW98" s="24">
        <v>3</v>
      </c>
      <c r="AX98" s="24">
        <v>2</v>
      </c>
      <c r="AY98" s="24">
        <v>2</v>
      </c>
      <c r="AZ98" s="24">
        <v>2</v>
      </c>
      <c r="BA98" s="24">
        <v>4</v>
      </c>
      <c r="BB98" s="23"/>
      <c r="BC98" s="23"/>
      <c r="BD98" s="23"/>
      <c r="BE98" s="24">
        <v>3</v>
      </c>
      <c r="BF98" s="24">
        <v>3</v>
      </c>
      <c r="BG98" s="24">
        <v>3</v>
      </c>
      <c r="BH98" s="24">
        <v>3</v>
      </c>
      <c r="BI98" s="24">
        <v>3</v>
      </c>
      <c r="BJ98" s="24">
        <v>2</v>
      </c>
      <c r="BK98" s="24" t="s">
        <v>151</v>
      </c>
      <c r="BL98" s="24" t="s">
        <v>151</v>
      </c>
      <c r="BM98" s="24" t="s">
        <v>931</v>
      </c>
      <c r="BN98" s="24" t="s">
        <v>931</v>
      </c>
      <c r="BO98" s="24" t="s">
        <v>151</v>
      </c>
      <c r="BP98" s="24" t="s">
        <v>151</v>
      </c>
      <c r="BQ98" s="24" t="s">
        <v>151</v>
      </c>
      <c r="BR98" s="24" t="s">
        <v>151</v>
      </c>
      <c r="BS98" s="24" t="s">
        <v>151</v>
      </c>
      <c r="BT98" s="24" t="s">
        <v>151</v>
      </c>
      <c r="BU98" s="24" t="s">
        <v>151</v>
      </c>
      <c r="BV98" s="24" t="s">
        <v>150</v>
      </c>
      <c r="BW98" s="24" t="s">
        <v>1488</v>
      </c>
      <c r="BX98" s="24" t="s">
        <v>1495</v>
      </c>
      <c r="BY98" s="24" t="s">
        <v>162</v>
      </c>
      <c r="BZ98" s="24" t="s">
        <v>170</v>
      </c>
      <c r="CA98" s="24" t="s">
        <v>176</v>
      </c>
      <c r="CB98" s="24" t="s">
        <v>184</v>
      </c>
      <c r="CC98" s="24" t="s">
        <v>379</v>
      </c>
      <c r="CD98" s="24" t="s">
        <v>202</v>
      </c>
      <c r="CE98" s="24" t="s">
        <v>331</v>
      </c>
      <c r="CF98" s="24" t="s">
        <v>208</v>
      </c>
      <c r="CG98" s="24" t="s">
        <v>214</v>
      </c>
      <c r="CH98" s="24" t="s">
        <v>151</v>
      </c>
      <c r="CI98" s="23"/>
      <c r="CJ98" s="23"/>
      <c r="CK98" s="24">
        <v>4</v>
      </c>
      <c r="CL98" s="24">
        <v>5</v>
      </c>
      <c r="CM98" s="24">
        <v>1</v>
      </c>
      <c r="CN98" s="23"/>
    </row>
    <row r="99" spans="1:92" x14ac:dyDescent="0.2">
      <c r="A99" s="25">
        <v>42381.467259837962</v>
      </c>
      <c r="B99" s="24">
        <v>4</v>
      </c>
      <c r="C99" s="24">
        <v>5</v>
      </c>
      <c r="D99" s="24">
        <v>2</v>
      </c>
      <c r="E99" s="24">
        <v>4</v>
      </c>
      <c r="F99" s="24">
        <v>5</v>
      </c>
      <c r="G99" s="24">
        <v>4</v>
      </c>
      <c r="H99" s="24">
        <v>5</v>
      </c>
      <c r="I99" s="24">
        <v>4</v>
      </c>
      <c r="J99" s="24">
        <v>4</v>
      </c>
      <c r="K99" s="24">
        <v>2</v>
      </c>
      <c r="L99" s="24">
        <v>4</v>
      </c>
      <c r="M99" s="24">
        <v>3</v>
      </c>
      <c r="N99" s="24">
        <v>1</v>
      </c>
      <c r="O99" s="24">
        <v>3</v>
      </c>
      <c r="P99" s="24">
        <v>4</v>
      </c>
      <c r="Q99" s="24">
        <v>4</v>
      </c>
      <c r="R99" s="24">
        <v>4</v>
      </c>
      <c r="S99" s="24">
        <v>3</v>
      </c>
      <c r="T99" s="24">
        <v>2</v>
      </c>
      <c r="U99" s="23"/>
      <c r="V99" s="23"/>
      <c r="W99" s="24">
        <v>5</v>
      </c>
      <c r="X99" s="24">
        <v>5</v>
      </c>
      <c r="Y99" s="24">
        <v>5</v>
      </c>
      <c r="Z99" s="24">
        <v>5</v>
      </c>
      <c r="AA99" s="24">
        <v>5</v>
      </c>
      <c r="AB99" s="24">
        <v>5</v>
      </c>
      <c r="AC99" s="24">
        <v>5</v>
      </c>
      <c r="AD99" s="24">
        <v>5</v>
      </c>
      <c r="AE99" s="24">
        <v>4</v>
      </c>
      <c r="AF99" s="24">
        <v>5</v>
      </c>
      <c r="AG99" s="24">
        <v>5</v>
      </c>
      <c r="AH99" s="24">
        <v>5</v>
      </c>
      <c r="AI99" s="24">
        <v>4</v>
      </c>
      <c r="AJ99" s="24">
        <v>3</v>
      </c>
      <c r="AK99" s="24">
        <v>5</v>
      </c>
      <c r="AL99" s="24">
        <v>4</v>
      </c>
      <c r="AM99" s="24">
        <v>4</v>
      </c>
      <c r="AN99" s="24">
        <v>3</v>
      </c>
      <c r="AO99" s="24">
        <v>5</v>
      </c>
      <c r="AP99" s="24">
        <v>4</v>
      </c>
      <c r="AQ99" s="24">
        <v>5</v>
      </c>
      <c r="AR99" s="24">
        <v>3</v>
      </c>
      <c r="AS99" s="24">
        <v>4</v>
      </c>
      <c r="AT99" s="24">
        <v>2</v>
      </c>
      <c r="AU99" s="24">
        <v>1</v>
      </c>
      <c r="AV99" s="24">
        <v>2</v>
      </c>
      <c r="AW99" s="24">
        <v>4</v>
      </c>
      <c r="AX99" s="24">
        <v>4</v>
      </c>
      <c r="AY99" s="24">
        <v>4</v>
      </c>
      <c r="AZ99" s="24">
        <v>4</v>
      </c>
      <c r="BA99" s="24">
        <v>4</v>
      </c>
      <c r="BB99" s="23"/>
      <c r="BC99" s="23"/>
      <c r="BD99" s="23"/>
      <c r="BE99" s="24">
        <v>3</v>
      </c>
      <c r="BF99" s="24">
        <v>3</v>
      </c>
      <c r="BG99" s="24">
        <v>4</v>
      </c>
      <c r="BH99" s="24">
        <v>4</v>
      </c>
      <c r="BI99" s="24">
        <v>5</v>
      </c>
      <c r="BJ99" s="24">
        <v>5</v>
      </c>
      <c r="BK99" s="24" t="s">
        <v>1485</v>
      </c>
      <c r="BL99" s="24" t="s">
        <v>1485</v>
      </c>
      <c r="BM99" s="24" t="s">
        <v>1485</v>
      </c>
      <c r="BN99" s="24" t="s">
        <v>1485</v>
      </c>
      <c r="BO99" s="24" t="s">
        <v>151</v>
      </c>
      <c r="BP99" s="24" t="s">
        <v>1485</v>
      </c>
      <c r="BQ99" s="24" t="s">
        <v>151</v>
      </c>
      <c r="BR99" s="24" t="s">
        <v>1485</v>
      </c>
      <c r="BS99" s="24" t="s">
        <v>1485</v>
      </c>
      <c r="BT99" s="24" t="s">
        <v>1485</v>
      </c>
      <c r="BU99" s="24" t="s">
        <v>151</v>
      </c>
      <c r="BV99" s="24" t="s">
        <v>150</v>
      </c>
      <c r="BW99" s="24" t="s">
        <v>1488</v>
      </c>
      <c r="BX99" s="24" t="s">
        <v>1495</v>
      </c>
      <c r="BY99" s="24" t="s">
        <v>162</v>
      </c>
      <c r="BZ99" s="24" t="s">
        <v>171</v>
      </c>
      <c r="CA99" s="24" t="s">
        <v>179</v>
      </c>
      <c r="CB99" s="24" t="s">
        <v>183</v>
      </c>
      <c r="CC99" s="24" t="s">
        <v>401</v>
      </c>
      <c r="CD99" s="24" t="s">
        <v>1631</v>
      </c>
      <c r="CE99" s="24" t="s">
        <v>153</v>
      </c>
      <c r="CF99" s="24" t="s">
        <v>209</v>
      </c>
      <c r="CG99" s="24" t="s">
        <v>215</v>
      </c>
      <c r="CH99" s="24" t="s">
        <v>1485</v>
      </c>
      <c r="CI99" s="23"/>
      <c r="CJ99" s="23"/>
      <c r="CK99" s="24">
        <v>4</v>
      </c>
      <c r="CL99" s="24">
        <v>2</v>
      </c>
      <c r="CM99" s="24">
        <v>4</v>
      </c>
      <c r="CN99" s="23"/>
    </row>
    <row r="100" spans="1:92" x14ac:dyDescent="0.2">
      <c r="A100" s="25">
        <v>42381.467922662036</v>
      </c>
      <c r="B100" s="24">
        <v>4</v>
      </c>
      <c r="C100" s="24">
        <v>5</v>
      </c>
      <c r="D100" s="24">
        <v>5</v>
      </c>
      <c r="E100" s="24">
        <v>4</v>
      </c>
      <c r="F100" s="24">
        <v>2</v>
      </c>
      <c r="G100" s="24">
        <v>4</v>
      </c>
      <c r="H100" s="24">
        <v>5</v>
      </c>
      <c r="I100" s="24">
        <v>4</v>
      </c>
      <c r="J100" s="24">
        <v>3</v>
      </c>
      <c r="K100" s="24">
        <v>1</v>
      </c>
      <c r="L100" s="24">
        <v>3</v>
      </c>
      <c r="M100" s="24">
        <v>4</v>
      </c>
      <c r="N100" s="24">
        <v>3</v>
      </c>
      <c r="O100" s="24">
        <v>3</v>
      </c>
      <c r="P100" s="24">
        <v>3</v>
      </c>
      <c r="Q100" s="24">
        <v>2</v>
      </c>
      <c r="R100" s="24">
        <v>3</v>
      </c>
      <c r="S100" s="24">
        <v>1</v>
      </c>
      <c r="T100" s="24">
        <v>1</v>
      </c>
      <c r="U100" s="23"/>
      <c r="V100" s="23"/>
      <c r="W100" s="24">
        <v>5</v>
      </c>
      <c r="X100" s="24">
        <v>4</v>
      </c>
      <c r="Y100" s="24">
        <v>5</v>
      </c>
      <c r="Z100" s="24">
        <v>4</v>
      </c>
      <c r="AA100" s="24">
        <v>5</v>
      </c>
      <c r="AB100" s="24">
        <v>4</v>
      </c>
      <c r="AC100" s="24">
        <v>5</v>
      </c>
      <c r="AD100" s="24">
        <v>5</v>
      </c>
      <c r="AE100" s="24">
        <v>5</v>
      </c>
      <c r="AF100" s="24">
        <v>4</v>
      </c>
      <c r="AG100" s="24">
        <v>5</v>
      </c>
      <c r="AH100" s="24">
        <v>5</v>
      </c>
      <c r="AI100" s="24">
        <v>4</v>
      </c>
      <c r="AJ100" s="24">
        <v>4</v>
      </c>
      <c r="AK100" s="24">
        <v>5</v>
      </c>
      <c r="AL100" s="24">
        <v>5</v>
      </c>
      <c r="AM100" s="24">
        <v>3</v>
      </c>
      <c r="AN100" s="24">
        <v>5</v>
      </c>
      <c r="AO100" s="24">
        <v>5</v>
      </c>
      <c r="AP100" s="24">
        <v>4</v>
      </c>
      <c r="AQ100" s="24">
        <v>4</v>
      </c>
      <c r="AR100" s="24">
        <v>3</v>
      </c>
      <c r="AS100" s="24">
        <v>3</v>
      </c>
      <c r="AT100" s="24">
        <v>4</v>
      </c>
      <c r="AU100" s="24">
        <v>4</v>
      </c>
      <c r="AV100" s="24">
        <v>3</v>
      </c>
      <c r="AW100" s="24">
        <v>5</v>
      </c>
      <c r="AX100" s="24">
        <v>4</v>
      </c>
      <c r="AY100" s="24">
        <v>4</v>
      </c>
      <c r="AZ100" s="24">
        <v>2</v>
      </c>
      <c r="BA100" s="24">
        <v>2</v>
      </c>
      <c r="BB100" s="23"/>
      <c r="BC100" s="23"/>
      <c r="BD100" s="23"/>
      <c r="BE100" s="24">
        <v>4</v>
      </c>
      <c r="BF100" s="24">
        <v>5</v>
      </c>
      <c r="BG100" s="24">
        <v>4</v>
      </c>
      <c r="BH100" s="24">
        <v>5</v>
      </c>
      <c r="BI100" s="24">
        <v>4</v>
      </c>
      <c r="BJ100" s="24">
        <v>5</v>
      </c>
      <c r="BK100" s="24" t="s">
        <v>931</v>
      </c>
      <c r="BL100" s="24" t="s">
        <v>151</v>
      </c>
      <c r="BM100" s="24" t="s">
        <v>151</v>
      </c>
      <c r="BN100" s="24" t="s">
        <v>151</v>
      </c>
      <c r="BO100" s="24" t="s">
        <v>151</v>
      </c>
      <c r="BP100" s="24" t="s">
        <v>151</v>
      </c>
      <c r="BQ100" s="24" t="s">
        <v>931</v>
      </c>
      <c r="BR100" s="24" t="s">
        <v>151</v>
      </c>
      <c r="BS100" s="24" t="s">
        <v>151</v>
      </c>
      <c r="BT100" s="24" t="s">
        <v>151</v>
      </c>
      <c r="BU100" s="24" t="s">
        <v>151</v>
      </c>
      <c r="BV100" s="24" t="s">
        <v>146</v>
      </c>
      <c r="BW100" s="24" t="s">
        <v>986</v>
      </c>
      <c r="BX100" s="24" t="s">
        <v>1495</v>
      </c>
      <c r="BY100" s="24" t="s">
        <v>162</v>
      </c>
      <c r="BZ100" s="24" t="s">
        <v>170</v>
      </c>
      <c r="CA100" s="24" t="s">
        <v>179</v>
      </c>
      <c r="CB100" s="24" t="s">
        <v>183</v>
      </c>
      <c r="CC100" s="24" t="s">
        <v>657</v>
      </c>
      <c r="CD100" s="24" t="s">
        <v>153</v>
      </c>
      <c r="CE100" s="24" t="s">
        <v>1206</v>
      </c>
      <c r="CF100" s="24" t="s">
        <v>208</v>
      </c>
      <c r="CG100" s="24" t="s">
        <v>214</v>
      </c>
      <c r="CH100" s="24" t="s">
        <v>151</v>
      </c>
      <c r="CI100" s="23"/>
      <c r="CJ100" s="23"/>
      <c r="CK100" s="24">
        <v>2</v>
      </c>
      <c r="CL100" s="24">
        <v>3</v>
      </c>
      <c r="CM100" s="24">
        <v>1</v>
      </c>
      <c r="CN100" s="23"/>
    </row>
    <row r="101" spans="1:92" x14ac:dyDescent="0.2">
      <c r="A101" s="25">
        <v>42381.468866770832</v>
      </c>
      <c r="B101" s="24">
        <v>3</v>
      </c>
      <c r="C101" s="24">
        <v>5</v>
      </c>
      <c r="D101" s="24">
        <v>4</v>
      </c>
      <c r="E101" s="24">
        <v>4</v>
      </c>
      <c r="F101" s="24">
        <v>1</v>
      </c>
      <c r="G101" s="24">
        <v>5</v>
      </c>
      <c r="H101" s="24">
        <v>1</v>
      </c>
      <c r="I101" s="24">
        <v>5</v>
      </c>
      <c r="J101" s="24">
        <v>3</v>
      </c>
      <c r="K101" s="24">
        <v>3</v>
      </c>
      <c r="L101" s="24">
        <v>4</v>
      </c>
      <c r="M101" s="24">
        <v>4</v>
      </c>
      <c r="N101" s="24">
        <v>1</v>
      </c>
      <c r="O101" s="24">
        <v>4</v>
      </c>
      <c r="P101" s="24">
        <v>4</v>
      </c>
      <c r="Q101" s="24">
        <v>4</v>
      </c>
      <c r="R101" s="24">
        <v>4</v>
      </c>
      <c r="S101" s="24">
        <v>3</v>
      </c>
      <c r="T101" s="24">
        <v>4</v>
      </c>
      <c r="U101" s="23"/>
      <c r="V101" s="23"/>
      <c r="W101" s="24">
        <v>2</v>
      </c>
      <c r="X101" s="24">
        <v>3</v>
      </c>
      <c r="Y101" s="24">
        <v>3</v>
      </c>
      <c r="Z101" s="24">
        <v>4</v>
      </c>
      <c r="AA101" s="24">
        <v>3</v>
      </c>
      <c r="AB101" s="24">
        <v>1</v>
      </c>
      <c r="AC101" s="24">
        <v>1</v>
      </c>
      <c r="AD101" s="24">
        <v>4</v>
      </c>
      <c r="AE101" s="24">
        <v>3</v>
      </c>
      <c r="AF101" s="24">
        <v>4</v>
      </c>
      <c r="AG101" s="24">
        <v>4</v>
      </c>
      <c r="AH101" s="24">
        <v>3</v>
      </c>
      <c r="AI101" s="24">
        <v>2</v>
      </c>
      <c r="AJ101" s="24">
        <v>4</v>
      </c>
      <c r="AK101" s="24">
        <v>5</v>
      </c>
      <c r="AL101" s="24">
        <v>5</v>
      </c>
      <c r="AM101" s="24">
        <v>2</v>
      </c>
      <c r="AN101" s="24">
        <v>5</v>
      </c>
      <c r="AO101" s="24">
        <v>2</v>
      </c>
      <c r="AP101" s="24">
        <v>3</v>
      </c>
      <c r="AQ101" s="24">
        <v>3</v>
      </c>
      <c r="AR101" s="24">
        <v>3</v>
      </c>
      <c r="AS101" s="24">
        <v>4</v>
      </c>
      <c r="AT101" s="24">
        <v>4</v>
      </c>
      <c r="AU101" s="24">
        <v>1</v>
      </c>
      <c r="AV101" s="24">
        <v>1</v>
      </c>
      <c r="AW101" s="24">
        <v>4</v>
      </c>
      <c r="AX101" s="24">
        <v>2</v>
      </c>
      <c r="AY101" s="24">
        <v>4</v>
      </c>
      <c r="AZ101" s="24">
        <v>4</v>
      </c>
      <c r="BA101" s="24">
        <v>1</v>
      </c>
      <c r="BB101" s="23"/>
      <c r="BC101" s="23"/>
      <c r="BD101" s="23"/>
      <c r="BE101" s="24">
        <v>5</v>
      </c>
      <c r="BF101" s="24">
        <v>4</v>
      </c>
      <c r="BG101" s="24">
        <v>4</v>
      </c>
      <c r="BH101" s="24">
        <v>4</v>
      </c>
      <c r="BI101" s="24">
        <v>4</v>
      </c>
      <c r="BJ101" s="24">
        <v>5</v>
      </c>
      <c r="BK101" s="24" t="s">
        <v>931</v>
      </c>
      <c r="BL101" s="24" t="s">
        <v>151</v>
      </c>
      <c r="BM101" s="24" t="s">
        <v>151</v>
      </c>
      <c r="BN101" s="24" t="s">
        <v>151</v>
      </c>
      <c r="BO101" s="24" t="s">
        <v>151</v>
      </c>
      <c r="BP101" s="24" t="s">
        <v>151</v>
      </c>
      <c r="BQ101" s="24" t="s">
        <v>1485</v>
      </c>
      <c r="BR101" s="24" t="s">
        <v>1485</v>
      </c>
      <c r="BS101" s="24" t="s">
        <v>931</v>
      </c>
      <c r="BT101" s="24" t="s">
        <v>151</v>
      </c>
      <c r="BU101" s="24" t="s">
        <v>151</v>
      </c>
      <c r="BV101" s="24" t="s">
        <v>150</v>
      </c>
      <c r="BW101" s="24" t="s">
        <v>1505</v>
      </c>
      <c r="BX101" s="24" t="s">
        <v>1495</v>
      </c>
      <c r="BY101" s="24" t="s">
        <v>163</v>
      </c>
      <c r="BZ101" s="24" t="s">
        <v>170</v>
      </c>
      <c r="CA101" s="24" t="s">
        <v>176</v>
      </c>
      <c r="CB101" s="24" t="s">
        <v>183</v>
      </c>
      <c r="CC101" s="24" t="s">
        <v>618</v>
      </c>
      <c r="CD101" s="24" t="s">
        <v>204</v>
      </c>
      <c r="CE101" s="24" t="s">
        <v>321</v>
      </c>
      <c r="CF101" s="24" t="s">
        <v>208</v>
      </c>
      <c r="CG101" s="24" t="s">
        <v>214</v>
      </c>
      <c r="CH101" s="24" t="s">
        <v>931</v>
      </c>
      <c r="CI101" s="23"/>
      <c r="CJ101" s="23"/>
      <c r="CK101" s="24">
        <v>4</v>
      </c>
      <c r="CL101" s="24">
        <v>3</v>
      </c>
      <c r="CM101" s="24">
        <v>1</v>
      </c>
      <c r="CN101" s="23"/>
    </row>
    <row r="102" spans="1:92" x14ac:dyDescent="0.2">
      <c r="A102" s="25">
        <v>42381.470224606484</v>
      </c>
      <c r="B102" s="24">
        <v>1</v>
      </c>
      <c r="C102" s="24">
        <v>5</v>
      </c>
      <c r="D102" s="24">
        <v>5</v>
      </c>
      <c r="E102" s="24">
        <v>5</v>
      </c>
      <c r="F102" s="24">
        <v>1</v>
      </c>
      <c r="G102" s="24">
        <v>5</v>
      </c>
      <c r="H102" s="24">
        <v>4</v>
      </c>
      <c r="I102" s="24">
        <v>4</v>
      </c>
      <c r="J102" s="24">
        <v>2</v>
      </c>
      <c r="K102" s="24">
        <v>1</v>
      </c>
      <c r="L102" s="24">
        <v>2</v>
      </c>
      <c r="M102" s="24">
        <v>2</v>
      </c>
      <c r="N102" s="24">
        <v>1</v>
      </c>
      <c r="O102" s="24">
        <v>3</v>
      </c>
      <c r="P102" s="24">
        <v>4</v>
      </c>
      <c r="Q102" s="24">
        <v>3</v>
      </c>
      <c r="R102" s="24">
        <v>2</v>
      </c>
      <c r="S102" s="24">
        <v>1</v>
      </c>
      <c r="T102" s="24">
        <v>2</v>
      </c>
      <c r="U102" s="23"/>
      <c r="V102" s="23"/>
      <c r="W102" s="24">
        <v>3</v>
      </c>
      <c r="X102" s="24">
        <v>4</v>
      </c>
      <c r="Y102" s="24">
        <v>4</v>
      </c>
      <c r="Z102" s="24">
        <v>4</v>
      </c>
      <c r="AA102" s="24">
        <v>4</v>
      </c>
      <c r="AB102" s="24">
        <v>4</v>
      </c>
      <c r="AC102" s="24">
        <v>4</v>
      </c>
      <c r="AD102" s="24">
        <v>3</v>
      </c>
      <c r="AE102" s="24">
        <v>2</v>
      </c>
      <c r="AF102" s="24">
        <v>3</v>
      </c>
      <c r="AG102" s="24">
        <v>4</v>
      </c>
      <c r="AH102" s="24">
        <v>3</v>
      </c>
      <c r="AI102" s="24">
        <v>3</v>
      </c>
      <c r="AJ102" s="24">
        <v>1</v>
      </c>
      <c r="AK102" s="24">
        <v>5</v>
      </c>
      <c r="AL102" s="24">
        <v>4</v>
      </c>
      <c r="AM102" s="24">
        <v>2</v>
      </c>
      <c r="AN102" s="24">
        <v>4</v>
      </c>
      <c r="AO102" s="24">
        <v>4</v>
      </c>
      <c r="AP102" s="24">
        <v>4</v>
      </c>
      <c r="AQ102" s="24">
        <v>4</v>
      </c>
      <c r="AR102" s="24">
        <v>2</v>
      </c>
      <c r="AS102" s="24">
        <v>4</v>
      </c>
      <c r="AT102" s="24">
        <v>3</v>
      </c>
      <c r="AU102" s="24">
        <v>1</v>
      </c>
      <c r="AV102" s="24">
        <v>3</v>
      </c>
      <c r="AW102" s="24">
        <v>4</v>
      </c>
      <c r="AX102" s="24">
        <v>4</v>
      </c>
      <c r="AY102" s="24">
        <v>2</v>
      </c>
      <c r="AZ102" s="24">
        <v>2</v>
      </c>
      <c r="BA102" s="24">
        <v>1</v>
      </c>
      <c r="BB102" s="23"/>
      <c r="BC102" s="23"/>
      <c r="BD102" s="23"/>
      <c r="BE102" s="24">
        <v>4</v>
      </c>
      <c r="BF102" s="24">
        <v>4</v>
      </c>
      <c r="BG102" s="24">
        <v>2</v>
      </c>
      <c r="BH102" s="24">
        <v>3</v>
      </c>
      <c r="BI102" s="24">
        <v>4</v>
      </c>
      <c r="BJ102" s="24">
        <v>4</v>
      </c>
      <c r="BK102" s="24" t="s">
        <v>151</v>
      </c>
      <c r="BL102" s="24" t="s">
        <v>931</v>
      </c>
      <c r="BM102" s="24" t="s">
        <v>1485</v>
      </c>
      <c r="BN102" s="24" t="s">
        <v>151</v>
      </c>
      <c r="BO102" s="24" t="s">
        <v>151</v>
      </c>
      <c r="BP102" s="24" t="s">
        <v>151</v>
      </c>
      <c r="BQ102" s="24" t="s">
        <v>151</v>
      </c>
      <c r="BR102" s="24" t="s">
        <v>931</v>
      </c>
      <c r="BS102" s="24" t="s">
        <v>931</v>
      </c>
      <c r="BT102" s="24" t="s">
        <v>931</v>
      </c>
      <c r="BU102" s="24" t="s">
        <v>151</v>
      </c>
      <c r="BV102" s="24" t="s">
        <v>1486</v>
      </c>
      <c r="BW102" s="24" t="s">
        <v>1487</v>
      </c>
      <c r="BX102" s="24" t="s">
        <v>1495</v>
      </c>
      <c r="BY102" s="24" t="s">
        <v>163</v>
      </c>
      <c r="BZ102" s="24" t="s">
        <v>169</v>
      </c>
      <c r="CA102" s="24" t="s">
        <v>176</v>
      </c>
      <c r="CB102" s="24" t="s">
        <v>183</v>
      </c>
      <c r="CC102" s="24" t="s">
        <v>548</v>
      </c>
      <c r="CD102" s="24" t="s">
        <v>203</v>
      </c>
      <c r="CE102" s="24" t="s">
        <v>1632</v>
      </c>
      <c r="CF102" s="24" t="s">
        <v>208</v>
      </c>
      <c r="CG102" s="24" t="s">
        <v>214</v>
      </c>
      <c r="CH102" s="24" t="s">
        <v>931</v>
      </c>
      <c r="CI102" s="23"/>
      <c r="CJ102" s="24" t="s">
        <v>990</v>
      </c>
      <c r="CK102" s="24">
        <v>3</v>
      </c>
      <c r="CL102" s="24">
        <v>3</v>
      </c>
      <c r="CM102" s="24">
        <v>1</v>
      </c>
      <c r="CN102" s="23"/>
    </row>
    <row r="103" spans="1:92" x14ac:dyDescent="0.2">
      <c r="A103" s="25">
        <v>42381.47292782407</v>
      </c>
      <c r="B103" s="24">
        <v>2</v>
      </c>
      <c r="C103" s="24">
        <v>5</v>
      </c>
      <c r="D103" s="24">
        <v>5</v>
      </c>
      <c r="E103" s="24">
        <v>1</v>
      </c>
      <c r="F103" s="24">
        <v>1</v>
      </c>
      <c r="G103" s="24">
        <v>5</v>
      </c>
      <c r="H103" s="24">
        <v>5</v>
      </c>
      <c r="I103" s="24">
        <v>5</v>
      </c>
      <c r="J103" s="24">
        <v>5</v>
      </c>
      <c r="K103" s="24">
        <v>2</v>
      </c>
      <c r="L103" s="24">
        <v>1</v>
      </c>
      <c r="M103" s="24">
        <v>3</v>
      </c>
      <c r="N103" s="24">
        <v>2</v>
      </c>
      <c r="O103" s="24">
        <v>3</v>
      </c>
      <c r="P103" s="24">
        <v>5</v>
      </c>
      <c r="Q103" s="24">
        <v>5</v>
      </c>
      <c r="R103" s="24">
        <v>2</v>
      </c>
      <c r="S103" s="24">
        <v>1</v>
      </c>
      <c r="T103" s="24">
        <v>1</v>
      </c>
      <c r="U103" s="23"/>
      <c r="V103" s="23"/>
      <c r="W103" s="24">
        <v>5</v>
      </c>
      <c r="X103" s="24">
        <v>1</v>
      </c>
      <c r="Y103" s="24">
        <v>4</v>
      </c>
      <c r="Z103" s="24">
        <v>3</v>
      </c>
      <c r="AA103" s="24">
        <v>5</v>
      </c>
      <c r="AB103" s="24">
        <v>5</v>
      </c>
      <c r="AC103" s="24">
        <v>4</v>
      </c>
      <c r="AD103" s="24">
        <v>4</v>
      </c>
      <c r="AE103" s="24">
        <v>3</v>
      </c>
      <c r="AF103" s="24">
        <v>4</v>
      </c>
      <c r="AG103" s="24">
        <v>4</v>
      </c>
      <c r="AH103" s="24">
        <v>5</v>
      </c>
      <c r="AI103" s="24">
        <v>5</v>
      </c>
      <c r="AJ103" s="24">
        <v>3</v>
      </c>
      <c r="AK103" s="24">
        <v>5</v>
      </c>
      <c r="AL103" s="24">
        <v>2</v>
      </c>
      <c r="AM103" s="24">
        <v>1</v>
      </c>
      <c r="AN103" s="24">
        <v>5</v>
      </c>
      <c r="AO103" s="24">
        <v>5</v>
      </c>
      <c r="AP103" s="24">
        <v>4</v>
      </c>
      <c r="AQ103" s="24">
        <v>3</v>
      </c>
      <c r="AR103" s="24">
        <v>1</v>
      </c>
      <c r="AS103" s="24">
        <v>2</v>
      </c>
      <c r="AT103" s="24">
        <v>3</v>
      </c>
      <c r="AU103" s="24">
        <v>1</v>
      </c>
      <c r="AV103" s="24">
        <v>3</v>
      </c>
      <c r="AW103" s="24">
        <v>4</v>
      </c>
      <c r="AX103" s="24">
        <v>3</v>
      </c>
      <c r="AY103" s="24">
        <v>2</v>
      </c>
      <c r="AZ103" s="24">
        <v>2</v>
      </c>
      <c r="BA103" s="24">
        <v>1</v>
      </c>
      <c r="BB103" s="23"/>
      <c r="BC103" s="23"/>
      <c r="BD103" s="23"/>
      <c r="BE103" s="24">
        <v>5</v>
      </c>
      <c r="BF103" s="24">
        <v>5</v>
      </c>
      <c r="BG103" s="24">
        <v>3</v>
      </c>
      <c r="BH103" s="24">
        <v>4</v>
      </c>
      <c r="BI103" s="24">
        <v>3</v>
      </c>
      <c r="BJ103" s="24">
        <v>5</v>
      </c>
      <c r="BK103" s="24" t="s">
        <v>931</v>
      </c>
      <c r="BL103" s="24" t="s">
        <v>151</v>
      </c>
      <c r="BM103" s="24" t="s">
        <v>151</v>
      </c>
      <c r="BN103" s="24" t="s">
        <v>1485</v>
      </c>
      <c r="BO103" s="24" t="s">
        <v>151</v>
      </c>
      <c r="BP103" s="24" t="s">
        <v>151</v>
      </c>
      <c r="BQ103" s="24" t="s">
        <v>1485</v>
      </c>
      <c r="BR103" s="24" t="s">
        <v>1485</v>
      </c>
      <c r="BS103" s="24" t="s">
        <v>931</v>
      </c>
      <c r="BT103" s="24" t="s">
        <v>931</v>
      </c>
      <c r="BU103" s="24" t="s">
        <v>151</v>
      </c>
      <c r="BV103" s="24" t="s">
        <v>1486</v>
      </c>
      <c r="BW103" s="24" t="s">
        <v>1488</v>
      </c>
      <c r="BX103" s="24" t="s">
        <v>1495</v>
      </c>
      <c r="BY103" s="24" t="s">
        <v>163</v>
      </c>
      <c r="BZ103" s="24" t="s">
        <v>170</v>
      </c>
      <c r="CA103" s="24" t="s">
        <v>179</v>
      </c>
      <c r="CB103" s="24" t="s">
        <v>183</v>
      </c>
      <c r="CC103" s="24" t="s">
        <v>731</v>
      </c>
      <c r="CD103" s="24" t="s">
        <v>153</v>
      </c>
      <c r="CE103" s="24" t="s">
        <v>702</v>
      </c>
      <c r="CF103" s="24" t="s">
        <v>208</v>
      </c>
      <c r="CG103" s="24" t="s">
        <v>214</v>
      </c>
      <c r="CH103" s="24" t="s">
        <v>931</v>
      </c>
      <c r="CI103" s="23"/>
      <c r="CJ103" s="24" t="s">
        <v>1633</v>
      </c>
      <c r="CK103" s="24">
        <v>3</v>
      </c>
      <c r="CL103" s="24">
        <v>5</v>
      </c>
      <c r="CM103" s="24" t="s">
        <v>5</v>
      </c>
      <c r="CN103" s="23"/>
    </row>
    <row r="104" spans="1:92" x14ac:dyDescent="0.2">
      <c r="A104" s="25">
        <v>42381.477085682869</v>
      </c>
      <c r="B104" s="24">
        <v>3</v>
      </c>
      <c r="C104" s="24">
        <v>4</v>
      </c>
      <c r="D104" s="24">
        <v>4</v>
      </c>
      <c r="E104" s="24">
        <v>3</v>
      </c>
      <c r="F104" s="24">
        <v>2</v>
      </c>
      <c r="G104" s="24">
        <v>4</v>
      </c>
      <c r="H104" s="24">
        <v>4</v>
      </c>
      <c r="I104" s="24">
        <v>4</v>
      </c>
      <c r="J104" s="24">
        <v>4</v>
      </c>
      <c r="K104" s="24">
        <v>3</v>
      </c>
      <c r="L104" s="24">
        <v>2</v>
      </c>
      <c r="M104" s="24">
        <v>3</v>
      </c>
      <c r="N104" s="24">
        <v>4</v>
      </c>
      <c r="O104" s="24">
        <v>4</v>
      </c>
      <c r="P104" s="24">
        <v>4</v>
      </c>
      <c r="Q104" s="24">
        <v>3</v>
      </c>
      <c r="R104" s="24">
        <v>3</v>
      </c>
      <c r="S104" s="24">
        <v>3</v>
      </c>
      <c r="T104" s="24">
        <v>3</v>
      </c>
      <c r="U104" s="23"/>
      <c r="V104" s="23"/>
      <c r="W104" s="24">
        <v>4</v>
      </c>
      <c r="X104" s="24">
        <v>4</v>
      </c>
      <c r="Y104" s="24">
        <v>4</v>
      </c>
      <c r="Z104" s="24">
        <v>3</v>
      </c>
      <c r="AA104" s="24">
        <v>4</v>
      </c>
      <c r="AB104" s="24">
        <v>4</v>
      </c>
      <c r="AC104" s="24">
        <v>3</v>
      </c>
      <c r="AD104" s="24">
        <v>2</v>
      </c>
      <c r="AE104" s="24">
        <v>1</v>
      </c>
      <c r="AF104" s="24">
        <v>4</v>
      </c>
      <c r="AG104" s="24">
        <v>4</v>
      </c>
      <c r="AH104" s="24">
        <v>3</v>
      </c>
      <c r="AI104" s="24">
        <v>4</v>
      </c>
      <c r="AJ104" s="24">
        <v>3</v>
      </c>
      <c r="AK104" s="24">
        <v>4</v>
      </c>
      <c r="AL104" s="24">
        <v>2</v>
      </c>
      <c r="AM104" s="24">
        <v>1</v>
      </c>
      <c r="AN104" s="24">
        <v>4</v>
      </c>
      <c r="AO104" s="24">
        <v>4</v>
      </c>
      <c r="AP104" s="24">
        <v>4</v>
      </c>
      <c r="AQ104" s="24">
        <v>4</v>
      </c>
      <c r="AR104" s="24">
        <v>3</v>
      </c>
      <c r="AS104" s="24">
        <v>1</v>
      </c>
      <c r="AT104" s="24">
        <v>3</v>
      </c>
      <c r="AU104" s="24">
        <v>4</v>
      </c>
      <c r="AV104" s="24">
        <v>3</v>
      </c>
      <c r="AW104" s="24">
        <v>4</v>
      </c>
      <c r="AX104" s="24">
        <v>3</v>
      </c>
      <c r="AY104" s="24">
        <v>3</v>
      </c>
      <c r="AZ104" s="24">
        <v>3</v>
      </c>
      <c r="BA104" s="24">
        <v>3</v>
      </c>
      <c r="BB104" s="23"/>
      <c r="BC104" s="23"/>
      <c r="BD104" s="23"/>
      <c r="BE104" s="24">
        <v>4</v>
      </c>
      <c r="BF104" s="24">
        <v>4</v>
      </c>
      <c r="BG104" s="24">
        <v>4</v>
      </c>
      <c r="BH104" s="24">
        <v>4</v>
      </c>
      <c r="BI104" s="24">
        <v>4</v>
      </c>
      <c r="BJ104" s="24">
        <v>4</v>
      </c>
      <c r="BK104" s="24" t="s">
        <v>151</v>
      </c>
      <c r="BL104" s="24" t="s">
        <v>151</v>
      </c>
      <c r="BM104" s="24" t="s">
        <v>931</v>
      </c>
      <c r="BN104" s="24" t="s">
        <v>1485</v>
      </c>
      <c r="BO104" s="24" t="s">
        <v>151</v>
      </c>
      <c r="BP104" s="24" t="s">
        <v>151</v>
      </c>
      <c r="BQ104" s="24" t="s">
        <v>1485</v>
      </c>
      <c r="BR104" s="24" t="s">
        <v>151</v>
      </c>
      <c r="BS104" s="24" t="s">
        <v>151</v>
      </c>
      <c r="BT104" s="24" t="s">
        <v>151</v>
      </c>
      <c r="BU104" s="24" t="s">
        <v>151</v>
      </c>
      <c r="BV104" s="24" t="s">
        <v>144</v>
      </c>
      <c r="BW104" s="24" t="s">
        <v>923</v>
      </c>
      <c r="BX104" s="24" t="s">
        <v>1495</v>
      </c>
      <c r="BY104" s="24" t="s">
        <v>162</v>
      </c>
      <c r="BZ104" s="24" t="s">
        <v>169</v>
      </c>
      <c r="CA104" s="24" t="s">
        <v>177</v>
      </c>
      <c r="CB104" s="24" t="s">
        <v>183</v>
      </c>
      <c r="CC104" s="23"/>
      <c r="CD104" s="24" t="s">
        <v>204</v>
      </c>
      <c r="CE104" s="24" t="s">
        <v>203</v>
      </c>
      <c r="CF104" s="24" t="s">
        <v>208</v>
      </c>
      <c r="CG104" s="24" t="s">
        <v>214</v>
      </c>
      <c r="CH104" s="24" t="s">
        <v>151</v>
      </c>
      <c r="CI104" s="23"/>
      <c r="CJ104" s="23"/>
      <c r="CK104" s="24">
        <v>3</v>
      </c>
      <c r="CL104" s="24">
        <v>3</v>
      </c>
      <c r="CM104" s="24">
        <v>2</v>
      </c>
      <c r="CN104" s="23"/>
    </row>
    <row r="105" spans="1:92" x14ac:dyDescent="0.2">
      <c r="A105" s="25">
        <v>42381.47875923611</v>
      </c>
      <c r="B105" s="24">
        <v>3</v>
      </c>
      <c r="C105" s="24">
        <v>3</v>
      </c>
      <c r="D105" s="24">
        <v>2</v>
      </c>
      <c r="E105" s="24">
        <v>2</v>
      </c>
      <c r="F105" s="24">
        <v>3</v>
      </c>
      <c r="G105" s="24">
        <v>3</v>
      </c>
      <c r="H105" s="24">
        <v>1</v>
      </c>
      <c r="I105" s="24">
        <v>3</v>
      </c>
      <c r="J105" s="24">
        <v>1</v>
      </c>
      <c r="K105" s="24">
        <v>3</v>
      </c>
      <c r="L105" s="24">
        <v>5</v>
      </c>
      <c r="M105" s="24">
        <v>4</v>
      </c>
      <c r="N105" s="24">
        <v>3</v>
      </c>
      <c r="O105" s="24">
        <v>3</v>
      </c>
      <c r="P105" s="24">
        <v>3</v>
      </c>
      <c r="Q105" s="24">
        <v>2</v>
      </c>
      <c r="R105" s="24">
        <v>2</v>
      </c>
      <c r="S105" s="24">
        <v>1</v>
      </c>
      <c r="T105" s="24">
        <v>5</v>
      </c>
      <c r="U105" s="23"/>
      <c r="V105" s="23"/>
      <c r="W105" s="24">
        <v>4</v>
      </c>
      <c r="X105" s="24">
        <v>3</v>
      </c>
      <c r="Y105" s="24">
        <v>4</v>
      </c>
      <c r="Z105" s="24">
        <v>4</v>
      </c>
      <c r="AA105" s="24">
        <v>4</v>
      </c>
      <c r="AB105" s="24">
        <v>4</v>
      </c>
      <c r="AC105" s="24">
        <v>4</v>
      </c>
      <c r="AD105" s="24">
        <v>4</v>
      </c>
      <c r="AE105" s="24">
        <v>4</v>
      </c>
      <c r="AF105" s="24">
        <v>5</v>
      </c>
      <c r="AG105" s="24">
        <v>4</v>
      </c>
      <c r="AH105" s="24">
        <v>5</v>
      </c>
      <c r="AI105" s="24">
        <v>3</v>
      </c>
      <c r="AJ105" s="24">
        <v>4</v>
      </c>
      <c r="AK105" s="24">
        <v>3</v>
      </c>
      <c r="AL105" s="24">
        <v>2</v>
      </c>
      <c r="AM105" s="24">
        <v>3</v>
      </c>
      <c r="AN105" s="24">
        <v>3</v>
      </c>
      <c r="AO105" s="24">
        <v>1</v>
      </c>
      <c r="AP105" s="24">
        <v>2</v>
      </c>
      <c r="AQ105" s="24">
        <v>1</v>
      </c>
      <c r="AR105" s="24">
        <v>3</v>
      </c>
      <c r="AS105" s="24">
        <v>5</v>
      </c>
      <c r="AT105" s="24">
        <v>5</v>
      </c>
      <c r="AU105" s="24">
        <v>1</v>
      </c>
      <c r="AV105" s="24">
        <v>3</v>
      </c>
      <c r="AW105" s="24">
        <v>4</v>
      </c>
      <c r="AX105" s="24">
        <v>1</v>
      </c>
      <c r="AY105" s="24">
        <v>3</v>
      </c>
      <c r="AZ105" s="24">
        <v>1</v>
      </c>
      <c r="BA105" s="24">
        <v>4</v>
      </c>
      <c r="BB105" s="23"/>
      <c r="BC105" s="23"/>
      <c r="BD105" s="23"/>
      <c r="BE105" s="24">
        <v>3</v>
      </c>
      <c r="BF105" s="24">
        <v>5</v>
      </c>
      <c r="BG105" s="24">
        <v>4</v>
      </c>
      <c r="BH105" s="24">
        <v>4</v>
      </c>
      <c r="BI105" s="24">
        <v>5</v>
      </c>
      <c r="BJ105" s="24">
        <v>4</v>
      </c>
      <c r="BK105" s="24" t="s">
        <v>931</v>
      </c>
      <c r="BL105" s="24" t="s">
        <v>151</v>
      </c>
      <c r="BM105" s="24" t="s">
        <v>151</v>
      </c>
      <c r="BN105" s="24" t="s">
        <v>151</v>
      </c>
      <c r="BO105" s="24" t="s">
        <v>151</v>
      </c>
      <c r="BP105" s="24" t="s">
        <v>931</v>
      </c>
      <c r="BQ105" s="24" t="s">
        <v>931</v>
      </c>
      <c r="BR105" s="24" t="s">
        <v>931</v>
      </c>
      <c r="BS105" s="24" t="s">
        <v>151</v>
      </c>
      <c r="BT105" s="24" t="s">
        <v>151</v>
      </c>
      <c r="BU105" s="24" t="s">
        <v>151</v>
      </c>
      <c r="BV105" s="24" t="s">
        <v>1571</v>
      </c>
      <c r="BW105" s="24" t="s">
        <v>1634</v>
      </c>
      <c r="BX105" s="24" t="s">
        <v>1495</v>
      </c>
      <c r="BY105" s="24" t="s">
        <v>163</v>
      </c>
      <c r="BZ105" s="24" t="s">
        <v>172</v>
      </c>
      <c r="CA105" s="24" t="s">
        <v>176</v>
      </c>
      <c r="CB105" s="24" t="s">
        <v>183</v>
      </c>
      <c r="CC105" s="24" t="s">
        <v>1635</v>
      </c>
      <c r="CD105" s="24" t="s">
        <v>192</v>
      </c>
      <c r="CE105" s="24" t="s">
        <v>155</v>
      </c>
      <c r="CF105" s="24" t="s">
        <v>208</v>
      </c>
      <c r="CG105" s="24" t="s">
        <v>214</v>
      </c>
      <c r="CH105" s="24" t="s">
        <v>151</v>
      </c>
      <c r="CI105" s="23"/>
      <c r="CJ105" s="23"/>
      <c r="CK105" s="24">
        <v>1</v>
      </c>
      <c r="CL105" s="24">
        <v>1</v>
      </c>
      <c r="CM105" s="24">
        <v>1</v>
      </c>
      <c r="CN105" s="23"/>
    </row>
    <row r="106" spans="1:92" x14ac:dyDescent="0.2">
      <c r="A106" s="25">
        <v>42381.4793952662</v>
      </c>
      <c r="B106" s="24">
        <v>4</v>
      </c>
      <c r="C106" s="24">
        <v>3</v>
      </c>
      <c r="D106" s="24">
        <v>4</v>
      </c>
      <c r="E106" s="24">
        <v>2</v>
      </c>
      <c r="F106" s="24">
        <v>1</v>
      </c>
      <c r="G106" s="24">
        <v>5</v>
      </c>
      <c r="H106" s="24">
        <v>1</v>
      </c>
      <c r="I106" s="24">
        <v>5</v>
      </c>
      <c r="J106" s="24">
        <v>2</v>
      </c>
      <c r="K106" s="24">
        <v>2</v>
      </c>
      <c r="L106" s="24">
        <v>2</v>
      </c>
      <c r="M106" s="24">
        <v>5</v>
      </c>
      <c r="N106" s="24">
        <v>1</v>
      </c>
      <c r="O106" s="24">
        <v>1</v>
      </c>
      <c r="P106" s="24">
        <v>2</v>
      </c>
      <c r="Q106" s="24">
        <v>3</v>
      </c>
      <c r="R106" s="24">
        <v>3</v>
      </c>
      <c r="S106" s="24">
        <v>1</v>
      </c>
      <c r="T106" s="24">
        <v>4</v>
      </c>
      <c r="U106" s="23"/>
      <c r="V106" s="23"/>
      <c r="W106" s="24">
        <v>2</v>
      </c>
      <c r="X106" s="24">
        <v>3</v>
      </c>
      <c r="Y106" s="24">
        <v>2</v>
      </c>
      <c r="Z106" s="24">
        <v>2</v>
      </c>
      <c r="AA106" s="24">
        <v>2</v>
      </c>
      <c r="AB106" s="24">
        <v>3</v>
      </c>
      <c r="AC106" s="24">
        <v>1</v>
      </c>
      <c r="AD106" s="24">
        <v>5</v>
      </c>
      <c r="AE106" s="24">
        <v>2</v>
      </c>
      <c r="AF106" s="24">
        <v>5</v>
      </c>
      <c r="AG106" s="24">
        <v>3</v>
      </c>
      <c r="AH106" s="24">
        <v>2</v>
      </c>
      <c r="AI106" s="24">
        <v>2</v>
      </c>
      <c r="AJ106" s="24">
        <v>5</v>
      </c>
      <c r="AK106" s="24">
        <v>5</v>
      </c>
      <c r="AL106" s="24">
        <v>3</v>
      </c>
      <c r="AM106" s="24">
        <v>1</v>
      </c>
      <c r="AN106" s="24">
        <v>5</v>
      </c>
      <c r="AO106" s="24">
        <v>1</v>
      </c>
      <c r="AP106" s="24">
        <v>5</v>
      </c>
      <c r="AQ106" s="24">
        <v>4</v>
      </c>
      <c r="AR106" s="24">
        <v>3</v>
      </c>
      <c r="AS106" s="24">
        <v>1</v>
      </c>
      <c r="AT106" s="24">
        <v>5</v>
      </c>
      <c r="AU106" s="24">
        <v>2</v>
      </c>
      <c r="AV106" s="24">
        <v>2</v>
      </c>
      <c r="AW106" s="24">
        <v>3</v>
      </c>
      <c r="AX106" s="24">
        <v>2</v>
      </c>
      <c r="AY106" s="24">
        <v>4</v>
      </c>
      <c r="AZ106" s="24">
        <v>1</v>
      </c>
      <c r="BA106" s="24">
        <v>4</v>
      </c>
      <c r="BB106" s="23"/>
      <c r="BC106" s="23"/>
      <c r="BD106" s="23"/>
      <c r="BE106" s="24">
        <v>4</v>
      </c>
      <c r="BF106" s="24">
        <v>4</v>
      </c>
      <c r="BG106" s="24">
        <v>3</v>
      </c>
      <c r="BH106" s="24">
        <v>3</v>
      </c>
      <c r="BI106" s="24">
        <v>5</v>
      </c>
      <c r="BJ106" s="24">
        <v>5</v>
      </c>
      <c r="BK106" s="24" t="s">
        <v>151</v>
      </c>
      <c r="BL106" s="24" t="s">
        <v>151</v>
      </c>
      <c r="BM106" s="24" t="s">
        <v>151</v>
      </c>
      <c r="BN106" s="24" t="s">
        <v>151</v>
      </c>
      <c r="BO106" s="24" t="s">
        <v>151</v>
      </c>
      <c r="BP106" s="24" t="s">
        <v>931</v>
      </c>
      <c r="BQ106" s="24" t="s">
        <v>931</v>
      </c>
      <c r="BR106" s="24" t="s">
        <v>931</v>
      </c>
      <c r="BS106" s="24" t="s">
        <v>931</v>
      </c>
      <c r="BT106" s="24" t="s">
        <v>931</v>
      </c>
      <c r="BU106" s="24" t="s">
        <v>151</v>
      </c>
      <c r="BV106" s="24" t="s">
        <v>146</v>
      </c>
      <c r="BW106" s="24" t="s">
        <v>1488</v>
      </c>
      <c r="BX106" s="24" t="s">
        <v>1495</v>
      </c>
      <c r="BY106" s="24" t="s">
        <v>162</v>
      </c>
      <c r="BZ106" s="24" t="s">
        <v>171</v>
      </c>
      <c r="CA106" s="24" t="s">
        <v>176</v>
      </c>
      <c r="CB106" s="24" t="s">
        <v>183</v>
      </c>
      <c r="CC106" s="24" t="s">
        <v>345</v>
      </c>
      <c r="CD106" s="24" t="s">
        <v>204</v>
      </c>
      <c r="CE106" s="24" t="s">
        <v>1636</v>
      </c>
      <c r="CF106" s="24" t="s">
        <v>208</v>
      </c>
      <c r="CG106" s="24" t="s">
        <v>214</v>
      </c>
      <c r="CH106" s="24" t="s">
        <v>1485</v>
      </c>
      <c r="CI106" s="23"/>
      <c r="CJ106" s="24" t="s">
        <v>1637</v>
      </c>
      <c r="CK106" s="24">
        <v>1</v>
      </c>
      <c r="CL106" s="24">
        <v>1</v>
      </c>
      <c r="CM106" s="24">
        <v>1</v>
      </c>
      <c r="CN106" s="23"/>
    </row>
    <row r="107" spans="1:92" x14ac:dyDescent="0.2">
      <c r="A107" s="25">
        <v>42381.486862453705</v>
      </c>
      <c r="B107" s="24">
        <v>1</v>
      </c>
      <c r="C107" s="24">
        <v>4</v>
      </c>
      <c r="D107" s="24">
        <v>4</v>
      </c>
      <c r="E107" s="24">
        <v>2</v>
      </c>
      <c r="F107" s="24">
        <v>1</v>
      </c>
      <c r="G107" s="24">
        <v>5</v>
      </c>
      <c r="H107" s="24">
        <v>3</v>
      </c>
      <c r="I107" s="24">
        <v>4</v>
      </c>
      <c r="J107" s="24">
        <v>4</v>
      </c>
      <c r="K107" s="24">
        <v>4</v>
      </c>
      <c r="L107" s="24">
        <v>1</v>
      </c>
      <c r="M107" s="24">
        <v>4</v>
      </c>
      <c r="N107" s="24">
        <v>2</v>
      </c>
      <c r="O107" s="24">
        <v>2</v>
      </c>
      <c r="P107" s="24">
        <v>1</v>
      </c>
      <c r="Q107" s="24">
        <v>1</v>
      </c>
      <c r="R107" s="24">
        <v>4</v>
      </c>
      <c r="S107" s="24">
        <v>1</v>
      </c>
      <c r="T107" s="24">
        <v>1</v>
      </c>
      <c r="U107" s="23"/>
      <c r="V107" s="23"/>
      <c r="W107" s="24">
        <v>4</v>
      </c>
      <c r="X107" s="24">
        <v>3</v>
      </c>
      <c r="Y107" s="24">
        <v>3</v>
      </c>
      <c r="Z107" s="24">
        <v>3</v>
      </c>
      <c r="AA107" s="24">
        <v>3</v>
      </c>
      <c r="AB107" s="24">
        <v>3</v>
      </c>
      <c r="AC107" s="24">
        <v>3</v>
      </c>
      <c r="AD107" s="24">
        <v>3</v>
      </c>
      <c r="AE107" s="24">
        <v>3</v>
      </c>
      <c r="AF107" s="24">
        <v>4</v>
      </c>
      <c r="AG107" s="24">
        <v>3</v>
      </c>
      <c r="AH107" s="24">
        <v>4</v>
      </c>
      <c r="AI107" s="24">
        <v>4</v>
      </c>
      <c r="AJ107" s="24">
        <v>3</v>
      </c>
      <c r="AK107" s="24">
        <v>4</v>
      </c>
      <c r="AL107" s="24">
        <v>3</v>
      </c>
      <c r="AM107" s="24">
        <v>3</v>
      </c>
      <c r="AN107" s="24">
        <v>5</v>
      </c>
      <c r="AO107" s="24">
        <v>4</v>
      </c>
      <c r="AP107" s="24">
        <v>4</v>
      </c>
      <c r="AQ107" s="24">
        <v>4</v>
      </c>
      <c r="AR107" s="24">
        <v>4</v>
      </c>
      <c r="AS107" s="24">
        <v>3</v>
      </c>
      <c r="AT107" s="24">
        <v>4</v>
      </c>
      <c r="AU107" s="24">
        <v>4</v>
      </c>
      <c r="AV107" s="24">
        <v>3</v>
      </c>
      <c r="AW107" s="24">
        <v>3</v>
      </c>
      <c r="AX107" s="24">
        <v>3</v>
      </c>
      <c r="AY107" s="24">
        <v>4</v>
      </c>
      <c r="AZ107" s="24">
        <v>4</v>
      </c>
      <c r="BA107" s="24">
        <v>3</v>
      </c>
      <c r="BB107" s="23"/>
      <c r="BC107" s="23"/>
      <c r="BD107" s="23"/>
      <c r="BE107" s="24">
        <v>5</v>
      </c>
      <c r="BF107" s="24">
        <v>4</v>
      </c>
      <c r="BG107" s="24">
        <v>2</v>
      </c>
      <c r="BH107" s="24">
        <v>2</v>
      </c>
      <c r="BI107" s="24">
        <v>4</v>
      </c>
      <c r="BJ107" s="24">
        <v>3</v>
      </c>
      <c r="BK107" s="24" t="s">
        <v>931</v>
      </c>
      <c r="BL107" s="24" t="s">
        <v>151</v>
      </c>
      <c r="BM107" s="24" t="s">
        <v>931</v>
      </c>
      <c r="BN107" s="24" t="s">
        <v>931</v>
      </c>
      <c r="BO107" s="24" t="s">
        <v>151</v>
      </c>
      <c r="BP107" s="24" t="s">
        <v>931</v>
      </c>
      <c r="BQ107" s="24" t="s">
        <v>931</v>
      </c>
      <c r="BR107" s="24" t="s">
        <v>931</v>
      </c>
      <c r="BS107" s="24" t="s">
        <v>931</v>
      </c>
      <c r="BT107" s="24" t="s">
        <v>931</v>
      </c>
      <c r="BU107" s="24" t="s">
        <v>151</v>
      </c>
      <c r="BV107" s="24" t="s">
        <v>147</v>
      </c>
      <c r="BW107" s="24" t="s">
        <v>1572</v>
      </c>
      <c r="BX107" s="24" t="s">
        <v>1495</v>
      </c>
      <c r="BY107" s="24" t="s">
        <v>163</v>
      </c>
      <c r="BZ107" s="24" t="s">
        <v>170</v>
      </c>
      <c r="CA107" s="24" t="s">
        <v>176</v>
      </c>
      <c r="CB107" s="24" t="s">
        <v>188</v>
      </c>
      <c r="CC107" s="24" t="s">
        <v>191</v>
      </c>
      <c r="CD107" s="24" t="s">
        <v>192</v>
      </c>
      <c r="CE107" s="24" t="s">
        <v>1287</v>
      </c>
      <c r="CF107" s="24" t="s">
        <v>208</v>
      </c>
      <c r="CG107" s="24" t="s">
        <v>214</v>
      </c>
      <c r="CH107" s="24" t="s">
        <v>931</v>
      </c>
      <c r="CI107" s="23"/>
      <c r="CJ107" s="23"/>
      <c r="CK107" s="24">
        <v>1</v>
      </c>
      <c r="CL107" s="24">
        <v>3</v>
      </c>
      <c r="CM107" s="24">
        <v>1</v>
      </c>
      <c r="CN107" s="23"/>
    </row>
    <row r="108" spans="1:92" x14ac:dyDescent="0.2">
      <c r="A108" s="25">
        <v>42381.49543210648</v>
      </c>
      <c r="B108" s="24">
        <v>2</v>
      </c>
      <c r="C108" s="24">
        <v>5</v>
      </c>
      <c r="D108" s="24">
        <v>5</v>
      </c>
      <c r="E108" s="24">
        <v>4</v>
      </c>
      <c r="F108" s="24">
        <v>4</v>
      </c>
      <c r="G108" s="24">
        <v>5</v>
      </c>
      <c r="H108" s="24">
        <v>5</v>
      </c>
      <c r="I108" s="24">
        <v>3</v>
      </c>
      <c r="J108" s="24">
        <v>4</v>
      </c>
      <c r="K108" s="24">
        <v>4</v>
      </c>
      <c r="L108" s="24">
        <v>4</v>
      </c>
      <c r="M108" s="24">
        <v>4</v>
      </c>
      <c r="N108" s="24">
        <v>1</v>
      </c>
      <c r="O108" s="24">
        <v>5</v>
      </c>
      <c r="P108" s="24">
        <v>5</v>
      </c>
      <c r="Q108" s="24">
        <v>3</v>
      </c>
      <c r="R108" s="24">
        <v>3</v>
      </c>
      <c r="S108" s="24">
        <v>4</v>
      </c>
      <c r="T108" s="24">
        <v>3</v>
      </c>
      <c r="U108" s="23"/>
      <c r="V108" s="23"/>
      <c r="W108" s="24">
        <v>2</v>
      </c>
      <c r="X108" s="24">
        <v>1</v>
      </c>
      <c r="Y108" s="24">
        <v>2</v>
      </c>
      <c r="Z108" s="24">
        <v>4</v>
      </c>
      <c r="AA108" s="24">
        <v>4</v>
      </c>
      <c r="AB108" s="24">
        <v>4</v>
      </c>
      <c r="AC108" s="24">
        <v>4</v>
      </c>
      <c r="AD108" s="24">
        <v>4</v>
      </c>
      <c r="AE108" s="24">
        <v>5</v>
      </c>
      <c r="AF108" s="24">
        <v>4</v>
      </c>
      <c r="AG108" s="24">
        <v>5</v>
      </c>
      <c r="AH108" s="24">
        <v>5</v>
      </c>
      <c r="AI108" s="24">
        <v>4</v>
      </c>
      <c r="AJ108" s="24">
        <v>3</v>
      </c>
      <c r="AK108" s="24">
        <v>5</v>
      </c>
      <c r="AL108" s="24">
        <v>4</v>
      </c>
      <c r="AM108" s="24">
        <v>4</v>
      </c>
      <c r="AN108" s="24">
        <v>4</v>
      </c>
      <c r="AO108" s="24">
        <v>4</v>
      </c>
      <c r="AP108" s="24">
        <v>3</v>
      </c>
      <c r="AQ108" s="24">
        <v>4</v>
      </c>
      <c r="AR108" s="24">
        <v>3</v>
      </c>
      <c r="AS108" s="24">
        <v>4</v>
      </c>
      <c r="AT108" s="24">
        <v>4</v>
      </c>
      <c r="AU108" s="24">
        <v>1</v>
      </c>
      <c r="AV108" s="24">
        <v>5</v>
      </c>
      <c r="AW108" s="24">
        <v>5</v>
      </c>
      <c r="AX108" s="24">
        <v>4</v>
      </c>
      <c r="AY108" s="24">
        <v>3</v>
      </c>
      <c r="AZ108" s="24">
        <v>4</v>
      </c>
      <c r="BA108" s="24">
        <v>3</v>
      </c>
      <c r="BB108" s="23"/>
      <c r="BC108" s="23"/>
      <c r="BD108" s="23"/>
      <c r="BE108" s="24">
        <v>5</v>
      </c>
      <c r="BF108" s="24">
        <v>4</v>
      </c>
      <c r="BG108" s="24">
        <v>5</v>
      </c>
      <c r="BH108" s="24">
        <v>5</v>
      </c>
      <c r="BI108" s="24">
        <v>5</v>
      </c>
      <c r="BJ108" s="24">
        <v>5</v>
      </c>
      <c r="BK108" s="24" t="s">
        <v>151</v>
      </c>
      <c r="BL108" s="24" t="s">
        <v>151</v>
      </c>
      <c r="BM108" s="24" t="s">
        <v>151</v>
      </c>
      <c r="BN108" s="24" t="s">
        <v>151</v>
      </c>
      <c r="BO108" s="24" t="s">
        <v>151</v>
      </c>
      <c r="BP108" s="24" t="s">
        <v>151</v>
      </c>
      <c r="BQ108" s="24" t="s">
        <v>1485</v>
      </c>
      <c r="BR108" s="24" t="s">
        <v>151</v>
      </c>
      <c r="BS108" s="24" t="s">
        <v>151</v>
      </c>
      <c r="BT108" s="24" t="s">
        <v>151</v>
      </c>
      <c r="BU108" s="24" t="s">
        <v>151</v>
      </c>
      <c r="BV108" s="24" t="s">
        <v>1486</v>
      </c>
      <c r="BW108" s="24" t="s">
        <v>1638</v>
      </c>
      <c r="BX108" s="24" t="s">
        <v>1495</v>
      </c>
      <c r="BY108" s="24" t="s">
        <v>162</v>
      </c>
      <c r="BZ108" s="24" t="s">
        <v>171</v>
      </c>
      <c r="CA108" s="24" t="s">
        <v>176</v>
      </c>
      <c r="CB108" s="24" t="s">
        <v>183</v>
      </c>
      <c r="CC108" s="24" t="s">
        <v>1639</v>
      </c>
      <c r="CD108" s="24" t="s">
        <v>192</v>
      </c>
      <c r="CE108" s="24" t="s">
        <v>461</v>
      </c>
      <c r="CF108" s="24" t="s">
        <v>208</v>
      </c>
      <c r="CG108" s="24" t="s">
        <v>214</v>
      </c>
      <c r="CH108" s="24" t="s">
        <v>151</v>
      </c>
      <c r="CI108" s="23"/>
      <c r="CJ108" s="23"/>
      <c r="CK108" s="24">
        <v>4</v>
      </c>
      <c r="CL108" s="24">
        <v>4</v>
      </c>
      <c r="CM108" s="24">
        <v>3</v>
      </c>
      <c r="CN108" s="23"/>
    </row>
    <row r="109" spans="1:92" x14ac:dyDescent="0.2">
      <c r="A109" s="25">
        <v>42381.495626493052</v>
      </c>
      <c r="B109" s="24" t="s">
        <v>5</v>
      </c>
      <c r="C109" s="24">
        <v>5</v>
      </c>
      <c r="D109" s="24">
        <v>3</v>
      </c>
      <c r="E109" s="24">
        <v>2</v>
      </c>
      <c r="F109" s="24" t="s">
        <v>5</v>
      </c>
      <c r="G109" s="24">
        <v>5</v>
      </c>
      <c r="H109" s="24">
        <v>2</v>
      </c>
      <c r="I109" s="24">
        <v>4</v>
      </c>
      <c r="J109" s="24">
        <v>3</v>
      </c>
      <c r="K109" s="24" t="s">
        <v>5</v>
      </c>
      <c r="L109" s="24">
        <v>2</v>
      </c>
      <c r="M109" s="24">
        <v>2</v>
      </c>
      <c r="N109" s="24">
        <v>2</v>
      </c>
      <c r="O109" s="24">
        <v>3</v>
      </c>
      <c r="P109" s="24">
        <v>2</v>
      </c>
      <c r="Q109" s="24">
        <v>2</v>
      </c>
      <c r="R109" s="24">
        <v>5</v>
      </c>
      <c r="S109" s="24" t="s">
        <v>5</v>
      </c>
      <c r="T109" s="24">
        <v>2</v>
      </c>
      <c r="U109" s="23"/>
      <c r="V109" s="23"/>
      <c r="W109" s="24">
        <v>4</v>
      </c>
      <c r="X109" s="24">
        <v>3</v>
      </c>
      <c r="Y109" s="24">
        <v>4</v>
      </c>
      <c r="Z109" s="24">
        <v>2</v>
      </c>
      <c r="AA109" s="24">
        <v>5</v>
      </c>
      <c r="AB109" s="24">
        <v>2</v>
      </c>
      <c r="AC109" s="24">
        <v>4</v>
      </c>
      <c r="AD109" s="24">
        <v>3</v>
      </c>
      <c r="AE109" s="24">
        <v>3</v>
      </c>
      <c r="AF109" s="24">
        <v>5</v>
      </c>
      <c r="AG109" s="24">
        <v>2</v>
      </c>
      <c r="AH109" s="24">
        <v>5</v>
      </c>
      <c r="AI109" s="24">
        <v>3</v>
      </c>
      <c r="AJ109" s="24" t="s">
        <v>5</v>
      </c>
      <c r="AK109" s="24">
        <v>5</v>
      </c>
      <c r="AL109" s="24">
        <v>1</v>
      </c>
      <c r="AM109" s="24" t="s">
        <v>5</v>
      </c>
      <c r="AN109" s="24">
        <v>5</v>
      </c>
      <c r="AO109" s="24">
        <v>4</v>
      </c>
      <c r="AP109" s="24">
        <v>4</v>
      </c>
      <c r="AQ109" s="24">
        <v>3</v>
      </c>
      <c r="AR109" s="24" t="s">
        <v>5</v>
      </c>
      <c r="AS109" s="24" t="s">
        <v>5</v>
      </c>
      <c r="AT109" s="24">
        <v>1</v>
      </c>
      <c r="AU109" s="24">
        <v>4</v>
      </c>
      <c r="AV109" s="24">
        <v>3</v>
      </c>
      <c r="AW109" s="24">
        <v>3</v>
      </c>
      <c r="AX109" s="24">
        <v>1</v>
      </c>
      <c r="AY109" s="24">
        <v>5</v>
      </c>
      <c r="AZ109" s="24" t="s">
        <v>5</v>
      </c>
      <c r="BA109" s="24" t="s">
        <v>5</v>
      </c>
      <c r="BB109" s="23"/>
      <c r="BC109" s="23"/>
      <c r="BD109" s="23"/>
      <c r="BE109" s="24">
        <v>5</v>
      </c>
      <c r="BF109" s="24">
        <v>5</v>
      </c>
      <c r="BG109" s="24">
        <v>5</v>
      </c>
      <c r="BH109" s="24">
        <v>3</v>
      </c>
      <c r="BI109" s="24">
        <v>3</v>
      </c>
      <c r="BJ109" s="24">
        <v>5</v>
      </c>
      <c r="BK109" s="24" t="s">
        <v>931</v>
      </c>
      <c r="BL109" s="24" t="s">
        <v>1485</v>
      </c>
      <c r="BM109" s="24" t="s">
        <v>931</v>
      </c>
      <c r="BN109" s="24" t="s">
        <v>151</v>
      </c>
      <c r="BO109" s="24" t="s">
        <v>151</v>
      </c>
      <c r="BP109" s="24" t="s">
        <v>931</v>
      </c>
      <c r="BQ109" s="24" t="s">
        <v>1485</v>
      </c>
      <c r="BR109" s="24" t="s">
        <v>1485</v>
      </c>
      <c r="BS109" s="24" t="s">
        <v>151</v>
      </c>
      <c r="BT109" s="24" t="s">
        <v>151</v>
      </c>
      <c r="BU109" s="24" t="s">
        <v>151</v>
      </c>
      <c r="BV109" s="24" t="s">
        <v>150</v>
      </c>
      <c r="BW109" s="24" t="s">
        <v>1488</v>
      </c>
      <c r="BX109" s="24" t="s">
        <v>1495</v>
      </c>
      <c r="BY109" s="24" t="s">
        <v>163</v>
      </c>
      <c r="BZ109" s="24" t="s">
        <v>172</v>
      </c>
      <c r="CA109" s="24" t="s">
        <v>177</v>
      </c>
      <c r="CB109" s="24" t="s">
        <v>183</v>
      </c>
      <c r="CC109" s="24" t="s">
        <v>1640</v>
      </c>
      <c r="CD109" s="24" t="s">
        <v>192</v>
      </c>
      <c r="CE109" s="24" t="s">
        <v>1287</v>
      </c>
      <c r="CF109" s="24" t="s">
        <v>208</v>
      </c>
      <c r="CG109" s="24" t="s">
        <v>214</v>
      </c>
      <c r="CH109" s="24" t="s">
        <v>151</v>
      </c>
      <c r="CI109" s="23"/>
      <c r="CJ109" s="23"/>
      <c r="CK109" s="24">
        <v>1</v>
      </c>
      <c r="CL109" s="24" t="s">
        <v>5</v>
      </c>
      <c r="CM109" s="24" t="s">
        <v>5</v>
      </c>
      <c r="CN109" s="23"/>
    </row>
    <row r="110" spans="1:92" x14ac:dyDescent="0.2">
      <c r="A110" s="25">
        <v>42381.498083356477</v>
      </c>
      <c r="B110" s="24">
        <v>1</v>
      </c>
      <c r="C110" s="24">
        <v>1</v>
      </c>
      <c r="D110" s="24">
        <v>1</v>
      </c>
      <c r="E110" s="24">
        <v>2</v>
      </c>
      <c r="F110" s="24">
        <v>1</v>
      </c>
      <c r="G110" s="24">
        <v>1</v>
      </c>
      <c r="H110" s="24">
        <v>1</v>
      </c>
      <c r="I110" s="24">
        <v>5</v>
      </c>
      <c r="J110" s="24">
        <v>3</v>
      </c>
      <c r="K110" s="24">
        <v>2</v>
      </c>
      <c r="L110" s="24">
        <v>5</v>
      </c>
      <c r="M110" s="24">
        <v>1</v>
      </c>
      <c r="N110" s="24">
        <v>4</v>
      </c>
      <c r="O110" s="24">
        <v>5</v>
      </c>
      <c r="P110" s="24">
        <v>5</v>
      </c>
      <c r="Q110" s="24">
        <v>1</v>
      </c>
      <c r="R110" s="24">
        <v>5</v>
      </c>
      <c r="S110" s="24">
        <v>5</v>
      </c>
      <c r="T110" s="24">
        <v>5</v>
      </c>
      <c r="U110" s="23"/>
      <c r="V110" s="23"/>
      <c r="W110" s="24" t="s">
        <v>5</v>
      </c>
      <c r="X110" s="24">
        <v>1</v>
      </c>
      <c r="Y110" s="24">
        <v>3</v>
      </c>
      <c r="Z110" s="24">
        <v>3</v>
      </c>
      <c r="AA110" s="24">
        <v>3</v>
      </c>
      <c r="AB110" s="24">
        <v>1</v>
      </c>
      <c r="AC110" s="24">
        <v>3</v>
      </c>
      <c r="AD110" s="24">
        <v>1</v>
      </c>
      <c r="AE110" s="24">
        <v>1</v>
      </c>
      <c r="AF110" s="24">
        <v>1</v>
      </c>
      <c r="AG110" s="24">
        <v>1</v>
      </c>
      <c r="AH110" s="24">
        <v>5</v>
      </c>
      <c r="AI110" s="24">
        <v>1</v>
      </c>
      <c r="AJ110" s="24">
        <v>1</v>
      </c>
      <c r="AK110" s="24">
        <v>1</v>
      </c>
      <c r="AL110" s="24">
        <v>1</v>
      </c>
      <c r="AM110" s="24">
        <v>1</v>
      </c>
      <c r="AN110" s="24">
        <v>1</v>
      </c>
      <c r="AO110" s="24">
        <v>1</v>
      </c>
      <c r="AP110" s="24">
        <v>5</v>
      </c>
      <c r="AQ110" s="24">
        <v>3</v>
      </c>
      <c r="AR110" s="24">
        <v>3</v>
      </c>
      <c r="AS110" s="24">
        <v>4</v>
      </c>
      <c r="AT110" s="24">
        <v>1</v>
      </c>
      <c r="AU110" s="24">
        <v>4</v>
      </c>
      <c r="AV110" s="24">
        <v>5</v>
      </c>
      <c r="AW110" s="24">
        <v>5</v>
      </c>
      <c r="AX110" s="24" t="s">
        <v>5</v>
      </c>
      <c r="AY110" s="24">
        <v>5</v>
      </c>
      <c r="AZ110" s="24">
        <v>5</v>
      </c>
      <c r="BA110" s="24">
        <v>5</v>
      </c>
      <c r="BB110" s="23"/>
      <c r="BC110" s="23"/>
      <c r="BD110" s="23"/>
      <c r="BE110" s="24">
        <v>5</v>
      </c>
      <c r="BF110" s="24">
        <v>5</v>
      </c>
      <c r="BG110" s="24">
        <v>1</v>
      </c>
      <c r="BH110" s="24">
        <v>4</v>
      </c>
      <c r="BI110" s="24">
        <v>4</v>
      </c>
      <c r="BJ110" s="24">
        <v>5</v>
      </c>
      <c r="BK110" s="24" t="s">
        <v>931</v>
      </c>
      <c r="BL110" s="24" t="s">
        <v>1485</v>
      </c>
      <c r="BM110" s="24" t="s">
        <v>1485</v>
      </c>
      <c r="BN110" s="24" t="s">
        <v>1485</v>
      </c>
      <c r="BO110" s="24" t="s">
        <v>151</v>
      </c>
      <c r="BP110" s="24" t="s">
        <v>151</v>
      </c>
      <c r="BQ110" s="24" t="s">
        <v>1485</v>
      </c>
      <c r="BR110" s="24" t="s">
        <v>1485</v>
      </c>
      <c r="BS110" s="24" t="s">
        <v>1485</v>
      </c>
      <c r="BT110" s="24" t="s">
        <v>1485</v>
      </c>
      <c r="BU110" s="24" t="s">
        <v>151</v>
      </c>
      <c r="BV110" s="24" t="s">
        <v>1594</v>
      </c>
      <c r="BW110" s="24" t="s">
        <v>1488</v>
      </c>
      <c r="BX110" s="24" t="s">
        <v>1495</v>
      </c>
      <c r="BY110" s="24" t="s">
        <v>162</v>
      </c>
      <c r="BZ110" s="24" t="s">
        <v>172</v>
      </c>
      <c r="CA110" s="24" t="s">
        <v>176</v>
      </c>
      <c r="CB110" s="24" t="s">
        <v>184</v>
      </c>
      <c r="CC110" s="24" t="s">
        <v>1641</v>
      </c>
      <c r="CD110" s="24" t="s">
        <v>203</v>
      </c>
      <c r="CE110" s="24" t="s">
        <v>1642</v>
      </c>
      <c r="CF110" s="24" t="s">
        <v>208</v>
      </c>
      <c r="CG110" s="24" t="s">
        <v>214</v>
      </c>
      <c r="CH110" s="24" t="s">
        <v>1485</v>
      </c>
      <c r="CI110" s="23"/>
      <c r="CJ110" s="23"/>
      <c r="CK110" s="24">
        <v>4</v>
      </c>
      <c r="CL110" s="24">
        <v>4</v>
      </c>
      <c r="CM110" s="24">
        <v>1</v>
      </c>
      <c r="CN110" s="23"/>
    </row>
    <row r="111" spans="1:92" x14ac:dyDescent="0.2">
      <c r="A111" s="25">
        <v>42381.500913171301</v>
      </c>
      <c r="B111" s="24">
        <v>3</v>
      </c>
      <c r="C111" s="24">
        <v>5</v>
      </c>
      <c r="D111" s="24">
        <v>5</v>
      </c>
      <c r="E111" s="24">
        <v>4</v>
      </c>
      <c r="F111" s="24">
        <v>4</v>
      </c>
      <c r="G111" s="24">
        <v>5</v>
      </c>
      <c r="H111" s="24">
        <v>5</v>
      </c>
      <c r="I111" s="24">
        <v>3</v>
      </c>
      <c r="J111" s="24">
        <v>5</v>
      </c>
      <c r="K111" s="24">
        <v>3</v>
      </c>
      <c r="L111" s="24">
        <v>3</v>
      </c>
      <c r="M111" s="24">
        <v>4</v>
      </c>
      <c r="N111" s="24">
        <v>2</v>
      </c>
      <c r="O111" s="24">
        <v>3</v>
      </c>
      <c r="P111" s="24">
        <v>3</v>
      </c>
      <c r="Q111" s="24">
        <v>4</v>
      </c>
      <c r="R111" s="24">
        <v>4</v>
      </c>
      <c r="S111" s="24">
        <v>3</v>
      </c>
      <c r="T111" s="24">
        <v>1</v>
      </c>
      <c r="U111" s="23"/>
      <c r="V111" s="23"/>
      <c r="W111" s="24">
        <v>4</v>
      </c>
      <c r="X111" s="24">
        <v>3</v>
      </c>
      <c r="Y111" s="24">
        <v>4</v>
      </c>
      <c r="Z111" s="24">
        <v>5</v>
      </c>
      <c r="AA111" s="24">
        <v>4</v>
      </c>
      <c r="AB111" s="24">
        <v>4</v>
      </c>
      <c r="AC111" s="24">
        <v>4</v>
      </c>
      <c r="AD111" s="24">
        <v>4</v>
      </c>
      <c r="AE111" s="24">
        <v>4</v>
      </c>
      <c r="AF111" s="24">
        <v>5</v>
      </c>
      <c r="AG111" s="24">
        <v>3</v>
      </c>
      <c r="AH111" s="24">
        <v>5</v>
      </c>
      <c r="AI111" s="24">
        <v>4</v>
      </c>
      <c r="AJ111" s="24">
        <v>3</v>
      </c>
      <c r="AK111" s="24">
        <v>5</v>
      </c>
      <c r="AL111" s="24">
        <v>3</v>
      </c>
      <c r="AM111" s="24">
        <v>3</v>
      </c>
      <c r="AN111" s="24">
        <v>5</v>
      </c>
      <c r="AO111" s="24">
        <v>5</v>
      </c>
      <c r="AP111" s="24">
        <v>4</v>
      </c>
      <c r="AQ111" s="24">
        <v>3</v>
      </c>
      <c r="AR111" s="24">
        <v>4</v>
      </c>
      <c r="AS111" s="24">
        <v>4</v>
      </c>
      <c r="AT111" s="24">
        <v>4</v>
      </c>
      <c r="AU111" s="24">
        <v>3</v>
      </c>
      <c r="AV111" s="24">
        <v>3</v>
      </c>
      <c r="AW111" s="24">
        <v>3</v>
      </c>
      <c r="AX111" s="24">
        <v>4</v>
      </c>
      <c r="AY111" s="24">
        <v>3</v>
      </c>
      <c r="AZ111" s="24">
        <v>3</v>
      </c>
      <c r="BA111" s="24">
        <v>4</v>
      </c>
      <c r="BB111" s="23"/>
      <c r="BC111" s="23"/>
      <c r="BD111" s="23"/>
      <c r="BE111" s="24">
        <v>4</v>
      </c>
      <c r="BF111" s="24">
        <v>4</v>
      </c>
      <c r="BG111" s="24">
        <v>5</v>
      </c>
      <c r="BH111" s="24">
        <v>5</v>
      </c>
      <c r="BI111" s="24">
        <v>5</v>
      </c>
      <c r="BJ111" s="24">
        <v>5</v>
      </c>
      <c r="BK111" s="24" t="s">
        <v>931</v>
      </c>
      <c r="BL111" s="24" t="s">
        <v>151</v>
      </c>
      <c r="BM111" s="24" t="s">
        <v>151</v>
      </c>
      <c r="BN111" s="24" t="s">
        <v>931</v>
      </c>
      <c r="BO111" s="24" t="s">
        <v>151</v>
      </c>
      <c r="BP111" s="24" t="s">
        <v>151</v>
      </c>
      <c r="BQ111" s="24" t="s">
        <v>151</v>
      </c>
      <c r="BR111" s="24" t="s">
        <v>931</v>
      </c>
      <c r="BS111" s="24" t="s">
        <v>151</v>
      </c>
      <c r="BT111" s="24" t="s">
        <v>151</v>
      </c>
      <c r="BU111" s="24" t="s">
        <v>145</v>
      </c>
      <c r="BV111" s="23"/>
      <c r="BW111" s="23"/>
      <c r="BX111" s="23"/>
      <c r="BY111" s="24" t="s">
        <v>162</v>
      </c>
      <c r="BZ111" s="24" t="s">
        <v>171</v>
      </c>
      <c r="CA111" s="23"/>
      <c r="CB111" s="24" t="s">
        <v>183</v>
      </c>
      <c r="CC111" s="24" t="s">
        <v>1643</v>
      </c>
      <c r="CD111" s="24" t="s">
        <v>204</v>
      </c>
      <c r="CE111" s="24" t="s">
        <v>204</v>
      </c>
      <c r="CF111" s="24" t="s">
        <v>208</v>
      </c>
      <c r="CG111" s="24" t="s">
        <v>214</v>
      </c>
      <c r="CH111" s="24" t="s">
        <v>151</v>
      </c>
      <c r="CI111" s="23"/>
      <c r="CJ111" s="24" t="s">
        <v>1644</v>
      </c>
      <c r="CK111" s="24">
        <v>4</v>
      </c>
      <c r="CL111" s="24">
        <v>4</v>
      </c>
      <c r="CM111" s="24">
        <v>3</v>
      </c>
      <c r="CN111" s="23"/>
    </row>
    <row r="112" spans="1:92" x14ac:dyDescent="0.2">
      <c r="A112" s="25">
        <v>42381.503758993058</v>
      </c>
      <c r="B112" s="24">
        <v>3</v>
      </c>
      <c r="C112" s="24">
        <v>5</v>
      </c>
      <c r="D112" s="24">
        <v>2</v>
      </c>
      <c r="E112" s="24">
        <v>5</v>
      </c>
      <c r="F112" s="24">
        <v>3</v>
      </c>
      <c r="G112" s="24">
        <v>5</v>
      </c>
      <c r="H112" s="24">
        <v>3</v>
      </c>
      <c r="I112" s="24">
        <v>3</v>
      </c>
      <c r="J112" s="24">
        <v>3</v>
      </c>
      <c r="K112" s="24">
        <v>2</v>
      </c>
      <c r="L112" s="24">
        <v>4</v>
      </c>
      <c r="M112" s="24">
        <v>4</v>
      </c>
      <c r="N112" s="24">
        <v>2</v>
      </c>
      <c r="O112" s="24">
        <v>5</v>
      </c>
      <c r="P112" s="24">
        <v>5</v>
      </c>
      <c r="Q112" s="24">
        <v>4</v>
      </c>
      <c r="R112" s="24">
        <v>5</v>
      </c>
      <c r="S112" s="24">
        <v>2</v>
      </c>
      <c r="T112" s="24">
        <v>3</v>
      </c>
      <c r="U112" s="23"/>
      <c r="V112" s="23"/>
      <c r="W112" s="24">
        <v>5</v>
      </c>
      <c r="X112" s="24">
        <v>4</v>
      </c>
      <c r="Y112" s="24">
        <v>4</v>
      </c>
      <c r="Z112" s="24">
        <v>5</v>
      </c>
      <c r="AA112" s="24">
        <v>4</v>
      </c>
      <c r="AB112" s="24">
        <v>4</v>
      </c>
      <c r="AC112" s="24">
        <v>4</v>
      </c>
      <c r="AD112" s="24">
        <v>4</v>
      </c>
      <c r="AE112" s="24">
        <v>4</v>
      </c>
      <c r="AF112" s="24">
        <v>4</v>
      </c>
      <c r="AG112" s="24">
        <v>5</v>
      </c>
      <c r="AH112" s="24">
        <v>4</v>
      </c>
      <c r="AI112" s="24">
        <v>3</v>
      </c>
      <c r="AJ112" s="24">
        <v>3</v>
      </c>
      <c r="AK112" s="24">
        <v>4</v>
      </c>
      <c r="AL112" s="24">
        <v>5</v>
      </c>
      <c r="AM112" s="24">
        <v>2</v>
      </c>
      <c r="AN112" s="24">
        <v>3</v>
      </c>
      <c r="AO112" s="24">
        <v>3</v>
      </c>
      <c r="AP112" s="24">
        <v>5</v>
      </c>
      <c r="AQ112" s="24">
        <v>2</v>
      </c>
      <c r="AR112" s="24">
        <v>3</v>
      </c>
      <c r="AS112" s="24">
        <v>4</v>
      </c>
      <c r="AT112" s="24">
        <v>4</v>
      </c>
      <c r="AU112" s="24">
        <v>2</v>
      </c>
      <c r="AV112" s="24">
        <v>5</v>
      </c>
      <c r="AW112" s="24">
        <v>5</v>
      </c>
      <c r="AX112" s="24">
        <v>4</v>
      </c>
      <c r="AY112" s="24">
        <v>5</v>
      </c>
      <c r="AZ112" s="24">
        <v>2</v>
      </c>
      <c r="BA112" s="24">
        <v>2</v>
      </c>
      <c r="BB112" s="23"/>
      <c r="BC112" s="23"/>
      <c r="BD112" s="23"/>
      <c r="BE112" s="24">
        <v>4</v>
      </c>
      <c r="BF112" s="24">
        <v>5</v>
      </c>
      <c r="BG112" s="24">
        <v>5</v>
      </c>
      <c r="BH112" s="24">
        <v>4</v>
      </c>
      <c r="BI112" s="24">
        <v>5</v>
      </c>
      <c r="BJ112" s="24">
        <v>4</v>
      </c>
      <c r="BK112" s="24" t="s">
        <v>151</v>
      </c>
      <c r="BL112" s="24" t="s">
        <v>151</v>
      </c>
      <c r="BM112" s="24" t="s">
        <v>151</v>
      </c>
      <c r="BN112" s="24" t="s">
        <v>151</v>
      </c>
      <c r="BO112" s="24" t="s">
        <v>151</v>
      </c>
      <c r="BP112" s="24" t="s">
        <v>931</v>
      </c>
      <c r="BQ112" s="24" t="s">
        <v>151</v>
      </c>
      <c r="BR112" s="24" t="s">
        <v>931</v>
      </c>
      <c r="BS112" s="24" t="s">
        <v>151</v>
      </c>
      <c r="BT112" s="24" t="s">
        <v>151</v>
      </c>
      <c r="BU112" s="24" t="s">
        <v>151</v>
      </c>
      <c r="BV112" s="24" t="s">
        <v>1486</v>
      </c>
      <c r="BW112" s="24" t="s">
        <v>1488</v>
      </c>
      <c r="BX112" s="24" t="s">
        <v>1495</v>
      </c>
      <c r="BY112" s="24" t="s">
        <v>162</v>
      </c>
      <c r="BZ112" s="24" t="s">
        <v>171</v>
      </c>
      <c r="CA112" s="24" t="s">
        <v>176</v>
      </c>
      <c r="CB112" s="24" t="s">
        <v>185</v>
      </c>
      <c r="CC112" s="24" t="s">
        <v>193</v>
      </c>
      <c r="CD112" s="24" t="s">
        <v>203</v>
      </c>
      <c r="CE112" s="24" t="s">
        <v>367</v>
      </c>
      <c r="CF112" s="24" t="s">
        <v>870</v>
      </c>
      <c r="CG112" s="24" t="s">
        <v>216</v>
      </c>
      <c r="CH112" s="24" t="s">
        <v>151</v>
      </c>
      <c r="CI112" s="23"/>
      <c r="CJ112" s="23"/>
      <c r="CK112" s="24">
        <v>4</v>
      </c>
      <c r="CL112" s="24">
        <v>4</v>
      </c>
      <c r="CM112" s="24">
        <v>3</v>
      </c>
      <c r="CN112" s="23"/>
    </row>
    <row r="113" spans="1:92" x14ac:dyDescent="0.2">
      <c r="A113" s="25">
        <v>42381.517800567133</v>
      </c>
      <c r="B113" s="24">
        <v>2</v>
      </c>
      <c r="C113" s="24">
        <v>2</v>
      </c>
      <c r="D113" s="24">
        <v>1</v>
      </c>
      <c r="E113" s="24">
        <v>3</v>
      </c>
      <c r="F113" s="24">
        <v>3</v>
      </c>
      <c r="G113" s="24">
        <v>4</v>
      </c>
      <c r="H113" s="24">
        <v>1</v>
      </c>
      <c r="I113" s="24">
        <v>3</v>
      </c>
      <c r="J113" s="24">
        <v>4</v>
      </c>
      <c r="K113" s="24">
        <v>2</v>
      </c>
      <c r="L113" s="24">
        <v>5</v>
      </c>
      <c r="M113" s="24">
        <v>4</v>
      </c>
      <c r="N113" s="24">
        <v>4</v>
      </c>
      <c r="O113" s="24">
        <v>3</v>
      </c>
      <c r="P113" s="24">
        <v>3</v>
      </c>
      <c r="Q113" s="24">
        <v>5</v>
      </c>
      <c r="R113" s="24">
        <v>3</v>
      </c>
      <c r="S113" s="24">
        <v>2</v>
      </c>
      <c r="T113" s="24">
        <v>5</v>
      </c>
      <c r="U113" s="23"/>
      <c r="V113" s="23"/>
      <c r="W113" s="24">
        <v>1</v>
      </c>
      <c r="X113" s="24">
        <v>3</v>
      </c>
      <c r="Y113" s="24">
        <v>4</v>
      </c>
      <c r="Z113" s="24">
        <v>2</v>
      </c>
      <c r="AA113" s="24">
        <v>3</v>
      </c>
      <c r="AB113" s="24">
        <v>3</v>
      </c>
      <c r="AC113" s="24">
        <v>2</v>
      </c>
      <c r="AD113" s="24">
        <v>1</v>
      </c>
      <c r="AE113" s="24">
        <v>2</v>
      </c>
      <c r="AF113" s="24">
        <v>1</v>
      </c>
      <c r="AG113" s="24">
        <v>4</v>
      </c>
      <c r="AH113" s="24">
        <v>5</v>
      </c>
      <c r="AI113" s="24">
        <v>2</v>
      </c>
      <c r="AJ113" s="24">
        <v>2</v>
      </c>
      <c r="AK113" s="24">
        <v>3</v>
      </c>
      <c r="AL113" s="24">
        <v>3</v>
      </c>
      <c r="AM113" s="24">
        <v>4</v>
      </c>
      <c r="AN113" s="24">
        <v>4</v>
      </c>
      <c r="AO113" s="24">
        <v>1</v>
      </c>
      <c r="AP113" s="24">
        <v>4</v>
      </c>
      <c r="AQ113" s="24">
        <v>4</v>
      </c>
      <c r="AR113" s="24">
        <v>2</v>
      </c>
      <c r="AS113" s="24">
        <v>5</v>
      </c>
      <c r="AT113" s="24">
        <v>4</v>
      </c>
      <c r="AU113" s="24">
        <v>4</v>
      </c>
      <c r="AV113" s="24">
        <v>3</v>
      </c>
      <c r="AW113" s="24">
        <v>4</v>
      </c>
      <c r="AX113" s="24">
        <v>5</v>
      </c>
      <c r="AY113" s="24">
        <v>4</v>
      </c>
      <c r="AZ113" s="24">
        <v>2</v>
      </c>
      <c r="BA113" s="24">
        <v>5</v>
      </c>
      <c r="BB113" s="23"/>
      <c r="BC113" s="23"/>
      <c r="BD113" s="23"/>
      <c r="BE113" s="24">
        <v>4</v>
      </c>
      <c r="BF113" s="24">
        <v>4</v>
      </c>
      <c r="BG113" s="24">
        <v>4</v>
      </c>
      <c r="BH113" s="24">
        <v>5</v>
      </c>
      <c r="BI113" s="24">
        <v>3</v>
      </c>
      <c r="BJ113" s="24">
        <v>5</v>
      </c>
      <c r="BK113" s="24" t="s">
        <v>931</v>
      </c>
      <c r="BL113" s="24" t="s">
        <v>151</v>
      </c>
      <c r="BM113" s="24" t="s">
        <v>151</v>
      </c>
      <c r="BN113" s="24" t="s">
        <v>931</v>
      </c>
      <c r="BO113" s="24" t="s">
        <v>931</v>
      </c>
      <c r="BP113" s="24" t="s">
        <v>931</v>
      </c>
      <c r="BQ113" s="24" t="s">
        <v>931</v>
      </c>
      <c r="BR113" s="24" t="s">
        <v>931</v>
      </c>
      <c r="BS113" s="24" t="s">
        <v>1485</v>
      </c>
      <c r="BT113" s="24" t="s">
        <v>1485</v>
      </c>
      <c r="BU113" s="24" t="s">
        <v>151</v>
      </c>
      <c r="BV113" s="24" t="s">
        <v>146</v>
      </c>
      <c r="BW113" s="24" t="s">
        <v>1488</v>
      </c>
      <c r="BX113" s="24" t="s">
        <v>1495</v>
      </c>
      <c r="BY113" s="24" t="s">
        <v>163</v>
      </c>
      <c r="BZ113" s="24" t="s">
        <v>171</v>
      </c>
      <c r="CA113" s="24" t="s">
        <v>176</v>
      </c>
      <c r="CB113" s="24" t="s">
        <v>185</v>
      </c>
      <c r="CC113" s="24" t="s">
        <v>1645</v>
      </c>
      <c r="CD113" s="24" t="s">
        <v>202</v>
      </c>
      <c r="CE113" s="24" t="s">
        <v>1646</v>
      </c>
      <c r="CF113" s="24" t="s">
        <v>535</v>
      </c>
      <c r="CG113" s="24" t="s">
        <v>218</v>
      </c>
      <c r="CH113" s="24" t="s">
        <v>1485</v>
      </c>
      <c r="CI113" s="23"/>
      <c r="CJ113" s="24" t="s">
        <v>1647</v>
      </c>
      <c r="CK113" s="24">
        <v>1</v>
      </c>
      <c r="CL113" s="24">
        <v>2</v>
      </c>
      <c r="CM113" s="24" t="s">
        <v>5</v>
      </c>
      <c r="CN113" s="23"/>
    </row>
    <row r="114" spans="1:92" x14ac:dyDescent="0.2">
      <c r="A114" s="25">
        <v>42381.52008988426</v>
      </c>
      <c r="B114" s="24">
        <v>1</v>
      </c>
      <c r="C114" s="24">
        <v>5</v>
      </c>
      <c r="D114" s="24">
        <v>1</v>
      </c>
      <c r="E114" s="24">
        <v>5</v>
      </c>
      <c r="F114" s="24">
        <v>1</v>
      </c>
      <c r="G114" s="24">
        <v>3</v>
      </c>
      <c r="H114" s="24">
        <v>4</v>
      </c>
      <c r="I114" s="24">
        <v>3</v>
      </c>
      <c r="J114" s="24">
        <v>3</v>
      </c>
      <c r="K114" s="24">
        <v>1</v>
      </c>
      <c r="L114" s="24">
        <v>4</v>
      </c>
      <c r="M114" s="24">
        <v>2</v>
      </c>
      <c r="N114" s="24">
        <v>3</v>
      </c>
      <c r="O114" s="24">
        <v>1</v>
      </c>
      <c r="P114" s="24">
        <v>3</v>
      </c>
      <c r="Q114" s="24">
        <v>1</v>
      </c>
      <c r="R114" s="24">
        <v>3</v>
      </c>
      <c r="S114" s="24">
        <v>1</v>
      </c>
      <c r="T114" s="24">
        <v>1</v>
      </c>
      <c r="U114" s="23"/>
      <c r="V114" s="23"/>
      <c r="W114" s="24">
        <v>2</v>
      </c>
      <c r="X114" s="24">
        <v>1</v>
      </c>
      <c r="Y114" s="24">
        <v>1</v>
      </c>
      <c r="Z114" s="24">
        <v>3</v>
      </c>
      <c r="AA114" s="24">
        <v>1</v>
      </c>
      <c r="AB114" s="24">
        <v>5</v>
      </c>
      <c r="AC114" s="24">
        <v>4</v>
      </c>
      <c r="AD114" s="24">
        <v>1</v>
      </c>
      <c r="AE114" s="24">
        <v>1</v>
      </c>
      <c r="AF114" s="24">
        <v>2</v>
      </c>
      <c r="AG114" s="24">
        <v>1</v>
      </c>
      <c r="AH114" s="24">
        <v>3</v>
      </c>
      <c r="AI114" s="24">
        <v>4</v>
      </c>
      <c r="AJ114" s="24" t="s">
        <v>5</v>
      </c>
      <c r="AK114" s="24">
        <v>5</v>
      </c>
      <c r="AL114" s="24">
        <v>3</v>
      </c>
      <c r="AM114" s="24" t="s">
        <v>5</v>
      </c>
      <c r="AN114" s="24">
        <v>2</v>
      </c>
      <c r="AO114" s="24">
        <v>4</v>
      </c>
      <c r="AP114" s="24">
        <v>4</v>
      </c>
      <c r="AQ114" s="24" t="s">
        <v>5</v>
      </c>
      <c r="AR114" s="24" t="s">
        <v>5</v>
      </c>
      <c r="AS114" s="24">
        <v>4</v>
      </c>
      <c r="AT114" s="24">
        <v>3</v>
      </c>
      <c r="AU114" s="24">
        <v>2</v>
      </c>
      <c r="AV114" s="24">
        <v>4</v>
      </c>
      <c r="AW114" s="24" t="s">
        <v>5</v>
      </c>
      <c r="AX114" s="24" t="s">
        <v>5</v>
      </c>
      <c r="AY114" s="24">
        <v>4</v>
      </c>
      <c r="AZ114" s="24">
        <v>1</v>
      </c>
      <c r="BA114" s="24" t="s">
        <v>5</v>
      </c>
      <c r="BB114" s="23"/>
      <c r="BC114" s="23"/>
      <c r="BD114" s="23"/>
      <c r="BE114" s="24">
        <v>5</v>
      </c>
      <c r="BF114" s="24">
        <v>4</v>
      </c>
      <c r="BG114" s="24">
        <v>4</v>
      </c>
      <c r="BH114" s="24">
        <v>5</v>
      </c>
      <c r="BI114" s="24">
        <v>5</v>
      </c>
      <c r="BJ114" s="24">
        <v>5</v>
      </c>
      <c r="BK114" s="24" t="s">
        <v>931</v>
      </c>
      <c r="BL114" s="24" t="s">
        <v>151</v>
      </c>
      <c r="BM114" s="24" t="s">
        <v>1485</v>
      </c>
      <c r="BN114" s="24" t="s">
        <v>151</v>
      </c>
      <c r="BO114" s="24" t="s">
        <v>151</v>
      </c>
      <c r="BP114" s="24" t="s">
        <v>931</v>
      </c>
      <c r="BQ114" s="24" t="s">
        <v>931</v>
      </c>
      <c r="BR114" s="24" t="s">
        <v>931</v>
      </c>
      <c r="BS114" s="24" t="s">
        <v>151</v>
      </c>
      <c r="BT114" s="24" t="s">
        <v>151</v>
      </c>
      <c r="BU114" s="24" t="s">
        <v>151</v>
      </c>
      <c r="BV114" s="24" t="s">
        <v>146</v>
      </c>
      <c r="BW114" s="24" t="s">
        <v>1488</v>
      </c>
      <c r="BX114" s="24" t="s">
        <v>1495</v>
      </c>
      <c r="BY114" s="24" t="s">
        <v>162</v>
      </c>
      <c r="BZ114" s="24" t="s">
        <v>172</v>
      </c>
      <c r="CA114" s="24" t="s">
        <v>177</v>
      </c>
      <c r="CB114" s="24" t="s">
        <v>183</v>
      </c>
      <c r="CC114" s="24" t="s">
        <v>1648</v>
      </c>
      <c r="CD114" s="24" t="s">
        <v>202</v>
      </c>
      <c r="CE114" s="24" t="s">
        <v>854</v>
      </c>
      <c r="CF114" s="24" t="s">
        <v>208</v>
      </c>
      <c r="CG114" s="24" t="s">
        <v>214</v>
      </c>
      <c r="CH114" s="24" t="s">
        <v>151</v>
      </c>
      <c r="CI114" s="23"/>
      <c r="CJ114" s="23"/>
      <c r="CK114" s="24">
        <v>1</v>
      </c>
      <c r="CL114" s="24" t="s">
        <v>5</v>
      </c>
      <c r="CM114" s="24">
        <v>1</v>
      </c>
      <c r="CN114" s="23"/>
    </row>
    <row r="115" spans="1:92" x14ac:dyDescent="0.2">
      <c r="A115" s="25">
        <v>42381.525144583335</v>
      </c>
      <c r="B115" s="24">
        <v>2</v>
      </c>
      <c r="C115" s="24">
        <v>5</v>
      </c>
      <c r="D115" s="24">
        <v>4</v>
      </c>
      <c r="E115" s="24">
        <v>4</v>
      </c>
      <c r="F115" s="24">
        <v>1</v>
      </c>
      <c r="G115" s="24">
        <v>4</v>
      </c>
      <c r="H115" s="24">
        <v>5</v>
      </c>
      <c r="I115" s="24">
        <v>3</v>
      </c>
      <c r="J115" s="24">
        <v>3</v>
      </c>
      <c r="K115" s="24">
        <v>3</v>
      </c>
      <c r="L115" s="24">
        <v>2</v>
      </c>
      <c r="M115" s="24">
        <v>3</v>
      </c>
      <c r="N115" s="24">
        <v>1</v>
      </c>
      <c r="O115" s="24">
        <v>2</v>
      </c>
      <c r="P115" s="24">
        <v>4</v>
      </c>
      <c r="Q115" s="24">
        <v>4</v>
      </c>
      <c r="R115" s="24">
        <v>1</v>
      </c>
      <c r="S115" s="24">
        <v>1</v>
      </c>
      <c r="T115" s="24">
        <v>3</v>
      </c>
      <c r="U115" s="23"/>
      <c r="V115" s="23"/>
      <c r="W115" s="24">
        <v>4</v>
      </c>
      <c r="X115" s="24">
        <v>4</v>
      </c>
      <c r="Y115" s="24">
        <v>4</v>
      </c>
      <c r="Z115" s="24">
        <v>3</v>
      </c>
      <c r="AA115" s="24">
        <v>3</v>
      </c>
      <c r="AB115" s="24">
        <v>4</v>
      </c>
      <c r="AC115" s="24">
        <v>4</v>
      </c>
      <c r="AD115" s="24">
        <v>5</v>
      </c>
      <c r="AE115" s="24">
        <v>2</v>
      </c>
      <c r="AF115" s="24">
        <v>5</v>
      </c>
      <c r="AG115" s="24">
        <v>4</v>
      </c>
      <c r="AH115" s="24">
        <v>3</v>
      </c>
      <c r="AI115" s="24">
        <v>5</v>
      </c>
      <c r="AJ115" s="24">
        <v>1</v>
      </c>
      <c r="AK115" s="24">
        <v>5</v>
      </c>
      <c r="AL115" s="24">
        <v>1</v>
      </c>
      <c r="AM115" s="24">
        <v>1</v>
      </c>
      <c r="AN115" s="24">
        <v>3</v>
      </c>
      <c r="AO115" s="24">
        <v>4</v>
      </c>
      <c r="AP115" s="24">
        <v>3</v>
      </c>
      <c r="AQ115" s="24">
        <v>2</v>
      </c>
      <c r="AR115" s="24">
        <v>2</v>
      </c>
      <c r="AS115" s="24">
        <v>2</v>
      </c>
      <c r="AT115" s="24">
        <v>5</v>
      </c>
      <c r="AU115" s="24">
        <v>1</v>
      </c>
      <c r="AV115" s="24">
        <v>3</v>
      </c>
      <c r="AW115" s="24">
        <v>4</v>
      </c>
      <c r="AX115" s="24">
        <v>3</v>
      </c>
      <c r="AY115" s="24">
        <v>3</v>
      </c>
      <c r="AZ115" s="24">
        <v>1</v>
      </c>
      <c r="BA115" s="24">
        <v>4</v>
      </c>
      <c r="BB115" s="23"/>
      <c r="BC115" s="23"/>
      <c r="BD115" s="23"/>
      <c r="BE115" s="24">
        <v>5</v>
      </c>
      <c r="BF115" s="24">
        <v>4</v>
      </c>
      <c r="BG115" s="24">
        <v>3</v>
      </c>
      <c r="BH115" s="24">
        <v>2</v>
      </c>
      <c r="BI115" s="24">
        <v>5</v>
      </c>
      <c r="BJ115" s="24">
        <v>4</v>
      </c>
      <c r="BK115" s="24" t="s">
        <v>931</v>
      </c>
      <c r="BL115" s="24" t="s">
        <v>151</v>
      </c>
      <c r="BM115" s="24" t="s">
        <v>151</v>
      </c>
      <c r="BN115" s="24" t="s">
        <v>1485</v>
      </c>
      <c r="BO115" s="24" t="s">
        <v>151</v>
      </c>
      <c r="BP115" s="24" t="s">
        <v>151</v>
      </c>
      <c r="BQ115" s="24" t="s">
        <v>151</v>
      </c>
      <c r="BR115" s="24" t="s">
        <v>151</v>
      </c>
      <c r="BS115" s="24" t="s">
        <v>931</v>
      </c>
      <c r="BT115" s="24" t="s">
        <v>1485</v>
      </c>
      <c r="BU115" s="24" t="s">
        <v>151</v>
      </c>
      <c r="BV115" s="24" t="s">
        <v>146</v>
      </c>
      <c r="BW115" s="24" t="s">
        <v>1488</v>
      </c>
      <c r="BX115" s="24" t="s">
        <v>1495</v>
      </c>
      <c r="BY115" s="24" t="s">
        <v>162</v>
      </c>
      <c r="BZ115" s="24" t="s">
        <v>170</v>
      </c>
      <c r="CA115" s="24" t="s">
        <v>176</v>
      </c>
      <c r="CB115" s="24" t="s">
        <v>183</v>
      </c>
      <c r="CC115" s="24" t="s">
        <v>1649</v>
      </c>
      <c r="CD115" s="24" t="s">
        <v>153</v>
      </c>
      <c r="CE115" s="24" t="s">
        <v>584</v>
      </c>
      <c r="CF115" s="24" t="s">
        <v>208</v>
      </c>
      <c r="CG115" s="24" t="s">
        <v>214</v>
      </c>
      <c r="CH115" s="24" t="s">
        <v>1485</v>
      </c>
      <c r="CI115" s="23"/>
      <c r="CJ115" s="23"/>
      <c r="CK115" s="24">
        <v>5</v>
      </c>
      <c r="CL115" s="24">
        <v>5</v>
      </c>
      <c r="CM115" s="24">
        <v>1</v>
      </c>
      <c r="CN115" s="23"/>
    </row>
    <row r="116" spans="1:92" x14ac:dyDescent="0.2">
      <c r="A116" s="25">
        <v>42381.532945960644</v>
      </c>
      <c r="B116" s="24">
        <v>5</v>
      </c>
      <c r="C116" s="24">
        <v>4</v>
      </c>
      <c r="D116" s="24">
        <v>2</v>
      </c>
      <c r="E116" s="24">
        <v>3</v>
      </c>
      <c r="F116" s="24">
        <v>1</v>
      </c>
      <c r="G116" s="24">
        <v>4</v>
      </c>
      <c r="H116" s="24">
        <v>5</v>
      </c>
      <c r="I116" s="24">
        <v>5</v>
      </c>
      <c r="J116" s="24">
        <v>4</v>
      </c>
      <c r="K116" s="24">
        <v>2</v>
      </c>
      <c r="L116" s="24">
        <v>1</v>
      </c>
      <c r="M116" s="24">
        <v>4</v>
      </c>
      <c r="N116" s="24">
        <v>1</v>
      </c>
      <c r="O116" s="24">
        <v>3</v>
      </c>
      <c r="P116" s="24">
        <v>5</v>
      </c>
      <c r="Q116" s="24">
        <v>2</v>
      </c>
      <c r="R116" s="24">
        <v>2</v>
      </c>
      <c r="S116" s="24">
        <v>2</v>
      </c>
      <c r="T116" s="24">
        <v>3</v>
      </c>
      <c r="U116" s="23"/>
      <c r="V116" s="23"/>
      <c r="W116" s="24">
        <v>3</v>
      </c>
      <c r="X116" s="24">
        <v>1</v>
      </c>
      <c r="Y116" s="24">
        <v>5</v>
      </c>
      <c r="Z116" s="24">
        <v>4</v>
      </c>
      <c r="AA116" s="24">
        <v>4</v>
      </c>
      <c r="AB116" s="24">
        <v>2</v>
      </c>
      <c r="AC116" s="24">
        <v>5</v>
      </c>
      <c r="AD116" s="24">
        <v>4</v>
      </c>
      <c r="AE116" s="24">
        <v>5</v>
      </c>
      <c r="AF116" s="24">
        <v>4</v>
      </c>
      <c r="AG116" s="24">
        <v>5</v>
      </c>
      <c r="AH116" s="24">
        <v>4</v>
      </c>
      <c r="AI116" s="24">
        <v>3</v>
      </c>
      <c r="AJ116" s="24">
        <v>5</v>
      </c>
      <c r="AK116" s="24">
        <v>3</v>
      </c>
      <c r="AL116" s="24">
        <v>2</v>
      </c>
      <c r="AM116" s="24">
        <v>3</v>
      </c>
      <c r="AN116" s="24">
        <v>3</v>
      </c>
      <c r="AO116" s="24">
        <v>5</v>
      </c>
      <c r="AP116" s="24">
        <v>4</v>
      </c>
      <c r="AQ116" s="24">
        <v>4</v>
      </c>
      <c r="AR116" s="24">
        <v>3</v>
      </c>
      <c r="AS116" s="24">
        <v>1</v>
      </c>
      <c r="AT116" s="24">
        <v>5</v>
      </c>
      <c r="AU116" s="24">
        <v>2</v>
      </c>
      <c r="AV116" s="24">
        <v>4</v>
      </c>
      <c r="AW116" s="24">
        <v>5</v>
      </c>
      <c r="AX116" s="24">
        <v>3</v>
      </c>
      <c r="AY116" s="24">
        <v>2</v>
      </c>
      <c r="AZ116" s="24">
        <v>3</v>
      </c>
      <c r="BA116" s="24">
        <v>2</v>
      </c>
      <c r="BB116" s="23"/>
      <c r="BC116" s="23"/>
      <c r="BD116" s="23"/>
      <c r="BE116" s="24">
        <v>5</v>
      </c>
      <c r="BF116" s="24">
        <v>4</v>
      </c>
      <c r="BG116" s="24">
        <v>4</v>
      </c>
      <c r="BH116" s="24">
        <v>5</v>
      </c>
      <c r="BI116" s="24">
        <v>3</v>
      </c>
      <c r="BJ116" s="24">
        <v>5</v>
      </c>
      <c r="BK116" s="24" t="s">
        <v>151</v>
      </c>
      <c r="BL116" s="24" t="s">
        <v>151</v>
      </c>
      <c r="BM116" s="24" t="s">
        <v>931</v>
      </c>
      <c r="BN116" s="24" t="s">
        <v>931</v>
      </c>
      <c r="BO116" s="24" t="s">
        <v>151</v>
      </c>
      <c r="BP116" s="24" t="s">
        <v>151</v>
      </c>
      <c r="BQ116" s="24" t="s">
        <v>1485</v>
      </c>
      <c r="BR116" s="24" t="s">
        <v>1485</v>
      </c>
      <c r="BS116" s="24" t="s">
        <v>151</v>
      </c>
      <c r="BT116" s="24" t="s">
        <v>151</v>
      </c>
      <c r="BU116" s="24" t="s">
        <v>151</v>
      </c>
      <c r="BV116" s="24" t="s">
        <v>1510</v>
      </c>
      <c r="BW116" s="24" t="s">
        <v>1650</v>
      </c>
      <c r="BX116" s="24" t="s">
        <v>1495</v>
      </c>
      <c r="BY116" s="24" t="s">
        <v>162</v>
      </c>
      <c r="BZ116" s="24" t="s">
        <v>170</v>
      </c>
      <c r="CA116" s="24" t="s">
        <v>176</v>
      </c>
      <c r="CB116" s="24" t="s">
        <v>183</v>
      </c>
      <c r="CC116" s="24" t="s">
        <v>497</v>
      </c>
      <c r="CD116" s="24" t="s">
        <v>202</v>
      </c>
      <c r="CE116" s="24" t="s">
        <v>461</v>
      </c>
      <c r="CF116" s="24" t="s">
        <v>208</v>
      </c>
      <c r="CG116" s="24" t="s">
        <v>214</v>
      </c>
      <c r="CH116" s="24" t="s">
        <v>1485</v>
      </c>
      <c r="CI116" s="23"/>
      <c r="CJ116" s="23"/>
      <c r="CK116" s="24">
        <v>3</v>
      </c>
      <c r="CL116" s="24">
        <v>4</v>
      </c>
      <c r="CM116" s="24" t="s">
        <v>5</v>
      </c>
      <c r="CN116" s="23"/>
    </row>
    <row r="117" spans="1:92" x14ac:dyDescent="0.2">
      <c r="A117" s="25">
        <v>42381.533157395832</v>
      </c>
      <c r="B117" s="24">
        <v>1</v>
      </c>
      <c r="C117" s="24">
        <v>2</v>
      </c>
      <c r="D117" s="24">
        <v>1</v>
      </c>
      <c r="E117" s="24">
        <v>1</v>
      </c>
      <c r="F117" s="24">
        <v>2</v>
      </c>
      <c r="G117" s="24">
        <v>3</v>
      </c>
      <c r="H117" s="24">
        <v>2</v>
      </c>
      <c r="I117" s="24">
        <v>2</v>
      </c>
      <c r="J117" s="24">
        <v>2</v>
      </c>
      <c r="K117" s="24">
        <v>1</v>
      </c>
      <c r="L117" s="24">
        <v>3</v>
      </c>
      <c r="M117" s="24">
        <v>3</v>
      </c>
      <c r="N117" s="24">
        <v>2</v>
      </c>
      <c r="O117" s="24">
        <v>2</v>
      </c>
      <c r="P117" s="24">
        <v>3</v>
      </c>
      <c r="Q117" s="24">
        <v>2</v>
      </c>
      <c r="R117" s="24">
        <v>3</v>
      </c>
      <c r="S117" s="24">
        <v>3</v>
      </c>
      <c r="T117" s="24">
        <v>5</v>
      </c>
      <c r="U117" s="23"/>
      <c r="V117" s="23"/>
      <c r="W117" s="24">
        <v>3</v>
      </c>
      <c r="X117" s="24">
        <v>2</v>
      </c>
      <c r="Y117" s="24">
        <v>4</v>
      </c>
      <c r="Z117" s="24">
        <v>3</v>
      </c>
      <c r="AA117" s="24">
        <v>3</v>
      </c>
      <c r="AB117" s="24">
        <v>3</v>
      </c>
      <c r="AC117" s="24">
        <v>3</v>
      </c>
      <c r="AD117" s="24">
        <v>2</v>
      </c>
      <c r="AE117" s="24">
        <v>2</v>
      </c>
      <c r="AF117" s="24">
        <v>3</v>
      </c>
      <c r="AG117" s="24">
        <v>4</v>
      </c>
      <c r="AH117" s="24">
        <v>4</v>
      </c>
      <c r="AI117" s="24">
        <v>3</v>
      </c>
      <c r="AJ117" s="24" t="s">
        <v>5</v>
      </c>
      <c r="AK117" s="24">
        <v>3</v>
      </c>
      <c r="AL117" s="24">
        <v>1</v>
      </c>
      <c r="AM117" s="24">
        <v>3</v>
      </c>
      <c r="AN117" s="24">
        <v>3</v>
      </c>
      <c r="AO117" s="24">
        <v>2</v>
      </c>
      <c r="AP117" s="24">
        <v>3</v>
      </c>
      <c r="AQ117" s="24">
        <v>2</v>
      </c>
      <c r="AR117" s="24" t="s">
        <v>5</v>
      </c>
      <c r="AS117" s="24">
        <v>3</v>
      </c>
      <c r="AT117" s="24">
        <v>3</v>
      </c>
      <c r="AU117" s="24">
        <v>2</v>
      </c>
      <c r="AV117" s="24">
        <v>2</v>
      </c>
      <c r="AW117" s="24">
        <v>3</v>
      </c>
      <c r="AX117" s="24">
        <v>3</v>
      </c>
      <c r="AY117" s="24">
        <v>3</v>
      </c>
      <c r="AZ117" s="24">
        <v>3</v>
      </c>
      <c r="BA117" s="24">
        <v>5</v>
      </c>
      <c r="BB117" s="23"/>
      <c r="BC117" s="23"/>
      <c r="BD117" s="23"/>
      <c r="BE117" s="24">
        <v>3</v>
      </c>
      <c r="BF117" s="24">
        <v>4</v>
      </c>
      <c r="BG117" s="24">
        <v>3</v>
      </c>
      <c r="BH117" s="24">
        <v>4</v>
      </c>
      <c r="BI117" s="24">
        <v>4</v>
      </c>
      <c r="BJ117" s="24">
        <v>3</v>
      </c>
      <c r="BK117" s="24" t="s">
        <v>151</v>
      </c>
      <c r="BL117" s="24" t="s">
        <v>151</v>
      </c>
      <c r="BM117" s="24" t="s">
        <v>151</v>
      </c>
      <c r="BN117" s="24" t="s">
        <v>931</v>
      </c>
      <c r="BO117" s="24" t="s">
        <v>151</v>
      </c>
      <c r="BP117" s="24" t="s">
        <v>931</v>
      </c>
      <c r="BQ117" s="24" t="s">
        <v>1485</v>
      </c>
      <c r="BR117" s="24" t="s">
        <v>1485</v>
      </c>
      <c r="BS117" s="24" t="s">
        <v>1485</v>
      </c>
      <c r="BT117" s="24" t="s">
        <v>1485</v>
      </c>
      <c r="BU117" s="24" t="s">
        <v>151</v>
      </c>
      <c r="BV117" s="24" t="s">
        <v>150</v>
      </c>
      <c r="BW117" s="24" t="s">
        <v>1620</v>
      </c>
      <c r="BX117" s="24" t="s">
        <v>1495</v>
      </c>
      <c r="BY117" s="24" t="s">
        <v>163</v>
      </c>
      <c r="BZ117" s="24" t="s">
        <v>169</v>
      </c>
      <c r="CA117" s="24" t="s">
        <v>176</v>
      </c>
      <c r="CB117" s="24" t="s">
        <v>183</v>
      </c>
      <c r="CC117" s="24" t="s">
        <v>1651</v>
      </c>
      <c r="CD117" s="24" t="s">
        <v>192</v>
      </c>
      <c r="CE117" s="24" t="s">
        <v>461</v>
      </c>
      <c r="CF117" s="24" t="s">
        <v>208</v>
      </c>
      <c r="CG117" s="24" t="s">
        <v>214</v>
      </c>
      <c r="CH117" s="24" t="s">
        <v>1485</v>
      </c>
      <c r="CI117" s="23"/>
      <c r="CJ117" s="23"/>
      <c r="CK117" s="24">
        <v>2</v>
      </c>
      <c r="CL117" s="24">
        <v>2</v>
      </c>
      <c r="CM117" s="24">
        <v>1</v>
      </c>
      <c r="CN117" s="23"/>
    </row>
    <row r="118" spans="1:92" x14ac:dyDescent="0.2">
      <c r="A118" s="25">
        <v>42381.545277604164</v>
      </c>
      <c r="B118" s="24" t="s">
        <v>5</v>
      </c>
      <c r="C118" s="24">
        <v>4</v>
      </c>
      <c r="D118" s="24">
        <v>4</v>
      </c>
      <c r="E118" s="24">
        <v>2</v>
      </c>
      <c r="F118" s="24">
        <v>3</v>
      </c>
      <c r="G118" s="24">
        <v>5</v>
      </c>
      <c r="H118" s="24" t="s">
        <v>5</v>
      </c>
      <c r="I118" s="24">
        <v>4</v>
      </c>
      <c r="J118" s="24">
        <v>4</v>
      </c>
      <c r="K118" s="24">
        <v>3</v>
      </c>
      <c r="L118" s="24">
        <v>3</v>
      </c>
      <c r="M118" s="24">
        <v>3</v>
      </c>
      <c r="N118" s="24">
        <v>3</v>
      </c>
      <c r="O118" s="24">
        <v>4</v>
      </c>
      <c r="P118" s="24">
        <v>3</v>
      </c>
      <c r="Q118" s="24">
        <v>2</v>
      </c>
      <c r="R118" s="24">
        <v>4</v>
      </c>
      <c r="S118" s="24">
        <v>3</v>
      </c>
      <c r="T118" s="24">
        <v>3</v>
      </c>
      <c r="U118" s="23"/>
      <c r="V118" s="23"/>
      <c r="W118" s="24">
        <v>2</v>
      </c>
      <c r="X118" s="24">
        <v>4</v>
      </c>
      <c r="Y118" s="24">
        <v>4</v>
      </c>
      <c r="Z118" s="24">
        <v>4</v>
      </c>
      <c r="AA118" s="24">
        <v>3</v>
      </c>
      <c r="AB118" s="24">
        <v>2</v>
      </c>
      <c r="AC118" s="24">
        <v>5</v>
      </c>
      <c r="AD118" s="24">
        <v>4</v>
      </c>
      <c r="AE118" s="24">
        <v>4</v>
      </c>
      <c r="AF118" s="24">
        <v>5</v>
      </c>
      <c r="AG118" s="24">
        <v>5</v>
      </c>
      <c r="AH118" s="24">
        <v>4</v>
      </c>
      <c r="AI118" s="24">
        <v>4</v>
      </c>
      <c r="AJ118" s="24" t="s">
        <v>5</v>
      </c>
      <c r="AK118" s="24">
        <v>4</v>
      </c>
      <c r="AL118" s="24">
        <v>3</v>
      </c>
      <c r="AM118" s="24">
        <v>3</v>
      </c>
      <c r="AN118" s="24">
        <v>5</v>
      </c>
      <c r="AO118" s="24">
        <v>1</v>
      </c>
      <c r="AP118" s="24">
        <v>4</v>
      </c>
      <c r="AQ118" s="24">
        <v>2</v>
      </c>
      <c r="AR118" s="24">
        <v>2</v>
      </c>
      <c r="AS118" s="24">
        <v>3</v>
      </c>
      <c r="AT118" s="24">
        <v>4</v>
      </c>
      <c r="AU118" s="24">
        <v>2</v>
      </c>
      <c r="AV118" s="24">
        <v>4</v>
      </c>
      <c r="AW118" s="24">
        <v>4</v>
      </c>
      <c r="AX118" s="24" t="s">
        <v>5</v>
      </c>
      <c r="AY118" s="24">
        <v>4</v>
      </c>
      <c r="AZ118" s="24">
        <v>3</v>
      </c>
      <c r="BA118" s="24">
        <v>3</v>
      </c>
      <c r="BB118" s="23"/>
      <c r="BC118" s="23"/>
      <c r="BD118" s="23"/>
      <c r="BE118" s="24">
        <v>5</v>
      </c>
      <c r="BF118" s="24">
        <v>5</v>
      </c>
      <c r="BG118" s="24">
        <v>4</v>
      </c>
      <c r="BH118" s="24">
        <v>4</v>
      </c>
      <c r="BI118" s="24">
        <v>4</v>
      </c>
      <c r="BJ118" s="24">
        <v>5</v>
      </c>
      <c r="BK118" s="24" t="s">
        <v>931</v>
      </c>
      <c r="BL118" s="24" t="s">
        <v>151</v>
      </c>
      <c r="BM118" s="24" t="s">
        <v>151</v>
      </c>
      <c r="BN118" s="24" t="s">
        <v>931</v>
      </c>
      <c r="BO118" s="24" t="s">
        <v>151</v>
      </c>
      <c r="BP118" s="24" t="s">
        <v>151</v>
      </c>
      <c r="BQ118" s="24" t="s">
        <v>931</v>
      </c>
      <c r="BR118" s="24" t="s">
        <v>931</v>
      </c>
      <c r="BS118" s="24" t="s">
        <v>931</v>
      </c>
      <c r="BT118" s="24" t="s">
        <v>931</v>
      </c>
      <c r="BU118" s="24" t="s">
        <v>151</v>
      </c>
      <c r="BV118" s="24" t="s">
        <v>1486</v>
      </c>
      <c r="BW118" s="24" t="s">
        <v>1488</v>
      </c>
      <c r="BX118" s="24" t="s">
        <v>1495</v>
      </c>
      <c r="BY118" s="24" t="s">
        <v>162</v>
      </c>
      <c r="BZ118" s="24" t="s">
        <v>172</v>
      </c>
      <c r="CA118" s="24" t="s">
        <v>180</v>
      </c>
      <c r="CB118" s="24" t="s">
        <v>183</v>
      </c>
      <c r="CC118" s="24" t="s">
        <v>1652</v>
      </c>
      <c r="CD118" s="24" t="s">
        <v>202</v>
      </c>
      <c r="CE118" s="24" t="s">
        <v>1171</v>
      </c>
      <c r="CF118" s="24" t="s">
        <v>208</v>
      </c>
      <c r="CG118" s="24" t="s">
        <v>214</v>
      </c>
      <c r="CH118" s="24" t="s">
        <v>931</v>
      </c>
      <c r="CI118" s="23"/>
      <c r="CJ118" s="24" t="s">
        <v>1653</v>
      </c>
      <c r="CK118" s="24">
        <v>3</v>
      </c>
      <c r="CL118" s="24">
        <v>5</v>
      </c>
      <c r="CM118" s="24" t="s">
        <v>5</v>
      </c>
      <c r="CN118" s="23"/>
    </row>
    <row r="119" spans="1:92" x14ac:dyDescent="0.2">
      <c r="A119" s="25">
        <v>42381.547287546295</v>
      </c>
      <c r="B119" s="24">
        <v>2</v>
      </c>
      <c r="C119" s="24">
        <v>1</v>
      </c>
      <c r="D119" s="24">
        <v>1</v>
      </c>
      <c r="E119" s="24">
        <v>1</v>
      </c>
      <c r="F119" s="24">
        <v>1</v>
      </c>
      <c r="G119" s="24">
        <v>4</v>
      </c>
      <c r="H119" s="24">
        <v>2</v>
      </c>
      <c r="I119" s="24">
        <v>3</v>
      </c>
      <c r="J119" s="24">
        <v>3</v>
      </c>
      <c r="K119" s="24">
        <v>1</v>
      </c>
      <c r="L119" s="24">
        <v>3</v>
      </c>
      <c r="M119" s="24">
        <v>3</v>
      </c>
      <c r="N119" s="24">
        <v>2</v>
      </c>
      <c r="O119" s="24">
        <v>5</v>
      </c>
      <c r="P119" s="24">
        <v>3</v>
      </c>
      <c r="Q119" s="24">
        <v>3</v>
      </c>
      <c r="R119" s="24">
        <v>4</v>
      </c>
      <c r="S119" s="24">
        <v>1</v>
      </c>
      <c r="T119" s="24">
        <v>2</v>
      </c>
      <c r="U119" s="23"/>
      <c r="V119" s="23"/>
      <c r="W119" s="24">
        <v>4</v>
      </c>
      <c r="X119" s="24">
        <v>1</v>
      </c>
      <c r="Y119" s="24">
        <v>4</v>
      </c>
      <c r="Z119" s="24" t="s">
        <v>5</v>
      </c>
      <c r="AA119" s="24">
        <v>4</v>
      </c>
      <c r="AB119" s="24">
        <v>1</v>
      </c>
      <c r="AC119" s="24" t="s">
        <v>5</v>
      </c>
      <c r="AD119" s="24">
        <v>4</v>
      </c>
      <c r="AE119" s="24">
        <v>3</v>
      </c>
      <c r="AF119" s="24">
        <v>4</v>
      </c>
      <c r="AG119" s="24">
        <v>3</v>
      </c>
      <c r="AH119" s="24">
        <v>5</v>
      </c>
      <c r="AI119" s="24">
        <v>3</v>
      </c>
      <c r="AJ119" s="24">
        <v>4</v>
      </c>
      <c r="AK119" s="24">
        <v>1</v>
      </c>
      <c r="AL119" s="24">
        <v>1</v>
      </c>
      <c r="AM119" s="24">
        <v>1</v>
      </c>
      <c r="AN119" s="24">
        <v>4</v>
      </c>
      <c r="AO119" s="24">
        <v>3</v>
      </c>
      <c r="AP119" s="24">
        <v>1</v>
      </c>
      <c r="AQ119" s="24">
        <v>3</v>
      </c>
      <c r="AR119" s="24">
        <v>3</v>
      </c>
      <c r="AS119" s="24">
        <v>3</v>
      </c>
      <c r="AT119" s="24">
        <v>4</v>
      </c>
      <c r="AU119" s="24">
        <v>2</v>
      </c>
      <c r="AV119" s="24">
        <v>5</v>
      </c>
      <c r="AW119" s="24">
        <v>2</v>
      </c>
      <c r="AX119" s="24">
        <v>4</v>
      </c>
      <c r="AY119" s="24">
        <v>3</v>
      </c>
      <c r="AZ119" s="24">
        <v>1</v>
      </c>
      <c r="BA119" s="24">
        <v>1</v>
      </c>
      <c r="BB119" s="23"/>
      <c r="BC119" s="23"/>
      <c r="BD119" s="23"/>
      <c r="BE119" s="24">
        <v>4</v>
      </c>
      <c r="BF119" s="24">
        <v>4</v>
      </c>
      <c r="BG119" s="24">
        <v>4</v>
      </c>
      <c r="BH119" s="24">
        <v>4</v>
      </c>
      <c r="BI119" s="24">
        <v>2</v>
      </c>
      <c r="BJ119" s="24">
        <v>5</v>
      </c>
      <c r="BK119" s="24" t="s">
        <v>151</v>
      </c>
      <c r="BL119" s="24" t="s">
        <v>931</v>
      </c>
      <c r="BM119" s="24" t="s">
        <v>151</v>
      </c>
      <c r="BN119" s="24" t="s">
        <v>151</v>
      </c>
      <c r="BO119" s="24" t="s">
        <v>151</v>
      </c>
      <c r="BP119" s="24" t="s">
        <v>151</v>
      </c>
      <c r="BQ119" s="24" t="s">
        <v>151</v>
      </c>
      <c r="BR119" s="24" t="s">
        <v>931</v>
      </c>
      <c r="BS119" s="24" t="s">
        <v>931</v>
      </c>
      <c r="BT119" s="24" t="s">
        <v>931</v>
      </c>
      <c r="BU119" s="24" t="s">
        <v>151</v>
      </c>
      <c r="BV119" s="24" t="s">
        <v>150</v>
      </c>
      <c r="BW119" s="24" t="s">
        <v>1488</v>
      </c>
      <c r="BX119" s="24" t="s">
        <v>1495</v>
      </c>
      <c r="BY119" s="24" t="s">
        <v>163</v>
      </c>
      <c r="BZ119" s="24" t="s">
        <v>171</v>
      </c>
      <c r="CA119" s="24" t="s">
        <v>176</v>
      </c>
      <c r="CB119" s="24" t="s">
        <v>183</v>
      </c>
      <c r="CC119" s="24" t="s">
        <v>1654</v>
      </c>
      <c r="CD119" s="24" t="s">
        <v>202</v>
      </c>
      <c r="CE119" s="23"/>
      <c r="CF119" s="24" t="s">
        <v>158</v>
      </c>
      <c r="CG119" s="24" t="s">
        <v>216</v>
      </c>
      <c r="CH119" s="24" t="s">
        <v>931</v>
      </c>
      <c r="CI119" s="23"/>
      <c r="CJ119" s="23"/>
      <c r="CK119" s="24">
        <v>3</v>
      </c>
      <c r="CL119" s="24">
        <v>3</v>
      </c>
      <c r="CM119" s="24">
        <v>1</v>
      </c>
      <c r="CN119" s="23"/>
    </row>
    <row r="120" spans="1:92" x14ac:dyDescent="0.2">
      <c r="A120" s="25">
        <v>42381.561172847221</v>
      </c>
      <c r="B120" s="24">
        <v>4</v>
      </c>
      <c r="C120" s="24">
        <v>5</v>
      </c>
      <c r="D120" s="24">
        <v>4</v>
      </c>
      <c r="E120" s="24">
        <v>3</v>
      </c>
      <c r="F120" s="24">
        <v>4</v>
      </c>
      <c r="G120" s="24">
        <v>5</v>
      </c>
      <c r="H120" s="24">
        <v>4</v>
      </c>
      <c r="I120" s="24">
        <v>4</v>
      </c>
      <c r="J120" s="24">
        <v>4</v>
      </c>
      <c r="K120" s="24">
        <v>4</v>
      </c>
      <c r="L120" s="24">
        <v>4</v>
      </c>
      <c r="M120" s="24">
        <v>4</v>
      </c>
      <c r="N120" s="24">
        <v>4</v>
      </c>
      <c r="O120" s="24">
        <v>4</v>
      </c>
      <c r="P120" s="24">
        <v>4</v>
      </c>
      <c r="Q120" s="24">
        <v>5</v>
      </c>
      <c r="R120" s="24">
        <v>4</v>
      </c>
      <c r="S120" s="24">
        <v>2</v>
      </c>
      <c r="T120" s="24">
        <v>4</v>
      </c>
      <c r="U120" s="23"/>
      <c r="V120" s="23"/>
      <c r="W120" s="24">
        <v>3</v>
      </c>
      <c r="X120" s="24">
        <v>3</v>
      </c>
      <c r="Y120" s="24">
        <v>4</v>
      </c>
      <c r="Z120" s="24">
        <v>4</v>
      </c>
      <c r="AA120" s="24">
        <v>4</v>
      </c>
      <c r="AB120" s="24">
        <v>5</v>
      </c>
      <c r="AC120" s="24">
        <v>4</v>
      </c>
      <c r="AD120" s="24">
        <v>3</v>
      </c>
      <c r="AE120" s="24">
        <v>4</v>
      </c>
      <c r="AF120" s="24">
        <v>2</v>
      </c>
      <c r="AG120" s="24">
        <v>3</v>
      </c>
      <c r="AH120" s="24">
        <v>4</v>
      </c>
      <c r="AI120" s="24">
        <v>4</v>
      </c>
      <c r="AJ120" s="24">
        <v>4</v>
      </c>
      <c r="AK120" s="24">
        <v>5</v>
      </c>
      <c r="AL120" s="24">
        <v>4</v>
      </c>
      <c r="AM120" s="24">
        <v>5</v>
      </c>
      <c r="AN120" s="24">
        <v>5</v>
      </c>
      <c r="AO120" s="24">
        <v>4</v>
      </c>
      <c r="AP120" s="24">
        <v>5</v>
      </c>
      <c r="AQ120" s="24">
        <v>4</v>
      </c>
      <c r="AR120" s="24">
        <v>4</v>
      </c>
      <c r="AS120" s="24">
        <v>4</v>
      </c>
      <c r="AT120" s="24">
        <v>4</v>
      </c>
      <c r="AU120" s="24">
        <v>4</v>
      </c>
      <c r="AV120" s="24">
        <v>4</v>
      </c>
      <c r="AW120" s="24">
        <v>5</v>
      </c>
      <c r="AX120" s="24">
        <v>5</v>
      </c>
      <c r="AY120" s="24">
        <v>4</v>
      </c>
      <c r="AZ120" s="24">
        <v>4</v>
      </c>
      <c r="BA120" s="24">
        <v>5</v>
      </c>
      <c r="BB120" s="23"/>
      <c r="BC120" s="23"/>
      <c r="BD120" s="23"/>
      <c r="BE120" s="24">
        <v>5</v>
      </c>
      <c r="BF120" s="24">
        <v>5</v>
      </c>
      <c r="BG120" s="24">
        <v>4</v>
      </c>
      <c r="BH120" s="24">
        <v>4</v>
      </c>
      <c r="BI120" s="24">
        <v>5</v>
      </c>
      <c r="BJ120" s="24">
        <v>5</v>
      </c>
      <c r="BK120" s="24" t="s">
        <v>931</v>
      </c>
      <c r="BL120" s="24" t="s">
        <v>931</v>
      </c>
      <c r="BM120" s="24" t="s">
        <v>151</v>
      </c>
      <c r="BN120" s="24" t="s">
        <v>151</v>
      </c>
      <c r="BO120" s="24" t="s">
        <v>151</v>
      </c>
      <c r="BP120" s="24" t="s">
        <v>151</v>
      </c>
      <c r="BQ120" s="24" t="s">
        <v>931</v>
      </c>
      <c r="BR120" s="24" t="s">
        <v>931</v>
      </c>
      <c r="BS120" s="24" t="s">
        <v>931</v>
      </c>
      <c r="BT120" s="24" t="s">
        <v>931</v>
      </c>
      <c r="BU120" s="24" t="s">
        <v>151</v>
      </c>
      <c r="BV120" s="24" t="s">
        <v>146</v>
      </c>
      <c r="BW120" s="24" t="s">
        <v>1497</v>
      </c>
      <c r="BX120" s="24" t="s">
        <v>1495</v>
      </c>
      <c r="BY120" s="24" t="s">
        <v>163</v>
      </c>
      <c r="BZ120" s="24" t="s">
        <v>170</v>
      </c>
      <c r="CA120" s="24" t="s">
        <v>176</v>
      </c>
      <c r="CB120" s="24" t="s">
        <v>183</v>
      </c>
      <c r="CC120" s="24" t="s">
        <v>345</v>
      </c>
      <c r="CD120" s="24" t="s">
        <v>153</v>
      </c>
      <c r="CE120" s="24" t="s">
        <v>320</v>
      </c>
      <c r="CF120" s="24" t="s">
        <v>208</v>
      </c>
      <c r="CG120" s="24" t="s">
        <v>214</v>
      </c>
      <c r="CH120" s="24" t="s">
        <v>931</v>
      </c>
      <c r="CI120" s="23"/>
      <c r="CJ120" s="23"/>
      <c r="CK120" s="24">
        <v>3</v>
      </c>
      <c r="CL120" s="24">
        <v>4</v>
      </c>
      <c r="CM120" s="24">
        <v>3</v>
      </c>
      <c r="CN120" s="23"/>
    </row>
    <row r="121" spans="1:92" x14ac:dyDescent="0.2">
      <c r="A121" s="25">
        <v>42381.565514953705</v>
      </c>
      <c r="B121" s="24">
        <v>5</v>
      </c>
      <c r="C121" s="24">
        <v>5</v>
      </c>
      <c r="D121" s="24">
        <v>5</v>
      </c>
      <c r="E121" s="24">
        <v>4</v>
      </c>
      <c r="F121" s="24">
        <v>2</v>
      </c>
      <c r="G121" s="24">
        <v>5</v>
      </c>
      <c r="H121" s="24">
        <v>1</v>
      </c>
      <c r="I121" s="24">
        <v>4</v>
      </c>
      <c r="J121" s="24">
        <v>3</v>
      </c>
      <c r="K121" s="24">
        <v>5</v>
      </c>
      <c r="L121" s="24">
        <v>2</v>
      </c>
      <c r="M121" s="24">
        <v>2</v>
      </c>
      <c r="N121" s="24">
        <v>4</v>
      </c>
      <c r="O121" s="24">
        <v>3</v>
      </c>
      <c r="P121" s="24">
        <v>4</v>
      </c>
      <c r="Q121" s="24">
        <v>5</v>
      </c>
      <c r="R121" s="24">
        <v>5</v>
      </c>
      <c r="S121" s="24">
        <v>5</v>
      </c>
      <c r="T121" s="24">
        <v>1</v>
      </c>
      <c r="U121" s="23"/>
      <c r="V121" s="23"/>
      <c r="W121" s="24">
        <v>4</v>
      </c>
      <c r="X121" s="24">
        <v>4</v>
      </c>
      <c r="Y121" s="24">
        <v>4</v>
      </c>
      <c r="Z121" s="24">
        <v>5</v>
      </c>
      <c r="AA121" s="24">
        <v>5</v>
      </c>
      <c r="AB121" s="24">
        <v>4</v>
      </c>
      <c r="AC121" s="24">
        <v>5</v>
      </c>
      <c r="AD121" s="24">
        <v>5</v>
      </c>
      <c r="AE121" s="24">
        <v>4</v>
      </c>
      <c r="AF121" s="24">
        <v>5</v>
      </c>
      <c r="AG121" s="24">
        <v>5</v>
      </c>
      <c r="AH121" s="24">
        <v>5</v>
      </c>
      <c r="AI121" s="24">
        <v>5</v>
      </c>
      <c r="AJ121" s="24">
        <v>4</v>
      </c>
      <c r="AK121" s="24">
        <v>5</v>
      </c>
      <c r="AL121" s="24">
        <v>4</v>
      </c>
      <c r="AM121" s="24" t="s">
        <v>5</v>
      </c>
      <c r="AN121" s="24">
        <v>4</v>
      </c>
      <c r="AO121" s="24">
        <v>5</v>
      </c>
      <c r="AP121" s="24">
        <v>5</v>
      </c>
      <c r="AQ121" s="24">
        <v>5</v>
      </c>
      <c r="AR121" s="24">
        <v>5</v>
      </c>
      <c r="AS121" s="24">
        <v>3</v>
      </c>
      <c r="AT121" s="24">
        <v>3</v>
      </c>
      <c r="AU121" s="24">
        <v>2</v>
      </c>
      <c r="AV121" s="24">
        <v>4</v>
      </c>
      <c r="AW121" s="24">
        <v>4</v>
      </c>
      <c r="AX121" s="24">
        <v>5</v>
      </c>
      <c r="AY121" s="24">
        <v>4</v>
      </c>
      <c r="AZ121" s="24">
        <v>2</v>
      </c>
      <c r="BA121" s="24">
        <v>2</v>
      </c>
      <c r="BB121" s="23"/>
      <c r="BC121" s="23"/>
      <c r="BD121" s="23"/>
      <c r="BE121" s="24">
        <v>5</v>
      </c>
      <c r="BF121" s="24">
        <v>5</v>
      </c>
      <c r="BG121" s="24">
        <v>5</v>
      </c>
      <c r="BH121" s="24">
        <v>5</v>
      </c>
      <c r="BI121" s="24">
        <v>5</v>
      </c>
      <c r="BJ121" s="24">
        <v>5</v>
      </c>
      <c r="BK121" s="24" t="s">
        <v>1485</v>
      </c>
      <c r="BL121" s="24" t="s">
        <v>151</v>
      </c>
      <c r="BM121" s="24" t="s">
        <v>151</v>
      </c>
      <c r="BN121" s="24" t="s">
        <v>151</v>
      </c>
      <c r="BO121" s="24" t="s">
        <v>1485</v>
      </c>
      <c r="BP121" s="24" t="s">
        <v>151</v>
      </c>
      <c r="BQ121" s="24" t="s">
        <v>1485</v>
      </c>
      <c r="BR121" s="24" t="s">
        <v>1485</v>
      </c>
      <c r="BS121" s="24" t="s">
        <v>1485</v>
      </c>
      <c r="BT121" s="24" t="s">
        <v>1485</v>
      </c>
      <c r="BU121" s="24" t="s">
        <v>151</v>
      </c>
      <c r="BV121" s="24" t="s">
        <v>150</v>
      </c>
      <c r="BW121" s="24" t="s">
        <v>986</v>
      </c>
      <c r="BX121" s="24" t="s">
        <v>1495</v>
      </c>
      <c r="BY121" s="24" t="s">
        <v>162</v>
      </c>
      <c r="BZ121" s="24" t="s">
        <v>171</v>
      </c>
      <c r="CA121" s="24" t="s">
        <v>179</v>
      </c>
      <c r="CB121" s="24" t="s">
        <v>183</v>
      </c>
      <c r="CC121" s="24" t="s">
        <v>731</v>
      </c>
      <c r="CD121" s="24" t="s">
        <v>203</v>
      </c>
      <c r="CE121" s="24" t="s">
        <v>456</v>
      </c>
      <c r="CF121" s="24" t="s">
        <v>208</v>
      </c>
      <c r="CG121" s="24" t="s">
        <v>214</v>
      </c>
      <c r="CH121" s="24" t="s">
        <v>1485</v>
      </c>
      <c r="CI121" s="23"/>
      <c r="CJ121" s="23"/>
      <c r="CK121" s="24">
        <v>3</v>
      </c>
      <c r="CL121" s="24">
        <v>4</v>
      </c>
      <c r="CM121" s="24">
        <v>3</v>
      </c>
      <c r="CN121" s="23"/>
    </row>
    <row r="122" spans="1:92" x14ac:dyDescent="0.2">
      <c r="A122" s="25">
        <v>42381.573654525462</v>
      </c>
      <c r="B122" s="24">
        <v>3</v>
      </c>
      <c r="C122" s="24">
        <v>5</v>
      </c>
      <c r="D122" s="24">
        <v>5</v>
      </c>
      <c r="E122" s="24">
        <v>1</v>
      </c>
      <c r="F122" s="24">
        <v>1</v>
      </c>
      <c r="G122" s="24">
        <v>3</v>
      </c>
      <c r="H122" s="24">
        <v>5</v>
      </c>
      <c r="I122" s="24">
        <v>5</v>
      </c>
      <c r="J122" s="24">
        <v>2</v>
      </c>
      <c r="K122" s="24">
        <v>1</v>
      </c>
      <c r="L122" s="24">
        <v>2</v>
      </c>
      <c r="M122" s="24">
        <v>5</v>
      </c>
      <c r="N122" s="24">
        <v>1</v>
      </c>
      <c r="O122" s="24">
        <v>4</v>
      </c>
      <c r="P122" s="24">
        <v>4</v>
      </c>
      <c r="Q122" s="24">
        <v>5</v>
      </c>
      <c r="R122" s="24">
        <v>3</v>
      </c>
      <c r="S122" s="24">
        <v>1</v>
      </c>
      <c r="T122" s="24">
        <v>5</v>
      </c>
      <c r="U122" s="23"/>
      <c r="V122" s="23"/>
      <c r="W122" s="24">
        <v>5</v>
      </c>
      <c r="X122" s="24">
        <v>5</v>
      </c>
      <c r="Y122" s="24">
        <v>4</v>
      </c>
      <c r="Z122" s="24">
        <v>2</v>
      </c>
      <c r="AA122" s="24">
        <v>3</v>
      </c>
      <c r="AB122" s="24">
        <v>3</v>
      </c>
      <c r="AC122" s="24">
        <v>4</v>
      </c>
      <c r="AD122" s="24">
        <v>5</v>
      </c>
      <c r="AE122" s="24">
        <v>4</v>
      </c>
      <c r="AF122" s="24">
        <v>5</v>
      </c>
      <c r="AG122" s="24">
        <v>5</v>
      </c>
      <c r="AH122" s="24">
        <v>4</v>
      </c>
      <c r="AI122" s="24">
        <v>5</v>
      </c>
      <c r="AJ122" s="24">
        <v>3</v>
      </c>
      <c r="AK122" s="24">
        <v>5</v>
      </c>
      <c r="AL122" s="24">
        <v>1</v>
      </c>
      <c r="AM122" s="24">
        <v>1</v>
      </c>
      <c r="AN122" s="24">
        <v>5</v>
      </c>
      <c r="AO122" s="24">
        <v>5</v>
      </c>
      <c r="AP122" s="24">
        <v>5</v>
      </c>
      <c r="AQ122" s="24">
        <v>2</v>
      </c>
      <c r="AR122" s="24">
        <v>1</v>
      </c>
      <c r="AS122" s="24">
        <v>2</v>
      </c>
      <c r="AT122" s="24">
        <v>5</v>
      </c>
      <c r="AU122" s="24">
        <v>3</v>
      </c>
      <c r="AV122" s="24">
        <v>2</v>
      </c>
      <c r="AW122" s="24">
        <v>5</v>
      </c>
      <c r="AX122" s="24">
        <v>5</v>
      </c>
      <c r="AY122" s="24">
        <v>3</v>
      </c>
      <c r="AZ122" s="24">
        <v>1</v>
      </c>
      <c r="BA122" s="24">
        <v>5</v>
      </c>
      <c r="BB122" s="23"/>
      <c r="BC122" s="23"/>
      <c r="BD122" s="23"/>
      <c r="BE122" s="24">
        <v>5</v>
      </c>
      <c r="BF122" s="24">
        <v>3</v>
      </c>
      <c r="BG122" s="24">
        <v>3</v>
      </c>
      <c r="BH122" s="24">
        <v>5</v>
      </c>
      <c r="BI122" s="24">
        <v>5</v>
      </c>
      <c r="BJ122" s="24">
        <v>3</v>
      </c>
      <c r="BK122" s="24" t="s">
        <v>151</v>
      </c>
      <c r="BL122" s="24" t="s">
        <v>151</v>
      </c>
      <c r="BM122" s="24" t="s">
        <v>151</v>
      </c>
      <c r="BN122" s="24" t="s">
        <v>1485</v>
      </c>
      <c r="BO122" s="24" t="s">
        <v>151</v>
      </c>
      <c r="BP122" s="24" t="s">
        <v>931</v>
      </c>
      <c r="BQ122" s="24" t="s">
        <v>151</v>
      </c>
      <c r="BR122" s="24" t="s">
        <v>151</v>
      </c>
      <c r="BS122" s="24" t="s">
        <v>151</v>
      </c>
      <c r="BT122" s="24" t="s">
        <v>931</v>
      </c>
      <c r="BU122" s="24" t="s">
        <v>151</v>
      </c>
      <c r="BV122" s="24" t="s">
        <v>1486</v>
      </c>
      <c r="BW122" s="23"/>
      <c r="BX122" s="24" t="s">
        <v>920</v>
      </c>
      <c r="BY122" s="24" t="s">
        <v>163</v>
      </c>
      <c r="BZ122" s="24" t="s">
        <v>170</v>
      </c>
      <c r="CA122" s="24" t="s">
        <v>176</v>
      </c>
      <c r="CB122" s="24" t="s">
        <v>183</v>
      </c>
      <c r="CC122" s="24" t="s">
        <v>709</v>
      </c>
      <c r="CD122" s="24" t="s">
        <v>202</v>
      </c>
      <c r="CE122" s="24" t="s">
        <v>346</v>
      </c>
      <c r="CF122" s="24" t="s">
        <v>208</v>
      </c>
      <c r="CG122" s="24" t="s">
        <v>214</v>
      </c>
      <c r="CH122" s="24" t="s">
        <v>931</v>
      </c>
      <c r="CI122" s="23"/>
      <c r="CJ122" s="23"/>
      <c r="CK122" s="24">
        <v>3</v>
      </c>
      <c r="CL122" s="24">
        <v>1</v>
      </c>
      <c r="CM122" s="24">
        <v>2</v>
      </c>
      <c r="CN122" s="23"/>
    </row>
    <row r="123" spans="1:92" x14ac:dyDescent="0.2">
      <c r="A123" s="25">
        <v>42381.588431400465</v>
      </c>
      <c r="B123" s="24">
        <v>5</v>
      </c>
      <c r="C123" s="24">
        <v>1</v>
      </c>
      <c r="D123" s="24">
        <v>1</v>
      </c>
      <c r="E123" s="24">
        <v>3</v>
      </c>
      <c r="F123" s="24">
        <v>3</v>
      </c>
      <c r="G123" s="24">
        <v>5</v>
      </c>
      <c r="H123" s="24">
        <v>3</v>
      </c>
      <c r="I123" s="24">
        <v>4</v>
      </c>
      <c r="J123" s="24">
        <v>3</v>
      </c>
      <c r="K123" s="24">
        <v>3</v>
      </c>
      <c r="L123" s="24">
        <v>3</v>
      </c>
      <c r="M123" s="24">
        <v>3</v>
      </c>
      <c r="N123" s="24">
        <v>2</v>
      </c>
      <c r="O123" s="24">
        <v>4</v>
      </c>
      <c r="P123" s="24">
        <v>2</v>
      </c>
      <c r="Q123" s="24">
        <v>5</v>
      </c>
      <c r="R123" s="24">
        <v>2</v>
      </c>
      <c r="S123" s="24">
        <v>3</v>
      </c>
      <c r="T123" s="24">
        <v>2</v>
      </c>
      <c r="U123" s="23"/>
      <c r="V123" s="23"/>
      <c r="W123" s="24">
        <v>2</v>
      </c>
      <c r="X123" s="24">
        <v>5</v>
      </c>
      <c r="Y123" s="24">
        <v>3</v>
      </c>
      <c r="Z123" s="24">
        <v>4</v>
      </c>
      <c r="AA123" s="24">
        <v>2</v>
      </c>
      <c r="AB123" s="24">
        <v>5</v>
      </c>
      <c r="AC123" s="24">
        <v>4</v>
      </c>
      <c r="AD123" s="24">
        <v>3</v>
      </c>
      <c r="AE123" s="24">
        <v>5</v>
      </c>
      <c r="AF123" s="24">
        <v>3</v>
      </c>
      <c r="AG123" s="24">
        <v>1</v>
      </c>
      <c r="AH123" s="24">
        <v>4</v>
      </c>
      <c r="AI123" s="24">
        <v>3</v>
      </c>
      <c r="AJ123" s="24">
        <v>5</v>
      </c>
      <c r="AK123" s="24">
        <v>1</v>
      </c>
      <c r="AL123" s="24">
        <v>4</v>
      </c>
      <c r="AM123" s="24">
        <v>4</v>
      </c>
      <c r="AN123" s="24">
        <v>4</v>
      </c>
      <c r="AO123" s="24">
        <v>3</v>
      </c>
      <c r="AP123" s="24">
        <v>5</v>
      </c>
      <c r="AQ123" s="24">
        <v>3</v>
      </c>
      <c r="AR123" s="24">
        <v>5</v>
      </c>
      <c r="AS123" s="24">
        <v>3</v>
      </c>
      <c r="AT123" s="24">
        <v>3</v>
      </c>
      <c r="AU123" s="24">
        <v>2</v>
      </c>
      <c r="AV123" s="24">
        <v>5</v>
      </c>
      <c r="AW123" s="24">
        <v>3</v>
      </c>
      <c r="AX123" s="24">
        <v>5</v>
      </c>
      <c r="AY123" s="24">
        <v>4</v>
      </c>
      <c r="AZ123" s="24">
        <v>5</v>
      </c>
      <c r="BA123" s="24">
        <v>2</v>
      </c>
      <c r="BB123" s="23"/>
      <c r="BC123" s="23"/>
      <c r="BD123" s="23"/>
      <c r="BE123" s="24">
        <v>5</v>
      </c>
      <c r="BF123" s="24">
        <v>4</v>
      </c>
      <c r="BG123" s="24">
        <v>4</v>
      </c>
      <c r="BH123" s="24">
        <v>3</v>
      </c>
      <c r="BI123" s="24">
        <v>4</v>
      </c>
      <c r="BJ123" s="24">
        <v>5</v>
      </c>
      <c r="BK123" s="24" t="s">
        <v>151</v>
      </c>
      <c r="BL123" s="24" t="s">
        <v>151</v>
      </c>
      <c r="BM123" s="24" t="s">
        <v>931</v>
      </c>
      <c r="BN123" s="24" t="s">
        <v>931</v>
      </c>
      <c r="BO123" s="24" t="s">
        <v>151</v>
      </c>
      <c r="BP123" s="24" t="s">
        <v>151</v>
      </c>
      <c r="BQ123" s="24" t="s">
        <v>931</v>
      </c>
      <c r="BR123" s="24" t="s">
        <v>151</v>
      </c>
      <c r="BS123" s="24" t="s">
        <v>151</v>
      </c>
      <c r="BT123" s="24" t="s">
        <v>151</v>
      </c>
      <c r="BU123" s="24" t="s">
        <v>151</v>
      </c>
      <c r="BV123" s="24" t="s">
        <v>147</v>
      </c>
      <c r="BW123" s="24" t="s">
        <v>1488</v>
      </c>
      <c r="BX123" s="24" t="s">
        <v>1495</v>
      </c>
      <c r="BY123" s="24" t="s">
        <v>163</v>
      </c>
      <c r="BZ123" s="24" t="s">
        <v>170</v>
      </c>
      <c r="CA123" s="24" t="s">
        <v>176</v>
      </c>
      <c r="CB123" s="24" t="s">
        <v>183</v>
      </c>
      <c r="CC123" s="24" t="s">
        <v>1655</v>
      </c>
      <c r="CD123" s="24" t="s">
        <v>202</v>
      </c>
      <c r="CE123" s="24" t="s">
        <v>1206</v>
      </c>
      <c r="CF123" s="24" t="s">
        <v>307</v>
      </c>
      <c r="CG123" s="24" t="s">
        <v>214</v>
      </c>
      <c r="CH123" s="24" t="s">
        <v>151</v>
      </c>
      <c r="CI123" s="23"/>
      <c r="CJ123" s="24" t="s">
        <v>1656</v>
      </c>
      <c r="CK123" s="24">
        <v>5</v>
      </c>
      <c r="CL123" s="24">
        <v>5</v>
      </c>
      <c r="CM123" s="24">
        <v>1</v>
      </c>
      <c r="CN123" s="23"/>
    </row>
    <row r="124" spans="1:92" x14ac:dyDescent="0.2">
      <c r="A124" s="25">
        <v>42381.588953761573</v>
      </c>
      <c r="B124" s="24">
        <v>1</v>
      </c>
      <c r="C124" s="24">
        <v>5</v>
      </c>
      <c r="D124" s="24">
        <v>5</v>
      </c>
      <c r="E124" s="24">
        <v>2</v>
      </c>
      <c r="F124" s="24">
        <v>3</v>
      </c>
      <c r="G124" s="24">
        <v>5</v>
      </c>
      <c r="H124" s="24">
        <v>5</v>
      </c>
      <c r="I124" s="24">
        <v>4</v>
      </c>
      <c r="J124" s="24">
        <v>5</v>
      </c>
      <c r="K124" s="24">
        <v>1</v>
      </c>
      <c r="L124" s="24">
        <v>3</v>
      </c>
      <c r="M124" s="24">
        <v>1</v>
      </c>
      <c r="N124" s="24">
        <v>4</v>
      </c>
      <c r="O124" s="24">
        <v>5</v>
      </c>
      <c r="P124" s="24">
        <v>4</v>
      </c>
      <c r="Q124" s="24">
        <v>3</v>
      </c>
      <c r="R124" s="24">
        <v>5</v>
      </c>
      <c r="S124" s="24">
        <v>5</v>
      </c>
      <c r="T124" s="24">
        <v>5</v>
      </c>
      <c r="U124" s="23"/>
      <c r="V124" s="23"/>
      <c r="W124" s="24">
        <v>3</v>
      </c>
      <c r="X124" s="24">
        <v>3</v>
      </c>
      <c r="Y124" s="24">
        <v>4</v>
      </c>
      <c r="Z124" s="24">
        <v>5</v>
      </c>
      <c r="AA124" s="24">
        <v>4</v>
      </c>
      <c r="AB124" s="24">
        <v>4</v>
      </c>
      <c r="AC124" s="24">
        <v>4</v>
      </c>
      <c r="AD124" s="24">
        <v>4</v>
      </c>
      <c r="AE124" s="24">
        <v>4</v>
      </c>
      <c r="AF124" s="24">
        <v>4</v>
      </c>
      <c r="AG124" s="24">
        <v>1</v>
      </c>
      <c r="AH124" s="24">
        <v>5</v>
      </c>
      <c r="AI124" s="24">
        <v>4</v>
      </c>
      <c r="AJ124" s="24">
        <v>1</v>
      </c>
      <c r="AK124" s="24">
        <v>5</v>
      </c>
      <c r="AL124" s="24">
        <v>3</v>
      </c>
      <c r="AM124" s="24">
        <v>4</v>
      </c>
      <c r="AN124" s="24">
        <v>5</v>
      </c>
      <c r="AO124" s="24">
        <v>4</v>
      </c>
      <c r="AP124" s="24">
        <v>5</v>
      </c>
      <c r="AQ124" s="24">
        <v>5</v>
      </c>
      <c r="AR124" s="24" t="s">
        <v>5</v>
      </c>
      <c r="AS124" s="24">
        <v>3</v>
      </c>
      <c r="AT124" s="24">
        <v>1</v>
      </c>
      <c r="AU124" s="24">
        <v>1</v>
      </c>
      <c r="AV124" s="24">
        <v>4</v>
      </c>
      <c r="AW124" s="24">
        <v>5</v>
      </c>
      <c r="AX124" s="24" t="s">
        <v>5</v>
      </c>
      <c r="AY124" s="24">
        <v>5</v>
      </c>
      <c r="AZ124" s="24">
        <v>5</v>
      </c>
      <c r="BA124" s="24">
        <v>5</v>
      </c>
      <c r="BB124" s="23"/>
      <c r="BC124" s="23"/>
      <c r="BD124" s="23"/>
      <c r="BE124" s="24">
        <v>5</v>
      </c>
      <c r="BF124" s="24">
        <v>5</v>
      </c>
      <c r="BG124" s="24">
        <v>4</v>
      </c>
      <c r="BH124" s="24">
        <v>4</v>
      </c>
      <c r="BI124" s="24">
        <v>5</v>
      </c>
      <c r="BJ124" s="24">
        <v>5</v>
      </c>
      <c r="BK124" s="24" t="s">
        <v>151</v>
      </c>
      <c r="BL124" s="24" t="s">
        <v>931</v>
      </c>
      <c r="BM124" s="24" t="s">
        <v>1485</v>
      </c>
      <c r="BN124" s="24" t="s">
        <v>1485</v>
      </c>
      <c r="BO124" s="24" t="s">
        <v>151</v>
      </c>
      <c r="BP124" s="24" t="s">
        <v>931</v>
      </c>
      <c r="BQ124" s="24" t="s">
        <v>1485</v>
      </c>
      <c r="BR124" s="24" t="s">
        <v>151</v>
      </c>
      <c r="BS124" s="24" t="s">
        <v>151</v>
      </c>
      <c r="BT124" s="24" t="s">
        <v>151</v>
      </c>
      <c r="BU124" s="24" t="s">
        <v>151</v>
      </c>
      <c r="BV124" s="24" t="s">
        <v>1486</v>
      </c>
      <c r="BW124" s="24" t="s">
        <v>1488</v>
      </c>
      <c r="BX124" s="24" t="s">
        <v>1495</v>
      </c>
      <c r="BY124" s="24" t="s">
        <v>163</v>
      </c>
      <c r="BZ124" s="24" t="s">
        <v>172</v>
      </c>
      <c r="CA124" s="24" t="s">
        <v>176</v>
      </c>
      <c r="CB124" s="24" t="s">
        <v>183</v>
      </c>
      <c r="CC124" s="24" t="s">
        <v>726</v>
      </c>
      <c r="CD124" s="24" t="s">
        <v>192</v>
      </c>
      <c r="CE124" s="24" t="s">
        <v>633</v>
      </c>
      <c r="CF124" s="24" t="s">
        <v>208</v>
      </c>
      <c r="CG124" s="24" t="s">
        <v>214</v>
      </c>
      <c r="CH124" s="24" t="s">
        <v>151</v>
      </c>
      <c r="CI124" s="23"/>
      <c r="CJ124" s="23"/>
      <c r="CK124" s="24">
        <v>5</v>
      </c>
      <c r="CL124" s="24">
        <v>5</v>
      </c>
      <c r="CM124" s="24" t="s">
        <v>5</v>
      </c>
      <c r="CN124" s="23"/>
    </row>
    <row r="125" spans="1:92" x14ac:dyDescent="0.2">
      <c r="A125" s="25">
        <v>42381.592899166666</v>
      </c>
      <c r="B125" s="24">
        <v>4</v>
      </c>
      <c r="C125" s="24">
        <v>4</v>
      </c>
      <c r="D125" s="24">
        <v>4</v>
      </c>
      <c r="E125" s="24">
        <v>4</v>
      </c>
      <c r="F125" s="24">
        <v>3</v>
      </c>
      <c r="G125" s="24">
        <v>3</v>
      </c>
      <c r="H125" s="24">
        <v>3</v>
      </c>
      <c r="I125" s="24">
        <v>4</v>
      </c>
      <c r="J125" s="24">
        <v>4</v>
      </c>
      <c r="K125" s="24">
        <v>4</v>
      </c>
      <c r="L125" s="24">
        <v>3</v>
      </c>
      <c r="M125" s="24">
        <v>4</v>
      </c>
      <c r="N125" s="24">
        <v>2</v>
      </c>
      <c r="O125" s="24">
        <v>3</v>
      </c>
      <c r="P125" s="24">
        <v>5</v>
      </c>
      <c r="Q125" s="24">
        <v>3</v>
      </c>
      <c r="R125" s="24">
        <v>4</v>
      </c>
      <c r="S125" s="24">
        <v>2</v>
      </c>
      <c r="T125" s="24">
        <v>1</v>
      </c>
      <c r="U125" s="23"/>
      <c r="V125" s="23"/>
      <c r="W125" s="24" t="s">
        <v>5</v>
      </c>
      <c r="X125" s="24">
        <v>3</v>
      </c>
      <c r="Y125" s="24">
        <v>4</v>
      </c>
      <c r="Z125" s="24">
        <v>4</v>
      </c>
      <c r="AA125" s="24">
        <v>5</v>
      </c>
      <c r="AB125" s="24">
        <v>3</v>
      </c>
      <c r="AC125" s="24">
        <v>4</v>
      </c>
      <c r="AD125" s="24">
        <v>3</v>
      </c>
      <c r="AE125" s="24">
        <v>3</v>
      </c>
      <c r="AF125" s="24">
        <v>5</v>
      </c>
      <c r="AG125" s="24">
        <v>5</v>
      </c>
      <c r="AH125" s="24">
        <v>4</v>
      </c>
      <c r="AI125" s="24">
        <v>5</v>
      </c>
      <c r="AJ125" s="24">
        <v>4</v>
      </c>
      <c r="AK125" s="24">
        <v>4</v>
      </c>
      <c r="AL125" s="24">
        <v>4</v>
      </c>
      <c r="AM125" s="24">
        <v>4</v>
      </c>
      <c r="AN125" s="24">
        <v>5</v>
      </c>
      <c r="AO125" s="24">
        <v>2</v>
      </c>
      <c r="AP125" s="24">
        <v>5</v>
      </c>
      <c r="AQ125" s="24">
        <v>5</v>
      </c>
      <c r="AR125" s="24">
        <v>4</v>
      </c>
      <c r="AS125" s="24">
        <v>3</v>
      </c>
      <c r="AT125" s="24">
        <v>5</v>
      </c>
      <c r="AU125" s="24">
        <v>3</v>
      </c>
      <c r="AV125" s="24">
        <v>3</v>
      </c>
      <c r="AW125" s="24">
        <v>4</v>
      </c>
      <c r="AX125" s="24">
        <v>4</v>
      </c>
      <c r="AY125" s="24">
        <v>4</v>
      </c>
      <c r="AZ125" s="24">
        <v>4</v>
      </c>
      <c r="BA125" s="24">
        <v>1</v>
      </c>
      <c r="BB125" s="23"/>
      <c r="BC125" s="23"/>
      <c r="BD125" s="23"/>
      <c r="BE125" s="24">
        <v>4</v>
      </c>
      <c r="BF125" s="24">
        <v>5</v>
      </c>
      <c r="BG125" s="24">
        <v>3</v>
      </c>
      <c r="BH125" s="24">
        <v>4</v>
      </c>
      <c r="BI125" s="24">
        <v>4</v>
      </c>
      <c r="BJ125" s="24">
        <v>5</v>
      </c>
      <c r="BK125" s="24" t="s">
        <v>931</v>
      </c>
      <c r="BL125" s="24" t="s">
        <v>151</v>
      </c>
      <c r="BM125" s="24" t="s">
        <v>151</v>
      </c>
      <c r="BN125" s="24" t="s">
        <v>151</v>
      </c>
      <c r="BO125" s="24" t="s">
        <v>151</v>
      </c>
      <c r="BP125" s="24" t="s">
        <v>151</v>
      </c>
      <c r="BQ125" s="24" t="s">
        <v>931</v>
      </c>
      <c r="BR125" s="24" t="s">
        <v>931</v>
      </c>
      <c r="BS125" s="24" t="s">
        <v>931</v>
      </c>
      <c r="BT125" s="24" t="s">
        <v>151</v>
      </c>
      <c r="BU125" s="24" t="s">
        <v>151</v>
      </c>
      <c r="BV125" s="24" t="s">
        <v>144</v>
      </c>
      <c r="BW125" s="24" t="s">
        <v>1488</v>
      </c>
      <c r="BX125" s="24" t="s">
        <v>1495</v>
      </c>
      <c r="BY125" s="24" t="s">
        <v>162</v>
      </c>
      <c r="BZ125" s="24" t="s">
        <v>169</v>
      </c>
      <c r="CA125" s="24" t="s">
        <v>177</v>
      </c>
      <c r="CB125" s="24" t="s">
        <v>183</v>
      </c>
      <c r="CC125" s="24" t="s">
        <v>1657</v>
      </c>
      <c r="CD125" s="24" t="s">
        <v>204</v>
      </c>
      <c r="CE125" s="24" t="s">
        <v>203</v>
      </c>
      <c r="CF125" s="24" t="s">
        <v>209</v>
      </c>
      <c r="CG125" s="24" t="s">
        <v>215</v>
      </c>
      <c r="CH125" s="24" t="s">
        <v>151</v>
      </c>
      <c r="CI125" s="23"/>
      <c r="CJ125" s="24" t="s">
        <v>1658</v>
      </c>
      <c r="CK125" s="24">
        <v>4</v>
      </c>
      <c r="CL125" s="24">
        <v>3</v>
      </c>
      <c r="CM125" s="24" t="s">
        <v>5</v>
      </c>
      <c r="CN125" s="23"/>
    </row>
    <row r="126" spans="1:92" x14ac:dyDescent="0.2">
      <c r="A126" s="25">
        <v>42381.596243993059</v>
      </c>
      <c r="B126" s="24">
        <v>4</v>
      </c>
      <c r="C126" s="24">
        <v>4</v>
      </c>
      <c r="D126" s="24">
        <v>4</v>
      </c>
      <c r="E126" s="24">
        <v>3</v>
      </c>
      <c r="F126" s="24" t="s">
        <v>5</v>
      </c>
      <c r="G126" s="24">
        <v>4</v>
      </c>
      <c r="H126" s="24">
        <v>1</v>
      </c>
      <c r="I126" s="24">
        <v>3</v>
      </c>
      <c r="J126" s="24" t="s">
        <v>5</v>
      </c>
      <c r="K126" s="24">
        <v>2</v>
      </c>
      <c r="L126" s="24" t="s">
        <v>5</v>
      </c>
      <c r="M126" s="24">
        <v>5</v>
      </c>
      <c r="N126" s="24" t="s">
        <v>5</v>
      </c>
      <c r="O126" s="24">
        <v>4</v>
      </c>
      <c r="P126" s="24">
        <v>4</v>
      </c>
      <c r="Q126" s="24">
        <v>3</v>
      </c>
      <c r="R126" s="24">
        <v>3</v>
      </c>
      <c r="S126" s="24">
        <v>3</v>
      </c>
      <c r="T126" s="24">
        <v>2</v>
      </c>
      <c r="U126" s="23"/>
      <c r="V126" s="23"/>
      <c r="W126" s="24">
        <v>4</v>
      </c>
      <c r="X126" s="24">
        <v>4</v>
      </c>
      <c r="Y126" s="24">
        <v>4</v>
      </c>
      <c r="Z126" s="24">
        <v>4</v>
      </c>
      <c r="AA126" s="24">
        <v>3</v>
      </c>
      <c r="AB126" s="24">
        <v>4</v>
      </c>
      <c r="AC126" s="24">
        <v>4</v>
      </c>
      <c r="AD126" s="24">
        <v>3</v>
      </c>
      <c r="AE126" s="24">
        <v>3</v>
      </c>
      <c r="AF126" s="24">
        <v>4</v>
      </c>
      <c r="AG126" s="24">
        <v>4</v>
      </c>
      <c r="AH126" s="24">
        <v>5</v>
      </c>
      <c r="AI126" s="24">
        <v>3</v>
      </c>
      <c r="AJ126" s="24">
        <v>2</v>
      </c>
      <c r="AK126" s="24">
        <v>4</v>
      </c>
      <c r="AL126" s="24">
        <v>4</v>
      </c>
      <c r="AM126" s="24" t="s">
        <v>5</v>
      </c>
      <c r="AN126" s="24">
        <v>5</v>
      </c>
      <c r="AO126" s="24">
        <v>1</v>
      </c>
      <c r="AP126" s="24">
        <v>4</v>
      </c>
      <c r="AQ126" s="24">
        <v>4</v>
      </c>
      <c r="AR126" s="24">
        <v>5</v>
      </c>
      <c r="AS126" s="24" t="s">
        <v>5</v>
      </c>
      <c r="AT126" s="24">
        <v>5</v>
      </c>
      <c r="AU126" s="24">
        <v>1</v>
      </c>
      <c r="AV126" s="24">
        <v>4</v>
      </c>
      <c r="AW126" s="24">
        <v>3</v>
      </c>
      <c r="AX126" s="24">
        <v>4</v>
      </c>
      <c r="AY126" s="24">
        <v>1</v>
      </c>
      <c r="AZ126" s="24" t="s">
        <v>5</v>
      </c>
      <c r="BA126" s="24">
        <v>2</v>
      </c>
      <c r="BB126" s="23"/>
      <c r="BC126" s="23"/>
      <c r="BD126" s="23"/>
      <c r="BE126" s="24">
        <v>5</v>
      </c>
      <c r="BF126" s="24">
        <v>5</v>
      </c>
      <c r="BG126" s="24">
        <v>4</v>
      </c>
      <c r="BH126" s="24">
        <v>4</v>
      </c>
      <c r="BI126" s="24">
        <v>4</v>
      </c>
      <c r="BJ126" s="24">
        <v>5</v>
      </c>
      <c r="BK126" s="24" t="s">
        <v>151</v>
      </c>
      <c r="BL126" s="24" t="s">
        <v>931</v>
      </c>
      <c r="BM126" s="24" t="s">
        <v>151</v>
      </c>
      <c r="BN126" s="24" t="s">
        <v>151</v>
      </c>
      <c r="BO126" s="24" t="s">
        <v>151</v>
      </c>
      <c r="BP126" s="24" t="s">
        <v>151</v>
      </c>
      <c r="BQ126" s="24" t="s">
        <v>931</v>
      </c>
      <c r="BR126" s="24" t="s">
        <v>931</v>
      </c>
      <c r="BS126" s="24" t="s">
        <v>1485</v>
      </c>
      <c r="BT126" s="24" t="s">
        <v>1485</v>
      </c>
      <c r="BU126" s="24" t="s">
        <v>151</v>
      </c>
      <c r="BV126" s="24" t="s">
        <v>146</v>
      </c>
      <c r="BW126" s="24" t="s">
        <v>1650</v>
      </c>
      <c r="BX126" s="24" t="s">
        <v>1495</v>
      </c>
      <c r="BY126" s="24" t="s">
        <v>163</v>
      </c>
      <c r="BZ126" s="24" t="s">
        <v>171</v>
      </c>
      <c r="CA126" s="24" t="s">
        <v>176</v>
      </c>
      <c r="CB126" s="24" t="s">
        <v>183</v>
      </c>
      <c r="CC126" s="24" t="s">
        <v>345</v>
      </c>
      <c r="CD126" s="24" t="s">
        <v>203</v>
      </c>
      <c r="CE126" s="24" t="s">
        <v>317</v>
      </c>
      <c r="CF126" s="24" t="s">
        <v>208</v>
      </c>
      <c r="CG126" s="24" t="s">
        <v>214</v>
      </c>
      <c r="CH126" s="24" t="s">
        <v>1485</v>
      </c>
      <c r="CI126" s="23"/>
      <c r="CJ126" s="23"/>
      <c r="CK126" s="24">
        <v>4</v>
      </c>
      <c r="CL126" s="24">
        <v>4</v>
      </c>
      <c r="CM126" s="24">
        <v>4</v>
      </c>
      <c r="CN126" s="23"/>
    </row>
    <row r="127" spans="1:92" x14ac:dyDescent="0.2">
      <c r="A127" s="25">
        <v>42381.635461909726</v>
      </c>
      <c r="B127" s="24" t="s">
        <v>5</v>
      </c>
      <c r="C127" s="24">
        <v>4</v>
      </c>
      <c r="D127" s="24">
        <v>2</v>
      </c>
      <c r="E127" s="24">
        <v>1</v>
      </c>
      <c r="F127" s="24">
        <v>1</v>
      </c>
      <c r="G127" s="24">
        <v>3</v>
      </c>
      <c r="H127" s="24">
        <v>2</v>
      </c>
      <c r="I127" s="24">
        <v>3</v>
      </c>
      <c r="J127" s="24">
        <v>5</v>
      </c>
      <c r="K127" s="24">
        <v>2</v>
      </c>
      <c r="L127" s="24">
        <v>2</v>
      </c>
      <c r="M127" s="24">
        <v>4</v>
      </c>
      <c r="N127" s="24">
        <v>1</v>
      </c>
      <c r="O127" s="24">
        <v>1</v>
      </c>
      <c r="P127" s="24">
        <v>1</v>
      </c>
      <c r="Q127" s="24">
        <v>5</v>
      </c>
      <c r="R127" s="24">
        <v>2</v>
      </c>
      <c r="S127" s="24" t="s">
        <v>5</v>
      </c>
      <c r="T127" s="24" t="s">
        <v>5</v>
      </c>
      <c r="U127" s="23"/>
      <c r="V127" s="23"/>
      <c r="W127" s="24">
        <v>3</v>
      </c>
      <c r="X127" s="24">
        <v>3</v>
      </c>
      <c r="Y127" s="24">
        <v>2</v>
      </c>
      <c r="Z127" s="24">
        <v>3</v>
      </c>
      <c r="AA127" s="24">
        <v>4</v>
      </c>
      <c r="AB127" s="24">
        <v>3</v>
      </c>
      <c r="AC127" s="24">
        <v>3</v>
      </c>
      <c r="AD127" s="24">
        <v>4</v>
      </c>
      <c r="AE127" s="24">
        <v>2</v>
      </c>
      <c r="AF127" s="24">
        <v>5</v>
      </c>
      <c r="AG127" s="24">
        <v>4</v>
      </c>
      <c r="AH127" s="24">
        <v>5</v>
      </c>
      <c r="AI127" s="24">
        <v>4</v>
      </c>
      <c r="AJ127" s="24">
        <v>1</v>
      </c>
      <c r="AK127" s="24">
        <v>4</v>
      </c>
      <c r="AL127" s="24">
        <v>2</v>
      </c>
      <c r="AM127" s="24">
        <v>2</v>
      </c>
      <c r="AN127" s="24">
        <v>2</v>
      </c>
      <c r="AO127" s="24">
        <v>1</v>
      </c>
      <c r="AP127" s="24">
        <v>4</v>
      </c>
      <c r="AQ127" s="24">
        <v>4</v>
      </c>
      <c r="AR127" s="24" t="s">
        <v>5</v>
      </c>
      <c r="AS127" s="24">
        <v>1</v>
      </c>
      <c r="AT127" s="24">
        <v>4</v>
      </c>
      <c r="AU127" s="24">
        <v>1</v>
      </c>
      <c r="AV127" s="24">
        <v>1</v>
      </c>
      <c r="AW127" s="24">
        <v>1</v>
      </c>
      <c r="AX127" s="24">
        <v>5</v>
      </c>
      <c r="AY127" s="24">
        <v>3</v>
      </c>
      <c r="AZ127" s="24">
        <v>1</v>
      </c>
      <c r="BA127" s="24">
        <v>1</v>
      </c>
      <c r="BB127" s="23"/>
      <c r="BC127" s="23"/>
      <c r="BD127" s="23"/>
      <c r="BE127" s="24">
        <v>3</v>
      </c>
      <c r="BF127" s="24">
        <v>2</v>
      </c>
      <c r="BG127" s="24">
        <v>3</v>
      </c>
      <c r="BH127" s="24">
        <v>4</v>
      </c>
      <c r="BI127" s="24">
        <v>5</v>
      </c>
      <c r="BJ127" s="24">
        <v>5</v>
      </c>
      <c r="BK127" s="24" t="s">
        <v>931</v>
      </c>
      <c r="BL127" s="24" t="s">
        <v>931</v>
      </c>
      <c r="BM127" s="24" t="s">
        <v>931</v>
      </c>
      <c r="BN127" s="24" t="s">
        <v>931</v>
      </c>
      <c r="BO127" s="24" t="s">
        <v>151</v>
      </c>
      <c r="BP127" s="24" t="s">
        <v>151</v>
      </c>
      <c r="BQ127" s="24" t="s">
        <v>1485</v>
      </c>
      <c r="BR127" s="24" t="s">
        <v>1485</v>
      </c>
      <c r="BS127" s="24" t="s">
        <v>1485</v>
      </c>
      <c r="BT127" s="24" t="s">
        <v>1485</v>
      </c>
      <c r="BU127" s="24" t="s">
        <v>151</v>
      </c>
      <c r="BV127" s="24" t="s">
        <v>1486</v>
      </c>
      <c r="BW127" s="24" t="s">
        <v>1487</v>
      </c>
      <c r="BX127" s="24" t="s">
        <v>1495</v>
      </c>
      <c r="BY127" s="24" t="s">
        <v>163</v>
      </c>
      <c r="BZ127" s="24" t="s">
        <v>170</v>
      </c>
      <c r="CA127" s="24" t="s">
        <v>176</v>
      </c>
      <c r="CB127" s="24" t="s">
        <v>183</v>
      </c>
      <c r="CC127" s="24" t="s">
        <v>1659</v>
      </c>
      <c r="CD127" s="24" t="s">
        <v>204</v>
      </c>
      <c r="CE127" s="24" t="s">
        <v>807</v>
      </c>
      <c r="CF127" s="24" t="s">
        <v>160</v>
      </c>
      <c r="CG127" s="24" t="s">
        <v>198</v>
      </c>
      <c r="CH127" s="24" t="s">
        <v>1485</v>
      </c>
      <c r="CI127" s="23"/>
      <c r="CJ127" s="24" t="s">
        <v>1660</v>
      </c>
      <c r="CK127" s="24">
        <v>3</v>
      </c>
      <c r="CL127" s="24">
        <v>2</v>
      </c>
      <c r="CM127" s="24">
        <v>5</v>
      </c>
      <c r="CN127" s="23"/>
    </row>
    <row r="128" spans="1:92" x14ac:dyDescent="0.2">
      <c r="A128" s="25">
        <v>42381.636159780093</v>
      </c>
      <c r="B128" s="24">
        <v>4</v>
      </c>
      <c r="C128" s="24">
        <v>4</v>
      </c>
      <c r="D128" s="24">
        <v>2</v>
      </c>
      <c r="E128" s="24">
        <v>4</v>
      </c>
      <c r="F128" s="24">
        <v>2</v>
      </c>
      <c r="G128" s="24">
        <v>5</v>
      </c>
      <c r="H128" s="24">
        <v>3</v>
      </c>
      <c r="I128" s="24">
        <v>4</v>
      </c>
      <c r="J128" s="24">
        <v>4</v>
      </c>
      <c r="K128" s="24">
        <v>2</v>
      </c>
      <c r="L128" s="24">
        <v>2</v>
      </c>
      <c r="M128" s="24">
        <v>3</v>
      </c>
      <c r="N128" s="24">
        <v>3</v>
      </c>
      <c r="O128" s="24">
        <v>3</v>
      </c>
      <c r="P128" s="24">
        <v>4</v>
      </c>
      <c r="Q128" s="24">
        <v>4</v>
      </c>
      <c r="R128" s="24">
        <v>4</v>
      </c>
      <c r="S128" s="24">
        <v>2</v>
      </c>
      <c r="T128" s="24">
        <v>1</v>
      </c>
      <c r="U128" s="23"/>
      <c r="V128" s="23"/>
      <c r="W128" s="24">
        <v>4</v>
      </c>
      <c r="X128" s="24">
        <v>4</v>
      </c>
      <c r="Y128" s="24">
        <v>4</v>
      </c>
      <c r="Z128" s="24">
        <v>4</v>
      </c>
      <c r="AA128" s="24">
        <v>4</v>
      </c>
      <c r="AB128" s="24">
        <v>3</v>
      </c>
      <c r="AC128" s="24">
        <v>5</v>
      </c>
      <c r="AD128" s="24">
        <v>3</v>
      </c>
      <c r="AE128" s="24">
        <v>4</v>
      </c>
      <c r="AF128" s="24">
        <v>5</v>
      </c>
      <c r="AG128" s="24">
        <v>5</v>
      </c>
      <c r="AH128" s="24">
        <v>4</v>
      </c>
      <c r="AI128" s="24">
        <v>4</v>
      </c>
      <c r="AJ128" s="24">
        <v>4</v>
      </c>
      <c r="AK128" s="24">
        <v>5</v>
      </c>
      <c r="AL128" s="24">
        <v>3</v>
      </c>
      <c r="AM128" s="24">
        <v>2</v>
      </c>
      <c r="AN128" s="24">
        <v>4</v>
      </c>
      <c r="AO128" s="24">
        <v>5</v>
      </c>
      <c r="AP128" s="24">
        <v>4</v>
      </c>
      <c r="AQ128" s="24">
        <v>5</v>
      </c>
      <c r="AR128" s="24">
        <v>3</v>
      </c>
      <c r="AS128" s="24">
        <v>2</v>
      </c>
      <c r="AT128" s="24">
        <v>4</v>
      </c>
      <c r="AU128" s="24">
        <v>3</v>
      </c>
      <c r="AV128" s="24">
        <v>3</v>
      </c>
      <c r="AW128" s="24">
        <v>4</v>
      </c>
      <c r="AX128" s="24">
        <v>5</v>
      </c>
      <c r="AY128" s="24">
        <v>3</v>
      </c>
      <c r="AZ128" s="24">
        <v>3</v>
      </c>
      <c r="BA128" s="24">
        <v>1</v>
      </c>
      <c r="BB128" s="23"/>
      <c r="BC128" s="23"/>
      <c r="BD128" s="23"/>
      <c r="BE128" s="24">
        <v>4</v>
      </c>
      <c r="BF128" s="24">
        <v>4</v>
      </c>
      <c r="BG128" s="24">
        <v>4</v>
      </c>
      <c r="BH128" s="24">
        <v>5</v>
      </c>
      <c r="BI128" s="24">
        <v>3</v>
      </c>
      <c r="BJ128" s="24">
        <v>4</v>
      </c>
      <c r="BK128" s="24" t="s">
        <v>1485</v>
      </c>
      <c r="BL128" s="24" t="s">
        <v>1485</v>
      </c>
      <c r="BM128" s="24" t="s">
        <v>151</v>
      </c>
      <c r="BN128" s="24" t="s">
        <v>151</v>
      </c>
      <c r="BO128" s="24" t="s">
        <v>151</v>
      </c>
      <c r="BP128" s="24" t="s">
        <v>1485</v>
      </c>
      <c r="BQ128" s="24" t="s">
        <v>1485</v>
      </c>
      <c r="BR128" s="24" t="s">
        <v>931</v>
      </c>
      <c r="BS128" s="24" t="s">
        <v>1485</v>
      </c>
      <c r="BT128" s="24" t="s">
        <v>151</v>
      </c>
      <c r="BU128" s="24" t="s">
        <v>151</v>
      </c>
      <c r="BV128" s="24" t="s">
        <v>1486</v>
      </c>
      <c r="BW128" s="24" t="s">
        <v>1488</v>
      </c>
      <c r="BX128" s="24" t="s">
        <v>1495</v>
      </c>
      <c r="BY128" s="24" t="s">
        <v>163</v>
      </c>
      <c r="BZ128" s="24" t="s">
        <v>170</v>
      </c>
      <c r="CA128" s="24" t="s">
        <v>176</v>
      </c>
      <c r="CB128" s="24" t="s">
        <v>183</v>
      </c>
      <c r="CC128" s="24" t="s">
        <v>345</v>
      </c>
      <c r="CD128" s="24" t="s">
        <v>204</v>
      </c>
      <c r="CE128" s="24" t="s">
        <v>320</v>
      </c>
      <c r="CF128" s="24" t="s">
        <v>208</v>
      </c>
      <c r="CG128" s="24" t="s">
        <v>214</v>
      </c>
      <c r="CH128" s="24" t="s">
        <v>1485</v>
      </c>
      <c r="CI128" s="23"/>
      <c r="CJ128" s="23"/>
      <c r="CK128" s="24">
        <v>3</v>
      </c>
      <c r="CL128" s="24">
        <v>3</v>
      </c>
      <c r="CM128" s="24">
        <v>3</v>
      </c>
      <c r="CN128" s="23"/>
    </row>
    <row r="129" spans="1:92" x14ac:dyDescent="0.2">
      <c r="A129" s="25">
        <v>42381.646842013884</v>
      </c>
      <c r="B129" s="24">
        <v>2</v>
      </c>
      <c r="C129" s="24">
        <v>1</v>
      </c>
      <c r="D129" s="24">
        <v>2</v>
      </c>
      <c r="E129" s="24">
        <v>5</v>
      </c>
      <c r="F129" s="24">
        <v>5</v>
      </c>
      <c r="G129" s="24">
        <v>4</v>
      </c>
      <c r="H129" s="24">
        <v>3</v>
      </c>
      <c r="I129" s="24">
        <v>3</v>
      </c>
      <c r="J129" s="24">
        <v>4</v>
      </c>
      <c r="K129" s="24">
        <v>1</v>
      </c>
      <c r="L129" s="24">
        <v>2</v>
      </c>
      <c r="M129" s="24">
        <v>1</v>
      </c>
      <c r="N129" s="24">
        <v>4</v>
      </c>
      <c r="O129" s="24">
        <v>3</v>
      </c>
      <c r="P129" s="24">
        <v>3</v>
      </c>
      <c r="Q129" s="24">
        <v>3</v>
      </c>
      <c r="R129" s="24">
        <v>4</v>
      </c>
      <c r="S129" s="24">
        <v>1</v>
      </c>
      <c r="T129" s="24">
        <v>2</v>
      </c>
      <c r="U129" s="23"/>
      <c r="V129" s="23"/>
      <c r="W129" s="24">
        <v>3</v>
      </c>
      <c r="X129" s="24">
        <v>1</v>
      </c>
      <c r="Y129" s="24">
        <v>4</v>
      </c>
      <c r="Z129" s="24">
        <v>1</v>
      </c>
      <c r="AA129" s="24">
        <v>3</v>
      </c>
      <c r="AB129" s="24">
        <v>4</v>
      </c>
      <c r="AC129" s="24">
        <v>3</v>
      </c>
      <c r="AD129" s="24">
        <v>4</v>
      </c>
      <c r="AE129" s="24">
        <v>2</v>
      </c>
      <c r="AF129" s="24" t="s">
        <v>5</v>
      </c>
      <c r="AG129" s="24">
        <v>2</v>
      </c>
      <c r="AH129" s="24">
        <v>3</v>
      </c>
      <c r="AI129" s="24">
        <v>4</v>
      </c>
      <c r="AJ129" s="24">
        <v>2</v>
      </c>
      <c r="AK129" s="24">
        <v>3</v>
      </c>
      <c r="AL129" s="24">
        <v>5</v>
      </c>
      <c r="AM129" s="24">
        <v>5</v>
      </c>
      <c r="AN129" s="24">
        <v>4</v>
      </c>
      <c r="AO129" s="24">
        <v>4</v>
      </c>
      <c r="AP129" s="24">
        <v>1</v>
      </c>
      <c r="AQ129" s="24">
        <v>4</v>
      </c>
      <c r="AR129" s="24">
        <v>2</v>
      </c>
      <c r="AS129" s="24">
        <v>2</v>
      </c>
      <c r="AT129" s="24">
        <v>1</v>
      </c>
      <c r="AU129" s="24">
        <v>4</v>
      </c>
      <c r="AV129" s="24">
        <v>3</v>
      </c>
      <c r="AW129" s="24">
        <v>3</v>
      </c>
      <c r="AX129" s="24">
        <v>3</v>
      </c>
      <c r="AY129" s="24">
        <v>4</v>
      </c>
      <c r="AZ129" s="24">
        <v>1</v>
      </c>
      <c r="BA129" s="24">
        <v>2</v>
      </c>
      <c r="BB129" s="23"/>
      <c r="BC129" s="23"/>
      <c r="BD129" s="23"/>
      <c r="BE129" s="24">
        <v>4</v>
      </c>
      <c r="BF129" s="24">
        <v>4</v>
      </c>
      <c r="BG129" s="24">
        <v>3</v>
      </c>
      <c r="BH129" s="24">
        <v>2</v>
      </c>
      <c r="BI129" s="24">
        <v>4</v>
      </c>
      <c r="BJ129" s="24">
        <v>3</v>
      </c>
      <c r="BK129" s="24" t="s">
        <v>151</v>
      </c>
      <c r="BL129" s="24" t="s">
        <v>1485</v>
      </c>
      <c r="BM129" s="24" t="s">
        <v>151</v>
      </c>
      <c r="BN129" s="24" t="s">
        <v>931</v>
      </c>
      <c r="BO129" s="24" t="s">
        <v>151</v>
      </c>
      <c r="BP129" s="24" t="s">
        <v>931</v>
      </c>
      <c r="BQ129" s="24" t="s">
        <v>1485</v>
      </c>
      <c r="BR129" s="24" t="s">
        <v>1485</v>
      </c>
      <c r="BS129" s="24" t="s">
        <v>931</v>
      </c>
      <c r="BT129" s="24" t="s">
        <v>151</v>
      </c>
      <c r="BU129" s="24" t="s">
        <v>151</v>
      </c>
      <c r="BV129" s="24" t="s">
        <v>1486</v>
      </c>
      <c r="BW129" s="24" t="s">
        <v>1488</v>
      </c>
      <c r="BX129" s="24" t="s">
        <v>1495</v>
      </c>
      <c r="BY129" s="24" t="s">
        <v>163</v>
      </c>
      <c r="BZ129" s="24" t="s">
        <v>171</v>
      </c>
      <c r="CA129" s="24" t="s">
        <v>180</v>
      </c>
      <c r="CB129" s="24" t="s">
        <v>183</v>
      </c>
      <c r="CC129" s="24" t="s">
        <v>1661</v>
      </c>
      <c r="CD129" s="24" t="s">
        <v>192</v>
      </c>
      <c r="CE129" s="24" t="s">
        <v>642</v>
      </c>
      <c r="CF129" s="24" t="s">
        <v>1293</v>
      </c>
      <c r="CG129" s="24" t="s">
        <v>214</v>
      </c>
      <c r="CH129" s="24" t="s">
        <v>151</v>
      </c>
      <c r="CI129" s="23"/>
      <c r="CJ129" s="23"/>
      <c r="CK129" s="24">
        <v>4</v>
      </c>
      <c r="CL129" s="24">
        <v>2</v>
      </c>
      <c r="CM129" s="24">
        <v>4</v>
      </c>
      <c r="CN129" s="23"/>
    </row>
    <row r="130" spans="1:92" x14ac:dyDescent="0.2">
      <c r="A130" s="25">
        <v>42381.659437048613</v>
      </c>
      <c r="B130" s="24">
        <v>1</v>
      </c>
      <c r="C130" s="24">
        <v>5</v>
      </c>
      <c r="D130" s="24">
        <v>5</v>
      </c>
      <c r="E130" s="24">
        <v>4</v>
      </c>
      <c r="F130" s="24">
        <v>1</v>
      </c>
      <c r="G130" s="24">
        <v>5</v>
      </c>
      <c r="H130" s="24">
        <v>4</v>
      </c>
      <c r="I130" s="24">
        <v>4</v>
      </c>
      <c r="J130" s="24">
        <v>1</v>
      </c>
      <c r="K130" s="24">
        <v>5</v>
      </c>
      <c r="L130" s="24">
        <v>1</v>
      </c>
      <c r="M130" s="24">
        <v>1</v>
      </c>
      <c r="N130" s="24">
        <v>5</v>
      </c>
      <c r="O130" s="24">
        <v>1</v>
      </c>
      <c r="P130" s="24">
        <v>2</v>
      </c>
      <c r="Q130" s="24">
        <v>1</v>
      </c>
      <c r="R130" s="24">
        <v>4</v>
      </c>
      <c r="S130" s="24">
        <v>1</v>
      </c>
      <c r="T130" s="24">
        <v>1</v>
      </c>
      <c r="U130" s="23"/>
      <c r="V130" s="23"/>
      <c r="W130" s="24">
        <v>4</v>
      </c>
      <c r="X130" s="24">
        <v>1</v>
      </c>
      <c r="Y130" s="24">
        <v>4</v>
      </c>
      <c r="Z130" s="24">
        <v>1</v>
      </c>
      <c r="AA130" s="24">
        <v>4</v>
      </c>
      <c r="AB130" s="24">
        <v>1</v>
      </c>
      <c r="AC130" s="24">
        <v>5</v>
      </c>
      <c r="AD130" s="24">
        <v>4</v>
      </c>
      <c r="AE130" s="24">
        <v>1</v>
      </c>
      <c r="AF130" s="24">
        <v>3</v>
      </c>
      <c r="AG130" s="24">
        <v>2</v>
      </c>
      <c r="AH130" s="24">
        <v>4</v>
      </c>
      <c r="AI130" s="24">
        <v>3</v>
      </c>
      <c r="AJ130" s="24">
        <v>1</v>
      </c>
      <c r="AK130" s="24">
        <v>5</v>
      </c>
      <c r="AL130" s="24">
        <v>4</v>
      </c>
      <c r="AM130" s="24">
        <v>1</v>
      </c>
      <c r="AN130" s="24">
        <v>5</v>
      </c>
      <c r="AO130" s="24">
        <v>5</v>
      </c>
      <c r="AP130" s="24">
        <v>5</v>
      </c>
      <c r="AQ130" s="24">
        <v>2</v>
      </c>
      <c r="AR130" s="24">
        <v>5</v>
      </c>
      <c r="AS130" s="24">
        <v>1</v>
      </c>
      <c r="AT130" s="24">
        <v>1</v>
      </c>
      <c r="AU130" s="24">
        <v>5</v>
      </c>
      <c r="AV130" s="24">
        <v>2</v>
      </c>
      <c r="AW130" s="24">
        <v>4</v>
      </c>
      <c r="AX130" s="24">
        <v>1</v>
      </c>
      <c r="AY130" s="24">
        <v>4</v>
      </c>
      <c r="AZ130" s="24">
        <v>1</v>
      </c>
      <c r="BA130" s="24">
        <v>1</v>
      </c>
      <c r="BB130" s="23"/>
      <c r="BC130" s="23"/>
      <c r="BD130" s="23"/>
      <c r="BE130" s="24">
        <v>5</v>
      </c>
      <c r="BF130" s="24">
        <v>3</v>
      </c>
      <c r="BG130" s="24">
        <v>3</v>
      </c>
      <c r="BH130" s="24">
        <v>3</v>
      </c>
      <c r="BI130" s="24">
        <v>4</v>
      </c>
      <c r="BJ130" s="24">
        <v>4</v>
      </c>
      <c r="BK130" s="24" t="s">
        <v>931</v>
      </c>
      <c r="BL130" s="24" t="s">
        <v>931</v>
      </c>
      <c r="BM130" s="24" t="s">
        <v>931</v>
      </c>
      <c r="BN130" s="24" t="s">
        <v>931</v>
      </c>
      <c r="BO130" s="24" t="s">
        <v>151</v>
      </c>
      <c r="BP130" s="24" t="s">
        <v>931</v>
      </c>
      <c r="BQ130" s="24" t="s">
        <v>931</v>
      </c>
      <c r="BR130" s="24" t="s">
        <v>931</v>
      </c>
      <c r="BS130" s="24" t="s">
        <v>931</v>
      </c>
      <c r="BT130" s="24" t="s">
        <v>931</v>
      </c>
      <c r="BU130" s="24" t="s">
        <v>151</v>
      </c>
      <c r="BV130" s="24" t="s">
        <v>150</v>
      </c>
      <c r="BW130" s="24" t="s">
        <v>1488</v>
      </c>
      <c r="BX130" s="24" t="s">
        <v>1495</v>
      </c>
      <c r="BY130" s="24" t="s">
        <v>163</v>
      </c>
      <c r="BZ130" s="24" t="s">
        <v>171</v>
      </c>
      <c r="CA130" s="24" t="s">
        <v>177</v>
      </c>
      <c r="CB130" s="24" t="s">
        <v>183</v>
      </c>
      <c r="CC130" s="23"/>
      <c r="CD130" s="24" t="s">
        <v>204</v>
      </c>
      <c r="CE130" s="24" t="s">
        <v>204</v>
      </c>
      <c r="CF130" s="24" t="s">
        <v>208</v>
      </c>
      <c r="CG130" s="24" t="s">
        <v>214</v>
      </c>
      <c r="CH130" s="24" t="s">
        <v>931</v>
      </c>
      <c r="CI130" s="23"/>
      <c r="CJ130" s="23"/>
      <c r="CK130" s="24">
        <v>1</v>
      </c>
      <c r="CL130" s="24">
        <v>1</v>
      </c>
      <c r="CM130" s="24">
        <v>1</v>
      </c>
      <c r="CN130" s="23"/>
    </row>
    <row r="131" spans="1:92" x14ac:dyDescent="0.2">
      <c r="A131" s="25">
        <v>42381.659507465272</v>
      </c>
      <c r="B131" s="24">
        <v>1</v>
      </c>
      <c r="C131" s="24">
        <v>5</v>
      </c>
      <c r="D131" s="24">
        <v>5</v>
      </c>
      <c r="E131" s="24">
        <v>5</v>
      </c>
      <c r="F131" s="24">
        <v>2</v>
      </c>
      <c r="G131" s="24">
        <v>5</v>
      </c>
      <c r="H131" s="24">
        <v>1</v>
      </c>
      <c r="I131" s="24">
        <v>4</v>
      </c>
      <c r="J131" s="24">
        <v>4</v>
      </c>
      <c r="K131" s="24">
        <v>5</v>
      </c>
      <c r="L131" s="24">
        <v>5</v>
      </c>
      <c r="M131" s="24">
        <v>2</v>
      </c>
      <c r="N131" s="24">
        <v>5</v>
      </c>
      <c r="O131" s="24">
        <v>2</v>
      </c>
      <c r="P131" s="24">
        <v>5</v>
      </c>
      <c r="Q131" s="24">
        <v>5</v>
      </c>
      <c r="R131" s="24">
        <v>4</v>
      </c>
      <c r="S131" s="24">
        <v>1</v>
      </c>
      <c r="T131" s="24">
        <v>2</v>
      </c>
      <c r="U131" s="23"/>
      <c r="V131" s="23"/>
      <c r="W131" s="24">
        <v>2</v>
      </c>
      <c r="X131" s="24">
        <v>1</v>
      </c>
      <c r="Y131" s="24">
        <v>2</v>
      </c>
      <c r="Z131" s="24">
        <v>1</v>
      </c>
      <c r="AA131" s="24">
        <v>1</v>
      </c>
      <c r="AB131" s="24">
        <v>3</v>
      </c>
      <c r="AC131" s="24">
        <v>1</v>
      </c>
      <c r="AD131" s="24">
        <v>1</v>
      </c>
      <c r="AE131" s="24">
        <v>1</v>
      </c>
      <c r="AF131" s="24">
        <v>2</v>
      </c>
      <c r="AG131" s="24">
        <v>3</v>
      </c>
      <c r="AH131" s="24">
        <v>1</v>
      </c>
      <c r="AI131" s="24">
        <v>2</v>
      </c>
      <c r="AJ131" s="24">
        <v>2</v>
      </c>
      <c r="AK131" s="24">
        <v>5</v>
      </c>
      <c r="AL131" s="24">
        <v>2</v>
      </c>
      <c r="AM131" s="24">
        <v>1</v>
      </c>
      <c r="AN131" s="24">
        <v>5</v>
      </c>
      <c r="AO131" s="24">
        <v>2</v>
      </c>
      <c r="AP131" s="24">
        <v>2</v>
      </c>
      <c r="AQ131" s="24">
        <v>1</v>
      </c>
      <c r="AR131" s="24">
        <v>5</v>
      </c>
      <c r="AS131" s="24">
        <v>5</v>
      </c>
      <c r="AT131" s="24">
        <v>2</v>
      </c>
      <c r="AU131" s="24">
        <v>5</v>
      </c>
      <c r="AV131" s="24">
        <v>2</v>
      </c>
      <c r="AW131" s="24">
        <v>5</v>
      </c>
      <c r="AX131" s="24">
        <v>5</v>
      </c>
      <c r="AY131" s="24">
        <v>2</v>
      </c>
      <c r="AZ131" s="24">
        <v>1</v>
      </c>
      <c r="BA131" s="24">
        <v>1</v>
      </c>
      <c r="BB131" s="23"/>
      <c r="BC131" s="23"/>
      <c r="BD131" s="23"/>
      <c r="BE131" s="24">
        <v>3</v>
      </c>
      <c r="BF131" s="24">
        <v>4</v>
      </c>
      <c r="BG131" s="24">
        <v>3</v>
      </c>
      <c r="BH131" s="24">
        <v>3</v>
      </c>
      <c r="BI131" s="24">
        <v>4</v>
      </c>
      <c r="BJ131" s="24">
        <v>5</v>
      </c>
      <c r="BK131" s="24" t="s">
        <v>931</v>
      </c>
      <c r="BL131" s="24" t="s">
        <v>931</v>
      </c>
      <c r="BM131" s="24" t="s">
        <v>151</v>
      </c>
      <c r="BN131" s="24" t="s">
        <v>1485</v>
      </c>
      <c r="BO131" s="24" t="s">
        <v>151</v>
      </c>
      <c r="BP131" s="24" t="s">
        <v>931</v>
      </c>
      <c r="BQ131" s="24" t="s">
        <v>931</v>
      </c>
      <c r="BR131" s="24" t="s">
        <v>151</v>
      </c>
      <c r="BS131" s="24" t="s">
        <v>151</v>
      </c>
      <c r="BT131" s="24" t="s">
        <v>931</v>
      </c>
      <c r="BU131" s="24" t="s">
        <v>151</v>
      </c>
      <c r="BV131" s="24" t="s">
        <v>1486</v>
      </c>
      <c r="BW131" s="24" t="s">
        <v>1662</v>
      </c>
      <c r="BX131" s="24" t="s">
        <v>1495</v>
      </c>
      <c r="BY131" s="24" t="s">
        <v>1663</v>
      </c>
      <c r="BZ131" s="24" t="s">
        <v>169</v>
      </c>
      <c r="CA131" s="24" t="s">
        <v>176</v>
      </c>
      <c r="CB131" s="24" t="s">
        <v>184</v>
      </c>
      <c r="CC131" s="24" t="s">
        <v>345</v>
      </c>
      <c r="CD131" s="24" t="s">
        <v>204</v>
      </c>
      <c r="CE131" s="24" t="s">
        <v>1664</v>
      </c>
      <c r="CF131" s="24" t="s">
        <v>208</v>
      </c>
      <c r="CG131" s="24" t="s">
        <v>214</v>
      </c>
      <c r="CH131" s="24" t="s">
        <v>151</v>
      </c>
      <c r="CI131" s="23"/>
      <c r="CJ131" s="24" t="s">
        <v>1665</v>
      </c>
      <c r="CK131" s="24">
        <v>1</v>
      </c>
      <c r="CL131" s="24">
        <v>1</v>
      </c>
      <c r="CM131" s="24">
        <v>1</v>
      </c>
      <c r="CN131" s="23"/>
    </row>
    <row r="132" spans="1:92" x14ac:dyDescent="0.2">
      <c r="A132" s="25">
        <v>42381.676622650462</v>
      </c>
      <c r="B132" s="24">
        <v>1</v>
      </c>
      <c r="C132" s="24">
        <v>1</v>
      </c>
      <c r="D132" s="24">
        <v>1</v>
      </c>
      <c r="E132" s="24">
        <v>2</v>
      </c>
      <c r="F132" s="24">
        <v>3</v>
      </c>
      <c r="G132" s="24">
        <v>5</v>
      </c>
      <c r="H132" s="24">
        <v>2</v>
      </c>
      <c r="I132" s="24">
        <v>5</v>
      </c>
      <c r="J132" s="24">
        <v>3</v>
      </c>
      <c r="K132" s="24">
        <v>5</v>
      </c>
      <c r="L132" s="24">
        <v>5</v>
      </c>
      <c r="M132" s="24">
        <v>4</v>
      </c>
      <c r="N132" s="24">
        <v>1</v>
      </c>
      <c r="O132" s="24">
        <v>5</v>
      </c>
      <c r="P132" s="24">
        <v>1</v>
      </c>
      <c r="Q132" s="24">
        <v>5</v>
      </c>
      <c r="R132" s="24">
        <v>5</v>
      </c>
      <c r="S132" s="24">
        <v>1</v>
      </c>
      <c r="T132" s="24">
        <v>3</v>
      </c>
      <c r="U132" s="23"/>
      <c r="V132" s="23"/>
      <c r="W132" s="24">
        <v>1</v>
      </c>
      <c r="X132" s="24">
        <v>3</v>
      </c>
      <c r="Y132" s="24">
        <v>3</v>
      </c>
      <c r="Z132" s="24">
        <v>4</v>
      </c>
      <c r="AA132" s="24">
        <v>2</v>
      </c>
      <c r="AB132" s="24">
        <v>3</v>
      </c>
      <c r="AC132" s="24">
        <v>2</v>
      </c>
      <c r="AD132" s="24">
        <v>3</v>
      </c>
      <c r="AE132" s="24">
        <v>3</v>
      </c>
      <c r="AF132" s="24">
        <v>2</v>
      </c>
      <c r="AG132" s="24">
        <v>3</v>
      </c>
      <c r="AH132" s="24">
        <v>4</v>
      </c>
      <c r="AI132" s="24">
        <v>4</v>
      </c>
      <c r="AJ132" s="24">
        <v>1</v>
      </c>
      <c r="AK132" s="24">
        <v>1</v>
      </c>
      <c r="AL132" s="24">
        <v>1</v>
      </c>
      <c r="AM132" s="24">
        <v>1</v>
      </c>
      <c r="AN132" s="24">
        <v>5</v>
      </c>
      <c r="AO132" s="24">
        <v>3</v>
      </c>
      <c r="AP132" s="24">
        <v>4</v>
      </c>
      <c r="AQ132" s="24">
        <v>4</v>
      </c>
      <c r="AR132" s="24">
        <v>5</v>
      </c>
      <c r="AS132" s="24">
        <v>5</v>
      </c>
      <c r="AT132" s="24">
        <v>1</v>
      </c>
      <c r="AU132" s="24">
        <v>2</v>
      </c>
      <c r="AV132" s="24">
        <v>5</v>
      </c>
      <c r="AW132" s="24">
        <v>1</v>
      </c>
      <c r="AX132" s="24">
        <v>5</v>
      </c>
      <c r="AY132" s="24">
        <v>5</v>
      </c>
      <c r="AZ132" s="24">
        <v>1</v>
      </c>
      <c r="BA132" s="24">
        <v>3</v>
      </c>
      <c r="BB132" s="23"/>
      <c r="BC132" s="23"/>
      <c r="BD132" s="23"/>
      <c r="BE132" s="24">
        <v>5</v>
      </c>
      <c r="BF132" s="24">
        <v>4</v>
      </c>
      <c r="BG132" s="24">
        <v>4</v>
      </c>
      <c r="BH132" s="24">
        <v>4</v>
      </c>
      <c r="BI132" s="24">
        <v>4</v>
      </c>
      <c r="BJ132" s="24">
        <v>5</v>
      </c>
      <c r="BK132" s="24" t="s">
        <v>931</v>
      </c>
      <c r="BL132" s="24" t="s">
        <v>151</v>
      </c>
      <c r="BM132" s="24" t="s">
        <v>151</v>
      </c>
      <c r="BN132" s="24" t="s">
        <v>151</v>
      </c>
      <c r="BO132" s="24" t="s">
        <v>931</v>
      </c>
      <c r="BP132" s="24" t="s">
        <v>151</v>
      </c>
      <c r="BQ132" s="24" t="s">
        <v>931</v>
      </c>
      <c r="BR132" s="24" t="s">
        <v>931</v>
      </c>
      <c r="BS132" s="24" t="s">
        <v>151</v>
      </c>
      <c r="BT132" s="24" t="s">
        <v>151</v>
      </c>
      <c r="BU132" s="24" t="s">
        <v>151</v>
      </c>
      <c r="BV132" s="24" t="s">
        <v>146</v>
      </c>
      <c r="BW132" s="24" t="s">
        <v>1488</v>
      </c>
      <c r="BX132" s="24" t="s">
        <v>1495</v>
      </c>
      <c r="BY132" s="24" t="s">
        <v>163</v>
      </c>
      <c r="BZ132" s="24" t="s">
        <v>169</v>
      </c>
      <c r="CA132" s="24" t="s">
        <v>176</v>
      </c>
      <c r="CB132" s="24" t="s">
        <v>183</v>
      </c>
      <c r="CC132" s="24" t="s">
        <v>1666</v>
      </c>
      <c r="CD132" s="24" t="s">
        <v>205</v>
      </c>
      <c r="CE132" s="24" t="s">
        <v>733</v>
      </c>
      <c r="CF132" s="24" t="s">
        <v>208</v>
      </c>
      <c r="CG132" s="24" t="s">
        <v>214</v>
      </c>
      <c r="CH132" s="24" t="s">
        <v>151</v>
      </c>
      <c r="CI132" s="23"/>
      <c r="CJ132" s="23"/>
      <c r="CK132" s="24">
        <v>1</v>
      </c>
      <c r="CL132" s="24">
        <v>1</v>
      </c>
      <c r="CM132" s="24">
        <v>3</v>
      </c>
      <c r="CN132" s="23"/>
    </row>
    <row r="133" spans="1:92" x14ac:dyDescent="0.2">
      <c r="A133" s="25">
        <v>42381.678784791671</v>
      </c>
      <c r="B133" s="24">
        <v>1</v>
      </c>
      <c r="C133" s="24">
        <v>5</v>
      </c>
      <c r="D133" s="24">
        <v>4</v>
      </c>
      <c r="E133" s="24">
        <v>1</v>
      </c>
      <c r="F133" s="24">
        <v>1</v>
      </c>
      <c r="G133" s="24">
        <v>1</v>
      </c>
      <c r="H133" s="24">
        <v>1</v>
      </c>
      <c r="I133" s="24">
        <v>1</v>
      </c>
      <c r="J133" s="24">
        <v>5</v>
      </c>
      <c r="K133" s="24">
        <v>3</v>
      </c>
      <c r="L133" s="24">
        <v>5</v>
      </c>
      <c r="M133" s="24">
        <v>2</v>
      </c>
      <c r="N133" s="24">
        <v>1</v>
      </c>
      <c r="O133" s="24">
        <v>5</v>
      </c>
      <c r="P133" s="24">
        <v>1</v>
      </c>
      <c r="Q133" s="24">
        <v>5</v>
      </c>
      <c r="R133" s="24">
        <v>5</v>
      </c>
      <c r="S133" s="24">
        <v>1</v>
      </c>
      <c r="T133" s="24">
        <v>3</v>
      </c>
      <c r="U133" s="23"/>
      <c r="V133" s="23"/>
      <c r="W133" s="24">
        <v>1</v>
      </c>
      <c r="X133" s="24">
        <v>1</v>
      </c>
      <c r="Y133" s="24">
        <v>3</v>
      </c>
      <c r="Z133" s="24">
        <v>4</v>
      </c>
      <c r="AA133" s="24">
        <v>1</v>
      </c>
      <c r="AB133" s="24">
        <v>1</v>
      </c>
      <c r="AC133" s="24">
        <v>3</v>
      </c>
      <c r="AD133" s="24">
        <v>2</v>
      </c>
      <c r="AE133" s="24">
        <v>2</v>
      </c>
      <c r="AF133" s="24">
        <v>4</v>
      </c>
      <c r="AG133" s="24">
        <v>3</v>
      </c>
      <c r="AH133" s="24">
        <v>4</v>
      </c>
      <c r="AI133" s="24">
        <v>2</v>
      </c>
      <c r="AJ133" s="24">
        <v>2</v>
      </c>
      <c r="AK133" s="24">
        <v>5</v>
      </c>
      <c r="AL133" s="24">
        <v>3</v>
      </c>
      <c r="AM133" s="24">
        <v>1</v>
      </c>
      <c r="AN133" s="24">
        <v>5</v>
      </c>
      <c r="AO133" s="24">
        <v>1</v>
      </c>
      <c r="AP133" s="24">
        <v>3</v>
      </c>
      <c r="AQ133" s="24">
        <v>5</v>
      </c>
      <c r="AR133" s="24">
        <v>2</v>
      </c>
      <c r="AS133" s="24">
        <v>5</v>
      </c>
      <c r="AT133" s="24">
        <v>3</v>
      </c>
      <c r="AU133" s="24">
        <v>1</v>
      </c>
      <c r="AV133" s="24">
        <v>5</v>
      </c>
      <c r="AW133" s="24">
        <v>1</v>
      </c>
      <c r="AX133" s="24">
        <v>4</v>
      </c>
      <c r="AY133" s="24">
        <v>5</v>
      </c>
      <c r="AZ133" s="24">
        <v>1</v>
      </c>
      <c r="BA133" s="24">
        <v>2</v>
      </c>
      <c r="BB133" s="23"/>
      <c r="BC133" s="23"/>
      <c r="BD133" s="23"/>
      <c r="BE133" s="24">
        <v>5</v>
      </c>
      <c r="BF133" s="24">
        <v>5</v>
      </c>
      <c r="BG133" s="24">
        <v>5</v>
      </c>
      <c r="BH133" s="24">
        <v>5</v>
      </c>
      <c r="BI133" s="24">
        <v>5</v>
      </c>
      <c r="BJ133" s="24">
        <v>5</v>
      </c>
      <c r="BK133" s="24" t="s">
        <v>151</v>
      </c>
      <c r="BL133" s="24" t="s">
        <v>931</v>
      </c>
      <c r="BM133" s="24" t="s">
        <v>151</v>
      </c>
      <c r="BN133" s="24" t="s">
        <v>931</v>
      </c>
      <c r="BO133" s="24" t="s">
        <v>151</v>
      </c>
      <c r="BP133" s="24" t="s">
        <v>151</v>
      </c>
      <c r="BQ133" s="24" t="s">
        <v>151</v>
      </c>
      <c r="BR133" s="24" t="s">
        <v>151</v>
      </c>
      <c r="BS133" s="24" t="s">
        <v>151</v>
      </c>
      <c r="BT133" s="24" t="s">
        <v>151</v>
      </c>
      <c r="BU133" s="24" t="s">
        <v>151</v>
      </c>
      <c r="BV133" s="24" t="s">
        <v>150</v>
      </c>
      <c r="BW133" s="24" t="s">
        <v>1565</v>
      </c>
      <c r="BX133" s="24" t="s">
        <v>1495</v>
      </c>
      <c r="BY133" s="24" t="s">
        <v>162</v>
      </c>
      <c r="BZ133" s="24" t="s">
        <v>172</v>
      </c>
      <c r="CA133" s="24" t="s">
        <v>176</v>
      </c>
      <c r="CB133" s="24" t="s">
        <v>183</v>
      </c>
      <c r="CC133" s="24" t="s">
        <v>1667</v>
      </c>
      <c r="CD133" s="24" t="s">
        <v>202</v>
      </c>
      <c r="CE133" s="24" t="s">
        <v>203</v>
      </c>
      <c r="CF133" s="24" t="s">
        <v>208</v>
      </c>
      <c r="CG133" s="24" t="s">
        <v>214</v>
      </c>
      <c r="CH133" s="24" t="s">
        <v>931</v>
      </c>
      <c r="CI133" s="23"/>
      <c r="CJ133" s="24" t="s">
        <v>1668</v>
      </c>
      <c r="CK133" s="24">
        <v>5</v>
      </c>
      <c r="CL133" s="24">
        <v>4</v>
      </c>
      <c r="CM133" s="24" t="s">
        <v>5</v>
      </c>
      <c r="CN133" s="23"/>
    </row>
    <row r="134" spans="1:92" x14ac:dyDescent="0.2">
      <c r="A134" s="25">
        <v>42381.702292800925</v>
      </c>
      <c r="B134" s="24">
        <v>2</v>
      </c>
      <c r="C134" s="24">
        <v>4</v>
      </c>
      <c r="D134" s="24">
        <v>4</v>
      </c>
      <c r="E134" s="24">
        <v>4</v>
      </c>
      <c r="F134" s="24">
        <v>4</v>
      </c>
      <c r="G134" s="24">
        <v>5</v>
      </c>
      <c r="H134" s="24">
        <v>3</v>
      </c>
      <c r="I134" s="24">
        <v>2</v>
      </c>
      <c r="J134" s="24">
        <v>2</v>
      </c>
      <c r="K134" s="24">
        <v>3</v>
      </c>
      <c r="L134" s="24">
        <v>3</v>
      </c>
      <c r="M134" s="24">
        <v>3</v>
      </c>
      <c r="N134" s="24">
        <v>2</v>
      </c>
      <c r="O134" s="24">
        <v>4</v>
      </c>
      <c r="P134" s="24">
        <v>3</v>
      </c>
      <c r="Q134" s="24">
        <v>4</v>
      </c>
      <c r="R134" s="24">
        <v>3</v>
      </c>
      <c r="S134" s="24">
        <v>1</v>
      </c>
      <c r="T134" s="24">
        <v>4</v>
      </c>
      <c r="U134" s="23"/>
      <c r="V134" s="23"/>
      <c r="W134" s="24">
        <v>4</v>
      </c>
      <c r="X134" s="24">
        <v>4</v>
      </c>
      <c r="Y134" s="24">
        <v>3</v>
      </c>
      <c r="Z134" s="24">
        <v>3</v>
      </c>
      <c r="AA134" s="24">
        <v>4</v>
      </c>
      <c r="AB134" s="24">
        <v>4</v>
      </c>
      <c r="AC134" s="24">
        <v>3</v>
      </c>
      <c r="AD134" s="24">
        <v>3</v>
      </c>
      <c r="AE134" s="24">
        <v>4</v>
      </c>
      <c r="AF134" s="24">
        <v>4</v>
      </c>
      <c r="AG134" s="24">
        <v>4</v>
      </c>
      <c r="AH134" s="24">
        <v>3</v>
      </c>
      <c r="AI134" s="24">
        <v>3</v>
      </c>
      <c r="AJ134" s="24">
        <v>3</v>
      </c>
      <c r="AK134" s="24">
        <v>4</v>
      </c>
      <c r="AL134" s="24">
        <v>4</v>
      </c>
      <c r="AM134" s="24">
        <v>5</v>
      </c>
      <c r="AN134" s="24">
        <v>5</v>
      </c>
      <c r="AO134" s="24">
        <v>2</v>
      </c>
      <c r="AP134" s="24">
        <v>3</v>
      </c>
      <c r="AQ134" s="24">
        <v>2</v>
      </c>
      <c r="AR134" s="24">
        <v>4</v>
      </c>
      <c r="AS134" s="24">
        <v>3</v>
      </c>
      <c r="AT134" s="24">
        <v>5</v>
      </c>
      <c r="AU134" s="24">
        <v>2</v>
      </c>
      <c r="AV134" s="24">
        <v>3</v>
      </c>
      <c r="AW134" s="24">
        <v>3</v>
      </c>
      <c r="AX134" s="24">
        <v>4</v>
      </c>
      <c r="AY134" s="24">
        <v>2</v>
      </c>
      <c r="AZ134" s="24">
        <v>1</v>
      </c>
      <c r="BA134" s="24">
        <v>3</v>
      </c>
      <c r="BB134" s="23"/>
      <c r="BC134" s="23"/>
      <c r="BD134" s="23"/>
      <c r="BE134" s="24">
        <v>4</v>
      </c>
      <c r="BF134" s="24">
        <v>4</v>
      </c>
      <c r="BG134" s="24">
        <v>5</v>
      </c>
      <c r="BH134" s="24">
        <v>3</v>
      </c>
      <c r="BI134" s="24">
        <v>4</v>
      </c>
      <c r="BJ134" s="24">
        <v>3</v>
      </c>
      <c r="BK134" s="24" t="s">
        <v>151</v>
      </c>
      <c r="BL134" s="24" t="s">
        <v>931</v>
      </c>
      <c r="BM134" s="24" t="s">
        <v>931</v>
      </c>
      <c r="BN134" s="24" t="s">
        <v>151</v>
      </c>
      <c r="BO134" s="24" t="s">
        <v>151</v>
      </c>
      <c r="BP134" s="24" t="s">
        <v>931</v>
      </c>
      <c r="BQ134" s="24" t="s">
        <v>151</v>
      </c>
      <c r="BR134" s="24" t="s">
        <v>931</v>
      </c>
      <c r="BS134" s="24" t="s">
        <v>931</v>
      </c>
      <c r="BT134" s="24" t="s">
        <v>931</v>
      </c>
      <c r="BU134" s="24" t="s">
        <v>151</v>
      </c>
      <c r="BV134" s="24" t="s">
        <v>150</v>
      </c>
      <c r="BW134" s="24" t="s">
        <v>1488</v>
      </c>
      <c r="BX134" s="24" t="s">
        <v>1503</v>
      </c>
      <c r="BY134" s="24" t="s">
        <v>163</v>
      </c>
      <c r="BZ134" s="24" t="s">
        <v>171</v>
      </c>
      <c r="CA134" s="24" t="s">
        <v>176</v>
      </c>
      <c r="CB134" s="24" t="s">
        <v>183</v>
      </c>
      <c r="CC134" s="24" t="s">
        <v>1669</v>
      </c>
      <c r="CD134" s="24" t="s">
        <v>202</v>
      </c>
      <c r="CE134" s="24" t="s">
        <v>317</v>
      </c>
      <c r="CF134" s="24" t="s">
        <v>208</v>
      </c>
      <c r="CG134" s="24" t="s">
        <v>214</v>
      </c>
      <c r="CH134" s="24" t="s">
        <v>931</v>
      </c>
      <c r="CI134" s="23"/>
      <c r="CJ134" s="23"/>
      <c r="CK134" s="24">
        <v>2</v>
      </c>
      <c r="CL134" s="24">
        <v>3</v>
      </c>
      <c r="CM134" s="24">
        <v>2</v>
      </c>
      <c r="CN134" s="23"/>
    </row>
    <row r="135" spans="1:92" x14ac:dyDescent="0.2">
      <c r="A135" s="25">
        <v>42381.708113506946</v>
      </c>
      <c r="B135" s="24">
        <v>1</v>
      </c>
      <c r="C135" s="24">
        <v>3</v>
      </c>
      <c r="D135" s="24">
        <v>4</v>
      </c>
      <c r="E135" s="24">
        <v>1</v>
      </c>
      <c r="F135" s="24">
        <v>3</v>
      </c>
      <c r="G135" s="24">
        <v>4</v>
      </c>
      <c r="H135" s="24">
        <v>4</v>
      </c>
      <c r="I135" s="24">
        <v>1</v>
      </c>
      <c r="J135" s="24">
        <v>1</v>
      </c>
      <c r="K135" s="24">
        <v>1</v>
      </c>
      <c r="L135" s="24">
        <v>2</v>
      </c>
      <c r="M135" s="24">
        <v>4</v>
      </c>
      <c r="N135" s="24">
        <v>1</v>
      </c>
      <c r="O135" s="24">
        <v>3</v>
      </c>
      <c r="P135" s="24">
        <v>4</v>
      </c>
      <c r="Q135" s="24">
        <v>1</v>
      </c>
      <c r="R135" s="24">
        <v>1</v>
      </c>
      <c r="S135" s="24">
        <v>1</v>
      </c>
      <c r="T135" s="24">
        <v>4</v>
      </c>
      <c r="U135" s="23"/>
      <c r="V135" s="23"/>
      <c r="W135" s="24" t="s">
        <v>5</v>
      </c>
      <c r="X135" s="24" t="s">
        <v>5</v>
      </c>
      <c r="Y135" s="24" t="s">
        <v>5</v>
      </c>
      <c r="Z135" s="24" t="s">
        <v>5</v>
      </c>
      <c r="AA135" s="24" t="s">
        <v>5</v>
      </c>
      <c r="AB135" s="24" t="s">
        <v>5</v>
      </c>
      <c r="AC135" s="24" t="s">
        <v>5</v>
      </c>
      <c r="AD135" s="24" t="s">
        <v>5</v>
      </c>
      <c r="AE135" s="24" t="s">
        <v>5</v>
      </c>
      <c r="AF135" s="24" t="s">
        <v>5</v>
      </c>
      <c r="AG135" s="24" t="s">
        <v>5</v>
      </c>
      <c r="AH135" s="24" t="s">
        <v>5</v>
      </c>
      <c r="AI135" s="24" t="s">
        <v>5</v>
      </c>
      <c r="AJ135" s="24">
        <v>1</v>
      </c>
      <c r="AK135" s="24">
        <v>3</v>
      </c>
      <c r="AL135" s="24">
        <v>1</v>
      </c>
      <c r="AM135" s="24">
        <v>3</v>
      </c>
      <c r="AN135" s="24">
        <v>5</v>
      </c>
      <c r="AO135" s="24">
        <v>5</v>
      </c>
      <c r="AP135" s="24">
        <v>1</v>
      </c>
      <c r="AQ135" s="24">
        <v>1</v>
      </c>
      <c r="AR135" s="24">
        <v>1</v>
      </c>
      <c r="AS135" s="24">
        <v>1</v>
      </c>
      <c r="AT135" s="24">
        <v>4</v>
      </c>
      <c r="AU135" s="24">
        <v>1</v>
      </c>
      <c r="AV135" s="24">
        <v>1</v>
      </c>
      <c r="AW135" s="24">
        <v>3</v>
      </c>
      <c r="AX135" s="24">
        <v>2</v>
      </c>
      <c r="AY135" s="24">
        <v>1</v>
      </c>
      <c r="AZ135" s="24">
        <v>1</v>
      </c>
      <c r="BA135" s="24">
        <v>3</v>
      </c>
      <c r="BB135" s="23"/>
      <c r="BC135" s="23"/>
      <c r="BD135" s="23"/>
      <c r="BE135" s="24">
        <v>4</v>
      </c>
      <c r="BF135" s="24">
        <v>4</v>
      </c>
      <c r="BG135" s="24">
        <v>4</v>
      </c>
      <c r="BH135" s="24">
        <v>4</v>
      </c>
      <c r="BI135" s="24">
        <v>4</v>
      </c>
      <c r="BJ135" s="24">
        <v>4</v>
      </c>
      <c r="BK135" s="24" t="s">
        <v>151</v>
      </c>
      <c r="BL135" s="24" t="s">
        <v>151</v>
      </c>
      <c r="BM135" s="24" t="s">
        <v>151</v>
      </c>
      <c r="BN135" s="24" t="s">
        <v>151</v>
      </c>
      <c r="BO135" s="24" t="s">
        <v>151</v>
      </c>
      <c r="BP135" s="24" t="s">
        <v>151</v>
      </c>
      <c r="BQ135" s="24" t="s">
        <v>151</v>
      </c>
      <c r="BR135" s="24" t="s">
        <v>151</v>
      </c>
      <c r="BS135" s="24" t="s">
        <v>151</v>
      </c>
      <c r="BT135" s="24" t="s">
        <v>151</v>
      </c>
      <c r="BU135" s="24" t="s">
        <v>151</v>
      </c>
      <c r="BV135" s="24" t="s">
        <v>1498</v>
      </c>
      <c r="BW135" s="24" t="s">
        <v>1487</v>
      </c>
      <c r="BX135" s="24" t="s">
        <v>920</v>
      </c>
      <c r="BY135" s="24" t="s">
        <v>163</v>
      </c>
      <c r="BZ135" s="24" t="s">
        <v>170</v>
      </c>
      <c r="CA135" s="24" t="s">
        <v>176</v>
      </c>
      <c r="CB135" s="24" t="s">
        <v>184</v>
      </c>
      <c r="CC135" s="24" t="s">
        <v>1265</v>
      </c>
      <c r="CD135" s="24" t="s">
        <v>202</v>
      </c>
      <c r="CE135" s="24" t="s">
        <v>320</v>
      </c>
      <c r="CF135" s="24" t="s">
        <v>208</v>
      </c>
      <c r="CG135" s="24" t="s">
        <v>214</v>
      </c>
      <c r="CH135" s="24" t="s">
        <v>151</v>
      </c>
      <c r="CI135" s="23"/>
      <c r="CJ135" s="23"/>
      <c r="CK135" s="24">
        <v>3</v>
      </c>
      <c r="CL135" s="24">
        <v>3</v>
      </c>
      <c r="CM135" s="24">
        <v>1</v>
      </c>
      <c r="CN135" s="23"/>
    </row>
    <row r="136" spans="1:92" x14ac:dyDescent="0.2">
      <c r="A136" s="25">
        <v>42381.712211817125</v>
      </c>
      <c r="B136" s="24">
        <v>3</v>
      </c>
      <c r="C136" s="24">
        <v>4</v>
      </c>
      <c r="D136" s="24">
        <v>5</v>
      </c>
      <c r="E136" s="24">
        <v>1</v>
      </c>
      <c r="F136" s="24">
        <v>3</v>
      </c>
      <c r="G136" s="24">
        <v>5</v>
      </c>
      <c r="H136" s="24">
        <v>2</v>
      </c>
      <c r="I136" s="24">
        <v>5</v>
      </c>
      <c r="J136" s="24">
        <v>4</v>
      </c>
      <c r="K136" s="24">
        <v>2</v>
      </c>
      <c r="L136" s="24">
        <v>2</v>
      </c>
      <c r="M136" s="24">
        <v>4</v>
      </c>
      <c r="N136" s="24">
        <v>3</v>
      </c>
      <c r="O136" s="24">
        <v>4</v>
      </c>
      <c r="P136" s="24">
        <v>5</v>
      </c>
      <c r="Q136" s="24">
        <v>5</v>
      </c>
      <c r="R136" s="24">
        <v>3</v>
      </c>
      <c r="S136" s="24">
        <v>3</v>
      </c>
      <c r="T136" s="24">
        <v>2</v>
      </c>
      <c r="U136" s="23"/>
      <c r="V136" s="23"/>
      <c r="W136" s="24">
        <v>4</v>
      </c>
      <c r="X136" s="24">
        <v>3</v>
      </c>
      <c r="Y136" s="24">
        <v>5</v>
      </c>
      <c r="Z136" s="24">
        <v>4</v>
      </c>
      <c r="AA136" s="24">
        <v>4</v>
      </c>
      <c r="AB136" s="24">
        <v>1</v>
      </c>
      <c r="AC136" s="24">
        <v>4</v>
      </c>
      <c r="AD136" s="24">
        <v>1</v>
      </c>
      <c r="AE136" s="24">
        <v>2</v>
      </c>
      <c r="AF136" s="24">
        <v>4</v>
      </c>
      <c r="AG136" s="24">
        <v>5</v>
      </c>
      <c r="AH136" s="24">
        <v>4</v>
      </c>
      <c r="AI136" s="24">
        <v>3</v>
      </c>
      <c r="AJ136" s="24">
        <v>3</v>
      </c>
      <c r="AK136" s="24">
        <v>5</v>
      </c>
      <c r="AL136" s="24">
        <v>2</v>
      </c>
      <c r="AM136" s="24">
        <v>4</v>
      </c>
      <c r="AN136" s="24">
        <v>5</v>
      </c>
      <c r="AO136" s="24">
        <v>2</v>
      </c>
      <c r="AP136" s="24">
        <v>5</v>
      </c>
      <c r="AQ136" s="24">
        <v>5</v>
      </c>
      <c r="AR136" s="24">
        <v>2</v>
      </c>
      <c r="AS136" s="24">
        <v>3</v>
      </c>
      <c r="AT136" s="24">
        <v>4</v>
      </c>
      <c r="AU136" s="24">
        <v>3</v>
      </c>
      <c r="AV136" s="24">
        <v>5</v>
      </c>
      <c r="AW136" s="24">
        <v>5</v>
      </c>
      <c r="AX136" s="24">
        <v>4</v>
      </c>
      <c r="AY136" s="24">
        <v>4</v>
      </c>
      <c r="AZ136" s="24">
        <v>3</v>
      </c>
      <c r="BA136" s="24">
        <v>2</v>
      </c>
      <c r="BB136" s="23"/>
      <c r="BC136" s="23"/>
      <c r="BD136" s="23"/>
      <c r="BE136" s="24">
        <v>5</v>
      </c>
      <c r="BF136" s="24">
        <v>5</v>
      </c>
      <c r="BG136" s="24">
        <v>4</v>
      </c>
      <c r="BH136" s="24">
        <v>4</v>
      </c>
      <c r="BI136" s="24">
        <v>2</v>
      </c>
      <c r="BJ136" s="24">
        <v>3</v>
      </c>
      <c r="BK136" s="24" t="s">
        <v>931</v>
      </c>
      <c r="BL136" s="24" t="s">
        <v>931</v>
      </c>
      <c r="BM136" s="24" t="s">
        <v>151</v>
      </c>
      <c r="BN136" s="24" t="s">
        <v>1485</v>
      </c>
      <c r="BO136" s="24" t="s">
        <v>151</v>
      </c>
      <c r="BP136" s="24" t="s">
        <v>151</v>
      </c>
      <c r="BQ136" s="24" t="s">
        <v>931</v>
      </c>
      <c r="BR136" s="24" t="s">
        <v>1485</v>
      </c>
      <c r="BS136" s="24" t="s">
        <v>1485</v>
      </c>
      <c r="BT136" s="24" t="s">
        <v>1485</v>
      </c>
      <c r="BU136" s="24" t="s">
        <v>151</v>
      </c>
      <c r="BV136" s="24" t="s">
        <v>150</v>
      </c>
      <c r="BW136" s="24" t="s">
        <v>1488</v>
      </c>
      <c r="BX136" s="24" t="s">
        <v>1495</v>
      </c>
      <c r="BY136" s="24" t="s">
        <v>162</v>
      </c>
      <c r="BZ136" s="24" t="s">
        <v>171</v>
      </c>
      <c r="CA136" s="24" t="s">
        <v>176</v>
      </c>
      <c r="CB136" s="23"/>
      <c r="CC136" s="24" t="s">
        <v>1670</v>
      </c>
      <c r="CD136" s="24" t="s">
        <v>202</v>
      </c>
      <c r="CE136" s="24" t="s">
        <v>854</v>
      </c>
      <c r="CF136" s="24" t="s">
        <v>1671</v>
      </c>
      <c r="CG136" s="24" t="s">
        <v>327</v>
      </c>
      <c r="CH136" s="24" t="s">
        <v>1485</v>
      </c>
      <c r="CI136" s="23"/>
      <c r="CJ136" s="24" t="s">
        <v>1672</v>
      </c>
      <c r="CK136" s="24">
        <v>3</v>
      </c>
      <c r="CL136" s="24">
        <v>2</v>
      </c>
      <c r="CM136" s="24">
        <v>1</v>
      </c>
      <c r="CN136" s="23"/>
    </row>
    <row r="137" spans="1:92" x14ac:dyDescent="0.2">
      <c r="A137" s="25">
        <v>42381.738701724535</v>
      </c>
      <c r="B137" s="24">
        <v>1</v>
      </c>
      <c r="C137" s="24">
        <v>2</v>
      </c>
      <c r="D137" s="24">
        <v>3</v>
      </c>
      <c r="E137" s="24">
        <v>2</v>
      </c>
      <c r="F137" s="24">
        <v>3</v>
      </c>
      <c r="G137" s="24">
        <v>4</v>
      </c>
      <c r="H137" s="24">
        <v>1</v>
      </c>
      <c r="I137" s="24">
        <v>4</v>
      </c>
      <c r="J137" s="24">
        <v>3</v>
      </c>
      <c r="K137" s="24">
        <v>3</v>
      </c>
      <c r="L137" s="24">
        <v>1</v>
      </c>
      <c r="M137" s="24">
        <v>1</v>
      </c>
      <c r="N137" s="24">
        <v>1</v>
      </c>
      <c r="O137" s="24">
        <v>4</v>
      </c>
      <c r="P137" s="24">
        <v>3</v>
      </c>
      <c r="Q137" s="24">
        <v>4</v>
      </c>
      <c r="R137" s="24">
        <v>3</v>
      </c>
      <c r="S137" s="24">
        <v>2</v>
      </c>
      <c r="T137" s="24">
        <v>2</v>
      </c>
      <c r="U137" s="23"/>
      <c r="V137" s="23"/>
      <c r="W137" s="24">
        <v>4</v>
      </c>
      <c r="X137" s="24">
        <v>4</v>
      </c>
      <c r="Y137" s="24">
        <v>4</v>
      </c>
      <c r="Z137" s="24">
        <v>4</v>
      </c>
      <c r="AA137" s="24">
        <v>4</v>
      </c>
      <c r="AB137" s="24">
        <v>4</v>
      </c>
      <c r="AC137" s="24">
        <v>4</v>
      </c>
      <c r="AD137" s="24">
        <v>3</v>
      </c>
      <c r="AE137" s="24">
        <v>3</v>
      </c>
      <c r="AF137" s="24">
        <v>4</v>
      </c>
      <c r="AG137" s="24">
        <v>3</v>
      </c>
      <c r="AH137" s="24">
        <v>3</v>
      </c>
      <c r="AI137" s="24">
        <v>4</v>
      </c>
      <c r="AJ137" s="24">
        <v>3</v>
      </c>
      <c r="AK137" s="24">
        <v>4</v>
      </c>
      <c r="AL137" s="24">
        <v>4</v>
      </c>
      <c r="AM137" s="24">
        <v>3</v>
      </c>
      <c r="AN137" s="24">
        <v>4</v>
      </c>
      <c r="AO137" s="24">
        <v>2</v>
      </c>
      <c r="AP137" s="24">
        <v>4</v>
      </c>
      <c r="AQ137" s="24">
        <v>3</v>
      </c>
      <c r="AR137" s="24">
        <v>3</v>
      </c>
      <c r="AS137" s="24">
        <v>2</v>
      </c>
      <c r="AT137" s="24">
        <v>2</v>
      </c>
      <c r="AU137" s="24">
        <v>2</v>
      </c>
      <c r="AV137" s="24">
        <v>5</v>
      </c>
      <c r="AW137" s="24">
        <v>3</v>
      </c>
      <c r="AX137" s="24">
        <v>4</v>
      </c>
      <c r="AY137" s="24">
        <v>3</v>
      </c>
      <c r="AZ137" s="24">
        <v>4</v>
      </c>
      <c r="BA137" s="24">
        <v>4</v>
      </c>
      <c r="BB137" s="23"/>
      <c r="BC137" s="23"/>
      <c r="BD137" s="23"/>
      <c r="BE137" s="24">
        <v>5</v>
      </c>
      <c r="BF137" s="24">
        <v>4</v>
      </c>
      <c r="BG137" s="24">
        <v>4</v>
      </c>
      <c r="BH137" s="24">
        <v>3</v>
      </c>
      <c r="BI137" s="24">
        <v>3</v>
      </c>
      <c r="BJ137" s="24">
        <v>3</v>
      </c>
      <c r="BK137" s="24" t="s">
        <v>151</v>
      </c>
      <c r="BL137" s="24" t="s">
        <v>151</v>
      </c>
      <c r="BM137" s="24" t="s">
        <v>1485</v>
      </c>
      <c r="BN137" s="24" t="s">
        <v>151</v>
      </c>
      <c r="BO137" s="24" t="s">
        <v>151</v>
      </c>
      <c r="BP137" s="24" t="s">
        <v>151</v>
      </c>
      <c r="BQ137" s="24" t="s">
        <v>1485</v>
      </c>
      <c r="BR137" s="24" t="s">
        <v>1485</v>
      </c>
      <c r="BS137" s="24" t="s">
        <v>151</v>
      </c>
      <c r="BT137" s="24" t="s">
        <v>151</v>
      </c>
      <c r="BU137" s="24" t="s">
        <v>145</v>
      </c>
      <c r="BV137" s="23"/>
      <c r="BW137" s="23"/>
      <c r="BX137" s="23"/>
      <c r="BY137" s="24" t="s">
        <v>163</v>
      </c>
      <c r="BZ137" s="24" t="s">
        <v>169</v>
      </c>
      <c r="CA137" s="24" t="s">
        <v>176</v>
      </c>
      <c r="CB137" s="24" t="s">
        <v>183</v>
      </c>
      <c r="CC137" s="24" t="s">
        <v>1673</v>
      </c>
      <c r="CD137" s="24" t="s">
        <v>203</v>
      </c>
      <c r="CE137" s="24" t="s">
        <v>346</v>
      </c>
      <c r="CF137" s="24" t="s">
        <v>209</v>
      </c>
      <c r="CG137" s="24" t="s">
        <v>215</v>
      </c>
      <c r="CH137" s="24" t="s">
        <v>151</v>
      </c>
      <c r="CI137" s="23"/>
      <c r="CJ137" s="24" t="s">
        <v>1674</v>
      </c>
      <c r="CK137" s="24">
        <v>4</v>
      </c>
      <c r="CL137" s="24">
        <v>4</v>
      </c>
      <c r="CM137" s="24">
        <v>1</v>
      </c>
      <c r="CN137" s="23"/>
    </row>
    <row r="138" spans="1:92" x14ac:dyDescent="0.2">
      <c r="A138" s="25">
        <v>42381.741065069444</v>
      </c>
      <c r="B138" s="24">
        <v>2</v>
      </c>
      <c r="C138" s="24">
        <v>5</v>
      </c>
      <c r="D138" s="24">
        <v>2</v>
      </c>
      <c r="E138" s="24">
        <v>2</v>
      </c>
      <c r="F138" s="24">
        <v>2</v>
      </c>
      <c r="G138" s="24">
        <v>4</v>
      </c>
      <c r="H138" s="24">
        <v>4</v>
      </c>
      <c r="I138" s="24">
        <v>4</v>
      </c>
      <c r="J138" s="24">
        <v>4</v>
      </c>
      <c r="K138" s="24">
        <v>3</v>
      </c>
      <c r="L138" s="24">
        <v>2</v>
      </c>
      <c r="M138" s="24">
        <v>2</v>
      </c>
      <c r="N138" s="24">
        <v>1</v>
      </c>
      <c r="O138" s="24">
        <v>3</v>
      </c>
      <c r="P138" s="24">
        <v>3</v>
      </c>
      <c r="Q138" s="24">
        <v>2</v>
      </c>
      <c r="R138" s="24">
        <v>4</v>
      </c>
      <c r="S138" s="24">
        <v>3</v>
      </c>
      <c r="T138" s="24">
        <v>5</v>
      </c>
      <c r="U138" s="23"/>
      <c r="V138" s="23"/>
      <c r="W138" s="24">
        <v>5</v>
      </c>
      <c r="X138" s="24">
        <v>2</v>
      </c>
      <c r="Y138" s="24">
        <v>4</v>
      </c>
      <c r="Z138" s="24">
        <v>5</v>
      </c>
      <c r="AA138" s="24">
        <v>4</v>
      </c>
      <c r="AB138" s="24">
        <v>4</v>
      </c>
      <c r="AC138" s="24">
        <v>4</v>
      </c>
      <c r="AD138" s="24">
        <v>3</v>
      </c>
      <c r="AE138" s="24">
        <v>3</v>
      </c>
      <c r="AF138" s="24">
        <v>4</v>
      </c>
      <c r="AG138" s="24">
        <v>3</v>
      </c>
      <c r="AH138" s="24">
        <v>5</v>
      </c>
      <c r="AI138" s="24">
        <v>4</v>
      </c>
      <c r="AJ138" s="24">
        <v>3</v>
      </c>
      <c r="AK138" s="24">
        <v>5</v>
      </c>
      <c r="AL138" s="24">
        <v>2</v>
      </c>
      <c r="AM138" s="24">
        <v>3</v>
      </c>
      <c r="AN138" s="24">
        <v>4</v>
      </c>
      <c r="AO138" s="24">
        <v>4</v>
      </c>
      <c r="AP138" s="24">
        <v>4</v>
      </c>
      <c r="AQ138" s="24">
        <v>4</v>
      </c>
      <c r="AR138" s="24">
        <v>3</v>
      </c>
      <c r="AS138" s="24">
        <v>2</v>
      </c>
      <c r="AT138" s="24">
        <v>4</v>
      </c>
      <c r="AU138" s="24">
        <v>1</v>
      </c>
      <c r="AV138" s="24">
        <v>3</v>
      </c>
      <c r="AW138" s="24">
        <v>3</v>
      </c>
      <c r="AX138" s="24">
        <v>3</v>
      </c>
      <c r="AY138" s="24">
        <v>4</v>
      </c>
      <c r="AZ138" s="24">
        <v>5</v>
      </c>
      <c r="BA138" s="24">
        <v>3</v>
      </c>
      <c r="BB138" s="23"/>
      <c r="BC138" s="23"/>
      <c r="BD138" s="23"/>
      <c r="BE138" s="24">
        <v>5</v>
      </c>
      <c r="BF138" s="24">
        <v>4</v>
      </c>
      <c r="BG138" s="24">
        <v>4</v>
      </c>
      <c r="BH138" s="24">
        <v>3</v>
      </c>
      <c r="BI138" s="24">
        <v>5</v>
      </c>
      <c r="BJ138" s="24">
        <v>4</v>
      </c>
      <c r="BK138" s="24" t="s">
        <v>931</v>
      </c>
      <c r="BL138" s="24" t="s">
        <v>151</v>
      </c>
      <c r="BM138" s="24" t="s">
        <v>151</v>
      </c>
      <c r="BN138" s="24" t="s">
        <v>151</v>
      </c>
      <c r="BO138" s="24" t="s">
        <v>151</v>
      </c>
      <c r="BP138" s="24" t="s">
        <v>931</v>
      </c>
      <c r="BQ138" s="24" t="s">
        <v>1485</v>
      </c>
      <c r="BR138" s="24" t="s">
        <v>151</v>
      </c>
      <c r="BS138" s="24" t="s">
        <v>151</v>
      </c>
      <c r="BT138" s="24" t="s">
        <v>151</v>
      </c>
      <c r="BU138" s="24" t="s">
        <v>151</v>
      </c>
      <c r="BV138" s="24" t="s">
        <v>1498</v>
      </c>
      <c r="BW138" s="24" t="s">
        <v>1488</v>
      </c>
      <c r="BX138" s="24" t="s">
        <v>937</v>
      </c>
      <c r="BY138" s="24" t="s">
        <v>163</v>
      </c>
      <c r="BZ138" s="24" t="s">
        <v>171</v>
      </c>
      <c r="CA138" s="24" t="s">
        <v>176</v>
      </c>
      <c r="CB138" s="24" t="s">
        <v>183</v>
      </c>
      <c r="CC138" s="24" t="s">
        <v>334</v>
      </c>
      <c r="CD138" s="24" t="s">
        <v>153</v>
      </c>
      <c r="CE138" s="24" t="s">
        <v>633</v>
      </c>
      <c r="CF138" s="24" t="s">
        <v>208</v>
      </c>
      <c r="CG138" s="24" t="s">
        <v>214</v>
      </c>
      <c r="CH138" s="24" t="s">
        <v>151</v>
      </c>
      <c r="CI138" s="23"/>
      <c r="CJ138" s="24" t="s">
        <v>1675</v>
      </c>
      <c r="CK138" s="24">
        <v>2</v>
      </c>
      <c r="CL138" s="24">
        <v>3</v>
      </c>
      <c r="CM138" s="24">
        <v>1</v>
      </c>
      <c r="CN138" s="23"/>
    </row>
    <row r="139" spans="1:92" x14ac:dyDescent="0.2">
      <c r="A139" s="25">
        <v>42381.83012515046</v>
      </c>
      <c r="B139" s="24">
        <v>3</v>
      </c>
      <c r="C139" s="24">
        <v>3</v>
      </c>
      <c r="D139" s="24">
        <v>3</v>
      </c>
      <c r="E139" s="24">
        <v>2</v>
      </c>
      <c r="F139" s="24">
        <v>3</v>
      </c>
      <c r="G139" s="24">
        <v>3</v>
      </c>
      <c r="H139" s="24">
        <v>2</v>
      </c>
      <c r="I139" s="24">
        <v>2</v>
      </c>
      <c r="J139" s="24">
        <v>1</v>
      </c>
      <c r="K139" s="24">
        <v>2</v>
      </c>
      <c r="L139" s="24">
        <v>4</v>
      </c>
      <c r="M139" s="24">
        <v>4</v>
      </c>
      <c r="N139" s="24">
        <v>3</v>
      </c>
      <c r="O139" s="24">
        <v>2</v>
      </c>
      <c r="P139" s="24">
        <v>2</v>
      </c>
      <c r="Q139" s="24">
        <v>3</v>
      </c>
      <c r="R139" s="24">
        <v>3</v>
      </c>
      <c r="S139" s="24">
        <v>1</v>
      </c>
      <c r="T139" s="24">
        <v>4</v>
      </c>
      <c r="U139" s="23"/>
      <c r="V139" s="23"/>
      <c r="W139" s="24">
        <v>5</v>
      </c>
      <c r="X139" s="24">
        <v>4</v>
      </c>
      <c r="Y139" s="24">
        <v>3</v>
      </c>
      <c r="Z139" s="24">
        <v>4</v>
      </c>
      <c r="AA139" s="24">
        <v>4</v>
      </c>
      <c r="AB139" s="24">
        <v>2</v>
      </c>
      <c r="AC139" s="24">
        <v>3</v>
      </c>
      <c r="AD139" s="24">
        <v>1</v>
      </c>
      <c r="AE139" s="24">
        <v>1</v>
      </c>
      <c r="AF139" s="24">
        <v>4</v>
      </c>
      <c r="AG139" s="24">
        <v>4</v>
      </c>
      <c r="AH139" s="24">
        <v>4</v>
      </c>
      <c r="AI139" s="24">
        <v>3</v>
      </c>
      <c r="AJ139" s="24">
        <v>2</v>
      </c>
      <c r="AK139" s="24">
        <v>4</v>
      </c>
      <c r="AL139" s="24">
        <v>3</v>
      </c>
      <c r="AM139" s="24">
        <v>2</v>
      </c>
      <c r="AN139" s="24">
        <v>2</v>
      </c>
      <c r="AO139" s="24">
        <v>1</v>
      </c>
      <c r="AP139" s="24">
        <v>1</v>
      </c>
      <c r="AQ139" s="24">
        <v>1</v>
      </c>
      <c r="AR139" s="24">
        <v>2</v>
      </c>
      <c r="AS139" s="24">
        <v>4</v>
      </c>
      <c r="AT139" s="24">
        <v>3</v>
      </c>
      <c r="AU139" s="24">
        <v>3</v>
      </c>
      <c r="AV139" s="24">
        <v>2</v>
      </c>
      <c r="AW139" s="24">
        <v>2</v>
      </c>
      <c r="AX139" s="24">
        <v>3</v>
      </c>
      <c r="AY139" s="24">
        <v>3</v>
      </c>
      <c r="AZ139" s="24">
        <v>1</v>
      </c>
      <c r="BA139" s="24">
        <v>4</v>
      </c>
      <c r="BB139" s="23"/>
      <c r="BC139" s="23"/>
      <c r="BD139" s="23"/>
      <c r="BE139" s="24">
        <v>3</v>
      </c>
      <c r="BF139" s="24">
        <v>3</v>
      </c>
      <c r="BG139" s="24">
        <v>4</v>
      </c>
      <c r="BH139" s="24">
        <v>5</v>
      </c>
      <c r="BI139" s="24">
        <v>3</v>
      </c>
      <c r="BJ139" s="24">
        <v>4</v>
      </c>
      <c r="BK139" s="24" t="s">
        <v>151</v>
      </c>
      <c r="BL139" s="24" t="s">
        <v>151</v>
      </c>
      <c r="BM139" s="24" t="s">
        <v>151</v>
      </c>
      <c r="BN139" s="24" t="s">
        <v>931</v>
      </c>
      <c r="BO139" s="24" t="s">
        <v>151</v>
      </c>
      <c r="BP139" s="24" t="s">
        <v>931</v>
      </c>
      <c r="BQ139" s="24" t="s">
        <v>1485</v>
      </c>
      <c r="BR139" s="24" t="s">
        <v>151</v>
      </c>
      <c r="BS139" s="24" t="s">
        <v>151</v>
      </c>
      <c r="BT139" s="24" t="s">
        <v>151</v>
      </c>
      <c r="BU139" s="24" t="s">
        <v>151</v>
      </c>
      <c r="BV139" s="24" t="s">
        <v>1486</v>
      </c>
      <c r="BW139" s="24" t="s">
        <v>1488</v>
      </c>
      <c r="BX139" s="24" t="s">
        <v>1495</v>
      </c>
      <c r="BY139" s="24" t="s">
        <v>163</v>
      </c>
      <c r="BZ139" s="24" t="s">
        <v>172</v>
      </c>
      <c r="CA139" s="24" t="s">
        <v>176</v>
      </c>
      <c r="CB139" s="24" t="s">
        <v>1676</v>
      </c>
      <c r="CC139" s="24" t="s">
        <v>1368</v>
      </c>
      <c r="CD139" s="24" t="s">
        <v>155</v>
      </c>
      <c r="CE139" s="24" t="s">
        <v>610</v>
      </c>
      <c r="CF139" s="24" t="s">
        <v>208</v>
      </c>
      <c r="CG139" s="24" t="s">
        <v>214</v>
      </c>
      <c r="CH139" s="24" t="s">
        <v>151</v>
      </c>
      <c r="CI139" s="23"/>
      <c r="CJ139" s="23"/>
      <c r="CK139" s="24">
        <v>3</v>
      </c>
      <c r="CL139" s="24">
        <v>2</v>
      </c>
      <c r="CM139" s="24">
        <v>2</v>
      </c>
      <c r="CN139" s="23"/>
    </row>
    <row r="140" spans="1:92" x14ac:dyDescent="0.2">
      <c r="A140" s="25">
        <v>42381.859774756944</v>
      </c>
      <c r="B140" s="24">
        <v>2</v>
      </c>
      <c r="C140" s="24">
        <v>5</v>
      </c>
      <c r="D140" s="24">
        <v>4</v>
      </c>
      <c r="E140" s="24">
        <v>3</v>
      </c>
      <c r="F140" s="24">
        <v>4</v>
      </c>
      <c r="G140" s="24">
        <v>4</v>
      </c>
      <c r="H140" s="24">
        <v>1</v>
      </c>
      <c r="I140" s="24">
        <v>5</v>
      </c>
      <c r="J140" s="24">
        <v>2</v>
      </c>
      <c r="K140" s="24">
        <v>3</v>
      </c>
      <c r="L140" s="24">
        <v>3</v>
      </c>
      <c r="M140" s="24">
        <v>5</v>
      </c>
      <c r="N140" s="24">
        <v>1</v>
      </c>
      <c r="O140" s="24">
        <v>3</v>
      </c>
      <c r="P140" s="24">
        <v>2</v>
      </c>
      <c r="Q140" s="24">
        <v>4</v>
      </c>
      <c r="R140" s="24">
        <v>1</v>
      </c>
      <c r="S140" s="24">
        <v>4</v>
      </c>
      <c r="T140" s="24">
        <v>2</v>
      </c>
      <c r="U140" s="23"/>
      <c r="V140" s="23"/>
      <c r="W140" s="24">
        <v>3</v>
      </c>
      <c r="X140" s="24">
        <v>3</v>
      </c>
      <c r="Y140" s="24">
        <v>4</v>
      </c>
      <c r="Z140" s="24">
        <v>4</v>
      </c>
      <c r="AA140" s="24">
        <v>3</v>
      </c>
      <c r="AB140" s="24">
        <v>2</v>
      </c>
      <c r="AC140" s="24">
        <v>4</v>
      </c>
      <c r="AD140" s="24">
        <v>5</v>
      </c>
      <c r="AE140" s="24">
        <v>3</v>
      </c>
      <c r="AF140" s="24">
        <v>4</v>
      </c>
      <c r="AG140" s="24">
        <v>5</v>
      </c>
      <c r="AH140" s="24">
        <v>4</v>
      </c>
      <c r="AI140" s="24">
        <v>3</v>
      </c>
      <c r="AJ140" s="24">
        <v>3</v>
      </c>
      <c r="AK140" s="24">
        <v>5</v>
      </c>
      <c r="AL140" s="24">
        <v>4</v>
      </c>
      <c r="AM140" s="24">
        <v>4</v>
      </c>
      <c r="AN140" s="24">
        <v>4</v>
      </c>
      <c r="AO140" s="24">
        <v>2</v>
      </c>
      <c r="AP140" s="24">
        <v>5</v>
      </c>
      <c r="AQ140" s="24">
        <v>1</v>
      </c>
      <c r="AR140" s="24">
        <v>3</v>
      </c>
      <c r="AS140" s="24">
        <v>3</v>
      </c>
      <c r="AT140" s="24">
        <v>5</v>
      </c>
      <c r="AU140" s="24">
        <v>1</v>
      </c>
      <c r="AV140" s="24">
        <v>2</v>
      </c>
      <c r="AW140" s="24">
        <v>2</v>
      </c>
      <c r="AX140" s="24">
        <v>4</v>
      </c>
      <c r="AY140" s="24">
        <v>2</v>
      </c>
      <c r="AZ140" s="24">
        <v>3</v>
      </c>
      <c r="BA140" s="24">
        <v>3</v>
      </c>
      <c r="BB140" s="23"/>
      <c r="BC140" s="23"/>
      <c r="BD140" s="23"/>
      <c r="BE140" s="24">
        <v>5</v>
      </c>
      <c r="BF140" s="24">
        <v>4</v>
      </c>
      <c r="BG140" s="24">
        <v>5</v>
      </c>
      <c r="BH140" s="24">
        <v>3</v>
      </c>
      <c r="BI140" s="24">
        <v>5</v>
      </c>
      <c r="BJ140" s="24">
        <v>5</v>
      </c>
      <c r="BK140" s="24" t="s">
        <v>151</v>
      </c>
      <c r="BL140" s="24" t="s">
        <v>151</v>
      </c>
      <c r="BM140" s="24" t="s">
        <v>151</v>
      </c>
      <c r="BN140" s="24" t="s">
        <v>931</v>
      </c>
      <c r="BO140" s="24" t="s">
        <v>931</v>
      </c>
      <c r="BP140" s="24" t="s">
        <v>931</v>
      </c>
      <c r="BQ140" s="24" t="s">
        <v>931</v>
      </c>
      <c r="BR140" s="24" t="s">
        <v>931</v>
      </c>
      <c r="BS140" s="24" t="s">
        <v>931</v>
      </c>
      <c r="BT140" s="24" t="s">
        <v>931</v>
      </c>
      <c r="BU140" s="24" t="s">
        <v>151</v>
      </c>
      <c r="BV140" s="24" t="s">
        <v>1486</v>
      </c>
      <c r="BW140" s="24" t="s">
        <v>1488</v>
      </c>
      <c r="BX140" s="24" t="s">
        <v>1573</v>
      </c>
      <c r="BY140" s="24" t="s">
        <v>163</v>
      </c>
      <c r="BZ140" s="24" t="s">
        <v>170</v>
      </c>
      <c r="CA140" s="24" t="s">
        <v>178</v>
      </c>
      <c r="CB140" s="24" t="s">
        <v>183</v>
      </c>
      <c r="CC140" s="24" t="s">
        <v>1677</v>
      </c>
      <c r="CD140" s="24" t="s">
        <v>202</v>
      </c>
      <c r="CE140" s="24" t="s">
        <v>1036</v>
      </c>
      <c r="CF140" s="24" t="s">
        <v>208</v>
      </c>
      <c r="CG140" s="24" t="s">
        <v>214</v>
      </c>
      <c r="CH140" s="24" t="s">
        <v>931</v>
      </c>
      <c r="CI140" s="23"/>
      <c r="CJ140" s="23"/>
      <c r="CK140" s="24">
        <v>3</v>
      </c>
      <c r="CL140" s="24">
        <v>4</v>
      </c>
      <c r="CM140" s="24" t="s">
        <v>5</v>
      </c>
      <c r="CN140" s="23"/>
    </row>
    <row r="141" spans="1:92" x14ac:dyDescent="0.2">
      <c r="A141" s="25">
        <v>42381.908235543982</v>
      </c>
      <c r="B141" s="24">
        <v>3</v>
      </c>
      <c r="C141" s="24">
        <v>5</v>
      </c>
      <c r="D141" s="24">
        <v>3</v>
      </c>
      <c r="E141" s="24">
        <v>4</v>
      </c>
      <c r="F141" s="24">
        <v>2</v>
      </c>
      <c r="G141" s="24">
        <v>4</v>
      </c>
      <c r="H141" s="24">
        <v>1</v>
      </c>
      <c r="I141" s="24">
        <v>3</v>
      </c>
      <c r="J141" s="24">
        <v>3</v>
      </c>
      <c r="K141" s="24">
        <v>1</v>
      </c>
      <c r="L141" s="24">
        <v>2</v>
      </c>
      <c r="M141" s="24">
        <v>4</v>
      </c>
      <c r="N141" s="24">
        <v>2</v>
      </c>
      <c r="O141" s="24">
        <v>3</v>
      </c>
      <c r="P141" s="24">
        <v>3</v>
      </c>
      <c r="Q141" s="24">
        <v>2</v>
      </c>
      <c r="R141" s="24">
        <v>4</v>
      </c>
      <c r="S141" s="24">
        <v>3</v>
      </c>
      <c r="T141" s="24">
        <v>1</v>
      </c>
      <c r="U141" s="23"/>
      <c r="V141" s="23"/>
      <c r="W141" s="24">
        <v>4</v>
      </c>
      <c r="X141" s="24">
        <v>3</v>
      </c>
      <c r="Y141" s="24">
        <v>5</v>
      </c>
      <c r="Z141" s="24">
        <v>4</v>
      </c>
      <c r="AA141" s="24">
        <v>4</v>
      </c>
      <c r="AB141" s="24">
        <v>2</v>
      </c>
      <c r="AC141" s="24">
        <v>4</v>
      </c>
      <c r="AD141" s="24">
        <v>2</v>
      </c>
      <c r="AE141" s="24">
        <v>3</v>
      </c>
      <c r="AF141" s="24">
        <v>3</v>
      </c>
      <c r="AG141" s="24">
        <v>3</v>
      </c>
      <c r="AH141" s="24">
        <v>4</v>
      </c>
      <c r="AI141" s="24">
        <v>4</v>
      </c>
      <c r="AJ141" s="24">
        <v>3</v>
      </c>
      <c r="AK141" s="24">
        <v>5</v>
      </c>
      <c r="AL141" s="24">
        <v>4</v>
      </c>
      <c r="AM141" s="24">
        <v>1</v>
      </c>
      <c r="AN141" s="24">
        <v>4</v>
      </c>
      <c r="AO141" s="24">
        <v>1</v>
      </c>
      <c r="AP141" s="24">
        <v>2</v>
      </c>
      <c r="AQ141" s="24">
        <v>3</v>
      </c>
      <c r="AR141" s="24">
        <v>1</v>
      </c>
      <c r="AS141" s="24">
        <v>1</v>
      </c>
      <c r="AT141" s="24">
        <v>5</v>
      </c>
      <c r="AU141" s="24">
        <v>1</v>
      </c>
      <c r="AV141" s="24">
        <v>3</v>
      </c>
      <c r="AW141" s="24">
        <v>4</v>
      </c>
      <c r="AX141" s="24">
        <v>3</v>
      </c>
      <c r="AY141" s="24">
        <v>3</v>
      </c>
      <c r="AZ141" s="24">
        <v>4</v>
      </c>
      <c r="BA141" s="24">
        <v>2</v>
      </c>
      <c r="BB141" s="23"/>
      <c r="BC141" s="23"/>
      <c r="BD141" s="23"/>
      <c r="BE141" s="24">
        <v>4</v>
      </c>
      <c r="BF141" s="24">
        <v>2</v>
      </c>
      <c r="BG141" s="24">
        <v>3</v>
      </c>
      <c r="BH141" s="24">
        <v>3</v>
      </c>
      <c r="BI141" s="24">
        <v>3</v>
      </c>
      <c r="BJ141" s="24">
        <v>2</v>
      </c>
      <c r="BK141" s="24" t="s">
        <v>931</v>
      </c>
      <c r="BL141" s="24" t="s">
        <v>151</v>
      </c>
      <c r="BM141" s="24" t="s">
        <v>931</v>
      </c>
      <c r="BN141" s="24" t="s">
        <v>931</v>
      </c>
      <c r="BO141" s="24" t="s">
        <v>151</v>
      </c>
      <c r="BP141" s="24" t="s">
        <v>151</v>
      </c>
      <c r="BQ141" s="24" t="s">
        <v>151</v>
      </c>
      <c r="BR141" s="24" t="s">
        <v>151</v>
      </c>
      <c r="BS141" s="24" t="s">
        <v>151</v>
      </c>
      <c r="BT141" s="24" t="s">
        <v>151</v>
      </c>
      <c r="BU141" s="24" t="s">
        <v>151</v>
      </c>
      <c r="BV141" s="24" t="s">
        <v>150</v>
      </c>
      <c r="BW141" s="24" t="s">
        <v>1572</v>
      </c>
      <c r="BX141" s="24" t="s">
        <v>1495</v>
      </c>
      <c r="BY141" s="24" t="s">
        <v>162</v>
      </c>
      <c r="BZ141" s="24" t="s">
        <v>170</v>
      </c>
      <c r="CA141" s="24" t="s">
        <v>176</v>
      </c>
      <c r="CB141" s="24" t="s">
        <v>183</v>
      </c>
      <c r="CC141" s="24" t="s">
        <v>1678</v>
      </c>
      <c r="CD141" s="24" t="s">
        <v>202</v>
      </c>
      <c r="CE141" s="24" t="s">
        <v>564</v>
      </c>
      <c r="CF141" s="24" t="s">
        <v>208</v>
      </c>
      <c r="CG141" s="24" t="s">
        <v>214</v>
      </c>
      <c r="CH141" s="24" t="s">
        <v>151</v>
      </c>
      <c r="CI141" s="23"/>
      <c r="CJ141" s="23"/>
      <c r="CK141" s="24">
        <v>3</v>
      </c>
      <c r="CL141" s="24">
        <v>2</v>
      </c>
      <c r="CM141" s="24">
        <v>2</v>
      </c>
      <c r="CN141" s="23"/>
    </row>
    <row r="142" spans="1:92" x14ac:dyDescent="0.2">
      <c r="A142" s="25">
        <v>42381.909215</v>
      </c>
      <c r="B142" s="24">
        <v>2</v>
      </c>
      <c r="C142" s="24">
        <v>4</v>
      </c>
      <c r="D142" s="24">
        <v>4</v>
      </c>
      <c r="E142" s="24">
        <v>1</v>
      </c>
      <c r="F142" s="24">
        <v>2</v>
      </c>
      <c r="G142" s="24">
        <v>3</v>
      </c>
      <c r="H142" s="24">
        <v>4</v>
      </c>
      <c r="I142" s="24">
        <v>3</v>
      </c>
      <c r="J142" s="24">
        <v>4</v>
      </c>
      <c r="K142" s="24">
        <v>1</v>
      </c>
      <c r="L142" s="24">
        <v>2</v>
      </c>
      <c r="M142" s="24">
        <v>1</v>
      </c>
      <c r="N142" s="24">
        <v>3</v>
      </c>
      <c r="O142" s="24">
        <v>4</v>
      </c>
      <c r="P142" s="24">
        <v>3</v>
      </c>
      <c r="Q142" s="24">
        <v>3</v>
      </c>
      <c r="R142" s="24">
        <v>3</v>
      </c>
      <c r="S142" s="24">
        <v>3</v>
      </c>
      <c r="T142" s="24">
        <v>1</v>
      </c>
      <c r="U142" s="23"/>
      <c r="V142" s="23"/>
      <c r="W142" s="24">
        <v>2</v>
      </c>
      <c r="X142" s="24">
        <v>2</v>
      </c>
      <c r="Y142" s="24">
        <v>4</v>
      </c>
      <c r="Z142" s="24">
        <v>2</v>
      </c>
      <c r="AA142" s="24">
        <v>4</v>
      </c>
      <c r="AB142" s="24">
        <v>2</v>
      </c>
      <c r="AC142" s="24">
        <v>3</v>
      </c>
      <c r="AD142" s="24">
        <v>4</v>
      </c>
      <c r="AE142" s="24">
        <v>4</v>
      </c>
      <c r="AF142" s="24">
        <v>4</v>
      </c>
      <c r="AG142" s="24">
        <v>4</v>
      </c>
      <c r="AH142" s="24">
        <v>4</v>
      </c>
      <c r="AI142" s="24">
        <v>4</v>
      </c>
      <c r="AJ142" s="24">
        <v>2</v>
      </c>
      <c r="AK142" s="24">
        <v>4</v>
      </c>
      <c r="AL142" s="24">
        <v>2</v>
      </c>
      <c r="AM142" s="24">
        <v>3</v>
      </c>
      <c r="AN142" s="24">
        <v>3</v>
      </c>
      <c r="AO142" s="24">
        <v>4</v>
      </c>
      <c r="AP142" s="24">
        <v>3</v>
      </c>
      <c r="AQ142" s="24">
        <v>4</v>
      </c>
      <c r="AR142" s="24">
        <v>1</v>
      </c>
      <c r="AS142" s="24">
        <v>2</v>
      </c>
      <c r="AT142" s="24">
        <v>1</v>
      </c>
      <c r="AU142" s="24">
        <v>3</v>
      </c>
      <c r="AV142" s="24">
        <v>4</v>
      </c>
      <c r="AW142" s="24">
        <v>2</v>
      </c>
      <c r="AX142" s="24">
        <v>4</v>
      </c>
      <c r="AY142" s="24">
        <v>4</v>
      </c>
      <c r="AZ142" s="24">
        <v>4</v>
      </c>
      <c r="BA142" s="24">
        <v>1</v>
      </c>
      <c r="BB142" s="23"/>
      <c r="BC142" s="23"/>
      <c r="BD142" s="23"/>
      <c r="BE142" s="24">
        <v>4</v>
      </c>
      <c r="BF142" s="24">
        <v>4</v>
      </c>
      <c r="BG142" s="24">
        <v>4</v>
      </c>
      <c r="BH142" s="24">
        <v>3</v>
      </c>
      <c r="BI142" s="24">
        <v>3</v>
      </c>
      <c r="BJ142" s="24">
        <v>4</v>
      </c>
      <c r="BK142" s="24" t="s">
        <v>931</v>
      </c>
      <c r="BL142" s="24" t="s">
        <v>931</v>
      </c>
      <c r="BM142" s="24" t="s">
        <v>151</v>
      </c>
      <c r="BN142" s="24" t="s">
        <v>151</v>
      </c>
      <c r="BO142" s="24" t="s">
        <v>931</v>
      </c>
      <c r="BP142" s="24" t="s">
        <v>151</v>
      </c>
      <c r="BQ142" s="24" t="s">
        <v>1485</v>
      </c>
      <c r="BR142" s="24" t="s">
        <v>931</v>
      </c>
      <c r="BS142" s="24" t="s">
        <v>931</v>
      </c>
      <c r="BT142" s="24" t="s">
        <v>931</v>
      </c>
      <c r="BU142" s="24" t="s">
        <v>145</v>
      </c>
      <c r="BV142" s="23"/>
      <c r="BW142" s="23"/>
      <c r="BX142" s="23"/>
      <c r="BY142" s="24" t="s">
        <v>163</v>
      </c>
      <c r="BZ142" s="24" t="s">
        <v>170</v>
      </c>
      <c r="CA142" s="24" t="s">
        <v>176</v>
      </c>
      <c r="CB142" s="24" t="s">
        <v>183</v>
      </c>
      <c r="CC142" s="24" t="s">
        <v>1679</v>
      </c>
      <c r="CD142" s="24" t="s">
        <v>192</v>
      </c>
      <c r="CE142" s="24" t="s">
        <v>1168</v>
      </c>
      <c r="CF142" s="24" t="s">
        <v>208</v>
      </c>
      <c r="CG142" s="24" t="s">
        <v>214</v>
      </c>
      <c r="CH142" s="24" t="s">
        <v>1485</v>
      </c>
      <c r="CI142" s="23"/>
      <c r="CJ142" s="24" t="s">
        <v>1680</v>
      </c>
      <c r="CK142" s="24">
        <v>3</v>
      </c>
      <c r="CL142" s="24">
        <v>3</v>
      </c>
      <c r="CM142" s="24">
        <v>2</v>
      </c>
      <c r="CN142" s="23"/>
    </row>
    <row r="143" spans="1:92" x14ac:dyDescent="0.2">
      <c r="A143" s="25">
        <v>42381.933692905091</v>
      </c>
      <c r="B143" s="24">
        <v>1</v>
      </c>
      <c r="C143" s="24">
        <v>1</v>
      </c>
      <c r="D143" s="24">
        <v>1</v>
      </c>
      <c r="E143" s="24">
        <v>1</v>
      </c>
      <c r="F143" s="24">
        <v>1</v>
      </c>
      <c r="G143" s="24">
        <v>3</v>
      </c>
      <c r="H143" s="24">
        <v>1</v>
      </c>
      <c r="I143" s="24">
        <v>1</v>
      </c>
      <c r="J143" s="24">
        <v>1</v>
      </c>
      <c r="K143" s="24">
        <v>3</v>
      </c>
      <c r="L143" s="24">
        <v>1</v>
      </c>
      <c r="M143" s="24">
        <v>3</v>
      </c>
      <c r="N143" s="24">
        <v>1</v>
      </c>
      <c r="O143" s="24">
        <v>2</v>
      </c>
      <c r="P143" s="24">
        <v>1</v>
      </c>
      <c r="Q143" s="24">
        <v>1</v>
      </c>
      <c r="R143" s="24">
        <v>1</v>
      </c>
      <c r="S143" s="24">
        <v>1</v>
      </c>
      <c r="T143" s="24">
        <v>1</v>
      </c>
      <c r="U143" s="23"/>
      <c r="V143" s="23"/>
      <c r="W143" s="24">
        <v>5</v>
      </c>
      <c r="X143" s="24">
        <v>1</v>
      </c>
      <c r="Y143" s="24">
        <v>1</v>
      </c>
      <c r="Z143" s="24">
        <v>1</v>
      </c>
      <c r="AA143" s="24">
        <v>5</v>
      </c>
      <c r="AB143" s="24">
        <v>1</v>
      </c>
      <c r="AC143" s="24">
        <v>5</v>
      </c>
      <c r="AD143" s="24">
        <v>5</v>
      </c>
      <c r="AE143" s="24">
        <v>1</v>
      </c>
      <c r="AF143" s="24">
        <v>1</v>
      </c>
      <c r="AG143" s="24">
        <v>1</v>
      </c>
      <c r="AH143" s="24">
        <v>5</v>
      </c>
      <c r="AI143" s="24">
        <v>5</v>
      </c>
      <c r="AJ143" s="24">
        <v>1</v>
      </c>
      <c r="AK143" s="24">
        <v>1</v>
      </c>
      <c r="AL143" s="24">
        <v>1</v>
      </c>
      <c r="AM143" s="24">
        <v>1</v>
      </c>
      <c r="AN143" s="24">
        <v>3</v>
      </c>
      <c r="AO143" s="24">
        <v>1</v>
      </c>
      <c r="AP143" s="24">
        <v>1</v>
      </c>
      <c r="AQ143" s="24">
        <v>1</v>
      </c>
      <c r="AR143" s="24">
        <v>3</v>
      </c>
      <c r="AS143" s="24">
        <v>1</v>
      </c>
      <c r="AT143" s="24">
        <v>5</v>
      </c>
      <c r="AU143" s="24">
        <v>1</v>
      </c>
      <c r="AV143" s="24">
        <v>3</v>
      </c>
      <c r="AW143" s="24">
        <v>1</v>
      </c>
      <c r="AX143" s="24">
        <v>1</v>
      </c>
      <c r="AY143" s="24">
        <v>1</v>
      </c>
      <c r="AZ143" s="24">
        <v>1</v>
      </c>
      <c r="BA143" s="24">
        <v>1</v>
      </c>
      <c r="BB143" s="23"/>
      <c r="BC143" s="23"/>
      <c r="BD143" s="23"/>
      <c r="BE143" s="24">
        <v>2</v>
      </c>
      <c r="BF143" s="24">
        <v>5</v>
      </c>
      <c r="BG143" s="24">
        <v>5</v>
      </c>
      <c r="BH143" s="24">
        <v>2</v>
      </c>
      <c r="BI143" s="24">
        <v>2</v>
      </c>
      <c r="BJ143" s="24">
        <v>2</v>
      </c>
      <c r="BK143" s="24" t="s">
        <v>931</v>
      </c>
      <c r="BL143" s="24" t="s">
        <v>931</v>
      </c>
      <c r="BM143" s="24" t="s">
        <v>151</v>
      </c>
      <c r="BN143" s="24" t="s">
        <v>931</v>
      </c>
      <c r="BO143" s="24" t="s">
        <v>151</v>
      </c>
      <c r="BP143" s="24" t="s">
        <v>931</v>
      </c>
      <c r="BQ143" s="24" t="s">
        <v>931</v>
      </c>
      <c r="BR143" s="24" t="s">
        <v>931</v>
      </c>
      <c r="BS143" s="24" t="s">
        <v>931</v>
      </c>
      <c r="BT143" s="24" t="s">
        <v>931</v>
      </c>
      <c r="BU143" s="24" t="s">
        <v>151</v>
      </c>
      <c r="BV143" s="24" t="s">
        <v>146</v>
      </c>
      <c r="BW143" s="24" t="s">
        <v>1488</v>
      </c>
      <c r="BX143" s="24" t="s">
        <v>1495</v>
      </c>
      <c r="BY143" s="24" t="s">
        <v>162</v>
      </c>
      <c r="BZ143" s="24" t="s">
        <v>171</v>
      </c>
      <c r="CA143" s="24" t="s">
        <v>176</v>
      </c>
      <c r="CB143" s="24" t="s">
        <v>188</v>
      </c>
      <c r="CC143" s="23"/>
      <c r="CD143" s="24" t="s">
        <v>202</v>
      </c>
      <c r="CE143" s="24" t="s">
        <v>1681</v>
      </c>
      <c r="CF143" s="24" t="s">
        <v>208</v>
      </c>
      <c r="CG143" s="24" t="s">
        <v>214</v>
      </c>
      <c r="CH143" s="24" t="s">
        <v>931</v>
      </c>
      <c r="CI143" s="23"/>
      <c r="CJ143" s="23"/>
      <c r="CK143" s="24">
        <v>1</v>
      </c>
      <c r="CL143" s="24">
        <v>1</v>
      </c>
      <c r="CM143" s="24">
        <v>1</v>
      </c>
      <c r="CN143" s="23"/>
    </row>
    <row r="144" spans="1:92" x14ac:dyDescent="0.2">
      <c r="A144" s="25">
        <v>42381.955446018517</v>
      </c>
      <c r="B144" s="24">
        <v>1</v>
      </c>
      <c r="C144" s="24">
        <v>3</v>
      </c>
      <c r="D144" s="24">
        <v>2</v>
      </c>
      <c r="E144" s="24">
        <v>1</v>
      </c>
      <c r="F144" s="24">
        <v>3</v>
      </c>
      <c r="G144" s="24">
        <v>2</v>
      </c>
      <c r="H144" s="24">
        <v>1</v>
      </c>
      <c r="I144" s="24">
        <v>3</v>
      </c>
      <c r="J144" s="24">
        <v>3</v>
      </c>
      <c r="K144" s="24">
        <v>3</v>
      </c>
      <c r="L144" s="24">
        <v>4</v>
      </c>
      <c r="M144" s="24">
        <v>3</v>
      </c>
      <c r="N144" s="24">
        <v>2</v>
      </c>
      <c r="O144" s="24">
        <v>4</v>
      </c>
      <c r="P144" s="24">
        <v>3</v>
      </c>
      <c r="Q144" s="24">
        <v>5</v>
      </c>
      <c r="R144" s="24">
        <v>4</v>
      </c>
      <c r="S144" s="24">
        <v>1</v>
      </c>
      <c r="T144" s="24">
        <v>5</v>
      </c>
      <c r="U144" s="23"/>
      <c r="V144" s="23"/>
      <c r="W144" s="24">
        <v>4</v>
      </c>
      <c r="X144" s="24">
        <v>4</v>
      </c>
      <c r="Y144" s="24">
        <v>3</v>
      </c>
      <c r="Z144" s="24">
        <v>4</v>
      </c>
      <c r="AA144" s="24">
        <v>5</v>
      </c>
      <c r="AB144" s="24">
        <v>3</v>
      </c>
      <c r="AC144" s="24">
        <v>4</v>
      </c>
      <c r="AD144" s="24">
        <v>4</v>
      </c>
      <c r="AE144" s="24">
        <v>4</v>
      </c>
      <c r="AF144" s="24">
        <v>4</v>
      </c>
      <c r="AG144" s="24">
        <v>5</v>
      </c>
      <c r="AH144" s="24">
        <v>4</v>
      </c>
      <c r="AI144" s="24">
        <v>3</v>
      </c>
      <c r="AJ144" s="24">
        <v>2</v>
      </c>
      <c r="AK144" s="24">
        <v>4</v>
      </c>
      <c r="AL144" s="24">
        <v>2</v>
      </c>
      <c r="AM144" s="24">
        <v>4</v>
      </c>
      <c r="AN144" s="24">
        <v>2</v>
      </c>
      <c r="AO144" s="24">
        <v>2</v>
      </c>
      <c r="AP144" s="24">
        <v>3</v>
      </c>
      <c r="AQ144" s="24">
        <v>4</v>
      </c>
      <c r="AR144" s="24">
        <v>3</v>
      </c>
      <c r="AS144" s="24">
        <v>3</v>
      </c>
      <c r="AT144" s="24">
        <v>3</v>
      </c>
      <c r="AU144" s="24">
        <v>2</v>
      </c>
      <c r="AV144" s="24">
        <v>5</v>
      </c>
      <c r="AW144" s="24">
        <v>3</v>
      </c>
      <c r="AX144" s="24">
        <v>5</v>
      </c>
      <c r="AY144" s="24">
        <v>5</v>
      </c>
      <c r="AZ144" s="24">
        <v>2</v>
      </c>
      <c r="BA144" s="24">
        <v>4</v>
      </c>
      <c r="BB144" s="23"/>
      <c r="BC144" s="23"/>
      <c r="BD144" s="23"/>
      <c r="BE144" s="24">
        <v>5</v>
      </c>
      <c r="BF144" s="24">
        <v>5</v>
      </c>
      <c r="BG144" s="24">
        <v>3</v>
      </c>
      <c r="BH144" s="24">
        <v>3</v>
      </c>
      <c r="BI144" s="24">
        <v>4</v>
      </c>
      <c r="BJ144" s="24">
        <v>5</v>
      </c>
      <c r="BK144" s="24" t="s">
        <v>931</v>
      </c>
      <c r="BL144" s="24" t="s">
        <v>931</v>
      </c>
      <c r="BM144" s="24" t="s">
        <v>151</v>
      </c>
      <c r="BN144" s="24" t="s">
        <v>931</v>
      </c>
      <c r="BO144" s="24" t="s">
        <v>151</v>
      </c>
      <c r="BP144" s="24" t="s">
        <v>151</v>
      </c>
      <c r="BQ144" s="24" t="s">
        <v>931</v>
      </c>
      <c r="BR144" s="24" t="s">
        <v>151</v>
      </c>
      <c r="BS144" s="24" t="s">
        <v>151</v>
      </c>
      <c r="BT144" s="24" t="s">
        <v>151</v>
      </c>
      <c r="BU144" s="24" t="s">
        <v>151</v>
      </c>
      <c r="BV144" s="24" t="s">
        <v>1486</v>
      </c>
      <c r="BW144" s="24" t="s">
        <v>1488</v>
      </c>
      <c r="BX144" s="24" t="s">
        <v>1573</v>
      </c>
      <c r="BY144" s="24" t="s">
        <v>162</v>
      </c>
      <c r="BZ144" s="24" t="s">
        <v>169</v>
      </c>
      <c r="CA144" s="24" t="s">
        <v>1066</v>
      </c>
      <c r="CB144" s="24" t="s">
        <v>183</v>
      </c>
      <c r="CC144" s="24" t="s">
        <v>1067</v>
      </c>
      <c r="CD144" s="24" t="s">
        <v>155</v>
      </c>
      <c r="CE144" s="24" t="s">
        <v>610</v>
      </c>
      <c r="CF144" s="24" t="s">
        <v>208</v>
      </c>
      <c r="CG144" s="24" t="s">
        <v>214</v>
      </c>
      <c r="CH144" s="24" t="s">
        <v>151</v>
      </c>
      <c r="CI144" s="23"/>
      <c r="CJ144" s="24" t="s">
        <v>1682</v>
      </c>
      <c r="CK144" s="24">
        <v>2</v>
      </c>
      <c r="CL144" s="24">
        <v>3</v>
      </c>
      <c r="CM144" s="24" t="s">
        <v>5</v>
      </c>
      <c r="CN144" s="23"/>
    </row>
    <row r="145" spans="1:92" x14ac:dyDescent="0.2">
      <c r="A145" s="25">
        <v>42381.989957523147</v>
      </c>
      <c r="B145" s="24" t="s">
        <v>5</v>
      </c>
      <c r="C145" s="24">
        <v>5</v>
      </c>
      <c r="D145" s="24">
        <v>1</v>
      </c>
      <c r="E145" s="24">
        <v>1</v>
      </c>
      <c r="F145" s="24">
        <v>1</v>
      </c>
      <c r="G145" s="24">
        <v>5</v>
      </c>
      <c r="H145" s="24">
        <v>5</v>
      </c>
      <c r="I145" s="24">
        <v>2</v>
      </c>
      <c r="J145" s="24">
        <v>5</v>
      </c>
      <c r="K145" s="24">
        <v>1</v>
      </c>
      <c r="L145" s="24">
        <v>1</v>
      </c>
      <c r="M145" s="24">
        <v>2</v>
      </c>
      <c r="N145" s="24">
        <v>2</v>
      </c>
      <c r="O145" s="24">
        <v>4</v>
      </c>
      <c r="P145" s="24">
        <v>5</v>
      </c>
      <c r="Q145" s="24">
        <v>5</v>
      </c>
      <c r="R145" s="24">
        <v>4</v>
      </c>
      <c r="S145" s="24">
        <v>1</v>
      </c>
      <c r="T145" s="24">
        <v>1</v>
      </c>
      <c r="U145" s="23"/>
      <c r="V145" s="23"/>
      <c r="W145" s="24">
        <v>5</v>
      </c>
      <c r="X145" s="24">
        <v>2</v>
      </c>
      <c r="Y145" s="24">
        <v>5</v>
      </c>
      <c r="Z145" s="24">
        <v>4</v>
      </c>
      <c r="AA145" s="24">
        <v>4</v>
      </c>
      <c r="AB145" s="24">
        <v>2</v>
      </c>
      <c r="AC145" s="24">
        <v>5</v>
      </c>
      <c r="AD145" s="24">
        <v>2</v>
      </c>
      <c r="AE145" s="24" t="s">
        <v>5</v>
      </c>
      <c r="AF145" s="24">
        <v>4</v>
      </c>
      <c r="AG145" s="24">
        <v>4</v>
      </c>
      <c r="AH145" s="24">
        <v>4</v>
      </c>
      <c r="AI145" s="24">
        <v>4</v>
      </c>
      <c r="AJ145" s="24">
        <v>1</v>
      </c>
      <c r="AK145" s="24">
        <v>5</v>
      </c>
      <c r="AL145" s="24">
        <v>1</v>
      </c>
      <c r="AM145" s="24">
        <v>2</v>
      </c>
      <c r="AN145" s="24">
        <v>5</v>
      </c>
      <c r="AO145" s="24">
        <v>5</v>
      </c>
      <c r="AP145" s="24">
        <v>3</v>
      </c>
      <c r="AQ145" s="24">
        <v>5</v>
      </c>
      <c r="AR145" s="24">
        <v>2</v>
      </c>
      <c r="AS145" s="24">
        <v>1</v>
      </c>
      <c r="AT145" s="24">
        <v>3</v>
      </c>
      <c r="AU145" s="24">
        <v>2</v>
      </c>
      <c r="AV145" s="24">
        <v>5</v>
      </c>
      <c r="AW145" s="24">
        <v>5</v>
      </c>
      <c r="AX145" s="24">
        <v>5</v>
      </c>
      <c r="AY145" s="24">
        <v>4</v>
      </c>
      <c r="AZ145" s="24">
        <v>2</v>
      </c>
      <c r="BA145" s="24">
        <v>1</v>
      </c>
      <c r="BB145" s="23"/>
      <c r="BC145" s="23"/>
      <c r="BD145" s="23"/>
      <c r="BE145" s="24">
        <v>5</v>
      </c>
      <c r="BF145" s="24">
        <v>5</v>
      </c>
      <c r="BG145" s="24">
        <v>3</v>
      </c>
      <c r="BH145" s="24">
        <v>2</v>
      </c>
      <c r="BI145" s="24">
        <v>2</v>
      </c>
      <c r="BJ145" s="24">
        <v>4</v>
      </c>
      <c r="BK145" s="24" t="s">
        <v>1485</v>
      </c>
      <c r="BL145" s="24" t="s">
        <v>1485</v>
      </c>
      <c r="BM145" s="24" t="s">
        <v>1485</v>
      </c>
      <c r="BN145" s="24" t="s">
        <v>1485</v>
      </c>
      <c r="BO145" s="24" t="s">
        <v>151</v>
      </c>
      <c r="BP145" s="24" t="s">
        <v>931</v>
      </c>
      <c r="BQ145" s="24" t="s">
        <v>1485</v>
      </c>
      <c r="BR145" s="24" t="s">
        <v>1485</v>
      </c>
      <c r="BS145" s="24" t="s">
        <v>1485</v>
      </c>
      <c r="BT145" s="24" t="s">
        <v>1485</v>
      </c>
      <c r="BU145" s="24" t="s">
        <v>151</v>
      </c>
      <c r="BV145" s="24" t="s">
        <v>1486</v>
      </c>
      <c r="BW145" s="24" t="s">
        <v>1488</v>
      </c>
      <c r="BX145" s="24" t="s">
        <v>1495</v>
      </c>
      <c r="BY145" s="24" t="s">
        <v>163</v>
      </c>
      <c r="BZ145" s="24" t="s">
        <v>170</v>
      </c>
      <c r="CA145" s="24" t="s">
        <v>739</v>
      </c>
      <c r="CB145" s="24" t="s">
        <v>183</v>
      </c>
      <c r="CC145" s="24" t="s">
        <v>1683</v>
      </c>
      <c r="CD145" s="24" t="s">
        <v>202</v>
      </c>
      <c r="CE145" s="24" t="s">
        <v>610</v>
      </c>
      <c r="CF145" s="24" t="s">
        <v>1684</v>
      </c>
      <c r="CG145" s="24" t="s">
        <v>1685</v>
      </c>
      <c r="CH145" s="24" t="s">
        <v>1485</v>
      </c>
      <c r="CI145" s="23"/>
      <c r="CJ145" s="23"/>
      <c r="CK145" s="24" t="s">
        <v>5</v>
      </c>
      <c r="CL145" s="24">
        <v>2</v>
      </c>
      <c r="CM145" s="24" t="s">
        <v>5</v>
      </c>
      <c r="CN145" s="23"/>
    </row>
    <row r="146" spans="1:92" x14ac:dyDescent="0.2">
      <c r="A146" s="25">
        <v>42382.02670534722</v>
      </c>
      <c r="B146" s="24">
        <v>2</v>
      </c>
      <c r="C146" s="24">
        <v>4</v>
      </c>
      <c r="D146" s="24">
        <v>4</v>
      </c>
      <c r="E146" s="24">
        <v>5</v>
      </c>
      <c r="F146" s="24">
        <v>4</v>
      </c>
      <c r="G146" s="24">
        <v>5</v>
      </c>
      <c r="H146" s="24">
        <v>5</v>
      </c>
      <c r="I146" s="24">
        <v>2</v>
      </c>
      <c r="J146" s="24">
        <v>3</v>
      </c>
      <c r="K146" s="24">
        <v>2</v>
      </c>
      <c r="L146" s="24">
        <v>5</v>
      </c>
      <c r="M146" s="24">
        <v>5</v>
      </c>
      <c r="N146" s="24">
        <v>1</v>
      </c>
      <c r="O146" s="24">
        <v>4</v>
      </c>
      <c r="P146" s="24">
        <v>4</v>
      </c>
      <c r="Q146" s="24">
        <v>5</v>
      </c>
      <c r="R146" s="24">
        <v>3</v>
      </c>
      <c r="S146" s="24">
        <v>3</v>
      </c>
      <c r="T146" s="24">
        <v>5</v>
      </c>
      <c r="U146" s="23"/>
      <c r="V146" s="23"/>
      <c r="W146" s="24">
        <v>4</v>
      </c>
      <c r="X146" s="24">
        <v>2</v>
      </c>
      <c r="Y146" s="24">
        <v>4</v>
      </c>
      <c r="Z146" s="24">
        <v>4</v>
      </c>
      <c r="AA146" s="24">
        <v>4</v>
      </c>
      <c r="AB146" s="24">
        <v>2</v>
      </c>
      <c r="AC146" s="24">
        <v>4</v>
      </c>
      <c r="AD146" s="24">
        <v>2</v>
      </c>
      <c r="AE146" s="24">
        <v>1</v>
      </c>
      <c r="AF146" s="24">
        <v>1</v>
      </c>
      <c r="AG146" s="24">
        <v>1</v>
      </c>
      <c r="AH146" s="24">
        <v>4</v>
      </c>
      <c r="AI146" s="24">
        <v>4</v>
      </c>
      <c r="AJ146" s="24">
        <v>2</v>
      </c>
      <c r="AK146" s="24">
        <v>5</v>
      </c>
      <c r="AL146" s="24">
        <v>5</v>
      </c>
      <c r="AM146" s="24">
        <v>5</v>
      </c>
      <c r="AN146" s="24">
        <v>5</v>
      </c>
      <c r="AO146" s="24">
        <v>5</v>
      </c>
      <c r="AP146" s="24">
        <v>5</v>
      </c>
      <c r="AQ146" s="24">
        <v>3</v>
      </c>
      <c r="AR146" s="24">
        <v>2</v>
      </c>
      <c r="AS146" s="24">
        <v>5</v>
      </c>
      <c r="AT146" s="24">
        <v>5</v>
      </c>
      <c r="AU146" s="24">
        <v>1</v>
      </c>
      <c r="AV146" s="24">
        <v>5</v>
      </c>
      <c r="AW146" s="24">
        <v>5</v>
      </c>
      <c r="AX146" s="24">
        <v>5</v>
      </c>
      <c r="AY146" s="24">
        <v>2</v>
      </c>
      <c r="AZ146" s="24">
        <v>2</v>
      </c>
      <c r="BA146" s="24">
        <v>5</v>
      </c>
      <c r="BB146" s="23"/>
      <c r="BC146" s="23"/>
      <c r="BD146" s="23"/>
      <c r="BE146" s="24">
        <v>4</v>
      </c>
      <c r="BF146" s="24">
        <v>4</v>
      </c>
      <c r="BG146" s="24">
        <v>4</v>
      </c>
      <c r="BH146" s="24">
        <v>4</v>
      </c>
      <c r="BI146" s="24">
        <v>4</v>
      </c>
      <c r="BJ146" s="24">
        <v>4</v>
      </c>
      <c r="BK146" s="24" t="s">
        <v>931</v>
      </c>
      <c r="BL146" s="24" t="s">
        <v>151</v>
      </c>
      <c r="BM146" s="24" t="s">
        <v>151</v>
      </c>
      <c r="BN146" s="24" t="s">
        <v>931</v>
      </c>
      <c r="BO146" s="24" t="s">
        <v>931</v>
      </c>
      <c r="BP146" s="24" t="s">
        <v>931</v>
      </c>
      <c r="BQ146" s="24" t="s">
        <v>931</v>
      </c>
      <c r="BR146" s="24" t="s">
        <v>931</v>
      </c>
      <c r="BS146" s="24" t="s">
        <v>931</v>
      </c>
      <c r="BT146" s="24" t="s">
        <v>931</v>
      </c>
      <c r="BU146" s="24" t="s">
        <v>151</v>
      </c>
      <c r="BV146" s="24" t="s">
        <v>146</v>
      </c>
      <c r="BW146" s="24" t="s">
        <v>1488</v>
      </c>
      <c r="BX146" s="24" t="s">
        <v>1495</v>
      </c>
      <c r="BY146" s="24" t="s">
        <v>163</v>
      </c>
      <c r="BZ146" s="24" t="s">
        <v>172</v>
      </c>
      <c r="CA146" s="24" t="s">
        <v>1035</v>
      </c>
      <c r="CB146" s="24" t="s">
        <v>183</v>
      </c>
      <c r="CC146" s="24" t="s">
        <v>1686</v>
      </c>
      <c r="CD146" s="24" t="s">
        <v>153</v>
      </c>
      <c r="CE146" s="24" t="s">
        <v>400</v>
      </c>
      <c r="CF146" s="24" t="s">
        <v>208</v>
      </c>
      <c r="CG146" s="24" t="s">
        <v>214</v>
      </c>
      <c r="CH146" s="24" t="s">
        <v>151</v>
      </c>
      <c r="CI146" s="23"/>
      <c r="CJ146" s="23"/>
      <c r="CK146" s="24">
        <v>1</v>
      </c>
      <c r="CL146" s="24">
        <v>2</v>
      </c>
      <c r="CM146" s="24" t="s">
        <v>5</v>
      </c>
      <c r="CN146" s="23"/>
    </row>
    <row r="147" spans="1:92" x14ac:dyDescent="0.2">
      <c r="A147" s="25">
        <v>42382.389307060184</v>
      </c>
      <c r="B147" s="24">
        <v>1</v>
      </c>
      <c r="C147" s="24">
        <v>5</v>
      </c>
      <c r="D147" s="24">
        <v>1</v>
      </c>
      <c r="E147" s="24">
        <v>2</v>
      </c>
      <c r="F147" s="24" t="s">
        <v>5</v>
      </c>
      <c r="G147" s="24">
        <v>4</v>
      </c>
      <c r="H147" s="24">
        <v>4</v>
      </c>
      <c r="I147" s="24">
        <v>5</v>
      </c>
      <c r="J147" s="24">
        <v>4</v>
      </c>
      <c r="K147" s="24">
        <v>4</v>
      </c>
      <c r="L147" s="24">
        <v>5</v>
      </c>
      <c r="M147" s="24">
        <v>4</v>
      </c>
      <c r="N147" s="24" t="s">
        <v>5</v>
      </c>
      <c r="O147" s="24">
        <v>2</v>
      </c>
      <c r="P147" s="24">
        <v>4</v>
      </c>
      <c r="Q147" s="24">
        <v>3</v>
      </c>
      <c r="R147" s="24" t="s">
        <v>5</v>
      </c>
      <c r="S147" s="24">
        <v>2</v>
      </c>
      <c r="T147" s="24">
        <v>5</v>
      </c>
      <c r="U147" s="23"/>
      <c r="V147" s="23"/>
      <c r="W147" s="24">
        <v>4</v>
      </c>
      <c r="X147" s="24">
        <v>1</v>
      </c>
      <c r="Y147" s="24">
        <v>4</v>
      </c>
      <c r="Z147" s="24">
        <v>4</v>
      </c>
      <c r="AA147" s="24">
        <v>4</v>
      </c>
      <c r="AB147" s="24">
        <v>1</v>
      </c>
      <c r="AC147" s="24">
        <v>4</v>
      </c>
      <c r="AD147" s="24">
        <v>1</v>
      </c>
      <c r="AE147" s="24">
        <v>1</v>
      </c>
      <c r="AF147" s="24">
        <v>4</v>
      </c>
      <c r="AG147" s="24">
        <v>3</v>
      </c>
      <c r="AH147" s="24">
        <v>4</v>
      </c>
      <c r="AI147" s="24">
        <v>4</v>
      </c>
      <c r="AJ147" s="24" t="s">
        <v>5</v>
      </c>
      <c r="AK147" s="24">
        <v>5</v>
      </c>
      <c r="AL147" s="24">
        <v>1</v>
      </c>
      <c r="AM147" s="24">
        <v>1</v>
      </c>
      <c r="AN147" s="24">
        <v>4</v>
      </c>
      <c r="AO147" s="24">
        <v>4</v>
      </c>
      <c r="AP147" s="24">
        <v>4</v>
      </c>
      <c r="AQ147" s="24">
        <v>4</v>
      </c>
      <c r="AR147" s="24">
        <v>4</v>
      </c>
      <c r="AS147" s="24">
        <v>2</v>
      </c>
      <c r="AT147" s="24">
        <v>4</v>
      </c>
      <c r="AU147" s="24">
        <v>1</v>
      </c>
      <c r="AV147" s="24">
        <v>1</v>
      </c>
      <c r="AW147" s="24">
        <v>4</v>
      </c>
      <c r="AX147" s="24">
        <v>1</v>
      </c>
      <c r="AY147" s="24">
        <v>1</v>
      </c>
      <c r="AZ147" s="24">
        <v>1</v>
      </c>
      <c r="BA147" s="24">
        <v>4</v>
      </c>
      <c r="BB147" s="23"/>
      <c r="BC147" s="23"/>
      <c r="BD147" s="23"/>
      <c r="BE147" s="24">
        <v>5</v>
      </c>
      <c r="BF147" s="24">
        <v>5</v>
      </c>
      <c r="BG147" s="24">
        <v>3</v>
      </c>
      <c r="BH147" s="24">
        <v>3</v>
      </c>
      <c r="BI147" s="24">
        <v>3</v>
      </c>
      <c r="BJ147" s="24">
        <v>3</v>
      </c>
      <c r="BK147" s="24" t="s">
        <v>151</v>
      </c>
      <c r="BL147" s="24" t="s">
        <v>151</v>
      </c>
      <c r="BM147" s="24" t="s">
        <v>151</v>
      </c>
      <c r="BN147" s="24" t="s">
        <v>931</v>
      </c>
      <c r="BO147" s="24" t="s">
        <v>151</v>
      </c>
      <c r="BP147" s="24" t="s">
        <v>931</v>
      </c>
      <c r="BQ147" s="24" t="s">
        <v>151</v>
      </c>
      <c r="BR147" s="24" t="s">
        <v>931</v>
      </c>
      <c r="BS147" s="24" t="s">
        <v>931</v>
      </c>
      <c r="BT147" s="24" t="s">
        <v>931</v>
      </c>
      <c r="BU147" s="24" t="s">
        <v>151</v>
      </c>
      <c r="BV147" s="24" t="s">
        <v>147</v>
      </c>
      <c r="BW147" s="24" t="s">
        <v>1488</v>
      </c>
      <c r="BX147" s="24" t="s">
        <v>1495</v>
      </c>
      <c r="BY147" s="24" t="s">
        <v>162</v>
      </c>
      <c r="BZ147" s="24" t="s">
        <v>171</v>
      </c>
      <c r="CA147" s="24" t="s">
        <v>176</v>
      </c>
      <c r="CB147" s="24" t="s">
        <v>183</v>
      </c>
      <c r="CC147" s="24" t="s">
        <v>1687</v>
      </c>
      <c r="CD147" s="24" t="s">
        <v>153</v>
      </c>
      <c r="CE147" s="24" t="s">
        <v>203</v>
      </c>
      <c r="CF147" s="24" t="s">
        <v>208</v>
      </c>
      <c r="CG147" s="24" t="s">
        <v>214</v>
      </c>
      <c r="CH147" s="24" t="s">
        <v>931</v>
      </c>
      <c r="CI147" s="23"/>
      <c r="CJ147" s="23"/>
      <c r="CK147" s="24">
        <v>3</v>
      </c>
      <c r="CL147" s="24">
        <v>2</v>
      </c>
      <c r="CM147" s="24">
        <v>1</v>
      </c>
      <c r="CN147" s="23"/>
    </row>
    <row r="148" spans="1:92" x14ac:dyDescent="0.2">
      <c r="A148" s="25">
        <v>42382.399904259262</v>
      </c>
      <c r="B148" s="24">
        <v>1</v>
      </c>
      <c r="C148" s="24">
        <v>5</v>
      </c>
      <c r="D148" s="24">
        <v>5</v>
      </c>
      <c r="E148" s="24">
        <v>1</v>
      </c>
      <c r="F148" s="24">
        <v>1</v>
      </c>
      <c r="G148" s="24">
        <v>5</v>
      </c>
      <c r="H148" s="24">
        <v>2</v>
      </c>
      <c r="I148" s="24">
        <v>2</v>
      </c>
      <c r="J148" s="24">
        <v>1</v>
      </c>
      <c r="K148" s="24">
        <v>5</v>
      </c>
      <c r="L148" s="24">
        <v>2</v>
      </c>
      <c r="M148" s="24">
        <v>1</v>
      </c>
      <c r="N148" s="24">
        <v>2</v>
      </c>
      <c r="O148" s="24">
        <v>1</v>
      </c>
      <c r="P148" s="24">
        <v>2</v>
      </c>
      <c r="Q148" s="24">
        <v>1</v>
      </c>
      <c r="R148" s="24">
        <v>1</v>
      </c>
      <c r="S148" s="24">
        <v>1</v>
      </c>
      <c r="T148" s="24" t="s">
        <v>5</v>
      </c>
      <c r="U148" s="23"/>
      <c r="V148" s="23"/>
      <c r="W148" s="24">
        <v>1</v>
      </c>
      <c r="X148" s="24">
        <v>3</v>
      </c>
      <c r="Y148" s="24">
        <v>4</v>
      </c>
      <c r="Z148" s="24">
        <v>4</v>
      </c>
      <c r="AA148" s="24">
        <v>4</v>
      </c>
      <c r="AB148" s="24">
        <v>1</v>
      </c>
      <c r="AC148" s="24">
        <v>3</v>
      </c>
      <c r="AD148" s="24">
        <v>4</v>
      </c>
      <c r="AE148" s="24">
        <v>2</v>
      </c>
      <c r="AF148" s="24">
        <v>4</v>
      </c>
      <c r="AG148" s="24">
        <v>1</v>
      </c>
      <c r="AH148" s="24">
        <v>5</v>
      </c>
      <c r="AI148" s="24">
        <v>4</v>
      </c>
      <c r="AJ148" s="24">
        <v>1</v>
      </c>
      <c r="AK148" s="24">
        <v>5</v>
      </c>
      <c r="AL148" s="24">
        <v>3</v>
      </c>
      <c r="AM148" s="24">
        <v>1</v>
      </c>
      <c r="AN148" s="24">
        <v>5</v>
      </c>
      <c r="AO148" s="24">
        <v>2</v>
      </c>
      <c r="AP148" s="24">
        <v>2</v>
      </c>
      <c r="AQ148" s="24">
        <v>2</v>
      </c>
      <c r="AR148" s="24">
        <v>5</v>
      </c>
      <c r="AS148" s="24">
        <v>2</v>
      </c>
      <c r="AT148" s="24">
        <v>1</v>
      </c>
      <c r="AU148" s="24">
        <v>2</v>
      </c>
      <c r="AV148" s="24">
        <v>2</v>
      </c>
      <c r="AW148" s="24">
        <v>2</v>
      </c>
      <c r="AX148" s="24">
        <v>3</v>
      </c>
      <c r="AY148" s="24">
        <v>1</v>
      </c>
      <c r="AZ148" s="24">
        <v>1</v>
      </c>
      <c r="BA148" s="24" t="s">
        <v>5</v>
      </c>
      <c r="BB148" s="23"/>
      <c r="BC148" s="23"/>
      <c r="BD148" s="23"/>
      <c r="BE148" s="24">
        <v>4</v>
      </c>
      <c r="BF148" s="24">
        <v>4</v>
      </c>
      <c r="BG148" s="24">
        <v>3</v>
      </c>
      <c r="BH148" s="24">
        <v>4</v>
      </c>
      <c r="BI148" s="24">
        <v>4</v>
      </c>
      <c r="BJ148" s="24">
        <v>4</v>
      </c>
      <c r="BK148" s="24" t="s">
        <v>931</v>
      </c>
      <c r="BL148" s="24" t="s">
        <v>931</v>
      </c>
      <c r="BM148" s="24" t="s">
        <v>931</v>
      </c>
      <c r="BN148" s="24" t="s">
        <v>931</v>
      </c>
      <c r="BO148" s="24" t="s">
        <v>151</v>
      </c>
      <c r="BP148" s="24" t="s">
        <v>931</v>
      </c>
      <c r="BQ148" s="24" t="s">
        <v>1485</v>
      </c>
      <c r="BR148" s="24" t="s">
        <v>1485</v>
      </c>
      <c r="BS148" s="24" t="s">
        <v>1485</v>
      </c>
      <c r="BT148" s="24" t="s">
        <v>1485</v>
      </c>
      <c r="BU148" s="24" t="s">
        <v>151</v>
      </c>
      <c r="BV148" s="24" t="s">
        <v>147</v>
      </c>
      <c r="BW148" s="24" t="s">
        <v>1488</v>
      </c>
      <c r="BX148" s="24" t="s">
        <v>1495</v>
      </c>
      <c r="BY148" s="24" t="s">
        <v>163</v>
      </c>
      <c r="BZ148" s="24" t="s">
        <v>172</v>
      </c>
      <c r="CA148" s="24" t="s">
        <v>176</v>
      </c>
      <c r="CB148" s="24" t="s">
        <v>183</v>
      </c>
      <c r="CC148" s="24" t="s">
        <v>191</v>
      </c>
      <c r="CD148" s="24" t="s">
        <v>192</v>
      </c>
      <c r="CE148" s="24" t="s">
        <v>306</v>
      </c>
      <c r="CF148" s="24" t="s">
        <v>307</v>
      </c>
      <c r="CG148" s="24" t="s">
        <v>215</v>
      </c>
      <c r="CH148" s="24" t="s">
        <v>1485</v>
      </c>
      <c r="CI148" s="23"/>
      <c r="CJ148" s="24" t="s">
        <v>1688</v>
      </c>
      <c r="CK148" s="24">
        <v>4</v>
      </c>
      <c r="CL148" s="24">
        <v>4</v>
      </c>
      <c r="CM148" s="24">
        <v>1</v>
      </c>
      <c r="CN148" s="23"/>
    </row>
    <row r="149" spans="1:92" x14ac:dyDescent="0.2">
      <c r="A149" s="25">
        <v>42382.404927592594</v>
      </c>
      <c r="B149" s="24">
        <v>2</v>
      </c>
      <c r="C149" s="24">
        <v>5</v>
      </c>
      <c r="D149" s="24">
        <v>4</v>
      </c>
      <c r="E149" s="24">
        <v>2</v>
      </c>
      <c r="F149" s="24">
        <v>1</v>
      </c>
      <c r="G149" s="24">
        <v>5</v>
      </c>
      <c r="H149" s="24">
        <v>5</v>
      </c>
      <c r="I149" s="24">
        <v>5</v>
      </c>
      <c r="J149" s="24">
        <v>3</v>
      </c>
      <c r="K149" s="24">
        <v>4</v>
      </c>
      <c r="L149" s="24">
        <v>2</v>
      </c>
      <c r="M149" s="24">
        <v>4</v>
      </c>
      <c r="N149" s="24">
        <v>3</v>
      </c>
      <c r="O149" s="24">
        <v>2</v>
      </c>
      <c r="P149" s="24">
        <v>3</v>
      </c>
      <c r="Q149" s="24">
        <v>3</v>
      </c>
      <c r="R149" s="24">
        <v>2</v>
      </c>
      <c r="S149" s="24">
        <v>1</v>
      </c>
      <c r="T149" s="24">
        <v>5</v>
      </c>
      <c r="U149" s="23"/>
      <c r="V149" s="23"/>
      <c r="W149" s="24">
        <v>5</v>
      </c>
      <c r="X149" s="24">
        <v>3</v>
      </c>
      <c r="Y149" s="24">
        <v>4</v>
      </c>
      <c r="Z149" s="24">
        <v>4</v>
      </c>
      <c r="AA149" s="24">
        <v>5</v>
      </c>
      <c r="AB149" s="24">
        <v>3</v>
      </c>
      <c r="AC149" s="24">
        <v>5</v>
      </c>
      <c r="AD149" s="24">
        <v>4</v>
      </c>
      <c r="AE149" s="24">
        <v>3</v>
      </c>
      <c r="AF149" s="24">
        <v>5</v>
      </c>
      <c r="AG149" s="24">
        <v>5</v>
      </c>
      <c r="AH149" s="24">
        <v>5</v>
      </c>
      <c r="AI149" s="24">
        <v>4</v>
      </c>
      <c r="AJ149" s="24" t="s">
        <v>5</v>
      </c>
      <c r="AK149" s="24">
        <v>5</v>
      </c>
      <c r="AL149" s="24">
        <v>3</v>
      </c>
      <c r="AM149" s="24" t="s">
        <v>5</v>
      </c>
      <c r="AN149" s="24">
        <v>5</v>
      </c>
      <c r="AO149" s="24">
        <v>5</v>
      </c>
      <c r="AP149" s="24">
        <v>5</v>
      </c>
      <c r="AQ149" s="24">
        <v>4</v>
      </c>
      <c r="AR149" s="24">
        <v>4</v>
      </c>
      <c r="AS149" s="24">
        <v>3</v>
      </c>
      <c r="AT149" s="24">
        <v>4</v>
      </c>
      <c r="AU149" s="24">
        <v>4</v>
      </c>
      <c r="AV149" s="24" t="s">
        <v>5</v>
      </c>
      <c r="AW149" s="24">
        <v>3</v>
      </c>
      <c r="AX149" s="24">
        <v>3</v>
      </c>
      <c r="AY149" s="24">
        <v>3</v>
      </c>
      <c r="AZ149" s="24" t="s">
        <v>5</v>
      </c>
      <c r="BA149" s="24">
        <v>5</v>
      </c>
      <c r="BB149" s="23"/>
      <c r="BC149" s="23"/>
      <c r="BD149" s="23"/>
      <c r="BE149" s="24">
        <v>5</v>
      </c>
      <c r="BF149" s="24">
        <v>4</v>
      </c>
      <c r="BG149" s="24">
        <v>4</v>
      </c>
      <c r="BH149" s="24">
        <v>5</v>
      </c>
      <c r="BI149" s="24">
        <v>4</v>
      </c>
      <c r="BJ149" s="24">
        <v>5</v>
      </c>
      <c r="BK149" s="24" t="s">
        <v>931</v>
      </c>
      <c r="BL149" s="24" t="s">
        <v>151</v>
      </c>
      <c r="BM149" s="24" t="s">
        <v>1485</v>
      </c>
      <c r="BN149" s="24" t="s">
        <v>1485</v>
      </c>
      <c r="BO149" s="24" t="s">
        <v>931</v>
      </c>
      <c r="BP149" s="24" t="s">
        <v>931</v>
      </c>
      <c r="BQ149" s="24" t="s">
        <v>1485</v>
      </c>
      <c r="BR149" s="24" t="s">
        <v>931</v>
      </c>
      <c r="BS149" s="24" t="s">
        <v>151</v>
      </c>
      <c r="BT149" s="24" t="s">
        <v>151</v>
      </c>
      <c r="BU149" s="24" t="s">
        <v>151</v>
      </c>
      <c r="BV149" s="24" t="s">
        <v>507</v>
      </c>
      <c r="BW149" s="24" t="s">
        <v>1488</v>
      </c>
      <c r="BX149" s="24" t="s">
        <v>1495</v>
      </c>
      <c r="BY149" s="24" t="s">
        <v>163</v>
      </c>
      <c r="BZ149" s="24" t="s">
        <v>170</v>
      </c>
      <c r="CA149" s="24" t="s">
        <v>176</v>
      </c>
      <c r="CB149" s="24" t="s">
        <v>183</v>
      </c>
      <c r="CC149" s="24" t="s">
        <v>1689</v>
      </c>
      <c r="CD149" s="24" t="s">
        <v>204</v>
      </c>
      <c r="CE149" s="24" t="s">
        <v>320</v>
      </c>
      <c r="CF149" s="24" t="s">
        <v>208</v>
      </c>
      <c r="CG149" s="24" t="s">
        <v>214</v>
      </c>
      <c r="CH149" s="24" t="s">
        <v>931</v>
      </c>
      <c r="CI149" s="23"/>
      <c r="CJ149" s="24" t="s">
        <v>1690</v>
      </c>
      <c r="CK149" s="24">
        <v>1</v>
      </c>
      <c r="CL149" s="24" t="s">
        <v>5</v>
      </c>
      <c r="CM149" s="24">
        <v>1</v>
      </c>
      <c r="CN149" s="23"/>
    </row>
    <row r="150" spans="1:92" x14ac:dyDescent="0.2">
      <c r="A150" s="25">
        <v>42382.412795335651</v>
      </c>
      <c r="B150" s="24">
        <v>2</v>
      </c>
      <c r="C150" s="24">
        <v>3</v>
      </c>
      <c r="D150" s="24">
        <v>3</v>
      </c>
      <c r="E150" s="24">
        <v>3</v>
      </c>
      <c r="F150" s="24">
        <v>1</v>
      </c>
      <c r="G150" s="24">
        <v>5</v>
      </c>
      <c r="H150" s="24">
        <v>4</v>
      </c>
      <c r="I150" s="24">
        <v>3</v>
      </c>
      <c r="J150" s="24">
        <v>2</v>
      </c>
      <c r="K150" s="24">
        <v>5</v>
      </c>
      <c r="L150" s="24">
        <v>4</v>
      </c>
      <c r="M150" s="24">
        <v>4</v>
      </c>
      <c r="N150" s="24">
        <v>3</v>
      </c>
      <c r="O150" s="24">
        <v>5</v>
      </c>
      <c r="P150" s="24">
        <v>4</v>
      </c>
      <c r="Q150" s="24">
        <v>4</v>
      </c>
      <c r="R150" s="24">
        <v>3</v>
      </c>
      <c r="S150" s="24">
        <v>1</v>
      </c>
      <c r="T150" s="24">
        <v>2</v>
      </c>
      <c r="U150" s="23"/>
      <c r="V150" s="23"/>
      <c r="W150" s="24">
        <v>4</v>
      </c>
      <c r="X150" s="24">
        <v>3</v>
      </c>
      <c r="Y150" s="24">
        <v>4</v>
      </c>
      <c r="Z150" s="24">
        <v>3</v>
      </c>
      <c r="AA150" s="24">
        <v>3</v>
      </c>
      <c r="AB150" s="24">
        <v>2</v>
      </c>
      <c r="AC150" s="24">
        <v>3</v>
      </c>
      <c r="AD150" s="24">
        <v>3</v>
      </c>
      <c r="AE150" s="24">
        <v>4</v>
      </c>
      <c r="AF150" s="24">
        <v>4</v>
      </c>
      <c r="AG150" s="24">
        <v>4</v>
      </c>
      <c r="AH150" s="24">
        <v>4</v>
      </c>
      <c r="AI150" s="24">
        <v>3</v>
      </c>
      <c r="AJ150" s="24">
        <v>3</v>
      </c>
      <c r="AK150" s="24">
        <v>4</v>
      </c>
      <c r="AL150" s="24">
        <v>4</v>
      </c>
      <c r="AM150" s="24">
        <v>1</v>
      </c>
      <c r="AN150" s="24">
        <v>5</v>
      </c>
      <c r="AO150" s="24">
        <v>4</v>
      </c>
      <c r="AP150" s="24">
        <v>3</v>
      </c>
      <c r="AQ150" s="24">
        <v>2</v>
      </c>
      <c r="AR150" s="24">
        <v>5</v>
      </c>
      <c r="AS150" s="24">
        <v>4</v>
      </c>
      <c r="AT150" s="24">
        <v>4</v>
      </c>
      <c r="AU150" s="24">
        <v>2</v>
      </c>
      <c r="AV150" s="24">
        <v>3</v>
      </c>
      <c r="AW150" s="24">
        <v>5</v>
      </c>
      <c r="AX150" s="24">
        <v>3</v>
      </c>
      <c r="AY150" s="24">
        <v>3</v>
      </c>
      <c r="AZ150" s="24">
        <v>2</v>
      </c>
      <c r="BA150" s="24">
        <v>2</v>
      </c>
      <c r="BB150" s="23"/>
      <c r="BC150" s="23"/>
      <c r="BD150" s="23"/>
      <c r="BE150" s="24">
        <v>4</v>
      </c>
      <c r="BF150" s="24">
        <v>3</v>
      </c>
      <c r="BG150" s="24">
        <v>4</v>
      </c>
      <c r="BH150" s="24">
        <v>3</v>
      </c>
      <c r="BI150" s="24">
        <v>5</v>
      </c>
      <c r="BJ150" s="24">
        <v>5</v>
      </c>
      <c r="BK150" s="24" t="s">
        <v>151</v>
      </c>
      <c r="BL150" s="24" t="s">
        <v>151</v>
      </c>
      <c r="BM150" s="24" t="s">
        <v>931</v>
      </c>
      <c r="BN150" s="24" t="s">
        <v>151</v>
      </c>
      <c r="BO150" s="24" t="s">
        <v>151</v>
      </c>
      <c r="BP150" s="24" t="s">
        <v>151</v>
      </c>
      <c r="BQ150" s="24" t="s">
        <v>151</v>
      </c>
      <c r="BR150" s="24" t="s">
        <v>1485</v>
      </c>
      <c r="BS150" s="24" t="s">
        <v>151</v>
      </c>
      <c r="BT150" s="24" t="s">
        <v>151</v>
      </c>
      <c r="BU150" s="24" t="s">
        <v>151</v>
      </c>
      <c r="BV150" s="24" t="s">
        <v>1486</v>
      </c>
      <c r="BW150" s="24" t="s">
        <v>1488</v>
      </c>
      <c r="BX150" s="24" t="s">
        <v>1495</v>
      </c>
      <c r="BY150" s="24" t="s">
        <v>163</v>
      </c>
      <c r="BZ150" s="24" t="s">
        <v>171</v>
      </c>
      <c r="CA150" s="24" t="s">
        <v>176</v>
      </c>
      <c r="CB150" s="24" t="s">
        <v>184</v>
      </c>
      <c r="CC150" s="24" t="s">
        <v>483</v>
      </c>
      <c r="CD150" s="24" t="s">
        <v>204</v>
      </c>
      <c r="CE150" s="24" t="s">
        <v>320</v>
      </c>
      <c r="CF150" s="24" t="s">
        <v>208</v>
      </c>
      <c r="CG150" s="24" t="s">
        <v>214</v>
      </c>
      <c r="CH150" s="24" t="s">
        <v>151</v>
      </c>
      <c r="CI150" s="23"/>
      <c r="CJ150" s="23"/>
      <c r="CK150" s="24">
        <v>2</v>
      </c>
      <c r="CL150" s="24">
        <v>4</v>
      </c>
      <c r="CM150" s="24">
        <v>1</v>
      </c>
      <c r="CN150" s="23"/>
    </row>
    <row r="151" spans="1:92" x14ac:dyDescent="0.2">
      <c r="A151" s="25">
        <v>42382.415639895829</v>
      </c>
      <c r="B151" s="24">
        <v>2</v>
      </c>
      <c r="C151" s="24">
        <v>4</v>
      </c>
      <c r="D151" s="24">
        <v>5</v>
      </c>
      <c r="E151" s="24">
        <v>3</v>
      </c>
      <c r="F151" s="24">
        <v>3</v>
      </c>
      <c r="G151" s="24">
        <v>5</v>
      </c>
      <c r="H151" s="24">
        <v>4</v>
      </c>
      <c r="I151" s="24">
        <v>2</v>
      </c>
      <c r="J151" s="24">
        <v>4</v>
      </c>
      <c r="K151" s="24">
        <v>2</v>
      </c>
      <c r="L151" s="24">
        <v>1</v>
      </c>
      <c r="M151" s="24">
        <v>1</v>
      </c>
      <c r="N151" s="24">
        <v>1</v>
      </c>
      <c r="O151" s="24">
        <v>3</v>
      </c>
      <c r="P151" s="24">
        <v>3</v>
      </c>
      <c r="Q151" s="24">
        <v>2</v>
      </c>
      <c r="R151" s="24">
        <v>3</v>
      </c>
      <c r="S151" s="24">
        <v>1</v>
      </c>
      <c r="T151" s="24">
        <v>1</v>
      </c>
      <c r="U151" s="23"/>
      <c r="V151" s="23"/>
      <c r="W151" s="24">
        <v>4</v>
      </c>
      <c r="X151" s="24">
        <v>4</v>
      </c>
      <c r="Y151" s="24">
        <v>4</v>
      </c>
      <c r="Z151" s="24">
        <v>4</v>
      </c>
      <c r="AA151" s="24">
        <v>4</v>
      </c>
      <c r="AB151" s="24">
        <v>4</v>
      </c>
      <c r="AC151" s="24">
        <v>4</v>
      </c>
      <c r="AD151" s="24">
        <v>4</v>
      </c>
      <c r="AE151" s="24">
        <v>4</v>
      </c>
      <c r="AF151" s="24">
        <v>4</v>
      </c>
      <c r="AG151" s="24">
        <v>4</v>
      </c>
      <c r="AH151" s="24">
        <v>4</v>
      </c>
      <c r="AI151" s="24">
        <v>4</v>
      </c>
      <c r="AJ151" s="24">
        <v>3</v>
      </c>
      <c r="AK151" s="24">
        <v>5</v>
      </c>
      <c r="AL151" s="24">
        <v>3</v>
      </c>
      <c r="AM151" s="24">
        <v>4</v>
      </c>
      <c r="AN151" s="24">
        <v>5</v>
      </c>
      <c r="AO151" s="24">
        <v>4</v>
      </c>
      <c r="AP151" s="24">
        <v>3</v>
      </c>
      <c r="AQ151" s="24">
        <v>4</v>
      </c>
      <c r="AR151" s="24">
        <v>3</v>
      </c>
      <c r="AS151" s="24">
        <v>3</v>
      </c>
      <c r="AT151" s="24">
        <v>4</v>
      </c>
      <c r="AU151" s="24">
        <v>1</v>
      </c>
      <c r="AV151" s="24">
        <v>3</v>
      </c>
      <c r="AW151" s="24">
        <v>4</v>
      </c>
      <c r="AX151" s="24">
        <v>2</v>
      </c>
      <c r="AY151" s="24">
        <v>2</v>
      </c>
      <c r="AZ151" s="24">
        <v>2</v>
      </c>
      <c r="BA151" s="24">
        <v>1</v>
      </c>
      <c r="BB151" s="23"/>
      <c r="BC151" s="23"/>
      <c r="BD151" s="23"/>
      <c r="BE151" s="24">
        <v>5</v>
      </c>
      <c r="BF151" s="24">
        <v>5</v>
      </c>
      <c r="BG151" s="24">
        <v>4</v>
      </c>
      <c r="BH151" s="24">
        <v>4</v>
      </c>
      <c r="BI151" s="24">
        <v>4</v>
      </c>
      <c r="BJ151" s="24">
        <v>4</v>
      </c>
      <c r="BK151" s="24" t="s">
        <v>151</v>
      </c>
      <c r="BL151" s="24" t="s">
        <v>151</v>
      </c>
      <c r="BM151" s="24" t="s">
        <v>151</v>
      </c>
      <c r="BN151" s="24" t="s">
        <v>151</v>
      </c>
      <c r="BO151" s="24" t="s">
        <v>151</v>
      </c>
      <c r="BP151" s="24" t="s">
        <v>151</v>
      </c>
      <c r="BQ151" s="24" t="s">
        <v>1485</v>
      </c>
      <c r="BR151" s="24" t="s">
        <v>1485</v>
      </c>
      <c r="BS151" s="24" t="s">
        <v>1485</v>
      </c>
      <c r="BT151" s="24" t="s">
        <v>1485</v>
      </c>
      <c r="BU151" s="24" t="s">
        <v>151</v>
      </c>
      <c r="BV151" s="24" t="s">
        <v>1486</v>
      </c>
      <c r="BW151" s="24" t="s">
        <v>1488</v>
      </c>
      <c r="BX151" s="24" t="s">
        <v>1495</v>
      </c>
      <c r="BY151" s="24" t="s">
        <v>162</v>
      </c>
      <c r="BZ151" s="24" t="s">
        <v>171</v>
      </c>
      <c r="CA151" s="24" t="s">
        <v>176</v>
      </c>
      <c r="CB151" s="24" t="s">
        <v>183</v>
      </c>
      <c r="CC151" s="24" t="s">
        <v>1691</v>
      </c>
      <c r="CD151" s="24" t="s">
        <v>203</v>
      </c>
      <c r="CE151" s="24" t="s">
        <v>480</v>
      </c>
      <c r="CF151" s="24" t="s">
        <v>208</v>
      </c>
      <c r="CG151" s="24" t="s">
        <v>214</v>
      </c>
      <c r="CH151" s="24" t="s">
        <v>1485</v>
      </c>
      <c r="CI151" s="23"/>
      <c r="CJ151" s="23"/>
      <c r="CK151" s="24">
        <v>1</v>
      </c>
      <c r="CL151" s="24">
        <v>1</v>
      </c>
      <c r="CM151" s="24">
        <v>2</v>
      </c>
      <c r="CN151" s="23"/>
    </row>
    <row r="152" spans="1:92" x14ac:dyDescent="0.2">
      <c r="A152" s="25">
        <v>42382.427661574075</v>
      </c>
      <c r="B152" s="24">
        <v>1</v>
      </c>
      <c r="C152" s="24">
        <v>5</v>
      </c>
      <c r="D152" s="24">
        <v>4</v>
      </c>
      <c r="E152" s="24">
        <v>1</v>
      </c>
      <c r="F152" s="24">
        <v>3</v>
      </c>
      <c r="G152" s="24">
        <v>5</v>
      </c>
      <c r="H152" s="24">
        <v>1</v>
      </c>
      <c r="I152" s="24">
        <v>1</v>
      </c>
      <c r="J152" s="24">
        <v>1</v>
      </c>
      <c r="K152" s="24">
        <v>4</v>
      </c>
      <c r="L152" s="24">
        <v>1</v>
      </c>
      <c r="M152" s="24">
        <v>3</v>
      </c>
      <c r="N152" s="24">
        <v>2</v>
      </c>
      <c r="O152" s="24">
        <v>2</v>
      </c>
      <c r="P152" s="24">
        <v>2</v>
      </c>
      <c r="Q152" s="24">
        <v>4</v>
      </c>
      <c r="R152" s="24">
        <v>3</v>
      </c>
      <c r="S152" s="24">
        <v>1</v>
      </c>
      <c r="T152" s="24">
        <v>1</v>
      </c>
      <c r="U152" s="23"/>
      <c r="V152" s="23"/>
      <c r="W152" s="24">
        <v>4</v>
      </c>
      <c r="X152" s="24">
        <v>5</v>
      </c>
      <c r="Y152" s="24">
        <v>5</v>
      </c>
      <c r="Z152" s="24">
        <v>5</v>
      </c>
      <c r="AA152" s="24">
        <v>5</v>
      </c>
      <c r="AB152" s="24">
        <v>5</v>
      </c>
      <c r="AC152" s="24">
        <v>3</v>
      </c>
      <c r="AD152" s="24">
        <v>4</v>
      </c>
      <c r="AE152" s="24">
        <v>5</v>
      </c>
      <c r="AF152" s="24">
        <v>5</v>
      </c>
      <c r="AG152" s="24">
        <v>4</v>
      </c>
      <c r="AH152" s="24">
        <v>5</v>
      </c>
      <c r="AI152" s="24">
        <v>5</v>
      </c>
      <c r="AJ152" s="24">
        <v>4</v>
      </c>
      <c r="AK152" s="24">
        <v>5</v>
      </c>
      <c r="AL152" s="24">
        <v>3</v>
      </c>
      <c r="AM152" s="24">
        <v>3</v>
      </c>
      <c r="AN152" s="24">
        <v>5</v>
      </c>
      <c r="AO152" s="24">
        <v>4</v>
      </c>
      <c r="AP152" s="24">
        <v>3</v>
      </c>
      <c r="AQ152" s="24">
        <v>3</v>
      </c>
      <c r="AR152" s="24">
        <v>4</v>
      </c>
      <c r="AS152" s="24">
        <v>4</v>
      </c>
      <c r="AT152" s="24">
        <v>4</v>
      </c>
      <c r="AU152" s="24">
        <v>2</v>
      </c>
      <c r="AV152" s="24">
        <v>4</v>
      </c>
      <c r="AW152" s="24">
        <v>4</v>
      </c>
      <c r="AX152" s="24">
        <v>3</v>
      </c>
      <c r="AY152" s="24">
        <v>2</v>
      </c>
      <c r="AZ152" s="24">
        <v>4</v>
      </c>
      <c r="BA152" s="24">
        <v>3</v>
      </c>
      <c r="BB152" s="23"/>
      <c r="BC152" s="23"/>
      <c r="BD152" s="23"/>
      <c r="BE152" s="24">
        <v>5</v>
      </c>
      <c r="BF152" s="24">
        <v>4</v>
      </c>
      <c r="BG152" s="24">
        <v>5</v>
      </c>
      <c r="BH152" s="24">
        <v>5</v>
      </c>
      <c r="BI152" s="24">
        <v>5</v>
      </c>
      <c r="BJ152" s="24">
        <v>5</v>
      </c>
      <c r="BK152" s="24" t="s">
        <v>151</v>
      </c>
      <c r="BL152" s="24" t="s">
        <v>151</v>
      </c>
      <c r="BM152" s="24" t="s">
        <v>1485</v>
      </c>
      <c r="BN152" s="24" t="s">
        <v>1485</v>
      </c>
      <c r="BO152" s="24" t="s">
        <v>151</v>
      </c>
      <c r="BP152" s="24" t="s">
        <v>151</v>
      </c>
      <c r="BQ152" s="24" t="s">
        <v>1485</v>
      </c>
      <c r="BR152" s="24" t="s">
        <v>1485</v>
      </c>
      <c r="BS152" s="24" t="s">
        <v>1485</v>
      </c>
      <c r="BT152" s="24" t="s">
        <v>1485</v>
      </c>
      <c r="BU152" s="24" t="s">
        <v>931</v>
      </c>
      <c r="BV152" s="23"/>
      <c r="BW152" s="23"/>
      <c r="BX152" s="23"/>
      <c r="BY152" s="24" t="s">
        <v>163</v>
      </c>
      <c r="BZ152" s="24" t="s">
        <v>170</v>
      </c>
      <c r="CA152" s="24" t="s">
        <v>176</v>
      </c>
      <c r="CB152" s="24" t="s">
        <v>183</v>
      </c>
      <c r="CC152" s="23"/>
      <c r="CD152" s="24" t="s">
        <v>203</v>
      </c>
      <c r="CE152" s="24" t="s">
        <v>915</v>
      </c>
      <c r="CF152" s="24" t="s">
        <v>208</v>
      </c>
      <c r="CG152" s="24" t="s">
        <v>214</v>
      </c>
      <c r="CH152" s="24" t="s">
        <v>1485</v>
      </c>
      <c r="CI152" s="23"/>
      <c r="CJ152" s="23"/>
      <c r="CK152" s="24">
        <v>2</v>
      </c>
      <c r="CL152" s="24">
        <v>4</v>
      </c>
      <c r="CM152" s="24">
        <v>1</v>
      </c>
      <c r="CN152" s="23"/>
    </row>
    <row r="153" spans="1:92" x14ac:dyDescent="0.2">
      <c r="A153" s="25">
        <v>42382.437482731482</v>
      </c>
      <c r="B153" s="24">
        <v>1</v>
      </c>
      <c r="C153" s="24">
        <v>5</v>
      </c>
      <c r="D153" s="24">
        <v>5</v>
      </c>
      <c r="E153" s="24">
        <v>4</v>
      </c>
      <c r="F153" s="24">
        <v>1</v>
      </c>
      <c r="G153" s="24">
        <v>5</v>
      </c>
      <c r="H153" s="24">
        <v>5</v>
      </c>
      <c r="I153" s="24">
        <v>2</v>
      </c>
      <c r="J153" s="24">
        <v>4</v>
      </c>
      <c r="K153" s="24">
        <v>1</v>
      </c>
      <c r="L153" s="24">
        <v>3</v>
      </c>
      <c r="M153" s="24">
        <v>1</v>
      </c>
      <c r="N153" s="24">
        <v>1</v>
      </c>
      <c r="O153" s="24">
        <v>4</v>
      </c>
      <c r="P153" s="24">
        <v>3</v>
      </c>
      <c r="Q153" s="24">
        <v>4</v>
      </c>
      <c r="R153" s="24">
        <v>4</v>
      </c>
      <c r="S153" s="24">
        <v>1</v>
      </c>
      <c r="T153" s="24">
        <v>1</v>
      </c>
      <c r="U153" s="23"/>
      <c r="V153" s="23"/>
      <c r="W153" s="24">
        <v>4</v>
      </c>
      <c r="X153" s="24">
        <v>3</v>
      </c>
      <c r="Y153" s="24">
        <v>5</v>
      </c>
      <c r="Z153" s="24">
        <v>3</v>
      </c>
      <c r="AA153" s="24">
        <v>5</v>
      </c>
      <c r="AB153" s="24">
        <v>3</v>
      </c>
      <c r="AC153" s="24">
        <v>4</v>
      </c>
      <c r="AD153" s="24">
        <v>4</v>
      </c>
      <c r="AE153" s="24">
        <v>4</v>
      </c>
      <c r="AF153" s="24">
        <v>3</v>
      </c>
      <c r="AG153" s="24">
        <v>4</v>
      </c>
      <c r="AH153" s="24">
        <v>3</v>
      </c>
      <c r="AI153" s="24">
        <v>4</v>
      </c>
      <c r="AJ153" s="24">
        <v>4</v>
      </c>
      <c r="AK153" s="24">
        <v>5</v>
      </c>
      <c r="AL153" s="24">
        <v>4</v>
      </c>
      <c r="AM153" s="24">
        <v>2</v>
      </c>
      <c r="AN153" s="24">
        <v>5</v>
      </c>
      <c r="AO153" s="24">
        <v>5</v>
      </c>
      <c r="AP153" s="24">
        <v>4</v>
      </c>
      <c r="AQ153" s="24">
        <v>4</v>
      </c>
      <c r="AR153" s="24">
        <v>2</v>
      </c>
      <c r="AS153" s="24">
        <v>3</v>
      </c>
      <c r="AT153" s="24">
        <v>3</v>
      </c>
      <c r="AU153" s="24">
        <v>3</v>
      </c>
      <c r="AV153" s="24">
        <v>4</v>
      </c>
      <c r="AW153" s="24">
        <v>3</v>
      </c>
      <c r="AX153" s="24">
        <v>3</v>
      </c>
      <c r="AY153" s="24">
        <v>4</v>
      </c>
      <c r="AZ153" s="24">
        <v>3</v>
      </c>
      <c r="BA153" s="24">
        <v>3</v>
      </c>
      <c r="BB153" s="23"/>
      <c r="BC153" s="23"/>
      <c r="BD153" s="23"/>
      <c r="BE153" s="24">
        <v>5</v>
      </c>
      <c r="BF153" s="24">
        <v>5</v>
      </c>
      <c r="BG153" s="24">
        <v>5</v>
      </c>
      <c r="BH153" s="24">
        <v>5</v>
      </c>
      <c r="BI153" s="24">
        <v>5</v>
      </c>
      <c r="BJ153" s="24">
        <v>5</v>
      </c>
      <c r="BK153" s="24" t="s">
        <v>151</v>
      </c>
      <c r="BL153" s="24" t="s">
        <v>931</v>
      </c>
      <c r="BM153" s="24" t="s">
        <v>151</v>
      </c>
      <c r="BN153" s="24" t="s">
        <v>1485</v>
      </c>
      <c r="BO153" s="24" t="s">
        <v>151</v>
      </c>
      <c r="BP153" s="24" t="s">
        <v>151</v>
      </c>
      <c r="BQ153" s="24" t="s">
        <v>151</v>
      </c>
      <c r="BR153" s="24" t="s">
        <v>1485</v>
      </c>
      <c r="BS153" s="24" t="s">
        <v>1485</v>
      </c>
      <c r="BT153" s="24" t="s">
        <v>1485</v>
      </c>
      <c r="BU153" s="24" t="s">
        <v>151</v>
      </c>
      <c r="BV153" s="24" t="s">
        <v>1486</v>
      </c>
      <c r="BW153" s="24" t="s">
        <v>1650</v>
      </c>
      <c r="BX153" s="24" t="s">
        <v>1495</v>
      </c>
      <c r="BY153" s="24" t="s">
        <v>163</v>
      </c>
      <c r="BZ153" s="24" t="s">
        <v>169</v>
      </c>
      <c r="CA153" s="24" t="s">
        <v>176</v>
      </c>
      <c r="CB153" s="24" t="s">
        <v>183</v>
      </c>
      <c r="CC153" s="24" t="s">
        <v>1385</v>
      </c>
      <c r="CD153" s="24" t="s">
        <v>153</v>
      </c>
      <c r="CE153" s="24" t="s">
        <v>686</v>
      </c>
      <c r="CF153" s="24" t="s">
        <v>208</v>
      </c>
      <c r="CG153" s="24" t="s">
        <v>214</v>
      </c>
      <c r="CH153" s="24" t="s">
        <v>1485</v>
      </c>
      <c r="CI153" s="23"/>
      <c r="CJ153" s="23"/>
      <c r="CK153" s="24">
        <v>5</v>
      </c>
      <c r="CL153" s="24">
        <v>5</v>
      </c>
      <c r="CM153" s="24">
        <v>4</v>
      </c>
      <c r="CN153" s="23"/>
    </row>
    <row r="154" spans="1:92" x14ac:dyDescent="0.2">
      <c r="A154" s="25">
        <v>42382.442585856479</v>
      </c>
      <c r="B154" s="24">
        <v>2</v>
      </c>
      <c r="C154" s="24">
        <v>5</v>
      </c>
      <c r="D154" s="24">
        <v>5</v>
      </c>
      <c r="E154" s="24">
        <v>5</v>
      </c>
      <c r="F154" s="24">
        <v>5</v>
      </c>
      <c r="G154" s="24">
        <v>5</v>
      </c>
      <c r="H154" s="24">
        <v>5</v>
      </c>
      <c r="I154" s="24">
        <v>5</v>
      </c>
      <c r="J154" s="24">
        <v>2</v>
      </c>
      <c r="K154" s="24">
        <v>4</v>
      </c>
      <c r="L154" s="24">
        <v>1</v>
      </c>
      <c r="M154" s="24">
        <v>5</v>
      </c>
      <c r="N154" s="24">
        <v>3</v>
      </c>
      <c r="O154" s="24">
        <v>3</v>
      </c>
      <c r="P154" s="24">
        <v>3</v>
      </c>
      <c r="Q154" s="24">
        <v>5</v>
      </c>
      <c r="R154" s="24">
        <v>3</v>
      </c>
      <c r="S154" s="24">
        <v>3</v>
      </c>
      <c r="T154" s="24">
        <v>3</v>
      </c>
      <c r="U154" s="23"/>
      <c r="V154" s="23"/>
      <c r="W154" s="24">
        <v>4</v>
      </c>
      <c r="X154" s="24">
        <v>3</v>
      </c>
      <c r="Y154" s="24">
        <v>4</v>
      </c>
      <c r="Z154" s="24">
        <v>5</v>
      </c>
      <c r="AA154" s="24">
        <v>5</v>
      </c>
      <c r="AB154" s="24">
        <v>4</v>
      </c>
      <c r="AC154" s="24">
        <v>5</v>
      </c>
      <c r="AD154" s="24">
        <v>4</v>
      </c>
      <c r="AE154" s="24">
        <v>3</v>
      </c>
      <c r="AF154" s="24">
        <v>5</v>
      </c>
      <c r="AG154" s="24">
        <v>5</v>
      </c>
      <c r="AH154" s="24">
        <v>5</v>
      </c>
      <c r="AI154" s="24">
        <v>4</v>
      </c>
      <c r="AJ154" s="24">
        <v>2</v>
      </c>
      <c r="AK154" s="24">
        <v>5</v>
      </c>
      <c r="AL154" s="24">
        <v>5</v>
      </c>
      <c r="AM154" s="24">
        <v>5</v>
      </c>
      <c r="AN154" s="24">
        <v>5</v>
      </c>
      <c r="AO154" s="24">
        <v>5</v>
      </c>
      <c r="AP154" s="24">
        <v>4</v>
      </c>
      <c r="AQ154" s="24">
        <v>1</v>
      </c>
      <c r="AR154" s="24">
        <v>4</v>
      </c>
      <c r="AS154" s="24">
        <v>2</v>
      </c>
      <c r="AT154" s="24">
        <v>5</v>
      </c>
      <c r="AU154" s="24">
        <v>3</v>
      </c>
      <c r="AV154" s="24">
        <v>4</v>
      </c>
      <c r="AW154" s="24">
        <v>3</v>
      </c>
      <c r="AX154" s="24">
        <v>5</v>
      </c>
      <c r="AY154" s="24">
        <v>3</v>
      </c>
      <c r="AZ154" s="24">
        <v>3</v>
      </c>
      <c r="BA154" s="24">
        <v>3</v>
      </c>
      <c r="BB154" s="23"/>
      <c r="BC154" s="23"/>
      <c r="BD154" s="23"/>
      <c r="BE154" s="24">
        <v>5</v>
      </c>
      <c r="BF154" s="24">
        <v>4</v>
      </c>
      <c r="BG154" s="24">
        <v>4</v>
      </c>
      <c r="BH154" s="24">
        <v>4</v>
      </c>
      <c r="BI154" s="24">
        <v>3</v>
      </c>
      <c r="BJ154" s="24">
        <v>4</v>
      </c>
      <c r="BK154" s="24" t="s">
        <v>151</v>
      </c>
      <c r="BL154" s="24" t="s">
        <v>151</v>
      </c>
      <c r="BM154" s="24" t="s">
        <v>151</v>
      </c>
      <c r="BN154" s="24" t="s">
        <v>151</v>
      </c>
      <c r="BO154" s="24" t="s">
        <v>151</v>
      </c>
      <c r="BP154" s="24" t="s">
        <v>151</v>
      </c>
      <c r="BQ154" s="24" t="s">
        <v>931</v>
      </c>
      <c r="BR154" s="24" t="s">
        <v>151</v>
      </c>
      <c r="BS154" s="24" t="s">
        <v>151</v>
      </c>
      <c r="BT154" s="24" t="s">
        <v>151</v>
      </c>
      <c r="BU154" s="24" t="s">
        <v>151</v>
      </c>
      <c r="BV154" s="24" t="s">
        <v>1510</v>
      </c>
      <c r="BW154" s="24" t="s">
        <v>1492</v>
      </c>
      <c r="BX154" s="24" t="s">
        <v>1495</v>
      </c>
      <c r="BY154" s="24" t="s">
        <v>163</v>
      </c>
      <c r="BZ154" s="24" t="s">
        <v>171</v>
      </c>
      <c r="CA154" s="24" t="s">
        <v>176</v>
      </c>
      <c r="CB154" s="24" t="s">
        <v>183</v>
      </c>
      <c r="CC154" s="24" t="s">
        <v>486</v>
      </c>
      <c r="CD154" s="24" t="s">
        <v>202</v>
      </c>
      <c r="CE154" s="24" t="s">
        <v>596</v>
      </c>
      <c r="CF154" s="24" t="s">
        <v>208</v>
      </c>
      <c r="CG154" s="24" t="s">
        <v>214</v>
      </c>
      <c r="CH154" s="24" t="s">
        <v>151</v>
      </c>
      <c r="CI154" s="23"/>
      <c r="CJ154" s="23"/>
      <c r="CK154" s="24">
        <v>5</v>
      </c>
      <c r="CL154" s="24">
        <v>5</v>
      </c>
      <c r="CM154" s="24">
        <v>3</v>
      </c>
      <c r="CN154" s="23"/>
    </row>
    <row r="155" spans="1:92" x14ac:dyDescent="0.2">
      <c r="A155" s="25">
        <v>42382.475581388891</v>
      </c>
      <c r="B155" s="24">
        <v>3</v>
      </c>
      <c r="C155" s="24">
        <v>5</v>
      </c>
      <c r="D155" s="24">
        <v>5</v>
      </c>
      <c r="E155" s="24">
        <v>5</v>
      </c>
      <c r="F155" s="24">
        <v>5</v>
      </c>
      <c r="G155" s="24">
        <v>5</v>
      </c>
      <c r="H155" s="24">
        <v>3</v>
      </c>
      <c r="I155" s="24">
        <v>2</v>
      </c>
      <c r="J155" s="24">
        <v>5</v>
      </c>
      <c r="K155" s="24">
        <v>5</v>
      </c>
      <c r="L155" s="24">
        <v>3</v>
      </c>
      <c r="M155" s="24">
        <v>5</v>
      </c>
      <c r="N155" s="24">
        <v>5</v>
      </c>
      <c r="O155" s="24">
        <v>3</v>
      </c>
      <c r="P155" s="24">
        <v>5</v>
      </c>
      <c r="Q155" s="24">
        <v>3</v>
      </c>
      <c r="R155" s="24">
        <v>3</v>
      </c>
      <c r="S155" s="24">
        <v>2</v>
      </c>
      <c r="T155" s="24">
        <v>1</v>
      </c>
      <c r="U155" s="23"/>
      <c r="V155" s="23"/>
      <c r="W155" s="24">
        <v>3</v>
      </c>
      <c r="X155" s="24">
        <v>1</v>
      </c>
      <c r="Y155" s="24">
        <v>4</v>
      </c>
      <c r="Z155" s="24">
        <v>3</v>
      </c>
      <c r="AA155" s="24">
        <v>4</v>
      </c>
      <c r="AB155" s="24">
        <v>3</v>
      </c>
      <c r="AC155" s="24">
        <v>5</v>
      </c>
      <c r="AD155" s="24">
        <v>3</v>
      </c>
      <c r="AE155" s="24">
        <v>5</v>
      </c>
      <c r="AF155" s="24">
        <v>5</v>
      </c>
      <c r="AG155" s="24">
        <v>5</v>
      </c>
      <c r="AH155" s="24">
        <v>5</v>
      </c>
      <c r="AI155" s="24">
        <v>5</v>
      </c>
      <c r="AJ155" s="24">
        <v>3</v>
      </c>
      <c r="AK155" s="24">
        <v>5</v>
      </c>
      <c r="AL155" s="24">
        <v>5</v>
      </c>
      <c r="AM155" s="24">
        <v>5</v>
      </c>
      <c r="AN155" s="24">
        <v>4</v>
      </c>
      <c r="AO155" s="24">
        <v>3</v>
      </c>
      <c r="AP155" s="24">
        <v>3</v>
      </c>
      <c r="AQ155" s="24">
        <v>5</v>
      </c>
      <c r="AR155" s="24">
        <v>5</v>
      </c>
      <c r="AS155" s="24">
        <v>4</v>
      </c>
      <c r="AT155" s="24">
        <v>5</v>
      </c>
      <c r="AU155" s="24">
        <v>5</v>
      </c>
      <c r="AV155" s="24">
        <v>3</v>
      </c>
      <c r="AW155" s="24">
        <v>5</v>
      </c>
      <c r="AX155" s="24">
        <v>2</v>
      </c>
      <c r="AY155" s="24">
        <v>5</v>
      </c>
      <c r="AZ155" s="24">
        <v>3</v>
      </c>
      <c r="BA155" s="24">
        <v>1</v>
      </c>
      <c r="BB155" s="23"/>
      <c r="BC155" s="23"/>
      <c r="BD155" s="23"/>
      <c r="BE155" s="24">
        <v>5</v>
      </c>
      <c r="BF155" s="24">
        <v>4</v>
      </c>
      <c r="BG155" s="24">
        <v>4</v>
      </c>
      <c r="BH155" s="24">
        <v>3</v>
      </c>
      <c r="BI155" s="24">
        <v>4</v>
      </c>
      <c r="BJ155" s="24">
        <v>4</v>
      </c>
      <c r="BK155" s="24" t="s">
        <v>151</v>
      </c>
      <c r="BL155" s="24" t="s">
        <v>151</v>
      </c>
      <c r="BM155" s="24" t="s">
        <v>151</v>
      </c>
      <c r="BN155" s="24" t="s">
        <v>931</v>
      </c>
      <c r="BO155" s="24" t="s">
        <v>931</v>
      </c>
      <c r="BP155" s="24" t="s">
        <v>931</v>
      </c>
      <c r="BQ155" s="24" t="s">
        <v>151</v>
      </c>
      <c r="BR155" s="24" t="s">
        <v>1485</v>
      </c>
      <c r="BS155" s="24" t="s">
        <v>1485</v>
      </c>
      <c r="BT155" s="24" t="s">
        <v>1485</v>
      </c>
      <c r="BU155" s="24" t="s">
        <v>151</v>
      </c>
      <c r="BV155" s="24" t="s">
        <v>150</v>
      </c>
      <c r="BW155" s="23"/>
      <c r="BX155" s="24" t="s">
        <v>1495</v>
      </c>
      <c r="BY155" s="24" t="s">
        <v>163</v>
      </c>
      <c r="BZ155" s="24" t="s">
        <v>171</v>
      </c>
      <c r="CA155" s="24" t="s">
        <v>176</v>
      </c>
      <c r="CB155" s="24" t="s">
        <v>183</v>
      </c>
      <c r="CC155" s="23"/>
      <c r="CD155" s="24" t="s">
        <v>202</v>
      </c>
      <c r="CE155" s="24" t="s">
        <v>312</v>
      </c>
      <c r="CF155" s="24" t="s">
        <v>208</v>
      </c>
      <c r="CG155" s="24" t="s">
        <v>214</v>
      </c>
      <c r="CH155" s="24" t="s">
        <v>1485</v>
      </c>
      <c r="CI155" s="23"/>
      <c r="CJ155" s="23"/>
      <c r="CK155" s="24">
        <v>4</v>
      </c>
      <c r="CL155" s="24">
        <v>3</v>
      </c>
      <c r="CM155" s="24">
        <v>2</v>
      </c>
      <c r="CN155" s="23"/>
    </row>
    <row r="156" spans="1:92" x14ac:dyDescent="0.2">
      <c r="A156" s="25">
        <v>42382.477725763893</v>
      </c>
      <c r="B156" s="24" t="s">
        <v>5</v>
      </c>
      <c r="C156" s="24">
        <v>5</v>
      </c>
      <c r="D156" s="24">
        <v>3</v>
      </c>
      <c r="E156" s="24" t="s">
        <v>5</v>
      </c>
      <c r="F156" s="24" t="s">
        <v>5</v>
      </c>
      <c r="G156" s="24">
        <v>5</v>
      </c>
      <c r="H156" s="24">
        <v>2</v>
      </c>
      <c r="I156" s="24" t="s">
        <v>5</v>
      </c>
      <c r="J156" s="24" t="s">
        <v>5</v>
      </c>
      <c r="K156" s="24">
        <v>5</v>
      </c>
      <c r="L156" s="24">
        <v>3</v>
      </c>
      <c r="M156" s="24">
        <v>5</v>
      </c>
      <c r="N156" s="24" t="s">
        <v>5</v>
      </c>
      <c r="O156" s="24" t="s">
        <v>5</v>
      </c>
      <c r="P156" s="24">
        <v>5</v>
      </c>
      <c r="Q156" s="24">
        <v>3</v>
      </c>
      <c r="R156" s="24">
        <v>2</v>
      </c>
      <c r="S156" s="24" t="s">
        <v>5</v>
      </c>
      <c r="T156" s="24">
        <v>2</v>
      </c>
      <c r="U156" s="23"/>
      <c r="V156" s="23"/>
      <c r="W156" s="24">
        <v>5</v>
      </c>
      <c r="X156" s="24">
        <v>3</v>
      </c>
      <c r="Y156" s="24">
        <v>5</v>
      </c>
      <c r="Z156" s="24">
        <v>5</v>
      </c>
      <c r="AA156" s="24">
        <v>3</v>
      </c>
      <c r="AB156" s="24">
        <v>3</v>
      </c>
      <c r="AC156" s="24">
        <v>5</v>
      </c>
      <c r="AD156" s="24">
        <v>2</v>
      </c>
      <c r="AE156" s="24">
        <v>4</v>
      </c>
      <c r="AF156" s="24">
        <v>4</v>
      </c>
      <c r="AG156" s="24">
        <v>4</v>
      </c>
      <c r="AH156" s="24">
        <v>5</v>
      </c>
      <c r="AI156" s="24">
        <v>3</v>
      </c>
      <c r="AJ156" s="24">
        <v>1</v>
      </c>
      <c r="AK156" s="24">
        <v>5</v>
      </c>
      <c r="AL156" s="24">
        <v>2</v>
      </c>
      <c r="AM156" s="24">
        <v>1</v>
      </c>
      <c r="AN156" s="24">
        <v>5</v>
      </c>
      <c r="AO156" s="24">
        <v>3</v>
      </c>
      <c r="AP156" s="24">
        <v>1</v>
      </c>
      <c r="AQ156" s="24">
        <v>2</v>
      </c>
      <c r="AR156" s="24">
        <v>5</v>
      </c>
      <c r="AS156" s="24">
        <v>4</v>
      </c>
      <c r="AT156" s="24">
        <v>5</v>
      </c>
      <c r="AU156" s="24">
        <v>1</v>
      </c>
      <c r="AV156" s="24">
        <v>1</v>
      </c>
      <c r="AW156" s="24">
        <v>3</v>
      </c>
      <c r="AX156" s="24">
        <v>2</v>
      </c>
      <c r="AY156" s="24">
        <v>1</v>
      </c>
      <c r="AZ156" s="24">
        <v>1</v>
      </c>
      <c r="BA156" s="24">
        <v>3</v>
      </c>
      <c r="BB156" s="23"/>
      <c r="BC156" s="23"/>
      <c r="BD156" s="23"/>
      <c r="BE156" s="24">
        <v>5</v>
      </c>
      <c r="BF156" s="24">
        <v>5</v>
      </c>
      <c r="BG156" s="24">
        <v>3</v>
      </c>
      <c r="BH156" s="24">
        <v>3</v>
      </c>
      <c r="BI156" s="24">
        <v>4</v>
      </c>
      <c r="BJ156" s="24">
        <v>5</v>
      </c>
      <c r="BK156" s="24" t="s">
        <v>931</v>
      </c>
      <c r="BL156" s="24" t="s">
        <v>151</v>
      </c>
      <c r="BM156" s="24" t="s">
        <v>151</v>
      </c>
      <c r="BN156" s="24" t="s">
        <v>931</v>
      </c>
      <c r="BO156" s="24" t="s">
        <v>151</v>
      </c>
      <c r="BP156" s="24" t="s">
        <v>931</v>
      </c>
      <c r="BQ156" s="24" t="s">
        <v>1485</v>
      </c>
      <c r="BR156" s="24" t="s">
        <v>1485</v>
      </c>
      <c r="BS156" s="24" t="s">
        <v>151</v>
      </c>
      <c r="BT156" s="24" t="s">
        <v>151</v>
      </c>
      <c r="BU156" s="24" t="s">
        <v>151</v>
      </c>
      <c r="BV156" s="24" t="s">
        <v>150</v>
      </c>
      <c r="BW156" s="24" t="s">
        <v>1488</v>
      </c>
      <c r="BX156" s="24" t="s">
        <v>1495</v>
      </c>
      <c r="BY156" s="24" t="s">
        <v>162</v>
      </c>
      <c r="BZ156" s="24" t="s">
        <v>170</v>
      </c>
      <c r="CA156" s="24" t="s">
        <v>179</v>
      </c>
      <c r="CB156" s="24" t="s">
        <v>184</v>
      </c>
      <c r="CC156" s="24" t="s">
        <v>301</v>
      </c>
      <c r="CD156" s="24" t="s">
        <v>192</v>
      </c>
      <c r="CE156" s="24" t="s">
        <v>341</v>
      </c>
      <c r="CF156" s="24" t="s">
        <v>208</v>
      </c>
      <c r="CG156" s="24" t="s">
        <v>214</v>
      </c>
      <c r="CH156" s="24" t="s">
        <v>151</v>
      </c>
      <c r="CI156" s="23"/>
      <c r="CJ156" s="23"/>
      <c r="CK156" s="24">
        <v>1</v>
      </c>
      <c r="CL156" s="24">
        <v>1</v>
      </c>
      <c r="CM156" s="24" t="s">
        <v>5</v>
      </c>
      <c r="CN156" s="23"/>
    </row>
    <row r="157" spans="1:92" x14ac:dyDescent="0.2">
      <c r="A157" s="25">
        <v>42382.494055648145</v>
      </c>
      <c r="B157" s="24">
        <v>3</v>
      </c>
      <c r="C157" s="24">
        <v>5</v>
      </c>
      <c r="D157" s="24">
        <v>5</v>
      </c>
      <c r="E157" s="24">
        <v>2</v>
      </c>
      <c r="F157" s="24">
        <v>1</v>
      </c>
      <c r="G157" s="24">
        <v>5</v>
      </c>
      <c r="H157" s="24">
        <v>4</v>
      </c>
      <c r="I157" s="24">
        <v>3</v>
      </c>
      <c r="J157" s="24">
        <v>5</v>
      </c>
      <c r="K157" s="24">
        <v>4</v>
      </c>
      <c r="L157" s="24">
        <v>5</v>
      </c>
      <c r="M157" s="24">
        <v>3</v>
      </c>
      <c r="N157" s="24">
        <v>4</v>
      </c>
      <c r="O157" s="24">
        <v>5</v>
      </c>
      <c r="P157" s="24">
        <v>3</v>
      </c>
      <c r="Q157" s="24">
        <v>5</v>
      </c>
      <c r="R157" s="24">
        <v>4</v>
      </c>
      <c r="S157" s="24">
        <v>3</v>
      </c>
      <c r="T157" s="24">
        <v>5</v>
      </c>
      <c r="U157" s="23"/>
      <c r="V157" s="23"/>
      <c r="W157" s="24">
        <v>5</v>
      </c>
      <c r="X157" s="24">
        <v>4</v>
      </c>
      <c r="Y157" s="24">
        <v>4</v>
      </c>
      <c r="Z157" s="24">
        <v>4</v>
      </c>
      <c r="AA157" s="24">
        <v>5</v>
      </c>
      <c r="AB157" s="24">
        <v>4</v>
      </c>
      <c r="AC157" s="24">
        <v>4</v>
      </c>
      <c r="AD157" s="24">
        <v>4</v>
      </c>
      <c r="AE157" s="24">
        <v>3</v>
      </c>
      <c r="AF157" s="24">
        <v>4</v>
      </c>
      <c r="AG157" s="24">
        <v>3</v>
      </c>
      <c r="AH157" s="24">
        <v>4</v>
      </c>
      <c r="AI157" s="24">
        <v>4</v>
      </c>
      <c r="AJ157" s="24">
        <v>4</v>
      </c>
      <c r="AK157" s="24">
        <v>5</v>
      </c>
      <c r="AL157" s="24">
        <v>3</v>
      </c>
      <c r="AM157" s="24">
        <v>2</v>
      </c>
      <c r="AN157" s="24">
        <v>5</v>
      </c>
      <c r="AO157" s="24">
        <v>4</v>
      </c>
      <c r="AP157" s="24">
        <v>4</v>
      </c>
      <c r="AQ157" s="24">
        <v>5</v>
      </c>
      <c r="AR157" s="24">
        <v>4</v>
      </c>
      <c r="AS157" s="24">
        <v>4</v>
      </c>
      <c r="AT157" s="24">
        <v>4</v>
      </c>
      <c r="AU157" s="24">
        <v>4</v>
      </c>
      <c r="AV157" s="24">
        <v>5</v>
      </c>
      <c r="AW157" s="24">
        <v>4</v>
      </c>
      <c r="AX157" s="24">
        <v>5</v>
      </c>
      <c r="AY157" s="24">
        <v>4</v>
      </c>
      <c r="AZ157" s="24">
        <v>3</v>
      </c>
      <c r="BA157" s="24">
        <v>4</v>
      </c>
      <c r="BB157" s="23"/>
      <c r="BC157" s="23"/>
      <c r="BD157" s="23"/>
      <c r="BE157" s="24">
        <v>5</v>
      </c>
      <c r="BF157" s="24">
        <v>5</v>
      </c>
      <c r="BG157" s="24">
        <v>4</v>
      </c>
      <c r="BH157" s="24">
        <v>4</v>
      </c>
      <c r="BI157" s="24">
        <v>4</v>
      </c>
      <c r="BJ157" s="24">
        <v>4</v>
      </c>
      <c r="BK157" s="24" t="s">
        <v>931</v>
      </c>
      <c r="BL157" s="24" t="s">
        <v>151</v>
      </c>
      <c r="BM157" s="24" t="s">
        <v>151</v>
      </c>
      <c r="BN157" s="24" t="s">
        <v>151</v>
      </c>
      <c r="BO157" s="24" t="s">
        <v>931</v>
      </c>
      <c r="BP157" s="24" t="s">
        <v>151</v>
      </c>
      <c r="BQ157" s="24" t="s">
        <v>1485</v>
      </c>
      <c r="BR157" s="24" t="s">
        <v>1485</v>
      </c>
      <c r="BS157" s="24" t="s">
        <v>151</v>
      </c>
      <c r="BT157" s="24" t="s">
        <v>151</v>
      </c>
      <c r="BU157" s="24" t="s">
        <v>145</v>
      </c>
      <c r="BV157" s="23"/>
      <c r="BW157" s="23"/>
      <c r="BX157" s="23"/>
      <c r="BY157" s="24" t="s">
        <v>163</v>
      </c>
      <c r="BZ157" s="24" t="s">
        <v>168</v>
      </c>
      <c r="CA157" s="24" t="s">
        <v>176</v>
      </c>
      <c r="CB157" s="24" t="s">
        <v>183</v>
      </c>
      <c r="CC157" s="24" t="s">
        <v>1692</v>
      </c>
      <c r="CD157" s="24" t="s">
        <v>203</v>
      </c>
      <c r="CE157" s="24" t="s">
        <v>468</v>
      </c>
      <c r="CF157" s="24" t="s">
        <v>208</v>
      </c>
      <c r="CG157" s="24" t="s">
        <v>214</v>
      </c>
      <c r="CH157" s="24" t="s">
        <v>151</v>
      </c>
      <c r="CI157" s="23"/>
      <c r="CJ157" s="24" t="s">
        <v>1693</v>
      </c>
      <c r="CK157" s="24">
        <v>3</v>
      </c>
      <c r="CL157" s="24">
        <v>2</v>
      </c>
      <c r="CM157" s="24">
        <v>2</v>
      </c>
      <c r="CN157" s="23"/>
    </row>
    <row r="158" spans="1:92" x14ac:dyDescent="0.2">
      <c r="A158" s="25">
        <v>42382.52249293981</v>
      </c>
      <c r="B158" s="24">
        <v>4</v>
      </c>
      <c r="C158" s="24">
        <v>1</v>
      </c>
      <c r="D158" s="24">
        <v>1</v>
      </c>
      <c r="E158" s="24">
        <v>5</v>
      </c>
      <c r="F158" s="24">
        <v>3</v>
      </c>
      <c r="G158" s="24">
        <v>3</v>
      </c>
      <c r="H158" s="24">
        <v>3</v>
      </c>
      <c r="I158" s="24">
        <v>4</v>
      </c>
      <c r="J158" s="24" t="s">
        <v>5</v>
      </c>
      <c r="K158" s="24">
        <v>5</v>
      </c>
      <c r="L158" s="24">
        <v>5</v>
      </c>
      <c r="M158" s="24">
        <v>5</v>
      </c>
      <c r="N158" s="24">
        <v>3</v>
      </c>
      <c r="O158" s="24">
        <v>5</v>
      </c>
      <c r="P158" s="24">
        <v>4</v>
      </c>
      <c r="Q158" s="24">
        <v>3</v>
      </c>
      <c r="R158" s="24">
        <v>3</v>
      </c>
      <c r="S158" s="24">
        <v>5</v>
      </c>
      <c r="T158" s="24">
        <v>3</v>
      </c>
      <c r="U158" s="23"/>
      <c r="V158" s="23"/>
      <c r="W158" s="24">
        <v>3</v>
      </c>
      <c r="X158" s="24">
        <v>2</v>
      </c>
      <c r="Y158" s="24">
        <v>4</v>
      </c>
      <c r="Z158" s="24">
        <v>3</v>
      </c>
      <c r="AA158" s="24">
        <v>3</v>
      </c>
      <c r="AB158" s="24">
        <v>2</v>
      </c>
      <c r="AC158" s="24">
        <v>5</v>
      </c>
      <c r="AD158" s="24">
        <v>5</v>
      </c>
      <c r="AE158" s="24">
        <v>3</v>
      </c>
      <c r="AF158" s="24">
        <v>4</v>
      </c>
      <c r="AG158" s="24">
        <v>3</v>
      </c>
      <c r="AH158" s="24">
        <v>5</v>
      </c>
      <c r="AI158" s="24">
        <v>3</v>
      </c>
      <c r="AJ158" s="24">
        <v>3</v>
      </c>
      <c r="AK158" s="24">
        <v>1</v>
      </c>
      <c r="AL158" s="24">
        <v>5</v>
      </c>
      <c r="AM158" s="24">
        <v>4</v>
      </c>
      <c r="AN158" s="24">
        <v>3</v>
      </c>
      <c r="AO158" s="24">
        <v>3</v>
      </c>
      <c r="AP158" s="24">
        <v>2</v>
      </c>
      <c r="AQ158" s="24">
        <v>3</v>
      </c>
      <c r="AR158" s="24">
        <v>5</v>
      </c>
      <c r="AS158" s="24">
        <v>5</v>
      </c>
      <c r="AT158" s="24">
        <v>5</v>
      </c>
      <c r="AU158" s="24">
        <v>3</v>
      </c>
      <c r="AV158" s="24">
        <v>5</v>
      </c>
      <c r="AW158" s="24">
        <v>4</v>
      </c>
      <c r="AX158" s="24">
        <v>3</v>
      </c>
      <c r="AY158" s="24">
        <v>3</v>
      </c>
      <c r="AZ158" s="24">
        <v>3</v>
      </c>
      <c r="BA158" s="24">
        <v>4</v>
      </c>
      <c r="BB158" s="23"/>
      <c r="BC158" s="23"/>
      <c r="BD158" s="23"/>
      <c r="BE158" s="24">
        <v>5</v>
      </c>
      <c r="BF158" s="24">
        <v>4</v>
      </c>
      <c r="BG158" s="24">
        <v>3</v>
      </c>
      <c r="BH158" s="24">
        <v>5</v>
      </c>
      <c r="BI158" s="24">
        <v>3</v>
      </c>
      <c r="BJ158" s="24">
        <v>5</v>
      </c>
      <c r="BK158" s="24" t="s">
        <v>931</v>
      </c>
      <c r="BL158" s="24" t="s">
        <v>931</v>
      </c>
      <c r="BM158" s="24" t="s">
        <v>151</v>
      </c>
      <c r="BN158" s="24" t="s">
        <v>151</v>
      </c>
      <c r="BO158" s="24" t="s">
        <v>151</v>
      </c>
      <c r="BP158" s="24" t="s">
        <v>1485</v>
      </c>
      <c r="BQ158" s="24" t="s">
        <v>1485</v>
      </c>
      <c r="BR158" s="24" t="s">
        <v>1485</v>
      </c>
      <c r="BS158" s="24" t="s">
        <v>151</v>
      </c>
      <c r="BT158" s="24" t="s">
        <v>151</v>
      </c>
      <c r="BU158" s="24" t="s">
        <v>151</v>
      </c>
      <c r="BV158" s="24" t="s">
        <v>1486</v>
      </c>
      <c r="BW158" s="24" t="s">
        <v>1488</v>
      </c>
      <c r="BX158" s="24" t="s">
        <v>1495</v>
      </c>
      <c r="BY158" s="24" t="s">
        <v>163</v>
      </c>
      <c r="BZ158" s="24" t="s">
        <v>169</v>
      </c>
      <c r="CA158" s="24" t="s">
        <v>176</v>
      </c>
      <c r="CB158" s="24" t="s">
        <v>183</v>
      </c>
      <c r="CC158" s="23"/>
      <c r="CD158" s="24" t="s">
        <v>204</v>
      </c>
      <c r="CE158" s="24" t="s">
        <v>1373</v>
      </c>
      <c r="CF158" s="24" t="s">
        <v>210</v>
      </c>
      <c r="CG158" s="24" t="s">
        <v>1694</v>
      </c>
      <c r="CH158" s="24" t="s">
        <v>151</v>
      </c>
      <c r="CI158" s="23"/>
      <c r="CJ158" s="24" t="s">
        <v>1695</v>
      </c>
      <c r="CK158" s="24">
        <v>5</v>
      </c>
      <c r="CL158" s="24">
        <v>4</v>
      </c>
      <c r="CM158" s="24" t="s">
        <v>5</v>
      </c>
      <c r="CN158" s="23"/>
    </row>
    <row r="159" spans="1:92" x14ac:dyDescent="0.2">
      <c r="A159" s="25">
        <v>42382.683205057867</v>
      </c>
      <c r="B159" s="24" t="s">
        <v>5</v>
      </c>
      <c r="C159" s="24">
        <v>4</v>
      </c>
      <c r="D159" s="24" t="s">
        <v>5</v>
      </c>
      <c r="E159" s="24">
        <v>3</v>
      </c>
      <c r="F159" s="24">
        <v>3</v>
      </c>
      <c r="G159" s="24">
        <v>4</v>
      </c>
      <c r="H159" s="24">
        <v>5</v>
      </c>
      <c r="I159" s="24">
        <v>3</v>
      </c>
      <c r="J159" s="24">
        <v>3</v>
      </c>
      <c r="K159" s="24">
        <v>5</v>
      </c>
      <c r="L159" s="24">
        <v>4</v>
      </c>
      <c r="M159" s="24">
        <v>4</v>
      </c>
      <c r="N159" s="24" t="s">
        <v>5</v>
      </c>
      <c r="O159" s="24">
        <v>5</v>
      </c>
      <c r="P159" s="24">
        <v>4</v>
      </c>
      <c r="Q159" s="24">
        <v>3</v>
      </c>
      <c r="R159" s="24">
        <v>5</v>
      </c>
      <c r="S159" s="24">
        <v>3</v>
      </c>
      <c r="T159" s="24" t="s">
        <v>5</v>
      </c>
      <c r="U159" s="23"/>
      <c r="V159" s="23"/>
      <c r="W159" s="24">
        <v>5</v>
      </c>
      <c r="X159" s="24" t="s">
        <v>5</v>
      </c>
      <c r="Y159" s="24">
        <v>5</v>
      </c>
      <c r="Z159" s="24">
        <v>4</v>
      </c>
      <c r="AA159" s="24">
        <v>4</v>
      </c>
      <c r="AB159" s="24">
        <v>5</v>
      </c>
      <c r="AC159" s="24">
        <v>4</v>
      </c>
      <c r="AD159" s="24">
        <v>5</v>
      </c>
      <c r="AE159" s="24">
        <v>5</v>
      </c>
      <c r="AF159" s="24">
        <v>5</v>
      </c>
      <c r="AG159" s="24">
        <v>5</v>
      </c>
      <c r="AH159" s="24">
        <v>5</v>
      </c>
      <c r="AI159" s="24">
        <v>5</v>
      </c>
      <c r="AJ159" s="24" t="s">
        <v>5</v>
      </c>
      <c r="AK159" s="24">
        <v>3</v>
      </c>
      <c r="AL159" s="24" t="s">
        <v>5</v>
      </c>
      <c r="AM159" s="24">
        <v>3</v>
      </c>
      <c r="AN159" s="24">
        <v>5</v>
      </c>
      <c r="AO159" s="24">
        <v>5</v>
      </c>
      <c r="AP159" s="24">
        <v>5</v>
      </c>
      <c r="AQ159" s="24">
        <v>3</v>
      </c>
      <c r="AR159" s="24">
        <v>5</v>
      </c>
      <c r="AS159" s="24">
        <v>5</v>
      </c>
      <c r="AT159" s="24">
        <v>5</v>
      </c>
      <c r="AU159" s="24" t="s">
        <v>5</v>
      </c>
      <c r="AV159" s="24">
        <v>5</v>
      </c>
      <c r="AW159" s="24">
        <v>5</v>
      </c>
      <c r="AX159" s="24">
        <v>3</v>
      </c>
      <c r="AY159" s="24">
        <v>5</v>
      </c>
      <c r="AZ159" s="24">
        <v>4</v>
      </c>
      <c r="BA159" s="24">
        <v>3</v>
      </c>
      <c r="BB159" s="23"/>
      <c r="BC159" s="23"/>
      <c r="BD159" s="23"/>
      <c r="BE159" s="24">
        <v>5</v>
      </c>
      <c r="BF159" s="24">
        <v>5</v>
      </c>
      <c r="BG159" s="24">
        <v>5</v>
      </c>
      <c r="BH159" s="24">
        <v>5</v>
      </c>
      <c r="BI159" s="24">
        <v>5</v>
      </c>
      <c r="BJ159" s="24">
        <v>5</v>
      </c>
      <c r="BK159" s="24" t="s">
        <v>151</v>
      </c>
      <c r="BL159" s="24" t="s">
        <v>151</v>
      </c>
      <c r="BM159" s="24" t="s">
        <v>151</v>
      </c>
      <c r="BN159" s="24" t="s">
        <v>931</v>
      </c>
      <c r="BO159" s="24" t="s">
        <v>151</v>
      </c>
      <c r="BP159" s="24" t="s">
        <v>151</v>
      </c>
      <c r="BQ159" s="24" t="s">
        <v>931</v>
      </c>
      <c r="BR159" s="24" t="s">
        <v>151</v>
      </c>
      <c r="BS159" s="24" t="s">
        <v>151</v>
      </c>
      <c r="BT159" s="24" t="s">
        <v>151</v>
      </c>
      <c r="BU159" s="24" t="s">
        <v>151</v>
      </c>
      <c r="BV159" s="24" t="s">
        <v>147</v>
      </c>
      <c r="BW159" s="24" t="s">
        <v>1488</v>
      </c>
      <c r="BX159" s="24" t="s">
        <v>1495</v>
      </c>
      <c r="BY159" s="24" t="s">
        <v>162</v>
      </c>
      <c r="BZ159" s="24" t="s">
        <v>170</v>
      </c>
      <c r="CA159" s="24" t="s">
        <v>176</v>
      </c>
      <c r="CB159" s="24" t="s">
        <v>183</v>
      </c>
      <c r="CC159" s="24" t="s">
        <v>1292</v>
      </c>
      <c r="CD159" s="24" t="s">
        <v>155</v>
      </c>
      <c r="CE159" s="24" t="s">
        <v>203</v>
      </c>
      <c r="CF159" s="24" t="s">
        <v>208</v>
      </c>
      <c r="CG159" s="24" t="s">
        <v>214</v>
      </c>
      <c r="CH159" s="24" t="s">
        <v>151</v>
      </c>
      <c r="CI159" s="23"/>
      <c r="CJ159" s="23"/>
      <c r="CK159" s="24">
        <v>4</v>
      </c>
      <c r="CL159" s="24">
        <v>5</v>
      </c>
      <c r="CM159" s="24" t="s">
        <v>5</v>
      </c>
      <c r="CN159" s="23"/>
    </row>
    <row r="160" spans="1:92" x14ac:dyDescent="0.2">
      <c r="A160" s="25">
        <v>42382.690544039353</v>
      </c>
      <c r="B160" s="24">
        <v>3</v>
      </c>
      <c r="C160" s="24">
        <v>5</v>
      </c>
      <c r="D160" s="24">
        <v>5</v>
      </c>
      <c r="E160" s="24">
        <v>5</v>
      </c>
      <c r="F160" s="24">
        <v>2</v>
      </c>
      <c r="G160" s="24">
        <v>5</v>
      </c>
      <c r="H160" s="24">
        <v>4</v>
      </c>
      <c r="I160" s="24">
        <v>4</v>
      </c>
      <c r="J160" s="24">
        <v>4</v>
      </c>
      <c r="K160" s="24">
        <v>2</v>
      </c>
      <c r="L160" s="24">
        <v>3</v>
      </c>
      <c r="M160" s="24">
        <v>3</v>
      </c>
      <c r="N160" s="24">
        <v>3</v>
      </c>
      <c r="O160" s="24">
        <v>5</v>
      </c>
      <c r="P160" s="24">
        <v>5</v>
      </c>
      <c r="Q160" s="24">
        <v>5</v>
      </c>
      <c r="R160" s="24">
        <v>2</v>
      </c>
      <c r="S160" s="24">
        <v>3</v>
      </c>
      <c r="T160" s="24">
        <v>3</v>
      </c>
      <c r="U160" s="23"/>
      <c r="V160" s="23"/>
      <c r="W160" s="24">
        <v>4</v>
      </c>
      <c r="X160" s="24">
        <v>3</v>
      </c>
      <c r="Y160" s="24">
        <v>4</v>
      </c>
      <c r="Z160" s="24">
        <v>4</v>
      </c>
      <c r="AA160" s="24">
        <v>4</v>
      </c>
      <c r="AB160" s="24">
        <v>4</v>
      </c>
      <c r="AC160" s="24">
        <v>4</v>
      </c>
      <c r="AD160" s="24">
        <v>3</v>
      </c>
      <c r="AE160" s="24">
        <v>4</v>
      </c>
      <c r="AF160" s="24">
        <v>4</v>
      </c>
      <c r="AG160" s="24">
        <v>4</v>
      </c>
      <c r="AH160" s="24">
        <v>5</v>
      </c>
      <c r="AI160" s="24">
        <v>4</v>
      </c>
      <c r="AJ160" s="24">
        <v>2</v>
      </c>
      <c r="AK160" s="24">
        <v>5</v>
      </c>
      <c r="AL160" s="24">
        <v>4</v>
      </c>
      <c r="AM160" s="24">
        <v>2</v>
      </c>
      <c r="AN160" s="24">
        <v>4</v>
      </c>
      <c r="AO160" s="24">
        <v>4</v>
      </c>
      <c r="AP160" s="24">
        <v>5</v>
      </c>
      <c r="AQ160" s="24">
        <v>4</v>
      </c>
      <c r="AR160" s="24">
        <v>3</v>
      </c>
      <c r="AS160" s="24">
        <v>3</v>
      </c>
      <c r="AT160" s="24">
        <v>2</v>
      </c>
      <c r="AU160" s="24">
        <v>3</v>
      </c>
      <c r="AV160" s="24">
        <v>5</v>
      </c>
      <c r="AW160" s="24">
        <v>5</v>
      </c>
      <c r="AX160" s="24">
        <v>4</v>
      </c>
      <c r="AY160" s="24">
        <v>3</v>
      </c>
      <c r="AZ160" s="24">
        <v>3</v>
      </c>
      <c r="BA160" s="24">
        <v>2</v>
      </c>
      <c r="BB160" s="23"/>
      <c r="BC160" s="23"/>
      <c r="BD160" s="23"/>
      <c r="BE160" s="24">
        <v>4</v>
      </c>
      <c r="BF160" s="24">
        <v>4</v>
      </c>
      <c r="BG160" s="24">
        <v>3</v>
      </c>
      <c r="BH160" s="24">
        <v>3</v>
      </c>
      <c r="BI160" s="24">
        <v>5</v>
      </c>
      <c r="BJ160" s="24">
        <v>5</v>
      </c>
      <c r="BK160" s="24" t="s">
        <v>151</v>
      </c>
      <c r="BL160" s="24" t="s">
        <v>151</v>
      </c>
      <c r="BM160" s="24" t="s">
        <v>151</v>
      </c>
      <c r="BN160" s="24" t="s">
        <v>151</v>
      </c>
      <c r="BO160" s="24" t="s">
        <v>151</v>
      </c>
      <c r="BP160" s="24" t="s">
        <v>151</v>
      </c>
      <c r="BQ160" s="24" t="s">
        <v>931</v>
      </c>
      <c r="BR160" s="24" t="s">
        <v>151</v>
      </c>
      <c r="BS160" s="24" t="s">
        <v>151</v>
      </c>
      <c r="BT160" s="24" t="s">
        <v>151</v>
      </c>
      <c r="BU160" s="24" t="s">
        <v>151</v>
      </c>
      <c r="BV160" s="24" t="s">
        <v>147</v>
      </c>
      <c r="BW160" s="24" t="s">
        <v>1497</v>
      </c>
      <c r="BX160" s="24" t="s">
        <v>1495</v>
      </c>
      <c r="BY160" s="24" t="s">
        <v>162</v>
      </c>
      <c r="BZ160" s="24" t="s">
        <v>170</v>
      </c>
      <c r="CA160" s="24" t="s">
        <v>176</v>
      </c>
      <c r="CB160" s="24" t="s">
        <v>183</v>
      </c>
      <c r="CC160" s="24" t="s">
        <v>1696</v>
      </c>
      <c r="CD160" s="24" t="s">
        <v>204</v>
      </c>
      <c r="CE160" s="24" t="s">
        <v>306</v>
      </c>
      <c r="CF160" s="24" t="s">
        <v>208</v>
      </c>
      <c r="CG160" s="24" t="s">
        <v>214</v>
      </c>
      <c r="CH160" s="24" t="s">
        <v>151</v>
      </c>
      <c r="CI160" s="23"/>
      <c r="CJ160" s="24" t="s">
        <v>118</v>
      </c>
      <c r="CK160" s="24">
        <v>3</v>
      </c>
      <c r="CL160" s="24">
        <v>2</v>
      </c>
      <c r="CM160" s="24">
        <v>3</v>
      </c>
      <c r="CN160" s="23"/>
    </row>
    <row r="161" spans="1:92" x14ac:dyDescent="0.2">
      <c r="A161" s="25">
        <v>42382.710478576388</v>
      </c>
      <c r="B161" s="24">
        <v>1</v>
      </c>
      <c r="C161" s="24">
        <v>4</v>
      </c>
      <c r="D161" s="24">
        <v>4</v>
      </c>
      <c r="E161" s="24">
        <v>4</v>
      </c>
      <c r="F161" s="24">
        <v>2</v>
      </c>
      <c r="G161" s="24">
        <v>5</v>
      </c>
      <c r="H161" s="24">
        <v>2</v>
      </c>
      <c r="I161" s="24">
        <v>3</v>
      </c>
      <c r="J161" s="24">
        <v>3</v>
      </c>
      <c r="K161" s="24">
        <v>1</v>
      </c>
      <c r="L161" s="24">
        <v>3</v>
      </c>
      <c r="M161" s="24">
        <v>1</v>
      </c>
      <c r="N161" s="24">
        <v>1</v>
      </c>
      <c r="O161" s="24">
        <v>4</v>
      </c>
      <c r="P161" s="24">
        <v>4</v>
      </c>
      <c r="Q161" s="24">
        <v>3</v>
      </c>
      <c r="R161" s="24">
        <v>1</v>
      </c>
      <c r="S161" s="24">
        <v>3</v>
      </c>
      <c r="T161" s="24">
        <v>5</v>
      </c>
      <c r="U161" s="23"/>
      <c r="V161" s="23"/>
      <c r="W161" s="24">
        <v>5</v>
      </c>
      <c r="X161" s="24">
        <v>5</v>
      </c>
      <c r="Y161" s="24">
        <v>4</v>
      </c>
      <c r="Z161" s="24">
        <v>5</v>
      </c>
      <c r="AA161" s="24">
        <v>5</v>
      </c>
      <c r="AB161" s="24">
        <v>5</v>
      </c>
      <c r="AC161" s="24">
        <v>2</v>
      </c>
      <c r="AD161" s="24">
        <v>5</v>
      </c>
      <c r="AE161" s="24">
        <v>4</v>
      </c>
      <c r="AF161" s="24">
        <v>5</v>
      </c>
      <c r="AG161" s="24">
        <v>5</v>
      </c>
      <c r="AH161" s="24">
        <v>5</v>
      </c>
      <c r="AI161" s="24">
        <v>2</v>
      </c>
      <c r="AJ161" s="24" t="s">
        <v>5</v>
      </c>
      <c r="AK161" s="24">
        <v>5</v>
      </c>
      <c r="AL161" s="24">
        <v>5</v>
      </c>
      <c r="AM161" s="24" t="s">
        <v>5</v>
      </c>
      <c r="AN161" s="24">
        <v>5</v>
      </c>
      <c r="AO161" s="24">
        <v>4</v>
      </c>
      <c r="AP161" s="24">
        <v>5</v>
      </c>
      <c r="AQ161" s="24">
        <v>4</v>
      </c>
      <c r="AR161" s="24" t="s">
        <v>5</v>
      </c>
      <c r="AS161" s="24" t="s">
        <v>5</v>
      </c>
      <c r="AT161" s="24">
        <v>5</v>
      </c>
      <c r="AU161" s="24">
        <v>1</v>
      </c>
      <c r="AV161" s="24">
        <v>5</v>
      </c>
      <c r="AW161" s="24">
        <v>4</v>
      </c>
      <c r="AX161" s="24" t="s">
        <v>5</v>
      </c>
      <c r="AY161" s="24">
        <v>3</v>
      </c>
      <c r="AZ161" s="24">
        <v>1</v>
      </c>
      <c r="BA161" s="24">
        <v>5</v>
      </c>
      <c r="BB161" s="23"/>
      <c r="BC161" s="23"/>
      <c r="BD161" s="23"/>
      <c r="BE161" s="24">
        <v>4</v>
      </c>
      <c r="BF161" s="24">
        <v>4</v>
      </c>
      <c r="BG161" s="24">
        <v>5</v>
      </c>
      <c r="BH161" s="24">
        <v>5</v>
      </c>
      <c r="BI161" s="24">
        <v>5</v>
      </c>
      <c r="BJ161" s="24">
        <v>3</v>
      </c>
      <c r="BK161" s="24" t="s">
        <v>931</v>
      </c>
      <c r="BL161" s="24" t="s">
        <v>931</v>
      </c>
      <c r="BM161" s="24" t="s">
        <v>151</v>
      </c>
      <c r="BN161" s="24" t="s">
        <v>151</v>
      </c>
      <c r="BO161" s="24" t="s">
        <v>151</v>
      </c>
      <c r="BP161" s="24" t="s">
        <v>151</v>
      </c>
      <c r="BQ161" s="24" t="s">
        <v>1485</v>
      </c>
      <c r="BR161" s="24" t="s">
        <v>151</v>
      </c>
      <c r="BS161" s="24" t="s">
        <v>151</v>
      </c>
      <c r="BT161" s="24" t="s">
        <v>1485</v>
      </c>
      <c r="BU161" s="24" t="s">
        <v>151</v>
      </c>
      <c r="BV161" s="24" t="s">
        <v>1486</v>
      </c>
      <c r="BW161" s="24" t="s">
        <v>1488</v>
      </c>
      <c r="BX161" s="24" t="s">
        <v>1495</v>
      </c>
      <c r="BY161" s="24" t="s">
        <v>162</v>
      </c>
      <c r="BZ161" s="24" t="s">
        <v>172</v>
      </c>
      <c r="CA161" s="24" t="s">
        <v>177</v>
      </c>
      <c r="CB161" s="24" t="s">
        <v>184</v>
      </c>
      <c r="CC161" s="24" t="s">
        <v>1697</v>
      </c>
      <c r="CD161" s="24" t="s">
        <v>204</v>
      </c>
      <c r="CE161" s="24" t="s">
        <v>1698</v>
      </c>
      <c r="CF161" s="24" t="s">
        <v>208</v>
      </c>
      <c r="CG161" s="24" t="s">
        <v>214</v>
      </c>
      <c r="CH161" s="24" t="s">
        <v>1485</v>
      </c>
      <c r="CI161" s="23"/>
      <c r="CJ161" s="23"/>
      <c r="CK161" s="24" t="s">
        <v>5</v>
      </c>
      <c r="CL161" s="24" t="s">
        <v>5</v>
      </c>
      <c r="CM161" s="24" t="s">
        <v>5</v>
      </c>
      <c r="CN161" s="23"/>
    </row>
    <row r="162" spans="1:92" x14ac:dyDescent="0.2">
      <c r="A162" s="25">
        <v>42382.723226898146</v>
      </c>
      <c r="B162" s="24" t="s">
        <v>5</v>
      </c>
      <c r="C162" s="24">
        <v>5</v>
      </c>
      <c r="D162" s="24">
        <v>1</v>
      </c>
      <c r="E162" s="24">
        <v>2</v>
      </c>
      <c r="F162" s="24">
        <v>3</v>
      </c>
      <c r="G162" s="24">
        <v>5</v>
      </c>
      <c r="H162" s="24">
        <v>1</v>
      </c>
      <c r="I162" s="24">
        <v>5</v>
      </c>
      <c r="J162" s="24">
        <v>3</v>
      </c>
      <c r="K162" s="24">
        <v>3</v>
      </c>
      <c r="L162" s="24">
        <v>4</v>
      </c>
      <c r="M162" s="24">
        <v>3</v>
      </c>
      <c r="N162" s="24">
        <v>3</v>
      </c>
      <c r="O162" s="24">
        <v>4</v>
      </c>
      <c r="P162" s="24">
        <v>5</v>
      </c>
      <c r="Q162" s="24">
        <v>4</v>
      </c>
      <c r="R162" s="24">
        <v>4</v>
      </c>
      <c r="S162" s="24">
        <v>3</v>
      </c>
      <c r="T162" s="24">
        <v>3</v>
      </c>
      <c r="U162" s="23"/>
      <c r="V162" s="23"/>
      <c r="W162" s="24">
        <v>5</v>
      </c>
      <c r="X162" s="24">
        <v>5</v>
      </c>
      <c r="Y162" s="24">
        <v>4</v>
      </c>
      <c r="Z162" s="24">
        <v>4</v>
      </c>
      <c r="AA162" s="24">
        <v>4</v>
      </c>
      <c r="AB162" s="24">
        <v>5</v>
      </c>
      <c r="AC162" s="24">
        <v>5</v>
      </c>
      <c r="AD162" s="24">
        <v>4</v>
      </c>
      <c r="AE162" s="24">
        <v>5</v>
      </c>
      <c r="AF162" s="24">
        <v>5</v>
      </c>
      <c r="AG162" s="24">
        <v>4</v>
      </c>
      <c r="AH162" s="24">
        <v>5</v>
      </c>
      <c r="AI162" s="24">
        <v>5</v>
      </c>
      <c r="AJ162" s="24">
        <v>3</v>
      </c>
      <c r="AK162" s="24">
        <v>5</v>
      </c>
      <c r="AL162" s="24">
        <v>2</v>
      </c>
      <c r="AM162" s="24">
        <v>4</v>
      </c>
      <c r="AN162" s="24">
        <v>5</v>
      </c>
      <c r="AO162" s="24">
        <v>1</v>
      </c>
      <c r="AP162" s="24">
        <v>5</v>
      </c>
      <c r="AQ162" s="24">
        <v>3</v>
      </c>
      <c r="AR162" s="24">
        <v>5</v>
      </c>
      <c r="AS162" s="24">
        <v>5</v>
      </c>
      <c r="AT162" s="24">
        <v>4</v>
      </c>
      <c r="AU162" s="24">
        <v>3</v>
      </c>
      <c r="AV162" s="24">
        <v>4</v>
      </c>
      <c r="AW162" s="24">
        <v>5</v>
      </c>
      <c r="AX162" s="24">
        <v>5</v>
      </c>
      <c r="AY162" s="24">
        <v>3</v>
      </c>
      <c r="AZ162" s="24">
        <v>3</v>
      </c>
      <c r="BA162" s="24">
        <v>3</v>
      </c>
      <c r="BB162" s="23"/>
      <c r="BC162" s="23"/>
      <c r="BD162" s="23"/>
      <c r="BE162" s="24">
        <v>5</v>
      </c>
      <c r="BF162" s="24">
        <v>5</v>
      </c>
      <c r="BG162" s="24">
        <v>5</v>
      </c>
      <c r="BH162" s="24">
        <v>4</v>
      </c>
      <c r="BI162" s="24">
        <v>4</v>
      </c>
      <c r="BJ162" s="24">
        <v>5</v>
      </c>
      <c r="BK162" s="24" t="s">
        <v>151</v>
      </c>
      <c r="BL162" s="24" t="s">
        <v>1485</v>
      </c>
      <c r="BM162" s="24" t="s">
        <v>151</v>
      </c>
      <c r="BN162" s="24" t="s">
        <v>151</v>
      </c>
      <c r="BO162" s="24" t="s">
        <v>151</v>
      </c>
      <c r="BP162" s="24" t="s">
        <v>931</v>
      </c>
      <c r="BQ162" s="24" t="s">
        <v>931</v>
      </c>
      <c r="BR162" s="24" t="s">
        <v>931</v>
      </c>
      <c r="BS162" s="24" t="s">
        <v>931</v>
      </c>
      <c r="BT162" s="24" t="s">
        <v>931</v>
      </c>
      <c r="BU162" s="24" t="s">
        <v>151</v>
      </c>
      <c r="BV162" s="24" t="s">
        <v>1486</v>
      </c>
      <c r="BW162" s="24" t="s">
        <v>1488</v>
      </c>
      <c r="BX162" s="24" t="s">
        <v>1699</v>
      </c>
      <c r="BY162" s="24" t="s">
        <v>162</v>
      </c>
      <c r="BZ162" s="24" t="s">
        <v>172</v>
      </c>
      <c r="CA162" s="24" t="s">
        <v>1700</v>
      </c>
      <c r="CB162" s="24" t="s">
        <v>183</v>
      </c>
      <c r="CC162" s="24" t="s">
        <v>1701</v>
      </c>
      <c r="CD162" s="24" t="s">
        <v>202</v>
      </c>
      <c r="CE162" s="24" t="s">
        <v>610</v>
      </c>
      <c r="CF162" s="24" t="s">
        <v>208</v>
      </c>
      <c r="CG162" s="24" t="s">
        <v>214</v>
      </c>
      <c r="CH162" s="24" t="s">
        <v>931</v>
      </c>
      <c r="CI162" s="23"/>
      <c r="CJ162" s="23"/>
      <c r="CK162" s="24">
        <v>1</v>
      </c>
      <c r="CL162" s="24">
        <v>1</v>
      </c>
      <c r="CM162" s="24" t="s">
        <v>5</v>
      </c>
      <c r="CN162" s="23"/>
    </row>
    <row r="163" spans="1:92" x14ac:dyDescent="0.2">
      <c r="A163" s="25">
        <v>42382.843760439813</v>
      </c>
      <c r="B163" s="24">
        <v>1</v>
      </c>
      <c r="C163" s="24">
        <v>3</v>
      </c>
      <c r="D163" s="24">
        <v>3</v>
      </c>
      <c r="E163" s="24">
        <v>4</v>
      </c>
      <c r="F163" s="24">
        <v>1</v>
      </c>
      <c r="G163" s="24">
        <v>5</v>
      </c>
      <c r="H163" s="24">
        <v>5</v>
      </c>
      <c r="I163" s="24">
        <v>5</v>
      </c>
      <c r="J163" s="24">
        <v>5</v>
      </c>
      <c r="K163" s="24">
        <v>3</v>
      </c>
      <c r="L163" s="24">
        <v>2</v>
      </c>
      <c r="M163" s="24">
        <v>1</v>
      </c>
      <c r="N163" s="24">
        <v>2</v>
      </c>
      <c r="O163" s="24">
        <v>4</v>
      </c>
      <c r="P163" s="24">
        <v>5</v>
      </c>
      <c r="Q163" s="24">
        <v>3</v>
      </c>
      <c r="R163" s="24">
        <v>2</v>
      </c>
      <c r="S163" s="24">
        <v>1</v>
      </c>
      <c r="T163" s="24">
        <v>3</v>
      </c>
      <c r="U163" s="23"/>
      <c r="V163" s="23"/>
      <c r="W163" s="24">
        <v>4</v>
      </c>
      <c r="X163" s="24">
        <v>2</v>
      </c>
      <c r="Y163" s="24">
        <v>5</v>
      </c>
      <c r="Z163" s="24">
        <v>3</v>
      </c>
      <c r="AA163" s="24">
        <v>3</v>
      </c>
      <c r="AB163" s="24">
        <v>2</v>
      </c>
      <c r="AC163" s="24">
        <v>4</v>
      </c>
      <c r="AD163" s="24">
        <v>3</v>
      </c>
      <c r="AE163" s="24">
        <v>5</v>
      </c>
      <c r="AF163" s="24">
        <v>2</v>
      </c>
      <c r="AG163" s="24">
        <v>5</v>
      </c>
      <c r="AH163" s="24">
        <v>4</v>
      </c>
      <c r="AI163" s="24">
        <v>2</v>
      </c>
      <c r="AJ163" s="24">
        <v>1</v>
      </c>
      <c r="AK163" s="24">
        <v>3</v>
      </c>
      <c r="AL163" s="24">
        <v>4</v>
      </c>
      <c r="AM163" s="24">
        <v>3</v>
      </c>
      <c r="AN163" s="24">
        <v>5</v>
      </c>
      <c r="AO163" s="24">
        <v>5</v>
      </c>
      <c r="AP163" s="24">
        <v>5</v>
      </c>
      <c r="AQ163" s="24">
        <v>5</v>
      </c>
      <c r="AR163" s="24">
        <v>2</v>
      </c>
      <c r="AS163" s="24">
        <v>3</v>
      </c>
      <c r="AT163" s="24">
        <v>3</v>
      </c>
      <c r="AU163" s="24">
        <v>3</v>
      </c>
      <c r="AV163" s="24">
        <v>2</v>
      </c>
      <c r="AW163" s="24">
        <v>4</v>
      </c>
      <c r="AX163" s="24">
        <v>3</v>
      </c>
      <c r="AY163" s="24">
        <v>3</v>
      </c>
      <c r="AZ163" s="24">
        <v>1</v>
      </c>
      <c r="BA163" s="24">
        <v>3</v>
      </c>
      <c r="BB163" s="23"/>
      <c r="BC163" s="23"/>
      <c r="BD163" s="23"/>
      <c r="BE163" s="24">
        <v>5</v>
      </c>
      <c r="BF163" s="24">
        <v>4</v>
      </c>
      <c r="BG163" s="24">
        <v>3</v>
      </c>
      <c r="BH163" s="24">
        <v>4</v>
      </c>
      <c r="BI163" s="24">
        <v>3</v>
      </c>
      <c r="BJ163" s="24">
        <v>3</v>
      </c>
      <c r="BK163" s="24" t="s">
        <v>151</v>
      </c>
      <c r="BL163" s="24" t="s">
        <v>931</v>
      </c>
      <c r="BM163" s="24" t="s">
        <v>931</v>
      </c>
      <c r="BN163" s="24" t="s">
        <v>151</v>
      </c>
      <c r="BO163" s="24" t="s">
        <v>151</v>
      </c>
      <c r="BP163" s="24" t="s">
        <v>931</v>
      </c>
      <c r="BQ163" s="24" t="s">
        <v>931</v>
      </c>
      <c r="BR163" s="24" t="s">
        <v>151</v>
      </c>
      <c r="BS163" s="24" t="s">
        <v>931</v>
      </c>
      <c r="BT163" s="24" t="s">
        <v>151</v>
      </c>
      <c r="BU163" s="24" t="s">
        <v>151</v>
      </c>
      <c r="BV163" s="24" t="s">
        <v>150</v>
      </c>
      <c r="BW163" s="24" t="s">
        <v>1565</v>
      </c>
      <c r="BX163" s="24" t="s">
        <v>1495</v>
      </c>
      <c r="BY163" s="24" t="s">
        <v>162</v>
      </c>
      <c r="BZ163" s="24" t="s">
        <v>171</v>
      </c>
      <c r="CA163" s="24" t="s">
        <v>176</v>
      </c>
      <c r="CB163" s="24" t="s">
        <v>183</v>
      </c>
      <c r="CC163" s="24" t="s">
        <v>479</v>
      </c>
      <c r="CD163" s="24" t="s">
        <v>204</v>
      </c>
      <c r="CE163" s="24" t="s">
        <v>312</v>
      </c>
      <c r="CF163" s="24" t="s">
        <v>208</v>
      </c>
      <c r="CG163" s="24" t="s">
        <v>214</v>
      </c>
      <c r="CH163" s="24" t="s">
        <v>151</v>
      </c>
      <c r="CI163" s="23"/>
      <c r="CJ163" s="23"/>
      <c r="CK163" s="24">
        <v>4</v>
      </c>
      <c r="CL163" s="24">
        <v>4</v>
      </c>
      <c r="CM163" s="24">
        <v>1</v>
      </c>
      <c r="CN163" s="23"/>
    </row>
    <row r="164" spans="1:92" x14ac:dyDescent="0.2">
      <c r="A164" s="25">
        <v>42382.955384131943</v>
      </c>
      <c r="B164" s="24">
        <v>4</v>
      </c>
      <c r="C164" s="24">
        <v>5</v>
      </c>
      <c r="D164" s="24">
        <v>5</v>
      </c>
      <c r="E164" s="24">
        <v>3</v>
      </c>
      <c r="F164" s="24" t="s">
        <v>5</v>
      </c>
      <c r="G164" s="24">
        <v>4</v>
      </c>
      <c r="H164" s="24">
        <v>4</v>
      </c>
      <c r="I164" s="24">
        <v>4</v>
      </c>
      <c r="J164" s="24">
        <v>4</v>
      </c>
      <c r="K164" s="24">
        <v>1</v>
      </c>
      <c r="L164" s="24">
        <v>2</v>
      </c>
      <c r="M164" s="24">
        <v>4</v>
      </c>
      <c r="N164" s="24">
        <v>1</v>
      </c>
      <c r="O164" s="24">
        <v>3</v>
      </c>
      <c r="P164" s="24">
        <v>3</v>
      </c>
      <c r="Q164" s="24">
        <v>3</v>
      </c>
      <c r="R164" s="24">
        <v>1</v>
      </c>
      <c r="S164" s="24">
        <v>2</v>
      </c>
      <c r="T164" s="24" t="s">
        <v>5</v>
      </c>
      <c r="U164" s="23"/>
      <c r="V164" s="23"/>
      <c r="W164" s="24">
        <v>4</v>
      </c>
      <c r="X164" s="24" t="s">
        <v>5</v>
      </c>
      <c r="Y164" s="24">
        <v>2</v>
      </c>
      <c r="Z164" s="24">
        <v>4</v>
      </c>
      <c r="AA164" s="24">
        <v>4</v>
      </c>
      <c r="AB164" s="24">
        <v>3</v>
      </c>
      <c r="AC164" s="24">
        <v>4</v>
      </c>
      <c r="AD164" s="24">
        <v>4</v>
      </c>
      <c r="AE164" s="24">
        <v>4</v>
      </c>
      <c r="AF164" s="24">
        <v>4</v>
      </c>
      <c r="AG164" s="24">
        <v>4</v>
      </c>
      <c r="AH164" s="24">
        <v>3</v>
      </c>
      <c r="AI164" s="24">
        <v>4</v>
      </c>
      <c r="AJ164" s="24">
        <v>4</v>
      </c>
      <c r="AK164" s="24">
        <v>4</v>
      </c>
      <c r="AL164" s="24">
        <v>4</v>
      </c>
      <c r="AM164" s="24">
        <v>1</v>
      </c>
      <c r="AN164" s="24">
        <v>4</v>
      </c>
      <c r="AO164" s="24">
        <v>4</v>
      </c>
      <c r="AP164" s="24">
        <v>3</v>
      </c>
      <c r="AQ164" s="24">
        <v>3</v>
      </c>
      <c r="AR164" s="24">
        <v>2</v>
      </c>
      <c r="AS164" s="24">
        <v>2</v>
      </c>
      <c r="AT164" s="24">
        <v>4</v>
      </c>
      <c r="AU164" s="24">
        <v>3</v>
      </c>
      <c r="AV164" s="24">
        <v>3</v>
      </c>
      <c r="AW164" s="24">
        <v>4</v>
      </c>
      <c r="AX164" s="24">
        <v>2</v>
      </c>
      <c r="AY164" s="24">
        <v>1</v>
      </c>
      <c r="AZ164" s="24">
        <v>2</v>
      </c>
      <c r="BA164" s="24">
        <v>1</v>
      </c>
      <c r="BB164" s="23"/>
      <c r="BC164" s="23"/>
      <c r="BD164" s="23"/>
      <c r="BE164" s="24">
        <v>5</v>
      </c>
      <c r="BF164" s="24">
        <v>5</v>
      </c>
      <c r="BG164" s="24">
        <v>3</v>
      </c>
      <c r="BH164" s="24">
        <v>4</v>
      </c>
      <c r="BI164" s="24">
        <v>2</v>
      </c>
      <c r="BJ164" s="24">
        <v>5</v>
      </c>
      <c r="BK164" s="24" t="s">
        <v>931</v>
      </c>
      <c r="BL164" s="24" t="s">
        <v>151</v>
      </c>
      <c r="BM164" s="24" t="s">
        <v>151</v>
      </c>
      <c r="BN164" s="24" t="s">
        <v>151</v>
      </c>
      <c r="BO164" s="24" t="s">
        <v>151</v>
      </c>
      <c r="BP164" s="24" t="s">
        <v>931</v>
      </c>
      <c r="BQ164" s="24" t="s">
        <v>931</v>
      </c>
      <c r="BR164" s="24" t="s">
        <v>151</v>
      </c>
      <c r="BS164" s="24" t="s">
        <v>151</v>
      </c>
      <c r="BT164" s="24" t="s">
        <v>151</v>
      </c>
      <c r="BU164" s="24" t="s">
        <v>151</v>
      </c>
      <c r="BV164" s="24" t="s">
        <v>147</v>
      </c>
      <c r="BW164" s="24" t="s">
        <v>1650</v>
      </c>
      <c r="BX164" s="24" t="s">
        <v>1495</v>
      </c>
      <c r="BY164" s="24" t="s">
        <v>162</v>
      </c>
      <c r="BZ164" s="24" t="s">
        <v>170</v>
      </c>
      <c r="CA164" s="24" t="s">
        <v>176</v>
      </c>
      <c r="CB164" s="24" t="s">
        <v>183</v>
      </c>
      <c r="CC164" s="24" t="s">
        <v>1702</v>
      </c>
      <c r="CD164" s="23"/>
      <c r="CE164" s="24" t="s">
        <v>395</v>
      </c>
      <c r="CF164" s="24" t="s">
        <v>208</v>
      </c>
      <c r="CG164" s="24" t="s">
        <v>214</v>
      </c>
      <c r="CH164" s="24" t="s">
        <v>151</v>
      </c>
      <c r="CI164" s="23"/>
      <c r="CJ164" s="23"/>
      <c r="CK164" s="24">
        <v>3</v>
      </c>
      <c r="CL164" s="24">
        <v>3</v>
      </c>
      <c r="CM164" s="24">
        <v>2</v>
      </c>
      <c r="CN164" s="23"/>
    </row>
    <row r="165" spans="1:92" x14ac:dyDescent="0.2">
      <c r="A165" s="25">
        <v>42383.364171990739</v>
      </c>
      <c r="B165" s="24">
        <v>1</v>
      </c>
      <c r="C165" s="24">
        <v>5</v>
      </c>
      <c r="D165" s="24">
        <v>1</v>
      </c>
      <c r="E165" s="24">
        <v>2</v>
      </c>
      <c r="F165" s="24">
        <v>2</v>
      </c>
      <c r="G165" s="24">
        <v>5</v>
      </c>
      <c r="H165" s="24">
        <v>1</v>
      </c>
      <c r="I165" s="24">
        <v>3</v>
      </c>
      <c r="J165" s="24">
        <v>3</v>
      </c>
      <c r="K165" s="24">
        <v>4</v>
      </c>
      <c r="L165" s="24">
        <v>3</v>
      </c>
      <c r="M165" s="24">
        <v>3</v>
      </c>
      <c r="N165" s="24">
        <v>4</v>
      </c>
      <c r="O165" s="24">
        <v>4</v>
      </c>
      <c r="P165" s="24">
        <v>4</v>
      </c>
      <c r="Q165" s="24">
        <v>4</v>
      </c>
      <c r="R165" s="24">
        <v>4</v>
      </c>
      <c r="S165" s="24">
        <v>3</v>
      </c>
      <c r="T165" s="24">
        <v>1</v>
      </c>
      <c r="U165" s="23"/>
      <c r="V165" s="23"/>
      <c r="W165" s="24">
        <v>3</v>
      </c>
      <c r="X165" s="24">
        <v>5</v>
      </c>
      <c r="Y165" s="24">
        <v>5</v>
      </c>
      <c r="Z165" s="24">
        <v>5</v>
      </c>
      <c r="AA165" s="24">
        <v>1</v>
      </c>
      <c r="AB165" s="24">
        <v>4</v>
      </c>
      <c r="AC165" s="24">
        <v>2</v>
      </c>
      <c r="AD165" s="24">
        <v>3</v>
      </c>
      <c r="AE165" s="24">
        <v>3</v>
      </c>
      <c r="AF165" s="24">
        <v>3</v>
      </c>
      <c r="AG165" s="24">
        <v>2</v>
      </c>
      <c r="AH165" s="24">
        <v>2</v>
      </c>
      <c r="AI165" s="24">
        <v>3</v>
      </c>
      <c r="AJ165" s="24">
        <v>3</v>
      </c>
      <c r="AK165" s="24">
        <v>5</v>
      </c>
      <c r="AL165" s="24">
        <v>1</v>
      </c>
      <c r="AM165" s="24">
        <v>2</v>
      </c>
      <c r="AN165" s="24">
        <v>5</v>
      </c>
      <c r="AO165" s="24">
        <v>1</v>
      </c>
      <c r="AP165" s="24">
        <v>4</v>
      </c>
      <c r="AQ165" s="24">
        <v>4</v>
      </c>
      <c r="AR165" s="24">
        <v>5</v>
      </c>
      <c r="AS165" s="24">
        <v>3</v>
      </c>
      <c r="AT165" s="24">
        <v>5</v>
      </c>
      <c r="AU165" s="24">
        <v>3</v>
      </c>
      <c r="AV165" s="24">
        <v>4</v>
      </c>
      <c r="AW165" s="24">
        <v>3</v>
      </c>
      <c r="AX165" s="24">
        <v>4</v>
      </c>
      <c r="AY165" s="24">
        <v>3</v>
      </c>
      <c r="AZ165" s="24">
        <v>3</v>
      </c>
      <c r="BA165" s="24">
        <v>1</v>
      </c>
      <c r="BB165" s="23"/>
      <c r="BC165" s="23"/>
      <c r="BD165" s="23"/>
      <c r="BE165" s="24">
        <v>3</v>
      </c>
      <c r="BF165" s="24">
        <v>5</v>
      </c>
      <c r="BG165" s="24">
        <v>2</v>
      </c>
      <c r="BH165" s="24">
        <v>2</v>
      </c>
      <c r="BI165" s="24">
        <v>5</v>
      </c>
      <c r="BJ165" s="24">
        <v>2</v>
      </c>
      <c r="BK165" s="24" t="s">
        <v>151</v>
      </c>
      <c r="BL165" s="24" t="s">
        <v>931</v>
      </c>
      <c r="BM165" s="24" t="s">
        <v>931</v>
      </c>
      <c r="BN165" s="24" t="s">
        <v>151</v>
      </c>
      <c r="BO165" s="24" t="s">
        <v>151</v>
      </c>
      <c r="BP165" s="24" t="s">
        <v>931</v>
      </c>
      <c r="BQ165" s="24" t="s">
        <v>931</v>
      </c>
      <c r="BR165" s="24" t="s">
        <v>931</v>
      </c>
      <c r="BS165" s="24" t="s">
        <v>931</v>
      </c>
      <c r="BT165" s="24" t="s">
        <v>931</v>
      </c>
      <c r="BU165" s="24" t="s">
        <v>151</v>
      </c>
      <c r="BV165" s="24" t="s">
        <v>150</v>
      </c>
      <c r="BW165" s="23"/>
      <c r="BX165" s="24" t="s">
        <v>1495</v>
      </c>
      <c r="BY165" s="24" t="s">
        <v>163</v>
      </c>
      <c r="BZ165" s="24" t="s">
        <v>169</v>
      </c>
      <c r="CA165" s="24" t="s">
        <v>176</v>
      </c>
      <c r="CB165" s="24" t="s">
        <v>183</v>
      </c>
      <c r="CC165" s="23"/>
      <c r="CD165" s="24" t="s">
        <v>204</v>
      </c>
      <c r="CE165" s="24" t="s">
        <v>714</v>
      </c>
      <c r="CF165" s="24" t="s">
        <v>208</v>
      </c>
      <c r="CG165" s="24" t="s">
        <v>214</v>
      </c>
      <c r="CH165" s="24" t="s">
        <v>931</v>
      </c>
      <c r="CI165" s="23"/>
      <c r="CJ165" s="23"/>
      <c r="CK165" s="24">
        <v>4</v>
      </c>
      <c r="CL165" s="24">
        <v>3</v>
      </c>
      <c r="CM165" s="24">
        <v>1</v>
      </c>
      <c r="CN165" s="23"/>
    </row>
    <row r="166" spans="1:92" x14ac:dyDescent="0.2">
      <c r="A166" s="25">
        <v>42383.372785891203</v>
      </c>
      <c r="B166" s="24">
        <v>3</v>
      </c>
      <c r="C166" s="24">
        <v>5</v>
      </c>
      <c r="D166" s="24">
        <v>5</v>
      </c>
      <c r="E166" s="24">
        <v>5</v>
      </c>
      <c r="F166" s="24">
        <v>3</v>
      </c>
      <c r="G166" s="24">
        <v>4</v>
      </c>
      <c r="H166" s="24">
        <v>3</v>
      </c>
      <c r="I166" s="24">
        <v>5</v>
      </c>
      <c r="J166" s="24">
        <v>4</v>
      </c>
      <c r="K166" s="24">
        <v>5</v>
      </c>
      <c r="L166" s="24">
        <v>5</v>
      </c>
      <c r="M166" s="24">
        <v>3</v>
      </c>
      <c r="N166" s="24">
        <v>2</v>
      </c>
      <c r="O166" s="24">
        <v>5</v>
      </c>
      <c r="P166" s="24">
        <v>4</v>
      </c>
      <c r="Q166" s="24">
        <v>5</v>
      </c>
      <c r="R166" s="24">
        <v>5</v>
      </c>
      <c r="S166" s="24">
        <v>2</v>
      </c>
      <c r="T166" s="24">
        <v>3</v>
      </c>
      <c r="U166" s="23"/>
      <c r="V166" s="23"/>
      <c r="W166" s="24">
        <v>3</v>
      </c>
      <c r="X166" s="24">
        <v>5</v>
      </c>
      <c r="Y166" s="24">
        <v>5</v>
      </c>
      <c r="Z166" s="24">
        <v>5</v>
      </c>
      <c r="AA166" s="24">
        <v>5</v>
      </c>
      <c r="AB166" s="24">
        <v>5</v>
      </c>
      <c r="AC166" s="24">
        <v>5</v>
      </c>
      <c r="AD166" s="24">
        <v>5</v>
      </c>
      <c r="AE166" s="24">
        <v>3</v>
      </c>
      <c r="AF166" s="24">
        <v>5</v>
      </c>
      <c r="AG166" s="24">
        <v>5</v>
      </c>
      <c r="AH166" s="24">
        <v>3</v>
      </c>
      <c r="AI166" s="24">
        <v>5</v>
      </c>
      <c r="AJ166" s="24">
        <v>5</v>
      </c>
      <c r="AK166" s="24">
        <v>5</v>
      </c>
      <c r="AL166" s="24">
        <v>5</v>
      </c>
      <c r="AM166" s="24">
        <v>4</v>
      </c>
      <c r="AN166" s="24">
        <v>5</v>
      </c>
      <c r="AO166" s="24">
        <v>4</v>
      </c>
      <c r="AP166" s="24">
        <v>4</v>
      </c>
      <c r="AQ166" s="24">
        <v>5</v>
      </c>
      <c r="AR166" s="24">
        <v>5</v>
      </c>
      <c r="AS166" s="24">
        <v>5</v>
      </c>
      <c r="AT166" s="24">
        <v>4</v>
      </c>
      <c r="AU166" s="24">
        <v>3</v>
      </c>
      <c r="AV166" s="24">
        <v>5</v>
      </c>
      <c r="AW166" s="24">
        <v>5</v>
      </c>
      <c r="AX166" s="24">
        <v>5</v>
      </c>
      <c r="AY166" s="24">
        <v>5</v>
      </c>
      <c r="AZ166" s="24">
        <v>4</v>
      </c>
      <c r="BA166" s="24">
        <v>4</v>
      </c>
      <c r="BB166" s="23"/>
      <c r="BC166" s="23"/>
      <c r="BD166" s="23"/>
      <c r="BE166" s="24">
        <v>5</v>
      </c>
      <c r="BF166" s="24">
        <v>5</v>
      </c>
      <c r="BG166" s="24">
        <v>5</v>
      </c>
      <c r="BH166" s="24">
        <v>5</v>
      </c>
      <c r="BI166" s="24">
        <v>5</v>
      </c>
      <c r="BJ166" s="24">
        <v>5</v>
      </c>
      <c r="BK166" s="24" t="s">
        <v>151</v>
      </c>
      <c r="BL166" s="24" t="s">
        <v>151</v>
      </c>
      <c r="BM166" s="24" t="s">
        <v>151</v>
      </c>
      <c r="BN166" s="24" t="s">
        <v>151</v>
      </c>
      <c r="BO166" s="24" t="s">
        <v>151</v>
      </c>
      <c r="BP166" s="24" t="s">
        <v>151</v>
      </c>
      <c r="BQ166" s="24" t="s">
        <v>151</v>
      </c>
      <c r="BR166" s="24" t="s">
        <v>151</v>
      </c>
      <c r="BS166" s="24" t="s">
        <v>151</v>
      </c>
      <c r="BT166" s="24" t="s">
        <v>151</v>
      </c>
      <c r="BU166" s="24" t="s">
        <v>151</v>
      </c>
      <c r="BV166" s="24" t="s">
        <v>144</v>
      </c>
      <c r="BW166" s="24" t="s">
        <v>1497</v>
      </c>
      <c r="BX166" s="24" t="s">
        <v>1495</v>
      </c>
      <c r="BY166" s="24" t="s">
        <v>162</v>
      </c>
      <c r="BZ166" s="24" t="s">
        <v>171</v>
      </c>
      <c r="CA166" s="24" t="s">
        <v>176</v>
      </c>
      <c r="CB166" s="24" t="s">
        <v>183</v>
      </c>
      <c r="CC166" s="24" t="s">
        <v>301</v>
      </c>
      <c r="CD166" s="24" t="s">
        <v>192</v>
      </c>
      <c r="CE166" s="24" t="s">
        <v>545</v>
      </c>
      <c r="CF166" s="24" t="s">
        <v>208</v>
      </c>
      <c r="CG166" s="24" t="s">
        <v>214</v>
      </c>
      <c r="CH166" s="24" t="s">
        <v>151</v>
      </c>
      <c r="CI166" s="23"/>
      <c r="CJ166" s="23"/>
      <c r="CK166" s="24">
        <v>5</v>
      </c>
      <c r="CL166" s="24">
        <v>4</v>
      </c>
      <c r="CM166" s="24">
        <v>5</v>
      </c>
      <c r="CN166" s="23"/>
    </row>
    <row r="167" spans="1:92" x14ac:dyDescent="0.2">
      <c r="A167" s="25">
        <v>42383.418062731478</v>
      </c>
      <c r="B167" s="24">
        <v>3</v>
      </c>
      <c r="C167" s="24">
        <v>4</v>
      </c>
      <c r="D167" s="24">
        <v>4</v>
      </c>
      <c r="E167" s="24">
        <v>4</v>
      </c>
      <c r="F167" s="24">
        <v>4</v>
      </c>
      <c r="G167" s="24">
        <v>4</v>
      </c>
      <c r="H167" s="24">
        <v>3</v>
      </c>
      <c r="I167" s="24">
        <v>4</v>
      </c>
      <c r="J167" s="24">
        <v>3</v>
      </c>
      <c r="K167" s="24">
        <v>4</v>
      </c>
      <c r="L167" s="24">
        <v>4</v>
      </c>
      <c r="M167" s="24">
        <v>4</v>
      </c>
      <c r="N167" s="24">
        <v>1</v>
      </c>
      <c r="O167" s="24">
        <v>1</v>
      </c>
      <c r="P167" s="24">
        <v>1</v>
      </c>
      <c r="Q167" s="24">
        <v>3</v>
      </c>
      <c r="R167" s="24">
        <v>2</v>
      </c>
      <c r="S167" s="24">
        <v>2</v>
      </c>
      <c r="T167" s="24">
        <v>3</v>
      </c>
      <c r="U167" s="23"/>
      <c r="V167" s="23"/>
      <c r="W167" s="24">
        <v>3</v>
      </c>
      <c r="X167" s="24">
        <v>3</v>
      </c>
      <c r="Y167" s="24">
        <v>3</v>
      </c>
      <c r="Z167" s="24">
        <v>4</v>
      </c>
      <c r="AA167" s="24">
        <v>4</v>
      </c>
      <c r="AB167" s="24">
        <v>2</v>
      </c>
      <c r="AC167" s="24">
        <v>2</v>
      </c>
      <c r="AD167" s="24">
        <v>4</v>
      </c>
      <c r="AE167" s="24">
        <v>2</v>
      </c>
      <c r="AF167" s="24">
        <v>4</v>
      </c>
      <c r="AG167" s="24">
        <v>4</v>
      </c>
      <c r="AH167" s="24">
        <v>3</v>
      </c>
      <c r="AI167" s="24">
        <v>4</v>
      </c>
      <c r="AJ167" s="24">
        <v>3</v>
      </c>
      <c r="AK167" s="24">
        <v>3</v>
      </c>
      <c r="AL167" s="24">
        <v>3</v>
      </c>
      <c r="AM167" s="24">
        <v>5</v>
      </c>
      <c r="AN167" s="24">
        <v>4</v>
      </c>
      <c r="AO167" s="24">
        <v>2</v>
      </c>
      <c r="AP167" s="24">
        <v>3</v>
      </c>
      <c r="AQ167" s="24">
        <v>3</v>
      </c>
      <c r="AR167" s="24">
        <v>3</v>
      </c>
      <c r="AS167" s="24">
        <v>4</v>
      </c>
      <c r="AT167" s="24">
        <v>4</v>
      </c>
      <c r="AU167" s="24">
        <v>2</v>
      </c>
      <c r="AV167" s="24">
        <v>1</v>
      </c>
      <c r="AW167" s="24">
        <v>3</v>
      </c>
      <c r="AX167" s="24">
        <v>3</v>
      </c>
      <c r="AY167" s="24">
        <v>3</v>
      </c>
      <c r="AZ167" s="24">
        <v>2</v>
      </c>
      <c r="BA167" s="24">
        <v>4</v>
      </c>
      <c r="BB167" s="23"/>
      <c r="BC167" s="23"/>
      <c r="BD167" s="23"/>
      <c r="BE167" s="24">
        <v>4</v>
      </c>
      <c r="BF167" s="24">
        <v>4</v>
      </c>
      <c r="BG167" s="24">
        <v>4</v>
      </c>
      <c r="BH167" s="24">
        <v>4</v>
      </c>
      <c r="BI167" s="24">
        <v>4</v>
      </c>
      <c r="BJ167" s="24">
        <v>4</v>
      </c>
      <c r="BK167" s="24" t="s">
        <v>931</v>
      </c>
      <c r="BL167" s="24" t="s">
        <v>1485</v>
      </c>
      <c r="BM167" s="24" t="s">
        <v>151</v>
      </c>
      <c r="BN167" s="24" t="s">
        <v>151</v>
      </c>
      <c r="BO167" s="24" t="s">
        <v>151</v>
      </c>
      <c r="BP167" s="24" t="s">
        <v>151</v>
      </c>
      <c r="BQ167" s="24" t="s">
        <v>1485</v>
      </c>
      <c r="BR167" s="24" t="s">
        <v>151</v>
      </c>
      <c r="BS167" s="24" t="s">
        <v>151</v>
      </c>
      <c r="BT167" s="24" t="s">
        <v>151</v>
      </c>
      <c r="BU167" s="24" t="s">
        <v>151</v>
      </c>
      <c r="BV167" s="24" t="s">
        <v>150</v>
      </c>
      <c r="BW167" s="24" t="s">
        <v>1488</v>
      </c>
      <c r="BX167" s="24" t="s">
        <v>1495</v>
      </c>
      <c r="BY167" s="24" t="s">
        <v>162</v>
      </c>
      <c r="BZ167" s="24" t="s">
        <v>170</v>
      </c>
      <c r="CA167" s="24" t="s">
        <v>177</v>
      </c>
      <c r="CB167" s="24" t="s">
        <v>183</v>
      </c>
      <c r="CC167" s="24" t="s">
        <v>345</v>
      </c>
      <c r="CD167" s="24" t="s">
        <v>153</v>
      </c>
      <c r="CE167" s="24" t="s">
        <v>854</v>
      </c>
      <c r="CF167" s="24" t="s">
        <v>208</v>
      </c>
      <c r="CG167" s="24" t="s">
        <v>215</v>
      </c>
      <c r="CH167" s="24" t="s">
        <v>151</v>
      </c>
      <c r="CI167" s="23"/>
      <c r="CJ167" s="23"/>
      <c r="CK167" s="24">
        <v>4</v>
      </c>
      <c r="CL167" s="24">
        <v>4</v>
      </c>
      <c r="CM167" s="24">
        <v>2</v>
      </c>
      <c r="CN167" s="23"/>
    </row>
    <row r="168" spans="1:92" x14ac:dyDescent="0.2">
      <c r="A168" s="25">
        <v>42383.461475081014</v>
      </c>
      <c r="B168" s="24" t="s">
        <v>5</v>
      </c>
      <c r="C168" s="24">
        <v>5</v>
      </c>
      <c r="D168" s="24">
        <v>3</v>
      </c>
      <c r="E168" s="24">
        <v>4</v>
      </c>
      <c r="F168" s="24">
        <v>1</v>
      </c>
      <c r="G168" s="24">
        <v>4</v>
      </c>
      <c r="H168" s="24">
        <v>5</v>
      </c>
      <c r="I168" s="24">
        <v>4</v>
      </c>
      <c r="J168" s="24">
        <v>4</v>
      </c>
      <c r="K168" s="24">
        <v>4</v>
      </c>
      <c r="L168" s="24">
        <v>3</v>
      </c>
      <c r="M168" s="24">
        <v>4</v>
      </c>
      <c r="N168" s="24">
        <v>1</v>
      </c>
      <c r="O168" s="24">
        <v>4</v>
      </c>
      <c r="P168" s="24">
        <v>5</v>
      </c>
      <c r="Q168" s="24">
        <v>5</v>
      </c>
      <c r="R168" s="24">
        <v>1</v>
      </c>
      <c r="S168" s="24">
        <v>2</v>
      </c>
      <c r="T168" s="24">
        <v>2</v>
      </c>
      <c r="U168" s="23"/>
      <c r="V168" s="23"/>
      <c r="W168" s="24">
        <v>5</v>
      </c>
      <c r="X168" s="24">
        <v>2</v>
      </c>
      <c r="Y168" s="24">
        <v>3</v>
      </c>
      <c r="Z168" s="24">
        <v>4</v>
      </c>
      <c r="AA168" s="24">
        <v>5</v>
      </c>
      <c r="AB168" s="24">
        <v>4</v>
      </c>
      <c r="AC168" s="24">
        <v>3</v>
      </c>
      <c r="AD168" s="24">
        <v>2</v>
      </c>
      <c r="AE168" s="24">
        <v>3</v>
      </c>
      <c r="AF168" s="24">
        <v>1</v>
      </c>
      <c r="AG168" s="24">
        <v>2</v>
      </c>
      <c r="AH168" s="24">
        <v>5</v>
      </c>
      <c r="AI168" s="24">
        <v>1</v>
      </c>
      <c r="AJ168" s="24" t="s">
        <v>5</v>
      </c>
      <c r="AK168" s="24">
        <v>5</v>
      </c>
      <c r="AL168" s="24">
        <v>4</v>
      </c>
      <c r="AM168" s="24">
        <v>2</v>
      </c>
      <c r="AN168" s="24">
        <v>4</v>
      </c>
      <c r="AO168" s="24">
        <v>5</v>
      </c>
      <c r="AP168" s="24">
        <v>4</v>
      </c>
      <c r="AQ168" s="24">
        <v>4</v>
      </c>
      <c r="AR168" s="24">
        <v>4</v>
      </c>
      <c r="AS168" s="24">
        <v>3</v>
      </c>
      <c r="AT168" s="24">
        <v>5</v>
      </c>
      <c r="AU168" s="24">
        <v>1</v>
      </c>
      <c r="AV168" s="24">
        <v>3</v>
      </c>
      <c r="AW168" s="24">
        <v>5</v>
      </c>
      <c r="AX168" s="24">
        <v>5</v>
      </c>
      <c r="AY168" s="24">
        <v>1</v>
      </c>
      <c r="AZ168" s="24">
        <v>4</v>
      </c>
      <c r="BA168" s="24">
        <v>2</v>
      </c>
      <c r="BB168" s="23"/>
      <c r="BC168" s="23"/>
      <c r="BD168" s="23"/>
      <c r="BE168" s="24">
        <v>5</v>
      </c>
      <c r="BF168" s="24">
        <v>4</v>
      </c>
      <c r="BG168" s="24">
        <v>5</v>
      </c>
      <c r="BH168" s="24">
        <v>5</v>
      </c>
      <c r="BI168" s="24">
        <v>5</v>
      </c>
      <c r="BJ168" s="24">
        <v>5</v>
      </c>
      <c r="BK168" s="24" t="s">
        <v>931</v>
      </c>
      <c r="BL168" s="24" t="s">
        <v>1485</v>
      </c>
      <c r="BM168" s="24" t="s">
        <v>151</v>
      </c>
      <c r="BN168" s="24" t="s">
        <v>1485</v>
      </c>
      <c r="BO168" s="24" t="s">
        <v>151</v>
      </c>
      <c r="BP168" s="24" t="s">
        <v>151</v>
      </c>
      <c r="BQ168" s="24" t="s">
        <v>1485</v>
      </c>
      <c r="BR168" s="24" t="s">
        <v>1485</v>
      </c>
      <c r="BS168" s="24" t="s">
        <v>1485</v>
      </c>
      <c r="BT168" s="24" t="s">
        <v>1485</v>
      </c>
      <c r="BU168" s="24" t="s">
        <v>151</v>
      </c>
      <c r="BV168" s="24" t="s">
        <v>147</v>
      </c>
      <c r="BW168" s="24" t="s">
        <v>1488</v>
      </c>
      <c r="BX168" s="24" t="s">
        <v>1703</v>
      </c>
      <c r="BY168" s="24" t="s">
        <v>162</v>
      </c>
      <c r="BZ168" s="24" t="s">
        <v>170</v>
      </c>
      <c r="CA168" s="24" t="s">
        <v>176</v>
      </c>
      <c r="CB168" s="24" t="s">
        <v>184</v>
      </c>
      <c r="CC168" s="24" t="s">
        <v>1704</v>
      </c>
      <c r="CD168" s="24" t="s">
        <v>203</v>
      </c>
      <c r="CE168" s="24" t="s">
        <v>204</v>
      </c>
      <c r="CF168" s="24" t="s">
        <v>208</v>
      </c>
      <c r="CG168" s="24" t="s">
        <v>214</v>
      </c>
      <c r="CH168" s="24" t="s">
        <v>1485</v>
      </c>
      <c r="CI168" s="23"/>
      <c r="CJ168" s="24" t="s">
        <v>1705</v>
      </c>
      <c r="CK168" s="24">
        <v>5</v>
      </c>
      <c r="CL168" s="24">
        <v>4</v>
      </c>
      <c r="CM168" s="24" t="s">
        <v>5</v>
      </c>
      <c r="CN168" s="23"/>
    </row>
    <row r="169" spans="1:92" x14ac:dyDescent="0.2">
      <c r="A169" s="25">
        <v>42383.519223055555</v>
      </c>
      <c r="B169" s="24">
        <v>1</v>
      </c>
      <c r="C169" s="24" t="s">
        <v>5</v>
      </c>
      <c r="D169" s="24">
        <v>1</v>
      </c>
      <c r="E169" s="24">
        <v>3</v>
      </c>
      <c r="F169" s="24">
        <v>1</v>
      </c>
      <c r="G169" s="24">
        <v>2</v>
      </c>
      <c r="H169" s="24">
        <v>1</v>
      </c>
      <c r="I169" s="24">
        <v>1</v>
      </c>
      <c r="J169" s="24" t="s">
        <v>5</v>
      </c>
      <c r="K169" s="24">
        <v>1</v>
      </c>
      <c r="L169" s="24">
        <v>5</v>
      </c>
      <c r="M169" s="24" t="s">
        <v>5</v>
      </c>
      <c r="N169" s="24">
        <v>3</v>
      </c>
      <c r="O169" s="24">
        <v>1</v>
      </c>
      <c r="P169" s="24">
        <v>5</v>
      </c>
      <c r="Q169" s="24">
        <v>1</v>
      </c>
      <c r="R169" s="24">
        <v>1</v>
      </c>
      <c r="S169" s="24">
        <v>1</v>
      </c>
      <c r="T169" s="24">
        <v>5</v>
      </c>
      <c r="U169" s="23"/>
      <c r="V169" s="23"/>
      <c r="W169" s="24">
        <v>3</v>
      </c>
      <c r="X169" s="24">
        <v>1</v>
      </c>
      <c r="Y169" s="24">
        <v>1</v>
      </c>
      <c r="Z169" s="24">
        <v>3</v>
      </c>
      <c r="AA169" s="24" t="s">
        <v>5</v>
      </c>
      <c r="AB169" s="24">
        <v>4</v>
      </c>
      <c r="AC169" s="24">
        <v>4</v>
      </c>
      <c r="AD169" s="24">
        <v>2</v>
      </c>
      <c r="AE169" s="24">
        <v>1</v>
      </c>
      <c r="AF169" s="24">
        <v>4</v>
      </c>
      <c r="AG169" s="24">
        <v>4</v>
      </c>
      <c r="AH169" s="24">
        <v>3</v>
      </c>
      <c r="AI169" s="24">
        <v>3</v>
      </c>
      <c r="AJ169" s="24" t="s">
        <v>5</v>
      </c>
      <c r="AK169" s="24">
        <v>3</v>
      </c>
      <c r="AL169" s="24">
        <v>3</v>
      </c>
      <c r="AM169" s="24">
        <v>2</v>
      </c>
      <c r="AN169" s="24">
        <v>2</v>
      </c>
      <c r="AO169" s="24">
        <v>4</v>
      </c>
      <c r="AP169" s="24" t="s">
        <v>5</v>
      </c>
      <c r="AQ169" s="24" t="s">
        <v>5</v>
      </c>
      <c r="AR169" s="24">
        <v>2</v>
      </c>
      <c r="AS169" s="24">
        <v>4</v>
      </c>
      <c r="AT169" s="24">
        <v>2</v>
      </c>
      <c r="AU169" s="24">
        <v>2</v>
      </c>
      <c r="AV169" s="24">
        <v>2</v>
      </c>
      <c r="AW169" s="24">
        <v>5</v>
      </c>
      <c r="AX169" s="24" t="s">
        <v>5</v>
      </c>
      <c r="AY169" s="24" t="s">
        <v>5</v>
      </c>
      <c r="AZ169" s="24" t="s">
        <v>5</v>
      </c>
      <c r="BA169" s="24">
        <v>5</v>
      </c>
      <c r="BB169" s="23"/>
      <c r="BC169" s="23"/>
      <c r="BD169" s="23"/>
      <c r="BE169" s="24">
        <v>5</v>
      </c>
      <c r="BF169" s="24">
        <v>5</v>
      </c>
      <c r="BG169" s="24">
        <v>5</v>
      </c>
      <c r="BH169" s="24">
        <v>5</v>
      </c>
      <c r="BI169" s="24">
        <v>5</v>
      </c>
      <c r="BJ169" s="24">
        <v>5</v>
      </c>
      <c r="BK169" s="24" t="s">
        <v>151</v>
      </c>
      <c r="BL169" s="24" t="s">
        <v>151</v>
      </c>
      <c r="BM169" s="24" t="s">
        <v>931</v>
      </c>
      <c r="BN169" s="24" t="s">
        <v>931</v>
      </c>
      <c r="BO169" s="24" t="s">
        <v>1485</v>
      </c>
      <c r="BP169" s="24" t="s">
        <v>931</v>
      </c>
      <c r="BQ169" s="24" t="s">
        <v>1485</v>
      </c>
      <c r="BR169" s="24" t="s">
        <v>931</v>
      </c>
      <c r="BS169" s="24" t="s">
        <v>151</v>
      </c>
      <c r="BT169" s="24" t="s">
        <v>1485</v>
      </c>
      <c r="BU169" s="24" t="s">
        <v>151</v>
      </c>
      <c r="BV169" s="24" t="s">
        <v>1486</v>
      </c>
      <c r="BW169" s="24" t="s">
        <v>1488</v>
      </c>
      <c r="BX169" s="24" t="s">
        <v>1495</v>
      </c>
      <c r="BY169" s="24" t="s">
        <v>162</v>
      </c>
      <c r="BZ169" s="24" t="s">
        <v>170</v>
      </c>
      <c r="CA169" s="24" t="s">
        <v>176</v>
      </c>
      <c r="CB169" s="24" t="s">
        <v>1706</v>
      </c>
      <c r="CC169" s="24" t="s">
        <v>1707</v>
      </c>
      <c r="CD169" s="24" t="s">
        <v>1708</v>
      </c>
      <c r="CE169" s="24" t="s">
        <v>803</v>
      </c>
      <c r="CF169" s="24" t="s">
        <v>208</v>
      </c>
      <c r="CG169" s="24" t="s">
        <v>1709</v>
      </c>
      <c r="CH169" s="24" t="s">
        <v>151</v>
      </c>
      <c r="CI169" s="23"/>
      <c r="CJ169" s="24" t="s">
        <v>1710</v>
      </c>
      <c r="CK169" s="24">
        <v>2</v>
      </c>
      <c r="CL169" s="24" t="s">
        <v>5</v>
      </c>
      <c r="CM169" s="24" t="s">
        <v>5</v>
      </c>
      <c r="CN169" s="23"/>
    </row>
    <row r="170" spans="1:92" x14ac:dyDescent="0.2">
      <c r="A170" s="25">
        <v>42383.55642231481</v>
      </c>
      <c r="B170" s="24">
        <v>2</v>
      </c>
      <c r="C170" s="24">
        <v>3</v>
      </c>
      <c r="D170" s="24">
        <v>4</v>
      </c>
      <c r="E170" s="24">
        <v>3</v>
      </c>
      <c r="F170" s="24">
        <v>2</v>
      </c>
      <c r="G170" s="24">
        <v>5</v>
      </c>
      <c r="H170" s="24">
        <v>4</v>
      </c>
      <c r="I170" s="24">
        <v>5</v>
      </c>
      <c r="J170" s="24">
        <v>5</v>
      </c>
      <c r="K170" s="24">
        <v>3</v>
      </c>
      <c r="L170" s="24">
        <v>4</v>
      </c>
      <c r="M170" s="24">
        <v>2</v>
      </c>
      <c r="N170" s="24">
        <v>4</v>
      </c>
      <c r="O170" s="24">
        <v>3</v>
      </c>
      <c r="P170" s="24">
        <v>5</v>
      </c>
      <c r="Q170" s="24">
        <v>3</v>
      </c>
      <c r="R170" s="24">
        <v>3</v>
      </c>
      <c r="S170" s="24">
        <v>2</v>
      </c>
      <c r="T170" s="24">
        <v>5</v>
      </c>
      <c r="U170" s="23"/>
      <c r="V170" s="23"/>
      <c r="W170" s="24">
        <v>4</v>
      </c>
      <c r="X170" s="24">
        <v>4</v>
      </c>
      <c r="Y170" s="24">
        <v>4</v>
      </c>
      <c r="Z170" s="24">
        <v>4</v>
      </c>
      <c r="AA170" s="24">
        <v>5</v>
      </c>
      <c r="AB170" s="24">
        <v>4</v>
      </c>
      <c r="AC170" s="24">
        <v>4</v>
      </c>
      <c r="AD170" s="24">
        <v>5</v>
      </c>
      <c r="AE170" s="24">
        <v>5</v>
      </c>
      <c r="AF170" s="24">
        <v>5</v>
      </c>
      <c r="AG170" s="24">
        <v>5</v>
      </c>
      <c r="AH170" s="24">
        <v>3</v>
      </c>
      <c r="AI170" s="24">
        <v>5</v>
      </c>
      <c r="AJ170" s="24">
        <v>3</v>
      </c>
      <c r="AK170" s="24">
        <v>5</v>
      </c>
      <c r="AL170" s="24">
        <v>3</v>
      </c>
      <c r="AM170" s="24">
        <v>3</v>
      </c>
      <c r="AN170" s="24">
        <v>5</v>
      </c>
      <c r="AO170" s="24">
        <v>4</v>
      </c>
      <c r="AP170" s="24">
        <v>5</v>
      </c>
      <c r="AQ170" s="24">
        <v>5</v>
      </c>
      <c r="AR170" s="24">
        <v>4</v>
      </c>
      <c r="AS170" s="24">
        <v>4</v>
      </c>
      <c r="AT170" s="24">
        <v>3</v>
      </c>
      <c r="AU170" s="24">
        <v>4</v>
      </c>
      <c r="AV170" s="24">
        <v>4</v>
      </c>
      <c r="AW170" s="24">
        <v>5</v>
      </c>
      <c r="AX170" s="24">
        <v>4</v>
      </c>
      <c r="AY170" s="24">
        <v>4</v>
      </c>
      <c r="AZ170" s="24">
        <v>2</v>
      </c>
      <c r="BA170" s="24">
        <v>5</v>
      </c>
      <c r="BB170" s="23"/>
      <c r="BC170" s="23"/>
      <c r="BD170" s="23"/>
      <c r="BE170" s="24">
        <v>5</v>
      </c>
      <c r="BF170" s="24">
        <v>4</v>
      </c>
      <c r="BG170" s="24">
        <v>3</v>
      </c>
      <c r="BH170" s="24">
        <v>3</v>
      </c>
      <c r="BI170" s="24">
        <v>5</v>
      </c>
      <c r="BJ170" s="24">
        <v>4</v>
      </c>
      <c r="BK170" s="24" t="s">
        <v>151</v>
      </c>
      <c r="BL170" s="24" t="s">
        <v>151</v>
      </c>
      <c r="BM170" s="24" t="s">
        <v>151</v>
      </c>
      <c r="BN170" s="24" t="s">
        <v>151</v>
      </c>
      <c r="BO170" s="24" t="s">
        <v>151</v>
      </c>
      <c r="BP170" s="24" t="s">
        <v>151</v>
      </c>
      <c r="BQ170" s="24" t="s">
        <v>1485</v>
      </c>
      <c r="BR170" s="24" t="s">
        <v>1485</v>
      </c>
      <c r="BS170" s="24" t="s">
        <v>1485</v>
      </c>
      <c r="BT170" s="24" t="s">
        <v>1485</v>
      </c>
      <c r="BU170" s="24" t="s">
        <v>151</v>
      </c>
      <c r="BV170" s="24" t="s">
        <v>150</v>
      </c>
      <c r="BW170" s="24" t="s">
        <v>1488</v>
      </c>
      <c r="BX170" s="24" t="s">
        <v>906</v>
      </c>
      <c r="BY170" s="24" t="s">
        <v>162</v>
      </c>
      <c r="BZ170" s="24" t="s">
        <v>170</v>
      </c>
      <c r="CA170" s="24" t="s">
        <v>177</v>
      </c>
      <c r="CB170" s="24" t="s">
        <v>183</v>
      </c>
      <c r="CC170" s="24" t="s">
        <v>1711</v>
      </c>
      <c r="CD170" s="24" t="s">
        <v>203</v>
      </c>
      <c r="CE170" s="24" t="s">
        <v>1206</v>
      </c>
      <c r="CF170" s="24" t="s">
        <v>208</v>
      </c>
      <c r="CG170" s="24" t="s">
        <v>214</v>
      </c>
      <c r="CH170" s="24" t="s">
        <v>1485</v>
      </c>
      <c r="CI170" s="23"/>
      <c r="CJ170" s="23"/>
      <c r="CK170" s="24">
        <v>2</v>
      </c>
      <c r="CL170" s="24">
        <v>3</v>
      </c>
      <c r="CM170" s="24">
        <v>2</v>
      </c>
      <c r="CN170" s="23"/>
    </row>
    <row r="171" spans="1:92" x14ac:dyDescent="0.2">
      <c r="A171" s="25">
        <v>42383.644185405094</v>
      </c>
      <c r="B171" s="24">
        <v>1</v>
      </c>
      <c r="C171" s="24">
        <v>5</v>
      </c>
      <c r="D171" s="24">
        <v>5</v>
      </c>
      <c r="E171" s="24">
        <v>2</v>
      </c>
      <c r="F171" s="24">
        <v>1</v>
      </c>
      <c r="G171" s="24">
        <v>5</v>
      </c>
      <c r="H171" s="24">
        <v>4</v>
      </c>
      <c r="I171" s="24">
        <v>2</v>
      </c>
      <c r="J171" s="24">
        <v>4</v>
      </c>
      <c r="K171" s="24">
        <v>1</v>
      </c>
      <c r="L171" s="24">
        <v>3</v>
      </c>
      <c r="M171" s="24">
        <v>3</v>
      </c>
      <c r="N171" s="24">
        <v>1</v>
      </c>
      <c r="O171" s="24">
        <v>4</v>
      </c>
      <c r="P171" s="24">
        <v>2</v>
      </c>
      <c r="Q171" s="24">
        <v>2</v>
      </c>
      <c r="R171" s="24">
        <v>3</v>
      </c>
      <c r="S171" s="24">
        <v>5</v>
      </c>
      <c r="T171" s="24">
        <v>3</v>
      </c>
      <c r="U171" s="23"/>
      <c r="V171" s="23"/>
      <c r="W171" s="24">
        <v>5</v>
      </c>
      <c r="X171" s="24">
        <v>2</v>
      </c>
      <c r="Y171" s="24">
        <v>1</v>
      </c>
      <c r="Z171" s="24">
        <v>4</v>
      </c>
      <c r="AA171" s="24">
        <v>2</v>
      </c>
      <c r="AB171" s="24">
        <v>2</v>
      </c>
      <c r="AC171" s="24">
        <v>3</v>
      </c>
      <c r="AD171" s="24">
        <v>4</v>
      </c>
      <c r="AE171" s="24">
        <v>3</v>
      </c>
      <c r="AF171" s="24">
        <v>5</v>
      </c>
      <c r="AG171" s="24">
        <v>3</v>
      </c>
      <c r="AH171" s="24">
        <v>3</v>
      </c>
      <c r="AI171" s="24">
        <v>4</v>
      </c>
      <c r="AJ171" s="24">
        <v>2</v>
      </c>
      <c r="AK171" s="24">
        <v>5</v>
      </c>
      <c r="AL171" s="24">
        <v>2</v>
      </c>
      <c r="AM171" s="24">
        <v>1</v>
      </c>
      <c r="AN171" s="24">
        <v>5</v>
      </c>
      <c r="AO171" s="24">
        <v>5</v>
      </c>
      <c r="AP171" s="24">
        <v>3</v>
      </c>
      <c r="AQ171" s="24">
        <v>4</v>
      </c>
      <c r="AR171" s="24">
        <v>2</v>
      </c>
      <c r="AS171" s="24">
        <v>2</v>
      </c>
      <c r="AT171" s="24">
        <v>2</v>
      </c>
      <c r="AU171" s="24" t="s">
        <v>5</v>
      </c>
      <c r="AV171" s="24">
        <v>4</v>
      </c>
      <c r="AW171" s="24">
        <v>2</v>
      </c>
      <c r="AX171" s="24">
        <v>4</v>
      </c>
      <c r="AY171" s="24">
        <v>4</v>
      </c>
      <c r="AZ171" s="24">
        <v>5</v>
      </c>
      <c r="BA171" s="24">
        <v>4</v>
      </c>
      <c r="BB171" s="23"/>
      <c r="BC171" s="23"/>
      <c r="BD171" s="23"/>
      <c r="BE171" s="24">
        <v>5</v>
      </c>
      <c r="BF171" s="24">
        <v>4</v>
      </c>
      <c r="BG171" s="24">
        <v>3</v>
      </c>
      <c r="BH171" s="24">
        <v>2</v>
      </c>
      <c r="BI171" s="24">
        <v>5</v>
      </c>
      <c r="BJ171" s="24">
        <v>5</v>
      </c>
      <c r="BK171" s="24" t="s">
        <v>151</v>
      </c>
      <c r="BL171" s="24" t="s">
        <v>151</v>
      </c>
      <c r="BM171" s="24" t="s">
        <v>151</v>
      </c>
      <c r="BN171" s="24" t="s">
        <v>931</v>
      </c>
      <c r="BO171" s="24" t="s">
        <v>151</v>
      </c>
      <c r="BP171" s="24" t="s">
        <v>151</v>
      </c>
      <c r="BQ171" s="24" t="s">
        <v>1485</v>
      </c>
      <c r="BR171" s="24" t="s">
        <v>151</v>
      </c>
      <c r="BS171" s="24" t="s">
        <v>151</v>
      </c>
      <c r="BT171" s="24" t="s">
        <v>151</v>
      </c>
      <c r="BU171" s="24" t="s">
        <v>151</v>
      </c>
      <c r="BV171" s="24" t="s">
        <v>1533</v>
      </c>
      <c r="BW171" s="24" t="s">
        <v>1575</v>
      </c>
      <c r="BX171" s="24" t="s">
        <v>1495</v>
      </c>
      <c r="BY171" s="24" t="s">
        <v>163</v>
      </c>
      <c r="BZ171" s="24" t="s">
        <v>170</v>
      </c>
      <c r="CA171" s="24" t="s">
        <v>176</v>
      </c>
      <c r="CB171" s="24" t="s">
        <v>183</v>
      </c>
      <c r="CC171" s="24" t="s">
        <v>991</v>
      </c>
      <c r="CD171" s="24" t="s">
        <v>197</v>
      </c>
      <c r="CE171" s="24" t="s">
        <v>1712</v>
      </c>
      <c r="CF171" s="24" t="s">
        <v>208</v>
      </c>
      <c r="CG171" s="24" t="s">
        <v>214</v>
      </c>
      <c r="CH171" s="24" t="s">
        <v>1485</v>
      </c>
      <c r="CI171" s="23"/>
      <c r="CJ171" s="23"/>
      <c r="CK171" s="24">
        <v>4</v>
      </c>
      <c r="CL171" s="24">
        <v>4</v>
      </c>
      <c r="CM171" s="24">
        <v>2</v>
      </c>
      <c r="CN171" s="23"/>
    </row>
    <row r="172" spans="1:92" x14ac:dyDescent="0.2">
      <c r="A172" s="25">
        <v>42383.651023634258</v>
      </c>
      <c r="B172" s="24">
        <v>4</v>
      </c>
      <c r="C172" s="24" t="s">
        <v>5</v>
      </c>
      <c r="D172" s="24" t="s">
        <v>5</v>
      </c>
      <c r="E172" s="24" t="s">
        <v>5</v>
      </c>
      <c r="F172" s="24" t="s">
        <v>5</v>
      </c>
      <c r="G172" s="24">
        <v>4</v>
      </c>
      <c r="H172" s="24">
        <v>3</v>
      </c>
      <c r="I172" s="24">
        <v>5</v>
      </c>
      <c r="J172" s="24">
        <v>5</v>
      </c>
      <c r="K172" s="24">
        <v>5</v>
      </c>
      <c r="L172" s="24">
        <v>5</v>
      </c>
      <c r="M172" s="24">
        <v>5</v>
      </c>
      <c r="N172" s="24" t="s">
        <v>5</v>
      </c>
      <c r="O172" s="24">
        <v>5</v>
      </c>
      <c r="P172" s="24" t="s">
        <v>5</v>
      </c>
      <c r="Q172" s="24">
        <v>1</v>
      </c>
      <c r="R172" s="24">
        <v>2</v>
      </c>
      <c r="S172" s="24">
        <v>4</v>
      </c>
      <c r="T172" s="24">
        <v>1</v>
      </c>
      <c r="U172" s="23"/>
      <c r="V172" s="23"/>
      <c r="W172" s="24">
        <v>5</v>
      </c>
      <c r="X172" s="24">
        <v>5</v>
      </c>
      <c r="Y172" s="24">
        <v>5</v>
      </c>
      <c r="Z172" s="24">
        <v>5</v>
      </c>
      <c r="AA172" s="24">
        <v>5</v>
      </c>
      <c r="AB172" s="24">
        <v>5</v>
      </c>
      <c r="AC172" s="24">
        <v>5</v>
      </c>
      <c r="AD172" s="24">
        <v>5</v>
      </c>
      <c r="AE172" s="24">
        <v>3</v>
      </c>
      <c r="AF172" s="24">
        <v>5</v>
      </c>
      <c r="AG172" s="24">
        <v>5</v>
      </c>
      <c r="AH172" s="24">
        <v>5</v>
      </c>
      <c r="AI172" s="24">
        <v>4</v>
      </c>
      <c r="AJ172" s="24">
        <v>5</v>
      </c>
      <c r="AK172" s="24">
        <v>1</v>
      </c>
      <c r="AL172" s="24">
        <v>1</v>
      </c>
      <c r="AM172" s="24">
        <v>2</v>
      </c>
      <c r="AN172" s="24">
        <v>3</v>
      </c>
      <c r="AO172" s="24">
        <v>1</v>
      </c>
      <c r="AP172" s="24">
        <v>5</v>
      </c>
      <c r="AQ172" s="24">
        <v>5</v>
      </c>
      <c r="AR172" s="24">
        <v>5</v>
      </c>
      <c r="AS172" s="24">
        <v>5</v>
      </c>
      <c r="AT172" s="24">
        <v>5</v>
      </c>
      <c r="AU172" s="24" t="s">
        <v>5</v>
      </c>
      <c r="AV172" s="24">
        <v>5</v>
      </c>
      <c r="AW172" s="24" t="s">
        <v>5</v>
      </c>
      <c r="AX172" s="24" t="s">
        <v>5</v>
      </c>
      <c r="AY172" s="24">
        <v>4</v>
      </c>
      <c r="AZ172" s="24">
        <v>5</v>
      </c>
      <c r="BA172" s="24">
        <v>5</v>
      </c>
      <c r="BB172" s="23"/>
      <c r="BC172" s="23"/>
      <c r="BD172" s="23"/>
      <c r="BE172" s="24">
        <v>5</v>
      </c>
      <c r="BF172" s="24">
        <v>5</v>
      </c>
      <c r="BG172" s="24">
        <v>4</v>
      </c>
      <c r="BH172" s="24">
        <v>4</v>
      </c>
      <c r="BI172" s="24">
        <v>4</v>
      </c>
      <c r="BJ172" s="24">
        <v>5</v>
      </c>
      <c r="BK172" s="24" t="s">
        <v>151</v>
      </c>
      <c r="BL172" s="24" t="s">
        <v>151</v>
      </c>
      <c r="BM172" s="24" t="s">
        <v>151</v>
      </c>
      <c r="BN172" s="24" t="s">
        <v>931</v>
      </c>
      <c r="BO172" s="24" t="s">
        <v>151</v>
      </c>
      <c r="BP172" s="24" t="s">
        <v>151</v>
      </c>
      <c r="BQ172" s="24" t="s">
        <v>1485</v>
      </c>
      <c r="BR172" s="24" t="s">
        <v>1485</v>
      </c>
      <c r="BS172" s="24" t="s">
        <v>1485</v>
      </c>
      <c r="BT172" s="24" t="s">
        <v>151</v>
      </c>
      <c r="BU172" s="24" t="s">
        <v>151</v>
      </c>
      <c r="BV172" s="24" t="s">
        <v>150</v>
      </c>
      <c r="BW172" s="24" t="s">
        <v>1572</v>
      </c>
      <c r="BX172" s="24" t="s">
        <v>1495</v>
      </c>
      <c r="BY172" s="24" t="s">
        <v>162</v>
      </c>
      <c r="BZ172" s="24" t="s">
        <v>169</v>
      </c>
      <c r="CA172" s="24" t="s">
        <v>176</v>
      </c>
      <c r="CB172" s="24" t="s">
        <v>183</v>
      </c>
      <c r="CC172" s="24" t="s">
        <v>1713</v>
      </c>
      <c r="CD172" s="24" t="s">
        <v>204</v>
      </c>
      <c r="CE172" s="24" t="s">
        <v>1714</v>
      </c>
      <c r="CF172" s="24" t="s">
        <v>208</v>
      </c>
      <c r="CG172" s="24" t="s">
        <v>214</v>
      </c>
      <c r="CH172" s="24" t="s">
        <v>1485</v>
      </c>
      <c r="CI172" s="23"/>
      <c r="CJ172" s="23"/>
      <c r="CK172" s="24" t="s">
        <v>5</v>
      </c>
      <c r="CL172" s="24">
        <v>1</v>
      </c>
      <c r="CM172" s="24">
        <v>4</v>
      </c>
      <c r="CN172" s="23"/>
    </row>
    <row r="173" spans="1:92" x14ac:dyDescent="0.2">
      <c r="A173" s="25">
        <v>42383.657331932875</v>
      </c>
      <c r="B173" s="24">
        <v>3</v>
      </c>
      <c r="C173" s="24">
        <v>3</v>
      </c>
      <c r="D173" s="24">
        <v>1</v>
      </c>
      <c r="E173" s="24">
        <v>2</v>
      </c>
      <c r="F173" s="24">
        <v>2</v>
      </c>
      <c r="G173" s="24">
        <v>4</v>
      </c>
      <c r="H173" s="24">
        <v>1</v>
      </c>
      <c r="I173" s="24">
        <v>3</v>
      </c>
      <c r="J173" s="24">
        <v>2</v>
      </c>
      <c r="K173" s="24">
        <v>1</v>
      </c>
      <c r="L173" s="24">
        <v>2</v>
      </c>
      <c r="M173" s="24">
        <v>3</v>
      </c>
      <c r="N173" s="24">
        <v>1</v>
      </c>
      <c r="O173" s="24">
        <v>4</v>
      </c>
      <c r="P173" s="24">
        <v>4</v>
      </c>
      <c r="Q173" s="24">
        <v>4</v>
      </c>
      <c r="R173" s="24">
        <v>4</v>
      </c>
      <c r="S173" s="24">
        <v>3</v>
      </c>
      <c r="T173" s="24">
        <v>2</v>
      </c>
      <c r="U173" s="23"/>
      <c r="V173" s="23"/>
      <c r="W173" s="24">
        <v>2</v>
      </c>
      <c r="X173" s="24">
        <v>3</v>
      </c>
      <c r="Y173" s="24">
        <v>3</v>
      </c>
      <c r="Z173" s="24">
        <v>2</v>
      </c>
      <c r="AA173" s="24">
        <v>3</v>
      </c>
      <c r="AB173" s="24">
        <v>3</v>
      </c>
      <c r="AC173" s="24">
        <v>2</v>
      </c>
      <c r="AD173" s="24">
        <v>4</v>
      </c>
      <c r="AE173" s="24">
        <v>4</v>
      </c>
      <c r="AF173" s="24">
        <v>4</v>
      </c>
      <c r="AG173" s="24">
        <v>3</v>
      </c>
      <c r="AH173" s="24">
        <v>4</v>
      </c>
      <c r="AI173" s="24">
        <v>3</v>
      </c>
      <c r="AJ173" s="24">
        <v>2</v>
      </c>
      <c r="AK173" s="24">
        <v>1</v>
      </c>
      <c r="AL173" s="24">
        <v>1</v>
      </c>
      <c r="AM173" s="24">
        <v>3</v>
      </c>
      <c r="AN173" s="24">
        <v>1</v>
      </c>
      <c r="AO173" s="24">
        <v>1</v>
      </c>
      <c r="AP173" s="24">
        <v>2</v>
      </c>
      <c r="AQ173" s="24">
        <v>2</v>
      </c>
      <c r="AR173" s="24">
        <v>1</v>
      </c>
      <c r="AS173" s="24">
        <v>2</v>
      </c>
      <c r="AT173" s="24">
        <v>3</v>
      </c>
      <c r="AU173" s="24">
        <v>1</v>
      </c>
      <c r="AV173" s="24">
        <v>4</v>
      </c>
      <c r="AW173" s="24">
        <v>3</v>
      </c>
      <c r="AX173" s="24">
        <v>4</v>
      </c>
      <c r="AY173" s="24">
        <v>4</v>
      </c>
      <c r="AZ173" s="24">
        <v>2</v>
      </c>
      <c r="BA173" s="24">
        <v>1</v>
      </c>
      <c r="BB173" s="23"/>
      <c r="BC173" s="23"/>
      <c r="BD173" s="23"/>
      <c r="BE173" s="24">
        <v>4</v>
      </c>
      <c r="BF173" s="24">
        <v>4</v>
      </c>
      <c r="BG173" s="24">
        <v>4</v>
      </c>
      <c r="BH173" s="24">
        <v>4</v>
      </c>
      <c r="BI173" s="24">
        <v>3</v>
      </c>
      <c r="BJ173" s="24">
        <v>4</v>
      </c>
      <c r="BK173" s="24" t="s">
        <v>151</v>
      </c>
      <c r="BL173" s="24" t="s">
        <v>151</v>
      </c>
      <c r="BM173" s="24" t="s">
        <v>151</v>
      </c>
      <c r="BN173" s="24" t="s">
        <v>151</v>
      </c>
      <c r="BO173" s="24" t="s">
        <v>151</v>
      </c>
      <c r="BP173" s="24" t="s">
        <v>151</v>
      </c>
      <c r="BQ173" s="24" t="s">
        <v>931</v>
      </c>
      <c r="BR173" s="24" t="s">
        <v>151</v>
      </c>
      <c r="BS173" s="24" t="s">
        <v>151</v>
      </c>
      <c r="BT173" s="24" t="s">
        <v>151</v>
      </c>
      <c r="BU173" s="24" t="s">
        <v>151</v>
      </c>
      <c r="BV173" s="24" t="s">
        <v>1571</v>
      </c>
      <c r="BW173" s="23"/>
      <c r="BX173" s="24" t="s">
        <v>1198</v>
      </c>
      <c r="BY173" s="24" t="s">
        <v>163</v>
      </c>
      <c r="BZ173" s="24" t="s">
        <v>171</v>
      </c>
      <c r="CA173" s="24" t="s">
        <v>176</v>
      </c>
      <c r="CB173" s="24" t="s">
        <v>183</v>
      </c>
      <c r="CC173" s="24" t="s">
        <v>1715</v>
      </c>
      <c r="CD173" s="24" t="s">
        <v>155</v>
      </c>
      <c r="CE173" s="23"/>
      <c r="CF173" s="24" t="s">
        <v>535</v>
      </c>
      <c r="CG173" s="24" t="s">
        <v>1581</v>
      </c>
      <c r="CH173" s="24" t="s">
        <v>151</v>
      </c>
      <c r="CI173" s="23"/>
      <c r="CJ173" s="24" t="s">
        <v>990</v>
      </c>
      <c r="CK173" s="24">
        <v>3</v>
      </c>
      <c r="CL173" s="24">
        <v>1</v>
      </c>
      <c r="CM173" s="24">
        <v>2</v>
      </c>
      <c r="CN173" s="23"/>
    </row>
    <row r="174" spans="1:92" x14ac:dyDescent="0.2">
      <c r="A174" s="25">
        <v>42383.6901100463</v>
      </c>
      <c r="B174" s="24">
        <v>2</v>
      </c>
      <c r="C174" s="24">
        <v>4</v>
      </c>
      <c r="D174" s="24">
        <v>2</v>
      </c>
      <c r="E174" s="24">
        <v>4</v>
      </c>
      <c r="F174" s="24">
        <v>2</v>
      </c>
      <c r="G174" s="24">
        <v>4</v>
      </c>
      <c r="H174" s="24">
        <v>3</v>
      </c>
      <c r="I174" s="24">
        <v>3</v>
      </c>
      <c r="J174" s="24">
        <v>3</v>
      </c>
      <c r="K174" s="24">
        <v>2</v>
      </c>
      <c r="L174" s="24">
        <v>2</v>
      </c>
      <c r="M174" s="24">
        <v>5</v>
      </c>
      <c r="N174" s="24">
        <v>2</v>
      </c>
      <c r="O174" s="24">
        <v>4</v>
      </c>
      <c r="P174" s="24">
        <v>5</v>
      </c>
      <c r="Q174" s="24">
        <v>5</v>
      </c>
      <c r="R174" s="24">
        <v>4</v>
      </c>
      <c r="S174" s="24">
        <v>2</v>
      </c>
      <c r="T174" s="24">
        <v>3</v>
      </c>
      <c r="U174" s="23"/>
      <c r="V174" s="23"/>
      <c r="W174" s="24">
        <v>4</v>
      </c>
      <c r="X174" s="24">
        <v>4</v>
      </c>
      <c r="Y174" s="24">
        <v>4</v>
      </c>
      <c r="Z174" s="24">
        <v>3</v>
      </c>
      <c r="AA174" s="24">
        <v>3</v>
      </c>
      <c r="AB174" s="24">
        <v>3</v>
      </c>
      <c r="AC174" s="24">
        <v>3</v>
      </c>
      <c r="AD174" s="24">
        <v>4</v>
      </c>
      <c r="AE174" s="24">
        <v>5</v>
      </c>
      <c r="AF174" s="24">
        <v>3</v>
      </c>
      <c r="AG174" s="24">
        <v>5</v>
      </c>
      <c r="AH174" s="24">
        <v>4</v>
      </c>
      <c r="AI174" s="24">
        <v>4</v>
      </c>
      <c r="AJ174" s="24">
        <v>2</v>
      </c>
      <c r="AK174" s="24">
        <v>4</v>
      </c>
      <c r="AL174" s="24">
        <v>4</v>
      </c>
      <c r="AM174" s="24">
        <v>3</v>
      </c>
      <c r="AN174" s="24">
        <v>5</v>
      </c>
      <c r="AO174" s="24">
        <v>3</v>
      </c>
      <c r="AP174" s="24">
        <v>2</v>
      </c>
      <c r="AQ174" s="24">
        <v>3</v>
      </c>
      <c r="AR174" s="24">
        <v>3</v>
      </c>
      <c r="AS174" s="24">
        <v>2</v>
      </c>
      <c r="AT174" s="24">
        <v>5</v>
      </c>
      <c r="AU174" s="24">
        <v>3</v>
      </c>
      <c r="AV174" s="24">
        <v>4</v>
      </c>
      <c r="AW174" s="24">
        <v>5</v>
      </c>
      <c r="AX174" s="24">
        <v>5</v>
      </c>
      <c r="AY174" s="24">
        <v>4</v>
      </c>
      <c r="AZ174" s="24">
        <v>2</v>
      </c>
      <c r="BA174" s="24">
        <v>3</v>
      </c>
      <c r="BB174" s="23"/>
      <c r="BC174" s="23"/>
      <c r="BD174" s="23"/>
      <c r="BE174" s="24">
        <v>4</v>
      </c>
      <c r="BF174" s="24">
        <v>4</v>
      </c>
      <c r="BG174" s="24">
        <v>4</v>
      </c>
      <c r="BH174" s="24">
        <v>3</v>
      </c>
      <c r="BI174" s="24">
        <v>4</v>
      </c>
      <c r="BJ174" s="24">
        <v>4</v>
      </c>
      <c r="BK174" s="24" t="s">
        <v>931</v>
      </c>
      <c r="BL174" s="24" t="s">
        <v>931</v>
      </c>
      <c r="BM174" s="24" t="s">
        <v>931</v>
      </c>
      <c r="BN174" s="24" t="s">
        <v>931</v>
      </c>
      <c r="BO174" s="24" t="s">
        <v>151</v>
      </c>
      <c r="BP174" s="24" t="s">
        <v>151</v>
      </c>
      <c r="BQ174" s="24" t="s">
        <v>1485</v>
      </c>
      <c r="BR174" s="24" t="s">
        <v>931</v>
      </c>
      <c r="BS174" s="24" t="s">
        <v>151</v>
      </c>
      <c r="BT174" s="24" t="s">
        <v>151</v>
      </c>
      <c r="BU174" s="24" t="s">
        <v>151</v>
      </c>
      <c r="BV174" s="24" t="s">
        <v>150</v>
      </c>
      <c r="BW174" s="24" t="s">
        <v>1488</v>
      </c>
      <c r="BX174" s="24" t="s">
        <v>906</v>
      </c>
      <c r="BY174" s="24" t="s">
        <v>162</v>
      </c>
      <c r="BZ174" s="24" t="s">
        <v>170</v>
      </c>
      <c r="CA174" s="24" t="s">
        <v>176</v>
      </c>
      <c r="CB174" s="24" t="s">
        <v>183</v>
      </c>
      <c r="CC174" s="24" t="s">
        <v>1716</v>
      </c>
      <c r="CD174" s="24" t="s">
        <v>202</v>
      </c>
      <c r="CE174" s="24" t="s">
        <v>564</v>
      </c>
      <c r="CF174" s="24" t="s">
        <v>209</v>
      </c>
      <c r="CG174" s="24" t="s">
        <v>554</v>
      </c>
      <c r="CH174" s="24" t="s">
        <v>151</v>
      </c>
      <c r="CI174" s="23"/>
      <c r="CJ174" s="24" t="s">
        <v>1717</v>
      </c>
      <c r="CK174" s="24">
        <v>5</v>
      </c>
      <c r="CL174" s="24">
        <v>5</v>
      </c>
      <c r="CM174" s="24">
        <v>2</v>
      </c>
      <c r="CN174" s="23"/>
    </row>
    <row r="175" spans="1:92" x14ac:dyDescent="0.2">
      <c r="A175" s="25">
        <v>42383.726392731478</v>
      </c>
      <c r="B175" s="24">
        <v>2</v>
      </c>
      <c r="C175" s="24">
        <v>4</v>
      </c>
      <c r="D175" s="24">
        <v>3</v>
      </c>
      <c r="E175" s="24">
        <v>2</v>
      </c>
      <c r="F175" s="24">
        <v>3</v>
      </c>
      <c r="G175" s="24">
        <v>4</v>
      </c>
      <c r="H175" s="24">
        <v>2</v>
      </c>
      <c r="I175" s="24">
        <v>3</v>
      </c>
      <c r="J175" s="24">
        <v>3</v>
      </c>
      <c r="K175" s="24">
        <v>2</v>
      </c>
      <c r="L175" s="24">
        <v>4</v>
      </c>
      <c r="M175" s="24">
        <v>4</v>
      </c>
      <c r="N175" s="24">
        <v>3</v>
      </c>
      <c r="O175" s="24">
        <v>3</v>
      </c>
      <c r="P175" s="24">
        <v>4</v>
      </c>
      <c r="Q175" s="24">
        <v>3</v>
      </c>
      <c r="R175" s="24">
        <v>3</v>
      </c>
      <c r="S175" s="24">
        <v>5</v>
      </c>
      <c r="T175" s="24">
        <v>3</v>
      </c>
      <c r="U175" s="23"/>
      <c r="V175" s="23"/>
      <c r="W175" s="24">
        <v>4</v>
      </c>
      <c r="X175" s="24">
        <v>2</v>
      </c>
      <c r="Y175" s="24">
        <v>3</v>
      </c>
      <c r="Z175" s="24">
        <v>3</v>
      </c>
      <c r="AA175" s="24">
        <v>2</v>
      </c>
      <c r="AB175" s="24">
        <v>2</v>
      </c>
      <c r="AC175" s="24">
        <v>2</v>
      </c>
      <c r="AD175" s="24">
        <v>2</v>
      </c>
      <c r="AE175" s="24">
        <v>4</v>
      </c>
      <c r="AF175" s="24">
        <v>4</v>
      </c>
      <c r="AG175" s="24">
        <v>3</v>
      </c>
      <c r="AH175" s="24">
        <v>3</v>
      </c>
      <c r="AI175" s="24">
        <v>2</v>
      </c>
      <c r="AJ175" s="24">
        <v>2</v>
      </c>
      <c r="AK175" s="24">
        <v>3</v>
      </c>
      <c r="AL175" s="24">
        <v>3</v>
      </c>
      <c r="AM175" s="24">
        <v>3</v>
      </c>
      <c r="AN175" s="24">
        <v>3</v>
      </c>
      <c r="AO175" s="24">
        <v>2</v>
      </c>
      <c r="AP175" s="24">
        <v>3</v>
      </c>
      <c r="AQ175" s="24">
        <v>3</v>
      </c>
      <c r="AR175" s="24">
        <v>3</v>
      </c>
      <c r="AS175" s="24">
        <v>4</v>
      </c>
      <c r="AT175" s="24">
        <v>4</v>
      </c>
      <c r="AU175" s="24">
        <v>3</v>
      </c>
      <c r="AV175" s="24">
        <v>3</v>
      </c>
      <c r="AW175" s="24">
        <v>3</v>
      </c>
      <c r="AX175" s="24">
        <v>3</v>
      </c>
      <c r="AY175" s="24">
        <v>3</v>
      </c>
      <c r="AZ175" s="24">
        <v>4</v>
      </c>
      <c r="BA175" s="24">
        <v>3</v>
      </c>
      <c r="BB175" s="23"/>
      <c r="BC175" s="23"/>
      <c r="BD175" s="23"/>
      <c r="BE175" s="24">
        <v>2</v>
      </c>
      <c r="BF175" s="24">
        <v>4</v>
      </c>
      <c r="BG175" s="24">
        <v>4</v>
      </c>
      <c r="BH175" s="24">
        <v>4</v>
      </c>
      <c r="BI175" s="24">
        <v>4</v>
      </c>
      <c r="BJ175" s="24">
        <v>3</v>
      </c>
      <c r="BK175" s="24" t="s">
        <v>151</v>
      </c>
      <c r="BL175" s="24" t="s">
        <v>151</v>
      </c>
      <c r="BM175" s="24" t="s">
        <v>151</v>
      </c>
      <c r="BN175" s="24" t="s">
        <v>151</v>
      </c>
      <c r="BO175" s="24" t="s">
        <v>151</v>
      </c>
      <c r="BP175" s="24" t="s">
        <v>151</v>
      </c>
      <c r="BQ175" s="24" t="s">
        <v>931</v>
      </c>
      <c r="BR175" s="24" t="s">
        <v>931</v>
      </c>
      <c r="BS175" s="24" t="s">
        <v>931</v>
      </c>
      <c r="BT175" s="24" t="s">
        <v>151</v>
      </c>
      <c r="BU175" s="24" t="s">
        <v>151</v>
      </c>
      <c r="BV175" s="24" t="s">
        <v>1571</v>
      </c>
      <c r="BW175" s="24" t="s">
        <v>1572</v>
      </c>
      <c r="BX175" s="24" t="s">
        <v>1703</v>
      </c>
      <c r="BY175" s="24" t="s">
        <v>163</v>
      </c>
      <c r="BZ175" s="24" t="s">
        <v>171</v>
      </c>
      <c r="CA175" s="24" t="s">
        <v>176</v>
      </c>
      <c r="CB175" s="24" t="s">
        <v>183</v>
      </c>
      <c r="CC175" s="24" t="s">
        <v>193</v>
      </c>
      <c r="CD175" s="24" t="s">
        <v>155</v>
      </c>
      <c r="CE175" s="24" t="s">
        <v>202</v>
      </c>
      <c r="CF175" s="24" t="s">
        <v>208</v>
      </c>
      <c r="CG175" s="24" t="s">
        <v>1718</v>
      </c>
      <c r="CH175" s="24" t="s">
        <v>931</v>
      </c>
      <c r="CI175" s="23"/>
      <c r="CJ175" s="23"/>
      <c r="CK175" s="24">
        <v>3</v>
      </c>
      <c r="CL175" s="24">
        <v>3</v>
      </c>
      <c r="CM175" s="24">
        <v>2</v>
      </c>
      <c r="CN175" s="23"/>
    </row>
    <row r="176" spans="1:92" x14ac:dyDescent="0.2">
      <c r="A176" s="25">
        <v>42383.770101099537</v>
      </c>
      <c r="B176" s="24">
        <v>1</v>
      </c>
      <c r="C176" s="24">
        <v>5</v>
      </c>
      <c r="D176" s="24">
        <v>5</v>
      </c>
      <c r="E176" s="24">
        <v>4</v>
      </c>
      <c r="F176" s="24" t="s">
        <v>5</v>
      </c>
      <c r="G176" s="24">
        <v>4</v>
      </c>
      <c r="H176" s="24">
        <v>3</v>
      </c>
      <c r="I176" s="24">
        <v>4</v>
      </c>
      <c r="J176" s="24">
        <v>3</v>
      </c>
      <c r="K176" s="24">
        <v>4</v>
      </c>
      <c r="L176" s="24">
        <v>4</v>
      </c>
      <c r="M176" s="24">
        <v>1</v>
      </c>
      <c r="N176" s="24">
        <v>4</v>
      </c>
      <c r="O176" s="24">
        <v>4</v>
      </c>
      <c r="P176" s="24">
        <v>5</v>
      </c>
      <c r="Q176" s="24">
        <v>2</v>
      </c>
      <c r="R176" s="24">
        <v>3</v>
      </c>
      <c r="S176" s="24">
        <v>1</v>
      </c>
      <c r="T176" s="24">
        <v>1</v>
      </c>
      <c r="U176" s="23"/>
      <c r="V176" s="23"/>
      <c r="W176" s="24">
        <v>5</v>
      </c>
      <c r="X176" s="24">
        <v>5</v>
      </c>
      <c r="Y176" s="24">
        <v>4</v>
      </c>
      <c r="Z176" s="24">
        <v>5</v>
      </c>
      <c r="AA176" s="24">
        <v>4</v>
      </c>
      <c r="AB176" s="24">
        <v>4</v>
      </c>
      <c r="AC176" s="24">
        <v>1</v>
      </c>
      <c r="AD176" s="24">
        <v>3</v>
      </c>
      <c r="AE176" s="24">
        <v>3</v>
      </c>
      <c r="AF176" s="24">
        <v>4</v>
      </c>
      <c r="AG176" s="24">
        <v>5</v>
      </c>
      <c r="AH176" s="24">
        <v>5</v>
      </c>
      <c r="AI176" s="24">
        <v>3</v>
      </c>
      <c r="AJ176" s="24">
        <v>2</v>
      </c>
      <c r="AK176" s="24">
        <v>5</v>
      </c>
      <c r="AL176" s="24">
        <v>5</v>
      </c>
      <c r="AM176" s="24">
        <v>1</v>
      </c>
      <c r="AN176" s="24">
        <v>4</v>
      </c>
      <c r="AO176" s="24">
        <v>2</v>
      </c>
      <c r="AP176" s="24">
        <v>3</v>
      </c>
      <c r="AQ176" s="24">
        <v>2</v>
      </c>
      <c r="AR176" s="24">
        <v>3</v>
      </c>
      <c r="AS176" s="24">
        <v>3</v>
      </c>
      <c r="AT176" s="24">
        <v>2</v>
      </c>
      <c r="AU176" s="24">
        <v>3</v>
      </c>
      <c r="AV176" s="24">
        <v>3</v>
      </c>
      <c r="AW176" s="24">
        <v>4</v>
      </c>
      <c r="AX176" s="24">
        <v>3</v>
      </c>
      <c r="AY176" s="24">
        <v>4</v>
      </c>
      <c r="AZ176" s="24">
        <v>1</v>
      </c>
      <c r="BA176" s="24">
        <v>1</v>
      </c>
      <c r="BB176" s="23"/>
      <c r="BC176" s="23"/>
      <c r="BD176" s="23"/>
      <c r="BE176" s="24">
        <v>4</v>
      </c>
      <c r="BF176" s="24">
        <v>4</v>
      </c>
      <c r="BG176" s="24">
        <v>4</v>
      </c>
      <c r="BH176" s="24">
        <v>5</v>
      </c>
      <c r="BI176" s="24">
        <v>5</v>
      </c>
      <c r="BJ176" s="24">
        <v>5</v>
      </c>
      <c r="BK176" s="24" t="s">
        <v>931</v>
      </c>
      <c r="BL176" s="24" t="s">
        <v>151</v>
      </c>
      <c r="BM176" s="24" t="s">
        <v>931</v>
      </c>
      <c r="BN176" s="24" t="s">
        <v>151</v>
      </c>
      <c r="BO176" s="24" t="s">
        <v>151</v>
      </c>
      <c r="BP176" s="24" t="s">
        <v>931</v>
      </c>
      <c r="BQ176" s="24" t="s">
        <v>931</v>
      </c>
      <c r="BR176" s="24" t="s">
        <v>931</v>
      </c>
      <c r="BS176" s="24" t="s">
        <v>151</v>
      </c>
      <c r="BT176" s="24" t="s">
        <v>151</v>
      </c>
      <c r="BU176" s="24" t="s">
        <v>151</v>
      </c>
      <c r="BV176" s="24" t="s">
        <v>1486</v>
      </c>
      <c r="BW176" s="24" t="s">
        <v>1488</v>
      </c>
      <c r="BX176" s="24" t="s">
        <v>1719</v>
      </c>
      <c r="BY176" s="24" t="s">
        <v>162</v>
      </c>
      <c r="BZ176" s="24" t="s">
        <v>172</v>
      </c>
      <c r="CA176" s="24" t="s">
        <v>176</v>
      </c>
      <c r="CB176" s="24" t="s">
        <v>183</v>
      </c>
      <c r="CC176" s="24" t="s">
        <v>1720</v>
      </c>
      <c r="CD176" s="24" t="s">
        <v>203</v>
      </c>
      <c r="CE176" s="24" t="s">
        <v>680</v>
      </c>
      <c r="CF176" s="24" t="s">
        <v>208</v>
      </c>
      <c r="CG176" s="24" t="s">
        <v>214</v>
      </c>
      <c r="CH176" s="24" t="s">
        <v>151</v>
      </c>
      <c r="CI176" s="23"/>
      <c r="CJ176" s="23"/>
      <c r="CK176" s="24">
        <v>4</v>
      </c>
      <c r="CL176" s="24">
        <v>4</v>
      </c>
      <c r="CM176" s="24">
        <v>3</v>
      </c>
      <c r="CN176" s="23"/>
    </row>
    <row r="177" spans="1:92" x14ac:dyDescent="0.2">
      <c r="A177" s="25">
        <v>42383.8407075</v>
      </c>
      <c r="B177" s="24">
        <v>2</v>
      </c>
      <c r="C177" s="24">
        <v>5</v>
      </c>
      <c r="D177" s="24">
        <v>2</v>
      </c>
      <c r="E177" s="24">
        <v>1</v>
      </c>
      <c r="F177" s="24">
        <v>3</v>
      </c>
      <c r="G177" s="24">
        <v>3</v>
      </c>
      <c r="H177" s="24">
        <v>5</v>
      </c>
      <c r="I177" s="24">
        <v>4</v>
      </c>
      <c r="J177" s="24">
        <v>1</v>
      </c>
      <c r="K177" s="24">
        <v>2</v>
      </c>
      <c r="L177" s="24">
        <v>4</v>
      </c>
      <c r="M177" s="24">
        <v>3</v>
      </c>
      <c r="N177" s="24">
        <v>2</v>
      </c>
      <c r="O177" s="24">
        <v>4</v>
      </c>
      <c r="P177" s="24">
        <v>5</v>
      </c>
      <c r="Q177" s="24">
        <v>3</v>
      </c>
      <c r="R177" s="24">
        <v>3</v>
      </c>
      <c r="S177" s="24">
        <v>2</v>
      </c>
      <c r="T177" s="24">
        <v>5</v>
      </c>
      <c r="U177" s="23"/>
      <c r="V177" s="23"/>
      <c r="W177" s="24">
        <v>4</v>
      </c>
      <c r="X177" s="24">
        <v>4</v>
      </c>
      <c r="Y177" s="24">
        <v>4</v>
      </c>
      <c r="Z177" s="24">
        <v>4</v>
      </c>
      <c r="AA177" s="24">
        <v>4</v>
      </c>
      <c r="AB177" s="24">
        <v>5</v>
      </c>
      <c r="AC177" s="24">
        <v>5</v>
      </c>
      <c r="AD177" s="24">
        <v>5</v>
      </c>
      <c r="AE177" s="24">
        <v>4</v>
      </c>
      <c r="AF177" s="24">
        <v>5</v>
      </c>
      <c r="AG177" s="24">
        <v>5</v>
      </c>
      <c r="AH177" s="24">
        <v>5</v>
      </c>
      <c r="AI177" s="24">
        <v>4</v>
      </c>
      <c r="AJ177" s="24">
        <v>3</v>
      </c>
      <c r="AK177" s="24">
        <v>5</v>
      </c>
      <c r="AL177" s="24">
        <v>2</v>
      </c>
      <c r="AM177" s="24">
        <v>2</v>
      </c>
      <c r="AN177" s="24">
        <v>5</v>
      </c>
      <c r="AO177" s="24">
        <v>5</v>
      </c>
      <c r="AP177" s="24">
        <v>4</v>
      </c>
      <c r="AQ177" s="24">
        <v>2</v>
      </c>
      <c r="AR177" s="24">
        <v>2</v>
      </c>
      <c r="AS177" s="24">
        <v>4</v>
      </c>
      <c r="AT177" s="24">
        <v>4</v>
      </c>
      <c r="AU177" s="24">
        <v>2</v>
      </c>
      <c r="AV177" s="24">
        <v>3</v>
      </c>
      <c r="AW177" s="24">
        <v>4</v>
      </c>
      <c r="AX177" s="24">
        <v>2</v>
      </c>
      <c r="AY177" s="24">
        <v>2</v>
      </c>
      <c r="AZ177" s="24">
        <v>2</v>
      </c>
      <c r="BA177" s="24">
        <v>5</v>
      </c>
      <c r="BB177" s="23"/>
      <c r="BC177" s="23"/>
      <c r="BD177" s="23"/>
      <c r="BE177" s="24">
        <v>4</v>
      </c>
      <c r="BF177" s="24">
        <v>5</v>
      </c>
      <c r="BG177" s="24">
        <v>4</v>
      </c>
      <c r="BH177" s="24">
        <v>4</v>
      </c>
      <c r="BI177" s="24">
        <v>4</v>
      </c>
      <c r="BJ177" s="24">
        <v>4</v>
      </c>
      <c r="BK177" s="24" t="s">
        <v>151</v>
      </c>
      <c r="BL177" s="24" t="s">
        <v>151</v>
      </c>
      <c r="BM177" s="24" t="s">
        <v>151</v>
      </c>
      <c r="BN177" s="24" t="s">
        <v>151</v>
      </c>
      <c r="BO177" s="24" t="s">
        <v>931</v>
      </c>
      <c r="BP177" s="24" t="s">
        <v>151</v>
      </c>
      <c r="BQ177" s="24" t="s">
        <v>931</v>
      </c>
      <c r="BR177" s="24" t="s">
        <v>931</v>
      </c>
      <c r="BS177" s="24" t="s">
        <v>931</v>
      </c>
      <c r="BT177" s="24" t="s">
        <v>931</v>
      </c>
      <c r="BU177" s="24" t="s">
        <v>151</v>
      </c>
      <c r="BV177" s="24" t="s">
        <v>1486</v>
      </c>
      <c r="BW177" s="23"/>
      <c r="BX177" s="24" t="s">
        <v>920</v>
      </c>
      <c r="BY177" s="24" t="s">
        <v>163</v>
      </c>
      <c r="BZ177" s="24" t="s">
        <v>170</v>
      </c>
      <c r="CA177" s="24" t="s">
        <v>176</v>
      </c>
      <c r="CB177" s="24" t="s">
        <v>183</v>
      </c>
      <c r="CC177" s="24" t="s">
        <v>1721</v>
      </c>
      <c r="CD177" s="24" t="s">
        <v>202</v>
      </c>
      <c r="CE177" s="24" t="s">
        <v>395</v>
      </c>
      <c r="CF177" s="24" t="s">
        <v>208</v>
      </c>
      <c r="CG177" s="24" t="s">
        <v>214</v>
      </c>
      <c r="CH177" s="24" t="s">
        <v>931</v>
      </c>
      <c r="CI177" s="23"/>
      <c r="CJ177" s="23"/>
      <c r="CK177" s="24">
        <v>1</v>
      </c>
      <c r="CL177" s="24">
        <v>3</v>
      </c>
      <c r="CM177" s="24">
        <v>2</v>
      </c>
      <c r="CN177" s="23"/>
    </row>
    <row r="178" spans="1:92" x14ac:dyDescent="0.2">
      <c r="A178" s="25">
        <v>42384.041599328702</v>
      </c>
      <c r="B178" s="24">
        <v>1</v>
      </c>
      <c r="C178" s="24">
        <v>4</v>
      </c>
      <c r="D178" s="24">
        <v>1</v>
      </c>
      <c r="E178" s="24">
        <v>5</v>
      </c>
      <c r="F178" s="24">
        <v>1</v>
      </c>
      <c r="G178" s="24">
        <v>5</v>
      </c>
      <c r="H178" s="24">
        <v>1</v>
      </c>
      <c r="I178" s="24">
        <v>2</v>
      </c>
      <c r="J178" s="24">
        <v>3</v>
      </c>
      <c r="K178" s="24">
        <v>1</v>
      </c>
      <c r="L178" s="24">
        <v>3</v>
      </c>
      <c r="M178" s="24">
        <v>1</v>
      </c>
      <c r="N178" s="24">
        <v>1</v>
      </c>
      <c r="O178" s="24">
        <v>1</v>
      </c>
      <c r="P178" s="24">
        <v>3</v>
      </c>
      <c r="Q178" s="24">
        <v>1</v>
      </c>
      <c r="R178" s="24">
        <v>3</v>
      </c>
      <c r="S178" s="24">
        <v>1</v>
      </c>
      <c r="T178" s="24">
        <v>1</v>
      </c>
      <c r="U178" s="23"/>
      <c r="V178" s="23"/>
      <c r="W178" s="24">
        <v>2</v>
      </c>
      <c r="X178" s="24">
        <v>1</v>
      </c>
      <c r="Y178" s="24">
        <v>4</v>
      </c>
      <c r="Z178" s="24">
        <v>5</v>
      </c>
      <c r="AA178" s="24">
        <v>4</v>
      </c>
      <c r="AB178" s="24">
        <v>4</v>
      </c>
      <c r="AC178" s="24">
        <v>4</v>
      </c>
      <c r="AD178" s="24">
        <v>3</v>
      </c>
      <c r="AE178" s="24">
        <v>3</v>
      </c>
      <c r="AF178" s="24">
        <v>4</v>
      </c>
      <c r="AG178" s="24">
        <v>3</v>
      </c>
      <c r="AH178" s="24">
        <v>5</v>
      </c>
      <c r="AI178" s="24">
        <v>4</v>
      </c>
      <c r="AJ178" s="24">
        <v>1</v>
      </c>
      <c r="AK178" s="24">
        <v>3</v>
      </c>
      <c r="AL178" s="24">
        <v>5</v>
      </c>
      <c r="AM178" s="24">
        <v>1</v>
      </c>
      <c r="AN178" s="24">
        <v>5</v>
      </c>
      <c r="AO178" s="24">
        <v>1</v>
      </c>
      <c r="AP178" s="24">
        <v>2</v>
      </c>
      <c r="AQ178" s="24">
        <v>3</v>
      </c>
      <c r="AR178" s="24">
        <v>1</v>
      </c>
      <c r="AS178" s="24">
        <v>3</v>
      </c>
      <c r="AT178" s="24">
        <v>3</v>
      </c>
      <c r="AU178" s="24">
        <v>1</v>
      </c>
      <c r="AV178" s="24">
        <v>2</v>
      </c>
      <c r="AW178" s="24">
        <v>3</v>
      </c>
      <c r="AX178" s="24">
        <v>1</v>
      </c>
      <c r="AY178" s="24">
        <v>3</v>
      </c>
      <c r="AZ178" s="24">
        <v>1</v>
      </c>
      <c r="BA178" s="24">
        <v>1</v>
      </c>
      <c r="BB178" s="23"/>
      <c r="BC178" s="23"/>
      <c r="BD178" s="23"/>
      <c r="BE178" s="24">
        <v>5</v>
      </c>
      <c r="BF178" s="24">
        <v>5</v>
      </c>
      <c r="BG178" s="24">
        <v>5</v>
      </c>
      <c r="BH178" s="24">
        <v>3</v>
      </c>
      <c r="BI178" s="24">
        <v>4</v>
      </c>
      <c r="BJ178" s="24">
        <v>3</v>
      </c>
      <c r="BK178" s="24" t="s">
        <v>931</v>
      </c>
      <c r="BL178" s="24" t="s">
        <v>151</v>
      </c>
      <c r="BM178" s="24" t="s">
        <v>931</v>
      </c>
      <c r="BN178" s="24" t="s">
        <v>931</v>
      </c>
      <c r="BO178" s="24" t="s">
        <v>931</v>
      </c>
      <c r="BP178" s="24" t="s">
        <v>931</v>
      </c>
      <c r="BQ178" s="24" t="s">
        <v>931</v>
      </c>
      <c r="BR178" s="24" t="s">
        <v>1485</v>
      </c>
      <c r="BS178" s="24" t="s">
        <v>151</v>
      </c>
      <c r="BT178" s="24" t="s">
        <v>931</v>
      </c>
      <c r="BU178" s="24" t="s">
        <v>151</v>
      </c>
      <c r="BV178" s="24" t="s">
        <v>144</v>
      </c>
      <c r="BW178" s="24" t="s">
        <v>1488</v>
      </c>
      <c r="BX178" s="24" t="s">
        <v>1495</v>
      </c>
      <c r="BY178" s="24" t="s">
        <v>162</v>
      </c>
      <c r="BZ178" s="24" t="s">
        <v>171</v>
      </c>
      <c r="CA178" s="24" t="s">
        <v>739</v>
      </c>
      <c r="CB178" s="24" t="s">
        <v>183</v>
      </c>
      <c r="CC178" s="24" t="s">
        <v>1722</v>
      </c>
      <c r="CD178" s="24" t="s">
        <v>1723</v>
      </c>
      <c r="CE178" s="24" t="s">
        <v>203</v>
      </c>
      <c r="CF178" s="24" t="s">
        <v>208</v>
      </c>
      <c r="CG178" s="24" t="s">
        <v>214</v>
      </c>
      <c r="CH178" s="24" t="s">
        <v>931</v>
      </c>
      <c r="CI178" s="23"/>
      <c r="CJ178" s="23"/>
      <c r="CK178" s="24">
        <v>1</v>
      </c>
      <c r="CL178" s="24">
        <v>1</v>
      </c>
      <c r="CM178" s="24">
        <v>1</v>
      </c>
      <c r="CN178" s="23"/>
    </row>
    <row r="179" spans="1:92" x14ac:dyDescent="0.2">
      <c r="A179" s="25">
        <v>42384.215404594906</v>
      </c>
      <c r="B179" s="24">
        <v>1</v>
      </c>
      <c r="C179" s="24">
        <v>4</v>
      </c>
      <c r="D179" s="24">
        <v>5</v>
      </c>
      <c r="E179" s="24">
        <v>4</v>
      </c>
      <c r="F179" s="24">
        <v>3</v>
      </c>
      <c r="G179" s="24">
        <v>5</v>
      </c>
      <c r="H179" s="24">
        <v>3</v>
      </c>
      <c r="I179" s="24">
        <v>4</v>
      </c>
      <c r="J179" s="24">
        <v>5</v>
      </c>
      <c r="K179" s="24">
        <v>5</v>
      </c>
      <c r="L179" s="24">
        <v>2</v>
      </c>
      <c r="M179" s="24">
        <v>5</v>
      </c>
      <c r="N179" s="24">
        <v>2</v>
      </c>
      <c r="O179" s="24">
        <v>2</v>
      </c>
      <c r="P179" s="24">
        <v>5</v>
      </c>
      <c r="Q179" s="24">
        <v>3</v>
      </c>
      <c r="R179" s="24">
        <v>5</v>
      </c>
      <c r="S179" s="24">
        <v>1</v>
      </c>
      <c r="T179" s="24" t="s">
        <v>5</v>
      </c>
      <c r="U179" s="23"/>
      <c r="V179" s="23"/>
      <c r="W179" s="24">
        <v>5</v>
      </c>
      <c r="X179" s="24">
        <v>1</v>
      </c>
      <c r="Y179" s="24">
        <v>1</v>
      </c>
      <c r="Z179" s="24">
        <v>5</v>
      </c>
      <c r="AA179" s="24">
        <v>2</v>
      </c>
      <c r="AB179" s="24">
        <v>1</v>
      </c>
      <c r="AC179" s="24">
        <v>2</v>
      </c>
      <c r="AD179" s="24">
        <v>5</v>
      </c>
      <c r="AE179" s="24">
        <v>5</v>
      </c>
      <c r="AF179" s="24">
        <v>1</v>
      </c>
      <c r="AG179" s="24">
        <v>5</v>
      </c>
      <c r="AH179" s="24">
        <v>2</v>
      </c>
      <c r="AI179" s="24">
        <v>1</v>
      </c>
      <c r="AJ179" s="24">
        <v>2</v>
      </c>
      <c r="AK179" s="24">
        <v>5</v>
      </c>
      <c r="AL179" s="24">
        <v>5</v>
      </c>
      <c r="AM179" s="24">
        <v>5</v>
      </c>
      <c r="AN179" s="24">
        <v>5</v>
      </c>
      <c r="AO179" s="24">
        <v>3</v>
      </c>
      <c r="AP179" s="24">
        <v>4</v>
      </c>
      <c r="AQ179" s="24">
        <v>5</v>
      </c>
      <c r="AR179" s="24">
        <v>3</v>
      </c>
      <c r="AS179" s="24">
        <v>3</v>
      </c>
      <c r="AT179" s="24">
        <v>5</v>
      </c>
      <c r="AU179" s="24">
        <v>2</v>
      </c>
      <c r="AV179" s="24">
        <v>4</v>
      </c>
      <c r="AW179" s="24">
        <v>2</v>
      </c>
      <c r="AX179" s="24">
        <v>4</v>
      </c>
      <c r="AY179" s="24">
        <v>4</v>
      </c>
      <c r="AZ179" s="24">
        <v>3</v>
      </c>
      <c r="BA179" s="24">
        <v>2</v>
      </c>
      <c r="BB179" s="23"/>
      <c r="BC179" s="23"/>
      <c r="BD179" s="23"/>
      <c r="BE179" s="24">
        <v>5</v>
      </c>
      <c r="BF179" s="24">
        <v>4</v>
      </c>
      <c r="BG179" s="24">
        <v>3</v>
      </c>
      <c r="BH179" s="24">
        <v>4</v>
      </c>
      <c r="BI179" s="24">
        <v>5</v>
      </c>
      <c r="BJ179" s="24">
        <v>4</v>
      </c>
      <c r="BK179" s="24" t="s">
        <v>151</v>
      </c>
      <c r="BL179" s="24" t="s">
        <v>151</v>
      </c>
      <c r="BM179" s="24" t="s">
        <v>1485</v>
      </c>
      <c r="BN179" s="24" t="s">
        <v>151</v>
      </c>
      <c r="BO179" s="24" t="s">
        <v>151</v>
      </c>
      <c r="BP179" s="24" t="s">
        <v>151</v>
      </c>
      <c r="BQ179" s="24" t="s">
        <v>931</v>
      </c>
      <c r="BR179" s="24" t="s">
        <v>151</v>
      </c>
      <c r="BS179" s="24" t="s">
        <v>151</v>
      </c>
      <c r="BT179" s="24" t="s">
        <v>151</v>
      </c>
      <c r="BU179" s="24" t="s">
        <v>151</v>
      </c>
      <c r="BV179" s="24" t="s">
        <v>1486</v>
      </c>
      <c r="BW179" s="24" t="s">
        <v>1488</v>
      </c>
      <c r="BX179" s="24" t="s">
        <v>1495</v>
      </c>
      <c r="BY179" s="24" t="s">
        <v>163</v>
      </c>
      <c r="BZ179" s="24" t="s">
        <v>172</v>
      </c>
      <c r="CA179" s="24" t="s">
        <v>176</v>
      </c>
      <c r="CB179" s="24" t="s">
        <v>183</v>
      </c>
      <c r="CC179" s="24" t="s">
        <v>1724</v>
      </c>
      <c r="CD179" s="24" t="s">
        <v>203</v>
      </c>
      <c r="CE179" s="24" t="s">
        <v>192</v>
      </c>
      <c r="CF179" s="24" t="s">
        <v>209</v>
      </c>
      <c r="CG179" s="24" t="s">
        <v>215</v>
      </c>
      <c r="CH179" s="24" t="s">
        <v>151</v>
      </c>
      <c r="CI179" s="23"/>
      <c r="CJ179" s="23"/>
      <c r="CK179" s="24">
        <v>4</v>
      </c>
      <c r="CL179" s="24">
        <v>3</v>
      </c>
      <c r="CM179" s="24">
        <v>2</v>
      </c>
      <c r="CN179" s="23"/>
    </row>
    <row r="180" spans="1:92" x14ac:dyDescent="0.2">
      <c r="A180" s="25">
        <v>42384.304064861106</v>
      </c>
      <c r="B180" s="24">
        <v>3</v>
      </c>
      <c r="C180" s="24">
        <v>2</v>
      </c>
      <c r="D180" s="24">
        <v>2</v>
      </c>
      <c r="E180" s="24">
        <v>2</v>
      </c>
      <c r="F180" s="24">
        <v>3</v>
      </c>
      <c r="G180" s="24">
        <v>5</v>
      </c>
      <c r="H180" s="24">
        <v>5</v>
      </c>
      <c r="I180" s="24">
        <v>5</v>
      </c>
      <c r="J180" s="24">
        <v>5</v>
      </c>
      <c r="K180" s="24">
        <v>2</v>
      </c>
      <c r="L180" s="24">
        <v>1</v>
      </c>
      <c r="M180" s="24">
        <v>2</v>
      </c>
      <c r="N180" s="24">
        <v>4</v>
      </c>
      <c r="O180" s="24">
        <v>5</v>
      </c>
      <c r="P180" s="24">
        <v>5</v>
      </c>
      <c r="Q180" s="24">
        <v>5</v>
      </c>
      <c r="R180" s="24">
        <v>3</v>
      </c>
      <c r="S180" s="24">
        <v>5</v>
      </c>
      <c r="T180" s="24">
        <v>5</v>
      </c>
      <c r="U180" s="23"/>
      <c r="V180" s="23"/>
      <c r="W180" s="24">
        <v>3</v>
      </c>
      <c r="X180" s="24">
        <v>3</v>
      </c>
      <c r="Y180" s="24">
        <v>5</v>
      </c>
      <c r="Z180" s="24">
        <v>3</v>
      </c>
      <c r="AA180" s="24">
        <v>4</v>
      </c>
      <c r="AB180" s="24">
        <v>1</v>
      </c>
      <c r="AC180" s="24">
        <v>3</v>
      </c>
      <c r="AD180" s="24">
        <v>1</v>
      </c>
      <c r="AE180" s="24">
        <v>1</v>
      </c>
      <c r="AF180" s="24">
        <v>5</v>
      </c>
      <c r="AG180" s="24">
        <v>4</v>
      </c>
      <c r="AH180" s="24">
        <v>5</v>
      </c>
      <c r="AI180" s="24">
        <v>4</v>
      </c>
      <c r="AJ180" s="24">
        <v>3</v>
      </c>
      <c r="AK180" s="24">
        <v>4</v>
      </c>
      <c r="AL180" s="24">
        <v>4</v>
      </c>
      <c r="AM180" s="24">
        <v>5</v>
      </c>
      <c r="AN180" s="24">
        <v>5</v>
      </c>
      <c r="AO180" s="24">
        <v>5</v>
      </c>
      <c r="AP180" s="24">
        <v>5</v>
      </c>
      <c r="AQ180" s="24">
        <v>5</v>
      </c>
      <c r="AR180" s="24">
        <v>4</v>
      </c>
      <c r="AS180" s="24">
        <v>3</v>
      </c>
      <c r="AT180" s="24">
        <v>4</v>
      </c>
      <c r="AU180" s="24">
        <v>2</v>
      </c>
      <c r="AV180" s="24">
        <v>5</v>
      </c>
      <c r="AW180" s="24">
        <v>5</v>
      </c>
      <c r="AX180" s="24">
        <v>5</v>
      </c>
      <c r="AY180" s="24">
        <v>3</v>
      </c>
      <c r="AZ180" s="24">
        <v>5</v>
      </c>
      <c r="BA180" s="24">
        <v>5</v>
      </c>
      <c r="BB180" s="23"/>
      <c r="BC180" s="23"/>
      <c r="BD180" s="23"/>
      <c r="BE180" s="24">
        <v>5</v>
      </c>
      <c r="BF180" s="24">
        <v>5</v>
      </c>
      <c r="BG180" s="24">
        <v>5</v>
      </c>
      <c r="BH180" s="24">
        <v>5</v>
      </c>
      <c r="BI180" s="24">
        <v>5</v>
      </c>
      <c r="BJ180" s="24">
        <v>5</v>
      </c>
      <c r="BK180" s="24" t="s">
        <v>151</v>
      </c>
      <c r="BL180" s="24" t="s">
        <v>151</v>
      </c>
      <c r="BM180" s="24" t="s">
        <v>151</v>
      </c>
      <c r="BN180" s="24" t="s">
        <v>151</v>
      </c>
      <c r="BO180" s="24" t="s">
        <v>151</v>
      </c>
      <c r="BP180" s="24" t="s">
        <v>151</v>
      </c>
      <c r="BQ180" s="24" t="s">
        <v>151</v>
      </c>
      <c r="BR180" s="24" t="s">
        <v>931</v>
      </c>
      <c r="BS180" s="24" t="s">
        <v>931</v>
      </c>
      <c r="BT180" s="24" t="s">
        <v>931</v>
      </c>
      <c r="BU180" s="24" t="s">
        <v>151</v>
      </c>
      <c r="BV180" s="24" t="s">
        <v>146</v>
      </c>
      <c r="BW180" s="24" t="s">
        <v>1488</v>
      </c>
      <c r="BX180" s="24" t="s">
        <v>1495</v>
      </c>
      <c r="BY180" s="24" t="s">
        <v>163</v>
      </c>
      <c r="BZ180" s="24" t="s">
        <v>169</v>
      </c>
      <c r="CA180" s="24" t="s">
        <v>178</v>
      </c>
      <c r="CB180" s="24" t="s">
        <v>183</v>
      </c>
      <c r="CC180" s="24" t="s">
        <v>1725</v>
      </c>
      <c r="CD180" s="24" t="s">
        <v>203</v>
      </c>
      <c r="CE180" s="24" t="s">
        <v>453</v>
      </c>
      <c r="CF180" s="24" t="s">
        <v>208</v>
      </c>
      <c r="CG180" s="24" t="s">
        <v>214</v>
      </c>
      <c r="CH180" s="24" t="s">
        <v>931</v>
      </c>
      <c r="CI180" s="23"/>
      <c r="CJ180" s="24" t="s">
        <v>1726</v>
      </c>
      <c r="CK180" s="24">
        <v>5</v>
      </c>
      <c r="CL180" s="24">
        <v>5</v>
      </c>
      <c r="CM180" s="24">
        <v>2</v>
      </c>
      <c r="CN180" s="23"/>
    </row>
    <row r="181" spans="1:92" x14ac:dyDescent="0.2">
      <c r="A181" s="25">
        <v>42384.401129409722</v>
      </c>
      <c r="B181" s="24">
        <v>4</v>
      </c>
      <c r="C181" s="24">
        <v>5</v>
      </c>
      <c r="D181" s="24">
        <v>3</v>
      </c>
      <c r="E181" s="24">
        <v>4</v>
      </c>
      <c r="F181" s="24">
        <v>2</v>
      </c>
      <c r="G181" s="24">
        <v>5</v>
      </c>
      <c r="H181" s="24">
        <v>4</v>
      </c>
      <c r="I181" s="24">
        <v>4</v>
      </c>
      <c r="J181" s="24">
        <v>2</v>
      </c>
      <c r="K181" s="24">
        <v>4</v>
      </c>
      <c r="L181" s="24">
        <v>3</v>
      </c>
      <c r="M181" s="24">
        <v>4</v>
      </c>
      <c r="N181" s="24">
        <v>1</v>
      </c>
      <c r="O181" s="24">
        <v>2</v>
      </c>
      <c r="P181" s="24">
        <v>4</v>
      </c>
      <c r="Q181" s="24">
        <v>4</v>
      </c>
      <c r="R181" s="24">
        <v>1</v>
      </c>
      <c r="S181" s="24">
        <v>2</v>
      </c>
      <c r="T181" s="24">
        <v>4</v>
      </c>
      <c r="U181" s="23"/>
      <c r="V181" s="23"/>
      <c r="W181" s="24">
        <v>4</v>
      </c>
      <c r="X181" s="24">
        <v>4</v>
      </c>
      <c r="Y181" s="24">
        <v>5</v>
      </c>
      <c r="Z181" s="24">
        <v>5</v>
      </c>
      <c r="AA181" s="24">
        <v>5</v>
      </c>
      <c r="AB181" s="24">
        <v>4</v>
      </c>
      <c r="AC181" s="24">
        <v>4</v>
      </c>
      <c r="AD181" s="24">
        <v>3</v>
      </c>
      <c r="AE181" s="24">
        <v>4</v>
      </c>
      <c r="AF181" s="24">
        <v>4</v>
      </c>
      <c r="AG181" s="24">
        <v>5</v>
      </c>
      <c r="AH181" s="24">
        <v>5</v>
      </c>
      <c r="AI181" s="24">
        <v>3</v>
      </c>
      <c r="AJ181" s="24">
        <v>5</v>
      </c>
      <c r="AK181" s="24">
        <v>5</v>
      </c>
      <c r="AL181" s="24">
        <v>4</v>
      </c>
      <c r="AM181" s="24">
        <v>3</v>
      </c>
      <c r="AN181" s="24">
        <v>5</v>
      </c>
      <c r="AO181" s="24">
        <v>5</v>
      </c>
      <c r="AP181" s="24">
        <v>5</v>
      </c>
      <c r="AQ181" s="24">
        <v>2</v>
      </c>
      <c r="AR181" s="24">
        <v>5</v>
      </c>
      <c r="AS181" s="24">
        <v>4</v>
      </c>
      <c r="AT181" s="24">
        <v>5</v>
      </c>
      <c r="AU181" s="24">
        <v>2</v>
      </c>
      <c r="AV181" s="24">
        <v>4</v>
      </c>
      <c r="AW181" s="24">
        <v>5</v>
      </c>
      <c r="AX181" s="24">
        <v>5</v>
      </c>
      <c r="AY181" s="24">
        <v>2</v>
      </c>
      <c r="AZ181" s="24">
        <v>4</v>
      </c>
      <c r="BA181" s="24">
        <v>4</v>
      </c>
      <c r="BB181" s="23"/>
      <c r="BC181" s="23"/>
      <c r="BD181" s="23"/>
      <c r="BE181" s="24">
        <v>5</v>
      </c>
      <c r="BF181" s="24">
        <v>4</v>
      </c>
      <c r="BG181" s="24">
        <v>5</v>
      </c>
      <c r="BH181" s="24">
        <v>4</v>
      </c>
      <c r="BI181" s="24">
        <v>5</v>
      </c>
      <c r="BJ181" s="24">
        <v>4</v>
      </c>
      <c r="BK181" s="24" t="s">
        <v>151</v>
      </c>
      <c r="BL181" s="24" t="s">
        <v>151</v>
      </c>
      <c r="BM181" s="24" t="s">
        <v>151</v>
      </c>
      <c r="BN181" s="24" t="s">
        <v>931</v>
      </c>
      <c r="BO181" s="24" t="s">
        <v>931</v>
      </c>
      <c r="BP181" s="24" t="s">
        <v>151</v>
      </c>
      <c r="BQ181" s="24" t="s">
        <v>931</v>
      </c>
      <c r="BR181" s="24" t="s">
        <v>1485</v>
      </c>
      <c r="BS181" s="24" t="s">
        <v>931</v>
      </c>
      <c r="BT181" s="24" t="s">
        <v>151</v>
      </c>
      <c r="BU181" s="24" t="s">
        <v>151</v>
      </c>
      <c r="BV181" s="24" t="s">
        <v>1571</v>
      </c>
      <c r="BW181" s="24" t="s">
        <v>1727</v>
      </c>
      <c r="BX181" s="24" t="s">
        <v>1495</v>
      </c>
      <c r="BY181" s="24" t="s">
        <v>163</v>
      </c>
      <c r="BZ181" s="24" t="s">
        <v>170</v>
      </c>
      <c r="CA181" s="24" t="s">
        <v>176</v>
      </c>
      <c r="CB181" s="24" t="s">
        <v>183</v>
      </c>
      <c r="CC181" s="24" t="s">
        <v>1728</v>
      </c>
      <c r="CD181" s="24" t="s">
        <v>202</v>
      </c>
      <c r="CE181" s="24" t="s">
        <v>498</v>
      </c>
      <c r="CF181" s="24" t="s">
        <v>208</v>
      </c>
      <c r="CG181" s="24" t="s">
        <v>214</v>
      </c>
      <c r="CH181" s="24" t="s">
        <v>151</v>
      </c>
      <c r="CI181" s="23"/>
      <c r="CJ181" s="23"/>
      <c r="CK181" s="24">
        <v>4</v>
      </c>
      <c r="CL181" s="24">
        <v>4</v>
      </c>
      <c r="CM181" s="24">
        <v>3</v>
      </c>
      <c r="CN181" s="23"/>
    </row>
    <row r="182" spans="1:92" x14ac:dyDescent="0.2">
      <c r="A182" s="25">
        <v>42384.462405578699</v>
      </c>
      <c r="B182" s="24">
        <v>1</v>
      </c>
      <c r="C182" s="24">
        <v>2</v>
      </c>
      <c r="D182" s="24">
        <v>2</v>
      </c>
      <c r="E182" s="24">
        <v>1</v>
      </c>
      <c r="F182" s="24">
        <v>1</v>
      </c>
      <c r="G182" s="24">
        <v>5</v>
      </c>
      <c r="H182" s="24">
        <v>4</v>
      </c>
      <c r="I182" s="24">
        <v>2</v>
      </c>
      <c r="J182" s="24">
        <v>2</v>
      </c>
      <c r="K182" s="24">
        <v>2</v>
      </c>
      <c r="L182" s="24">
        <v>2</v>
      </c>
      <c r="M182" s="24">
        <v>4</v>
      </c>
      <c r="N182" s="24">
        <v>2</v>
      </c>
      <c r="O182" s="24">
        <v>3</v>
      </c>
      <c r="P182" s="24">
        <v>3</v>
      </c>
      <c r="Q182" s="24">
        <v>1</v>
      </c>
      <c r="R182" s="24">
        <v>4</v>
      </c>
      <c r="S182" s="24">
        <v>1</v>
      </c>
      <c r="T182" s="24">
        <v>3</v>
      </c>
      <c r="U182" s="23"/>
      <c r="V182" s="23"/>
      <c r="W182" s="24">
        <v>2</v>
      </c>
      <c r="X182" s="24">
        <v>2</v>
      </c>
      <c r="Y182" s="24">
        <v>4</v>
      </c>
      <c r="Z182" s="24">
        <v>1</v>
      </c>
      <c r="AA182" s="24">
        <v>5</v>
      </c>
      <c r="AB182" s="24">
        <v>2</v>
      </c>
      <c r="AC182" s="24">
        <v>4</v>
      </c>
      <c r="AD182" s="24">
        <v>3</v>
      </c>
      <c r="AE182" s="24">
        <v>2</v>
      </c>
      <c r="AF182" s="24">
        <v>3</v>
      </c>
      <c r="AG182" s="24">
        <v>3</v>
      </c>
      <c r="AH182" s="24">
        <v>4</v>
      </c>
      <c r="AI182" s="24">
        <v>3</v>
      </c>
      <c r="AJ182" s="24">
        <v>2</v>
      </c>
      <c r="AK182" s="24">
        <v>2</v>
      </c>
      <c r="AL182" s="24">
        <v>2</v>
      </c>
      <c r="AM182" s="24">
        <v>2</v>
      </c>
      <c r="AN182" s="24">
        <v>4</v>
      </c>
      <c r="AO182" s="24">
        <v>4</v>
      </c>
      <c r="AP182" s="24">
        <v>3</v>
      </c>
      <c r="AQ182" s="24">
        <v>1</v>
      </c>
      <c r="AR182" s="24">
        <v>2</v>
      </c>
      <c r="AS182" s="24">
        <v>3</v>
      </c>
      <c r="AT182" s="24">
        <v>4</v>
      </c>
      <c r="AU182" s="24">
        <v>2</v>
      </c>
      <c r="AV182" s="24">
        <v>3</v>
      </c>
      <c r="AW182" s="24">
        <v>3</v>
      </c>
      <c r="AX182" s="24">
        <v>2</v>
      </c>
      <c r="AY182" s="24">
        <v>4</v>
      </c>
      <c r="AZ182" s="24">
        <v>2</v>
      </c>
      <c r="BA182" s="24">
        <v>3</v>
      </c>
      <c r="BB182" s="23"/>
      <c r="BC182" s="23"/>
      <c r="BD182" s="23"/>
      <c r="BE182" s="24">
        <v>4</v>
      </c>
      <c r="BF182" s="24">
        <v>3</v>
      </c>
      <c r="BG182" s="24">
        <v>2</v>
      </c>
      <c r="BH182" s="24">
        <v>3</v>
      </c>
      <c r="BI182" s="24">
        <v>5</v>
      </c>
      <c r="BJ182" s="24">
        <v>4</v>
      </c>
      <c r="BK182" s="24" t="s">
        <v>151</v>
      </c>
      <c r="BL182" s="24" t="s">
        <v>151</v>
      </c>
      <c r="BM182" s="24" t="s">
        <v>931</v>
      </c>
      <c r="BN182" s="24" t="s">
        <v>931</v>
      </c>
      <c r="BO182" s="24" t="s">
        <v>151</v>
      </c>
      <c r="BP182" s="24" t="s">
        <v>151</v>
      </c>
      <c r="BQ182" s="24" t="s">
        <v>1485</v>
      </c>
      <c r="BR182" s="24" t="s">
        <v>931</v>
      </c>
      <c r="BS182" s="24" t="s">
        <v>931</v>
      </c>
      <c r="BT182" s="24" t="s">
        <v>931</v>
      </c>
      <c r="BU182" s="24" t="s">
        <v>151</v>
      </c>
      <c r="BV182" s="24" t="s">
        <v>1498</v>
      </c>
      <c r="BW182" s="24" t="s">
        <v>1488</v>
      </c>
      <c r="BX182" s="24" t="s">
        <v>1495</v>
      </c>
      <c r="BY182" s="24" t="s">
        <v>163</v>
      </c>
      <c r="BZ182" s="24" t="s">
        <v>169</v>
      </c>
      <c r="CA182" s="24" t="s">
        <v>176</v>
      </c>
      <c r="CB182" s="24" t="s">
        <v>183</v>
      </c>
      <c r="CC182" s="24" t="s">
        <v>1729</v>
      </c>
      <c r="CD182" s="24" t="s">
        <v>1730</v>
      </c>
      <c r="CE182" s="24" t="s">
        <v>1731</v>
      </c>
      <c r="CF182" s="24" t="s">
        <v>208</v>
      </c>
      <c r="CG182" s="24" t="s">
        <v>214</v>
      </c>
      <c r="CH182" s="24" t="s">
        <v>931</v>
      </c>
      <c r="CI182" s="23"/>
      <c r="CJ182" s="24" t="s">
        <v>5</v>
      </c>
      <c r="CK182" s="24">
        <v>1</v>
      </c>
      <c r="CL182" s="24">
        <v>1</v>
      </c>
      <c r="CM182" s="24">
        <v>1</v>
      </c>
      <c r="CN182" s="23"/>
    </row>
    <row r="183" spans="1:92" x14ac:dyDescent="0.2">
      <c r="A183" s="25">
        <v>42384.53653513889</v>
      </c>
      <c r="B183" s="24">
        <v>1</v>
      </c>
      <c r="C183" s="24">
        <v>4</v>
      </c>
      <c r="D183" s="24">
        <v>2</v>
      </c>
      <c r="E183" s="24">
        <v>2</v>
      </c>
      <c r="F183" s="24">
        <v>1</v>
      </c>
      <c r="G183" s="24">
        <v>3</v>
      </c>
      <c r="H183" s="24">
        <v>1</v>
      </c>
      <c r="I183" s="24">
        <v>3</v>
      </c>
      <c r="J183" s="24">
        <v>3</v>
      </c>
      <c r="K183" s="24">
        <v>5</v>
      </c>
      <c r="L183" s="24">
        <v>3</v>
      </c>
      <c r="M183" s="24">
        <v>2</v>
      </c>
      <c r="N183" s="24">
        <v>3</v>
      </c>
      <c r="O183" s="24">
        <v>5</v>
      </c>
      <c r="P183" s="24">
        <v>4</v>
      </c>
      <c r="Q183" s="24">
        <v>5</v>
      </c>
      <c r="R183" s="24">
        <v>5</v>
      </c>
      <c r="S183" s="24">
        <v>3</v>
      </c>
      <c r="T183" s="24">
        <v>2</v>
      </c>
      <c r="U183" s="23"/>
      <c r="V183" s="23"/>
      <c r="W183" s="24">
        <v>5</v>
      </c>
      <c r="X183" s="24">
        <v>4</v>
      </c>
      <c r="Y183" s="24">
        <v>4</v>
      </c>
      <c r="Z183" s="24">
        <v>4</v>
      </c>
      <c r="AA183" s="24">
        <v>3</v>
      </c>
      <c r="AB183" s="24">
        <v>2</v>
      </c>
      <c r="AC183" s="24">
        <v>2</v>
      </c>
      <c r="AD183" s="24">
        <v>3</v>
      </c>
      <c r="AE183" s="24">
        <v>2</v>
      </c>
      <c r="AF183" s="24">
        <v>4</v>
      </c>
      <c r="AG183" s="24">
        <v>3</v>
      </c>
      <c r="AH183" s="24">
        <v>5</v>
      </c>
      <c r="AI183" s="24">
        <v>2</v>
      </c>
      <c r="AJ183" s="24">
        <v>1</v>
      </c>
      <c r="AK183" s="24">
        <v>3</v>
      </c>
      <c r="AL183" s="24">
        <v>3</v>
      </c>
      <c r="AM183" s="24">
        <v>1</v>
      </c>
      <c r="AN183" s="24">
        <v>4</v>
      </c>
      <c r="AO183" s="24">
        <v>3</v>
      </c>
      <c r="AP183" s="24">
        <v>3</v>
      </c>
      <c r="AQ183" s="24">
        <v>3</v>
      </c>
      <c r="AR183" s="24">
        <v>5</v>
      </c>
      <c r="AS183" s="24">
        <v>2</v>
      </c>
      <c r="AT183" s="24">
        <v>3</v>
      </c>
      <c r="AU183" s="24">
        <v>4</v>
      </c>
      <c r="AV183" s="24">
        <v>5</v>
      </c>
      <c r="AW183" s="24">
        <v>3</v>
      </c>
      <c r="AX183" s="24">
        <v>5</v>
      </c>
      <c r="AY183" s="24">
        <v>4</v>
      </c>
      <c r="AZ183" s="24">
        <v>2</v>
      </c>
      <c r="BA183" s="24">
        <v>2</v>
      </c>
      <c r="BB183" s="23"/>
      <c r="BC183" s="23"/>
      <c r="BD183" s="23"/>
      <c r="BE183" s="24">
        <v>4</v>
      </c>
      <c r="BF183" s="24">
        <v>4</v>
      </c>
      <c r="BG183" s="24">
        <v>3</v>
      </c>
      <c r="BH183" s="24">
        <v>3</v>
      </c>
      <c r="BI183" s="24">
        <v>4</v>
      </c>
      <c r="BJ183" s="24">
        <v>4</v>
      </c>
      <c r="BK183" s="24" t="s">
        <v>931</v>
      </c>
      <c r="BL183" s="24" t="s">
        <v>151</v>
      </c>
      <c r="BM183" s="24" t="s">
        <v>151</v>
      </c>
      <c r="BN183" s="24" t="s">
        <v>931</v>
      </c>
      <c r="BO183" s="24" t="s">
        <v>931</v>
      </c>
      <c r="BP183" s="24" t="s">
        <v>931</v>
      </c>
      <c r="BQ183" s="24" t="s">
        <v>931</v>
      </c>
      <c r="BR183" s="24" t="s">
        <v>931</v>
      </c>
      <c r="BS183" s="24" t="s">
        <v>931</v>
      </c>
      <c r="BT183" s="24" t="s">
        <v>931</v>
      </c>
      <c r="BU183" s="24" t="s">
        <v>931</v>
      </c>
      <c r="BV183" s="23"/>
      <c r="BW183" s="23"/>
      <c r="BX183" s="23"/>
      <c r="BY183" s="24" t="s">
        <v>163</v>
      </c>
      <c r="BZ183" s="24" t="s">
        <v>171</v>
      </c>
      <c r="CA183" s="24" t="s">
        <v>176</v>
      </c>
      <c r="CB183" s="24" t="s">
        <v>183</v>
      </c>
      <c r="CC183" s="24" t="s">
        <v>1732</v>
      </c>
      <c r="CD183" s="24" t="s">
        <v>192</v>
      </c>
      <c r="CE183" s="24" t="s">
        <v>616</v>
      </c>
      <c r="CF183" s="24" t="s">
        <v>208</v>
      </c>
      <c r="CG183" s="24" t="s">
        <v>214</v>
      </c>
      <c r="CH183" s="24" t="s">
        <v>931</v>
      </c>
      <c r="CI183" s="23"/>
      <c r="CJ183" s="23"/>
      <c r="CK183" s="24">
        <v>2</v>
      </c>
      <c r="CL183" s="24">
        <v>3</v>
      </c>
      <c r="CM183" s="24">
        <v>3</v>
      </c>
      <c r="CN183" s="23"/>
    </row>
    <row r="184" spans="1:92" x14ac:dyDescent="0.2">
      <c r="A184" s="25">
        <v>42384.567809907407</v>
      </c>
      <c r="B184" s="24">
        <v>3</v>
      </c>
      <c r="C184" s="24">
        <v>4</v>
      </c>
      <c r="D184" s="24">
        <v>4</v>
      </c>
      <c r="E184" s="24">
        <v>2</v>
      </c>
      <c r="F184" s="24">
        <v>3</v>
      </c>
      <c r="G184" s="24">
        <v>5</v>
      </c>
      <c r="H184" s="24">
        <v>2</v>
      </c>
      <c r="I184" s="24">
        <v>4</v>
      </c>
      <c r="J184" s="24">
        <v>4</v>
      </c>
      <c r="K184" s="24">
        <v>3</v>
      </c>
      <c r="L184" s="24">
        <v>3</v>
      </c>
      <c r="M184" s="24">
        <v>2</v>
      </c>
      <c r="N184" s="24">
        <v>2</v>
      </c>
      <c r="O184" s="24">
        <v>3</v>
      </c>
      <c r="P184" s="24">
        <v>3</v>
      </c>
      <c r="Q184" s="24">
        <v>4</v>
      </c>
      <c r="R184" s="24">
        <v>2</v>
      </c>
      <c r="S184" s="24">
        <v>2</v>
      </c>
      <c r="T184" s="24">
        <v>4</v>
      </c>
      <c r="U184" s="23"/>
      <c r="V184" s="23"/>
      <c r="W184" s="24">
        <v>5</v>
      </c>
      <c r="X184" s="24">
        <v>2</v>
      </c>
      <c r="Y184" s="24">
        <v>5</v>
      </c>
      <c r="Z184" s="24">
        <v>4</v>
      </c>
      <c r="AA184" s="24">
        <v>5</v>
      </c>
      <c r="AB184" s="24">
        <v>2</v>
      </c>
      <c r="AC184" s="24">
        <v>5</v>
      </c>
      <c r="AD184" s="24">
        <v>2</v>
      </c>
      <c r="AE184" s="24">
        <v>3</v>
      </c>
      <c r="AF184" s="24">
        <v>2</v>
      </c>
      <c r="AG184" s="24">
        <v>2</v>
      </c>
      <c r="AH184" s="24">
        <v>3</v>
      </c>
      <c r="AI184" s="24">
        <v>2</v>
      </c>
      <c r="AJ184" s="24">
        <v>3</v>
      </c>
      <c r="AK184" s="24">
        <v>4</v>
      </c>
      <c r="AL184" s="24">
        <v>4</v>
      </c>
      <c r="AM184" s="24">
        <v>4</v>
      </c>
      <c r="AN184" s="24">
        <v>4</v>
      </c>
      <c r="AO184" s="24">
        <v>3</v>
      </c>
      <c r="AP184" s="24">
        <v>3</v>
      </c>
      <c r="AQ184" s="24">
        <v>3</v>
      </c>
      <c r="AR184" s="24">
        <v>3</v>
      </c>
      <c r="AS184" s="24">
        <v>3</v>
      </c>
      <c r="AT184" s="24">
        <v>3</v>
      </c>
      <c r="AU184" s="24">
        <v>2</v>
      </c>
      <c r="AV184" s="24">
        <v>2</v>
      </c>
      <c r="AW184" s="24">
        <v>2</v>
      </c>
      <c r="AX184" s="24">
        <v>5</v>
      </c>
      <c r="AY184" s="24">
        <v>2</v>
      </c>
      <c r="AZ184" s="24">
        <v>4</v>
      </c>
      <c r="BA184" s="24">
        <v>4</v>
      </c>
      <c r="BB184" s="23"/>
      <c r="BC184" s="23"/>
      <c r="BD184" s="23"/>
      <c r="BE184" s="24">
        <v>5</v>
      </c>
      <c r="BF184" s="24">
        <v>3</v>
      </c>
      <c r="BG184" s="24">
        <v>3</v>
      </c>
      <c r="BH184" s="24">
        <v>4</v>
      </c>
      <c r="BI184" s="24">
        <v>4</v>
      </c>
      <c r="BJ184" s="24">
        <v>4</v>
      </c>
      <c r="BK184" s="24" t="s">
        <v>931</v>
      </c>
      <c r="BL184" s="24" t="s">
        <v>151</v>
      </c>
      <c r="BM184" s="24" t="s">
        <v>151</v>
      </c>
      <c r="BN184" s="24" t="s">
        <v>1485</v>
      </c>
      <c r="BO184" s="24" t="s">
        <v>151</v>
      </c>
      <c r="BP184" s="24" t="s">
        <v>151</v>
      </c>
      <c r="BQ184" s="24" t="s">
        <v>1485</v>
      </c>
      <c r="BR184" s="24" t="s">
        <v>151</v>
      </c>
      <c r="BS184" s="24" t="s">
        <v>151</v>
      </c>
      <c r="BT184" s="24" t="s">
        <v>151</v>
      </c>
      <c r="BU184" s="24" t="s">
        <v>145</v>
      </c>
      <c r="BV184" s="23"/>
      <c r="BW184" s="23"/>
      <c r="BX184" s="23"/>
      <c r="BY184" s="24" t="s">
        <v>162</v>
      </c>
      <c r="BZ184" s="24" t="s">
        <v>170</v>
      </c>
      <c r="CA184" s="24" t="s">
        <v>176</v>
      </c>
      <c r="CB184" s="24" t="s">
        <v>183</v>
      </c>
      <c r="CC184" s="24" t="s">
        <v>1733</v>
      </c>
      <c r="CD184" s="24" t="s">
        <v>153</v>
      </c>
      <c r="CE184" s="24" t="s">
        <v>202</v>
      </c>
      <c r="CF184" s="24" t="s">
        <v>209</v>
      </c>
      <c r="CG184" s="24" t="s">
        <v>215</v>
      </c>
      <c r="CH184" s="24" t="s">
        <v>151</v>
      </c>
      <c r="CI184" s="23"/>
      <c r="CJ184" s="24" t="s">
        <v>1734</v>
      </c>
      <c r="CK184" s="24">
        <v>3</v>
      </c>
      <c r="CL184" s="24">
        <v>4</v>
      </c>
      <c r="CM184" s="24" t="s">
        <v>5</v>
      </c>
      <c r="CN184" s="23"/>
    </row>
    <row r="185" spans="1:92" x14ac:dyDescent="0.2">
      <c r="A185" s="25">
        <v>42384.599216296294</v>
      </c>
      <c r="B185" s="24" t="s">
        <v>5</v>
      </c>
      <c r="C185" s="24">
        <v>3</v>
      </c>
      <c r="D185" s="24" t="s">
        <v>5</v>
      </c>
      <c r="E185" s="24">
        <v>3</v>
      </c>
      <c r="F185" s="24">
        <v>3</v>
      </c>
      <c r="G185" s="24" t="s">
        <v>5</v>
      </c>
      <c r="H185" s="24" t="s">
        <v>5</v>
      </c>
      <c r="I185" s="24" t="s">
        <v>5</v>
      </c>
      <c r="J185" s="24" t="s">
        <v>5</v>
      </c>
      <c r="K185" s="24" t="s">
        <v>5</v>
      </c>
      <c r="L185" s="24">
        <v>3</v>
      </c>
      <c r="M185" s="24">
        <v>5</v>
      </c>
      <c r="N185" s="24" t="s">
        <v>5</v>
      </c>
      <c r="O185" s="24" t="s">
        <v>5</v>
      </c>
      <c r="P185" s="24" t="s">
        <v>5</v>
      </c>
      <c r="Q185" s="24" t="s">
        <v>5</v>
      </c>
      <c r="R185" s="24" t="s">
        <v>5</v>
      </c>
      <c r="S185" s="24">
        <v>2</v>
      </c>
      <c r="T185" s="24">
        <v>3</v>
      </c>
      <c r="U185" s="23"/>
      <c r="V185" s="23"/>
      <c r="W185" s="24" t="s">
        <v>5</v>
      </c>
      <c r="X185" s="24" t="s">
        <v>5</v>
      </c>
      <c r="Y185" s="24" t="s">
        <v>5</v>
      </c>
      <c r="Z185" s="24" t="s">
        <v>5</v>
      </c>
      <c r="AA185" s="24" t="s">
        <v>5</v>
      </c>
      <c r="AB185" s="24" t="s">
        <v>5</v>
      </c>
      <c r="AC185" s="24" t="s">
        <v>5</v>
      </c>
      <c r="AD185" s="24" t="s">
        <v>5</v>
      </c>
      <c r="AE185" s="24" t="s">
        <v>5</v>
      </c>
      <c r="AF185" s="24" t="s">
        <v>5</v>
      </c>
      <c r="AG185" s="24" t="s">
        <v>5</v>
      </c>
      <c r="AH185" s="24" t="s">
        <v>5</v>
      </c>
      <c r="AI185" s="24" t="s">
        <v>5</v>
      </c>
      <c r="AJ185" s="24" t="s">
        <v>5</v>
      </c>
      <c r="AK185" s="24">
        <v>3</v>
      </c>
      <c r="AL185" s="24">
        <v>3</v>
      </c>
      <c r="AM185" s="24">
        <v>3</v>
      </c>
      <c r="AN185" s="24" t="s">
        <v>5</v>
      </c>
      <c r="AO185" s="24" t="s">
        <v>5</v>
      </c>
      <c r="AP185" s="24" t="s">
        <v>5</v>
      </c>
      <c r="AQ185" s="24" t="s">
        <v>5</v>
      </c>
      <c r="AR185" s="24" t="s">
        <v>5</v>
      </c>
      <c r="AS185" s="24">
        <v>3</v>
      </c>
      <c r="AT185" s="24">
        <v>5</v>
      </c>
      <c r="AU185" s="24" t="s">
        <v>5</v>
      </c>
      <c r="AV185" s="24" t="s">
        <v>5</v>
      </c>
      <c r="AW185" s="24" t="s">
        <v>5</v>
      </c>
      <c r="AX185" s="24" t="s">
        <v>5</v>
      </c>
      <c r="AY185" s="24" t="s">
        <v>5</v>
      </c>
      <c r="AZ185" s="24" t="s">
        <v>5</v>
      </c>
      <c r="BA185" s="24" t="s">
        <v>5</v>
      </c>
      <c r="BB185" s="23"/>
      <c r="BC185" s="23"/>
      <c r="BD185" s="23"/>
      <c r="BE185" s="24">
        <v>4</v>
      </c>
      <c r="BF185" s="24">
        <v>4</v>
      </c>
      <c r="BG185" s="24">
        <v>3</v>
      </c>
      <c r="BH185" s="24">
        <v>2</v>
      </c>
      <c r="BI185" s="24">
        <v>4</v>
      </c>
      <c r="BJ185" s="24">
        <v>4</v>
      </c>
      <c r="BK185" s="24" t="s">
        <v>151</v>
      </c>
      <c r="BL185" s="24" t="s">
        <v>151</v>
      </c>
      <c r="BM185" s="24" t="s">
        <v>151</v>
      </c>
      <c r="BN185" s="24" t="s">
        <v>1485</v>
      </c>
      <c r="BO185" s="24" t="s">
        <v>151</v>
      </c>
      <c r="BP185" s="24" t="s">
        <v>151</v>
      </c>
      <c r="BQ185" s="24" t="s">
        <v>931</v>
      </c>
      <c r="BR185" s="24" t="s">
        <v>931</v>
      </c>
      <c r="BS185" s="24" t="s">
        <v>1485</v>
      </c>
      <c r="BT185" s="24" t="s">
        <v>1485</v>
      </c>
      <c r="BU185" s="24" t="s">
        <v>151</v>
      </c>
      <c r="BV185" s="24" t="s">
        <v>1510</v>
      </c>
      <c r="BW185" s="24" t="s">
        <v>1488</v>
      </c>
      <c r="BX185" s="24" t="s">
        <v>1495</v>
      </c>
      <c r="BY185" s="24" t="s">
        <v>163</v>
      </c>
      <c r="BZ185" s="24" t="s">
        <v>170</v>
      </c>
      <c r="CA185" s="24" t="s">
        <v>176</v>
      </c>
      <c r="CB185" s="24" t="s">
        <v>183</v>
      </c>
      <c r="CC185" s="24" t="s">
        <v>1735</v>
      </c>
      <c r="CD185" s="24" t="s">
        <v>1736</v>
      </c>
      <c r="CE185" s="24" t="s">
        <v>1737</v>
      </c>
      <c r="CF185" s="24" t="s">
        <v>212</v>
      </c>
      <c r="CG185" s="24" t="s">
        <v>218</v>
      </c>
      <c r="CH185" s="24" t="s">
        <v>1485</v>
      </c>
      <c r="CI185" s="23"/>
      <c r="CJ185" s="23"/>
      <c r="CK185" s="24" t="s">
        <v>5</v>
      </c>
      <c r="CL185" s="24" t="s">
        <v>5</v>
      </c>
      <c r="CM185" s="24" t="s">
        <v>5</v>
      </c>
      <c r="CN185" s="23"/>
    </row>
    <row r="186" spans="1:92" x14ac:dyDescent="0.2">
      <c r="A186" s="25">
        <v>42384.642214305553</v>
      </c>
      <c r="B186" s="24">
        <v>3</v>
      </c>
      <c r="C186" s="24">
        <v>5</v>
      </c>
      <c r="D186" s="24">
        <v>4</v>
      </c>
      <c r="E186" s="24">
        <v>4</v>
      </c>
      <c r="F186" s="24">
        <v>1</v>
      </c>
      <c r="G186" s="24">
        <v>5</v>
      </c>
      <c r="H186" s="24">
        <v>5</v>
      </c>
      <c r="I186" s="24">
        <v>5</v>
      </c>
      <c r="J186" s="24">
        <v>4</v>
      </c>
      <c r="K186" s="24">
        <v>4</v>
      </c>
      <c r="L186" s="24">
        <v>4</v>
      </c>
      <c r="M186" s="24">
        <v>4</v>
      </c>
      <c r="N186" s="24">
        <v>3</v>
      </c>
      <c r="O186" s="24">
        <v>5</v>
      </c>
      <c r="P186" s="24">
        <v>5</v>
      </c>
      <c r="Q186" s="24">
        <v>1</v>
      </c>
      <c r="R186" s="24">
        <v>4</v>
      </c>
      <c r="S186" s="24">
        <v>3</v>
      </c>
      <c r="T186" s="24">
        <v>2</v>
      </c>
      <c r="U186" s="23"/>
      <c r="V186" s="23"/>
      <c r="W186" s="24">
        <v>5</v>
      </c>
      <c r="X186" s="24">
        <v>5</v>
      </c>
      <c r="Y186" s="24">
        <v>5</v>
      </c>
      <c r="Z186" s="24">
        <v>4</v>
      </c>
      <c r="AA186" s="24">
        <v>5</v>
      </c>
      <c r="AB186" s="24">
        <v>5</v>
      </c>
      <c r="AC186" s="24">
        <v>5</v>
      </c>
      <c r="AD186" s="24">
        <v>4</v>
      </c>
      <c r="AE186" s="24">
        <v>4</v>
      </c>
      <c r="AF186" s="24">
        <v>4</v>
      </c>
      <c r="AG186" s="24">
        <v>4</v>
      </c>
      <c r="AH186" s="24">
        <v>4</v>
      </c>
      <c r="AI186" s="24">
        <v>4</v>
      </c>
      <c r="AJ186" s="24">
        <v>3</v>
      </c>
      <c r="AK186" s="24">
        <v>5</v>
      </c>
      <c r="AL186" s="24">
        <v>4</v>
      </c>
      <c r="AM186" s="24">
        <v>2</v>
      </c>
      <c r="AN186" s="24">
        <v>5</v>
      </c>
      <c r="AO186" s="24">
        <v>4</v>
      </c>
      <c r="AP186" s="24">
        <v>4</v>
      </c>
      <c r="AQ186" s="24">
        <v>4</v>
      </c>
      <c r="AR186" s="24">
        <v>4</v>
      </c>
      <c r="AS186" s="24">
        <v>3</v>
      </c>
      <c r="AT186" s="24">
        <v>4</v>
      </c>
      <c r="AU186" s="24">
        <v>4</v>
      </c>
      <c r="AV186" s="24">
        <v>5</v>
      </c>
      <c r="AW186" s="24">
        <v>5</v>
      </c>
      <c r="AX186" s="24">
        <v>2</v>
      </c>
      <c r="AY186" s="24">
        <v>5</v>
      </c>
      <c r="AZ186" s="24">
        <v>3</v>
      </c>
      <c r="BA186" s="24">
        <v>2</v>
      </c>
      <c r="BB186" s="23"/>
      <c r="BC186" s="23"/>
      <c r="BD186" s="23"/>
      <c r="BE186" s="24">
        <v>5</v>
      </c>
      <c r="BF186" s="24">
        <v>5</v>
      </c>
      <c r="BG186" s="24">
        <v>5</v>
      </c>
      <c r="BH186" s="24">
        <v>5</v>
      </c>
      <c r="BI186" s="24">
        <v>5</v>
      </c>
      <c r="BJ186" s="24">
        <v>5</v>
      </c>
      <c r="BK186" s="24" t="s">
        <v>151</v>
      </c>
      <c r="BL186" s="24" t="s">
        <v>151</v>
      </c>
      <c r="BM186" s="24" t="s">
        <v>151</v>
      </c>
      <c r="BN186" s="24" t="s">
        <v>151</v>
      </c>
      <c r="BO186" s="24" t="s">
        <v>151</v>
      </c>
      <c r="BP186" s="24" t="s">
        <v>151</v>
      </c>
      <c r="BQ186" s="24" t="s">
        <v>1485</v>
      </c>
      <c r="BR186" s="24" t="s">
        <v>151</v>
      </c>
      <c r="BS186" s="24" t="s">
        <v>151</v>
      </c>
      <c r="BT186" s="24" t="s">
        <v>151</v>
      </c>
      <c r="BU186" s="24" t="s">
        <v>151</v>
      </c>
      <c r="BV186" s="24" t="s">
        <v>150</v>
      </c>
      <c r="BW186" s="24" t="s">
        <v>1650</v>
      </c>
      <c r="BX186" s="24" t="s">
        <v>1573</v>
      </c>
      <c r="BY186" s="24" t="s">
        <v>163</v>
      </c>
      <c r="BZ186" s="24" t="s">
        <v>171</v>
      </c>
      <c r="CA186" s="24" t="s">
        <v>176</v>
      </c>
      <c r="CB186" s="24" t="s">
        <v>183</v>
      </c>
      <c r="CC186" s="24" t="s">
        <v>1738</v>
      </c>
      <c r="CD186" s="24" t="s">
        <v>204</v>
      </c>
      <c r="CE186" s="24" t="s">
        <v>1739</v>
      </c>
      <c r="CF186" s="24" t="s">
        <v>208</v>
      </c>
      <c r="CG186" s="24" t="s">
        <v>214</v>
      </c>
      <c r="CH186" s="24" t="s">
        <v>151</v>
      </c>
      <c r="CI186" s="23"/>
      <c r="CJ186" s="23"/>
      <c r="CK186" s="24">
        <v>4</v>
      </c>
      <c r="CL186" s="24">
        <v>3</v>
      </c>
      <c r="CM186" s="24">
        <v>1</v>
      </c>
      <c r="CN186" s="23"/>
    </row>
    <row r="187" spans="1:92" x14ac:dyDescent="0.2">
      <c r="A187" s="25">
        <v>42384.68559069444</v>
      </c>
      <c r="B187" s="24">
        <v>3</v>
      </c>
      <c r="C187" s="24">
        <v>5</v>
      </c>
      <c r="D187" s="24">
        <v>4</v>
      </c>
      <c r="E187" s="24">
        <v>3</v>
      </c>
      <c r="F187" s="24">
        <v>1</v>
      </c>
      <c r="G187" s="24">
        <v>5</v>
      </c>
      <c r="H187" s="24">
        <v>4</v>
      </c>
      <c r="I187" s="24">
        <v>3</v>
      </c>
      <c r="J187" s="24">
        <v>4</v>
      </c>
      <c r="K187" s="24">
        <v>2</v>
      </c>
      <c r="L187" s="24">
        <v>2</v>
      </c>
      <c r="M187" s="24">
        <v>3</v>
      </c>
      <c r="N187" s="24">
        <v>3</v>
      </c>
      <c r="O187" s="24">
        <v>4</v>
      </c>
      <c r="P187" s="24">
        <v>3</v>
      </c>
      <c r="Q187" s="24">
        <v>4</v>
      </c>
      <c r="R187" s="24">
        <v>3</v>
      </c>
      <c r="S187" s="24">
        <v>1</v>
      </c>
      <c r="T187" s="24">
        <v>3</v>
      </c>
      <c r="U187" s="23"/>
      <c r="V187" s="23"/>
      <c r="W187" s="24">
        <v>5</v>
      </c>
      <c r="X187" s="24">
        <v>4</v>
      </c>
      <c r="Y187" s="24">
        <v>5</v>
      </c>
      <c r="Z187" s="24">
        <v>4</v>
      </c>
      <c r="AA187" s="24">
        <v>4</v>
      </c>
      <c r="AB187" s="24">
        <v>4</v>
      </c>
      <c r="AC187" s="24">
        <v>4</v>
      </c>
      <c r="AD187" s="24">
        <v>5</v>
      </c>
      <c r="AE187" s="24">
        <v>4</v>
      </c>
      <c r="AF187" s="24">
        <v>4</v>
      </c>
      <c r="AG187" s="24">
        <v>4</v>
      </c>
      <c r="AH187" s="24">
        <v>4</v>
      </c>
      <c r="AI187" s="24">
        <v>5</v>
      </c>
      <c r="AJ187" s="24">
        <v>4</v>
      </c>
      <c r="AK187" s="24">
        <v>5</v>
      </c>
      <c r="AL187" s="24">
        <v>3</v>
      </c>
      <c r="AM187" s="24">
        <v>2</v>
      </c>
      <c r="AN187" s="24">
        <v>5</v>
      </c>
      <c r="AO187" s="24">
        <v>5</v>
      </c>
      <c r="AP187" s="24">
        <v>4</v>
      </c>
      <c r="AQ187" s="24">
        <v>5</v>
      </c>
      <c r="AR187" s="24">
        <v>3</v>
      </c>
      <c r="AS187" s="24">
        <v>3</v>
      </c>
      <c r="AT187" s="24">
        <v>4</v>
      </c>
      <c r="AU187" s="24">
        <v>3</v>
      </c>
      <c r="AV187" s="24">
        <v>4</v>
      </c>
      <c r="AW187" s="24">
        <v>5</v>
      </c>
      <c r="AX187" s="24">
        <v>4</v>
      </c>
      <c r="AY187" s="24">
        <v>3</v>
      </c>
      <c r="AZ187" s="24">
        <v>2</v>
      </c>
      <c r="BA187" s="24">
        <v>4</v>
      </c>
      <c r="BB187" s="23"/>
      <c r="BC187" s="23"/>
      <c r="BD187" s="23"/>
      <c r="BE187" s="24">
        <v>5</v>
      </c>
      <c r="BF187" s="24">
        <v>5</v>
      </c>
      <c r="BG187" s="24">
        <v>5</v>
      </c>
      <c r="BH187" s="24">
        <v>5</v>
      </c>
      <c r="BI187" s="24">
        <v>5</v>
      </c>
      <c r="BJ187" s="24">
        <v>4</v>
      </c>
      <c r="BK187" s="24" t="s">
        <v>151</v>
      </c>
      <c r="BL187" s="24" t="s">
        <v>151</v>
      </c>
      <c r="BM187" s="24" t="s">
        <v>151</v>
      </c>
      <c r="BN187" s="24" t="s">
        <v>151</v>
      </c>
      <c r="BO187" s="24" t="s">
        <v>151</v>
      </c>
      <c r="BP187" s="24" t="s">
        <v>151</v>
      </c>
      <c r="BQ187" s="24" t="s">
        <v>151</v>
      </c>
      <c r="BR187" s="24" t="s">
        <v>151</v>
      </c>
      <c r="BS187" s="24" t="s">
        <v>151</v>
      </c>
      <c r="BT187" s="24" t="s">
        <v>151</v>
      </c>
      <c r="BU187" s="24" t="s">
        <v>151</v>
      </c>
      <c r="BV187" s="24" t="s">
        <v>146</v>
      </c>
      <c r="BW187" s="24" t="s">
        <v>1488</v>
      </c>
      <c r="BX187" s="24" t="s">
        <v>1495</v>
      </c>
      <c r="BY187" s="24" t="s">
        <v>163</v>
      </c>
      <c r="BZ187" s="24" t="s">
        <v>171</v>
      </c>
      <c r="CA187" s="24" t="s">
        <v>176</v>
      </c>
      <c r="CB187" s="24" t="s">
        <v>183</v>
      </c>
      <c r="CC187" s="24" t="s">
        <v>1740</v>
      </c>
      <c r="CD187" s="24" t="s">
        <v>202</v>
      </c>
      <c r="CE187" s="24" t="s">
        <v>623</v>
      </c>
      <c r="CF187" s="24" t="s">
        <v>208</v>
      </c>
      <c r="CG187" s="24" t="s">
        <v>214</v>
      </c>
      <c r="CH187" s="24" t="s">
        <v>151</v>
      </c>
      <c r="CI187" s="23"/>
      <c r="CJ187" s="23"/>
      <c r="CK187" s="24">
        <v>3</v>
      </c>
      <c r="CL187" s="24">
        <v>3</v>
      </c>
      <c r="CM187" s="24">
        <v>1</v>
      </c>
      <c r="CN187" s="23"/>
    </row>
    <row r="188" spans="1:92" x14ac:dyDescent="0.2">
      <c r="A188" s="25">
        <v>42384.685824328699</v>
      </c>
      <c r="B188" s="24">
        <v>3</v>
      </c>
      <c r="C188" s="24">
        <v>5</v>
      </c>
      <c r="D188" s="24">
        <v>5</v>
      </c>
      <c r="E188" s="24">
        <v>3</v>
      </c>
      <c r="F188" s="24">
        <v>3</v>
      </c>
      <c r="G188" s="24">
        <v>5</v>
      </c>
      <c r="H188" s="24">
        <v>2</v>
      </c>
      <c r="I188" s="24">
        <v>3</v>
      </c>
      <c r="J188" s="24">
        <v>2</v>
      </c>
      <c r="K188" s="24">
        <v>3</v>
      </c>
      <c r="L188" s="24">
        <v>3</v>
      </c>
      <c r="M188" s="24">
        <v>4</v>
      </c>
      <c r="N188" s="24">
        <v>4</v>
      </c>
      <c r="O188" s="24">
        <v>4</v>
      </c>
      <c r="P188" s="24">
        <v>4</v>
      </c>
      <c r="Q188" s="24">
        <v>3</v>
      </c>
      <c r="R188" s="24">
        <v>4</v>
      </c>
      <c r="S188" s="24">
        <v>1</v>
      </c>
      <c r="T188" s="24">
        <v>2</v>
      </c>
      <c r="U188" s="23"/>
      <c r="V188" s="23"/>
      <c r="W188" s="24">
        <v>3</v>
      </c>
      <c r="X188" s="24">
        <v>1</v>
      </c>
      <c r="Y188" s="24">
        <v>4</v>
      </c>
      <c r="Z188" s="24">
        <v>2</v>
      </c>
      <c r="AA188" s="24">
        <v>5</v>
      </c>
      <c r="AB188" s="24">
        <v>1</v>
      </c>
      <c r="AC188" s="24">
        <v>3</v>
      </c>
      <c r="AD188" s="24">
        <v>2</v>
      </c>
      <c r="AE188" s="24">
        <v>4</v>
      </c>
      <c r="AF188" s="24">
        <v>3</v>
      </c>
      <c r="AG188" s="24">
        <v>2</v>
      </c>
      <c r="AH188" s="24">
        <v>4</v>
      </c>
      <c r="AI188" s="24">
        <v>4</v>
      </c>
      <c r="AJ188" s="24">
        <v>3</v>
      </c>
      <c r="AK188" s="24">
        <v>5</v>
      </c>
      <c r="AL188" s="24">
        <v>5</v>
      </c>
      <c r="AM188" s="24">
        <v>3</v>
      </c>
      <c r="AN188" s="24">
        <v>5</v>
      </c>
      <c r="AO188" s="24">
        <v>3</v>
      </c>
      <c r="AP188" s="24">
        <v>4</v>
      </c>
      <c r="AQ188" s="24">
        <v>3</v>
      </c>
      <c r="AR188" s="24">
        <v>4</v>
      </c>
      <c r="AS188" s="24">
        <v>4</v>
      </c>
      <c r="AT188" s="24">
        <v>5</v>
      </c>
      <c r="AU188" s="24">
        <v>4</v>
      </c>
      <c r="AV188" s="24">
        <v>4</v>
      </c>
      <c r="AW188" s="24">
        <v>5</v>
      </c>
      <c r="AX188" s="24">
        <v>5</v>
      </c>
      <c r="AY188" s="24">
        <v>5</v>
      </c>
      <c r="AZ188" s="24">
        <v>1</v>
      </c>
      <c r="BA188" s="24">
        <v>3</v>
      </c>
      <c r="BB188" s="23"/>
      <c r="BC188" s="23"/>
      <c r="BD188" s="23"/>
      <c r="BE188" s="24">
        <v>5</v>
      </c>
      <c r="BF188" s="24">
        <v>4</v>
      </c>
      <c r="BG188" s="24">
        <v>4</v>
      </c>
      <c r="BH188" s="24">
        <v>5</v>
      </c>
      <c r="BI188" s="24">
        <v>5</v>
      </c>
      <c r="BJ188" s="24">
        <v>4</v>
      </c>
      <c r="BK188" s="24" t="s">
        <v>151</v>
      </c>
      <c r="BL188" s="24" t="s">
        <v>151</v>
      </c>
      <c r="BM188" s="24" t="s">
        <v>931</v>
      </c>
      <c r="BN188" s="24" t="s">
        <v>151</v>
      </c>
      <c r="BO188" s="24" t="s">
        <v>151</v>
      </c>
      <c r="BP188" s="24" t="s">
        <v>931</v>
      </c>
      <c r="BQ188" s="24" t="s">
        <v>931</v>
      </c>
      <c r="BR188" s="24" t="s">
        <v>931</v>
      </c>
      <c r="BS188" s="24" t="s">
        <v>151</v>
      </c>
      <c r="BT188" s="24" t="s">
        <v>151</v>
      </c>
      <c r="BU188" s="24" t="s">
        <v>151</v>
      </c>
      <c r="BV188" s="24" t="s">
        <v>147</v>
      </c>
      <c r="BW188" s="24" t="s">
        <v>923</v>
      </c>
      <c r="BX188" s="24" t="s">
        <v>1495</v>
      </c>
      <c r="BY188" s="24" t="s">
        <v>163</v>
      </c>
      <c r="BZ188" s="24" t="s">
        <v>172</v>
      </c>
      <c r="CA188" s="24" t="s">
        <v>177</v>
      </c>
      <c r="CB188" s="24" t="s">
        <v>183</v>
      </c>
      <c r="CC188" s="24" t="s">
        <v>191</v>
      </c>
      <c r="CD188" s="24" t="s">
        <v>204</v>
      </c>
      <c r="CE188" s="24" t="s">
        <v>642</v>
      </c>
      <c r="CF188" s="24" t="s">
        <v>208</v>
      </c>
      <c r="CG188" s="24" t="s">
        <v>214</v>
      </c>
      <c r="CH188" s="24" t="s">
        <v>931</v>
      </c>
      <c r="CI188" s="23"/>
      <c r="CJ188" s="24" t="s">
        <v>1741</v>
      </c>
      <c r="CK188" s="24">
        <v>4</v>
      </c>
      <c r="CL188" s="24">
        <v>5</v>
      </c>
      <c r="CM188" s="24">
        <v>2</v>
      </c>
      <c r="CN188" s="23"/>
    </row>
    <row r="189" spans="1:92" x14ac:dyDescent="0.2">
      <c r="A189" s="25">
        <v>42384.742908842592</v>
      </c>
      <c r="B189" s="24" t="s">
        <v>5</v>
      </c>
      <c r="C189" s="24">
        <v>3</v>
      </c>
      <c r="D189" s="24">
        <v>1</v>
      </c>
      <c r="E189" s="24">
        <v>5</v>
      </c>
      <c r="F189" s="24" t="s">
        <v>5</v>
      </c>
      <c r="G189" s="24">
        <v>5</v>
      </c>
      <c r="H189" s="24" t="s">
        <v>5</v>
      </c>
      <c r="I189" s="24">
        <v>4</v>
      </c>
      <c r="J189" s="24">
        <v>3</v>
      </c>
      <c r="K189" s="24">
        <v>4</v>
      </c>
      <c r="L189" s="24">
        <v>1</v>
      </c>
      <c r="M189" s="24">
        <v>4</v>
      </c>
      <c r="N189" s="24" t="s">
        <v>5</v>
      </c>
      <c r="O189" s="24">
        <v>5</v>
      </c>
      <c r="P189" s="24">
        <v>1</v>
      </c>
      <c r="Q189" s="24">
        <v>5</v>
      </c>
      <c r="R189" s="24">
        <v>5</v>
      </c>
      <c r="S189" s="24">
        <v>2</v>
      </c>
      <c r="T189" s="24">
        <v>2</v>
      </c>
      <c r="U189" s="23"/>
      <c r="V189" s="23"/>
      <c r="W189" s="24">
        <v>5</v>
      </c>
      <c r="X189" s="24">
        <v>5</v>
      </c>
      <c r="Y189" s="24">
        <v>5</v>
      </c>
      <c r="Z189" s="24">
        <v>5</v>
      </c>
      <c r="AA189" s="24">
        <v>5</v>
      </c>
      <c r="AB189" s="24">
        <v>4</v>
      </c>
      <c r="AC189" s="24">
        <v>4</v>
      </c>
      <c r="AD189" s="24">
        <v>4</v>
      </c>
      <c r="AE189" s="24">
        <v>3</v>
      </c>
      <c r="AF189" s="24">
        <v>5</v>
      </c>
      <c r="AG189" s="24">
        <v>5</v>
      </c>
      <c r="AH189" s="24">
        <v>5</v>
      </c>
      <c r="AI189" s="24">
        <v>4</v>
      </c>
      <c r="AJ189" s="24">
        <v>1</v>
      </c>
      <c r="AK189" s="24">
        <v>1</v>
      </c>
      <c r="AL189" s="24">
        <v>5</v>
      </c>
      <c r="AM189" s="24">
        <v>1</v>
      </c>
      <c r="AN189" s="24">
        <v>5</v>
      </c>
      <c r="AO189" s="24">
        <v>1</v>
      </c>
      <c r="AP189" s="24">
        <v>4</v>
      </c>
      <c r="AQ189" s="24">
        <v>5</v>
      </c>
      <c r="AR189" s="24">
        <v>4</v>
      </c>
      <c r="AS189" s="24">
        <v>1</v>
      </c>
      <c r="AT189" s="24">
        <v>4</v>
      </c>
      <c r="AU189" s="24">
        <v>4</v>
      </c>
      <c r="AV189" s="24">
        <v>5</v>
      </c>
      <c r="AW189" s="24">
        <v>1</v>
      </c>
      <c r="AX189" s="24">
        <v>5</v>
      </c>
      <c r="AY189" s="24">
        <v>5</v>
      </c>
      <c r="AZ189" s="24">
        <v>5</v>
      </c>
      <c r="BA189" s="24">
        <v>3</v>
      </c>
      <c r="BB189" s="23"/>
      <c r="BC189" s="23"/>
      <c r="BD189" s="23"/>
      <c r="BE189" s="24">
        <v>5</v>
      </c>
      <c r="BF189" s="24">
        <v>5</v>
      </c>
      <c r="BG189" s="24">
        <v>3</v>
      </c>
      <c r="BH189" s="24">
        <v>4</v>
      </c>
      <c r="BI189" s="24">
        <v>5</v>
      </c>
      <c r="BJ189" s="24">
        <v>5</v>
      </c>
      <c r="BK189" s="24" t="s">
        <v>931</v>
      </c>
      <c r="BL189" s="24" t="s">
        <v>931</v>
      </c>
      <c r="BM189" s="24" t="s">
        <v>151</v>
      </c>
      <c r="BN189" s="24" t="s">
        <v>931</v>
      </c>
      <c r="BO189" s="24" t="s">
        <v>151</v>
      </c>
      <c r="BP189" s="24" t="s">
        <v>151</v>
      </c>
      <c r="BQ189" s="24" t="s">
        <v>1485</v>
      </c>
      <c r="BR189" s="24" t="s">
        <v>1485</v>
      </c>
      <c r="BS189" s="24" t="s">
        <v>1485</v>
      </c>
      <c r="BT189" s="24" t="s">
        <v>1485</v>
      </c>
      <c r="BU189" s="24" t="s">
        <v>151</v>
      </c>
      <c r="BV189" s="24" t="s">
        <v>1498</v>
      </c>
      <c r="BW189" s="24" t="s">
        <v>1497</v>
      </c>
      <c r="BX189" s="24" t="s">
        <v>1495</v>
      </c>
      <c r="BY189" s="24" t="s">
        <v>163</v>
      </c>
      <c r="BZ189" s="24" t="s">
        <v>169</v>
      </c>
      <c r="CA189" s="24" t="s">
        <v>176</v>
      </c>
      <c r="CB189" s="24" t="s">
        <v>183</v>
      </c>
      <c r="CC189" s="24" t="s">
        <v>921</v>
      </c>
      <c r="CD189" s="23"/>
      <c r="CE189" s="24" t="s">
        <v>1742</v>
      </c>
      <c r="CF189" s="24" t="s">
        <v>307</v>
      </c>
      <c r="CG189" s="24" t="s">
        <v>215</v>
      </c>
      <c r="CH189" s="24" t="s">
        <v>1485</v>
      </c>
      <c r="CI189" s="23"/>
      <c r="CJ189" s="23"/>
      <c r="CK189" s="24" t="s">
        <v>5</v>
      </c>
      <c r="CL189" s="24">
        <v>1</v>
      </c>
      <c r="CM189" s="24" t="s">
        <v>5</v>
      </c>
      <c r="CN189" s="23"/>
    </row>
    <row r="190" spans="1:92" x14ac:dyDescent="0.2">
      <c r="A190" s="25">
        <v>42384.746582928245</v>
      </c>
      <c r="B190" s="24">
        <v>1</v>
      </c>
      <c r="C190" s="24">
        <v>3</v>
      </c>
      <c r="D190" s="24">
        <v>1</v>
      </c>
      <c r="E190" s="24">
        <v>3</v>
      </c>
      <c r="F190" s="24">
        <v>1</v>
      </c>
      <c r="G190" s="24">
        <v>5</v>
      </c>
      <c r="H190" s="24">
        <v>5</v>
      </c>
      <c r="I190" s="24">
        <v>3</v>
      </c>
      <c r="J190" s="24">
        <v>3</v>
      </c>
      <c r="K190" s="24">
        <v>1</v>
      </c>
      <c r="L190" s="24">
        <v>1</v>
      </c>
      <c r="M190" s="24">
        <v>5</v>
      </c>
      <c r="N190" s="24">
        <v>1</v>
      </c>
      <c r="O190" s="24">
        <v>2</v>
      </c>
      <c r="P190" s="24">
        <v>2</v>
      </c>
      <c r="Q190" s="24">
        <v>2</v>
      </c>
      <c r="R190" s="24">
        <v>1</v>
      </c>
      <c r="S190" s="24">
        <v>2</v>
      </c>
      <c r="T190" s="24">
        <v>2</v>
      </c>
      <c r="U190" s="23"/>
      <c r="V190" s="23"/>
      <c r="W190" s="24">
        <v>1</v>
      </c>
      <c r="X190" s="24">
        <v>1</v>
      </c>
      <c r="Y190" s="24">
        <v>4</v>
      </c>
      <c r="Z190" s="24">
        <v>3</v>
      </c>
      <c r="AA190" s="24">
        <v>4</v>
      </c>
      <c r="AB190" s="24">
        <v>1</v>
      </c>
      <c r="AC190" s="24">
        <v>2</v>
      </c>
      <c r="AD190" s="24">
        <v>1</v>
      </c>
      <c r="AE190" s="24">
        <v>2</v>
      </c>
      <c r="AF190" s="24">
        <v>3</v>
      </c>
      <c r="AG190" s="24">
        <v>1</v>
      </c>
      <c r="AH190" s="24">
        <v>4</v>
      </c>
      <c r="AI190" s="24">
        <v>4</v>
      </c>
      <c r="AJ190" s="24">
        <v>1</v>
      </c>
      <c r="AK190" s="24">
        <v>3</v>
      </c>
      <c r="AL190" s="24">
        <v>4</v>
      </c>
      <c r="AM190" s="24">
        <v>1</v>
      </c>
      <c r="AN190" s="24">
        <v>5</v>
      </c>
      <c r="AO190" s="24">
        <v>5</v>
      </c>
      <c r="AP190" s="24">
        <v>5</v>
      </c>
      <c r="AQ190" s="24">
        <v>4</v>
      </c>
      <c r="AR190" s="24">
        <v>1</v>
      </c>
      <c r="AS190" s="24">
        <v>1</v>
      </c>
      <c r="AT190" s="24">
        <v>5</v>
      </c>
      <c r="AU190" s="24">
        <v>1</v>
      </c>
      <c r="AV190" s="24">
        <v>2</v>
      </c>
      <c r="AW190" s="24">
        <v>2</v>
      </c>
      <c r="AX190" s="24">
        <v>2</v>
      </c>
      <c r="AY190" s="24">
        <v>1</v>
      </c>
      <c r="AZ190" s="24">
        <v>1</v>
      </c>
      <c r="BA190" s="24">
        <v>2</v>
      </c>
      <c r="BB190" s="23"/>
      <c r="BC190" s="23"/>
      <c r="BD190" s="23"/>
      <c r="BE190" s="24">
        <v>5</v>
      </c>
      <c r="BF190" s="24">
        <v>5</v>
      </c>
      <c r="BG190" s="24">
        <v>5</v>
      </c>
      <c r="BH190" s="24">
        <v>3</v>
      </c>
      <c r="BI190" s="24">
        <v>3</v>
      </c>
      <c r="BJ190" s="24">
        <v>5</v>
      </c>
      <c r="BK190" s="24" t="s">
        <v>151</v>
      </c>
      <c r="BL190" s="24" t="s">
        <v>151</v>
      </c>
      <c r="BM190" s="24" t="s">
        <v>151</v>
      </c>
      <c r="BN190" s="24" t="s">
        <v>931</v>
      </c>
      <c r="BO190" s="24" t="s">
        <v>151</v>
      </c>
      <c r="BP190" s="24" t="s">
        <v>931</v>
      </c>
      <c r="BQ190" s="24" t="s">
        <v>1485</v>
      </c>
      <c r="BR190" s="24" t="s">
        <v>1485</v>
      </c>
      <c r="BS190" s="24" t="s">
        <v>151</v>
      </c>
      <c r="BT190" s="24" t="s">
        <v>151</v>
      </c>
      <c r="BU190" s="24" t="s">
        <v>151</v>
      </c>
      <c r="BV190" s="24" t="s">
        <v>150</v>
      </c>
      <c r="BW190" s="24" t="s">
        <v>1488</v>
      </c>
      <c r="BX190" s="24" t="s">
        <v>1495</v>
      </c>
      <c r="BY190" s="24" t="s">
        <v>162</v>
      </c>
      <c r="BZ190" s="24" t="s">
        <v>171</v>
      </c>
      <c r="CA190" s="24" t="s">
        <v>176</v>
      </c>
      <c r="CB190" s="24" t="s">
        <v>183</v>
      </c>
      <c r="CC190" s="24" t="s">
        <v>1743</v>
      </c>
      <c r="CD190" s="24" t="s">
        <v>1744</v>
      </c>
      <c r="CE190" s="24" t="s">
        <v>1036</v>
      </c>
      <c r="CF190" s="24" t="s">
        <v>208</v>
      </c>
      <c r="CG190" s="24" t="s">
        <v>214</v>
      </c>
      <c r="CH190" s="24" t="s">
        <v>151</v>
      </c>
      <c r="CI190" s="23"/>
      <c r="CJ190" s="24" t="s">
        <v>1745</v>
      </c>
      <c r="CK190" s="24">
        <v>1</v>
      </c>
      <c r="CL190" s="24">
        <v>1</v>
      </c>
      <c r="CM190" s="24">
        <v>1</v>
      </c>
      <c r="CN190" s="23"/>
    </row>
    <row r="191" spans="1:92" x14ac:dyDescent="0.2">
      <c r="A191" s="25">
        <v>42385.682285937495</v>
      </c>
      <c r="B191" s="24">
        <v>2</v>
      </c>
      <c r="C191" s="24">
        <v>4</v>
      </c>
      <c r="D191" s="24">
        <v>4</v>
      </c>
      <c r="E191" s="24">
        <v>3</v>
      </c>
      <c r="F191" s="24">
        <v>1</v>
      </c>
      <c r="G191" s="24">
        <v>5</v>
      </c>
      <c r="H191" s="24">
        <v>2</v>
      </c>
      <c r="I191" s="24">
        <v>3</v>
      </c>
      <c r="J191" s="24">
        <v>3</v>
      </c>
      <c r="K191" s="24">
        <v>3</v>
      </c>
      <c r="L191" s="24">
        <v>2</v>
      </c>
      <c r="M191" s="24">
        <v>2</v>
      </c>
      <c r="N191" s="24">
        <v>3</v>
      </c>
      <c r="O191" s="24">
        <v>4</v>
      </c>
      <c r="P191" s="24">
        <v>4</v>
      </c>
      <c r="Q191" s="24">
        <v>4</v>
      </c>
      <c r="R191" s="24">
        <v>4</v>
      </c>
      <c r="S191" s="24">
        <v>3</v>
      </c>
      <c r="T191" s="24">
        <v>1</v>
      </c>
      <c r="U191" s="23"/>
      <c r="V191" s="23"/>
      <c r="W191" s="24">
        <v>5</v>
      </c>
      <c r="X191" s="24">
        <v>4</v>
      </c>
      <c r="Y191" s="24">
        <v>4</v>
      </c>
      <c r="Z191" s="24">
        <v>5</v>
      </c>
      <c r="AA191" s="24">
        <v>4</v>
      </c>
      <c r="AB191" s="24">
        <v>5</v>
      </c>
      <c r="AC191" s="24">
        <v>5</v>
      </c>
      <c r="AD191" s="24">
        <v>5</v>
      </c>
      <c r="AE191" s="24">
        <v>4</v>
      </c>
      <c r="AF191" s="24">
        <v>5</v>
      </c>
      <c r="AG191" s="24">
        <v>5</v>
      </c>
      <c r="AH191" s="24">
        <v>5</v>
      </c>
      <c r="AI191" s="24">
        <v>5</v>
      </c>
      <c r="AJ191" s="24">
        <v>3</v>
      </c>
      <c r="AK191" s="24">
        <v>4</v>
      </c>
      <c r="AL191" s="24">
        <v>4</v>
      </c>
      <c r="AM191" s="24">
        <v>1</v>
      </c>
      <c r="AN191" s="24">
        <v>5</v>
      </c>
      <c r="AO191" s="24">
        <v>3</v>
      </c>
      <c r="AP191" s="24">
        <v>4</v>
      </c>
      <c r="AQ191" s="24">
        <v>3</v>
      </c>
      <c r="AR191" s="24">
        <v>3</v>
      </c>
      <c r="AS191" s="24">
        <v>3</v>
      </c>
      <c r="AT191" s="24">
        <v>4</v>
      </c>
      <c r="AU191" s="24">
        <v>4</v>
      </c>
      <c r="AV191" s="24">
        <v>4</v>
      </c>
      <c r="AW191" s="24">
        <v>4</v>
      </c>
      <c r="AX191" s="24">
        <v>5</v>
      </c>
      <c r="AY191" s="24">
        <v>4</v>
      </c>
      <c r="AZ191" s="24">
        <v>3</v>
      </c>
      <c r="BA191" s="24">
        <v>2</v>
      </c>
      <c r="BB191" s="23"/>
      <c r="BC191" s="23"/>
      <c r="BD191" s="23"/>
      <c r="BE191" s="24">
        <v>5</v>
      </c>
      <c r="BF191" s="24">
        <v>5</v>
      </c>
      <c r="BG191" s="24">
        <v>5</v>
      </c>
      <c r="BH191" s="24">
        <v>5</v>
      </c>
      <c r="BI191" s="24">
        <v>5</v>
      </c>
      <c r="BJ191" s="24">
        <v>5</v>
      </c>
      <c r="BK191" s="24" t="s">
        <v>931</v>
      </c>
      <c r="BL191" s="24" t="s">
        <v>1485</v>
      </c>
      <c r="BM191" s="24" t="s">
        <v>151</v>
      </c>
      <c r="BN191" s="24" t="s">
        <v>931</v>
      </c>
      <c r="BO191" s="24" t="s">
        <v>1485</v>
      </c>
      <c r="BP191" s="24" t="s">
        <v>151</v>
      </c>
      <c r="BQ191" s="24" t="s">
        <v>1485</v>
      </c>
      <c r="BR191" s="24" t="s">
        <v>1485</v>
      </c>
      <c r="BS191" s="24" t="s">
        <v>151</v>
      </c>
      <c r="BT191" s="24" t="s">
        <v>151</v>
      </c>
      <c r="BU191" s="24" t="s">
        <v>151</v>
      </c>
      <c r="BV191" s="24" t="s">
        <v>147</v>
      </c>
      <c r="BW191" s="23"/>
      <c r="BX191" s="24" t="s">
        <v>1495</v>
      </c>
      <c r="BY191" s="24" t="s">
        <v>163</v>
      </c>
      <c r="BZ191" s="24" t="s">
        <v>172</v>
      </c>
      <c r="CA191" s="24" t="s">
        <v>176</v>
      </c>
      <c r="CB191" s="24" t="s">
        <v>183</v>
      </c>
      <c r="CC191" s="24" t="s">
        <v>1746</v>
      </c>
      <c r="CD191" s="24" t="s">
        <v>192</v>
      </c>
      <c r="CE191" s="24" t="s">
        <v>980</v>
      </c>
      <c r="CF191" s="24" t="s">
        <v>208</v>
      </c>
      <c r="CG191" s="24" t="s">
        <v>214</v>
      </c>
      <c r="CH191" s="24" t="s">
        <v>151</v>
      </c>
      <c r="CI191" s="23"/>
      <c r="CJ191" s="24" t="s">
        <v>1195</v>
      </c>
      <c r="CK191" s="24">
        <v>4</v>
      </c>
      <c r="CL191" s="24">
        <v>5</v>
      </c>
      <c r="CM191" s="24">
        <v>2</v>
      </c>
      <c r="CN191" s="23"/>
    </row>
    <row r="192" spans="1:92" x14ac:dyDescent="0.2">
      <c r="A192" s="25">
        <v>42385.758033981481</v>
      </c>
      <c r="B192" s="24">
        <v>1</v>
      </c>
      <c r="C192" s="24">
        <v>5</v>
      </c>
      <c r="D192" s="24">
        <v>5</v>
      </c>
      <c r="E192" s="24">
        <v>3</v>
      </c>
      <c r="F192" s="24">
        <v>1</v>
      </c>
      <c r="G192" s="24">
        <v>4</v>
      </c>
      <c r="H192" s="24">
        <v>4</v>
      </c>
      <c r="I192" s="24">
        <v>4</v>
      </c>
      <c r="J192" s="24">
        <v>2</v>
      </c>
      <c r="K192" s="24">
        <v>2</v>
      </c>
      <c r="L192" s="24">
        <v>1</v>
      </c>
      <c r="M192" s="24">
        <v>4</v>
      </c>
      <c r="N192" s="24">
        <v>2</v>
      </c>
      <c r="O192" s="24">
        <v>1</v>
      </c>
      <c r="P192" s="24">
        <v>4</v>
      </c>
      <c r="Q192" s="24">
        <v>2</v>
      </c>
      <c r="R192" s="24">
        <v>1</v>
      </c>
      <c r="S192" s="24">
        <v>1</v>
      </c>
      <c r="T192" s="24">
        <v>4</v>
      </c>
      <c r="U192" s="23"/>
      <c r="V192" s="23"/>
      <c r="W192" s="24">
        <v>4</v>
      </c>
      <c r="X192" s="24">
        <v>3</v>
      </c>
      <c r="Y192" s="24">
        <v>4</v>
      </c>
      <c r="Z192" s="24">
        <v>4</v>
      </c>
      <c r="AA192" s="24">
        <v>3</v>
      </c>
      <c r="AB192" s="24">
        <v>4</v>
      </c>
      <c r="AC192" s="24">
        <v>4</v>
      </c>
      <c r="AD192" s="24">
        <v>4</v>
      </c>
      <c r="AE192" s="24">
        <v>4</v>
      </c>
      <c r="AF192" s="24">
        <v>4</v>
      </c>
      <c r="AG192" s="24">
        <v>4</v>
      </c>
      <c r="AH192" s="24">
        <v>4</v>
      </c>
      <c r="AI192" s="24">
        <v>4</v>
      </c>
      <c r="AJ192" s="24">
        <v>2</v>
      </c>
      <c r="AK192" s="24">
        <v>5</v>
      </c>
      <c r="AL192" s="24">
        <v>2</v>
      </c>
      <c r="AM192" s="24">
        <v>1</v>
      </c>
      <c r="AN192" s="24">
        <v>4</v>
      </c>
      <c r="AO192" s="24">
        <v>4</v>
      </c>
      <c r="AP192" s="24">
        <v>4</v>
      </c>
      <c r="AQ192" s="24">
        <v>3</v>
      </c>
      <c r="AR192" s="24">
        <v>2</v>
      </c>
      <c r="AS192" s="24">
        <v>1</v>
      </c>
      <c r="AT192" s="24">
        <v>3</v>
      </c>
      <c r="AU192" s="24">
        <v>1</v>
      </c>
      <c r="AV192" s="24">
        <v>1</v>
      </c>
      <c r="AW192" s="24">
        <v>4</v>
      </c>
      <c r="AX192" s="24">
        <v>2</v>
      </c>
      <c r="AY192" s="24">
        <v>2</v>
      </c>
      <c r="AZ192" s="24">
        <v>1</v>
      </c>
      <c r="BA192" s="24">
        <v>4</v>
      </c>
      <c r="BB192" s="23"/>
      <c r="BC192" s="23"/>
      <c r="BD192" s="23"/>
      <c r="BE192" s="24">
        <v>4</v>
      </c>
      <c r="BF192" s="24">
        <v>5</v>
      </c>
      <c r="BG192" s="24">
        <v>5</v>
      </c>
      <c r="BH192" s="24">
        <v>3</v>
      </c>
      <c r="BI192" s="24">
        <v>5</v>
      </c>
      <c r="BJ192" s="24">
        <v>4</v>
      </c>
      <c r="BK192" s="24" t="s">
        <v>151</v>
      </c>
      <c r="BL192" s="24" t="s">
        <v>151</v>
      </c>
      <c r="BM192" s="24" t="s">
        <v>931</v>
      </c>
      <c r="BN192" s="24" t="s">
        <v>931</v>
      </c>
      <c r="BO192" s="24" t="s">
        <v>151</v>
      </c>
      <c r="BP192" s="24" t="s">
        <v>931</v>
      </c>
      <c r="BQ192" s="24" t="s">
        <v>931</v>
      </c>
      <c r="BR192" s="24" t="s">
        <v>931</v>
      </c>
      <c r="BS192" s="24" t="s">
        <v>931</v>
      </c>
      <c r="BT192" s="24" t="s">
        <v>931</v>
      </c>
      <c r="BU192" s="24" t="s">
        <v>151</v>
      </c>
      <c r="BV192" s="24" t="s">
        <v>150</v>
      </c>
      <c r="BW192" s="24" t="s">
        <v>1488</v>
      </c>
      <c r="BX192" s="24" t="s">
        <v>1495</v>
      </c>
      <c r="BY192" s="24" t="s">
        <v>162</v>
      </c>
      <c r="BZ192" s="24" t="s">
        <v>171</v>
      </c>
      <c r="CA192" s="24" t="s">
        <v>176</v>
      </c>
      <c r="CB192" s="24" t="s">
        <v>183</v>
      </c>
      <c r="CC192" s="23"/>
      <c r="CD192" s="24" t="s">
        <v>153</v>
      </c>
      <c r="CE192" s="24" t="s">
        <v>584</v>
      </c>
      <c r="CF192" s="24" t="s">
        <v>208</v>
      </c>
      <c r="CG192" s="24" t="s">
        <v>214</v>
      </c>
      <c r="CH192" s="24" t="s">
        <v>931</v>
      </c>
      <c r="CI192" s="23"/>
      <c r="CJ192" s="23"/>
      <c r="CK192" s="24">
        <v>1</v>
      </c>
      <c r="CL192" s="24">
        <v>1</v>
      </c>
      <c r="CM192" s="24">
        <v>1</v>
      </c>
      <c r="CN192" s="23"/>
    </row>
    <row r="193" spans="1:92" x14ac:dyDescent="0.2">
      <c r="A193" s="25">
        <v>42385.917199328702</v>
      </c>
      <c r="B193" s="24">
        <v>1</v>
      </c>
      <c r="C193" s="24">
        <v>5</v>
      </c>
      <c r="D193" s="24">
        <v>5</v>
      </c>
      <c r="E193" s="24">
        <v>2</v>
      </c>
      <c r="F193" s="24">
        <v>1</v>
      </c>
      <c r="G193" s="24">
        <v>5</v>
      </c>
      <c r="H193" s="24">
        <v>1</v>
      </c>
      <c r="I193" s="24">
        <v>1</v>
      </c>
      <c r="J193" s="24">
        <v>1</v>
      </c>
      <c r="K193" s="24">
        <v>4</v>
      </c>
      <c r="L193" s="24">
        <v>1</v>
      </c>
      <c r="M193" s="24">
        <v>1</v>
      </c>
      <c r="N193" s="24">
        <v>1</v>
      </c>
      <c r="O193" s="24">
        <v>2</v>
      </c>
      <c r="P193" s="24">
        <v>1</v>
      </c>
      <c r="Q193" s="24">
        <v>3</v>
      </c>
      <c r="R193" s="24">
        <v>1</v>
      </c>
      <c r="S193" s="24">
        <v>1</v>
      </c>
      <c r="T193" s="24">
        <v>1</v>
      </c>
      <c r="U193" s="23"/>
      <c r="V193" s="23"/>
      <c r="W193" s="24">
        <v>4</v>
      </c>
      <c r="X193" s="24">
        <v>1</v>
      </c>
      <c r="Y193" s="24">
        <v>1</v>
      </c>
      <c r="Z193" s="24">
        <v>1</v>
      </c>
      <c r="AA193" s="24">
        <v>1</v>
      </c>
      <c r="AB193" s="24">
        <v>3</v>
      </c>
      <c r="AC193" s="24">
        <v>1</v>
      </c>
      <c r="AD193" s="24">
        <v>3</v>
      </c>
      <c r="AE193" s="24">
        <v>2</v>
      </c>
      <c r="AF193" s="24">
        <v>2</v>
      </c>
      <c r="AG193" s="24">
        <v>1</v>
      </c>
      <c r="AH193" s="24">
        <v>1</v>
      </c>
      <c r="AI193" s="24">
        <v>1</v>
      </c>
      <c r="AJ193" s="24">
        <v>1</v>
      </c>
      <c r="AK193" s="24">
        <v>5</v>
      </c>
      <c r="AL193" s="24">
        <v>2</v>
      </c>
      <c r="AM193" s="24">
        <v>1</v>
      </c>
      <c r="AN193" s="24">
        <v>5</v>
      </c>
      <c r="AO193" s="24">
        <v>1</v>
      </c>
      <c r="AP193" s="24">
        <v>1</v>
      </c>
      <c r="AQ193" s="24">
        <v>1</v>
      </c>
      <c r="AR193" s="24">
        <v>3</v>
      </c>
      <c r="AS193" s="24">
        <v>1</v>
      </c>
      <c r="AT193" s="24">
        <v>1</v>
      </c>
      <c r="AU193" s="24">
        <v>1</v>
      </c>
      <c r="AV193" s="24">
        <v>3</v>
      </c>
      <c r="AW193" s="24">
        <v>1</v>
      </c>
      <c r="AX193" s="24">
        <v>2</v>
      </c>
      <c r="AY193" s="24">
        <v>1</v>
      </c>
      <c r="AZ193" s="24">
        <v>1</v>
      </c>
      <c r="BA193" s="24">
        <v>1</v>
      </c>
      <c r="BB193" s="23"/>
      <c r="BC193" s="23"/>
      <c r="BD193" s="23"/>
      <c r="BE193" s="24">
        <v>3</v>
      </c>
      <c r="BF193" s="24">
        <v>3</v>
      </c>
      <c r="BG193" s="24">
        <v>3</v>
      </c>
      <c r="BH193" s="24">
        <v>3</v>
      </c>
      <c r="BI193" s="24">
        <v>3</v>
      </c>
      <c r="BJ193" s="24">
        <v>4</v>
      </c>
      <c r="BK193" s="24" t="s">
        <v>151</v>
      </c>
      <c r="BL193" s="24" t="s">
        <v>151</v>
      </c>
      <c r="BM193" s="24" t="s">
        <v>151</v>
      </c>
      <c r="BN193" s="24" t="s">
        <v>151</v>
      </c>
      <c r="BO193" s="24" t="s">
        <v>931</v>
      </c>
      <c r="BP193" s="24" t="s">
        <v>151</v>
      </c>
      <c r="BQ193" s="24" t="s">
        <v>1485</v>
      </c>
      <c r="BR193" s="24" t="s">
        <v>931</v>
      </c>
      <c r="BS193" s="24" t="s">
        <v>931</v>
      </c>
      <c r="BT193" s="24" t="s">
        <v>931</v>
      </c>
      <c r="BU193" s="24" t="s">
        <v>931</v>
      </c>
      <c r="BV193" s="23"/>
      <c r="BW193" s="23"/>
      <c r="BX193" s="23"/>
      <c r="BY193" s="24" t="s">
        <v>162</v>
      </c>
      <c r="BZ193" s="24" t="s">
        <v>170</v>
      </c>
      <c r="CA193" s="24" t="s">
        <v>176</v>
      </c>
      <c r="CB193" s="24" t="s">
        <v>184</v>
      </c>
      <c r="CC193" s="24" t="s">
        <v>1747</v>
      </c>
      <c r="CD193" s="24" t="s">
        <v>153</v>
      </c>
      <c r="CE193" s="24" t="s">
        <v>204</v>
      </c>
      <c r="CF193" s="24" t="s">
        <v>208</v>
      </c>
      <c r="CG193" s="24" t="s">
        <v>214</v>
      </c>
      <c r="CH193" s="24" t="s">
        <v>931</v>
      </c>
      <c r="CI193" s="23"/>
      <c r="CJ193" s="23"/>
      <c r="CK193" s="24">
        <v>1</v>
      </c>
      <c r="CL193" s="24">
        <v>1</v>
      </c>
      <c r="CM193" s="24">
        <v>1</v>
      </c>
      <c r="CN193" s="23"/>
    </row>
    <row r="194" spans="1:92" x14ac:dyDescent="0.2">
      <c r="A194" s="25">
        <v>42386.603777569442</v>
      </c>
      <c r="B194" s="24">
        <v>4</v>
      </c>
      <c r="C194" s="24">
        <v>5</v>
      </c>
      <c r="D194" s="24">
        <v>5</v>
      </c>
      <c r="E194" s="24">
        <v>5</v>
      </c>
      <c r="F194" s="24">
        <v>3</v>
      </c>
      <c r="G194" s="24">
        <v>5</v>
      </c>
      <c r="H194" s="24">
        <v>4</v>
      </c>
      <c r="I194" s="24">
        <v>5</v>
      </c>
      <c r="J194" s="24">
        <v>5</v>
      </c>
      <c r="K194" s="24">
        <v>2</v>
      </c>
      <c r="L194" s="24">
        <v>3</v>
      </c>
      <c r="M194" s="24">
        <v>3</v>
      </c>
      <c r="N194" s="24">
        <v>2</v>
      </c>
      <c r="O194" s="24">
        <v>5</v>
      </c>
      <c r="P194" s="24">
        <v>4</v>
      </c>
      <c r="Q194" s="24">
        <v>4</v>
      </c>
      <c r="R194" s="24">
        <v>5</v>
      </c>
      <c r="S194" s="24">
        <v>5</v>
      </c>
      <c r="T194" s="24">
        <v>5</v>
      </c>
      <c r="U194" s="23"/>
      <c r="V194" s="23"/>
      <c r="W194" s="24">
        <v>5</v>
      </c>
      <c r="X194" s="24">
        <v>5</v>
      </c>
      <c r="Y194" s="24">
        <v>5</v>
      </c>
      <c r="Z194" s="24">
        <v>3</v>
      </c>
      <c r="AA194" s="24">
        <v>5</v>
      </c>
      <c r="AB194" s="24">
        <v>5</v>
      </c>
      <c r="AC194" s="24">
        <v>4</v>
      </c>
      <c r="AD194" s="24">
        <v>5</v>
      </c>
      <c r="AE194" s="24">
        <v>5</v>
      </c>
      <c r="AF194" s="24">
        <v>5</v>
      </c>
      <c r="AG194" s="24">
        <v>5</v>
      </c>
      <c r="AH194" s="24">
        <v>5</v>
      </c>
      <c r="AI194" s="24">
        <v>5</v>
      </c>
      <c r="AJ194" s="24">
        <v>4</v>
      </c>
      <c r="AK194" s="24">
        <v>5</v>
      </c>
      <c r="AL194" s="24">
        <v>5</v>
      </c>
      <c r="AM194" s="24">
        <v>3</v>
      </c>
      <c r="AN194" s="24">
        <v>5</v>
      </c>
      <c r="AO194" s="24">
        <v>5</v>
      </c>
      <c r="AP194" s="24">
        <v>5</v>
      </c>
      <c r="AQ194" s="24">
        <v>5</v>
      </c>
      <c r="AR194" s="24">
        <v>3</v>
      </c>
      <c r="AS194" s="24">
        <v>4</v>
      </c>
      <c r="AT194" s="24">
        <v>4</v>
      </c>
      <c r="AU194" s="24">
        <v>3</v>
      </c>
      <c r="AV194" s="24">
        <v>5</v>
      </c>
      <c r="AW194" s="24">
        <v>5</v>
      </c>
      <c r="AX194" s="24">
        <v>5</v>
      </c>
      <c r="AY194" s="24">
        <v>4</v>
      </c>
      <c r="AZ194" s="24">
        <v>5</v>
      </c>
      <c r="BA194" s="24">
        <v>5</v>
      </c>
      <c r="BB194" s="23"/>
      <c r="BC194" s="23"/>
      <c r="BD194" s="23"/>
      <c r="BE194" s="24">
        <v>4</v>
      </c>
      <c r="BF194" s="24">
        <v>4</v>
      </c>
      <c r="BG194" s="24">
        <v>5</v>
      </c>
      <c r="BH194" s="24">
        <v>5</v>
      </c>
      <c r="BI194" s="24">
        <v>4</v>
      </c>
      <c r="BJ194" s="24">
        <v>5</v>
      </c>
      <c r="BK194" s="24" t="s">
        <v>931</v>
      </c>
      <c r="BL194" s="24" t="s">
        <v>931</v>
      </c>
      <c r="BM194" s="24" t="s">
        <v>151</v>
      </c>
      <c r="BN194" s="24" t="s">
        <v>931</v>
      </c>
      <c r="BO194" s="24" t="s">
        <v>151</v>
      </c>
      <c r="BP194" s="24" t="s">
        <v>151</v>
      </c>
      <c r="BQ194" s="24" t="s">
        <v>931</v>
      </c>
      <c r="BR194" s="24" t="s">
        <v>931</v>
      </c>
      <c r="BS194" s="24" t="s">
        <v>931</v>
      </c>
      <c r="BT194" s="24" t="s">
        <v>931</v>
      </c>
      <c r="BU194" s="24" t="s">
        <v>151</v>
      </c>
      <c r="BV194" s="24" t="s">
        <v>150</v>
      </c>
      <c r="BW194" s="24" t="s">
        <v>1572</v>
      </c>
      <c r="BX194" s="24" t="s">
        <v>1495</v>
      </c>
      <c r="BY194" s="24" t="s">
        <v>162</v>
      </c>
      <c r="BZ194" s="24" t="s">
        <v>169</v>
      </c>
      <c r="CA194" s="24" t="s">
        <v>176</v>
      </c>
      <c r="CB194" s="24" t="s">
        <v>183</v>
      </c>
      <c r="CC194" s="24" t="s">
        <v>1748</v>
      </c>
      <c r="CD194" s="24" t="s">
        <v>204</v>
      </c>
      <c r="CE194" s="24" t="s">
        <v>383</v>
      </c>
      <c r="CF194" s="24" t="s">
        <v>208</v>
      </c>
      <c r="CG194" s="24" t="s">
        <v>214</v>
      </c>
      <c r="CH194" s="24" t="s">
        <v>931</v>
      </c>
      <c r="CI194" s="23"/>
      <c r="CJ194" s="23"/>
      <c r="CK194" s="24">
        <v>5</v>
      </c>
      <c r="CL194" s="24">
        <v>5</v>
      </c>
      <c r="CM194" s="24">
        <v>4</v>
      </c>
      <c r="CN194" s="23"/>
    </row>
    <row r="195" spans="1:92" x14ac:dyDescent="0.2">
      <c r="A195" s="25">
        <v>42386.790504490738</v>
      </c>
      <c r="B195" s="24">
        <v>4</v>
      </c>
      <c r="C195" s="24">
        <v>5</v>
      </c>
      <c r="D195" s="24">
        <v>5</v>
      </c>
      <c r="E195" s="24">
        <v>5</v>
      </c>
      <c r="F195" s="24">
        <v>2</v>
      </c>
      <c r="G195" s="24">
        <v>5</v>
      </c>
      <c r="H195" s="24">
        <v>5</v>
      </c>
      <c r="I195" s="24">
        <v>3</v>
      </c>
      <c r="J195" s="24">
        <v>5</v>
      </c>
      <c r="K195" s="24">
        <v>3</v>
      </c>
      <c r="L195" s="24">
        <v>1</v>
      </c>
      <c r="M195" s="24">
        <v>4</v>
      </c>
      <c r="N195" s="24">
        <v>2</v>
      </c>
      <c r="O195" s="24">
        <v>1</v>
      </c>
      <c r="P195" s="24">
        <v>3</v>
      </c>
      <c r="Q195" s="24">
        <v>1</v>
      </c>
      <c r="R195" s="24">
        <v>2</v>
      </c>
      <c r="S195" s="24">
        <v>3</v>
      </c>
      <c r="T195" s="24">
        <v>1</v>
      </c>
      <c r="U195" s="23"/>
      <c r="V195" s="23"/>
      <c r="W195" s="24">
        <v>4</v>
      </c>
      <c r="X195" s="24">
        <v>3</v>
      </c>
      <c r="Y195" s="24">
        <v>5</v>
      </c>
      <c r="Z195" s="24">
        <v>2</v>
      </c>
      <c r="AA195" s="24">
        <v>5</v>
      </c>
      <c r="AB195" s="24">
        <v>3</v>
      </c>
      <c r="AC195" s="24">
        <v>1</v>
      </c>
      <c r="AD195" s="24">
        <v>2</v>
      </c>
      <c r="AE195" s="24">
        <v>2</v>
      </c>
      <c r="AF195" s="24">
        <v>3</v>
      </c>
      <c r="AG195" s="24">
        <v>4</v>
      </c>
      <c r="AH195" s="24">
        <v>5</v>
      </c>
      <c r="AI195" s="24">
        <v>3</v>
      </c>
      <c r="AJ195" s="24">
        <v>5</v>
      </c>
      <c r="AK195" s="24">
        <v>5</v>
      </c>
      <c r="AL195" s="24">
        <v>5</v>
      </c>
      <c r="AM195" s="24">
        <v>3</v>
      </c>
      <c r="AN195" s="24">
        <v>5</v>
      </c>
      <c r="AO195" s="24">
        <v>5</v>
      </c>
      <c r="AP195" s="24">
        <v>5</v>
      </c>
      <c r="AQ195" s="24">
        <v>5</v>
      </c>
      <c r="AR195" s="24">
        <v>3</v>
      </c>
      <c r="AS195" s="24">
        <v>1</v>
      </c>
      <c r="AT195" s="24">
        <v>4</v>
      </c>
      <c r="AU195" s="24">
        <v>1</v>
      </c>
      <c r="AV195" s="24">
        <v>1</v>
      </c>
      <c r="AW195" s="24">
        <v>2</v>
      </c>
      <c r="AX195" s="24">
        <v>1</v>
      </c>
      <c r="AY195" s="24">
        <v>2</v>
      </c>
      <c r="AZ195" s="24">
        <v>3</v>
      </c>
      <c r="BA195" s="24">
        <v>1</v>
      </c>
      <c r="BB195" s="23"/>
      <c r="BC195" s="23"/>
      <c r="BD195" s="23"/>
      <c r="BE195" s="24">
        <v>5</v>
      </c>
      <c r="BF195" s="24">
        <v>4</v>
      </c>
      <c r="BG195" s="24">
        <v>3</v>
      </c>
      <c r="BH195" s="24">
        <v>2</v>
      </c>
      <c r="BI195" s="24">
        <v>4</v>
      </c>
      <c r="BJ195" s="24">
        <v>4</v>
      </c>
      <c r="BK195" s="24" t="s">
        <v>151</v>
      </c>
      <c r="BL195" s="24" t="s">
        <v>151</v>
      </c>
      <c r="BM195" s="24" t="s">
        <v>151</v>
      </c>
      <c r="BN195" s="24" t="s">
        <v>151</v>
      </c>
      <c r="BO195" s="24" t="s">
        <v>151</v>
      </c>
      <c r="BP195" s="24" t="s">
        <v>931</v>
      </c>
      <c r="BQ195" s="24" t="s">
        <v>151</v>
      </c>
      <c r="BR195" s="24" t="s">
        <v>931</v>
      </c>
      <c r="BS195" s="24" t="s">
        <v>1485</v>
      </c>
      <c r="BT195" s="24" t="s">
        <v>1485</v>
      </c>
      <c r="BU195" s="24" t="s">
        <v>151</v>
      </c>
      <c r="BV195" s="24" t="s">
        <v>146</v>
      </c>
      <c r="BW195" s="24" t="s">
        <v>1749</v>
      </c>
      <c r="BX195" s="24" t="s">
        <v>1750</v>
      </c>
      <c r="BY195" s="24" t="s">
        <v>163</v>
      </c>
      <c r="BZ195" s="24" t="s">
        <v>171</v>
      </c>
      <c r="CA195" s="24" t="s">
        <v>176</v>
      </c>
      <c r="CB195" s="24" t="s">
        <v>183</v>
      </c>
      <c r="CC195" s="24" t="s">
        <v>1751</v>
      </c>
      <c r="CD195" s="24" t="s">
        <v>202</v>
      </c>
      <c r="CE195" s="24" t="s">
        <v>1752</v>
      </c>
      <c r="CF195" s="24" t="s">
        <v>208</v>
      </c>
      <c r="CG195" s="24" t="s">
        <v>214</v>
      </c>
      <c r="CH195" s="24" t="s">
        <v>1485</v>
      </c>
      <c r="CI195" s="23"/>
      <c r="CJ195" s="23"/>
      <c r="CK195" s="24">
        <v>1</v>
      </c>
      <c r="CL195" s="24">
        <v>3</v>
      </c>
      <c r="CM195" s="24">
        <v>3</v>
      </c>
      <c r="CN195" s="23"/>
    </row>
    <row r="196" spans="1:92" x14ac:dyDescent="0.2">
      <c r="A196" s="25">
        <v>42387.378089618054</v>
      </c>
      <c r="B196" s="24">
        <v>1</v>
      </c>
      <c r="C196" s="24">
        <v>5</v>
      </c>
      <c r="D196" s="24">
        <v>5</v>
      </c>
      <c r="E196" s="24">
        <v>5</v>
      </c>
      <c r="F196" s="24">
        <v>1</v>
      </c>
      <c r="G196" s="24">
        <v>3</v>
      </c>
      <c r="H196" s="24">
        <v>5</v>
      </c>
      <c r="I196" s="24">
        <v>5</v>
      </c>
      <c r="J196" s="24">
        <v>5</v>
      </c>
      <c r="K196" s="24">
        <v>3</v>
      </c>
      <c r="L196" s="24">
        <v>3</v>
      </c>
      <c r="M196" s="24">
        <v>3</v>
      </c>
      <c r="N196" s="24">
        <v>1</v>
      </c>
      <c r="O196" s="24">
        <v>3</v>
      </c>
      <c r="P196" s="24">
        <v>3</v>
      </c>
      <c r="Q196" s="24">
        <v>3</v>
      </c>
      <c r="R196" s="24">
        <v>5</v>
      </c>
      <c r="S196" s="24">
        <v>1</v>
      </c>
      <c r="T196" s="24">
        <v>1</v>
      </c>
      <c r="U196" s="23"/>
      <c r="V196" s="23"/>
      <c r="W196" s="24">
        <v>5</v>
      </c>
      <c r="X196" s="24">
        <v>4</v>
      </c>
      <c r="Y196" s="24">
        <v>3</v>
      </c>
      <c r="Z196" s="24">
        <v>4</v>
      </c>
      <c r="AA196" s="24">
        <v>3</v>
      </c>
      <c r="AB196" s="24">
        <v>2</v>
      </c>
      <c r="AC196" s="24">
        <v>5</v>
      </c>
      <c r="AD196" s="24">
        <v>2</v>
      </c>
      <c r="AE196" s="24">
        <v>4</v>
      </c>
      <c r="AF196" s="24">
        <v>3</v>
      </c>
      <c r="AG196" s="24">
        <v>3</v>
      </c>
      <c r="AH196" s="24">
        <v>3</v>
      </c>
      <c r="AI196" s="24">
        <v>4</v>
      </c>
      <c r="AJ196" s="24">
        <v>1</v>
      </c>
      <c r="AK196" s="24">
        <v>5</v>
      </c>
      <c r="AL196" s="24">
        <v>5</v>
      </c>
      <c r="AM196" s="24">
        <v>1</v>
      </c>
      <c r="AN196" s="24">
        <v>3</v>
      </c>
      <c r="AO196" s="24">
        <v>5</v>
      </c>
      <c r="AP196" s="24">
        <v>5</v>
      </c>
      <c r="AQ196" s="24">
        <v>5</v>
      </c>
      <c r="AR196" s="24">
        <v>3</v>
      </c>
      <c r="AS196" s="24">
        <v>1</v>
      </c>
      <c r="AT196" s="24">
        <v>3</v>
      </c>
      <c r="AU196" s="24">
        <v>1</v>
      </c>
      <c r="AV196" s="24">
        <v>3</v>
      </c>
      <c r="AW196" s="24">
        <v>5</v>
      </c>
      <c r="AX196" s="24">
        <v>3</v>
      </c>
      <c r="AY196" s="24">
        <v>5</v>
      </c>
      <c r="AZ196" s="24">
        <v>2</v>
      </c>
      <c r="BA196" s="24">
        <v>1</v>
      </c>
      <c r="BB196" s="23"/>
      <c r="BC196" s="23"/>
      <c r="BD196" s="23"/>
      <c r="BE196" s="24">
        <v>4</v>
      </c>
      <c r="BF196" s="24">
        <v>5</v>
      </c>
      <c r="BG196" s="24">
        <v>5</v>
      </c>
      <c r="BH196" s="24">
        <v>3</v>
      </c>
      <c r="BI196" s="24">
        <v>3</v>
      </c>
      <c r="BJ196" s="24">
        <v>3</v>
      </c>
      <c r="BK196" s="24" t="s">
        <v>151</v>
      </c>
      <c r="BL196" s="24" t="s">
        <v>151</v>
      </c>
      <c r="BM196" s="24" t="s">
        <v>151</v>
      </c>
      <c r="BN196" s="24" t="s">
        <v>151</v>
      </c>
      <c r="BO196" s="24" t="s">
        <v>151</v>
      </c>
      <c r="BP196" s="24" t="s">
        <v>931</v>
      </c>
      <c r="BQ196" s="24" t="s">
        <v>151</v>
      </c>
      <c r="BR196" s="24" t="s">
        <v>1485</v>
      </c>
      <c r="BS196" s="24" t="s">
        <v>1485</v>
      </c>
      <c r="BT196" s="24" t="s">
        <v>1485</v>
      </c>
      <c r="BU196" s="24" t="s">
        <v>151</v>
      </c>
      <c r="BV196" s="24" t="s">
        <v>1486</v>
      </c>
      <c r="BW196" s="24" t="s">
        <v>1488</v>
      </c>
      <c r="BX196" s="24" t="s">
        <v>1495</v>
      </c>
      <c r="BY196" s="24" t="s">
        <v>163</v>
      </c>
      <c r="BZ196" s="24" t="s">
        <v>170</v>
      </c>
      <c r="CA196" s="24" t="s">
        <v>176</v>
      </c>
      <c r="CB196" s="24" t="s">
        <v>183</v>
      </c>
      <c r="CC196" s="24" t="s">
        <v>345</v>
      </c>
      <c r="CD196" s="24" t="s">
        <v>203</v>
      </c>
      <c r="CE196" s="24" t="s">
        <v>1731</v>
      </c>
      <c r="CF196" s="24" t="s">
        <v>208</v>
      </c>
      <c r="CG196" s="24" t="s">
        <v>214</v>
      </c>
      <c r="CH196" s="24" t="s">
        <v>1485</v>
      </c>
      <c r="CI196" s="23"/>
      <c r="CJ196" s="24" t="s">
        <v>1753</v>
      </c>
      <c r="CK196" s="24">
        <v>5</v>
      </c>
      <c r="CL196" s="24">
        <v>5</v>
      </c>
      <c r="CM196" s="24">
        <v>1</v>
      </c>
      <c r="CN196" s="23"/>
    </row>
    <row r="197" spans="1:92" x14ac:dyDescent="0.2">
      <c r="A197" s="25">
        <v>42387.394416215277</v>
      </c>
      <c r="B197" s="24">
        <v>1</v>
      </c>
      <c r="C197" s="24">
        <v>5</v>
      </c>
      <c r="D197" s="24">
        <v>4</v>
      </c>
      <c r="E197" s="24">
        <v>1</v>
      </c>
      <c r="F197" s="24">
        <v>1</v>
      </c>
      <c r="G197" s="24">
        <v>5</v>
      </c>
      <c r="H197" s="24">
        <v>1</v>
      </c>
      <c r="I197" s="24">
        <v>5</v>
      </c>
      <c r="J197" s="24">
        <v>5</v>
      </c>
      <c r="K197" s="24">
        <v>2</v>
      </c>
      <c r="L197" s="24">
        <v>3</v>
      </c>
      <c r="M197" s="24">
        <v>1</v>
      </c>
      <c r="N197" s="24">
        <v>1</v>
      </c>
      <c r="O197" s="24">
        <v>5</v>
      </c>
      <c r="P197" s="24">
        <v>1</v>
      </c>
      <c r="Q197" s="24">
        <v>2</v>
      </c>
      <c r="R197" s="24">
        <v>5</v>
      </c>
      <c r="S197" s="24">
        <v>1</v>
      </c>
      <c r="T197" s="24">
        <v>2</v>
      </c>
      <c r="U197" s="23"/>
      <c r="V197" s="23"/>
      <c r="W197" s="24">
        <v>5</v>
      </c>
      <c r="X197" s="24">
        <v>4</v>
      </c>
      <c r="Y197" s="24">
        <v>5</v>
      </c>
      <c r="Z197" s="24">
        <v>4</v>
      </c>
      <c r="AA197" s="24">
        <v>4</v>
      </c>
      <c r="AB197" s="24">
        <v>5</v>
      </c>
      <c r="AC197" s="24">
        <v>4</v>
      </c>
      <c r="AD197" s="24">
        <v>1</v>
      </c>
      <c r="AE197" s="24">
        <v>2</v>
      </c>
      <c r="AF197" s="24">
        <v>1</v>
      </c>
      <c r="AG197" s="24">
        <v>1</v>
      </c>
      <c r="AH197" s="24">
        <v>5</v>
      </c>
      <c r="AI197" s="24">
        <v>5</v>
      </c>
      <c r="AJ197" s="24">
        <v>2</v>
      </c>
      <c r="AK197" s="24">
        <v>5</v>
      </c>
      <c r="AL197" s="24">
        <v>2</v>
      </c>
      <c r="AM197" s="24">
        <v>1</v>
      </c>
      <c r="AN197" s="24">
        <v>5</v>
      </c>
      <c r="AO197" s="24">
        <v>1</v>
      </c>
      <c r="AP197" s="24">
        <v>5</v>
      </c>
      <c r="AQ197" s="24">
        <v>5</v>
      </c>
      <c r="AR197" s="24">
        <v>2</v>
      </c>
      <c r="AS197" s="24">
        <v>2</v>
      </c>
      <c r="AT197" s="24">
        <v>2</v>
      </c>
      <c r="AU197" s="24">
        <v>3</v>
      </c>
      <c r="AV197" s="24">
        <v>5</v>
      </c>
      <c r="AW197" s="24">
        <v>1</v>
      </c>
      <c r="AX197" s="24">
        <v>2</v>
      </c>
      <c r="AY197" s="24">
        <v>5</v>
      </c>
      <c r="AZ197" s="24">
        <v>1</v>
      </c>
      <c r="BA197" s="24">
        <v>2</v>
      </c>
      <c r="BB197" s="23"/>
      <c r="BC197" s="23"/>
      <c r="BD197" s="23"/>
      <c r="BE197" s="24">
        <v>5</v>
      </c>
      <c r="BF197" s="24">
        <v>5</v>
      </c>
      <c r="BG197" s="24">
        <v>3</v>
      </c>
      <c r="BH197" s="24">
        <v>4</v>
      </c>
      <c r="BI197" s="24">
        <v>3</v>
      </c>
      <c r="BJ197" s="24">
        <v>5</v>
      </c>
      <c r="BK197" s="24" t="s">
        <v>931</v>
      </c>
      <c r="BL197" s="24" t="s">
        <v>931</v>
      </c>
      <c r="BM197" s="24" t="s">
        <v>151</v>
      </c>
      <c r="BN197" s="24" t="s">
        <v>151</v>
      </c>
      <c r="BO197" s="24" t="s">
        <v>151</v>
      </c>
      <c r="BP197" s="24" t="s">
        <v>151</v>
      </c>
      <c r="BQ197" s="24" t="s">
        <v>931</v>
      </c>
      <c r="BR197" s="24" t="s">
        <v>931</v>
      </c>
      <c r="BS197" s="24" t="s">
        <v>151</v>
      </c>
      <c r="BT197" s="24" t="s">
        <v>151</v>
      </c>
      <c r="BU197" s="24" t="s">
        <v>151</v>
      </c>
      <c r="BV197" s="24" t="s">
        <v>1486</v>
      </c>
      <c r="BW197" s="24" t="s">
        <v>1488</v>
      </c>
      <c r="BX197" s="24" t="s">
        <v>1495</v>
      </c>
      <c r="BY197" s="24" t="s">
        <v>163</v>
      </c>
      <c r="BZ197" s="24" t="s">
        <v>170</v>
      </c>
      <c r="CA197" s="24" t="s">
        <v>176</v>
      </c>
      <c r="CB197" s="24" t="s">
        <v>183</v>
      </c>
      <c r="CC197" s="24" t="s">
        <v>1754</v>
      </c>
      <c r="CD197" s="24" t="s">
        <v>192</v>
      </c>
      <c r="CE197" s="24" t="s">
        <v>569</v>
      </c>
      <c r="CF197" s="24" t="s">
        <v>208</v>
      </c>
      <c r="CG197" s="24" t="s">
        <v>214</v>
      </c>
      <c r="CH197" s="24" t="s">
        <v>151</v>
      </c>
      <c r="CI197" s="23"/>
      <c r="CJ197" s="23"/>
      <c r="CK197" s="24">
        <v>2</v>
      </c>
      <c r="CL197" s="24">
        <v>3</v>
      </c>
      <c r="CM197" s="24">
        <v>2</v>
      </c>
      <c r="CN197" s="23"/>
    </row>
  </sheetData>
  <pageMargins left="0.7" right="0.7" top="0.75" bottom="0.75" header="0.3" footer="0.3"/>
  <tableParts count="1">
    <tablePart r:id="rId1"/>
  </tablePart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CG251"/>
  <sheetViews>
    <sheetView topLeftCell="M1" workbookViewId="0">
      <pane ySplit="1" topLeftCell="A2" activePane="bottomLeft" state="frozen"/>
      <selection pane="bottomLeft" activeCell="V1" sqref="V1"/>
    </sheetView>
  </sheetViews>
  <sheetFormatPr defaultColWidth="14.42578125" defaultRowHeight="15.75" customHeight="1" x14ac:dyDescent="0.2"/>
  <cols>
    <col min="1" max="1" width="15.7109375" style="15" customWidth="1"/>
    <col min="2" max="22" width="19.7109375" customWidth="1"/>
    <col min="23" max="35" width="22.85546875" customWidth="1"/>
    <col min="36" max="56" width="22.140625" customWidth="1"/>
    <col min="57" max="62" width="20" customWidth="1"/>
    <col min="63" max="72" width="20.140625" customWidth="1"/>
    <col min="73" max="76" width="19" customWidth="1"/>
    <col min="77" max="82" width="15.140625" customWidth="1"/>
    <col min="83" max="84" width="19.140625" customWidth="1"/>
    <col min="85" max="85" width="29.5703125" customWidth="1"/>
  </cols>
  <sheetData>
    <row r="1" spans="1:85" s="10" customFormat="1" ht="114.75" x14ac:dyDescent="0.2">
      <c r="A1" s="13" t="s">
        <v>219</v>
      </c>
      <c r="B1" s="11" t="s">
        <v>1755</v>
      </c>
      <c r="C1" s="10" t="s">
        <v>1756</v>
      </c>
      <c r="D1" s="10" t="s">
        <v>223</v>
      </c>
      <c r="E1" s="10" t="s">
        <v>224</v>
      </c>
      <c r="F1" s="10" t="s">
        <v>225</v>
      </c>
      <c r="G1" s="10" t="s">
        <v>226</v>
      </c>
      <c r="H1" s="10" t="s">
        <v>227</v>
      </c>
      <c r="I1" s="10" t="s">
        <v>876</v>
      </c>
      <c r="J1" s="10" t="s">
        <v>1757</v>
      </c>
      <c r="K1" s="10" t="s">
        <v>230</v>
      </c>
      <c r="L1" s="10" t="s">
        <v>1450</v>
      </c>
      <c r="M1" s="10" t="s">
        <v>1758</v>
      </c>
      <c r="N1" s="10" t="s">
        <v>878</v>
      </c>
      <c r="O1" s="10" t="s">
        <v>1451</v>
      </c>
      <c r="P1" s="10" t="s">
        <v>234</v>
      </c>
      <c r="Q1" s="10" t="s">
        <v>1452</v>
      </c>
      <c r="R1" s="10" t="s">
        <v>236</v>
      </c>
      <c r="S1" s="10" t="s">
        <v>1759</v>
      </c>
      <c r="T1" s="10" t="s">
        <v>1453</v>
      </c>
      <c r="U1" s="10" t="s">
        <v>1454</v>
      </c>
      <c r="V1" s="10" t="s">
        <v>1760</v>
      </c>
      <c r="W1" s="12" t="s">
        <v>241</v>
      </c>
      <c r="X1" s="12" t="s">
        <v>242</v>
      </c>
      <c r="Y1" s="12" t="s">
        <v>243</v>
      </c>
      <c r="Z1" s="12" t="s">
        <v>244</v>
      </c>
      <c r="AA1" s="12" t="s">
        <v>245</v>
      </c>
      <c r="AB1" s="12" t="s">
        <v>246</v>
      </c>
      <c r="AC1" s="12" t="s">
        <v>247</v>
      </c>
      <c r="AD1" s="12" t="s">
        <v>248</v>
      </c>
      <c r="AE1" s="12" t="s">
        <v>249</v>
      </c>
      <c r="AF1" s="12" t="s">
        <v>250</v>
      </c>
      <c r="AG1" s="12" t="s">
        <v>251</v>
      </c>
      <c r="AH1" s="12" t="s">
        <v>252</v>
      </c>
      <c r="AI1" s="12" t="s">
        <v>253</v>
      </c>
      <c r="AJ1" s="12" t="s">
        <v>1761</v>
      </c>
      <c r="AK1" s="12" t="s">
        <v>1762</v>
      </c>
      <c r="AL1" s="12" t="s">
        <v>257</v>
      </c>
      <c r="AM1" s="12" t="s">
        <v>258</v>
      </c>
      <c r="AN1" s="12" t="s">
        <v>259</v>
      </c>
      <c r="AO1" s="12" t="s">
        <v>260</v>
      </c>
      <c r="AP1" s="12" t="s">
        <v>261</v>
      </c>
      <c r="AQ1" s="12" t="s">
        <v>879</v>
      </c>
      <c r="AR1" s="12" t="s">
        <v>1763</v>
      </c>
      <c r="AS1" s="12" t="s">
        <v>264</v>
      </c>
      <c r="AT1" s="12" t="s">
        <v>1457</v>
      </c>
      <c r="AU1" s="12" t="s">
        <v>1764</v>
      </c>
      <c r="AV1" s="12" t="s">
        <v>881</v>
      </c>
      <c r="AW1" s="12" t="s">
        <v>1458</v>
      </c>
      <c r="AX1" s="12" t="s">
        <v>268</v>
      </c>
      <c r="AY1" s="12" t="s">
        <v>1459</v>
      </c>
      <c r="AZ1" s="12" t="s">
        <v>270</v>
      </c>
      <c r="BA1" s="12" t="s">
        <v>1765</v>
      </c>
      <c r="BB1" s="12" t="s">
        <v>1460</v>
      </c>
      <c r="BC1" s="12" t="s">
        <v>1461</v>
      </c>
      <c r="BD1" s="12" t="s">
        <v>1766</v>
      </c>
      <c r="BE1" s="10" t="s">
        <v>1767</v>
      </c>
      <c r="BF1" s="10" t="s">
        <v>1768</v>
      </c>
      <c r="BG1" s="10" t="s">
        <v>1769</v>
      </c>
      <c r="BH1" s="10" t="s">
        <v>1770</v>
      </c>
      <c r="BI1" s="10" t="s">
        <v>1771</v>
      </c>
      <c r="BJ1" s="10" t="s">
        <v>1772</v>
      </c>
      <c r="BK1" s="10" t="s">
        <v>1773</v>
      </c>
      <c r="BL1" s="10" t="s">
        <v>1774</v>
      </c>
      <c r="BM1" s="10" t="s">
        <v>1473</v>
      </c>
      <c r="BN1" s="10" t="s">
        <v>1775</v>
      </c>
      <c r="BO1" s="10" t="s">
        <v>1476</v>
      </c>
      <c r="BP1" s="10" t="s">
        <v>1776</v>
      </c>
      <c r="BQ1" s="10" t="s">
        <v>1478</v>
      </c>
      <c r="BR1" s="10" t="s">
        <v>1479</v>
      </c>
      <c r="BS1" s="10" t="s">
        <v>1480</v>
      </c>
      <c r="BT1" s="10" t="s">
        <v>1482</v>
      </c>
      <c r="BU1" s="10" t="s">
        <v>898</v>
      </c>
      <c r="BV1" s="10" t="s">
        <v>141</v>
      </c>
      <c r="BW1" s="10" t="s">
        <v>1777</v>
      </c>
      <c r="BX1" s="10" t="s">
        <v>901</v>
      </c>
      <c r="BY1" s="10" t="s">
        <v>161</v>
      </c>
      <c r="BZ1" s="10" t="s">
        <v>166</v>
      </c>
      <c r="CA1" s="10" t="s">
        <v>174</v>
      </c>
      <c r="CB1" s="10" t="s">
        <v>182</v>
      </c>
      <c r="CC1" s="10" t="s">
        <v>293</v>
      </c>
      <c r="CD1" s="10" t="s">
        <v>201</v>
      </c>
      <c r="CE1" s="10" t="s">
        <v>206</v>
      </c>
      <c r="CF1" s="10" t="s">
        <v>207</v>
      </c>
      <c r="CG1" s="10" t="s">
        <v>213</v>
      </c>
    </row>
    <row r="2" spans="1:85" ht="15.75" customHeight="1" x14ac:dyDescent="0.2">
      <c r="A2" s="14">
        <v>41976.577047002313</v>
      </c>
      <c r="B2" s="1">
        <v>3</v>
      </c>
      <c r="C2" s="1">
        <v>5</v>
      </c>
      <c r="D2" s="1">
        <v>2</v>
      </c>
      <c r="E2" s="1">
        <v>3</v>
      </c>
      <c r="F2" s="1">
        <v>4</v>
      </c>
      <c r="G2" s="1">
        <v>4</v>
      </c>
      <c r="H2" s="1">
        <v>4</v>
      </c>
      <c r="I2" s="1">
        <v>4</v>
      </c>
      <c r="J2" s="1">
        <v>3</v>
      </c>
      <c r="K2" s="1">
        <v>2</v>
      </c>
      <c r="L2" s="1">
        <v>4</v>
      </c>
      <c r="M2" s="1">
        <v>5</v>
      </c>
      <c r="N2" s="1">
        <v>1</v>
      </c>
      <c r="O2" s="1">
        <v>4</v>
      </c>
      <c r="P2" s="1">
        <v>3</v>
      </c>
      <c r="Q2" s="1">
        <v>5</v>
      </c>
      <c r="R2" s="1">
        <v>5</v>
      </c>
      <c r="S2" s="1">
        <v>5</v>
      </c>
      <c r="T2" s="1">
        <v>3</v>
      </c>
      <c r="U2" s="1">
        <v>2</v>
      </c>
      <c r="V2" s="1">
        <v>4</v>
      </c>
      <c r="W2" s="1">
        <v>4</v>
      </c>
      <c r="X2" s="1">
        <v>3</v>
      </c>
      <c r="Y2" s="1">
        <v>4</v>
      </c>
      <c r="Z2" s="1">
        <v>3</v>
      </c>
      <c r="AA2" s="1">
        <v>4</v>
      </c>
      <c r="AB2" s="1">
        <v>2</v>
      </c>
      <c r="AC2" s="1">
        <v>5</v>
      </c>
      <c r="AD2" s="1">
        <v>3</v>
      </c>
      <c r="AE2" s="1">
        <v>1</v>
      </c>
      <c r="AF2" s="1">
        <v>3</v>
      </c>
      <c r="AG2" s="1">
        <v>4</v>
      </c>
      <c r="AH2" s="1">
        <v>5</v>
      </c>
      <c r="AI2" s="1">
        <v>4</v>
      </c>
      <c r="AJ2" s="1">
        <v>3</v>
      </c>
      <c r="AK2" s="1">
        <v>5</v>
      </c>
      <c r="AL2" s="1">
        <v>2</v>
      </c>
      <c r="AM2" s="1">
        <v>3</v>
      </c>
      <c r="AN2" s="1">
        <v>5</v>
      </c>
      <c r="AO2" s="1">
        <v>3</v>
      </c>
      <c r="AP2" s="1">
        <v>3</v>
      </c>
      <c r="AQ2" s="1">
        <v>3</v>
      </c>
      <c r="AR2" s="1">
        <v>3</v>
      </c>
      <c r="AS2" s="1">
        <v>3</v>
      </c>
      <c r="AT2" s="1">
        <v>4</v>
      </c>
      <c r="AU2" s="1">
        <v>3</v>
      </c>
      <c r="AV2" s="1">
        <v>1</v>
      </c>
      <c r="AW2" s="1">
        <v>2</v>
      </c>
      <c r="AX2" s="1">
        <v>3</v>
      </c>
      <c r="AY2" s="1">
        <v>5</v>
      </c>
      <c r="AZ2" s="1">
        <v>5</v>
      </c>
      <c r="BA2" s="1">
        <v>5</v>
      </c>
      <c r="BB2" s="1">
        <v>3</v>
      </c>
      <c r="BC2" s="1">
        <v>1</v>
      </c>
      <c r="BD2" s="1">
        <v>5</v>
      </c>
      <c r="BE2" s="1" t="s">
        <v>1778</v>
      </c>
      <c r="BF2" s="1" t="s">
        <v>1779</v>
      </c>
      <c r="BG2" s="1" t="s">
        <v>1780</v>
      </c>
      <c r="BH2" s="1" t="s">
        <v>1781</v>
      </c>
      <c r="BI2" s="1" t="s">
        <v>1782</v>
      </c>
      <c r="BJ2" s="1" t="s">
        <v>1783</v>
      </c>
      <c r="BK2" s="1" t="s">
        <v>151</v>
      </c>
      <c r="BL2" s="1" t="s">
        <v>151</v>
      </c>
      <c r="BM2" s="1" t="s">
        <v>151</v>
      </c>
      <c r="BN2" s="1" t="s">
        <v>151</v>
      </c>
      <c r="BO2" s="1" t="s">
        <v>151</v>
      </c>
      <c r="BP2" s="1" t="s">
        <v>931</v>
      </c>
      <c r="BQ2" s="1" t="s">
        <v>151</v>
      </c>
      <c r="BR2" s="1" t="s">
        <v>151</v>
      </c>
      <c r="BS2" s="1" t="s">
        <v>151</v>
      </c>
      <c r="BT2" s="1" t="s">
        <v>151</v>
      </c>
      <c r="BU2" s="1" t="s">
        <v>151</v>
      </c>
      <c r="BV2" s="1" t="s">
        <v>150</v>
      </c>
      <c r="BW2" s="1" t="s">
        <v>1488</v>
      </c>
      <c r="BX2" s="1" t="s">
        <v>1495</v>
      </c>
      <c r="BY2" s="1" t="s">
        <v>162</v>
      </c>
      <c r="BZ2" s="1" t="s">
        <v>169</v>
      </c>
      <c r="CA2" s="1" t="s">
        <v>176</v>
      </c>
      <c r="CB2" s="1" t="s">
        <v>183</v>
      </c>
      <c r="CC2" s="1" t="s">
        <v>345</v>
      </c>
      <c r="CD2" s="1" t="s">
        <v>1784</v>
      </c>
      <c r="CE2" s="1" t="s">
        <v>968</v>
      </c>
      <c r="CF2" s="1" t="s">
        <v>208</v>
      </c>
      <c r="CG2" s="1" t="s">
        <v>214</v>
      </c>
    </row>
    <row r="3" spans="1:85" ht="15.75" customHeight="1" x14ac:dyDescent="0.2">
      <c r="A3" s="14">
        <v>41976.591282777779</v>
      </c>
      <c r="B3" s="1">
        <v>3</v>
      </c>
      <c r="C3" s="1">
        <v>3</v>
      </c>
      <c r="D3" s="1">
        <v>5</v>
      </c>
      <c r="E3" s="1">
        <v>4</v>
      </c>
      <c r="F3" s="1">
        <v>5</v>
      </c>
      <c r="G3" s="1">
        <v>3</v>
      </c>
      <c r="H3" s="1">
        <v>3</v>
      </c>
      <c r="I3" s="1">
        <v>2</v>
      </c>
      <c r="J3" s="1">
        <v>3</v>
      </c>
      <c r="K3" s="1">
        <v>3</v>
      </c>
      <c r="L3" s="1">
        <v>3</v>
      </c>
      <c r="M3" s="1">
        <v>4</v>
      </c>
      <c r="N3" s="1">
        <v>3</v>
      </c>
      <c r="O3" s="1">
        <v>5</v>
      </c>
      <c r="P3" s="1">
        <v>3</v>
      </c>
      <c r="Q3" s="1">
        <v>2</v>
      </c>
      <c r="R3" s="1">
        <v>3</v>
      </c>
      <c r="S3" s="1">
        <v>4</v>
      </c>
      <c r="T3" s="1">
        <v>3</v>
      </c>
      <c r="U3" s="1">
        <v>3</v>
      </c>
      <c r="V3" s="1">
        <v>5</v>
      </c>
      <c r="W3" s="1">
        <v>2</v>
      </c>
      <c r="X3" s="1">
        <v>3</v>
      </c>
      <c r="Y3" s="1">
        <v>3</v>
      </c>
      <c r="Z3" s="1">
        <v>4</v>
      </c>
      <c r="AA3" s="1">
        <v>3</v>
      </c>
      <c r="AB3" s="1">
        <v>3</v>
      </c>
      <c r="AC3" s="1">
        <v>3</v>
      </c>
      <c r="AD3" s="1">
        <v>4</v>
      </c>
      <c r="AE3" s="1">
        <v>3</v>
      </c>
      <c r="AF3" s="1">
        <v>3</v>
      </c>
      <c r="AG3" s="1">
        <v>3</v>
      </c>
      <c r="AH3" s="1">
        <v>4</v>
      </c>
      <c r="AI3" s="1">
        <v>4</v>
      </c>
      <c r="AJ3" s="1">
        <v>2</v>
      </c>
      <c r="AK3" s="1">
        <v>3</v>
      </c>
      <c r="AL3" s="1">
        <v>5</v>
      </c>
      <c r="AM3" s="1">
        <v>5</v>
      </c>
      <c r="AN3" s="1">
        <v>5</v>
      </c>
      <c r="AO3" s="1">
        <v>4</v>
      </c>
      <c r="AP3" s="1">
        <v>4</v>
      </c>
      <c r="AQ3" s="1">
        <v>3</v>
      </c>
      <c r="AR3" s="1">
        <v>3</v>
      </c>
      <c r="AS3" s="1">
        <v>4</v>
      </c>
      <c r="AT3" s="1">
        <v>5</v>
      </c>
      <c r="AU3" s="1">
        <v>2</v>
      </c>
      <c r="AV3" s="1">
        <v>2</v>
      </c>
      <c r="AW3" s="1">
        <v>4</v>
      </c>
      <c r="AX3" s="1">
        <v>4</v>
      </c>
      <c r="AY3" s="1">
        <v>4</v>
      </c>
      <c r="AZ3" s="1">
        <v>3</v>
      </c>
      <c r="BA3" s="1">
        <v>4</v>
      </c>
      <c r="BB3" s="1">
        <v>3</v>
      </c>
      <c r="BC3" s="1">
        <v>2</v>
      </c>
      <c r="BD3" s="1">
        <v>5</v>
      </c>
      <c r="BE3" s="1" t="s">
        <v>1779</v>
      </c>
      <c r="BF3" s="1" t="s">
        <v>1780</v>
      </c>
      <c r="BG3" s="1" t="s">
        <v>5</v>
      </c>
      <c r="BH3" s="1" t="s">
        <v>5</v>
      </c>
      <c r="BI3" s="1" t="s">
        <v>1778</v>
      </c>
      <c r="BJ3" s="1" t="s">
        <v>1781</v>
      </c>
      <c r="BK3" s="1" t="s">
        <v>1785</v>
      </c>
      <c r="BL3" s="1" t="s">
        <v>1785</v>
      </c>
      <c r="BM3" s="1" t="s">
        <v>151</v>
      </c>
      <c r="BN3" s="1" t="s">
        <v>1485</v>
      </c>
      <c r="BO3" s="1" t="s">
        <v>1485</v>
      </c>
      <c r="BP3" s="1" t="s">
        <v>1485</v>
      </c>
      <c r="BQ3" s="1" t="s">
        <v>5</v>
      </c>
      <c r="BR3" s="1" t="s">
        <v>5</v>
      </c>
      <c r="BS3" s="1" t="s">
        <v>5</v>
      </c>
      <c r="BT3" s="1" t="s">
        <v>5</v>
      </c>
      <c r="BU3" s="1" t="s">
        <v>931</v>
      </c>
      <c r="BY3" s="1" t="s">
        <v>162</v>
      </c>
      <c r="BZ3" s="1" t="s">
        <v>171</v>
      </c>
      <c r="CA3" s="1" t="s">
        <v>178</v>
      </c>
      <c r="CB3" s="1" t="s">
        <v>183</v>
      </c>
      <c r="CC3" s="1" t="s">
        <v>1786</v>
      </c>
      <c r="CD3" s="1" t="s">
        <v>202</v>
      </c>
      <c r="CE3" s="1" t="s">
        <v>528</v>
      </c>
      <c r="CF3" s="1" t="s">
        <v>208</v>
      </c>
      <c r="CG3" s="1" t="s">
        <v>214</v>
      </c>
    </row>
    <row r="4" spans="1:85" ht="15.75" customHeight="1" x14ac:dyDescent="0.2">
      <c r="A4" s="14">
        <v>41976.594638587965</v>
      </c>
      <c r="B4" s="1">
        <v>4</v>
      </c>
      <c r="C4" s="1">
        <v>5</v>
      </c>
      <c r="D4" s="1">
        <v>1</v>
      </c>
      <c r="E4" s="1">
        <v>1</v>
      </c>
      <c r="F4" s="1">
        <v>5</v>
      </c>
      <c r="G4" s="1">
        <v>3</v>
      </c>
      <c r="H4" s="1">
        <v>2</v>
      </c>
      <c r="I4" s="1">
        <v>1</v>
      </c>
      <c r="J4" s="1">
        <v>3</v>
      </c>
      <c r="K4" s="1">
        <v>4</v>
      </c>
      <c r="L4" s="1">
        <v>1</v>
      </c>
      <c r="M4" s="1">
        <v>1</v>
      </c>
      <c r="N4" s="1">
        <v>1</v>
      </c>
      <c r="O4" s="1">
        <v>4</v>
      </c>
      <c r="P4" s="1">
        <v>1</v>
      </c>
      <c r="Q4" s="1">
        <v>4</v>
      </c>
      <c r="R4" s="1">
        <v>4</v>
      </c>
      <c r="S4" s="1">
        <v>4</v>
      </c>
      <c r="T4" s="1">
        <v>1</v>
      </c>
      <c r="U4" s="1">
        <v>3</v>
      </c>
      <c r="V4" s="1">
        <v>3</v>
      </c>
      <c r="W4" s="1">
        <v>5</v>
      </c>
      <c r="X4" s="1">
        <v>1</v>
      </c>
      <c r="Y4" s="1">
        <v>5</v>
      </c>
      <c r="Z4" s="1">
        <v>2</v>
      </c>
      <c r="AA4" s="1">
        <v>5</v>
      </c>
      <c r="AB4" s="1">
        <v>4</v>
      </c>
      <c r="AC4" s="1">
        <v>5</v>
      </c>
      <c r="AD4" s="1">
        <v>3</v>
      </c>
      <c r="AE4" s="1">
        <v>4</v>
      </c>
      <c r="AF4" s="1">
        <v>3</v>
      </c>
      <c r="AG4" s="1">
        <v>3</v>
      </c>
      <c r="AH4" s="1">
        <v>5</v>
      </c>
      <c r="AI4" s="1">
        <v>4</v>
      </c>
      <c r="AJ4" s="1">
        <v>4</v>
      </c>
      <c r="AK4" s="1">
        <v>5</v>
      </c>
      <c r="AL4" s="1">
        <v>1</v>
      </c>
      <c r="AM4" s="1">
        <v>1</v>
      </c>
      <c r="AN4" s="1">
        <v>5</v>
      </c>
      <c r="AO4" s="1">
        <v>3</v>
      </c>
      <c r="AP4" s="1">
        <v>2</v>
      </c>
      <c r="AQ4" s="1">
        <v>1</v>
      </c>
      <c r="AR4" s="1">
        <v>4</v>
      </c>
      <c r="AS4" s="1">
        <v>4</v>
      </c>
      <c r="AT4" s="1">
        <v>2</v>
      </c>
      <c r="AU4" s="1">
        <v>1</v>
      </c>
      <c r="AV4" s="1">
        <v>1</v>
      </c>
      <c r="AW4" s="1">
        <v>4</v>
      </c>
      <c r="AX4" s="1">
        <v>1</v>
      </c>
      <c r="AY4" s="1">
        <v>4</v>
      </c>
      <c r="AZ4" s="1">
        <v>4</v>
      </c>
      <c r="BA4" s="1">
        <v>4</v>
      </c>
      <c r="BB4" s="1">
        <v>1</v>
      </c>
      <c r="BC4" s="1">
        <v>3</v>
      </c>
      <c r="BD4" s="1">
        <v>4</v>
      </c>
      <c r="BE4" s="1" t="s">
        <v>1781</v>
      </c>
      <c r="BF4" s="1" t="s">
        <v>1778</v>
      </c>
      <c r="BG4" s="1" t="s">
        <v>1779</v>
      </c>
      <c r="BH4" s="1" t="s">
        <v>1780</v>
      </c>
      <c r="BI4" s="1" t="s">
        <v>1783</v>
      </c>
      <c r="BJ4" s="1" t="s">
        <v>1782</v>
      </c>
      <c r="BK4" s="1" t="s">
        <v>931</v>
      </c>
      <c r="BL4" s="1" t="s">
        <v>1485</v>
      </c>
      <c r="BM4" s="1" t="s">
        <v>1485</v>
      </c>
      <c r="BN4" s="1" t="s">
        <v>1485</v>
      </c>
      <c r="BO4" s="1" t="s">
        <v>1485</v>
      </c>
      <c r="BP4" s="1" t="s">
        <v>1485</v>
      </c>
      <c r="BQ4" s="1" t="s">
        <v>1485</v>
      </c>
      <c r="BR4" s="1" t="s">
        <v>151</v>
      </c>
      <c r="BS4" s="1" t="s">
        <v>151</v>
      </c>
      <c r="BT4" s="1" t="s">
        <v>151</v>
      </c>
      <c r="BU4" s="1" t="s">
        <v>931</v>
      </c>
      <c r="BY4" s="1" t="s">
        <v>163</v>
      </c>
      <c r="BZ4" s="1" t="s">
        <v>170</v>
      </c>
      <c r="CA4" s="1" t="s">
        <v>176</v>
      </c>
      <c r="CB4" s="1" t="s">
        <v>183</v>
      </c>
      <c r="CC4" s="1" t="s">
        <v>301</v>
      </c>
      <c r="CD4" s="1" t="s">
        <v>192</v>
      </c>
      <c r="CE4" s="1" t="s">
        <v>386</v>
      </c>
      <c r="CF4" s="1" t="s">
        <v>208</v>
      </c>
      <c r="CG4" s="1" t="s">
        <v>214</v>
      </c>
    </row>
    <row r="5" spans="1:85" ht="15.75" customHeight="1" x14ac:dyDescent="0.2">
      <c r="A5" s="14">
        <v>41976.621003645829</v>
      </c>
      <c r="B5" s="1">
        <v>3</v>
      </c>
      <c r="C5" s="1">
        <v>1</v>
      </c>
      <c r="D5" s="1">
        <v>4</v>
      </c>
      <c r="E5" s="1">
        <v>3</v>
      </c>
      <c r="F5" s="1">
        <v>3</v>
      </c>
      <c r="G5" s="1">
        <v>1</v>
      </c>
      <c r="H5" s="1">
        <v>1</v>
      </c>
      <c r="I5" s="1">
        <v>1</v>
      </c>
      <c r="J5" s="1">
        <v>4</v>
      </c>
      <c r="K5" s="1">
        <v>4</v>
      </c>
      <c r="L5" s="1">
        <v>3</v>
      </c>
      <c r="M5" s="1">
        <v>2</v>
      </c>
      <c r="N5" s="1">
        <v>1</v>
      </c>
      <c r="O5" s="1">
        <v>3</v>
      </c>
      <c r="P5" s="1">
        <v>4</v>
      </c>
      <c r="Q5" s="1">
        <v>5</v>
      </c>
      <c r="R5" s="1">
        <v>2</v>
      </c>
      <c r="S5" s="1">
        <v>5</v>
      </c>
      <c r="T5" s="1">
        <v>1</v>
      </c>
      <c r="U5" s="1">
        <v>3</v>
      </c>
      <c r="V5" s="1">
        <v>4</v>
      </c>
      <c r="W5" s="1">
        <v>5</v>
      </c>
      <c r="X5" s="1">
        <v>4</v>
      </c>
      <c r="Y5" s="1">
        <v>5</v>
      </c>
      <c r="Z5" s="1">
        <v>5</v>
      </c>
      <c r="AA5" s="1">
        <v>4</v>
      </c>
      <c r="AB5" s="1">
        <v>5</v>
      </c>
      <c r="AC5" s="1">
        <v>5</v>
      </c>
      <c r="AD5" s="1">
        <v>4</v>
      </c>
      <c r="AE5" s="1">
        <v>4</v>
      </c>
      <c r="AF5" s="1">
        <v>3</v>
      </c>
      <c r="AG5" s="1">
        <v>3</v>
      </c>
      <c r="AH5" s="1">
        <v>5</v>
      </c>
      <c r="AI5" s="1">
        <v>4</v>
      </c>
      <c r="AJ5" s="1">
        <v>4</v>
      </c>
      <c r="AK5" s="1">
        <v>3</v>
      </c>
      <c r="AL5" s="1">
        <v>3</v>
      </c>
      <c r="AM5" s="1">
        <v>4</v>
      </c>
      <c r="AN5" s="1">
        <v>5</v>
      </c>
      <c r="AO5" s="1">
        <v>1</v>
      </c>
      <c r="AP5" s="1">
        <v>1</v>
      </c>
      <c r="AQ5" s="1">
        <v>1</v>
      </c>
      <c r="AR5" s="1">
        <v>4</v>
      </c>
      <c r="AS5" s="1">
        <v>5</v>
      </c>
      <c r="AT5" s="1">
        <v>3</v>
      </c>
      <c r="AU5" s="1">
        <v>1</v>
      </c>
      <c r="AV5" s="1">
        <v>1</v>
      </c>
      <c r="AW5" s="1">
        <v>3</v>
      </c>
      <c r="AX5" s="1">
        <v>4</v>
      </c>
      <c r="AY5" s="1">
        <v>5</v>
      </c>
      <c r="AZ5" s="1">
        <v>2</v>
      </c>
      <c r="BA5" s="1">
        <v>5</v>
      </c>
      <c r="BB5" s="1">
        <v>1</v>
      </c>
      <c r="BC5" s="1">
        <v>2</v>
      </c>
      <c r="BD5" s="1">
        <v>5</v>
      </c>
      <c r="BE5" s="1" t="s">
        <v>1778</v>
      </c>
      <c r="BF5" s="1" t="s">
        <v>1779</v>
      </c>
      <c r="BG5" s="1" t="s">
        <v>1781</v>
      </c>
      <c r="BH5" s="1" t="s">
        <v>1780</v>
      </c>
      <c r="BI5" s="1" t="s">
        <v>1781</v>
      </c>
      <c r="BJ5" s="1" t="s">
        <v>1780</v>
      </c>
      <c r="BK5" s="1" t="s">
        <v>151</v>
      </c>
      <c r="BL5" s="1" t="s">
        <v>151</v>
      </c>
      <c r="BM5" s="1" t="s">
        <v>151</v>
      </c>
      <c r="BN5" s="1" t="s">
        <v>151</v>
      </c>
      <c r="BO5" s="1" t="s">
        <v>151</v>
      </c>
      <c r="BP5" s="1" t="s">
        <v>151</v>
      </c>
      <c r="BQ5" s="1" t="s">
        <v>151</v>
      </c>
      <c r="BR5" s="1" t="s">
        <v>151</v>
      </c>
      <c r="BS5" s="1" t="s">
        <v>151</v>
      </c>
      <c r="BT5" s="1" t="s">
        <v>151</v>
      </c>
      <c r="BU5" s="1" t="s">
        <v>151</v>
      </c>
      <c r="BV5" s="1" t="s">
        <v>146</v>
      </c>
      <c r="BW5" s="1" t="s">
        <v>1488</v>
      </c>
      <c r="BX5" s="1" t="s">
        <v>906</v>
      </c>
      <c r="BY5" s="1" t="s">
        <v>163</v>
      </c>
      <c r="BZ5" s="1" t="s">
        <v>173</v>
      </c>
      <c r="CA5" s="1" t="s">
        <v>176</v>
      </c>
      <c r="CB5" s="1" t="s">
        <v>185</v>
      </c>
      <c r="CC5" s="1" t="s">
        <v>1787</v>
      </c>
      <c r="CD5" s="1" t="s">
        <v>155</v>
      </c>
      <c r="CE5" s="1" t="s">
        <v>772</v>
      </c>
      <c r="CF5" s="1" t="s">
        <v>840</v>
      </c>
      <c r="CG5" s="1" t="s">
        <v>1788</v>
      </c>
    </row>
    <row r="6" spans="1:85" ht="15.75" customHeight="1" x14ac:dyDescent="0.2">
      <c r="A6" s="14">
        <v>41976.621789293989</v>
      </c>
      <c r="B6" s="1">
        <v>1</v>
      </c>
      <c r="C6" s="1">
        <v>2</v>
      </c>
      <c r="D6" s="1">
        <v>1</v>
      </c>
      <c r="E6" s="1">
        <v>1</v>
      </c>
      <c r="F6" s="1">
        <v>2</v>
      </c>
      <c r="G6" s="1">
        <v>2</v>
      </c>
      <c r="H6" s="1">
        <v>5</v>
      </c>
      <c r="I6" s="1">
        <v>4</v>
      </c>
      <c r="J6" s="1">
        <v>2</v>
      </c>
      <c r="K6" s="1">
        <v>3</v>
      </c>
      <c r="L6" s="1">
        <v>2</v>
      </c>
      <c r="M6" s="1">
        <v>2</v>
      </c>
      <c r="N6" s="1">
        <v>2</v>
      </c>
      <c r="O6" s="1">
        <v>4</v>
      </c>
      <c r="P6" s="1">
        <v>3</v>
      </c>
      <c r="Q6" s="1">
        <v>5</v>
      </c>
      <c r="R6" s="1">
        <v>4</v>
      </c>
      <c r="S6" s="1">
        <v>4</v>
      </c>
      <c r="T6" s="1">
        <v>1</v>
      </c>
      <c r="U6" s="1">
        <v>2</v>
      </c>
      <c r="V6" s="1">
        <v>3</v>
      </c>
      <c r="W6" s="1">
        <v>5</v>
      </c>
      <c r="X6" s="1">
        <v>2</v>
      </c>
      <c r="Y6" s="1">
        <v>4</v>
      </c>
      <c r="Z6" s="1">
        <v>5</v>
      </c>
      <c r="AA6" s="1">
        <v>5</v>
      </c>
      <c r="AB6" s="1">
        <v>3</v>
      </c>
      <c r="AC6" s="1">
        <v>4</v>
      </c>
      <c r="AD6" s="1">
        <v>2</v>
      </c>
      <c r="AE6" s="1">
        <v>2</v>
      </c>
      <c r="AF6" s="1">
        <v>2</v>
      </c>
      <c r="AG6" s="1">
        <v>2</v>
      </c>
      <c r="AH6" s="1">
        <v>4</v>
      </c>
      <c r="AI6" s="1">
        <v>5</v>
      </c>
      <c r="AJ6" s="1">
        <v>2</v>
      </c>
      <c r="AK6" s="1">
        <v>3</v>
      </c>
      <c r="AL6" s="1">
        <v>2</v>
      </c>
      <c r="AM6" s="1">
        <v>2</v>
      </c>
      <c r="AN6" s="1">
        <v>2</v>
      </c>
      <c r="AO6" s="1">
        <v>3</v>
      </c>
      <c r="AP6" s="1">
        <v>5</v>
      </c>
      <c r="AQ6" s="1">
        <v>4</v>
      </c>
      <c r="AR6" s="1">
        <v>3</v>
      </c>
      <c r="AS6" s="1">
        <v>4</v>
      </c>
      <c r="AT6" s="1">
        <v>2</v>
      </c>
      <c r="AU6" s="1">
        <v>2</v>
      </c>
      <c r="AV6" s="1">
        <v>2</v>
      </c>
      <c r="AW6" s="1">
        <v>4</v>
      </c>
      <c r="AX6" s="1">
        <v>4</v>
      </c>
      <c r="AY6" s="1">
        <v>4</v>
      </c>
      <c r="AZ6" s="1">
        <v>4</v>
      </c>
      <c r="BA6" s="1">
        <v>4</v>
      </c>
      <c r="BB6" s="1">
        <v>1</v>
      </c>
      <c r="BC6" s="1">
        <v>2</v>
      </c>
      <c r="BD6" s="1">
        <v>5</v>
      </c>
      <c r="BE6" s="1" t="s">
        <v>1781</v>
      </c>
      <c r="BF6" s="1" t="s">
        <v>1778</v>
      </c>
      <c r="BG6" s="1" t="s">
        <v>1779</v>
      </c>
      <c r="BH6" s="1" t="s">
        <v>1782</v>
      </c>
      <c r="BI6" s="1" t="s">
        <v>1780</v>
      </c>
      <c r="BJ6" s="1" t="s">
        <v>1783</v>
      </c>
      <c r="BK6" s="1" t="s">
        <v>151</v>
      </c>
      <c r="BL6" s="1" t="s">
        <v>151</v>
      </c>
      <c r="BM6" s="1" t="s">
        <v>151</v>
      </c>
      <c r="BN6" s="1" t="s">
        <v>151</v>
      </c>
      <c r="BO6" s="1" t="s">
        <v>151</v>
      </c>
      <c r="BP6" s="1" t="s">
        <v>931</v>
      </c>
      <c r="BQ6" s="1" t="s">
        <v>1785</v>
      </c>
      <c r="BR6" s="1" t="s">
        <v>151</v>
      </c>
      <c r="BS6" s="1" t="s">
        <v>151</v>
      </c>
      <c r="BT6" s="1" t="s">
        <v>1785</v>
      </c>
      <c r="BU6" s="1" t="s">
        <v>151</v>
      </c>
      <c r="BV6" s="1" t="s">
        <v>150</v>
      </c>
      <c r="BX6" s="1" t="s">
        <v>1495</v>
      </c>
      <c r="BY6" s="1" t="s">
        <v>163</v>
      </c>
      <c r="BZ6" s="1" t="s">
        <v>171</v>
      </c>
      <c r="CA6" s="1" t="s">
        <v>179</v>
      </c>
      <c r="CB6" s="1" t="s">
        <v>183</v>
      </c>
      <c r="CC6" s="1" t="s">
        <v>1789</v>
      </c>
      <c r="CD6" s="1" t="s">
        <v>153</v>
      </c>
      <c r="CE6" s="1" t="s">
        <v>610</v>
      </c>
      <c r="CF6" s="1" t="s">
        <v>208</v>
      </c>
      <c r="CG6" s="1" t="s">
        <v>214</v>
      </c>
    </row>
    <row r="7" spans="1:85" ht="15.75" customHeight="1" x14ac:dyDescent="0.2">
      <c r="A7" s="14">
        <v>41976.628085104167</v>
      </c>
      <c r="B7" s="1">
        <v>5</v>
      </c>
      <c r="C7" s="1">
        <v>3</v>
      </c>
      <c r="D7" s="1">
        <v>2</v>
      </c>
      <c r="E7" s="1">
        <v>5</v>
      </c>
      <c r="F7" s="1">
        <v>4</v>
      </c>
      <c r="G7" s="1">
        <v>2</v>
      </c>
      <c r="H7" s="1">
        <v>3</v>
      </c>
      <c r="I7" s="1">
        <v>3</v>
      </c>
      <c r="J7" s="1">
        <v>4</v>
      </c>
      <c r="K7" s="1">
        <v>3</v>
      </c>
      <c r="L7" s="1">
        <v>5</v>
      </c>
      <c r="M7" s="1">
        <v>3</v>
      </c>
      <c r="N7" s="1">
        <v>3</v>
      </c>
      <c r="O7" s="1">
        <v>4</v>
      </c>
      <c r="P7" s="1">
        <v>5</v>
      </c>
      <c r="Q7" s="1">
        <v>4</v>
      </c>
      <c r="R7" s="1">
        <v>5</v>
      </c>
      <c r="S7" s="1">
        <v>3</v>
      </c>
      <c r="T7" s="1">
        <v>2</v>
      </c>
      <c r="U7" s="1">
        <v>2</v>
      </c>
      <c r="V7" s="1">
        <v>3</v>
      </c>
      <c r="W7" s="1">
        <v>4</v>
      </c>
      <c r="X7" s="1">
        <v>3</v>
      </c>
      <c r="Y7" s="1">
        <v>5</v>
      </c>
      <c r="Z7" s="1">
        <v>4</v>
      </c>
      <c r="AA7" s="1">
        <v>4</v>
      </c>
      <c r="AB7" s="1">
        <v>5</v>
      </c>
      <c r="AC7" s="1">
        <v>4</v>
      </c>
      <c r="AD7" s="1">
        <v>3</v>
      </c>
      <c r="AE7" s="1">
        <v>3</v>
      </c>
      <c r="AF7" s="1">
        <v>4</v>
      </c>
      <c r="AG7" s="1">
        <v>4</v>
      </c>
      <c r="AH7" s="1">
        <v>4</v>
      </c>
      <c r="AI7" s="1">
        <v>3</v>
      </c>
      <c r="AJ7" s="1">
        <v>4</v>
      </c>
      <c r="AK7" s="1">
        <v>2</v>
      </c>
      <c r="AL7" s="1">
        <v>3</v>
      </c>
      <c r="AM7" s="1">
        <v>4</v>
      </c>
      <c r="AN7" s="1">
        <v>4</v>
      </c>
      <c r="AO7" s="1">
        <v>3</v>
      </c>
      <c r="AP7" s="1">
        <v>3</v>
      </c>
      <c r="AQ7" s="1">
        <v>3</v>
      </c>
      <c r="AR7" s="1">
        <v>5</v>
      </c>
      <c r="AS7" s="1">
        <v>3</v>
      </c>
      <c r="AT7" s="1">
        <v>5</v>
      </c>
      <c r="AU7" s="1">
        <v>5</v>
      </c>
      <c r="AV7" s="1">
        <v>3</v>
      </c>
      <c r="AW7" s="1">
        <v>5</v>
      </c>
      <c r="AX7" s="1">
        <v>4</v>
      </c>
      <c r="AY7" s="1">
        <v>5</v>
      </c>
      <c r="AZ7" s="1">
        <v>5</v>
      </c>
      <c r="BA7" s="1">
        <v>5</v>
      </c>
      <c r="BB7" s="1">
        <v>3</v>
      </c>
      <c r="BC7" s="1">
        <v>2</v>
      </c>
      <c r="BD7" s="1">
        <v>3</v>
      </c>
      <c r="BE7" s="1" t="s">
        <v>1781</v>
      </c>
      <c r="BF7" s="1" t="s">
        <v>1778</v>
      </c>
      <c r="BG7" s="1" t="s">
        <v>1780</v>
      </c>
      <c r="BH7" s="1" t="s">
        <v>1779</v>
      </c>
      <c r="BI7" s="1" t="s">
        <v>1782</v>
      </c>
      <c r="BJ7" s="1" t="s">
        <v>5</v>
      </c>
      <c r="BK7" s="1" t="s">
        <v>931</v>
      </c>
      <c r="BL7" s="1" t="s">
        <v>151</v>
      </c>
      <c r="BM7" s="1" t="s">
        <v>151</v>
      </c>
      <c r="BN7" s="1" t="s">
        <v>151</v>
      </c>
      <c r="BO7" s="1" t="s">
        <v>931</v>
      </c>
      <c r="BP7" s="1" t="s">
        <v>931</v>
      </c>
      <c r="BQ7" s="1" t="s">
        <v>1485</v>
      </c>
      <c r="BR7" s="1" t="s">
        <v>1485</v>
      </c>
      <c r="BS7" s="1" t="s">
        <v>1485</v>
      </c>
      <c r="BT7" s="1" t="s">
        <v>1485</v>
      </c>
      <c r="BU7" s="1" t="s">
        <v>151</v>
      </c>
      <c r="BV7" s="1" t="s">
        <v>150</v>
      </c>
      <c r="BW7" s="1" t="s">
        <v>1488</v>
      </c>
      <c r="BX7" s="1" t="s">
        <v>1495</v>
      </c>
      <c r="BY7" s="1" t="s">
        <v>163</v>
      </c>
      <c r="BZ7" s="1" t="s">
        <v>169</v>
      </c>
      <c r="CA7" s="1" t="s">
        <v>176</v>
      </c>
      <c r="CB7" s="1" t="s">
        <v>183</v>
      </c>
      <c r="CC7" s="1" t="s">
        <v>345</v>
      </c>
      <c r="CD7" s="1" t="s">
        <v>204</v>
      </c>
      <c r="CE7" s="1" t="s">
        <v>1287</v>
      </c>
      <c r="CF7" s="1" t="s">
        <v>208</v>
      </c>
      <c r="CG7" s="1" t="s">
        <v>214</v>
      </c>
    </row>
    <row r="8" spans="1:85" ht="15.75" customHeight="1" x14ac:dyDescent="0.2">
      <c r="A8" s="14">
        <v>41976.67586221065</v>
      </c>
      <c r="B8" s="1">
        <v>4</v>
      </c>
      <c r="C8" s="1">
        <v>4</v>
      </c>
      <c r="D8" s="1">
        <v>4</v>
      </c>
      <c r="E8" s="1">
        <v>2</v>
      </c>
      <c r="F8" s="1">
        <v>5</v>
      </c>
      <c r="G8" s="1">
        <v>4</v>
      </c>
      <c r="H8" s="1">
        <v>5</v>
      </c>
      <c r="I8" s="1">
        <v>5</v>
      </c>
      <c r="J8" s="1">
        <v>5</v>
      </c>
      <c r="K8" s="1">
        <v>5</v>
      </c>
      <c r="L8" s="1">
        <v>5</v>
      </c>
      <c r="M8" s="1">
        <v>4</v>
      </c>
      <c r="N8" s="1">
        <v>4</v>
      </c>
      <c r="O8" s="1">
        <v>5</v>
      </c>
      <c r="P8" s="1">
        <v>5</v>
      </c>
      <c r="Q8" s="1">
        <v>5</v>
      </c>
      <c r="R8" s="1">
        <v>4</v>
      </c>
      <c r="S8" s="1">
        <v>5</v>
      </c>
      <c r="T8" s="1">
        <v>5</v>
      </c>
      <c r="U8" s="1">
        <v>5</v>
      </c>
      <c r="V8" s="1">
        <v>5</v>
      </c>
      <c r="W8" s="1">
        <v>5</v>
      </c>
      <c r="X8" s="1">
        <v>5</v>
      </c>
      <c r="Y8" s="1">
        <v>5</v>
      </c>
      <c r="Z8" s="1">
        <v>2</v>
      </c>
      <c r="AA8" s="1">
        <v>3</v>
      </c>
      <c r="AB8" s="1">
        <v>5</v>
      </c>
      <c r="AC8" s="1">
        <v>5</v>
      </c>
      <c r="AD8" s="1">
        <v>3</v>
      </c>
      <c r="AE8" s="1">
        <v>2</v>
      </c>
      <c r="AF8" s="1">
        <v>2</v>
      </c>
      <c r="AG8" s="1">
        <v>5</v>
      </c>
      <c r="AH8" s="1">
        <v>5</v>
      </c>
      <c r="AI8" s="1">
        <v>5</v>
      </c>
      <c r="AJ8" s="1">
        <v>5</v>
      </c>
      <c r="AK8" s="1">
        <v>5</v>
      </c>
      <c r="AL8" s="1">
        <v>5</v>
      </c>
      <c r="AM8" s="1">
        <v>1</v>
      </c>
      <c r="AN8" s="1">
        <v>5</v>
      </c>
      <c r="AO8" s="1">
        <v>5</v>
      </c>
      <c r="AP8" s="1">
        <v>5</v>
      </c>
      <c r="AQ8" s="1">
        <v>5</v>
      </c>
      <c r="AR8" s="1">
        <v>5</v>
      </c>
      <c r="AS8" s="1">
        <v>5</v>
      </c>
      <c r="AT8" s="1">
        <v>5</v>
      </c>
      <c r="AU8" s="1">
        <v>5</v>
      </c>
      <c r="AV8" s="1">
        <v>4</v>
      </c>
      <c r="AW8" s="1">
        <v>5</v>
      </c>
      <c r="AX8" s="1">
        <v>5</v>
      </c>
      <c r="AY8" s="1">
        <v>5</v>
      </c>
      <c r="AZ8" s="1">
        <v>2</v>
      </c>
      <c r="BA8" s="1">
        <v>5</v>
      </c>
      <c r="BB8" s="1">
        <v>5</v>
      </c>
      <c r="BC8" s="1">
        <v>3</v>
      </c>
      <c r="BD8" s="1">
        <v>5</v>
      </c>
      <c r="BE8" s="1" t="s">
        <v>1783</v>
      </c>
      <c r="BF8" s="1" t="s">
        <v>1780</v>
      </c>
      <c r="BG8" s="1" t="s">
        <v>1781</v>
      </c>
      <c r="BH8" s="1" t="s">
        <v>1778</v>
      </c>
      <c r="BI8" s="1" t="s">
        <v>1779</v>
      </c>
      <c r="BJ8" s="1" t="s">
        <v>1782</v>
      </c>
      <c r="BK8" s="1" t="s">
        <v>1785</v>
      </c>
      <c r="BL8" s="1" t="s">
        <v>151</v>
      </c>
      <c r="BM8" s="1" t="s">
        <v>151</v>
      </c>
      <c r="BN8" s="1" t="s">
        <v>151</v>
      </c>
      <c r="BO8" s="1" t="s">
        <v>151</v>
      </c>
      <c r="BP8" s="1" t="s">
        <v>151</v>
      </c>
      <c r="BQ8" s="1" t="s">
        <v>5</v>
      </c>
      <c r="BR8" s="1" t="s">
        <v>1785</v>
      </c>
      <c r="BS8" s="1" t="s">
        <v>1485</v>
      </c>
      <c r="BT8" s="1" t="s">
        <v>1785</v>
      </c>
      <c r="BU8" s="1" t="s">
        <v>151</v>
      </c>
      <c r="BV8" s="1" t="s">
        <v>1486</v>
      </c>
      <c r="BW8" s="1" t="s">
        <v>1488</v>
      </c>
      <c r="BX8" s="1" t="s">
        <v>1790</v>
      </c>
      <c r="BY8" s="1" t="s">
        <v>162</v>
      </c>
      <c r="BZ8" s="1" t="s">
        <v>171</v>
      </c>
      <c r="CA8" s="1" t="s">
        <v>178</v>
      </c>
      <c r="CB8" s="1" t="s">
        <v>183</v>
      </c>
      <c r="CC8" s="1" t="s">
        <v>455</v>
      </c>
      <c r="CD8" s="1" t="s">
        <v>153</v>
      </c>
      <c r="CE8" s="1" t="s">
        <v>1161</v>
      </c>
      <c r="CF8" s="1" t="s">
        <v>208</v>
      </c>
      <c r="CG8" s="1" t="s">
        <v>214</v>
      </c>
    </row>
    <row r="9" spans="1:85" ht="15.75" customHeight="1" x14ac:dyDescent="0.2">
      <c r="A9" s="14">
        <v>41976.862661585648</v>
      </c>
      <c r="B9" s="1">
        <v>4</v>
      </c>
      <c r="C9" s="1">
        <v>5</v>
      </c>
      <c r="D9" s="1">
        <v>4</v>
      </c>
      <c r="E9" s="1">
        <v>3</v>
      </c>
      <c r="F9" s="1">
        <v>4</v>
      </c>
      <c r="G9" s="1">
        <v>4</v>
      </c>
      <c r="H9" s="1">
        <v>4</v>
      </c>
      <c r="I9" s="1">
        <v>3</v>
      </c>
      <c r="J9" s="1">
        <v>4</v>
      </c>
      <c r="K9" s="1">
        <v>4</v>
      </c>
      <c r="L9" s="1">
        <v>2</v>
      </c>
      <c r="M9" s="1">
        <v>4</v>
      </c>
      <c r="N9" s="1">
        <v>4</v>
      </c>
      <c r="O9" s="1">
        <v>4</v>
      </c>
      <c r="P9" s="1">
        <v>5</v>
      </c>
      <c r="Q9" s="1">
        <v>4</v>
      </c>
      <c r="R9" s="1">
        <v>3</v>
      </c>
      <c r="S9" s="1">
        <v>4</v>
      </c>
      <c r="T9" s="1">
        <v>3</v>
      </c>
      <c r="U9" s="1">
        <v>3</v>
      </c>
      <c r="V9" s="1">
        <v>4</v>
      </c>
      <c r="W9" s="1">
        <v>4</v>
      </c>
      <c r="X9" s="1">
        <v>2</v>
      </c>
      <c r="Y9" s="1">
        <v>4</v>
      </c>
      <c r="Z9" s="1">
        <v>4</v>
      </c>
      <c r="AA9" s="1">
        <v>3</v>
      </c>
      <c r="AB9" s="1">
        <v>4</v>
      </c>
      <c r="AC9" s="1">
        <v>4</v>
      </c>
      <c r="AD9" s="1">
        <v>2</v>
      </c>
      <c r="AE9" s="1">
        <v>5</v>
      </c>
      <c r="AF9" s="1">
        <v>2</v>
      </c>
      <c r="AG9" s="1">
        <v>4</v>
      </c>
      <c r="AH9" s="1">
        <v>5</v>
      </c>
      <c r="AI9" s="1">
        <v>3</v>
      </c>
      <c r="AJ9" s="1">
        <v>5</v>
      </c>
      <c r="AK9" s="1">
        <v>5</v>
      </c>
      <c r="AL9" s="1">
        <v>4</v>
      </c>
      <c r="AM9" s="1">
        <v>4</v>
      </c>
      <c r="AN9" s="1">
        <v>3</v>
      </c>
      <c r="AO9" s="1">
        <v>5</v>
      </c>
      <c r="AP9" s="1">
        <v>5</v>
      </c>
      <c r="AQ9" s="1">
        <v>5</v>
      </c>
      <c r="AR9" s="1">
        <v>4</v>
      </c>
      <c r="AS9" s="1">
        <v>5</v>
      </c>
      <c r="AT9" s="1">
        <v>3</v>
      </c>
      <c r="AU9" s="1">
        <v>5</v>
      </c>
      <c r="AV9" s="1">
        <v>3</v>
      </c>
      <c r="AW9" s="1">
        <v>5</v>
      </c>
      <c r="AX9" s="1">
        <v>5</v>
      </c>
      <c r="AY9" s="1">
        <v>5</v>
      </c>
      <c r="AZ9" s="1">
        <v>3</v>
      </c>
      <c r="BA9" s="1">
        <v>5</v>
      </c>
      <c r="BB9" s="1">
        <v>3</v>
      </c>
      <c r="BC9" s="1">
        <v>4</v>
      </c>
      <c r="BD9" s="1">
        <v>5</v>
      </c>
      <c r="BE9" s="1" t="s">
        <v>1781</v>
      </c>
      <c r="BF9" s="1" t="s">
        <v>1780</v>
      </c>
      <c r="BG9" s="1" t="s">
        <v>1779</v>
      </c>
      <c r="BH9" s="1" t="s">
        <v>1782</v>
      </c>
      <c r="BI9" s="1" t="s">
        <v>1778</v>
      </c>
      <c r="BJ9" s="1" t="s">
        <v>1783</v>
      </c>
      <c r="BK9" s="1" t="s">
        <v>1785</v>
      </c>
      <c r="BL9" s="1" t="s">
        <v>1785</v>
      </c>
      <c r="BM9" s="1" t="s">
        <v>1785</v>
      </c>
      <c r="BN9" s="1" t="s">
        <v>1785</v>
      </c>
      <c r="BO9" s="1" t="s">
        <v>151</v>
      </c>
      <c r="BP9" s="1" t="s">
        <v>151</v>
      </c>
      <c r="BQ9" s="1" t="s">
        <v>1785</v>
      </c>
      <c r="BR9" s="1" t="s">
        <v>1785</v>
      </c>
      <c r="BS9" s="1" t="s">
        <v>1785</v>
      </c>
      <c r="BT9" s="1" t="s">
        <v>1785</v>
      </c>
      <c r="BU9" s="1" t="s">
        <v>931</v>
      </c>
      <c r="BY9" s="1" t="s">
        <v>162</v>
      </c>
      <c r="BZ9" s="1" t="s">
        <v>171</v>
      </c>
      <c r="CA9" s="1" t="s">
        <v>176</v>
      </c>
      <c r="CB9" s="1" t="s">
        <v>183</v>
      </c>
      <c r="CC9" s="1" t="s">
        <v>407</v>
      </c>
      <c r="CD9" s="1" t="s">
        <v>192</v>
      </c>
      <c r="CE9" s="1" t="s">
        <v>1681</v>
      </c>
      <c r="CF9" s="1" t="s">
        <v>208</v>
      </c>
      <c r="CG9" s="1" t="s">
        <v>214</v>
      </c>
    </row>
    <row r="10" spans="1:85" ht="15.75" customHeight="1" x14ac:dyDescent="0.2">
      <c r="A10" s="14">
        <v>41977.396902719905</v>
      </c>
      <c r="B10" s="1">
        <v>4</v>
      </c>
      <c r="C10" s="1">
        <v>4</v>
      </c>
      <c r="D10" s="1">
        <v>5</v>
      </c>
      <c r="E10" s="1">
        <v>1</v>
      </c>
      <c r="F10" s="1">
        <v>5</v>
      </c>
      <c r="G10" s="1">
        <v>3</v>
      </c>
      <c r="H10" s="1">
        <v>4</v>
      </c>
      <c r="I10" s="1">
        <v>5</v>
      </c>
      <c r="J10" s="1">
        <v>4</v>
      </c>
      <c r="K10" s="1">
        <v>4</v>
      </c>
      <c r="L10" s="1">
        <v>3</v>
      </c>
      <c r="M10" s="1">
        <v>4</v>
      </c>
      <c r="N10" s="1">
        <v>4</v>
      </c>
      <c r="O10" s="1">
        <v>5</v>
      </c>
      <c r="P10" s="1">
        <v>5</v>
      </c>
      <c r="Q10" s="1">
        <v>3</v>
      </c>
      <c r="R10" s="1">
        <v>4</v>
      </c>
      <c r="S10" s="1">
        <v>5</v>
      </c>
      <c r="T10" s="1">
        <v>2</v>
      </c>
      <c r="U10" s="1">
        <v>4</v>
      </c>
      <c r="V10" s="1">
        <v>5</v>
      </c>
      <c r="W10" s="1">
        <v>5</v>
      </c>
      <c r="X10" s="1">
        <v>3</v>
      </c>
      <c r="Y10" s="1">
        <v>4</v>
      </c>
      <c r="Z10" s="1">
        <v>5</v>
      </c>
      <c r="AA10" s="1">
        <v>3</v>
      </c>
      <c r="AB10" s="1">
        <v>5</v>
      </c>
      <c r="AC10" s="1">
        <v>5</v>
      </c>
      <c r="AD10" s="1">
        <v>4</v>
      </c>
      <c r="AE10" s="1">
        <v>3</v>
      </c>
      <c r="AF10" s="1">
        <v>5</v>
      </c>
      <c r="AG10" s="1">
        <v>5</v>
      </c>
      <c r="AH10" s="1">
        <v>4</v>
      </c>
      <c r="AI10" s="1">
        <v>3</v>
      </c>
      <c r="AJ10" s="1">
        <v>5</v>
      </c>
      <c r="AK10" s="1">
        <v>5</v>
      </c>
      <c r="AL10" s="1">
        <v>5</v>
      </c>
      <c r="AM10" s="1">
        <v>1</v>
      </c>
      <c r="AN10" s="1">
        <v>5</v>
      </c>
      <c r="AO10" s="1">
        <v>4</v>
      </c>
      <c r="AP10" s="1">
        <v>5</v>
      </c>
      <c r="AQ10" s="1">
        <v>5</v>
      </c>
      <c r="AR10" s="1">
        <v>4</v>
      </c>
      <c r="AS10" s="1">
        <v>3</v>
      </c>
      <c r="AT10" s="1">
        <v>3</v>
      </c>
      <c r="AU10" s="1">
        <v>4</v>
      </c>
      <c r="AV10" s="1">
        <v>4</v>
      </c>
      <c r="AW10" s="1">
        <v>5</v>
      </c>
      <c r="AX10" s="1">
        <v>5</v>
      </c>
      <c r="AY10" s="1">
        <v>3</v>
      </c>
      <c r="AZ10" s="1">
        <v>4</v>
      </c>
      <c r="BA10" s="1">
        <v>5</v>
      </c>
      <c r="BB10" s="1">
        <v>3</v>
      </c>
      <c r="BC10" s="1">
        <v>4</v>
      </c>
      <c r="BD10" s="1">
        <v>5</v>
      </c>
      <c r="BE10" s="1" t="s">
        <v>1780</v>
      </c>
      <c r="BF10" s="1" t="s">
        <v>1781</v>
      </c>
      <c r="BG10" s="1" t="s">
        <v>1779</v>
      </c>
      <c r="BH10" s="1" t="s">
        <v>1783</v>
      </c>
      <c r="BI10" s="1" t="s">
        <v>1778</v>
      </c>
      <c r="BJ10" s="1" t="s">
        <v>1782</v>
      </c>
      <c r="BK10" s="1" t="s">
        <v>151</v>
      </c>
      <c r="BL10" s="1" t="s">
        <v>151</v>
      </c>
      <c r="BM10" s="1" t="s">
        <v>1785</v>
      </c>
      <c r="BN10" s="1" t="s">
        <v>151</v>
      </c>
      <c r="BO10" s="1" t="s">
        <v>151</v>
      </c>
      <c r="BP10" s="1" t="s">
        <v>1485</v>
      </c>
      <c r="BQ10" s="1" t="s">
        <v>1485</v>
      </c>
      <c r="BR10" s="1" t="s">
        <v>1485</v>
      </c>
      <c r="BS10" s="1" t="s">
        <v>151</v>
      </c>
      <c r="BT10" s="1" t="s">
        <v>151</v>
      </c>
      <c r="BU10" s="1" t="s">
        <v>151</v>
      </c>
      <c r="BV10" s="1" t="s">
        <v>1486</v>
      </c>
      <c r="BW10" s="1" t="s">
        <v>1488</v>
      </c>
      <c r="BX10" s="1" t="s">
        <v>1495</v>
      </c>
      <c r="BY10" s="1" t="s">
        <v>162</v>
      </c>
      <c r="BZ10" s="1" t="s">
        <v>171</v>
      </c>
      <c r="CA10" s="1" t="s">
        <v>176</v>
      </c>
      <c r="CB10" s="1" t="s">
        <v>183</v>
      </c>
      <c r="CC10" s="1" t="s">
        <v>1791</v>
      </c>
      <c r="CD10" s="1" t="s">
        <v>192</v>
      </c>
      <c r="CE10" s="1" t="s">
        <v>1078</v>
      </c>
      <c r="CF10" s="1" t="s">
        <v>1792</v>
      </c>
      <c r="CG10" s="1" t="s">
        <v>1793</v>
      </c>
    </row>
    <row r="11" spans="1:85" ht="15.75" customHeight="1" x14ac:dyDescent="0.2">
      <c r="A11" s="14">
        <v>41977.426385462961</v>
      </c>
      <c r="B11" s="1">
        <v>3</v>
      </c>
      <c r="C11" s="1">
        <v>5</v>
      </c>
      <c r="D11" s="1">
        <v>5</v>
      </c>
      <c r="E11" s="1">
        <v>2</v>
      </c>
      <c r="F11" s="1">
        <v>5</v>
      </c>
      <c r="G11" s="1">
        <v>2</v>
      </c>
      <c r="H11" s="1">
        <v>2</v>
      </c>
      <c r="I11" s="1">
        <v>4</v>
      </c>
      <c r="J11" s="1">
        <v>4</v>
      </c>
      <c r="K11" s="1">
        <v>1</v>
      </c>
      <c r="L11" s="1">
        <v>1</v>
      </c>
      <c r="M11" s="1">
        <v>1</v>
      </c>
      <c r="N11" s="1">
        <v>1</v>
      </c>
      <c r="O11" s="1">
        <v>4</v>
      </c>
      <c r="P11" s="1">
        <v>5</v>
      </c>
      <c r="Q11" s="1">
        <v>2</v>
      </c>
      <c r="R11" s="1">
        <v>2</v>
      </c>
      <c r="S11" s="1">
        <v>5</v>
      </c>
      <c r="T11" s="1">
        <v>4</v>
      </c>
      <c r="U11" s="1">
        <v>4</v>
      </c>
      <c r="V11" s="1">
        <v>5</v>
      </c>
      <c r="W11" s="1">
        <v>4</v>
      </c>
      <c r="X11" s="1">
        <v>2</v>
      </c>
      <c r="Y11" s="1">
        <v>4</v>
      </c>
      <c r="Z11" s="1">
        <v>3</v>
      </c>
      <c r="AA11" s="1">
        <v>3</v>
      </c>
      <c r="AB11" s="1">
        <v>2</v>
      </c>
      <c r="AC11" s="1">
        <v>4</v>
      </c>
      <c r="AD11" s="1">
        <v>4</v>
      </c>
      <c r="AE11" s="1">
        <v>2</v>
      </c>
      <c r="AF11" s="1">
        <v>5</v>
      </c>
      <c r="AG11" s="1">
        <v>3</v>
      </c>
      <c r="AH11" s="1">
        <v>2</v>
      </c>
      <c r="AI11" s="1">
        <v>3</v>
      </c>
      <c r="AJ11" s="1">
        <v>3</v>
      </c>
      <c r="AK11" s="1">
        <v>5</v>
      </c>
      <c r="AL11" s="1">
        <v>5</v>
      </c>
      <c r="AM11" s="1">
        <v>4</v>
      </c>
      <c r="AN11" s="1">
        <v>5</v>
      </c>
      <c r="AO11" s="1">
        <v>2</v>
      </c>
      <c r="AP11" s="1">
        <v>2</v>
      </c>
      <c r="AQ11" s="1">
        <v>4</v>
      </c>
      <c r="AR11" s="1">
        <v>4</v>
      </c>
      <c r="AS11" s="1">
        <v>1</v>
      </c>
      <c r="AT11" s="1">
        <v>1</v>
      </c>
      <c r="AU11" s="1">
        <v>1</v>
      </c>
      <c r="AV11" s="1">
        <v>1</v>
      </c>
      <c r="AW11" s="1">
        <v>4</v>
      </c>
      <c r="AX11" s="1">
        <v>5</v>
      </c>
      <c r="AY11" s="1">
        <v>2</v>
      </c>
      <c r="AZ11" s="1">
        <v>1</v>
      </c>
      <c r="BA11" s="1">
        <v>5</v>
      </c>
      <c r="BB11" s="1">
        <v>3</v>
      </c>
      <c r="BC11" s="1">
        <v>4</v>
      </c>
      <c r="BD11" s="1">
        <v>5</v>
      </c>
      <c r="BE11" s="1" t="s">
        <v>1782</v>
      </c>
      <c r="BF11" s="1" t="s">
        <v>1779</v>
      </c>
      <c r="BG11" s="1" t="s">
        <v>1780</v>
      </c>
      <c r="BH11" s="1" t="s">
        <v>1781</v>
      </c>
      <c r="BI11" s="1" t="s">
        <v>1778</v>
      </c>
      <c r="BJ11" s="1" t="s">
        <v>1783</v>
      </c>
      <c r="BK11" s="1" t="s">
        <v>931</v>
      </c>
      <c r="BL11" s="1" t="s">
        <v>151</v>
      </c>
      <c r="BM11" s="1" t="s">
        <v>151</v>
      </c>
      <c r="BN11" s="1" t="s">
        <v>151</v>
      </c>
      <c r="BO11" s="1" t="s">
        <v>151</v>
      </c>
      <c r="BP11" s="1" t="s">
        <v>151</v>
      </c>
      <c r="BQ11" s="1" t="s">
        <v>931</v>
      </c>
      <c r="BR11" s="1" t="s">
        <v>5</v>
      </c>
      <c r="BS11" s="1" t="s">
        <v>151</v>
      </c>
      <c r="BT11" s="1" t="s">
        <v>151</v>
      </c>
      <c r="BU11" s="1" t="s">
        <v>151</v>
      </c>
      <c r="BV11" s="1" t="s">
        <v>1486</v>
      </c>
      <c r="BW11" s="1" t="s">
        <v>1559</v>
      </c>
      <c r="BX11" s="1" t="s">
        <v>1495</v>
      </c>
      <c r="BY11" s="1" t="s">
        <v>163</v>
      </c>
      <c r="BZ11" s="1" t="s">
        <v>170</v>
      </c>
      <c r="CA11" s="1" t="s">
        <v>176</v>
      </c>
      <c r="CB11" s="1" t="s">
        <v>183</v>
      </c>
      <c r="CC11" s="1" t="s">
        <v>1794</v>
      </c>
      <c r="CD11" s="1" t="s">
        <v>204</v>
      </c>
      <c r="CE11" s="1" t="s">
        <v>405</v>
      </c>
      <c r="CF11" s="1" t="s">
        <v>208</v>
      </c>
      <c r="CG11" s="1" t="s">
        <v>214</v>
      </c>
    </row>
    <row r="12" spans="1:85" ht="15.75" customHeight="1" x14ac:dyDescent="0.2">
      <c r="A12" s="14">
        <v>41977.430414664355</v>
      </c>
      <c r="B12" s="1">
        <v>1</v>
      </c>
      <c r="C12" s="1">
        <v>3</v>
      </c>
      <c r="D12" s="1">
        <v>1</v>
      </c>
      <c r="E12" s="1">
        <v>1</v>
      </c>
      <c r="F12" s="1">
        <v>4</v>
      </c>
      <c r="G12" s="1">
        <v>3</v>
      </c>
      <c r="H12" s="1">
        <v>3</v>
      </c>
      <c r="I12" s="1">
        <v>2</v>
      </c>
      <c r="J12" s="1">
        <v>4</v>
      </c>
      <c r="K12" s="1">
        <v>5</v>
      </c>
      <c r="L12" s="1">
        <v>4</v>
      </c>
      <c r="M12" s="1">
        <v>5</v>
      </c>
      <c r="N12" s="1">
        <v>5</v>
      </c>
      <c r="O12" s="1">
        <v>4</v>
      </c>
      <c r="P12" s="1">
        <v>5</v>
      </c>
      <c r="Q12" s="1">
        <v>5</v>
      </c>
      <c r="R12" s="1">
        <v>4</v>
      </c>
      <c r="S12" s="1">
        <v>3</v>
      </c>
      <c r="T12" s="1">
        <v>2</v>
      </c>
      <c r="U12" s="1">
        <v>2</v>
      </c>
      <c r="V12" s="1">
        <v>3</v>
      </c>
      <c r="W12" s="1">
        <v>5</v>
      </c>
      <c r="X12" s="1">
        <v>5</v>
      </c>
      <c r="Y12" s="1">
        <v>5</v>
      </c>
      <c r="Z12" s="1">
        <v>4</v>
      </c>
      <c r="AA12" s="1">
        <v>5</v>
      </c>
      <c r="AB12" s="1">
        <v>4</v>
      </c>
      <c r="AC12" s="1">
        <v>3</v>
      </c>
      <c r="AD12" s="1">
        <v>4</v>
      </c>
      <c r="AE12" s="1">
        <v>5</v>
      </c>
      <c r="AF12" s="1">
        <v>4</v>
      </c>
      <c r="AG12" s="1">
        <v>5</v>
      </c>
      <c r="AH12" s="1">
        <v>4</v>
      </c>
      <c r="AI12" s="1">
        <v>4</v>
      </c>
      <c r="AJ12" s="1">
        <v>2</v>
      </c>
      <c r="AK12" s="1">
        <v>4</v>
      </c>
      <c r="AL12" s="1">
        <v>3</v>
      </c>
      <c r="AM12" s="1">
        <v>1</v>
      </c>
      <c r="AN12" s="1">
        <v>5</v>
      </c>
      <c r="AO12" s="1">
        <v>2</v>
      </c>
      <c r="AP12" s="1">
        <v>3</v>
      </c>
      <c r="AQ12" s="1">
        <v>2</v>
      </c>
      <c r="AR12" s="1">
        <v>5</v>
      </c>
      <c r="AS12" s="1">
        <v>5</v>
      </c>
      <c r="AT12" s="1">
        <v>4</v>
      </c>
      <c r="AU12" s="1">
        <v>5</v>
      </c>
      <c r="AV12" s="1">
        <v>5</v>
      </c>
      <c r="AW12" s="1">
        <v>5</v>
      </c>
      <c r="AX12" s="1">
        <v>5</v>
      </c>
      <c r="AY12" s="1">
        <v>5</v>
      </c>
      <c r="AZ12" s="1">
        <v>5</v>
      </c>
      <c r="BA12" s="1">
        <v>5</v>
      </c>
      <c r="BB12" s="1">
        <v>3</v>
      </c>
      <c r="BC12" s="1">
        <v>5</v>
      </c>
      <c r="BD12" s="1">
        <v>1</v>
      </c>
      <c r="BE12" s="1" t="s">
        <v>1781</v>
      </c>
      <c r="BF12" s="1" t="s">
        <v>1780</v>
      </c>
      <c r="BG12" s="1" t="s">
        <v>1779</v>
      </c>
      <c r="BH12" s="1" t="s">
        <v>1778</v>
      </c>
      <c r="BI12" s="1" t="s">
        <v>1782</v>
      </c>
      <c r="BJ12" s="1" t="s">
        <v>1783</v>
      </c>
      <c r="BK12" s="1" t="s">
        <v>151</v>
      </c>
      <c r="BL12" s="1" t="s">
        <v>151</v>
      </c>
      <c r="BM12" s="1" t="s">
        <v>151</v>
      </c>
      <c r="BN12" s="1" t="s">
        <v>1785</v>
      </c>
      <c r="BO12" s="1" t="s">
        <v>151</v>
      </c>
      <c r="BP12" s="1" t="s">
        <v>151</v>
      </c>
      <c r="BQ12" s="1" t="s">
        <v>1785</v>
      </c>
      <c r="BR12" s="1" t="s">
        <v>1785</v>
      </c>
      <c r="BS12" s="1" t="s">
        <v>1785</v>
      </c>
      <c r="BT12" s="1" t="s">
        <v>1785</v>
      </c>
      <c r="BU12" s="1" t="s">
        <v>145</v>
      </c>
      <c r="BY12" s="1" t="s">
        <v>163</v>
      </c>
      <c r="BZ12" s="1" t="s">
        <v>171</v>
      </c>
      <c r="CA12" s="1" t="s">
        <v>176</v>
      </c>
      <c r="CB12" s="1" t="s">
        <v>184</v>
      </c>
      <c r="CC12" s="1" t="s">
        <v>1795</v>
      </c>
      <c r="CD12" s="1" t="s">
        <v>192</v>
      </c>
      <c r="CE12" s="1" t="s">
        <v>386</v>
      </c>
      <c r="CF12" s="1" t="s">
        <v>208</v>
      </c>
      <c r="CG12" s="1" t="s">
        <v>214</v>
      </c>
    </row>
    <row r="13" spans="1:85" ht="15.75" customHeight="1" x14ac:dyDescent="0.2">
      <c r="A13" s="14">
        <v>41977.440878784721</v>
      </c>
      <c r="B13" s="1">
        <v>3</v>
      </c>
      <c r="C13" s="1">
        <v>4</v>
      </c>
      <c r="D13" s="1">
        <v>4</v>
      </c>
      <c r="E13" s="1">
        <v>2</v>
      </c>
      <c r="F13" s="1">
        <v>4</v>
      </c>
      <c r="G13" s="1">
        <v>4</v>
      </c>
      <c r="H13" s="1">
        <v>4</v>
      </c>
      <c r="I13" s="1">
        <v>4</v>
      </c>
      <c r="J13" s="1">
        <v>4</v>
      </c>
      <c r="K13" s="1">
        <v>3</v>
      </c>
      <c r="L13" s="1">
        <v>3</v>
      </c>
      <c r="M13" s="1">
        <v>2</v>
      </c>
      <c r="N13" s="1">
        <v>4</v>
      </c>
      <c r="O13" s="1">
        <v>4</v>
      </c>
      <c r="P13" s="1">
        <v>4</v>
      </c>
      <c r="Q13" s="1">
        <v>3</v>
      </c>
      <c r="R13" s="1">
        <v>3</v>
      </c>
      <c r="S13" s="1">
        <v>4</v>
      </c>
      <c r="T13" s="1">
        <v>3</v>
      </c>
      <c r="U13" s="1">
        <v>2</v>
      </c>
      <c r="V13" s="1">
        <v>4</v>
      </c>
      <c r="W13" s="1">
        <v>2</v>
      </c>
      <c r="X13" s="1">
        <v>3</v>
      </c>
      <c r="Y13" s="1">
        <v>4</v>
      </c>
      <c r="Z13" s="1">
        <v>4</v>
      </c>
      <c r="AA13" s="1">
        <v>3</v>
      </c>
      <c r="AB13" s="1">
        <v>4</v>
      </c>
      <c r="AC13" s="1">
        <v>2</v>
      </c>
      <c r="AD13" s="1">
        <v>2</v>
      </c>
      <c r="AE13" s="1">
        <v>3</v>
      </c>
      <c r="AF13" s="1">
        <v>4</v>
      </c>
      <c r="AG13" s="1">
        <v>4</v>
      </c>
      <c r="AH13" s="1">
        <v>4</v>
      </c>
      <c r="AI13" s="1">
        <v>3</v>
      </c>
      <c r="AJ13" s="1">
        <v>3</v>
      </c>
      <c r="AK13" s="1">
        <v>4</v>
      </c>
      <c r="AL13" s="1">
        <v>4</v>
      </c>
      <c r="AM13" s="1">
        <v>3</v>
      </c>
      <c r="AN13" s="1">
        <v>4</v>
      </c>
      <c r="AO13" s="1">
        <v>4</v>
      </c>
      <c r="AP13" s="1">
        <v>3</v>
      </c>
      <c r="AQ13" s="1">
        <v>4</v>
      </c>
      <c r="AR13" s="1">
        <v>3</v>
      </c>
      <c r="AS13" s="1">
        <v>3</v>
      </c>
      <c r="AT13" s="1">
        <v>3</v>
      </c>
      <c r="AU13" s="1">
        <v>2</v>
      </c>
      <c r="AV13" s="1">
        <v>3</v>
      </c>
      <c r="AW13" s="1">
        <v>4</v>
      </c>
      <c r="AX13" s="1">
        <v>3</v>
      </c>
      <c r="AY13" s="1">
        <v>3</v>
      </c>
      <c r="AZ13" s="1">
        <v>3</v>
      </c>
      <c r="BA13" s="1">
        <v>4</v>
      </c>
      <c r="BB13" s="1">
        <v>3</v>
      </c>
      <c r="BC13" s="1">
        <v>2</v>
      </c>
      <c r="BD13" s="1">
        <v>5</v>
      </c>
      <c r="BE13" s="1" t="s">
        <v>1778</v>
      </c>
      <c r="BF13" s="1" t="s">
        <v>1779</v>
      </c>
      <c r="BG13" s="1" t="s">
        <v>1782</v>
      </c>
      <c r="BH13" s="1" t="s">
        <v>1781</v>
      </c>
      <c r="BI13" s="1" t="s">
        <v>1779</v>
      </c>
      <c r="BJ13" s="1" t="s">
        <v>1779</v>
      </c>
      <c r="BK13" s="1" t="s">
        <v>1785</v>
      </c>
      <c r="BL13" s="1" t="s">
        <v>151</v>
      </c>
      <c r="BM13" s="1" t="s">
        <v>1785</v>
      </c>
      <c r="BN13" s="1" t="s">
        <v>151</v>
      </c>
      <c r="BO13" s="1" t="s">
        <v>151</v>
      </c>
      <c r="BP13" s="1" t="s">
        <v>1785</v>
      </c>
      <c r="BQ13" s="1" t="s">
        <v>1785</v>
      </c>
      <c r="BR13" s="1" t="s">
        <v>1785</v>
      </c>
      <c r="BS13" s="1" t="s">
        <v>1485</v>
      </c>
      <c r="BT13" s="1" t="s">
        <v>1485</v>
      </c>
      <c r="BU13" s="1" t="s">
        <v>151</v>
      </c>
      <c r="BV13" s="1" t="s">
        <v>146</v>
      </c>
      <c r="BW13" s="1" t="s">
        <v>923</v>
      </c>
      <c r="BX13" s="1" t="s">
        <v>1495</v>
      </c>
      <c r="BY13" s="1" t="s">
        <v>162</v>
      </c>
      <c r="BZ13" s="1" t="s">
        <v>169</v>
      </c>
      <c r="CA13" s="1" t="s">
        <v>177</v>
      </c>
      <c r="CB13" s="1" t="s">
        <v>183</v>
      </c>
      <c r="CC13" s="1" t="s">
        <v>1796</v>
      </c>
      <c r="CD13" s="1" t="s">
        <v>204</v>
      </c>
      <c r="CE13" s="1" t="s">
        <v>1596</v>
      </c>
      <c r="CF13" s="1" t="s">
        <v>208</v>
      </c>
      <c r="CG13" s="1" t="s">
        <v>214</v>
      </c>
    </row>
    <row r="14" spans="1:85" ht="15.75" customHeight="1" x14ac:dyDescent="0.2">
      <c r="A14" s="14">
        <v>41977.448422222216</v>
      </c>
      <c r="B14" s="1">
        <v>4</v>
      </c>
      <c r="C14" s="1">
        <v>4</v>
      </c>
      <c r="D14" s="1">
        <v>5</v>
      </c>
      <c r="E14" s="1">
        <v>4</v>
      </c>
      <c r="F14" s="1">
        <v>4</v>
      </c>
      <c r="G14" s="1">
        <v>4</v>
      </c>
      <c r="H14" s="1">
        <v>4</v>
      </c>
      <c r="I14" s="1">
        <v>5</v>
      </c>
      <c r="J14" s="1">
        <v>3</v>
      </c>
      <c r="K14" s="1">
        <v>3</v>
      </c>
      <c r="L14" s="1">
        <v>3</v>
      </c>
      <c r="M14" s="1">
        <v>3</v>
      </c>
      <c r="N14" s="1">
        <v>4</v>
      </c>
      <c r="O14" s="1">
        <v>3</v>
      </c>
      <c r="P14" s="1">
        <v>4</v>
      </c>
      <c r="Q14" s="1">
        <v>3</v>
      </c>
      <c r="R14" s="1">
        <v>4</v>
      </c>
      <c r="S14" s="1">
        <v>3</v>
      </c>
      <c r="T14" s="1">
        <v>2</v>
      </c>
      <c r="U14" s="1">
        <v>3</v>
      </c>
      <c r="V14" s="1">
        <v>4</v>
      </c>
      <c r="W14" s="1">
        <v>3</v>
      </c>
      <c r="X14" s="1">
        <v>3</v>
      </c>
      <c r="Y14" s="1">
        <v>4</v>
      </c>
      <c r="Z14" s="1">
        <v>3</v>
      </c>
      <c r="AA14" s="1">
        <v>3</v>
      </c>
      <c r="AB14" s="1">
        <v>1</v>
      </c>
      <c r="AC14" s="1">
        <v>2</v>
      </c>
      <c r="AD14" s="1">
        <v>3</v>
      </c>
      <c r="AE14" s="1">
        <v>3</v>
      </c>
      <c r="AF14" s="1">
        <v>3</v>
      </c>
      <c r="AG14" s="1">
        <v>4</v>
      </c>
      <c r="AH14" s="1">
        <v>4</v>
      </c>
      <c r="AI14" s="1">
        <v>3</v>
      </c>
      <c r="AJ14" s="1">
        <v>3</v>
      </c>
      <c r="AK14" s="1">
        <v>4</v>
      </c>
      <c r="AL14" s="1">
        <v>4</v>
      </c>
      <c r="AM14" s="1">
        <v>4</v>
      </c>
      <c r="AN14" s="1">
        <v>5</v>
      </c>
      <c r="AO14" s="1">
        <v>4</v>
      </c>
      <c r="AP14" s="1">
        <v>4</v>
      </c>
      <c r="AQ14" s="1">
        <v>4</v>
      </c>
      <c r="AR14" s="1">
        <v>4</v>
      </c>
      <c r="AS14" s="1">
        <v>2</v>
      </c>
      <c r="AT14" s="1">
        <v>3</v>
      </c>
      <c r="AU14" s="1">
        <v>2</v>
      </c>
      <c r="AV14" s="1">
        <v>2</v>
      </c>
      <c r="AW14" s="1">
        <v>2</v>
      </c>
      <c r="AX14" s="1">
        <v>4</v>
      </c>
      <c r="AY14" s="1">
        <v>2</v>
      </c>
      <c r="AZ14" s="1">
        <v>3</v>
      </c>
      <c r="BA14" s="1">
        <v>4</v>
      </c>
      <c r="BB14" s="1">
        <v>1</v>
      </c>
      <c r="BC14" s="1">
        <v>1</v>
      </c>
      <c r="BD14" s="1">
        <v>4</v>
      </c>
      <c r="BE14" s="1" t="s">
        <v>1778</v>
      </c>
      <c r="BF14" s="1" t="s">
        <v>1780</v>
      </c>
      <c r="BG14" s="1" t="s">
        <v>1781</v>
      </c>
      <c r="BH14" s="1" t="s">
        <v>1779</v>
      </c>
      <c r="BI14" s="1" t="s">
        <v>1783</v>
      </c>
      <c r="BJ14" s="1" t="s">
        <v>1782</v>
      </c>
      <c r="BK14" s="1" t="s">
        <v>1485</v>
      </c>
      <c r="BL14" s="1" t="s">
        <v>1785</v>
      </c>
      <c r="BM14" s="1" t="s">
        <v>1785</v>
      </c>
      <c r="BN14" s="1" t="s">
        <v>931</v>
      </c>
      <c r="BO14" s="1" t="s">
        <v>931</v>
      </c>
      <c r="BP14" s="1" t="s">
        <v>1485</v>
      </c>
      <c r="BQ14" s="1" t="s">
        <v>151</v>
      </c>
      <c r="BR14" s="1" t="s">
        <v>151</v>
      </c>
      <c r="BS14" s="1" t="s">
        <v>151</v>
      </c>
      <c r="BT14" s="1" t="s">
        <v>151</v>
      </c>
      <c r="BU14" s="1" t="s">
        <v>145</v>
      </c>
      <c r="BY14" s="1" t="s">
        <v>162</v>
      </c>
      <c r="BZ14" s="1" t="s">
        <v>170</v>
      </c>
      <c r="CA14" s="1" t="s">
        <v>177</v>
      </c>
      <c r="CB14" s="1" t="s">
        <v>183</v>
      </c>
      <c r="CC14" s="1" t="s">
        <v>1797</v>
      </c>
      <c r="CD14" s="1" t="s">
        <v>204</v>
      </c>
      <c r="CE14" s="1" t="s">
        <v>1798</v>
      </c>
      <c r="CF14" s="1" t="s">
        <v>209</v>
      </c>
      <c r="CG14" s="1" t="s">
        <v>215</v>
      </c>
    </row>
    <row r="15" spans="1:85" ht="15.75" customHeight="1" x14ac:dyDescent="0.2">
      <c r="A15" s="14">
        <v>41977.474132650459</v>
      </c>
      <c r="B15" s="1">
        <v>2</v>
      </c>
      <c r="C15" s="1">
        <v>5</v>
      </c>
      <c r="D15" s="1">
        <v>1</v>
      </c>
      <c r="E15" s="1">
        <v>1</v>
      </c>
      <c r="F15" s="1">
        <v>5</v>
      </c>
      <c r="G15" s="1">
        <v>3</v>
      </c>
      <c r="H15" s="1">
        <v>2</v>
      </c>
      <c r="I15" s="1">
        <v>4</v>
      </c>
      <c r="J15" s="1">
        <v>1</v>
      </c>
      <c r="K15" s="1">
        <v>1</v>
      </c>
      <c r="L15" s="1">
        <v>1</v>
      </c>
      <c r="M15" s="1">
        <v>1</v>
      </c>
      <c r="N15" s="1">
        <v>2</v>
      </c>
      <c r="O15" s="1">
        <v>2</v>
      </c>
      <c r="P15" s="1">
        <v>3</v>
      </c>
      <c r="Q15" s="1">
        <v>4</v>
      </c>
      <c r="R15" s="1">
        <v>3</v>
      </c>
      <c r="S15" s="1">
        <v>3</v>
      </c>
      <c r="T15" s="1">
        <v>1</v>
      </c>
      <c r="U15" s="1">
        <v>2</v>
      </c>
      <c r="V15" s="1">
        <v>4</v>
      </c>
      <c r="W15" s="1">
        <v>3</v>
      </c>
      <c r="X15" s="1">
        <v>2</v>
      </c>
      <c r="Y15" s="1">
        <v>4</v>
      </c>
      <c r="Z15" s="1">
        <v>3</v>
      </c>
      <c r="AA15" s="1">
        <v>2</v>
      </c>
      <c r="AB15" s="1">
        <v>2</v>
      </c>
      <c r="AC15" s="1">
        <v>4</v>
      </c>
      <c r="AD15" s="1">
        <v>3</v>
      </c>
      <c r="AE15" s="1">
        <v>4</v>
      </c>
      <c r="AF15" s="1">
        <v>2</v>
      </c>
      <c r="AG15" s="1">
        <v>4</v>
      </c>
      <c r="AH15" s="1">
        <v>4</v>
      </c>
      <c r="AI15" s="1">
        <v>3</v>
      </c>
      <c r="AJ15" s="1">
        <v>2</v>
      </c>
      <c r="AK15" s="1">
        <v>4</v>
      </c>
      <c r="AL15" s="1">
        <v>1</v>
      </c>
      <c r="AM15" s="1">
        <v>1</v>
      </c>
      <c r="AN15" s="1">
        <v>5</v>
      </c>
      <c r="AO15" s="1">
        <v>3</v>
      </c>
      <c r="AP15" s="1">
        <v>3</v>
      </c>
      <c r="AQ15" s="1">
        <v>4</v>
      </c>
      <c r="AR15" s="1">
        <v>1</v>
      </c>
      <c r="AS15" s="1">
        <v>2</v>
      </c>
      <c r="AT15" s="1">
        <v>1</v>
      </c>
      <c r="AU15" s="1">
        <v>3</v>
      </c>
      <c r="AV15" s="1">
        <v>3</v>
      </c>
      <c r="AW15" s="1">
        <v>2</v>
      </c>
      <c r="AX15" s="1">
        <v>4</v>
      </c>
      <c r="AY15" s="1">
        <v>4</v>
      </c>
      <c r="AZ15" s="1">
        <v>2</v>
      </c>
      <c r="BA15" s="1">
        <v>4</v>
      </c>
      <c r="BB15" s="1">
        <v>1</v>
      </c>
      <c r="BC15" s="1">
        <v>1</v>
      </c>
      <c r="BD15" s="1">
        <v>1</v>
      </c>
      <c r="BE15" s="1" t="s">
        <v>1780</v>
      </c>
      <c r="BF15" s="1" t="s">
        <v>1778</v>
      </c>
      <c r="BG15" s="1" t="s">
        <v>1779</v>
      </c>
      <c r="BH15" s="1" t="s">
        <v>1782</v>
      </c>
      <c r="BI15" s="1" t="s">
        <v>1781</v>
      </c>
      <c r="BJ15" s="1" t="s">
        <v>1783</v>
      </c>
      <c r="BK15" s="1" t="s">
        <v>1785</v>
      </c>
      <c r="BL15" s="1" t="s">
        <v>1785</v>
      </c>
      <c r="BM15" s="1" t="s">
        <v>1485</v>
      </c>
      <c r="BN15" s="1" t="s">
        <v>151</v>
      </c>
      <c r="BO15" s="1" t="s">
        <v>151</v>
      </c>
      <c r="BP15" s="1" t="s">
        <v>1485</v>
      </c>
      <c r="BQ15" s="1" t="s">
        <v>931</v>
      </c>
      <c r="BR15" s="1" t="s">
        <v>931</v>
      </c>
      <c r="BS15" s="1" t="s">
        <v>931</v>
      </c>
      <c r="BT15" s="1" t="s">
        <v>931</v>
      </c>
      <c r="BU15" s="1" t="s">
        <v>151</v>
      </c>
      <c r="BV15" s="1" t="s">
        <v>144</v>
      </c>
      <c r="BX15" s="1" t="s">
        <v>1495</v>
      </c>
      <c r="BY15" s="1" t="s">
        <v>163</v>
      </c>
      <c r="BZ15" s="1" t="s">
        <v>169</v>
      </c>
      <c r="CA15" s="1" t="s">
        <v>179</v>
      </c>
      <c r="CB15" s="1" t="s">
        <v>183</v>
      </c>
      <c r="CC15" s="1" t="s">
        <v>1799</v>
      </c>
      <c r="CD15" s="1" t="s">
        <v>204</v>
      </c>
      <c r="CE15" s="1" t="s">
        <v>202</v>
      </c>
      <c r="CF15" s="1" t="s">
        <v>208</v>
      </c>
      <c r="CG15" s="1" t="s">
        <v>214</v>
      </c>
    </row>
    <row r="16" spans="1:85" ht="15.75" customHeight="1" x14ac:dyDescent="0.2">
      <c r="A16" s="14">
        <v>41977.515896006938</v>
      </c>
      <c r="B16" s="1">
        <v>3</v>
      </c>
      <c r="C16" s="1">
        <v>4</v>
      </c>
      <c r="D16" s="1">
        <v>5</v>
      </c>
      <c r="E16" s="1">
        <v>2</v>
      </c>
      <c r="F16" s="1">
        <v>5</v>
      </c>
      <c r="G16" s="1">
        <v>1</v>
      </c>
      <c r="H16" s="1">
        <v>3</v>
      </c>
      <c r="I16" s="1">
        <v>1</v>
      </c>
      <c r="J16" s="1">
        <v>4</v>
      </c>
      <c r="K16" s="1">
        <v>1</v>
      </c>
      <c r="L16" s="1">
        <v>2</v>
      </c>
      <c r="M16" s="1">
        <v>2</v>
      </c>
      <c r="N16" s="1">
        <v>1</v>
      </c>
      <c r="O16" s="1">
        <v>5</v>
      </c>
      <c r="P16" s="1">
        <v>3</v>
      </c>
      <c r="Q16" s="1">
        <v>4</v>
      </c>
      <c r="R16" s="1">
        <v>1</v>
      </c>
      <c r="S16" s="1">
        <v>5</v>
      </c>
      <c r="T16" s="1" t="s">
        <v>5</v>
      </c>
      <c r="U16" s="1">
        <v>1</v>
      </c>
      <c r="V16" s="1">
        <v>5</v>
      </c>
      <c r="W16" s="1" t="s">
        <v>5</v>
      </c>
      <c r="X16" s="1">
        <v>1</v>
      </c>
      <c r="Y16" s="1">
        <v>2</v>
      </c>
      <c r="Z16" s="1">
        <v>4</v>
      </c>
      <c r="AA16" s="1">
        <v>1</v>
      </c>
      <c r="AB16" s="1">
        <v>3</v>
      </c>
      <c r="AC16" s="1">
        <v>3</v>
      </c>
      <c r="AD16" s="1">
        <v>2</v>
      </c>
      <c r="AE16" s="1">
        <v>4</v>
      </c>
      <c r="AF16" s="1" t="s">
        <v>5</v>
      </c>
      <c r="AG16" s="1">
        <v>4</v>
      </c>
      <c r="AH16" s="1">
        <v>5</v>
      </c>
      <c r="AI16" s="1">
        <v>3</v>
      </c>
      <c r="AJ16" s="1">
        <v>2</v>
      </c>
      <c r="AK16" s="1">
        <v>3</v>
      </c>
      <c r="AL16" s="1">
        <v>5</v>
      </c>
      <c r="AM16" s="1" t="s">
        <v>5</v>
      </c>
      <c r="AN16" s="1">
        <v>5</v>
      </c>
      <c r="AO16" s="1" t="s">
        <v>5</v>
      </c>
      <c r="AP16" s="1">
        <v>2</v>
      </c>
      <c r="AQ16" s="1">
        <v>1</v>
      </c>
      <c r="AR16" s="1">
        <v>4</v>
      </c>
      <c r="AS16" s="1">
        <v>1</v>
      </c>
      <c r="AT16" s="1">
        <v>3</v>
      </c>
      <c r="AU16" s="1">
        <v>1</v>
      </c>
      <c r="AV16" s="1">
        <v>1</v>
      </c>
      <c r="AW16" s="1">
        <v>3</v>
      </c>
      <c r="AX16" s="1">
        <v>1</v>
      </c>
      <c r="AY16" s="1">
        <v>4</v>
      </c>
      <c r="AZ16" s="1">
        <v>1</v>
      </c>
      <c r="BA16" s="1">
        <v>5</v>
      </c>
      <c r="BB16" s="1" t="s">
        <v>5</v>
      </c>
      <c r="BC16" s="1" t="s">
        <v>5</v>
      </c>
      <c r="BD16" s="1">
        <v>5</v>
      </c>
      <c r="BE16" s="1" t="s">
        <v>1778</v>
      </c>
      <c r="BF16" s="1" t="s">
        <v>1781</v>
      </c>
      <c r="BG16" s="1" t="s">
        <v>1782</v>
      </c>
      <c r="BH16" s="1" t="s">
        <v>5</v>
      </c>
      <c r="BI16" s="1" t="s">
        <v>1783</v>
      </c>
      <c r="BJ16" s="1" t="s">
        <v>1782</v>
      </c>
      <c r="BK16" s="1" t="s">
        <v>1485</v>
      </c>
      <c r="BL16" s="1" t="s">
        <v>1485</v>
      </c>
      <c r="BM16" s="1" t="s">
        <v>1485</v>
      </c>
      <c r="BN16" s="1" t="s">
        <v>1485</v>
      </c>
      <c r="BO16" s="1" t="s">
        <v>1485</v>
      </c>
      <c r="BP16" s="1" t="s">
        <v>1485</v>
      </c>
      <c r="BQ16" s="1" t="s">
        <v>1485</v>
      </c>
      <c r="BR16" s="1" t="s">
        <v>1785</v>
      </c>
      <c r="BS16" s="1" t="s">
        <v>1785</v>
      </c>
      <c r="BT16" s="1" t="s">
        <v>151</v>
      </c>
      <c r="BU16" s="1" t="s">
        <v>931</v>
      </c>
      <c r="BY16" s="1" t="s">
        <v>162</v>
      </c>
      <c r="BZ16" s="1" t="s">
        <v>170</v>
      </c>
      <c r="CA16" s="1" t="s">
        <v>180</v>
      </c>
      <c r="CB16" s="1" t="s">
        <v>183</v>
      </c>
      <c r="CC16" s="1" t="s">
        <v>1800</v>
      </c>
      <c r="CD16" s="1" t="s">
        <v>192</v>
      </c>
      <c r="CE16" s="1" t="s">
        <v>353</v>
      </c>
      <c r="CF16" s="1" t="s">
        <v>928</v>
      </c>
      <c r="CG16" s="1" t="s">
        <v>215</v>
      </c>
    </row>
    <row r="17" spans="1:85" ht="15.75" customHeight="1" x14ac:dyDescent="0.2">
      <c r="A17" s="14">
        <v>41977.557071331023</v>
      </c>
      <c r="B17" s="1">
        <v>3</v>
      </c>
      <c r="C17" s="1">
        <v>3</v>
      </c>
      <c r="D17" s="1">
        <v>3</v>
      </c>
      <c r="E17" s="1">
        <v>1</v>
      </c>
      <c r="F17" s="1">
        <v>4</v>
      </c>
      <c r="G17" s="1">
        <v>2</v>
      </c>
      <c r="H17" s="1">
        <v>4</v>
      </c>
      <c r="I17" s="1">
        <v>2</v>
      </c>
      <c r="J17" s="1">
        <v>4</v>
      </c>
      <c r="K17" s="1">
        <v>5</v>
      </c>
      <c r="L17" s="1">
        <v>5</v>
      </c>
      <c r="M17" s="1">
        <v>4</v>
      </c>
      <c r="N17" s="1">
        <v>4</v>
      </c>
      <c r="O17" s="1">
        <v>5</v>
      </c>
      <c r="P17" s="1">
        <v>4</v>
      </c>
      <c r="Q17" s="1">
        <v>4</v>
      </c>
      <c r="R17" s="1">
        <v>5</v>
      </c>
      <c r="S17" s="1">
        <v>2</v>
      </c>
      <c r="T17" s="1">
        <v>3</v>
      </c>
      <c r="U17" s="1">
        <v>5</v>
      </c>
      <c r="V17" s="1">
        <v>5</v>
      </c>
      <c r="W17" s="1">
        <v>5</v>
      </c>
      <c r="X17" s="1">
        <v>3</v>
      </c>
      <c r="Y17" s="1">
        <v>4</v>
      </c>
      <c r="Z17" s="1">
        <v>5</v>
      </c>
      <c r="AA17" s="1">
        <v>3</v>
      </c>
      <c r="AB17" s="1">
        <v>2</v>
      </c>
      <c r="AC17" s="1">
        <v>5</v>
      </c>
      <c r="AD17" s="1">
        <v>4</v>
      </c>
      <c r="AE17" s="1">
        <v>3</v>
      </c>
      <c r="AF17" s="1">
        <v>5</v>
      </c>
      <c r="AG17" s="1">
        <v>4</v>
      </c>
      <c r="AH17" s="1">
        <v>4</v>
      </c>
      <c r="AI17" s="1">
        <v>2</v>
      </c>
      <c r="AJ17" s="1">
        <v>3</v>
      </c>
      <c r="AK17" s="1">
        <v>3</v>
      </c>
      <c r="AL17" s="1">
        <v>3</v>
      </c>
      <c r="AM17" s="1">
        <v>1</v>
      </c>
      <c r="AN17" s="1">
        <v>3</v>
      </c>
      <c r="AO17" s="1">
        <v>2</v>
      </c>
      <c r="AP17" s="1">
        <v>4</v>
      </c>
      <c r="AQ17" s="1">
        <v>3</v>
      </c>
      <c r="AR17" s="1">
        <v>5</v>
      </c>
      <c r="AS17" s="1">
        <v>5</v>
      </c>
      <c r="AT17" s="1">
        <v>4</v>
      </c>
      <c r="AU17" s="1">
        <v>4</v>
      </c>
      <c r="AV17" s="1">
        <v>4</v>
      </c>
      <c r="AW17" s="1">
        <v>5</v>
      </c>
      <c r="AX17" s="1">
        <v>3</v>
      </c>
      <c r="AY17" s="1">
        <v>3</v>
      </c>
      <c r="AZ17" s="1">
        <v>5</v>
      </c>
      <c r="BA17" s="1">
        <v>3</v>
      </c>
      <c r="BB17" s="1">
        <v>4</v>
      </c>
      <c r="BC17" s="1">
        <v>4</v>
      </c>
      <c r="BD17" s="1">
        <v>5</v>
      </c>
      <c r="BE17" s="1" t="s">
        <v>1778</v>
      </c>
      <c r="BF17" s="1" t="s">
        <v>1781</v>
      </c>
      <c r="BG17" s="1" t="s">
        <v>1780</v>
      </c>
      <c r="BH17" s="1" t="s">
        <v>1779</v>
      </c>
      <c r="BI17" s="1" t="s">
        <v>1779</v>
      </c>
      <c r="BJ17" s="1" t="s">
        <v>1779</v>
      </c>
      <c r="BK17" s="1" t="s">
        <v>151</v>
      </c>
      <c r="BL17" s="1" t="s">
        <v>151</v>
      </c>
      <c r="BM17" s="1" t="s">
        <v>151</v>
      </c>
      <c r="BN17" s="1" t="s">
        <v>151</v>
      </c>
      <c r="BO17" s="1" t="s">
        <v>151</v>
      </c>
      <c r="BP17" s="1" t="s">
        <v>1785</v>
      </c>
      <c r="BQ17" s="1" t="s">
        <v>1785</v>
      </c>
      <c r="BR17" s="1" t="s">
        <v>1785</v>
      </c>
      <c r="BS17" s="1" t="s">
        <v>151</v>
      </c>
      <c r="BT17" s="1" t="s">
        <v>1785</v>
      </c>
      <c r="BU17" s="1" t="s">
        <v>151</v>
      </c>
      <c r="BV17" s="1" t="s">
        <v>150</v>
      </c>
      <c r="BW17" s="1" t="s">
        <v>1634</v>
      </c>
      <c r="BX17" s="1" t="s">
        <v>1573</v>
      </c>
      <c r="BY17" s="1" t="s">
        <v>163</v>
      </c>
      <c r="BZ17" s="1" t="s">
        <v>170</v>
      </c>
      <c r="CA17" s="1" t="s">
        <v>176</v>
      </c>
      <c r="CB17" s="1" t="s">
        <v>183</v>
      </c>
      <c r="CC17" s="1" t="s">
        <v>1801</v>
      </c>
      <c r="CD17" s="1" t="s">
        <v>153</v>
      </c>
      <c r="CE17" s="1" t="s">
        <v>1802</v>
      </c>
      <c r="CF17" s="1" t="s">
        <v>1803</v>
      </c>
      <c r="CG17" s="1" t="s">
        <v>218</v>
      </c>
    </row>
    <row r="18" spans="1:85" ht="12.75" x14ac:dyDescent="0.2">
      <c r="A18" s="14">
        <v>41977.561567025463</v>
      </c>
      <c r="B18" s="1">
        <v>3</v>
      </c>
      <c r="C18" s="1">
        <v>5</v>
      </c>
      <c r="D18" s="1">
        <v>5</v>
      </c>
      <c r="E18" s="1">
        <v>4</v>
      </c>
      <c r="F18" s="1">
        <v>5</v>
      </c>
      <c r="G18" s="1">
        <v>3</v>
      </c>
      <c r="H18" s="1">
        <v>3</v>
      </c>
      <c r="I18" s="1">
        <v>4</v>
      </c>
      <c r="J18" s="1">
        <v>2</v>
      </c>
      <c r="K18" s="1">
        <v>3</v>
      </c>
      <c r="L18" s="1">
        <v>3</v>
      </c>
      <c r="M18" s="1">
        <v>2</v>
      </c>
      <c r="N18" s="1">
        <v>2</v>
      </c>
      <c r="O18" s="1">
        <v>4</v>
      </c>
      <c r="P18" s="1">
        <v>3</v>
      </c>
      <c r="Q18" s="1">
        <v>1</v>
      </c>
      <c r="R18" s="1">
        <v>4</v>
      </c>
      <c r="S18" s="1">
        <v>3</v>
      </c>
      <c r="T18" s="1">
        <v>2</v>
      </c>
      <c r="U18" s="1">
        <v>1</v>
      </c>
      <c r="V18" s="1">
        <v>4</v>
      </c>
      <c r="W18" s="1">
        <v>4</v>
      </c>
      <c r="X18" s="1">
        <v>3</v>
      </c>
      <c r="Y18" s="1">
        <v>3</v>
      </c>
      <c r="Z18" s="1">
        <v>5</v>
      </c>
      <c r="AA18" s="1">
        <v>4</v>
      </c>
      <c r="AB18" s="1">
        <v>4</v>
      </c>
      <c r="AC18" s="1">
        <v>4</v>
      </c>
      <c r="AD18" s="1">
        <v>3</v>
      </c>
      <c r="AE18" s="1">
        <v>3</v>
      </c>
      <c r="AF18" s="1">
        <v>3</v>
      </c>
      <c r="AG18" s="1">
        <v>3</v>
      </c>
      <c r="AH18" s="1">
        <v>4</v>
      </c>
      <c r="AI18" s="1">
        <v>2</v>
      </c>
      <c r="AJ18" s="1">
        <v>3</v>
      </c>
      <c r="AK18" s="1">
        <v>5</v>
      </c>
      <c r="AL18" s="1">
        <v>4</v>
      </c>
      <c r="AM18" s="1">
        <v>5</v>
      </c>
      <c r="AN18" s="1">
        <v>5</v>
      </c>
      <c r="AO18" s="1">
        <v>5</v>
      </c>
      <c r="AP18" s="1">
        <v>4</v>
      </c>
      <c r="AQ18" s="1">
        <v>4</v>
      </c>
      <c r="AR18" s="1">
        <v>3</v>
      </c>
      <c r="AS18" s="1">
        <v>4</v>
      </c>
      <c r="AT18" s="1">
        <v>4</v>
      </c>
      <c r="AU18" s="1">
        <v>2</v>
      </c>
      <c r="AV18" s="1">
        <v>2</v>
      </c>
      <c r="AW18" s="1">
        <v>4</v>
      </c>
      <c r="AX18" s="1">
        <v>3</v>
      </c>
      <c r="AY18" s="1">
        <v>3</v>
      </c>
      <c r="AZ18" s="1">
        <v>4</v>
      </c>
      <c r="BA18" s="1">
        <v>5</v>
      </c>
      <c r="BB18" s="1">
        <v>4</v>
      </c>
      <c r="BC18" s="1">
        <v>1</v>
      </c>
      <c r="BD18" s="1">
        <v>5</v>
      </c>
      <c r="BE18" s="1" t="s">
        <v>1778</v>
      </c>
      <c r="BF18" s="1" t="s">
        <v>1783</v>
      </c>
      <c r="BG18" s="1" t="s">
        <v>1781</v>
      </c>
      <c r="BH18" s="1" t="s">
        <v>1782</v>
      </c>
      <c r="BI18" s="1" t="s">
        <v>1780</v>
      </c>
      <c r="BJ18" s="1" t="s">
        <v>1779</v>
      </c>
      <c r="BK18" s="1" t="s">
        <v>151</v>
      </c>
      <c r="BL18" s="1" t="s">
        <v>151</v>
      </c>
      <c r="BM18" s="1" t="s">
        <v>151</v>
      </c>
      <c r="BN18" s="1" t="s">
        <v>151</v>
      </c>
      <c r="BO18" s="1" t="s">
        <v>151</v>
      </c>
      <c r="BP18" s="1" t="s">
        <v>151</v>
      </c>
      <c r="BQ18" s="1" t="s">
        <v>151</v>
      </c>
      <c r="BR18" s="1" t="s">
        <v>151</v>
      </c>
      <c r="BS18" s="1" t="s">
        <v>151</v>
      </c>
      <c r="BT18" s="1" t="s">
        <v>151</v>
      </c>
      <c r="BU18" s="1" t="s">
        <v>151</v>
      </c>
      <c r="BV18" s="1" t="s">
        <v>1491</v>
      </c>
      <c r="BW18" s="1" t="s">
        <v>1804</v>
      </c>
      <c r="BX18" s="1" t="s">
        <v>1495</v>
      </c>
      <c r="BY18" s="1" t="s">
        <v>163</v>
      </c>
      <c r="BZ18" s="1" t="s">
        <v>169</v>
      </c>
      <c r="CA18" s="1" t="s">
        <v>176</v>
      </c>
      <c r="CB18" s="1" t="s">
        <v>183</v>
      </c>
      <c r="CC18" s="1" t="s">
        <v>1805</v>
      </c>
      <c r="CD18" s="1" t="s">
        <v>202</v>
      </c>
      <c r="CE18" s="1" t="s">
        <v>661</v>
      </c>
      <c r="CF18" s="1" t="s">
        <v>208</v>
      </c>
      <c r="CG18" s="1" t="s">
        <v>214</v>
      </c>
    </row>
    <row r="19" spans="1:85" ht="12.75" x14ac:dyDescent="0.2">
      <c r="A19" s="14">
        <v>41977.577254166667</v>
      </c>
      <c r="B19" s="1">
        <v>2</v>
      </c>
      <c r="C19" s="1">
        <v>4</v>
      </c>
      <c r="D19" s="1">
        <v>2</v>
      </c>
      <c r="E19" s="1">
        <v>5</v>
      </c>
      <c r="F19" s="1">
        <v>4</v>
      </c>
      <c r="G19" s="1">
        <v>4</v>
      </c>
      <c r="H19" s="1">
        <v>5</v>
      </c>
      <c r="I19" s="1">
        <v>4</v>
      </c>
      <c r="J19" s="1">
        <v>3</v>
      </c>
      <c r="K19" s="1">
        <v>3</v>
      </c>
      <c r="L19" s="1">
        <v>4</v>
      </c>
      <c r="M19" s="1">
        <v>2</v>
      </c>
      <c r="N19" s="1">
        <v>2</v>
      </c>
      <c r="O19" s="1">
        <v>5</v>
      </c>
      <c r="P19" s="1">
        <v>5</v>
      </c>
      <c r="Q19" s="1">
        <v>4</v>
      </c>
      <c r="R19" s="1">
        <v>4</v>
      </c>
      <c r="S19" s="1">
        <v>4</v>
      </c>
      <c r="T19" s="1">
        <v>3</v>
      </c>
      <c r="U19" s="1">
        <v>5</v>
      </c>
      <c r="V19" s="1">
        <v>5</v>
      </c>
      <c r="W19" s="1">
        <v>4</v>
      </c>
      <c r="X19" s="1">
        <v>4</v>
      </c>
      <c r="Y19" s="1">
        <v>4</v>
      </c>
      <c r="Z19" s="1">
        <v>4</v>
      </c>
      <c r="AA19" s="1">
        <v>4</v>
      </c>
      <c r="AB19" s="1">
        <v>5</v>
      </c>
      <c r="AC19" s="1">
        <v>2</v>
      </c>
      <c r="AD19" s="1">
        <v>1</v>
      </c>
      <c r="AE19" s="1">
        <v>3</v>
      </c>
      <c r="AF19" s="1">
        <v>5</v>
      </c>
      <c r="AG19" s="1">
        <v>4</v>
      </c>
      <c r="AH19" s="1">
        <v>4</v>
      </c>
      <c r="AI19" s="1">
        <v>2</v>
      </c>
      <c r="AJ19" s="1">
        <v>4</v>
      </c>
      <c r="AK19" s="1">
        <v>3</v>
      </c>
      <c r="AL19" s="1">
        <v>1</v>
      </c>
      <c r="AM19" s="1">
        <v>5</v>
      </c>
      <c r="AN19" s="1">
        <v>4</v>
      </c>
      <c r="AO19" s="1">
        <v>3</v>
      </c>
      <c r="AP19" s="1">
        <v>5</v>
      </c>
      <c r="AQ19" s="1">
        <v>4</v>
      </c>
      <c r="AR19" s="1">
        <v>4</v>
      </c>
      <c r="AS19" s="1">
        <v>4</v>
      </c>
      <c r="AT19" s="1">
        <v>5</v>
      </c>
      <c r="AU19" s="1">
        <v>4</v>
      </c>
      <c r="AV19" s="1">
        <v>1</v>
      </c>
      <c r="AW19" s="1">
        <v>4</v>
      </c>
      <c r="AX19" s="1">
        <v>4</v>
      </c>
      <c r="AY19" s="1">
        <v>2</v>
      </c>
      <c r="AZ19" s="1">
        <v>2</v>
      </c>
      <c r="BA19" s="1">
        <v>5</v>
      </c>
      <c r="BB19" s="1">
        <v>4</v>
      </c>
      <c r="BC19" s="1">
        <v>3</v>
      </c>
      <c r="BD19" s="1">
        <v>5</v>
      </c>
      <c r="BE19" s="1" t="s">
        <v>1781</v>
      </c>
      <c r="BF19" s="1" t="s">
        <v>1782</v>
      </c>
      <c r="BG19" s="1" t="s">
        <v>1783</v>
      </c>
      <c r="BH19" s="1" t="s">
        <v>1780</v>
      </c>
      <c r="BI19" s="1" t="s">
        <v>1778</v>
      </c>
      <c r="BJ19" s="1" t="s">
        <v>1779</v>
      </c>
      <c r="BK19" s="1" t="s">
        <v>151</v>
      </c>
      <c r="BL19" s="1" t="s">
        <v>151</v>
      </c>
      <c r="BM19" s="1" t="s">
        <v>151</v>
      </c>
      <c r="BN19" s="1" t="s">
        <v>151</v>
      </c>
      <c r="BO19" s="1" t="s">
        <v>151</v>
      </c>
      <c r="BP19" s="1" t="s">
        <v>1785</v>
      </c>
      <c r="BQ19" s="1" t="s">
        <v>1785</v>
      </c>
      <c r="BR19" s="1" t="s">
        <v>1785</v>
      </c>
      <c r="BS19" s="1" t="s">
        <v>1785</v>
      </c>
      <c r="BT19" s="1" t="s">
        <v>1785</v>
      </c>
      <c r="BU19" s="1" t="s">
        <v>151</v>
      </c>
      <c r="BV19" s="1" t="s">
        <v>1806</v>
      </c>
      <c r="BW19" s="1" t="s">
        <v>1565</v>
      </c>
      <c r="BX19" s="1" t="s">
        <v>1807</v>
      </c>
      <c r="BY19" s="1" t="s">
        <v>163</v>
      </c>
      <c r="BZ19" s="1" t="s">
        <v>170</v>
      </c>
      <c r="CA19" s="1" t="s">
        <v>176</v>
      </c>
      <c r="CB19" s="1" t="s">
        <v>183</v>
      </c>
      <c r="CC19" s="1" t="s">
        <v>1808</v>
      </c>
      <c r="CD19" s="1" t="s">
        <v>202</v>
      </c>
      <c r="CE19" s="1" t="s">
        <v>1176</v>
      </c>
      <c r="CF19" s="1" t="s">
        <v>208</v>
      </c>
      <c r="CG19" s="1" t="s">
        <v>214</v>
      </c>
    </row>
    <row r="20" spans="1:85" ht="12.75" x14ac:dyDescent="0.2">
      <c r="A20" s="14">
        <v>41977.578317557869</v>
      </c>
      <c r="B20" s="1">
        <v>2</v>
      </c>
      <c r="C20" s="1">
        <v>2</v>
      </c>
      <c r="D20" s="1">
        <v>1</v>
      </c>
      <c r="E20" s="1">
        <v>1</v>
      </c>
      <c r="F20" s="1">
        <v>2</v>
      </c>
      <c r="G20" s="1">
        <v>2</v>
      </c>
      <c r="H20" s="1">
        <v>2</v>
      </c>
      <c r="I20" s="1">
        <v>1</v>
      </c>
      <c r="J20" s="1">
        <v>3</v>
      </c>
      <c r="K20" s="1">
        <v>3</v>
      </c>
      <c r="L20" s="1">
        <v>4</v>
      </c>
      <c r="M20" s="1">
        <v>3</v>
      </c>
      <c r="N20" s="1">
        <v>4</v>
      </c>
      <c r="O20" s="1">
        <v>4</v>
      </c>
      <c r="P20" s="1">
        <v>5</v>
      </c>
      <c r="Q20" s="1">
        <v>4</v>
      </c>
      <c r="R20" s="1">
        <v>4</v>
      </c>
      <c r="S20" s="1">
        <v>1</v>
      </c>
      <c r="T20" s="1">
        <v>5</v>
      </c>
      <c r="U20" s="1">
        <v>2</v>
      </c>
      <c r="V20" s="1">
        <v>4</v>
      </c>
      <c r="W20" s="1">
        <v>5</v>
      </c>
      <c r="X20" s="1">
        <v>2</v>
      </c>
      <c r="Y20" s="1">
        <v>2</v>
      </c>
      <c r="Z20" s="1">
        <v>5</v>
      </c>
      <c r="AA20" s="1">
        <v>2</v>
      </c>
      <c r="AB20" s="1">
        <v>1</v>
      </c>
      <c r="AC20" s="1">
        <v>1</v>
      </c>
      <c r="AD20" s="1">
        <v>4</v>
      </c>
      <c r="AE20" s="1">
        <v>3</v>
      </c>
      <c r="AF20" s="1">
        <v>5</v>
      </c>
      <c r="AG20" s="1">
        <v>2</v>
      </c>
      <c r="AH20" s="1">
        <v>4</v>
      </c>
      <c r="AI20" s="1">
        <v>2</v>
      </c>
      <c r="AJ20" s="1">
        <v>2</v>
      </c>
      <c r="AK20" s="1">
        <v>2</v>
      </c>
      <c r="AL20" s="1">
        <v>2</v>
      </c>
      <c r="AM20" s="1">
        <v>5</v>
      </c>
      <c r="AN20" s="1">
        <v>2</v>
      </c>
      <c r="AO20" s="1">
        <v>1</v>
      </c>
      <c r="AP20" s="1">
        <v>2</v>
      </c>
      <c r="AQ20" s="1">
        <v>2</v>
      </c>
      <c r="AR20" s="1">
        <v>2</v>
      </c>
      <c r="AS20" s="1">
        <v>2</v>
      </c>
      <c r="AT20" s="1">
        <v>2</v>
      </c>
      <c r="AU20" s="1">
        <v>1</v>
      </c>
      <c r="AV20" s="1">
        <v>1</v>
      </c>
      <c r="AW20" s="1">
        <v>3</v>
      </c>
      <c r="AX20" s="1">
        <v>3</v>
      </c>
      <c r="AY20" s="1">
        <v>1</v>
      </c>
      <c r="AZ20" s="1">
        <v>2</v>
      </c>
      <c r="BA20" s="1">
        <v>2</v>
      </c>
      <c r="BB20" s="1">
        <v>5</v>
      </c>
      <c r="BC20" s="1">
        <v>1</v>
      </c>
      <c r="BD20" s="1">
        <v>5</v>
      </c>
      <c r="BE20" s="1" t="s">
        <v>1778</v>
      </c>
      <c r="BF20" s="1" t="s">
        <v>1781</v>
      </c>
      <c r="BG20" s="1" t="s">
        <v>1779</v>
      </c>
      <c r="BH20" s="1" t="s">
        <v>1783</v>
      </c>
      <c r="BI20" s="1" t="s">
        <v>1782</v>
      </c>
      <c r="BJ20" s="1" t="s">
        <v>1780</v>
      </c>
      <c r="BK20" s="1" t="s">
        <v>931</v>
      </c>
      <c r="BL20" s="1" t="s">
        <v>151</v>
      </c>
      <c r="BM20" s="1" t="s">
        <v>931</v>
      </c>
      <c r="BN20" s="1" t="s">
        <v>1785</v>
      </c>
      <c r="BO20" s="1" t="s">
        <v>151</v>
      </c>
      <c r="BP20" s="1" t="s">
        <v>931</v>
      </c>
      <c r="BQ20" s="1" t="s">
        <v>151</v>
      </c>
      <c r="BR20" s="1" t="s">
        <v>931</v>
      </c>
      <c r="BS20" s="1" t="s">
        <v>151</v>
      </c>
      <c r="BT20" s="1" t="s">
        <v>151</v>
      </c>
      <c r="BU20" s="1" t="s">
        <v>151</v>
      </c>
      <c r="BV20" s="1" t="s">
        <v>1486</v>
      </c>
      <c r="BW20" s="1" t="s">
        <v>1488</v>
      </c>
      <c r="BX20" s="1" t="s">
        <v>1495</v>
      </c>
      <c r="BY20" s="1" t="s">
        <v>163</v>
      </c>
      <c r="BZ20" s="1" t="s">
        <v>171</v>
      </c>
      <c r="CA20" s="1" t="s">
        <v>176</v>
      </c>
      <c r="CB20" s="1" t="s">
        <v>183</v>
      </c>
      <c r="CC20" s="1" t="s">
        <v>191</v>
      </c>
      <c r="CD20" s="1" t="s">
        <v>192</v>
      </c>
      <c r="CE20" s="1" t="s">
        <v>569</v>
      </c>
      <c r="CF20" s="1" t="s">
        <v>208</v>
      </c>
      <c r="CG20" s="1" t="s">
        <v>214</v>
      </c>
    </row>
    <row r="21" spans="1:85" ht="12.75" x14ac:dyDescent="0.2">
      <c r="A21" s="14">
        <v>41977.580401736108</v>
      </c>
      <c r="B21" s="1">
        <v>5</v>
      </c>
      <c r="C21" s="1">
        <v>5</v>
      </c>
      <c r="D21" s="1">
        <v>4</v>
      </c>
      <c r="E21" s="1">
        <v>4</v>
      </c>
      <c r="F21" s="1">
        <v>5</v>
      </c>
      <c r="G21" s="1">
        <v>5</v>
      </c>
      <c r="H21" s="1">
        <v>5</v>
      </c>
      <c r="I21" s="1">
        <v>5</v>
      </c>
      <c r="J21" s="1">
        <v>5</v>
      </c>
      <c r="K21" s="1">
        <v>4</v>
      </c>
      <c r="L21" s="1">
        <v>5</v>
      </c>
      <c r="M21" s="1">
        <v>4</v>
      </c>
      <c r="N21" s="1">
        <v>4</v>
      </c>
      <c r="O21" s="1">
        <v>5</v>
      </c>
      <c r="P21" s="1">
        <v>5</v>
      </c>
      <c r="Q21" s="1">
        <v>5</v>
      </c>
      <c r="R21" s="1">
        <v>4</v>
      </c>
      <c r="S21" s="1">
        <v>5</v>
      </c>
      <c r="T21" s="1">
        <v>4</v>
      </c>
      <c r="U21" s="1">
        <v>5</v>
      </c>
      <c r="V21" s="1">
        <v>5</v>
      </c>
      <c r="W21" s="1">
        <v>5</v>
      </c>
      <c r="X21" s="1">
        <v>3</v>
      </c>
      <c r="Y21" s="1">
        <v>5</v>
      </c>
      <c r="Z21" s="1">
        <v>5</v>
      </c>
      <c r="AA21" s="1">
        <v>4</v>
      </c>
      <c r="AB21" s="1">
        <v>4</v>
      </c>
      <c r="AC21" s="1">
        <v>5</v>
      </c>
      <c r="AD21" s="1">
        <v>4</v>
      </c>
      <c r="AE21" s="1">
        <v>4</v>
      </c>
      <c r="AF21" s="1">
        <v>4</v>
      </c>
      <c r="AG21" s="1">
        <v>4</v>
      </c>
      <c r="AH21" s="1">
        <v>5</v>
      </c>
      <c r="AI21" s="1">
        <v>4</v>
      </c>
      <c r="AJ21" s="1">
        <v>5</v>
      </c>
      <c r="AK21" s="1">
        <v>5</v>
      </c>
      <c r="AL21" s="1">
        <v>4</v>
      </c>
      <c r="AM21" s="1">
        <v>3</v>
      </c>
      <c r="AN21" s="1">
        <v>5</v>
      </c>
      <c r="AO21" s="1">
        <v>5</v>
      </c>
      <c r="AP21" s="1">
        <v>5</v>
      </c>
      <c r="AQ21" s="1">
        <v>5</v>
      </c>
      <c r="AR21" s="1">
        <v>5</v>
      </c>
      <c r="AS21" s="1">
        <v>5</v>
      </c>
      <c r="AT21" s="1">
        <v>5</v>
      </c>
      <c r="AU21" s="1">
        <v>4</v>
      </c>
      <c r="AV21" s="1">
        <v>5</v>
      </c>
      <c r="AW21" s="1">
        <v>5</v>
      </c>
      <c r="AX21" s="1">
        <v>5</v>
      </c>
      <c r="AY21" s="1">
        <v>5</v>
      </c>
      <c r="AZ21" s="1">
        <v>4</v>
      </c>
      <c r="BA21" s="1">
        <v>5</v>
      </c>
      <c r="BB21" s="1">
        <v>4</v>
      </c>
      <c r="BC21" s="1">
        <v>4</v>
      </c>
      <c r="BD21" s="1">
        <v>5</v>
      </c>
      <c r="BE21" s="1" t="s">
        <v>1778</v>
      </c>
      <c r="BF21" s="1" t="s">
        <v>1781</v>
      </c>
      <c r="BG21" s="1" t="s">
        <v>1779</v>
      </c>
      <c r="BH21" s="1" t="s">
        <v>1782</v>
      </c>
      <c r="BI21" s="1" t="s">
        <v>1780</v>
      </c>
      <c r="BJ21" s="1" t="s">
        <v>1783</v>
      </c>
      <c r="BK21" s="1" t="s">
        <v>151</v>
      </c>
      <c r="BL21" s="1" t="s">
        <v>151</v>
      </c>
      <c r="BM21" s="1" t="s">
        <v>151</v>
      </c>
      <c r="BN21" s="1" t="s">
        <v>151</v>
      </c>
      <c r="BO21" s="1" t="s">
        <v>151</v>
      </c>
      <c r="BP21" s="1" t="s">
        <v>931</v>
      </c>
      <c r="BQ21" s="1" t="s">
        <v>151</v>
      </c>
      <c r="BR21" s="1" t="s">
        <v>151</v>
      </c>
      <c r="BS21" s="1" t="s">
        <v>151</v>
      </c>
      <c r="BT21" s="1" t="s">
        <v>151</v>
      </c>
      <c r="BU21" s="1" t="s">
        <v>151</v>
      </c>
      <c r="BV21" s="1" t="s">
        <v>146</v>
      </c>
      <c r="BW21" s="1" t="s">
        <v>923</v>
      </c>
      <c r="BX21" s="1" t="s">
        <v>1809</v>
      </c>
      <c r="BY21" s="1" t="s">
        <v>162</v>
      </c>
      <c r="BZ21" s="1" t="s">
        <v>170</v>
      </c>
      <c r="CA21" s="1" t="s">
        <v>177</v>
      </c>
      <c r="CB21" s="1" t="s">
        <v>183</v>
      </c>
      <c r="CC21" s="1" t="s">
        <v>191</v>
      </c>
      <c r="CD21" s="1" t="s">
        <v>192</v>
      </c>
      <c r="CE21" s="1" t="s">
        <v>1078</v>
      </c>
      <c r="CF21" s="1" t="s">
        <v>208</v>
      </c>
      <c r="CG21" s="1" t="s">
        <v>214</v>
      </c>
    </row>
    <row r="22" spans="1:85" ht="12.75" x14ac:dyDescent="0.2">
      <c r="A22" s="14">
        <v>41977.582800208329</v>
      </c>
      <c r="B22" s="1">
        <v>2</v>
      </c>
      <c r="C22" s="1">
        <v>5</v>
      </c>
      <c r="D22" s="1">
        <v>2</v>
      </c>
      <c r="E22" s="1" t="s">
        <v>5</v>
      </c>
      <c r="F22" s="1">
        <v>5</v>
      </c>
      <c r="G22" s="1">
        <v>1</v>
      </c>
      <c r="H22" s="1">
        <v>1</v>
      </c>
      <c r="I22" s="1">
        <v>3</v>
      </c>
      <c r="J22" s="1">
        <v>2</v>
      </c>
      <c r="K22" s="1">
        <v>2</v>
      </c>
      <c r="L22" s="1" t="s">
        <v>5</v>
      </c>
      <c r="M22" s="1" t="s">
        <v>5</v>
      </c>
      <c r="N22" s="1">
        <v>2</v>
      </c>
      <c r="O22" s="1">
        <v>4</v>
      </c>
      <c r="P22" s="1">
        <v>2</v>
      </c>
      <c r="Q22" s="1">
        <v>1</v>
      </c>
      <c r="R22" s="1">
        <v>3</v>
      </c>
      <c r="S22" s="1">
        <v>5</v>
      </c>
      <c r="T22" s="1">
        <v>3</v>
      </c>
      <c r="U22" s="1">
        <v>2</v>
      </c>
      <c r="V22" s="1">
        <v>1</v>
      </c>
      <c r="W22" s="1">
        <v>5</v>
      </c>
      <c r="X22" s="1">
        <v>4</v>
      </c>
      <c r="Y22" s="1">
        <v>5</v>
      </c>
      <c r="Z22" s="1">
        <v>4</v>
      </c>
      <c r="AA22" s="1">
        <v>4</v>
      </c>
      <c r="AB22" s="1">
        <v>3</v>
      </c>
      <c r="AC22" s="1">
        <v>5</v>
      </c>
      <c r="AD22" s="1">
        <v>5</v>
      </c>
      <c r="AE22" s="1">
        <v>4</v>
      </c>
      <c r="AF22" s="1">
        <v>5</v>
      </c>
      <c r="AG22" s="1">
        <v>5</v>
      </c>
      <c r="AH22" s="1">
        <v>4</v>
      </c>
      <c r="AI22" s="1">
        <v>4</v>
      </c>
      <c r="AJ22" s="1">
        <v>3</v>
      </c>
      <c r="AK22" s="1">
        <v>5</v>
      </c>
      <c r="AL22" s="1">
        <v>2</v>
      </c>
      <c r="AM22" s="1">
        <v>1</v>
      </c>
      <c r="AN22" s="1">
        <v>5</v>
      </c>
      <c r="AO22" s="1">
        <v>2</v>
      </c>
      <c r="AP22" s="1">
        <v>3</v>
      </c>
      <c r="AQ22" s="1">
        <v>4</v>
      </c>
      <c r="AR22" s="1">
        <v>2</v>
      </c>
      <c r="AS22" s="1">
        <v>4</v>
      </c>
      <c r="AT22" s="1">
        <v>3</v>
      </c>
      <c r="AU22" s="1" t="s">
        <v>5</v>
      </c>
      <c r="AV22" s="1">
        <v>3</v>
      </c>
      <c r="AW22" s="1">
        <v>3</v>
      </c>
      <c r="AX22" s="1">
        <v>1</v>
      </c>
      <c r="AY22" s="1">
        <v>3</v>
      </c>
      <c r="AZ22" s="1">
        <v>4</v>
      </c>
      <c r="BA22" s="1">
        <v>5</v>
      </c>
      <c r="BB22" s="1">
        <v>4</v>
      </c>
      <c r="BC22" s="1">
        <v>3</v>
      </c>
      <c r="BD22" s="1">
        <v>2</v>
      </c>
      <c r="BE22" s="1" t="s">
        <v>1779</v>
      </c>
      <c r="BF22" s="1" t="s">
        <v>1781</v>
      </c>
      <c r="BG22" s="1" t="s">
        <v>1778</v>
      </c>
      <c r="BH22" s="1" t="s">
        <v>1780</v>
      </c>
      <c r="BI22" s="1" t="s">
        <v>1782</v>
      </c>
      <c r="BJ22" s="1" t="s">
        <v>1783</v>
      </c>
      <c r="BK22" s="1" t="s">
        <v>931</v>
      </c>
      <c r="BL22" s="1" t="s">
        <v>1785</v>
      </c>
      <c r="BM22" s="1" t="s">
        <v>151</v>
      </c>
      <c r="BN22" s="1" t="s">
        <v>151</v>
      </c>
      <c r="BO22" s="1" t="s">
        <v>1785</v>
      </c>
      <c r="BP22" s="1" t="s">
        <v>1785</v>
      </c>
      <c r="BQ22" s="1" t="s">
        <v>5</v>
      </c>
      <c r="BR22" s="1" t="s">
        <v>151</v>
      </c>
      <c r="BS22" s="1" t="s">
        <v>151</v>
      </c>
      <c r="BT22" s="1" t="s">
        <v>151</v>
      </c>
      <c r="BU22" s="1" t="s">
        <v>151</v>
      </c>
      <c r="BV22" s="1" t="s">
        <v>1486</v>
      </c>
      <c r="BW22" s="1" t="s">
        <v>1488</v>
      </c>
      <c r="BX22" s="1" t="s">
        <v>1495</v>
      </c>
      <c r="BY22" s="1" t="s">
        <v>162</v>
      </c>
      <c r="BZ22" s="1" t="s">
        <v>172</v>
      </c>
      <c r="CA22" s="1" t="s">
        <v>180</v>
      </c>
      <c r="CB22" s="1" t="s">
        <v>183</v>
      </c>
      <c r="CC22" s="1" t="s">
        <v>1652</v>
      </c>
      <c r="CD22" s="1" t="s">
        <v>205</v>
      </c>
      <c r="CE22" s="1" t="s">
        <v>395</v>
      </c>
      <c r="CF22" s="1" t="s">
        <v>208</v>
      </c>
      <c r="CG22" s="1" t="s">
        <v>214</v>
      </c>
    </row>
    <row r="23" spans="1:85" ht="12.75" x14ac:dyDescent="0.2">
      <c r="A23" s="14">
        <v>41977.583241817134</v>
      </c>
      <c r="B23" s="1" t="s">
        <v>5</v>
      </c>
      <c r="C23" s="1">
        <v>3</v>
      </c>
      <c r="D23" s="1">
        <v>2</v>
      </c>
      <c r="E23" s="1">
        <v>2</v>
      </c>
      <c r="F23" s="1">
        <v>4</v>
      </c>
      <c r="G23" s="1">
        <v>4</v>
      </c>
      <c r="H23" s="1">
        <v>4</v>
      </c>
      <c r="I23" s="1">
        <v>4</v>
      </c>
      <c r="J23" s="1">
        <v>2</v>
      </c>
      <c r="K23" s="1">
        <v>3</v>
      </c>
      <c r="L23" s="1">
        <v>3</v>
      </c>
      <c r="M23" s="1" t="s">
        <v>5</v>
      </c>
      <c r="N23" s="1" t="s">
        <v>5</v>
      </c>
      <c r="O23" s="1">
        <v>3</v>
      </c>
      <c r="P23" s="1">
        <v>4</v>
      </c>
      <c r="Q23" s="1">
        <v>4</v>
      </c>
      <c r="R23" s="1">
        <v>3</v>
      </c>
      <c r="S23" s="1">
        <v>2</v>
      </c>
      <c r="T23" s="1">
        <v>1</v>
      </c>
      <c r="U23" s="1">
        <v>5</v>
      </c>
      <c r="V23" s="1">
        <v>4</v>
      </c>
      <c r="W23" s="1">
        <v>4</v>
      </c>
      <c r="X23" s="1">
        <v>4</v>
      </c>
      <c r="Y23" s="1">
        <v>4</v>
      </c>
      <c r="Z23" s="1">
        <v>4</v>
      </c>
      <c r="AA23" s="1">
        <v>4</v>
      </c>
      <c r="AB23" s="1">
        <v>4</v>
      </c>
      <c r="AC23" s="1">
        <v>4</v>
      </c>
      <c r="AD23" s="1">
        <v>4</v>
      </c>
      <c r="AE23" s="1">
        <v>2</v>
      </c>
      <c r="AF23" s="1">
        <v>3</v>
      </c>
      <c r="AG23" s="1">
        <v>3</v>
      </c>
      <c r="AH23" s="1">
        <v>4</v>
      </c>
      <c r="AI23" s="1">
        <v>3</v>
      </c>
      <c r="AJ23" s="1" t="s">
        <v>5</v>
      </c>
      <c r="AK23" s="1">
        <v>4</v>
      </c>
      <c r="AL23" s="1">
        <v>1</v>
      </c>
      <c r="AM23" s="1">
        <v>1</v>
      </c>
      <c r="AN23" s="1">
        <v>3</v>
      </c>
      <c r="AO23" s="1">
        <v>3</v>
      </c>
      <c r="AP23" s="1">
        <v>4</v>
      </c>
      <c r="AQ23" s="1">
        <v>4</v>
      </c>
      <c r="AR23" s="1">
        <v>2</v>
      </c>
      <c r="AS23" s="1">
        <v>3</v>
      </c>
      <c r="AT23" s="1">
        <v>3</v>
      </c>
      <c r="AU23" s="1" t="s">
        <v>5</v>
      </c>
      <c r="AV23" s="1">
        <v>1</v>
      </c>
      <c r="AW23" s="1">
        <v>3</v>
      </c>
      <c r="AX23" s="1">
        <v>4</v>
      </c>
      <c r="AY23" s="1">
        <v>3</v>
      </c>
      <c r="AZ23" s="1">
        <v>3</v>
      </c>
      <c r="BA23" s="1">
        <v>3</v>
      </c>
      <c r="BB23" s="1">
        <v>1</v>
      </c>
      <c r="BC23" s="1">
        <v>5</v>
      </c>
      <c r="BD23" s="1">
        <v>5</v>
      </c>
      <c r="BE23" s="1" t="s">
        <v>1778</v>
      </c>
      <c r="BF23" s="1" t="s">
        <v>1780</v>
      </c>
      <c r="BG23" s="1" t="s">
        <v>1779</v>
      </c>
      <c r="BH23" s="1" t="s">
        <v>1782</v>
      </c>
      <c r="BI23" s="1" t="s">
        <v>1781</v>
      </c>
      <c r="BJ23" s="1" t="s">
        <v>1783</v>
      </c>
      <c r="BK23" s="1" t="s">
        <v>1785</v>
      </c>
      <c r="BL23" s="1" t="s">
        <v>1785</v>
      </c>
      <c r="BM23" s="1" t="s">
        <v>151</v>
      </c>
      <c r="BN23" s="1" t="s">
        <v>151</v>
      </c>
      <c r="BO23" s="1" t="s">
        <v>151</v>
      </c>
      <c r="BP23" s="1" t="s">
        <v>1485</v>
      </c>
      <c r="BQ23" s="1" t="s">
        <v>1785</v>
      </c>
      <c r="BR23" s="1" t="s">
        <v>1785</v>
      </c>
      <c r="BS23" s="1" t="s">
        <v>1785</v>
      </c>
      <c r="BT23" s="1" t="s">
        <v>1785</v>
      </c>
      <c r="BU23" s="1" t="s">
        <v>151</v>
      </c>
      <c r="BV23" s="1" t="s">
        <v>1486</v>
      </c>
      <c r="BW23" s="1" t="s">
        <v>1488</v>
      </c>
      <c r="BX23" s="1" t="s">
        <v>1495</v>
      </c>
      <c r="BY23" s="1" t="s">
        <v>162</v>
      </c>
      <c r="BZ23" s="1" t="s">
        <v>171</v>
      </c>
      <c r="CA23" s="1" t="s">
        <v>176</v>
      </c>
      <c r="CB23" s="1" t="s">
        <v>183</v>
      </c>
      <c r="CC23" s="1" t="s">
        <v>1810</v>
      </c>
      <c r="CD23" s="1" t="s">
        <v>153</v>
      </c>
      <c r="CE23" s="1" t="s">
        <v>1036</v>
      </c>
      <c r="CF23" s="1" t="s">
        <v>208</v>
      </c>
      <c r="CG23" s="1" t="s">
        <v>214</v>
      </c>
    </row>
    <row r="24" spans="1:85" ht="12.75" x14ac:dyDescent="0.2">
      <c r="A24" s="14">
        <v>41977.58529101852</v>
      </c>
      <c r="B24" s="1">
        <v>1</v>
      </c>
      <c r="C24" s="1">
        <v>5</v>
      </c>
      <c r="D24" s="1">
        <v>5</v>
      </c>
      <c r="E24" s="1">
        <v>3</v>
      </c>
      <c r="F24" s="1">
        <v>5</v>
      </c>
      <c r="G24" s="1">
        <v>2</v>
      </c>
      <c r="H24" s="1">
        <v>1</v>
      </c>
      <c r="I24" s="1">
        <v>2</v>
      </c>
      <c r="J24" s="1">
        <v>5</v>
      </c>
      <c r="K24" s="1">
        <v>5</v>
      </c>
      <c r="L24" s="1">
        <v>4</v>
      </c>
      <c r="M24" s="1">
        <v>4</v>
      </c>
      <c r="N24" s="1">
        <v>2</v>
      </c>
      <c r="O24" s="1">
        <v>2</v>
      </c>
      <c r="P24" s="1">
        <v>5</v>
      </c>
      <c r="Q24" s="1">
        <v>3</v>
      </c>
      <c r="R24" s="1">
        <v>4</v>
      </c>
      <c r="S24" s="1">
        <v>3</v>
      </c>
      <c r="T24" s="1">
        <v>1</v>
      </c>
      <c r="U24" s="1">
        <v>1</v>
      </c>
      <c r="V24" s="1">
        <v>5</v>
      </c>
      <c r="W24" s="1">
        <v>4</v>
      </c>
      <c r="X24" s="1">
        <v>3</v>
      </c>
      <c r="Y24" s="1">
        <v>4</v>
      </c>
      <c r="Z24" s="1">
        <v>4</v>
      </c>
      <c r="AA24" s="1">
        <v>4</v>
      </c>
      <c r="AB24" s="1">
        <v>3</v>
      </c>
      <c r="AC24" s="1">
        <v>5</v>
      </c>
      <c r="AD24" s="1">
        <v>4</v>
      </c>
      <c r="AE24" s="1">
        <v>4</v>
      </c>
      <c r="AF24" s="1">
        <v>4</v>
      </c>
      <c r="AG24" s="1">
        <v>4</v>
      </c>
      <c r="AH24" s="1">
        <v>5</v>
      </c>
      <c r="AI24" s="1">
        <v>5</v>
      </c>
      <c r="AJ24" s="1">
        <v>3</v>
      </c>
      <c r="AK24" s="1">
        <v>5</v>
      </c>
      <c r="AL24" s="1">
        <v>5</v>
      </c>
      <c r="AM24" s="1">
        <v>4</v>
      </c>
      <c r="AN24" s="1">
        <v>5</v>
      </c>
      <c r="AO24" s="1">
        <v>4</v>
      </c>
      <c r="AP24" s="1">
        <v>2</v>
      </c>
      <c r="AQ24" s="1">
        <v>2</v>
      </c>
      <c r="AR24" s="1">
        <v>5</v>
      </c>
      <c r="AS24" s="1">
        <v>4</v>
      </c>
      <c r="AT24" s="1">
        <v>5</v>
      </c>
      <c r="AU24" s="1">
        <v>3</v>
      </c>
      <c r="AV24" s="1">
        <v>2</v>
      </c>
      <c r="AW24" s="1">
        <v>3</v>
      </c>
      <c r="AX24" s="1">
        <v>5</v>
      </c>
      <c r="AY24" s="1">
        <v>4</v>
      </c>
      <c r="AZ24" s="1">
        <v>4</v>
      </c>
      <c r="BA24" s="1">
        <v>4</v>
      </c>
      <c r="BB24" s="1">
        <v>1</v>
      </c>
      <c r="BC24" s="1">
        <v>4</v>
      </c>
      <c r="BD24" s="1">
        <v>5</v>
      </c>
      <c r="BE24" s="1" t="s">
        <v>1778</v>
      </c>
      <c r="BF24" s="1" t="s">
        <v>1781</v>
      </c>
      <c r="BG24" s="1" t="s">
        <v>1779</v>
      </c>
      <c r="BH24" s="1" t="s">
        <v>1780</v>
      </c>
      <c r="BI24" s="1" t="s">
        <v>1782</v>
      </c>
      <c r="BJ24" s="1" t="s">
        <v>1783</v>
      </c>
      <c r="BK24" s="1" t="s">
        <v>151</v>
      </c>
      <c r="BL24" s="1" t="s">
        <v>151</v>
      </c>
      <c r="BM24" s="1" t="s">
        <v>151</v>
      </c>
      <c r="BN24" s="1" t="s">
        <v>151</v>
      </c>
      <c r="BO24" s="1" t="s">
        <v>151</v>
      </c>
      <c r="BP24" s="1" t="s">
        <v>931</v>
      </c>
      <c r="BQ24" s="1" t="s">
        <v>151</v>
      </c>
      <c r="BR24" s="1" t="s">
        <v>151</v>
      </c>
      <c r="BS24" s="1" t="s">
        <v>151</v>
      </c>
      <c r="BT24" s="1" t="s">
        <v>151</v>
      </c>
      <c r="BU24" s="1" t="s">
        <v>151</v>
      </c>
      <c r="BV24" s="1" t="s">
        <v>1510</v>
      </c>
      <c r="BW24" s="1" t="s">
        <v>1634</v>
      </c>
      <c r="BX24" s="1" t="s">
        <v>1495</v>
      </c>
      <c r="BY24" s="1" t="s">
        <v>163</v>
      </c>
      <c r="BZ24" s="1" t="s">
        <v>171</v>
      </c>
      <c r="CA24" s="1" t="s">
        <v>176</v>
      </c>
      <c r="CB24" s="1" t="s">
        <v>183</v>
      </c>
      <c r="CD24" s="1" t="s">
        <v>202</v>
      </c>
      <c r="CE24" s="1" t="s">
        <v>1811</v>
      </c>
      <c r="CF24" s="1" t="s">
        <v>208</v>
      </c>
      <c r="CG24" s="1" t="s">
        <v>214</v>
      </c>
    </row>
    <row r="25" spans="1:85" ht="12.75" x14ac:dyDescent="0.2">
      <c r="A25" s="14">
        <v>41977.586794351846</v>
      </c>
      <c r="B25" s="1">
        <v>1</v>
      </c>
      <c r="C25" s="1">
        <v>3</v>
      </c>
      <c r="D25" s="1">
        <v>3</v>
      </c>
      <c r="E25" s="1">
        <v>1</v>
      </c>
      <c r="F25" s="1">
        <v>2</v>
      </c>
      <c r="G25" s="1">
        <v>3</v>
      </c>
      <c r="H25" s="1">
        <v>5</v>
      </c>
      <c r="I25" s="1">
        <v>2</v>
      </c>
      <c r="J25" s="1">
        <v>5</v>
      </c>
      <c r="K25" s="1">
        <v>5</v>
      </c>
      <c r="L25" s="1">
        <v>1</v>
      </c>
      <c r="M25" s="1">
        <v>1</v>
      </c>
      <c r="N25" s="1">
        <v>2</v>
      </c>
      <c r="O25" s="1">
        <v>4</v>
      </c>
      <c r="P25" s="1">
        <v>4</v>
      </c>
      <c r="Q25" s="1">
        <v>4</v>
      </c>
      <c r="R25" s="1">
        <v>4</v>
      </c>
      <c r="S25" s="1">
        <v>4</v>
      </c>
      <c r="T25" s="1">
        <v>1</v>
      </c>
      <c r="U25" s="1">
        <v>5</v>
      </c>
      <c r="V25" s="1">
        <v>5</v>
      </c>
      <c r="W25" s="1">
        <v>4</v>
      </c>
      <c r="X25" s="1">
        <v>1</v>
      </c>
      <c r="Y25" s="1">
        <v>4</v>
      </c>
      <c r="Z25" s="1">
        <v>3</v>
      </c>
      <c r="AA25" s="1">
        <v>5</v>
      </c>
      <c r="AB25" s="1">
        <v>4</v>
      </c>
      <c r="AC25" s="1">
        <v>5</v>
      </c>
      <c r="AD25" s="1">
        <v>5</v>
      </c>
      <c r="AE25" s="1">
        <v>2</v>
      </c>
      <c r="AF25" s="1">
        <v>3</v>
      </c>
      <c r="AG25" s="1">
        <v>4</v>
      </c>
      <c r="AH25" s="1">
        <v>3</v>
      </c>
      <c r="AI25" s="1">
        <v>4</v>
      </c>
      <c r="AJ25" s="1">
        <v>1</v>
      </c>
      <c r="AK25" s="1">
        <v>3</v>
      </c>
      <c r="AL25" s="1">
        <v>3</v>
      </c>
      <c r="AM25" s="1">
        <v>3</v>
      </c>
      <c r="AN25" s="1">
        <v>4</v>
      </c>
      <c r="AO25" s="1">
        <v>3</v>
      </c>
      <c r="AP25" s="1">
        <v>5</v>
      </c>
      <c r="AQ25" s="1">
        <v>3</v>
      </c>
      <c r="AR25" s="1">
        <v>3</v>
      </c>
      <c r="AS25" s="1">
        <v>5</v>
      </c>
      <c r="AT25" s="1">
        <v>4</v>
      </c>
      <c r="AU25" s="1">
        <v>3</v>
      </c>
      <c r="AV25" s="1">
        <v>3</v>
      </c>
      <c r="AW25" s="1">
        <v>5</v>
      </c>
      <c r="AX25" s="1">
        <v>4</v>
      </c>
      <c r="AY25" s="1">
        <v>4</v>
      </c>
      <c r="AZ25" s="1">
        <v>5</v>
      </c>
      <c r="BA25" s="1">
        <v>5</v>
      </c>
      <c r="BB25" s="1">
        <v>1</v>
      </c>
      <c r="BC25" s="1">
        <v>5</v>
      </c>
      <c r="BD25" s="1">
        <v>5</v>
      </c>
      <c r="BE25" s="1" t="s">
        <v>1779</v>
      </c>
      <c r="BF25" s="1" t="s">
        <v>1782</v>
      </c>
      <c r="BG25" s="1" t="s">
        <v>1780</v>
      </c>
      <c r="BH25" s="1" t="s">
        <v>1783</v>
      </c>
      <c r="BI25" s="1" t="s">
        <v>1781</v>
      </c>
      <c r="BJ25" s="1" t="s">
        <v>1778</v>
      </c>
      <c r="BK25" s="1" t="s">
        <v>151</v>
      </c>
      <c r="BL25" s="1" t="s">
        <v>151</v>
      </c>
      <c r="BM25" s="1" t="s">
        <v>151</v>
      </c>
      <c r="BN25" s="1" t="s">
        <v>151</v>
      </c>
      <c r="BO25" s="1" t="s">
        <v>151</v>
      </c>
      <c r="BP25" s="1" t="s">
        <v>931</v>
      </c>
      <c r="BQ25" s="1" t="s">
        <v>931</v>
      </c>
      <c r="BR25" s="1" t="s">
        <v>931</v>
      </c>
      <c r="BS25" s="1" t="s">
        <v>931</v>
      </c>
      <c r="BT25" s="1" t="s">
        <v>931</v>
      </c>
      <c r="BU25" s="1" t="s">
        <v>151</v>
      </c>
      <c r="BV25" s="1" t="s">
        <v>1486</v>
      </c>
      <c r="BW25" s="1" t="s">
        <v>1488</v>
      </c>
      <c r="BX25" s="1" t="s">
        <v>1699</v>
      </c>
      <c r="BY25" s="1" t="s">
        <v>162</v>
      </c>
      <c r="BZ25" s="1" t="s">
        <v>172</v>
      </c>
      <c r="CA25" s="1" t="s">
        <v>178</v>
      </c>
      <c r="CB25" s="1" t="s">
        <v>183</v>
      </c>
      <c r="CC25" s="1" t="s">
        <v>193</v>
      </c>
      <c r="CD25" s="1" t="s">
        <v>202</v>
      </c>
      <c r="CE25" s="1" t="s">
        <v>155</v>
      </c>
      <c r="CF25" s="1" t="s">
        <v>208</v>
      </c>
      <c r="CG25" s="1" t="s">
        <v>214</v>
      </c>
    </row>
    <row r="26" spans="1:85" ht="12.75" x14ac:dyDescent="0.2">
      <c r="A26" s="14">
        <v>41977.591174710651</v>
      </c>
      <c r="B26" s="1">
        <v>2</v>
      </c>
      <c r="C26" s="1">
        <v>4</v>
      </c>
      <c r="D26" s="1">
        <v>3</v>
      </c>
      <c r="E26" s="1">
        <v>2</v>
      </c>
      <c r="F26" s="1">
        <v>4</v>
      </c>
      <c r="G26" s="1">
        <v>2</v>
      </c>
      <c r="H26" s="1">
        <v>4</v>
      </c>
      <c r="I26" s="1">
        <v>3</v>
      </c>
      <c r="J26" s="1">
        <v>1</v>
      </c>
      <c r="K26" s="1">
        <v>3</v>
      </c>
      <c r="L26" s="1">
        <v>1</v>
      </c>
      <c r="M26" s="1">
        <v>1</v>
      </c>
      <c r="N26" s="1">
        <v>3</v>
      </c>
      <c r="O26" s="1">
        <v>5</v>
      </c>
      <c r="P26" s="1">
        <v>2</v>
      </c>
      <c r="Q26" s="1">
        <v>3</v>
      </c>
      <c r="R26" s="1">
        <v>2</v>
      </c>
      <c r="S26" s="1">
        <v>4</v>
      </c>
      <c r="T26" s="1">
        <v>3</v>
      </c>
      <c r="U26" s="1">
        <v>2</v>
      </c>
      <c r="V26" s="1">
        <v>4</v>
      </c>
      <c r="W26" s="1">
        <v>4</v>
      </c>
      <c r="X26" s="1">
        <v>3</v>
      </c>
      <c r="Y26" s="1">
        <v>3</v>
      </c>
      <c r="Z26" s="1">
        <v>3</v>
      </c>
      <c r="AA26" s="1">
        <v>3</v>
      </c>
      <c r="AB26" s="1">
        <v>3</v>
      </c>
      <c r="AC26" s="1">
        <v>3</v>
      </c>
      <c r="AD26" s="1">
        <v>4</v>
      </c>
      <c r="AE26" s="1">
        <v>3</v>
      </c>
      <c r="AF26" s="1">
        <v>3</v>
      </c>
      <c r="AG26" s="1">
        <v>2</v>
      </c>
      <c r="AH26" s="1">
        <v>4</v>
      </c>
      <c r="AI26" s="1">
        <v>4</v>
      </c>
      <c r="AJ26" s="1">
        <v>3</v>
      </c>
      <c r="AK26" s="1">
        <v>4</v>
      </c>
      <c r="AL26" s="1">
        <v>2</v>
      </c>
      <c r="AM26" s="1" t="s">
        <v>5</v>
      </c>
      <c r="AN26" s="1">
        <v>4</v>
      </c>
      <c r="AO26" s="1">
        <v>1</v>
      </c>
      <c r="AP26" s="1">
        <v>3</v>
      </c>
      <c r="AQ26" s="1">
        <v>3</v>
      </c>
      <c r="AR26" s="1">
        <v>3</v>
      </c>
      <c r="AS26" s="1" t="s">
        <v>5</v>
      </c>
      <c r="AT26" s="1" t="s">
        <v>5</v>
      </c>
      <c r="AU26" s="1">
        <v>1</v>
      </c>
      <c r="AV26" s="1">
        <v>4</v>
      </c>
      <c r="AW26" s="1">
        <v>5</v>
      </c>
      <c r="AX26" s="1">
        <v>1</v>
      </c>
      <c r="AY26" s="1">
        <v>4</v>
      </c>
      <c r="AZ26" s="1">
        <v>3</v>
      </c>
      <c r="BA26" s="1">
        <v>4</v>
      </c>
      <c r="BB26" s="1">
        <v>3</v>
      </c>
      <c r="BC26" s="1">
        <v>3</v>
      </c>
      <c r="BD26" s="1">
        <v>4</v>
      </c>
      <c r="BE26" s="1" t="s">
        <v>1778</v>
      </c>
      <c r="BF26" s="1" t="s">
        <v>1780</v>
      </c>
      <c r="BG26" s="1" t="s">
        <v>1782</v>
      </c>
      <c r="BH26" s="1" t="s">
        <v>1781</v>
      </c>
      <c r="BI26" s="1" t="s">
        <v>1783</v>
      </c>
      <c r="BJ26" s="1" t="s">
        <v>1779</v>
      </c>
      <c r="BK26" s="1" t="s">
        <v>931</v>
      </c>
      <c r="BL26" s="1" t="s">
        <v>931</v>
      </c>
      <c r="BM26" s="1" t="s">
        <v>931</v>
      </c>
      <c r="BN26" s="1" t="s">
        <v>931</v>
      </c>
      <c r="BO26" s="1" t="s">
        <v>931</v>
      </c>
      <c r="BP26" s="1" t="s">
        <v>931</v>
      </c>
      <c r="BQ26" s="1" t="s">
        <v>931</v>
      </c>
      <c r="BR26" s="1" t="s">
        <v>931</v>
      </c>
      <c r="BS26" s="1" t="s">
        <v>931</v>
      </c>
      <c r="BT26" s="1" t="s">
        <v>931</v>
      </c>
      <c r="BU26" s="1" t="s">
        <v>931</v>
      </c>
      <c r="BY26" s="1" t="s">
        <v>162</v>
      </c>
      <c r="BZ26" s="1" t="s">
        <v>171</v>
      </c>
      <c r="CA26" s="1" t="s">
        <v>176</v>
      </c>
      <c r="CB26" s="1" t="s">
        <v>184</v>
      </c>
      <c r="CC26" s="1" t="s">
        <v>191</v>
      </c>
      <c r="CD26" s="1" t="s">
        <v>192</v>
      </c>
      <c r="CE26" s="1" t="s">
        <v>155</v>
      </c>
      <c r="CF26" s="1" t="s">
        <v>208</v>
      </c>
      <c r="CG26" s="1" t="s">
        <v>214</v>
      </c>
    </row>
    <row r="27" spans="1:85" ht="12.75" x14ac:dyDescent="0.2">
      <c r="A27" s="14">
        <v>41977.592284467588</v>
      </c>
      <c r="B27" s="1">
        <v>1</v>
      </c>
      <c r="C27" s="1">
        <v>5</v>
      </c>
      <c r="D27" s="1">
        <v>2</v>
      </c>
      <c r="E27" s="1">
        <v>1</v>
      </c>
      <c r="F27" s="1">
        <v>5</v>
      </c>
      <c r="G27" s="1">
        <v>2</v>
      </c>
      <c r="H27" s="1">
        <v>4</v>
      </c>
      <c r="I27" s="1">
        <v>3</v>
      </c>
      <c r="J27" s="1">
        <v>2</v>
      </c>
      <c r="K27" s="1">
        <v>1</v>
      </c>
      <c r="L27" s="1">
        <v>5</v>
      </c>
      <c r="M27" s="1">
        <v>3</v>
      </c>
      <c r="N27" s="1">
        <v>1</v>
      </c>
      <c r="O27" s="1">
        <v>2</v>
      </c>
      <c r="P27" s="1">
        <v>3</v>
      </c>
      <c r="Q27" s="1">
        <v>4</v>
      </c>
      <c r="R27" s="1">
        <v>1</v>
      </c>
      <c r="S27" s="1">
        <v>4</v>
      </c>
      <c r="T27" s="1">
        <v>1</v>
      </c>
      <c r="U27" s="1">
        <v>1</v>
      </c>
      <c r="V27" s="1">
        <v>5</v>
      </c>
      <c r="W27" s="1">
        <v>2</v>
      </c>
      <c r="X27" s="1">
        <v>2</v>
      </c>
      <c r="Y27" s="1">
        <v>5</v>
      </c>
      <c r="Z27" s="1">
        <v>3</v>
      </c>
      <c r="AA27" s="1">
        <v>4</v>
      </c>
      <c r="AB27" s="1">
        <v>2</v>
      </c>
      <c r="AC27" s="1">
        <v>4</v>
      </c>
      <c r="AD27" s="1">
        <v>4</v>
      </c>
      <c r="AE27" s="1">
        <v>2</v>
      </c>
      <c r="AF27" s="1">
        <v>4</v>
      </c>
      <c r="AG27" s="1">
        <v>4</v>
      </c>
      <c r="AH27" s="1">
        <v>4</v>
      </c>
      <c r="AI27" s="1">
        <v>4</v>
      </c>
      <c r="AJ27" s="1">
        <v>1</v>
      </c>
      <c r="AK27" s="1">
        <v>5</v>
      </c>
      <c r="AL27" s="1">
        <v>2</v>
      </c>
      <c r="AM27" s="1">
        <v>1</v>
      </c>
      <c r="AN27" s="1">
        <v>5</v>
      </c>
      <c r="AO27" s="1">
        <v>5</v>
      </c>
      <c r="AP27" s="1">
        <v>3</v>
      </c>
      <c r="AQ27" s="1">
        <v>4</v>
      </c>
      <c r="AR27" s="1">
        <v>1</v>
      </c>
      <c r="AS27" s="1">
        <v>1</v>
      </c>
      <c r="AT27" s="1">
        <v>5</v>
      </c>
      <c r="AU27" s="1">
        <v>1</v>
      </c>
      <c r="AV27" s="1">
        <v>1</v>
      </c>
      <c r="AW27" s="1">
        <v>1</v>
      </c>
      <c r="AX27" s="1">
        <v>5</v>
      </c>
      <c r="AY27" s="1">
        <v>3</v>
      </c>
      <c r="AZ27" s="1">
        <v>1</v>
      </c>
      <c r="BA27" s="1">
        <v>5</v>
      </c>
      <c r="BB27" s="1">
        <v>1</v>
      </c>
      <c r="BC27" s="1">
        <v>1</v>
      </c>
      <c r="BD27" s="1">
        <v>5</v>
      </c>
      <c r="BE27" s="1" t="s">
        <v>1781</v>
      </c>
      <c r="BF27" s="1" t="s">
        <v>1778</v>
      </c>
      <c r="BG27" s="1" t="s">
        <v>1783</v>
      </c>
      <c r="BH27" s="1" t="s">
        <v>1780</v>
      </c>
      <c r="BI27" s="1" t="s">
        <v>1782</v>
      </c>
      <c r="BJ27" s="1" t="s">
        <v>1779</v>
      </c>
      <c r="BK27" s="1" t="s">
        <v>931</v>
      </c>
      <c r="BL27" s="1" t="s">
        <v>931</v>
      </c>
      <c r="BM27" s="1" t="s">
        <v>1785</v>
      </c>
      <c r="BN27" s="1" t="s">
        <v>151</v>
      </c>
      <c r="BO27" s="1" t="s">
        <v>931</v>
      </c>
      <c r="BP27" s="1" t="s">
        <v>931</v>
      </c>
      <c r="BQ27" s="1" t="s">
        <v>931</v>
      </c>
      <c r="BR27" s="1" t="s">
        <v>931</v>
      </c>
      <c r="BS27" s="1" t="s">
        <v>151</v>
      </c>
      <c r="BT27" s="1" t="s">
        <v>151</v>
      </c>
      <c r="BU27" s="1" t="s">
        <v>151</v>
      </c>
      <c r="BV27" s="1" t="s">
        <v>150</v>
      </c>
      <c r="BW27" s="1" t="s">
        <v>1650</v>
      </c>
      <c r="BX27" s="1" t="s">
        <v>1495</v>
      </c>
      <c r="BY27" s="1" t="s">
        <v>163</v>
      </c>
      <c r="BZ27" s="1" t="s">
        <v>171</v>
      </c>
      <c r="CA27" s="1" t="s">
        <v>176</v>
      </c>
      <c r="CB27" s="1" t="s">
        <v>183</v>
      </c>
      <c r="CC27" s="1" t="s">
        <v>742</v>
      </c>
      <c r="CD27" s="1" t="s">
        <v>202</v>
      </c>
      <c r="CE27" s="1" t="s">
        <v>202</v>
      </c>
      <c r="CF27" s="1" t="s">
        <v>208</v>
      </c>
      <c r="CG27" s="1" t="s">
        <v>214</v>
      </c>
    </row>
    <row r="28" spans="1:85" ht="12.75" x14ac:dyDescent="0.2">
      <c r="A28" s="14">
        <v>41977.59381071759</v>
      </c>
      <c r="B28" s="1">
        <v>1</v>
      </c>
      <c r="C28" s="1">
        <v>5</v>
      </c>
      <c r="D28" s="1">
        <v>5</v>
      </c>
      <c r="E28" s="1">
        <v>2</v>
      </c>
      <c r="F28" s="1">
        <v>5</v>
      </c>
      <c r="G28" s="1">
        <v>5</v>
      </c>
      <c r="H28" s="1">
        <v>1</v>
      </c>
      <c r="I28" s="1">
        <v>3</v>
      </c>
      <c r="J28" s="1">
        <v>3</v>
      </c>
      <c r="K28" s="1">
        <v>2</v>
      </c>
      <c r="L28" s="1">
        <v>2</v>
      </c>
      <c r="M28" s="1">
        <v>3</v>
      </c>
      <c r="N28" s="1">
        <v>1</v>
      </c>
      <c r="O28" s="1">
        <v>3</v>
      </c>
      <c r="P28" s="1">
        <v>4</v>
      </c>
      <c r="Q28" s="1">
        <v>3</v>
      </c>
      <c r="R28" s="1">
        <v>5</v>
      </c>
      <c r="S28" s="1">
        <v>2</v>
      </c>
      <c r="T28" s="1">
        <v>2</v>
      </c>
      <c r="U28" s="1">
        <v>4</v>
      </c>
      <c r="V28" s="1">
        <v>4</v>
      </c>
      <c r="W28" s="1">
        <v>3</v>
      </c>
      <c r="X28" s="1">
        <v>2</v>
      </c>
      <c r="Y28" s="1">
        <v>3</v>
      </c>
      <c r="Z28" s="1">
        <v>3</v>
      </c>
      <c r="AA28" s="1">
        <v>5</v>
      </c>
      <c r="AB28" s="1">
        <v>2</v>
      </c>
      <c r="AC28" s="1">
        <v>4</v>
      </c>
      <c r="AD28" s="1">
        <v>5</v>
      </c>
      <c r="AE28" s="1">
        <v>3</v>
      </c>
      <c r="AF28" s="1">
        <v>5</v>
      </c>
      <c r="AG28" s="1">
        <v>5</v>
      </c>
      <c r="AH28" s="1">
        <v>4</v>
      </c>
      <c r="AI28" s="1">
        <v>4</v>
      </c>
      <c r="AJ28" s="1">
        <v>2</v>
      </c>
      <c r="AK28" s="1">
        <v>5</v>
      </c>
      <c r="AL28" s="1">
        <v>5</v>
      </c>
      <c r="AM28" s="1">
        <v>4</v>
      </c>
      <c r="AN28" s="1">
        <v>5</v>
      </c>
      <c r="AO28" s="1">
        <v>5</v>
      </c>
      <c r="AP28" s="1">
        <v>2</v>
      </c>
      <c r="AQ28" s="1">
        <v>5</v>
      </c>
      <c r="AR28" s="1">
        <v>2</v>
      </c>
      <c r="AS28" s="1">
        <v>2</v>
      </c>
      <c r="AT28" s="1">
        <v>3</v>
      </c>
      <c r="AU28" s="1">
        <v>3</v>
      </c>
      <c r="AV28" s="1">
        <v>2</v>
      </c>
      <c r="AW28" s="1">
        <v>3</v>
      </c>
      <c r="AX28" s="1">
        <v>5</v>
      </c>
      <c r="AY28" s="1">
        <v>4</v>
      </c>
      <c r="AZ28" s="1">
        <v>5</v>
      </c>
      <c r="BA28" s="1">
        <v>2</v>
      </c>
      <c r="BB28" s="1">
        <v>2</v>
      </c>
      <c r="BC28" s="1">
        <v>3</v>
      </c>
      <c r="BD28" s="1">
        <v>3</v>
      </c>
      <c r="BE28" s="1" t="s">
        <v>1781</v>
      </c>
      <c r="BF28" s="1" t="s">
        <v>1778</v>
      </c>
      <c r="BG28" s="1" t="s">
        <v>1780</v>
      </c>
      <c r="BH28" s="1" t="s">
        <v>1779</v>
      </c>
      <c r="BI28" s="1" t="s">
        <v>1782</v>
      </c>
      <c r="BJ28" s="1" t="s">
        <v>1783</v>
      </c>
      <c r="BK28" s="1" t="s">
        <v>1785</v>
      </c>
      <c r="BL28" s="1" t="s">
        <v>1785</v>
      </c>
      <c r="BM28" s="1" t="s">
        <v>931</v>
      </c>
      <c r="BN28" s="1" t="s">
        <v>931</v>
      </c>
      <c r="BO28" s="1" t="s">
        <v>151</v>
      </c>
      <c r="BP28" s="1" t="s">
        <v>931</v>
      </c>
      <c r="BQ28" s="1" t="s">
        <v>151</v>
      </c>
      <c r="BR28" s="1" t="s">
        <v>151</v>
      </c>
      <c r="BS28" s="1" t="s">
        <v>151</v>
      </c>
      <c r="BT28" s="1" t="s">
        <v>151</v>
      </c>
      <c r="BU28" s="1" t="s">
        <v>151</v>
      </c>
      <c r="BV28" s="1" t="s">
        <v>145</v>
      </c>
      <c r="BX28" s="1" t="s">
        <v>1495</v>
      </c>
      <c r="BY28" s="1" t="s">
        <v>163</v>
      </c>
      <c r="BZ28" s="1" t="s">
        <v>170</v>
      </c>
      <c r="CA28" s="1" t="s">
        <v>176</v>
      </c>
      <c r="CB28" s="1" t="s">
        <v>183</v>
      </c>
      <c r="CC28" s="1" t="s">
        <v>1812</v>
      </c>
      <c r="CD28" s="1" t="s">
        <v>204</v>
      </c>
      <c r="CE28" s="1" t="s">
        <v>1798</v>
      </c>
      <c r="CF28" s="1" t="s">
        <v>208</v>
      </c>
      <c r="CG28" s="1" t="s">
        <v>214</v>
      </c>
    </row>
    <row r="29" spans="1:85" ht="12.75" x14ac:dyDescent="0.2">
      <c r="A29" s="14">
        <v>41977.598934988426</v>
      </c>
      <c r="B29" s="1">
        <v>4</v>
      </c>
      <c r="C29" s="1">
        <v>5</v>
      </c>
      <c r="D29" s="1">
        <v>3</v>
      </c>
      <c r="E29" s="1">
        <v>1</v>
      </c>
      <c r="F29" s="1">
        <v>5</v>
      </c>
      <c r="G29" s="1">
        <v>3</v>
      </c>
      <c r="H29" s="1">
        <v>4</v>
      </c>
      <c r="I29" s="1" t="s">
        <v>5</v>
      </c>
      <c r="J29" s="1">
        <v>1</v>
      </c>
      <c r="K29" s="1">
        <v>2</v>
      </c>
      <c r="L29" s="1">
        <v>2</v>
      </c>
      <c r="M29" s="1">
        <v>3</v>
      </c>
      <c r="N29" s="1">
        <v>2</v>
      </c>
      <c r="O29" s="1">
        <v>3</v>
      </c>
      <c r="P29" s="1">
        <v>2</v>
      </c>
      <c r="Q29" s="1">
        <v>3</v>
      </c>
      <c r="R29" s="1">
        <v>4</v>
      </c>
      <c r="S29" s="1">
        <v>4</v>
      </c>
      <c r="T29" s="1">
        <v>3</v>
      </c>
      <c r="U29" s="1">
        <v>1</v>
      </c>
      <c r="V29" s="1">
        <v>5</v>
      </c>
      <c r="W29" s="1">
        <v>4</v>
      </c>
      <c r="X29" s="1">
        <v>4</v>
      </c>
      <c r="Y29" s="1">
        <v>4</v>
      </c>
      <c r="Z29" s="1">
        <v>4</v>
      </c>
      <c r="AA29" s="1">
        <v>4</v>
      </c>
      <c r="AB29" s="1">
        <v>4</v>
      </c>
      <c r="AC29" s="1">
        <v>3</v>
      </c>
      <c r="AD29" s="1">
        <v>4</v>
      </c>
      <c r="AE29" s="1">
        <v>3</v>
      </c>
      <c r="AF29" s="1">
        <v>4</v>
      </c>
      <c r="AG29" s="1">
        <v>4</v>
      </c>
      <c r="AH29" s="1">
        <v>4</v>
      </c>
      <c r="AI29" s="1">
        <v>4</v>
      </c>
      <c r="AJ29" s="1">
        <v>4</v>
      </c>
      <c r="AK29" s="1">
        <v>5</v>
      </c>
      <c r="AL29" s="1">
        <v>4</v>
      </c>
      <c r="AM29" s="1">
        <v>2</v>
      </c>
      <c r="AN29" s="1">
        <v>5</v>
      </c>
      <c r="AO29" s="1">
        <v>4</v>
      </c>
      <c r="AP29" s="1">
        <v>5</v>
      </c>
      <c r="AQ29" s="1">
        <v>3</v>
      </c>
      <c r="AR29" s="1">
        <v>3</v>
      </c>
      <c r="AS29" s="1">
        <v>4</v>
      </c>
      <c r="AT29" s="1">
        <v>3</v>
      </c>
      <c r="AU29" s="1">
        <v>4</v>
      </c>
      <c r="AV29" s="1">
        <v>4</v>
      </c>
      <c r="AW29" s="1">
        <v>3</v>
      </c>
      <c r="AX29" s="1">
        <v>4</v>
      </c>
      <c r="AY29" s="1">
        <v>4</v>
      </c>
      <c r="AZ29" s="1">
        <v>4</v>
      </c>
      <c r="BA29" s="1">
        <v>4</v>
      </c>
      <c r="BB29" s="1">
        <v>4</v>
      </c>
      <c r="BC29" s="1">
        <v>3</v>
      </c>
      <c r="BD29" s="1">
        <v>4</v>
      </c>
      <c r="BE29" s="1" t="s">
        <v>1783</v>
      </c>
      <c r="BF29" s="1" t="s">
        <v>1781</v>
      </c>
      <c r="BG29" s="1" t="s">
        <v>1780</v>
      </c>
      <c r="BH29" s="1" t="s">
        <v>1782</v>
      </c>
      <c r="BI29" s="1" t="s">
        <v>1778</v>
      </c>
      <c r="BJ29" s="1" t="s">
        <v>1779</v>
      </c>
      <c r="BK29" s="1" t="s">
        <v>151</v>
      </c>
      <c r="BL29" s="1" t="s">
        <v>151</v>
      </c>
      <c r="BM29" s="1" t="s">
        <v>151</v>
      </c>
      <c r="BN29" s="1" t="s">
        <v>151</v>
      </c>
      <c r="BO29" s="1" t="s">
        <v>1485</v>
      </c>
      <c r="BP29" s="1" t="s">
        <v>151</v>
      </c>
      <c r="BQ29" s="1" t="s">
        <v>5</v>
      </c>
      <c r="BR29" s="1" t="s">
        <v>5</v>
      </c>
      <c r="BS29" s="1" t="s">
        <v>5</v>
      </c>
      <c r="BT29" s="1" t="s">
        <v>1785</v>
      </c>
      <c r="BU29" s="1" t="s">
        <v>151</v>
      </c>
      <c r="BV29" s="1" t="s">
        <v>1563</v>
      </c>
      <c r="BW29" s="1" t="s">
        <v>1565</v>
      </c>
      <c r="BX29" s="1" t="s">
        <v>1495</v>
      </c>
      <c r="BY29" s="1" t="s">
        <v>162</v>
      </c>
      <c r="BZ29" s="1" t="s">
        <v>171</v>
      </c>
      <c r="CA29" s="1" t="s">
        <v>176</v>
      </c>
      <c r="CB29" s="1" t="s">
        <v>183</v>
      </c>
      <c r="CC29" s="1" t="s">
        <v>345</v>
      </c>
      <c r="CD29" s="1" t="s">
        <v>153</v>
      </c>
      <c r="CE29" s="1" t="s">
        <v>694</v>
      </c>
      <c r="CF29" s="1" t="s">
        <v>208</v>
      </c>
      <c r="CG29" s="1" t="s">
        <v>214</v>
      </c>
    </row>
    <row r="30" spans="1:85" ht="12.75" x14ac:dyDescent="0.2">
      <c r="A30" s="14">
        <v>41977.602282870372</v>
      </c>
      <c r="B30" s="1">
        <v>2</v>
      </c>
      <c r="C30" s="1">
        <v>3</v>
      </c>
      <c r="D30" s="1">
        <v>4</v>
      </c>
      <c r="E30" s="1">
        <v>1</v>
      </c>
      <c r="F30" s="1">
        <v>5</v>
      </c>
      <c r="G30" s="1">
        <v>1</v>
      </c>
      <c r="H30" s="1">
        <v>2</v>
      </c>
      <c r="I30" s="1">
        <v>3</v>
      </c>
      <c r="J30" s="1">
        <v>1</v>
      </c>
      <c r="K30" s="1">
        <v>3</v>
      </c>
      <c r="L30" s="1">
        <v>3</v>
      </c>
      <c r="M30" s="1">
        <v>1</v>
      </c>
      <c r="N30" s="1">
        <v>3</v>
      </c>
      <c r="O30" s="1">
        <v>1</v>
      </c>
      <c r="P30" s="1">
        <v>1</v>
      </c>
      <c r="Q30" s="1">
        <v>1</v>
      </c>
      <c r="R30" s="1">
        <v>2</v>
      </c>
      <c r="S30" s="1">
        <v>5</v>
      </c>
      <c r="T30" s="1">
        <v>1</v>
      </c>
      <c r="U30" s="1">
        <v>1</v>
      </c>
      <c r="V30" s="1">
        <v>5</v>
      </c>
      <c r="W30" s="1">
        <v>3</v>
      </c>
      <c r="X30" s="1">
        <v>2</v>
      </c>
      <c r="Y30" s="1">
        <v>4</v>
      </c>
      <c r="Z30" s="1">
        <v>4</v>
      </c>
      <c r="AA30" s="1">
        <v>4</v>
      </c>
      <c r="AB30" s="1">
        <v>4</v>
      </c>
      <c r="AC30" s="1">
        <v>2</v>
      </c>
      <c r="AD30" s="1">
        <v>3</v>
      </c>
      <c r="AE30" s="1">
        <v>4</v>
      </c>
      <c r="AF30" s="1">
        <v>4</v>
      </c>
      <c r="AG30" s="1">
        <v>4</v>
      </c>
      <c r="AH30" s="1">
        <v>3</v>
      </c>
      <c r="AI30" s="1">
        <v>3</v>
      </c>
      <c r="AJ30" s="1">
        <v>3</v>
      </c>
      <c r="AK30" s="1">
        <v>3</v>
      </c>
      <c r="AL30" s="1">
        <v>3</v>
      </c>
      <c r="AM30" s="1">
        <v>1</v>
      </c>
      <c r="AN30" s="1">
        <v>4</v>
      </c>
      <c r="AO30" s="1">
        <v>1</v>
      </c>
      <c r="AP30" s="1">
        <v>1</v>
      </c>
      <c r="AQ30" s="1">
        <v>3</v>
      </c>
      <c r="AR30" s="1">
        <v>1</v>
      </c>
      <c r="AS30" s="1">
        <v>3</v>
      </c>
      <c r="AT30" s="1">
        <v>2</v>
      </c>
      <c r="AU30" s="1">
        <v>1</v>
      </c>
      <c r="AV30" s="1">
        <v>3</v>
      </c>
      <c r="AW30" s="1">
        <v>1</v>
      </c>
      <c r="AX30" s="1">
        <v>2</v>
      </c>
      <c r="AY30" s="1">
        <v>3</v>
      </c>
      <c r="AZ30" s="1">
        <v>2</v>
      </c>
      <c r="BA30" s="1">
        <v>4</v>
      </c>
      <c r="BB30" s="1">
        <v>1</v>
      </c>
      <c r="BC30" s="1">
        <v>1</v>
      </c>
      <c r="BD30" s="1">
        <v>4</v>
      </c>
      <c r="BE30" s="1" t="s">
        <v>1780</v>
      </c>
      <c r="BF30" s="1" t="s">
        <v>1782</v>
      </c>
      <c r="BG30" s="1" t="s">
        <v>1783</v>
      </c>
      <c r="BH30" s="1" t="s">
        <v>1779</v>
      </c>
      <c r="BI30" s="1" t="s">
        <v>1778</v>
      </c>
      <c r="BJ30" s="1" t="s">
        <v>1781</v>
      </c>
      <c r="BK30" s="1" t="s">
        <v>931</v>
      </c>
      <c r="BL30" s="1" t="s">
        <v>1785</v>
      </c>
      <c r="BM30" s="1" t="s">
        <v>151</v>
      </c>
      <c r="BN30" s="1" t="s">
        <v>151</v>
      </c>
      <c r="BO30" s="1" t="s">
        <v>931</v>
      </c>
      <c r="BP30" s="1" t="s">
        <v>931</v>
      </c>
      <c r="BQ30" s="1" t="s">
        <v>5</v>
      </c>
      <c r="BR30" s="1" t="s">
        <v>931</v>
      </c>
      <c r="BS30" s="1" t="s">
        <v>931</v>
      </c>
      <c r="BT30" s="1" t="s">
        <v>931</v>
      </c>
      <c r="BU30" s="1" t="s">
        <v>151</v>
      </c>
      <c r="BV30" s="1" t="s">
        <v>146</v>
      </c>
      <c r="BW30" s="1" t="s">
        <v>1488</v>
      </c>
      <c r="BX30" s="1" t="s">
        <v>1495</v>
      </c>
      <c r="BY30" s="1" t="s">
        <v>163</v>
      </c>
      <c r="BZ30" s="1" t="s">
        <v>172</v>
      </c>
      <c r="CA30" s="1" t="s">
        <v>176</v>
      </c>
      <c r="CB30" s="1" t="s">
        <v>183</v>
      </c>
      <c r="CC30" s="1" t="s">
        <v>1813</v>
      </c>
      <c r="CD30" s="1" t="s">
        <v>1814</v>
      </c>
      <c r="CE30" s="1" t="s">
        <v>484</v>
      </c>
      <c r="CF30" s="1" t="s">
        <v>208</v>
      </c>
      <c r="CG30" s="1" t="s">
        <v>214</v>
      </c>
    </row>
    <row r="31" spans="1:85" ht="12.75" x14ac:dyDescent="0.2">
      <c r="A31" s="14">
        <v>41977.603412291668</v>
      </c>
      <c r="B31" s="1">
        <v>1</v>
      </c>
      <c r="C31" s="1">
        <v>4</v>
      </c>
      <c r="D31" s="1">
        <v>1</v>
      </c>
      <c r="E31" s="1">
        <v>1</v>
      </c>
      <c r="F31" s="1">
        <v>5</v>
      </c>
      <c r="G31" s="1">
        <v>1</v>
      </c>
      <c r="H31" s="1">
        <v>2</v>
      </c>
      <c r="I31" s="1">
        <v>1</v>
      </c>
      <c r="J31" s="1">
        <v>4</v>
      </c>
      <c r="K31" s="1">
        <v>3</v>
      </c>
      <c r="L31" s="1">
        <v>3</v>
      </c>
      <c r="M31" s="1">
        <v>2</v>
      </c>
      <c r="N31" s="1">
        <v>3</v>
      </c>
      <c r="O31" s="1">
        <v>3</v>
      </c>
      <c r="P31" s="1">
        <v>1</v>
      </c>
      <c r="Q31" s="1">
        <v>1</v>
      </c>
      <c r="R31" s="1">
        <v>1</v>
      </c>
      <c r="S31" s="1">
        <v>4</v>
      </c>
      <c r="T31" s="1">
        <v>1</v>
      </c>
      <c r="U31" s="1">
        <v>3</v>
      </c>
      <c r="V31" s="1">
        <v>4</v>
      </c>
      <c r="W31" s="1">
        <v>4</v>
      </c>
      <c r="X31" s="1">
        <v>3</v>
      </c>
      <c r="Y31" s="1">
        <v>3</v>
      </c>
      <c r="Z31" s="1">
        <v>3</v>
      </c>
      <c r="AA31" s="1">
        <v>5</v>
      </c>
      <c r="AB31" s="1">
        <v>4</v>
      </c>
      <c r="AC31" s="1">
        <v>4</v>
      </c>
      <c r="AD31" s="1">
        <v>4</v>
      </c>
      <c r="AE31" s="1">
        <v>2</v>
      </c>
      <c r="AF31" s="1">
        <v>5</v>
      </c>
      <c r="AG31" s="1">
        <v>3</v>
      </c>
      <c r="AH31" s="1">
        <v>4</v>
      </c>
      <c r="AI31" s="1">
        <v>4</v>
      </c>
      <c r="AJ31" s="1">
        <v>1</v>
      </c>
      <c r="AK31" s="1">
        <v>4</v>
      </c>
      <c r="AL31" s="1">
        <v>1</v>
      </c>
      <c r="AM31" s="1">
        <v>1</v>
      </c>
      <c r="AN31" s="1">
        <v>5</v>
      </c>
      <c r="AO31" s="1">
        <v>4</v>
      </c>
      <c r="AP31" s="1">
        <v>3</v>
      </c>
      <c r="AQ31" s="1">
        <v>1</v>
      </c>
      <c r="AR31" s="1">
        <v>4</v>
      </c>
      <c r="AS31" s="1">
        <v>4</v>
      </c>
      <c r="AT31" s="1">
        <v>4</v>
      </c>
      <c r="AU31" s="1">
        <v>1</v>
      </c>
      <c r="AV31" s="1">
        <v>2</v>
      </c>
      <c r="AW31" s="1">
        <v>3</v>
      </c>
      <c r="AX31" s="1">
        <v>1</v>
      </c>
      <c r="AY31" s="1">
        <v>1</v>
      </c>
      <c r="AZ31" s="1">
        <v>2</v>
      </c>
      <c r="BA31" s="1">
        <v>5</v>
      </c>
      <c r="BB31" s="1">
        <v>1</v>
      </c>
      <c r="BC31" s="1">
        <v>3</v>
      </c>
      <c r="BD31" s="1">
        <v>5</v>
      </c>
      <c r="BE31" s="1" t="s">
        <v>1783</v>
      </c>
      <c r="BF31" s="1" t="s">
        <v>1778</v>
      </c>
      <c r="BG31" s="1" t="s">
        <v>1780</v>
      </c>
      <c r="BH31" s="1" t="s">
        <v>1781</v>
      </c>
      <c r="BI31" s="1" t="s">
        <v>1782</v>
      </c>
      <c r="BJ31" s="1" t="s">
        <v>1779</v>
      </c>
      <c r="BK31" s="1" t="s">
        <v>931</v>
      </c>
      <c r="BL31" s="1" t="s">
        <v>151</v>
      </c>
      <c r="BM31" s="1" t="s">
        <v>151</v>
      </c>
      <c r="BN31" s="1" t="s">
        <v>151</v>
      </c>
      <c r="BO31" s="1" t="s">
        <v>151</v>
      </c>
      <c r="BP31" s="1" t="s">
        <v>931</v>
      </c>
      <c r="BQ31" s="1" t="s">
        <v>931</v>
      </c>
      <c r="BR31" s="1" t="s">
        <v>931</v>
      </c>
      <c r="BS31" s="1" t="s">
        <v>151</v>
      </c>
      <c r="BT31" s="1" t="s">
        <v>931</v>
      </c>
      <c r="BU31" s="1" t="s">
        <v>151</v>
      </c>
      <c r="BV31" s="1" t="s">
        <v>147</v>
      </c>
      <c r="BW31" s="1" t="s">
        <v>1815</v>
      </c>
      <c r="BX31" s="1" t="s">
        <v>1495</v>
      </c>
      <c r="BY31" s="1" t="s">
        <v>163</v>
      </c>
      <c r="BZ31" s="1" t="s">
        <v>171</v>
      </c>
      <c r="CA31" s="1" t="s">
        <v>177</v>
      </c>
      <c r="CB31" s="1" t="s">
        <v>183</v>
      </c>
      <c r="CC31" s="1" t="s">
        <v>407</v>
      </c>
      <c r="CD31" s="1" t="s">
        <v>192</v>
      </c>
      <c r="CE31" s="1" t="s">
        <v>1078</v>
      </c>
      <c r="CF31" s="1" t="s">
        <v>208</v>
      </c>
      <c r="CG31" s="1" t="s">
        <v>214</v>
      </c>
    </row>
    <row r="32" spans="1:85" ht="12.75" x14ac:dyDescent="0.2">
      <c r="A32" s="14">
        <v>41977.60910671296</v>
      </c>
      <c r="B32" s="1">
        <v>4</v>
      </c>
      <c r="C32" s="1">
        <v>3</v>
      </c>
      <c r="D32" s="1">
        <v>2</v>
      </c>
      <c r="E32" s="1">
        <v>3</v>
      </c>
      <c r="F32" s="1">
        <v>4</v>
      </c>
      <c r="G32" s="1">
        <v>4</v>
      </c>
      <c r="H32" s="1">
        <v>3</v>
      </c>
      <c r="I32" s="1">
        <v>4</v>
      </c>
      <c r="J32" s="1">
        <v>3</v>
      </c>
      <c r="K32" s="1">
        <v>3</v>
      </c>
      <c r="L32" s="1">
        <v>4</v>
      </c>
      <c r="M32" s="1">
        <v>3</v>
      </c>
      <c r="N32" s="1">
        <v>3</v>
      </c>
      <c r="O32" s="1">
        <v>4</v>
      </c>
      <c r="P32" s="1">
        <v>4</v>
      </c>
      <c r="Q32" s="1">
        <v>4</v>
      </c>
      <c r="R32" s="1">
        <v>1</v>
      </c>
      <c r="S32" s="1">
        <v>4</v>
      </c>
      <c r="T32" s="1">
        <v>4</v>
      </c>
      <c r="U32" s="1">
        <v>3</v>
      </c>
      <c r="V32" s="1">
        <v>4</v>
      </c>
      <c r="W32" s="1">
        <v>3</v>
      </c>
      <c r="X32" s="1">
        <v>3</v>
      </c>
      <c r="Y32" s="1">
        <v>2</v>
      </c>
      <c r="Z32" s="1">
        <v>2</v>
      </c>
      <c r="AA32" s="1">
        <v>3</v>
      </c>
      <c r="AB32" s="1">
        <v>3</v>
      </c>
      <c r="AC32" s="1">
        <v>2</v>
      </c>
      <c r="AD32" s="1">
        <v>3</v>
      </c>
      <c r="AE32" s="1">
        <v>3</v>
      </c>
      <c r="AF32" s="1">
        <v>2</v>
      </c>
      <c r="AG32" s="1">
        <v>1</v>
      </c>
      <c r="AH32" s="1">
        <v>4</v>
      </c>
      <c r="AI32" s="1">
        <v>1</v>
      </c>
      <c r="AJ32" s="1">
        <v>2</v>
      </c>
      <c r="AK32" s="1">
        <v>3</v>
      </c>
      <c r="AL32" s="1">
        <v>3</v>
      </c>
      <c r="AM32" s="1">
        <v>3</v>
      </c>
      <c r="AN32" s="1">
        <v>3</v>
      </c>
      <c r="AO32" s="1">
        <v>4</v>
      </c>
      <c r="AP32" s="1">
        <v>2</v>
      </c>
      <c r="AQ32" s="1">
        <v>2</v>
      </c>
      <c r="AR32" s="1">
        <v>3</v>
      </c>
      <c r="AS32" s="1">
        <v>4</v>
      </c>
      <c r="AT32" s="1">
        <v>4</v>
      </c>
      <c r="AU32" s="1">
        <v>2</v>
      </c>
      <c r="AV32" s="1">
        <v>2</v>
      </c>
      <c r="AW32" s="1">
        <v>4</v>
      </c>
      <c r="AX32" s="1">
        <v>2</v>
      </c>
      <c r="AY32" s="1">
        <v>4</v>
      </c>
      <c r="AZ32" s="1">
        <v>2</v>
      </c>
      <c r="BA32" s="1">
        <v>4</v>
      </c>
      <c r="BB32" s="1">
        <v>3</v>
      </c>
      <c r="BC32" s="1">
        <v>2</v>
      </c>
      <c r="BD32" s="1">
        <v>4</v>
      </c>
      <c r="BE32" s="1" t="s">
        <v>1778</v>
      </c>
      <c r="BF32" s="1" t="s">
        <v>1781</v>
      </c>
      <c r="BG32" s="1" t="s">
        <v>1781</v>
      </c>
      <c r="BH32" s="1" t="s">
        <v>1778</v>
      </c>
      <c r="BI32" s="1" t="s">
        <v>1781</v>
      </c>
      <c r="BJ32" s="1" t="s">
        <v>1780</v>
      </c>
      <c r="BK32" s="1" t="s">
        <v>1785</v>
      </c>
      <c r="BL32" s="1" t="s">
        <v>151</v>
      </c>
      <c r="BM32" s="1" t="s">
        <v>151</v>
      </c>
      <c r="BN32" s="1" t="s">
        <v>1785</v>
      </c>
      <c r="BO32" s="1" t="s">
        <v>1785</v>
      </c>
      <c r="BP32" s="1" t="s">
        <v>1785</v>
      </c>
      <c r="BQ32" s="1" t="s">
        <v>1785</v>
      </c>
      <c r="BR32" s="1" t="s">
        <v>1785</v>
      </c>
      <c r="BS32" s="1" t="s">
        <v>1785</v>
      </c>
      <c r="BT32" s="1" t="s">
        <v>1785</v>
      </c>
      <c r="BU32" s="1" t="s">
        <v>151</v>
      </c>
      <c r="BV32" s="1" t="s">
        <v>1571</v>
      </c>
      <c r="BW32" s="1" t="s">
        <v>1572</v>
      </c>
      <c r="BX32" s="1" t="s">
        <v>1569</v>
      </c>
      <c r="BY32" s="1" t="s">
        <v>163</v>
      </c>
      <c r="BZ32" s="1" t="s">
        <v>171</v>
      </c>
      <c r="CA32" s="1" t="s">
        <v>176</v>
      </c>
      <c r="CB32" s="1" t="s">
        <v>183</v>
      </c>
      <c r="CC32" s="1" t="s">
        <v>193</v>
      </c>
      <c r="CD32" s="1" t="s">
        <v>202</v>
      </c>
      <c r="CE32" s="1" t="s">
        <v>155</v>
      </c>
      <c r="CF32" s="1" t="s">
        <v>307</v>
      </c>
      <c r="CG32" s="1" t="s">
        <v>554</v>
      </c>
    </row>
    <row r="33" spans="1:85" ht="12.75" x14ac:dyDescent="0.2">
      <c r="A33" s="14">
        <v>41977.611793611104</v>
      </c>
      <c r="B33" s="1">
        <v>3</v>
      </c>
      <c r="C33" s="1">
        <v>3</v>
      </c>
      <c r="D33" s="1">
        <v>4</v>
      </c>
      <c r="E33" s="1">
        <v>1</v>
      </c>
      <c r="F33" s="1">
        <v>4</v>
      </c>
      <c r="G33" s="1">
        <v>5</v>
      </c>
      <c r="H33" s="1">
        <v>3</v>
      </c>
      <c r="I33" s="1">
        <v>5</v>
      </c>
      <c r="J33" s="1">
        <v>4</v>
      </c>
      <c r="K33" s="1">
        <v>2</v>
      </c>
      <c r="L33" s="1">
        <v>1</v>
      </c>
      <c r="M33" s="1">
        <v>2</v>
      </c>
      <c r="N33" s="1">
        <v>4</v>
      </c>
      <c r="O33" s="1">
        <v>3</v>
      </c>
      <c r="P33" s="1">
        <v>5</v>
      </c>
      <c r="Q33" s="1">
        <v>2</v>
      </c>
      <c r="R33" s="1">
        <v>3</v>
      </c>
      <c r="S33" s="1">
        <v>5</v>
      </c>
      <c r="T33" s="1">
        <v>1</v>
      </c>
      <c r="U33" s="1">
        <v>1</v>
      </c>
      <c r="V33" s="1">
        <v>5</v>
      </c>
      <c r="W33" s="1">
        <v>2</v>
      </c>
      <c r="X33" s="1">
        <v>2</v>
      </c>
      <c r="Y33" s="1">
        <v>2</v>
      </c>
      <c r="Z33" s="1">
        <v>3</v>
      </c>
      <c r="AA33" s="1">
        <v>3</v>
      </c>
      <c r="AB33" s="1">
        <v>2</v>
      </c>
      <c r="AC33" s="1">
        <v>3</v>
      </c>
      <c r="AD33" s="1">
        <v>1</v>
      </c>
      <c r="AE33" s="1">
        <v>1</v>
      </c>
      <c r="AF33" s="1">
        <v>2</v>
      </c>
      <c r="AG33" s="1">
        <v>2</v>
      </c>
      <c r="AH33" s="1">
        <v>2</v>
      </c>
      <c r="AI33" s="1">
        <v>3</v>
      </c>
      <c r="AJ33" s="1">
        <v>3</v>
      </c>
      <c r="AK33" s="1">
        <v>4</v>
      </c>
      <c r="AL33" s="1">
        <v>5</v>
      </c>
      <c r="AM33" s="1">
        <v>1</v>
      </c>
      <c r="AN33" s="1">
        <v>4</v>
      </c>
      <c r="AO33" s="1">
        <v>5</v>
      </c>
      <c r="AP33" s="1">
        <v>4</v>
      </c>
      <c r="AQ33" s="1">
        <v>2</v>
      </c>
      <c r="AR33" s="1">
        <v>3</v>
      </c>
      <c r="AS33" s="1">
        <v>3</v>
      </c>
      <c r="AT33" s="1">
        <v>3</v>
      </c>
      <c r="AU33" s="1">
        <v>2</v>
      </c>
      <c r="AV33" s="1">
        <v>4</v>
      </c>
      <c r="AW33" s="1">
        <v>2</v>
      </c>
      <c r="AX33" s="1">
        <v>5</v>
      </c>
      <c r="AY33" s="1">
        <v>2</v>
      </c>
      <c r="AZ33" s="1">
        <v>3</v>
      </c>
      <c r="BA33" s="1">
        <v>4</v>
      </c>
      <c r="BB33" s="1">
        <v>1</v>
      </c>
      <c r="BC33" s="1">
        <v>1</v>
      </c>
      <c r="BD33" s="1">
        <v>5</v>
      </c>
      <c r="BE33" s="1" t="s">
        <v>1782</v>
      </c>
      <c r="BF33" s="1" t="s">
        <v>1778</v>
      </c>
      <c r="BG33" s="1" t="s">
        <v>1781</v>
      </c>
      <c r="BH33" s="1" t="s">
        <v>1780</v>
      </c>
      <c r="BI33" s="1" t="s">
        <v>1779</v>
      </c>
      <c r="BJ33" s="1" t="s">
        <v>1783</v>
      </c>
      <c r="BK33" s="1" t="s">
        <v>151</v>
      </c>
      <c r="BL33" s="1" t="s">
        <v>151</v>
      </c>
      <c r="BM33" s="1" t="s">
        <v>1785</v>
      </c>
      <c r="BN33" s="1" t="s">
        <v>151</v>
      </c>
      <c r="BO33" s="1" t="s">
        <v>151</v>
      </c>
      <c r="BP33" s="1" t="s">
        <v>931</v>
      </c>
      <c r="BQ33" s="1" t="s">
        <v>1485</v>
      </c>
      <c r="BR33" s="1" t="s">
        <v>1485</v>
      </c>
      <c r="BS33" s="1" t="s">
        <v>1485</v>
      </c>
      <c r="BT33" s="1" t="s">
        <v>1485</v>
      </c>
      <c r="BU33" s="1" t="s">
        <v>151</v>
      </c>
      <c r="BV33" s="1" t="s">
        <v>1486</v>
      </c>
      <c r="BX33" s="1" t="s">
        <v>1495</v>
      </c>
      <c r="BY33" s="1" t="s">
        <v>163</v>
      </c>
      <c r="BZ33" s="1" t="s">
        <v>170</v>
      </c>
      <c r="CA33" s="1" t="s">
        <v>176</v>
      </c>
      <c r="CB33" s="1" t="s">
        <v>183</v>
      </c>
      <c r="CC33" s="1" t="s">
        <v>1816</v>
      </c>
      <c r="CD33" s="1" t="s">
        <v>202</v>
      </c>
      <c r="CE33" s="1" t="s">
        <v>610</v>
      </c>
      <c r="CF33" s="1" t="s">
        <v>208</v>
      </c>
      <c r="CG33" s="1" t="s">
        <v>214</v>
      </c>
    </row>
    <row r="34" spans="1:85" ht="12.75" x14ac:dyDescent="0.2">
      <c r="A34" s="14">
        <v>41977.614547870369</v>
      </c>
      <c r="B34" s="1">
        <v>5</v>
      </c>
      <c r="C34" s="1">
        <v>1</v>
      </c>
      <c r="D34" s="1">
        <v>4</v>
      </c>
      <c r="E34" s="1">
        <v>3</v>
      </c>
      <c r="F34" s="1">
        <v>4</v>
      </c>
      <c r="G34" s="1">
        <v>1</v>
      </c>
      <c r="H34" s="1">
        <v>4</v>
      </c>
      <c r="I34" s="1">
        <v>4</v>
      </c>
      <c r="J34" s="1">
        <v>1</v>
      </c>
      <c r="K34" s="1">
        <v>1</v>
      </c>
      <c r="L34" s="1">
        <v>1</v>
      </c>
      <c r="M34" s="1">
        <v>4</v>
      </c>
      <c r="N34" s="1">
        <v>4</v>
      </c>
      <c r="O34" s="1">
        <v>4</v>
      </c>
      <c r="P34" s="1">
        <v>5</v>
      </c>
      <c r="Q34" s="1">
        <v>5</v>
      </c>
      <c r="R34" s="1">
        <v>3</v>
      </c>
      <c r="S34" s="1">
        <v>5</v>
      </c>
      <c r="T34" s="1">
        <v>1</v>
      </c>
      <c r="U34" s="1">
        <v>1</v>
      </c>
      <c r="V34" s="1">
        <v>5</v>
      </c>
      <c r="W34" s="1">
        <v>5</v>
      </c>
      <c r="X34" s="1">
        <v>4</v>
      </c>
      <c r="Y34" s="1">
        <v>5</v>
      </c>
      <c r="Z34" s="1">
        <v>5</v>
      </c>
      <c r="AA34" s="1">
        <v>5</v>
      </c>
      <c r="AB34" s="1">
        <v>5</v>
      </c>
      <c r="AC34" s="1">
        <v>5</v>
      </c>
      <c r="AD34" s="1">
        <v>5</v>
      </c>
      <c r="AE34" s="1">
        <v>4</v>
      </c>
      <c r="AF34" s="1">
        <v>5</v>
      </c>
      <c r="AG34" s="1">
        <v>5</v>
      </c>
      <c r="AH34" s="1">
        <v>5</v>
      </c>
      <c r="AI34" s="1">
        <v>5</v>
      </c>
      <c r="AJ34" s="1">
        <v>4</v>
      </c>
      <c r="AK34" s="1">
        <v>1</v>
      </c>
      <c r="AL34" s="1">
        <v>4</v>
      </c>
      <c r="AM34" s="1">
        <v>3</v>
      </c>
      <c r="AN34" s="1">
        <v>4</v>
      </c>
      <c r="AO34" s="1">
        <v>1</v>
      </c>
      <c r="AP34" s="1">
        <v>3</v>
      </c>
      <c r="AQ34" s="1">
        <v>4</v>
      </c>
      <c r="AR34" s="1">
        <v>1</v>
      </c>
      <c r="AS34" s="1">
        <v>1</v>
      </c>
      <c r="AT34" s="1">
        <v>1</v>
      </c>
      <c r="AU34" s="1">
        <v>2</v>
      </c>
      <c r="AV34" s="1">
        <v>4</v>
      </c>
      <c r="AW34" s="1">
        <v>4</v>
      </c>
      <c r="AX34" s="1">
        <v>4</v>
      </c>
      <c r="AY34" s="1">
        <v>5</v>
      </c>
      <c r="AZ34" s="1">
        <v>3</v>
      </c>
      <c r="BA34" s="1">
        <v>5</v>
      </c>
      <c r="BB34" s="1">
        <v>1</v>
      </c>
      <c r="BC34" s="1" t="s">
        <v>5</v>
      </c>
      <c r="BD34" s="1">
        <v>4</v>
      </c>
      <c r="BE34" s="1" t="s">
        <v>1781</v>
      </c>
      <c r="BF34" s="1" t="s">
        <v>1779</v>
      </c>
      <c r="BG34" s="1" t="s">
        <v>1780</v>
      </c>
      <c r="BH34" s="1" t="s">
        <v>1778</v>
      </c>
      <c r="BI34" s="1" t="s">
        <v>1782</v>
      </c>
      <c r="BJ34" s="1" t="s">
        <v>1783</v>
      </c>
      <c r="BK34" s="1" t="s">
        <v>151</v>
      </c>
      <c r="BL34" s="1" t="s">
        <v>1785</v>
      </c>
      <c r="BM34" s="1" t="s">
        <v>151</v>
      </c>
      <c r="BN34" s="1" t="s">
        <v>151</v>
      </c>
      <c r="BO34" s="1" t="s">
        <v>151</v>
      </c>
      <c r="BP34" s="1" t="s">
        <v>1785</v>
      </c>
      <c r="BQ34" s="1" t="s">
        <v>5</v>
      </c>
      <c r="BR34" s="1" t="s">
        <v>151</v>
      </c>
      <c r="BS34" s="1" t="s">
        <v>151</v>
      </c>
      <c r="BT34" s="1" t="s">
        <v>151</v>
      </c>
      <c r="BU34" s="1" t="s">
        <v>151</v>
      </c>
      <c r="BV34" s="1" t="s">
        <v>146</v>
      </c>
      <c r="BW34" s="1" t="s">
        <v>1488</v>
      </c>
      <c r="BX34" s="1" t="s">
        <v>1807</v>
      </c>
      <c r="BY34" s="1" t="s">
        <v>162</v>
      </c>
      <c r="BZ34" s="1" t="s">
        <v>172</v>
      </c>
      <c r="CA34" s="1" t="s">
        <v>176</v>
      </c>
      <c r="CB34" s="1" t="s">
        <v>185</v>
      </c>
      <c r="CC34" s="1" t="s">
        <v>1817</v>
      </c>
      <c r="CD34" s="1" t="s">
        <v>153</v>
      </c>
      <c r="CE34" s="1" t="s">
        <v>205</v>
      </c>
      <c r="CF34" s="1" t="s">
        <v>307</v>
      </c>
      <c r="CG34" s="1" t="s">
        <v>159</v>
      </c>
    </row>
    <row r="35" spans="1:85" ht="12.75" x14ac:dyDescent="0.2">
      <c r="A35" s="14">
        <v>41977.619212245372</v>
      </c>
      <c r="B35" s="1">
        <v>3</v>
      </c>
      <c r="C35" s="1">
        <v>2</v>
      </c>
      <c r="D35" s="1">
        <v>2</v>
      </c>
      <c r="E35" s="1">
        <v>3</v>
      </c>
      <c r="F35" s="1">
        <v>3</v>
      </c>
      <c r="G35" s="1">
        <v>2</v>
      </c>
      <c r="H35" s="1">
        <v>3</v>
      </c>
      <c r="I35" s="1">
        <v>2</v>
      </c>
      <c r="J35" s="1">
        <v>4</v>
      </c>
      <c r="K35" s="1">
        <v>3</v>
      </c>
      <c r="L35" s="1">
        <v>3</v>
      </c>
      <c r="M35" s="1">
        <v>2</v>
      </c>
      <c r="N35" s="1">
        <v>3</v>
      </c>
      <c r="O35" s="1">
        <v>5</v>
      </c>
      <c r="P35" s="1">
        <v>2</v>
      </c>
      <c r="Q35" s="1">
        <v>4</v>
      </c>
      <c r="R35" s="1">
        <v>4</v>
      </c>
      <c r="S35" s="1">
        <v>5</v>
      </c>
      <c r="T35" s="1">
        <v>1</v>
      </c>
      <c r="U35" s="1">
        <v>5</v>
      </c>
      <c r="V35" s="1">
        <v>4</v>
      </c>
      <c r="W35" s="1">
        <v>3</v>
      </c>
      <c r="X35" s="1">
        <v>2</v>
      </c>
      <c r="Y35" s="1">
        <v>4</v>
      </c>
      <c r="Z35" s="1">
        <v>3</v>
      </c>
      <c r="AA35" s="1">
        <v>4</v>
      </c>
      <c r="AB35" s="1">
        <v>3</v>
      </c>
      <c r="AC35" s="1">
        <v>2</v>
      </c>
      <c r="AD35" s="1">
        <v>4</v>
      </c>
      <c r="AE35" s="1">
        <v>3</v>
      </c>
      <c r="AF35" s="1">
        <v>5</v>
      </c>
      <c r="AG35" s="1">
        <v>4</v>
      </c>
      <c r="AH35" s="1">
        <v>4</v>
      </c>
      <c r="AI35" s="1">
        <v>2</v>
      </c>
      <c r="AJ35" s="1">
        <v>2</v>
      </c>
      <c r="AK35" s="1">
        <v>4</v>
      </c>
      <c r="AL35" s="1">
        <v>2</v>
      </c>
      <c r="AM35" s="1">
        <v>5</v>
      </c>
      <c r="AN35" s="1">
        <v>3</v>
      </c>
      <c r="AO35" s="1">
        <v>3</v>
      </c>
      <c r="AP35" s="1">
        <v>2</v>
      </c>
      <c r="AQ35" s="1">
        <v>2</v>
      </c>
      <c r="AR35" s="1">
        <v>3</v>
      </c>
      <c r="AS35" s="1">
        <v>3</v>
      </c>
      <c r="AT35" s="1">
        <v>2</v>
      </c>
      <c r="AU35" s="1">
        <v>3</v>
      </c>
      <c r="AV35" s="1">
        <v>3</v>
      </c>
      <c r="AW35" s="1">
        <v>4</v>
      </c>
      <c r="AX35" s="1">
        <v>2</v>
      </c>
      <c r="AY35" s="1">
        <v>4</v>
      </c>
      <c r="AZ35" s="1">
        <v>4</v>
      </c>
      <c r="BA35" s="1">
        <v>5</v>
      </c>
      <c r="BB35" s="1">
        <v>1</v>
      </c>
      <c r="BC35" s="1">
        <v>4</v>
      </c>
      <c r="BD35" s="1">
        <v>5</v>
      </c>
      <c r="BE35" s="1" t="s">
        <v>1782</v>
      </c>
      <c r="BF35" s="1" t="s">
        <v>1783</v>
      </c>
      <c r="BG35" s="1" t="s">
        <v>1778</v>
      </c>
      <c r="BH35" s="1" t="s">
        <v>1779</v>
      </c>
      <c r="BI35" s="1" t="s">
        <v>1780</v>
      </c>
      <c r="BJ35" s="1" t="s">
        <v>1781</v>
      </c>
      <c r="BK35" s="1" t="s">
        <v>151</v>
      </c>
      <c r="BL35" s="1" t="s">
        <v>1785</v>
      </c>
      <c r="BM35" s="1" t="s">
        <v>151</v>
      </c>
      <c r="BN35" s="1" t="s">
        <v>151</v>
      </c>
      <c r="BO35" s="1" t="s">
        <v>151</v>
      </c>
      <c r="BP35" s="1" t="s">
        <v>931</v>
      </c>
      <c r="BQ35" s="1" t="s">
        <v>1485</v>
      </c>
      <c r="BR35" s="1" t="s">
        <v>1485</v>
      </c>
      <c r="BS35" s="1" t="s">
        <v>1485</v>
      </c>
      <c r="BT35" s="1" t="s">
        <v>1485</v>
      </c>
      <c r="BU35" s="1" t="s">
        <v>151</v>
      </c>
      <c r="BV35" s="1" t="s">
        <v>150</v>
      </c>
      <c r="BW35" s="1" t="s">
        <v>1492</v>
      </c>
      <c r="BX35" s="1" t="s">
        <v>1495</v>
      </c>
      <c r="BY35" s="1" t="s">
        <v>162</v>
      </c>
      <c r="BZ35" s="1" t="s">
        <v>170</v>
      </c>
      <c r="CA35" s="1" t="s">
        <v>176</v>
      </c>
      <c r="CB35" s="1" t="s">
        <v>183</v>
      </c>
      <c r="CC35" s="1" t="s">
        <v>334</v>
      </c>
      <c r="CD35" s="1" t="s">
        <v>153</v>
      </c>
      <c r="CE35" s="1" t="s">
        <v>456</v>
      </c>
      <c r="CF35" s="1" t="s">
        <v>208</v>
      </c>
      <c r="CG35" s="1" t="s">
        <v>214</v>
      </c>
    </row>
    <row r="36" spans="1:85" ht="12.75" x14ac:dyDescent="0.2">
      <c r="A36" s="14">
        <v>41977.620704282403</v>
      </c>
      <c r="B36" s="1">
        <v>4</v>
      </c>
      <c r="C36" s="1">
        <v>3</v>
      </c>
      <c r="D36" s="1">
        <v>4</v>
      </c>
      <c r="E36" s="1">
        <v>3</v>
      </c>
      <c r="F36" s="1">
        <v>5</v>
      </c>
      <c r="G36" s="1">
        <v>3</v>
      </c>
      <c r="H36" s="1">
        <v>4</v>
      </c>
      <c r="I36" s="1">
        <v>4</v>
      </c>
      <c r="J36" s="1">
        <v>4</v>
      </c>
      <c r="K36" s="1">
        <v>4</v>
      </c>
      <c r="L36" s="1">
        <v>4</v>
      </c>
      <c r="M36" s="1">
        <v>4</v>
      </c>
      <c r="N36" s="1">
        <v>4</v>
      </c>
      <c r="O36" s="1">
        <v>4</v>
      </c>
      <c r="P36" s="1">
        <v>4</v>
      </c>
      <c r="Q36" s="1">
        <v>3</v>
      </c>
      <c r="R36" s="1">
        <v>5</v>
      </c>
      <c r="S36" s="1">
        <v>4</v>
      </c>
      <c r="T36" s="1">
        <v>2</v>
      </c>
      <c r="U36" s="1">
        <v>3</v>
      </c>
      <c r="V36" s="1">
        <v>5</v>
      </c>
      <c r="W36" s="1">
        <v>2</v>
      </c>
      <c r="X36" s="1">
        <v>2</v>
      </c>
      <c r="Y36" s="1">
        <v>4</v>
      </c>
      <c r="Z36" s="1">
        <v>3</v>
      </c>
      <c r="AA36" s="1">
        <v>4</v>
      </c>
      <c r="AB36" s="1">
        <v>2</v>
      </c>
      <c r="AC36" s="1">
        <v>4</v>
      </c>
      <c r="AD36" s="1">
        <v>3</v>
      </c>
      <c r="AE36" s="1">
        <v>3</v>
      </c>
      <c r="AF36" s="1">
        <v>3</v>
      </c>
      <c r="AG36" s="1">
        <v>3</v>
      </c>
      <c r="AH36" s="1">
        <v>3</v>
      </c>
      <c r="AI36" s="1">
        <v>2</v>
      </c>
      <c r="AJ36" s="1">
        <v>3</v>
      </c>
      <c r="AK36" s="1">
        <v>4</v>
      </c>
      <c r="AL36" s="1">
        <v>3</v>
      </c>
      <c r="AM36" s="1">
        <v>2</v>
      </c>
      <c r="AN36" s="1">
        <v>5</v>
      </c>
      <c r="AO36" s="1">
        <v>5</v>
      </c>
      <c r="AP36" s="1">
        <v>3</v>
      </c>
      <c r="AQ36" s="1">
        <v>4</v>
      </c>
      <c r="AR36" s="1">
        <v>4</v>
      </c>
      <c r="AS36" s="1">
        <v>4</v>
      </c>
      <c r="AT36" s="1">
        <v>4</v>
      </c>
      <c r="AU36" s="1">
        <v>3</v>
      </c>
      <c r="AV36" s="1">
        <v>4</v>
      </c>
      <c r="AW36" s="1">
        <v>5</v>
      </c>
      <c r="AX36" s="1">
        <v>4</v>
      </c>
      <c r="AY36" s="1">
        <v>3</v>
      </c>
      <c r="AZ36" s="1">
        <v>4</v>
      </c>
      <c r="BA36" s="1">
        <v>5</v>
      </c>
      <c r="BB36" s="1">
        <v>2</v>
      </c>
      <c r="BC36" s="1">
        <v>3</v>
      </c>
      <c r="BD36" s="1">
        <v>5</v>
      </c>
      <c r="BE36" s="1" t="s">
        <v>1778</v>
      </c>
      <c r="BF36" s="1" t="s">
        <v>1781</v>
      </c>
      <c r="BG36" s="1" t="s">
        <v>1780</v>
      </c>
      <c r="BH36" s="1" t="s">
        <v>1779</v>
      </c>
      <c r="BI36" s="1" t="s">
        <v>1782</v>
      </c>
      <c r="BJ36" s="1" t="s">
        <v>1783</v>
      </c>
      <c r="BK36" s="1" t="s">
        <v>1785</v>
      </c>
      <c r="BL36" s="1" t="s">
        <v>151</v>
      </c>
      <c r="BM36" s="1" t="s">
        <v>151</v>
      </c>
      <c r="BN36" s="1" t="s">
        <v>151</v>
      </c>
      <c r="BO36" s="1" t="s">
        <v>1785</v>
      </c>
      <c r="BP36" s="1" t="s">
        <v>1485</v>
      </c>
      <c r="BQ36" s="1" t="s">
        <v>1485</v>
      </c>
      <c r="BR36" s="1" t="s">
        <v>1485</v>
      </c>
      <c r="BS36" s="1" t="s">
        <v>1485</v>
      </c>
      <c r="BT36" s="1" t="s">
        <v>1485</v>
      </c>
      <c r="BU36" s="1" t="s">
        <v>151</v>
      </c>
      <c r="BV36" s="1" t="s">
        <v>146</v>
      </c>
      <c r="BX36" s="1" t="s">
        <v>1495</v>
      </c>
      <c r="BY36" s="1" t="s">
        <v>163</v>
      </c>
      <c r="BZ36" s="1" t="s">
        <v>170</v>
      </c>
      <c r="CA36" s="1" t="s">
        <v>176</v>
      </c>
      <c r="CB36" s="1" t="s">
        <v>183</v>
      </c>
      <c r="CC36" s="1" t="s">
        <v>197</v>
      </c>
      <c r="CD36" s="1" t="s">
        <v>156</v>
      </c>
      <c r="CE36" s="1" t="s">
        <v>968</v>
      </c>
      <c r="CF36" s="1" t="s">
        <v>208</v>
      </c>
      <c r="CG36" s="1" t="s">
        <v>214</v>
      </c>
    </row>
    <row r="37" spans="1:85" ht="12.75" x14ac:dyDescent="0.2">
      <c r="A37" s="14">
        <v>41977.621414085654</v>
      </c>
      <c r="B37" s="1">
        <v>3</v>
      </c>
      <c r="C37" s="1">
        <v>5</v>
      </c>
      <c r="D37" s="1">
        <v>2</v>
      </c>
      <c r="E37" s="1">
        <v>2</v>
      </c>
      <c r="F37" s="1">
        <v>3</v>
      </c>
      <c r="G37" s="1">
        <v>4</v>
      </c>
      <c r="H37" s="1">
        <v>3</v>
      </c>
      <c r="I37" s="1">
        <v>4</v>
      </c>
      <c r="J37" s="1">
        <v>2</v>
      </c>
      <c r="K37" s="1">
        <v>2</v>
      </c>
      <c r="L37" s="1">
        <v>2</v>
      </c>
      <c r="M37" s="1">
        <v>4</v>
      </c>
      <c r="N37" s="1">
        <v>3</v>
      </c>
      <c r="O37" s="1">
        <v>4</v>
      </c>
      <c r="P37" s="1">
        <v>4</v>
      </c>
      <c r="Q37" s="1">
        <v>3</v>
      </c>
      <c r="R37" s="1">
        <v>4</v>
      </c>
      <c r="S37" s="1">
        <v>2</v>
      </c>
      <c r="T37" s="1">
        <v>2</v>
      </c>
      <c r="U37" s="1">
        <v>2</v>
      </c>
      <c r="V37" s="1">
        <v>4</v>
      </c>
      <c r="W37" s="1">
        <v>4</v>
      </c>
      <c r="X37" s="1">
        <v>3</v>
      </c>
      <c r="Y37" s="1">
        <v>4</v>
      </c>
      <c r="Z37" s="1">
        <v>3</v>
      </c>
      <c r="AA37" s="1">
        <v>3</v>
      </c>
      <c r="AB37" s="1">
        <v>1</v>
      </c>
      <c r="AC37" s="1">
        <v>4</v>
      </c>
      <c r="AD37" s="1">
        <v>1</v>
      </c>
      <c r="AE37" s="1">
        <v>4</v>
      </c>
      <c r="AF37" s="1">
        <v>4</v>
      </c>
      <c r="AG37" s="1">
        <v>3</v>
      </c>
      <c r="AH37" s="1">
        <v>4</v>
      </c>
      <c r="AI37" s="1">
        <v>4</v>
      </c>
      <c r="AJ37" s="1">
        <v>2</v>
      </c>
      <c r="AK37" s="1">
        <v>4</v>
      </c>
      <c r="AL37" s="1">
        <v>4</v>
      </c>
      <c r="AM37" s="1">
        <v>2</v>
      </c>
      <c r="AN37" s="1">
        <v>4</v>
      </c>
      <c r="AO37" s="1">
        <v>4</v>
      </c>
      <c r="AP37" s="1">
        <v>3</v>
      </c>
      <c r="AQ37" s="1">
        <v>4</v>
      </c>
      <c r="AR37" s="1">
        <v>2</v>
      </c>
      <c r="AS37" s="1">
        <v>2</v>
      </c>
      <c r="AT37" s="1">
        <v>4</v>
      </c>
      <c r="AU37" s="1">
        <v>2</v>
      </c>
      <c r="AV37" s="1">
        <v>2</v>
      </c>
      <c r="AW37" s="1">
        <v>4</v>
      </c>
      <c r="AX37" s="1">
        <v>3</v>
      </c>
      <c r="AY37" s="1">
        <v>2</v>
      </c>
      <c r="AZ37" s="1">
        <v>2</v>
      </c>
      <c r="BA37" s="1">
        <v>2</v>
      </c>
      <c r="BB37" s="1">
        <v>3</v>
      </c>
      <c r="BC37" s="1">
        <v>3</v>
      </c>
      <c r="BD37" s="1">
        <v>3</v>
      </c>
      <c r="BE37" s="1" t="s">
        <v>1782</v>
      </c>
      <c r="BF37" s="1" t="s">
        <v>1783</v>
      </c>
      <c r="BG37" s="1" t="s">
        <v>1781</v>
      </c>
      <c r="BH37" s="1" t="s">
        <v>1779</v>
      </c>
      <c r="BI37" s="1" t="s">
        <v>1778</v>
      </c>
      <c r="BJ37" s="1" t="s">
        <v>1780</v>
      </c>
      <c r="BK37" s="1" t="s">
        <v>151</v>
      </c>
      <c r="BL37" s="1" t="s">
        <v>151</v>
      </c>
      <c r="BM37" s="1" t="s">
        <v>1785</v>
      </c>
      <c r="BN37" s="1" t="s">
        <v>151</v>
      </c>
      <c r="BO37" s="1" t="s">
        <v>151</v>
      </c>
      <c r="BP37" s="1" t="s">
        <v>1785</v>
      </c>
      <c r="BQ37" s="1" t="s">
        <v>1785</v>
      </c>
      <c r="BR37" s="1" t="s">
        <v>1785</v>
      </c>
      <c r="BS37" s="1" t="s">
        <v>1785</v>
      </c>
      <c r="BT37" s="1" t="s">
        <v>1785</v>
      </c>
      <c r="BU37" s="1" t="s">
        <v>151</v>
      </c>
      <c r="BV37" s="1" t="s">
        <v>150</v>
      </c>
      <c r="BW37" s="1" t="s">
        <v>1497</v>
      </c>
      <c r="BX37" s="1" t="s">
        <v>1495</v>
      </c>
      <c r="BY37" s="1" t="s">
        <v>162</v>
      </c>
      <c r="BZ37" s="1" t="s">
        <v>169</v>
      </c>
      <c r="CA37" s="1" t="s">
        <v>176</v>
      </c>
      <c r="CB37" s="1" t="s">
        <v>183</v>
      </c>
      <c r="CD37" s="1" t="s">
        <v>153</v>
      </c>
      <c r="CE37" s="1" t="s">
        <v>204</v>
      </c>
      <c r="CF37" s="1" t="s">
        <v>208</v>
      </c>
      <c r="CG37" s="1" t="s">
        <v>214</v>
      </c>
    </row>
    <row r="38" spans="1:85" ht="12.75" x14ac:dyDescent="0.2">
      <c r="A38" s="14">
        <v>41977.643906122685</v>
      </c>
      <c r="B38" s="1">
        <v>3</v>
      </c>
      <c r="C38" s="1">
        <v>5</v>
      </c>
      <c r="D38" s="1">
        <v>2</v>
      </c>
      <c r="E38" s="1">
        <v>2</v>
      </c>
      <c r="F38" s="1">
        <v>5</v>
      </c>
      <c r="G38" s="1">
        <v>5</v>
      </c>
      <c r="H38" s="1">
        <v>4</v>
      </c>
      <c r="I38" s="1">
        <v>5</v>
      </c>
      <c r="J38" s="1">
        <v>4</v>
      </c>
      <c r="K38" s="1">
        <v>5</v>
      </c>
      <c r="L38" s="1">
        <v>3</v>
      </c>
      <c r="M38" s="1">
        <v>3</v>
      </c>
      <c r="N38" s="1">
        <v>3</v>
      </c>
      <c r="O38" s="1">
        <v>4</v>
      </c>
      <c r="P38" s="1">
        <v>4</v>
      </c>
      <c r="Q38" s="1">
        <v>4</v>
      </c>
      <c r="R38" s="1">
        <v>3</v>
      </c>
      <c r="S38" s="1">
        <v>4</v>
      </c>
      <c r="T38" s="1">
        <v>2</v>
      </c>
      <c r="U38" s="1">
        <v>4</v>
      </c>
      <c r="V38" s="1">
        <v>4</v>
      </c>
      <c r="W38" s="1">
        <v>5</v>
      </c>
      <c r="X38" s="1">
        <v>5</v>
      </c>
      <c r="Y38" s="1">
        <v>4</v>
      </c>
      <c r="Z38" s="1">
        <v>5</v>
      </c>
      <c r="AA38" s="1">
        <v>5</v>
      </c>
      <c r="AB38" s="1">
        <v>5</v>
      </c>
      <c r="AC38" s="1">
        <v>4</v>
      </c>
      <c r="AD38" s="1">
        <v>4</v>
      </c>
      <c r="AE38" s="1">
        <v>4</v>
      </c>
      <c r="AF38" s="1">
        <v>5</v>
      </c>
      <c r="AG38" s="1">
        <v>5</v>
      </c>
      <c r="AH38" s="1">
        <v>5</v>
      </c>
      <c r="AI38" s="1">
        <v>5</v>
      </c>
      <c r="AJ38" s="1">
        <v>3</v>
      </c>
      <c r="AK38" s="1">
        <v>5</v>
      </c>
      <c r="AL38" s="1">
        <v>3</v>
      </c>
      <c r="AM38" s="1">
        <v>3</v>
      </c>
      <c r="AN38" s="1">
        <v>5</v>
      </c>
      <c r="AO38" s="1">
        <v>5</v>
      </c>
      <c r="AP38" s="1">
        <v>4</v>
      </c>
      <c r="AQ38" s="1">
        <v>5</v>
      </c>
      <c r="AR38" s="1">
        <v>3</v>
      </c>
      <c r="AS38" s="1">
        <v>5</v>
      </c>
      <c r="AT38" s="1">
        <v>4</v>
      </c>
      <c r="AU38" s="1">
        <v>4</v>
      </c>
      <c r="AV38" s="1">
        <v>3</v>
      </c>
      <c r="AW38" s="1">
        <v>4</v>
      </c>
      <c r="AX38" s="1">
        <v>4</v>
      </c>
      <c r="AY38" s="1">
        <v>5</v>
      </c>
      <c r="AZ38" s="1">
        <v>4</v>
      </c>
      <c r="BA38" s="1">
        <v>4</v>
      </c>
      <c r="BB38" s="1">
        <v>3</v>
      </c>
      <c r="BC38" s="1">
        <v>4</v>
      </c>
      <c r="BD38" s="1">
        <v>5</v>
      </c>
      <c r="BE38" s="1" t="s">
        <v>1778</v>
      </c>
      <c r="BF38" s="1" t="s">
        <v>1781</v>
      </c>
      <c r="BG38" s="1" t="s">
        <v>1781</v>
      </c>
      <c r="BH38" s="1" t="s">
        <v>1778</v>
      </c>
      <c r="BI38" s="1" t="s">
        <v>1781</v>
      </c>
      <c r="BJ38" s="1" t="s">
        <v>1781</v>
      </c>
      <c r="BK38" s="1" t="s">
        <v>151</v>
      </c>
      <c r="BL38" s="1" t="s">
        <v>151</v>
      </c>
      <c r="BM38" s="1" t="s">
        <v>151</v>
      </c>
      <c r="BN38" s="1" t="s">
        <v>151</v>
      </c>
      <c r="BO38" s="1" t="s">
        <v>151</v>
      </c>
      <c r="BP38" s="1" t="s">
        <v>1785</v>
      </c>
      <c r="BQ38" s="1" t="s">
        <v>151</v>
      </c>
      <c r="BR38" s="1" t="s">
        <v>151</v>
      </c>
      <c r="BS38" s="1" t="s">
        <v>151</v>
      </c>
      <c r="BT38" s="1" t="s">
        <v>151</v>
      </c>
      <c r="BU38" s="1" t="s">
        <v>151</v>
      </c>
      <c r="BV38" s="1" t="s">
        <v>1594</v>
      </c>
      <c r="BW38" s="1" t="s">
        <v>1818</v>
      </c>
      <c r="BX38" s="1" t="s">
        <v>1819</v>
      </c>
      <c r="BY38" s="1" t="s">
        <v>163</v>
      </c>
      <c r="BZ38" s="1" t="s">
        <v>170</v>
      </c>
      <c r="CA38" s="1" t="s">
        <v>176</v>
      </c>
      <c r="CB38" s="1" t="s">
        <v>183</v>
      </c>
      <c r="CC38" s="1" t="s">
        <v>820</v>
      </c>
      <c r="CD38" s="1" t="s">
        <v>153</v>
      </c>
      <c r="CE38" s="1" t="s">
        <v>1820</v>
      </c>
      <c r="CF38" s="1" t="s">
        <v>208</v>
      </c>
      <c r="CG38" s="1" t="s">
        <v>214</v>
      </c>
    </row>
    <row r="39" spans="1:85" ht="12.75" x14ac:dyDescent="0.2">
      <c r="A39" s="14">
        <v>41977.647389432874</v>
      </c>
      <c r="B39" s="1">
        <v>3</v>
      </c>
      <c r="C39" s="1">
        <v>1</v>
      </c>
      <c r="D39" s="1">
        <v>3</v>
      </c>
      <c r="E39" s="1">
        <v>1</v>
      </c>
      <c r="F39" s="1">
        <v>5</v>
      </c>
      <c r="G39" s="1">
        <v>4</v>
      </c>
      <c r="H39" s="1">
        <v>4</v>
      </c>
      <c r="I39" s="1">
        <v>2</v>
      </c>
      <c r="J39" s="1">
        <v>3</v>
      </c>
      <c r="K39" s="1">
        <v>2</v>
      </c>
      <c r="L39" s="1">
        <v>4</v>
      </c>
      <c r="M39" s="1">
        <v>5</v>
      </c>
      <c r="N39" s="1">
        <v>2</v>
      </c>
      <c r="O39" s="1">
        <v>3</v>
      </c>
      <c r="P39" s="1">
        <v>3</v>
      </c>
      <c r="Q39" s="1">
        <v>2</v>
      </c>
      <c r="R39" s="1">
        <v>5</v>
      </c>
      <c r="S39" s="1">
        <v>4</v>
      </c>
      <c r="T39" s="1">
        <v>1</v>
      </c>
      <c r="U39" s="1">
        <v>4</v>
      </c>
      <c r="V39" s="1">
        <v>4</v>
      </c>
      <c r="W39" s="1">
        <v>4</v>
      </c>
      <c r="X39" s="1">
        <v>4</v>
      </c>
      <c r="Y39" s="1">
        <v>3</v>
      </c>
      <c r="Z39" s="1">
        <v>2</v>
      </c>
      <c r="AA39" s="1">
        <v>3</v>
      </c>
      <c r="AB39" s="1">
        <v>4</v>
      </c>
      <c r="AC39" s="1">
        <v>3</v>
      </c>
      <c r="AD39" s="1">
        <v>2</v>
      </c>
      <c r="AE39" s="1">
        <v>3</v>
      </c>
      <c r="AF39" s="1">
        <v>4</v>
      </c>
      <c r="AG39" s="1">
        <v>4</v>
      </c>
      <c r="AH39" s="1">
        <v>4</v>
      </c>
      <c r="AI39" s="1">
        <v>3</v>
      </c>
      <c r="AJ39" s="1">
        <v>3</v>
      </c>
      <c r="AK39" s="1">
        <v>3</v>
      </c>
      <c r="AL39" s="1">
        <v>2</v>
      </c>
      <c r="AM39" s="1">
        <v>3</v>
      </c>
      <c r="AN39" s="1">
        <v>5</v>
      </c>
      <c r="AO39" s="1">
        <v>4</v>
      </c>
      <c r="AP39" s="1">
        <v>4</v>
      </c>
      <c r="AQ39" s="1">
        <v>2</v>
      </c>
      <c r="AR39" s="1">
        <v>2</v>
      </c>
      <c r="AS39" s="1">
        <v>2</v>
      </c>
      <c r="AT39" s="1">
        <v>5</v>
      </c>
      <c r="AU39" s="1">
        <v>5</v>
      </c>
      <c r="AV39" s="1">
        <v>3</v>
      </c>
      <c r="AW39" s="1">
        <v>3</v>
      </c>
      <c r="AX39" s="1">
        <v>4</v>
      </c>
      <c r="AY39" s="1">
        <v>3</v>
      </c>
      <c r="AZ39" s="1">
        <v>5</v>
      </c>
      <c r="BA39" s="1">
        <v>4</v>
      </c>
      <c r="BB39" s="1">
        <v>1</v>
      </c>
      <c r="BC39" s="1">
        <v>4</v>
      </c>
      <c r="BD39" s="1">
        <v>4</v>
      </c>
      <c r="BE39" s="1" t="s">
        <v>1778</v>
      </c>
      <c r="BF39" s="1" t="s">
        <v>1779</v>
      </c>
      <c r="BG39" s="1" t="s">
        <v>1781</v>
      </c>
      <c r="BH39" s="1" t="s">
        <v>1782</v>
      </c>
      <c r="BI39" s="1" t="s">
        <v>1780</v>
      </c>
      <c r="BJ39" s="1" t="s">
        <v>1783</v>
      </c>
      <c r="BK39" s="1" t="s">
        <v>1785</v>
      </c>
      <c r="BL39" s="1" t="s">
        <v>1785</v>
      </c>
      <c r="BM39" s="1" t="s">
        <v>1785</v>
      </c>
      <c r="BN39" s="1" t="s">
        <v>151</v>
      </c>
      <c r="BO39" s="1" t="s">
        <v>1785</v>
      </c>
      <c r="BP39" s="1" t="s">
        <v>1485</v>
      </c>
      <c r="BQ39" s="1" t="s">
        <v>5</v>
      </c>
      <c r="BR39" s="1" t="s">
        <v>5</v>
      </c>
      <c r="BS39" s="1" t="s">
        <v>5</v>
      </c>
      <c r="BT39" s="1" t="s">
        <v>5</v>
      </c>
      <c r="BU39" s="1" t="s">
        <v>151</v>
      </c>
      <c r="BV39" s="1" t="s">
        <v>1498</v>
      </c>
      <c r="BW39" s="1" t="s">
        <v>1488</v>
      </c>
      <c r="BX39" s="1" t="s">
        <v>1495</v>
      </c>
      <c r="BY39" s="1" t="s">
        <v>163</v>
      </c>
      <c r="BZ39" s="1" t="s">
        <v>169</v>
      </c>
      <c r="CA39" s="1" t="s">
        <v>176</v>
      </c>
      <c r="CB39" s="1" t="s">
        <v>183</v>
      </c>
      <c r="CC39" s="1" t="s">
        <v>1821</v>
      </c>
      <c r="CD39" s="1" t="s">
        <v>1822</v>
      </c>
      <c r="CE39" s="1" t="s">
        <v>968</v>
      </c>
      <c r="CF39" s="1" t="s">
        <v>208</v>
      </c>
      <c r="CG39" s="1" t="s">
        <v>214</v>
      </c>
    </row>
    <row r="40" spans="1:85" ht="12.75" x14ac:dyDescent="0.2">
      <c r="A40" s="14">
        <v>41977.653407465281</v>
      </c>
      <c r="B40" s="1">
        <v>2</v>
      </c>
      <c r="C40" s="1">
        <v>4</v>
      </c>
      <c r="D40" s="1">
        <v>4</v>
      </c>
      <c r="E40" s="1">
        <v>2</v>
      </c>
      <c r="F40" s="1">
        <v>4</v>
      </c>
      <c r="G40" s="1">
        <v>4</v>
      </c>
      <c r="H40" s="1">
        <v>5</v>
      </c>
      <c r="I40" s="1">
        <v>3</v>
      </c>
      <c r="J40" s="1">
        <v>2</v>
      </c>
      <c r="K40" s="1">
        <v>2</v>
      </c>
      <c r="L40" s="1">
        <v>3</v>
      </c>
      <c r="M40" s="1">
        <v>2</v>
      </c>
      <c r="N40" s="1">
        <v>1</v>
      </c>
      <c r="O40" s="1">
        <v>4</v>
      </c>
      <c r="P40" s="1">
        <v>4</v>
      </c>
      <c r="Q40" s="1">
        <v>3</v>
      </c>
      <c r="R40" s="1">
        <v>1</v>
      </c>
      <c r="S40" s="1">
        <v>5</v>
      </c>
      <c r="T40" s="1">
        <v>1</v>
      </c>
      <c r="U40" s="1">
        <v>2</v>
      </c>
      <c r="V40" s="1">
        <v>5</v>
      </c>
      <c r="W40" s="1">
        <v>2</v>
      </c>
      <c r="X40" s="1">
        <v>2</v>
      </c>
      <c r="Y40" s="1">
        <v>4</v>
      </c>
      <c r="Z40" s="1">
        <v>3</v>
      </c>
      <c r="AA40" s="1">
        <v>3</v>
      </c>
      <c r="AB40" s="1">
        <v>1</v>
      </c>
      <c r="AC40" s="1">
        <v>4</v>
      </c>
      <c r="AD40" s="1">
        <v>4</v>
      </c>
      <c r="AE40" s="1">
        <v>1</v>
      </c>
      <c r="AF40" s="1">
        <v>2</v>
      </c>
      <c r="AG40" s="1">
        <v>4</v>
      </c>
      <c r="AH40" s="1">
        <v>3</v>
      </c>
      <c r="AI40" s="1">
        <v>1</v>
      </c>
      <c r="AJ40" s="1">
        <v>1</v>
      </c>
      <c r="AK40" s="1">
        <v>4</v>
      </c>
      <c r="AL40" s="1">
        <v>4</v>
      </c>
      <c r="AM40" s="1">
        <v>1</v>
      </c>
      <c r="AN40" s="1">
        <v>3</v>
      </c>
      <c r="AO40" s="1">
        <v>5</v>
      </c>
      <c r="AP40" s="1">
        <v>4</v>
      </c>
      <c r="AQ40" s="1">
        <v>4</v>
      </c>
      <c r="AR40" s="1">
        <v>2</v>
      </c>
      <c r="AS40" s="1">
        <v>2</v>
      </c>
      <c r="AT40" s="1">
        <v>4</v>
      </c>
      <c r="AU40" s="1">
        <v>1</v>
      </c>
      <c r="AV40" s="1">
        <v>1</v>
      </c>
      <c r="AW40" s="1">
        <v>2</v>
      </c>
      <c r="AX40" s="1">
        <v>4</v>
      </c>
      <c r="AY40" s="1">
        <v>3</v>
      </c>
      <c r="AZ40" s="1">
        <v>1</v>
      </c>
      <c r="BA40" s="1">
        <v>5</v>
      </c>
      <c r="BB40" s="1">
        <v>2</v>
      </c>
      <c r="BC40" s="1">
        <v>2</v>
      </c>
      <c r="BD40" s="1">
        <v>5</v>
      </c>
      <c r="BE40" s="1" t="s">
        <v>1778</v>
      </c>
      <c r="BF40" s="1" t="s">
        <v>1781</v>
      </c>
      <c r="BG40" s="1" t="s">
        <v>1780</v>
      </c>
      <c r="BH40" s="1" t="s">
        <v>1779</v>
      </c>
      <c r="BI40" s="1" t="s">
        <v>1782</v>
      </c>
      <c r="BJ40" s="1" t="s">
        <v>1783</v>
      </c>
      <c r="BK40" s="1" t="s">
        <v>151</v>
      </c>
      <c r="BL40" s="1" t="s">
        <v>151</v>
      </c>
      <c r="BM40" s="1" t="s">
        <v>151</v>
      </c>
      <c r="BN40" s="1" t="s">
        <v>931</v>
      </c>
      <c r="BO40" s="1" t="s">
        <v>151</v>
      </c>
      <c r="BP40" s="1" t="s">
        <v>931</v>
      </c>
      <c r="BQ40" s="1" t="s">
        <v>151</v>
      </c>
      <c r="BR40" s="1" t="s">
        <v>151</v>
      </c>
      <c r="BS40" s="1" t="s">
        <v>151</v>
      </c>
      <c r="BT40" s="1" t="s">
        <v>151</v>
      </c>
      <c r="BU40" s="1" t="s">
        <v>151</v>
      </c>
      <c r="BV40" s="1" t="s">
        <v>1823</v>
      </c>
      <c r="BW40" s="1" t="s">
        <v>1620</v>
      </c>
      <c r="BX40" s="1" t="s">
        <v>1503</v>
      </c>
      <c r="BY40" s="1" t="s">
        <v>163</v>
      </c>
      <c r="BZ40" s="1" t="s">
        <v>171</v>
      </c>
      <c r="CA40" s="1" t="s">
        <v>176</v>
      </c>
      <c r="CB40" s="1" t="s">
        <v>183</v>
      </c>
      <c r="CC40" s="1" t="s">
        <v>345</v>
      </c>
      <c r="CD40" s="1" t="s">
        <v>155</v>
      </c>
      <c r="CE40" s="1" t="s">
        <v>746</v>
      </c>
      <c r="CF40" s="1" t="s">
        <v>208</v>
      </c>
      <c r="CG40" s="1" t="s">
        <v>214</v>
      </c>
    </row>
    <row r="41" spans="1:85" ht="12.75" x14ac:dyDescent="0.2">
      <c r="A41" s="14">
        <v>41977.653454988424</v>
      </c>
      <c r="B41" s="1">
        <v>3</v>
      </c>
      <c r="C41" s="1">
        <v>5</v>
      </c>
      <c r="D41" s="1">
        <v>2</v>
      </c>
      <c r="E41" s="1">
        <v>3</v>
      </c>
      <c r="F41" s="1">
        <v>5</v>
      </c>
      <c r="G41" s="1">
        <v>2</v>
      </c>
      <c r="H41" s="1">
        <v>3</v>
      </c>
      <c r="I41" s="1">
        <v>3</v>
      </c>
      <c r="J41" s="1">
        <v>3</v>
      </c>
      <c r="K41" s="1">
        <v>1</v>
      </c>
      <c r="L41" s="1">
        <v>2</v>
      </c>
      <c r="M41" s="1">
        <v>3</v>
      </c>
      <c r="N41" s="1">
        <v>2</v>
      </c>
      <c r="O41" s="1">
        <v>3</v>
      </c>
      <c r="P41" s="1">
        <v>3</v>
      </c>
      <c r="Q41" s="1">
        <v>4</v>
      </c>
      <c r="R41" s="1">
        <v>3</v>
      </c>
      <c r="S41" s="1">
        <v>4</v>
      </c>
      <c r="T41" s="1">
        <v>1</v>
      </c>
      <c r="U41" s="1">
        <v>3</v>
      </c>
      <c r="V41" s="1">
        <v>5</v>
      </c>
      <c r="W41" s="1">
        <v>5</v>
      </c>
      <c r="X41" s="1">
        <v>2</v>
      </c>
      <c r="Y41" s="1">
        <v>5</v>
      </c>
      <c r="Z41" s="1">
        <v>3</v>
      </c>
      <c r="AA41" s="1">
        <v>5</v>
      </c>
      <c r="AB41" s="1">
        <v>2</v>
      </c>
      <c r="AC41" s="1">
        <v>4</v>
      </c>
      <c r="AD41" s="1">
        <v>3</v>
      </c>
      <c r="AE41" s="1">
        <v>4</v>
      </c>
      <c r="AF41" s="1">
        <v>3</v>
      </c>
      <c r="AG41" s="1">
        <v>5</v>
      </c>
      <c r="AH41" s="1">
        <v>2</v>
      </c>
      <c r="AI41" s="1">
        <v>2</v>
      </c>
      <c r="AJ41" s="1">
        <v>4</v>
      </c>
      <c r="AK41" s="1">
        <v>5</v>
      </c>
      <c r="AL41" s="1">
        <v>4</v>
      </c>
      <c r="AM41" s="1">
        <v>4</v>
      </c>
      <c r="AN41" s="1">
        <v>5</v>
      </c>
      <c r="AO41" s="1">
        <v>4</v>
      </c>
      <c r="AP41" s="1">
        <v>4</v>
      </c>
      <c r="AQ41" s="1">
        <v>4</v>
      </c>
      <c r="AR41" s="1">
        <v>4</v>
      </c>
      <c r="AS41" s="1">
        <v>4</v>
      </c>
      <c r="AT41" s="1">
        <v>4</v>
      </c>
      <c r="AU41" s="1">
        <v>4</v>
      </c>
      <c r="AV41" s="1">
        <v>4</v>
      </c>
      <c r="AW41" s="1">
        <v>4</v>
      </c>
      <c r="AX41" s="1">
        <v>4</v>
      </c>
      <c r="AY41" s="1">
        <v>4</v>
      </c>
      <c r="AZ41" s="1">
        <v>4</v>
      </c>
      <c r="BA41" s="1">
        <v>4</v>
      </c>
      <c r="BB41" s="1" t="s">
        <v>5</v>
      </c>
      <c r="BC41" s="1">
        <v>4</v>
      </c>
      <c r="BD41" s="1">
        <v>4</v>
      </c>
      <c r="BE41" s="1" t="s">
        <v>1782</v>
      </c>
      <c r="BF41" s="1" t="s">
        <v>1779</v>
      </c>
      <c r="BG41" s="1" t="s">
        <v>1778</v>
      </c>
      <c r="BH41" s="1" t="s">
        <v>1780</v>
      </c>
      <c r="BI41" s="1" t="s">
        <v>1781</v>
      </c>
      <c r="BJ41" s="1" t="s">
        <v>1783</v>
      </c>
      <c r="BK41" s="1" t="s">
        <v>151</v>
      </c>
      <c r="BL41" s="1" t="s">
        <v>151</v>
      </c>
      <c r="BM41" s="1" t="s">
        <v>151</v>
      </c>
      <c r="BN41" s="1" t="s">
        <v>151</v>
      </c>
      <c r="BO41" s="1" t="s">
        <v>1785</v>
      </c>
      <c r="BP41" s="1" t="s">
        <v>1785</v>
      </c>
      <c r="BQ41" s="1" t="s">
        <v>151</v>
      </c>
      <c r="BR41" s="1" t="s">
        <v>151</v>
      </c>
      <c r="BS41" s="1" t="s">
        <v>151</v>
      </c>
      <c r="BT41" s="1" t="s">
        <v>151</v>
      </c>
      <c r="BU41" s="1" t="s">
        <v>151</v>
      </c>
      <c r="BV41" s="1" t="s">
        <v>1498</v>
      </c>
      <c r="BW41" s="1" t="s">
        <v>1497</v>
      </c>
      <c r="BX41" s="1" t="s">
        <v>1495</v>
      </c>
      <c r="BY41" s="1" t="s">
        <v>1824</v>
      </c>
      <c r="BZ41" s="1" t="s">
        <v>172</v>
      </c>
      <c r="CA41" s="1" t="s">
        <v>176</v>
      </c>
      <c r="CB41" s="1" t="s">
        <v>542</v>
      </c>
      <c r="CC41" s="1" t="s">
        <v>1303</v>
      </c>
      <c r="CD41" s="1" t="s">
        <v>205</v>
      </c>
      <c r="CE41" s="1" t="s">
        <v>484</v>
      </c>
      <c r="CF41" s="1" t="s">
        <v>208</v>
      </c>
      <c r="CG41" s="1" t="s">
        <v>214</v>
      </c>
    </row>
    <row r="42" spans="1:85" ht="12.75" x14ac:dyDescent="0.2">
      <c r="A42" s="14">
        <v>41977.654055266197</v>
      </c>
      <c r="B42" s="1">
        <v>2</v>
      </c>
      <c r="C42" s="1">
        <v>4</v>
      </c>
      <c r="D42" s="1">
        <v>5</v>
      </c>
      <c r="E42" s="1">
        <v>2</v>
      </c>
      <c r="F42" s="1">
        <v>5</v>
      </c>
      <c r="G42" s="1">
        <v>5</v>
      </c>
      <c r="H42" s="1">
        <v>5</v>
      </c>
      <c r="I42" s="1">
        <v>4</v>
      </c>
      <c r="J42" s="1">
        <v>3</v>
      </c>
      <c r="K42" s="1">
        <v>3</v>
      </c>
      <c r="L42" s="1">
        <v>4</v>
      </c>
      <c r="M42" s="1">
        <v>2</v>
      </c>
      <c r="N42" s="1">
        <v>4</v>
      </c>
      <c r="O42" s="1">
        <v>4</v>
      </c>
      <c r="P42" s="1">
        <v>4</v>
      </c>
      <c r="Q42" s="1">
        <v>4</v>
      </c>
      <c r="R42" s="1">
        <v>2</v>
      </c>
      <c r="S42" s="1">
        <v>5</v>
      </c>
      <c r="T42" s="1">
        <v>2</v>
      </c>
      <c r="U42" s="1">
        <v>5</v>
      </c>
      <c r="V42" s="1">
        <v>5</v>
      </c>
      <c r="W42" s="1">
        <v>3</v>
      </c>
      <c r="X42" s="1">
        <v>1</v>
      </c>
      <c r="Y42" s="1">
        <v>5</v>
      </c>
      <c r="Z42" s="1">
        <v>2</v>
      </c>
      <c r="AA42" s="1">
        <v>4</v>
      </c>
      <c r="AB42" s="1">
        <v>2</v>
      </c>
      <c r="AC42" s="1">
        <v>5</v>
      </c>
      <c r="AD42" s="1">
        <v>3</v>
      </c>
      <c r="AE42" s="1">
        <v>4</v>
      </c>
      <c r="AF42" s="1">
        <v>4</v>
      </c>
      <c r="AG42" s="1">
        <v>4</v>
      </c>
      <c r="AH42" s="1">
        <v>3</v>
      </c>
      <c r="AI42" s="1">
        <v>3</v>
      </c>
      <c r="AJ42" s="1">
        <v>3</v>
      </c>
      <c r="AK42" s="1">
        <v>5</v>
      </c>
      <c r="AL42" s="1">
        <v>5</v>
      </c>
      <c r="AM42" s="1">
        <v>2</v>
      </c>
      <c r="AN42" s="1">
        <v>5</v>
      </c>
      <c r="AO42" s="1">
        <v>5</v>
      </c>
      <c r="AP42" s="1">
        <v>5</v>
      </c>
      <c r="AQ42" s="1">
        <v>3</v>
      </c>
      <c r="AR42" s="1">
        <v>4</v>
      </c>
      <c r="AS42" s="1">
        <v>3</v>
      </c>
      <c r="AT42" s="1">
        <v>4</v>
      </c>
      <c r="AU42" s="1" t="s">
        <v>5</v>
      </c>
      <c r="AV42" s="1">
        <v>4</v>
      </c>
      <c r="AW42" s="1">
        <v>3</v>
      </c>
      <c r="AX42" s="1">
        <v>5</v>
      </c>
      <c r="AY42" s="1">
        <v>4</v>
      </c>
      <c r="AZ42" s="1">
        <v>2</v>
      </c>
      <c r="BA42" s="1">
        <v>5</v>
      </c>
      <c r="BB42" s="1" t="s">
        <v>5</v>
      </c>
      <c r="BC42" s="1">
        <v>4</v>
      </c>
      <c r="BD42" s="1">
        <v>5</v>
      </c>
      <c r="BE42" s="1" t="s">
        <v>1780</v>
      </c>
      <c r="BF42" s="1" t="s">
        <v>1778</v>
      </c>
      <c r="BG42" s="1" t="s">
        <v>1781</v>
      </c>
      <c r="BH42" s="1" t="s">
        <v>1782</v>
      </c>
      <c r="BI42" s="1" t="s">
        <v>1779</v>
      </c>
      <c r="BJ42" s="1" t="s">
        <v>1783</v>
      </c>
      <c r="BK42" s="1" t="s">
        <v>151</v>
      </c>
      <c r="BL42" s="1" t="s">
        <v>151</v>
      </c>
      <c r="BM42" s="1" t="s">
        <v>1785</v>
      </c>
      <c r="BN42" s="1" t="s">
        <v>1785</v>
      </c>
      <c r="BO42" s="1" t="s">
        <v>1785</v>
      </c>
      <c r="BP42" s="1" t="s">
        <v>1785</v>
      </c>
      <c r="BQ42" s="1" t="s">
        <v>5</v>
      </c>
      <c r="BR42" s="1" t="s">
        <v>1485</v>
      </c>
      <c r="BS42" s="1" t="s">
        <v>151</v>
      </c>
      <c r="BT42" s="1" t="s">
        <v>1785</v>
      </c>
      <c r="BU42" s="1" t="s">
        <v>151</v>
      </c>
      <c r="BV42" s="1" t="s">
        <v>1571</v>
      </c>
      <c r="BW42" s="1" t="s">
        <v>1825</v>
      </c>
      <c r="BX42" s="1" t="s">
        <v>1495</v>
      </c>
      <c r="BY42" s="1" t="s">
        <v>162</v>
      </c>
      <c r="BZ42" s="1" t="s">
        <v>171</v>
      </c>
      <c r="CA42" s="1" t="s">
        <v>176</v>
      </c>
      <c r="CB42" s="1" t="s">
        <v>183</v>
      </c>
      <c r="CC42" s="1" t="s">
        <v>1826</v>
      </c>
      <c r="CD42" s="1" t="s">
        <v>202</v>
      </c>
      <c r="CE42" s="1" t="s">
        <v>605</v>
      </c>
      <c r="CF42" s="1" t="s">
        <v>208</v>
      </c>
      <c r="CG42" s="1" t="s">
        <v>214</v>
      </c>
    </row>
    <row r="43" spans="1:85" ht="12.75" x14ac:dyDescent="0.2">
      <c r="A43" s="14">
        <v>41977.665492812506</v>
      </c>
      <c r="B43" s="1">
        <v>1</v>
      </c>
      <c r="C43" s="1">
        <v>5</v>
      </c>
      <c r="D43" s="1">
        <v>3</v>
      </c>
      <c r="E43" s="1">
        <v>1</v>
      </c>
      <c r="F43" s="1">
        <v>5</v>
      </c>
      <c r="G43" s="1">
        <v>2</v>
      </c>
      <c r="H43" s="1">
        <v>3</v>
      </c>
      <c r="I43" s="1">
        <v>5</v>
      </c>
      <c r="J43" s="1">
        <v>2</v>
      </c>
      <c r="K43" s="1">
        <v>1</v>
      </c>
      <c r="L43" s="1">
        <v>5</v>
      </c>
      <c r="M43" s="1">
        <v>1</v>
      </c>
      <c r="N43" s="1">
        <v>2</v>
      </c>
      <c r="O43" s="1">
        <v>4</v>
      </c>
      <c r="P43" s="1">
        <v>5</v>
      </c>
      <c r="Q43" s="1">
        <v>1</v>
      </c>
      <c r="R43" s="1">
        <v>4</v>
      </c>
      <c r="S43" s="1">
        <v>4</v>
      </c>
      <c r="T43" s="1">
        <v>1</v>
      </c>
      <c r="U43" s="1">
        <v>1</v>
      </c>
      <c r="V43" s="1">
        <v>4</v>
      </c>
      <c r="W43" s="1">
        <v>5</v>
      </c>
      <c r="X43" s="1">
        <v>3</v>
      </c>
      <c r="Y43" s="1">
        <v>5</v>
      </c>
      <c r="Z43" s="1">
        <v>5</v>
      </c>
      <c r="AA43" s="1">
        <v>5</v>
      </c>
      <c r="AB43" s="1">
        <v>3</v>
      </c>
      <c r="AC43" s="1">
        <v>5</v>
      </c>
      <c r="AD43" s="1">
        <v>4</v>
      </c>
      <c r="AE43" s="1">
        <v>3</v>
      </c>
      <c r="AF43" s="1">
        <v>4</v>
      </c>
      <c r="AG43" s="1">
        <v>5</v>
      </c>
      <c r="AH43" s="1">
        <v>5</v>
      </c>
      <c r="AI43" s="1">
        <v>4</v>
      </c>
      <c r="AJ43" s="1">
        <v>1</v>
      </c>
      <c r="AK43" s="1">
        <v>5</v>
      </c>
      <c r="AL43" s="1">
        <v>4</v>
      </c>
      <c r="AM43" s="1">
        <v>2</v>
      </c>
      <c r="AN43" s="1">
        <v>5</v>
      </c>
      <c r="AO43" s="1">
        <v>1</v>
      </c>
      <c r="AP43" s="1">
        <v>5</v>
      </c>
      <c r="AQ43" s="1">
        <v>5</v>
      </c>
      <c r="AR43" s="1">
        <v>1</v>
      </c>
      <c r="AS43" s="1">
        <v>3</v>
      </c>
      <c r="AT43" s="1">
        <v>5</v>
      </c>
      <c r="AU43" s="1">
        <v>3</v>
      </c>
      <c r="AV43" s="1">
        <v>1</v>
      </c>
      <c r="AW43" s="1">
        <v>3</v>
      </c>
      <c r="AX43" s="1">
        <v>5</v>
      </c>
      <c r="AY43" s="1">
        <v>1</v>
      </c>
      <c r="AZ43" s="1">
        <v>3</v>
      </c>
      <c r="BA43" s="1">
        <v>5</v>
      </c>
      <c r="BB43" s="1">
        <v>2</v>
      </c>
      <c r="BC43" s="1">
        <v>1</v>
      </c>
      <c r="BD43" s="1">
        <v>4</v>
      </c>
      <c r="BE43" s="1" t="s">
        <v>1782</v>
      </c>
      <c r="BF43" s="1" t="s">
        <v>1778</v>
      </c>
      <c r="BG43" s="1" t="s">
        <v>1780</v>
      </c>
      <c r="BH43" s="1" t="s">
        <v>1783</v>
      </c>
      <c r="BI43" s="1" t="s">
        <v>1781</v>
      </c>
      <c r="BJ43" s="1" t="s">
        <v>1779</v>
      </c>
      <c r="BK43" s="1" t="s">
        <v>151</v>
      </c>
      <c r="BL43" s="1" t="s">
        <v>151</v>
      </c>
      <c r="BM43" s="1" t="s">
        <v>151</v>
      </c>
      <c r="BN43" s="1" t="s">
        <v>151</v>
      </c>
      <c r="BO43" s="1" t="s">
        <v>1785</v>
      </c>
      <c r="BP43" s="1" t="s">
        <v>931</v>
      </c>
      <c r="BQ43" s="1" t="s">
        <v>5</v>
      </c>
      <c r="BR43" s="1" t="s">
        <v>5</v>
      </c>
      <c r="BS43" s="1" t="s">
        <v>5</v>
      </c>
      <c r="BT43" s="1" t="s">
        <v>5</v>
      </c>
      <c r="BU43" s="1" t="s">
        <v>151</v>
      </c>
      <c r="BV43" s="1" t="s">
        <v>150</v>
      </c>
      <c r="BW43" s="1" t="s">
        <v>1650</v>
      </c>
      <c r="BX43" s="1" t="s">
        <v>1495</v>
      </c>
      <c r="BY43" s="1" t="s">
        <v>162</v>
      </c>
      <c r="BZ43" s="1" t="s">
        <v>170</v>
      </c>
      <c r="CA43" s="1" t="s">
        <v>176</v>
      </c>
      <c r="CB43" s="1" t="s">
        <v>183</v>
      </c>
      <c r="CC43" s="1" t="s">
        <v>497</v>
      </c>
      <c r="CD43" s="1" t="s">
        <v>202</v>
      </c>
      <c r="CE43" s="1" t="s">
        <v>1176</v>
      </c>
      <c r="CF43" s="1" t="s">
        <v>208</v>
      </c>
      <c r="CG43" s="1" t="s">
        <v>214</v>
      </c>
    </row>
    <row r="44" spans="1:85" ht="12.75" x14ac:dyDescent="0.2">
      <c r="A44" s="14">
        <v>41977.667310532408</v>
      </c>
      <c r="B44" s="1">
        <v>1</v>
      </c>
      <c r="C44" s="1">
        <v>4</v>
      </c>
      <c r="D44" s="1">
        <v>1</v>
      </c>
      <c r="E44" s="1">
        <v>1</v>
      </c>
      <c r="F44" s="1">
        <v>5</v>
      </c>
      <c r="G44" s="1">
        <v>1</v>
      </c>
      <c r="H44" s="1">
        <v>2</v>
      </c>
      <c r="I44" s="1">
        <v>1</v>
      </c>
      <c r="J44" s="1">
        <v>1</v>
      </c>
      <c r="K44" s="1">
        <v>2</v>
      </c>
      <c r="L44" s="1">
        <v>3</v>
      </c>
      <c r="M44" s="1">
        <v>3</v>
      </c>
      <c r="N44" s="1">
        <v>1</v>
      </c>
      <c r="O44" s="1">
        <v>2</v>
      </c>
      <c r="P44" s="1">
        <v>1</v>
      </c>
      <c r="Q44" s="1">
        <v>1</v>
      </c>
      <c r="R44" s="1">
        <v>1</v>
      </c>
      <c r="S44" s="1">
        <v>4</v>
      </c>
      <c r="T44" s="1">
        <v>1</v>
      </c>
      <c r="U44" s="1">
        <v>4</v>
      </c>
      <c r="V44" s="1">
        <v>5</v>
      </c>
      <c r="W44" s="1">
        <v>4</v>
      </c>
      <c r="X44" s="1">
        <v>1</v>
      </c>
      <c r="Y44" s="1">
        <v>4</v>
      </c>
      <c r="Z44" s="1">
        <v>1</v>
      </c>
      <c r="AA44" s="1">
        <v>5</v>
      </c>
      <c r="AB44" s="1">
        <v>1</v>
      </c>
      <c r="AC44" s="1">
        <v>1</v>
      </c>
      <c r="AD44" s="1">
        <v>1</v>
      </c>
      <c r="AE44" s="1">
        <v>2</v>
      </c>
      <c r="AF44" s="1">
        <v>1</v>
      </c>
      <c r="AG44" s="1">
        <v>1</v>
      </c>
      <c r="AH44" s="1">
        <v>3</v>
      </c>
      <c r="AI44" s="1">
        <v>2</v>
      </c>
      <c r="AJ44" s="1">
        <v>1</v>
      </c>
      <c r="AK44" s="1">
        <v>4</v>
      </c>
      <c r="AL44" s="1">
        <v>2</v>
      </c>
      <c r="AM44" s="1">
        <v>3</v>
      </c>
      <c r="AN44" s="1">
        <v>5</v>
      </c>
      <c r="AO44" s="1">
        <v>1</v>
      </c>
      <c r="AP44" s="1">
        <v>3</v>
      </c>
      <c r="AQ44" s="1">
        <v>2</v>
      </c>
      <c r="AR44" s="1">
        <v>1</v>
      </c>
      <c r="AS44" s="1">
        <v>2</v>
      </c>
      <c r="AT44" s="1">
        <v>4</v>
      </c>
      <c r="AU44" s="1">
        <v>3</v>
      </c>
      <c r="AV44" s="1">
        <v>2</v>
      </c>
      <c r="AW44" s="1">
        <v>1</v>
      </c>
      <c r="AX44" s="1">
        <v>1</v>
      </c>
      <c r="AY44" s="1">
        <v>2</v>
      </c>
      <c r="AZ44" s="1">
        <v>1</v>
      </c>
      <c r="BA44" s="1">
        <v>4</v>
      </c>
      <c r="BB44" s="1">
        <v>1</v>
      </c>
      <c r="BC44" s="1">
        <v>3</v>
      </c>
      <c r="BD44" s="1">
        <v>5</v>
      </c>
      <c r="BE44" s="1" t="s">
        <v>1780</v>
      </c>
      <c r="BF44" s="1" t="s">
        <v>1783</v>
      </c>
      <c r="BG44" s="1" t="s">
        <v>1779</v>
      </c>
      <c r="BH44" s="1" t="s">
        <v>1778</v>
      </c>
      <c r="BI44" s="1" t="s">
        <v>1781</v>
      </c>
      <c r="BJ44" s="1" t="s">
        <v>1782</v>
      </c>
      <c r="BK44" s="1" t="s">
        <v>931</v>
      </c>
      <c r="BL44" s="1" t="s">
        <v>931</v>
      </c>
      <c r="BM44" s="1" t="s">
        <v>1785</v>
      </c>
      <c r="BN44" s="1" t="s">
        <v>1785</v>
      </c>
      <c r="BO44" s="1" t="s">
        <v>1785</v>
      </c>
      <c r="BP44" s="1" t="s">
        <v>1485</v>
      </c>
      <c r="BQ44" s="1" t="s">
        <v>931</v>
      </c>
      <c r="BR44" s="1" t="s">
        <v>1485</v>
      </c>
      <c r="BS44" s="1" t="s">
        <v>1485</v>
      </c>
      <c r="BT44" s="1" t="s">
        <v>1485</v>
      </c>
      <c r="BU44" s="1" t="s">
        <v>151</v>
      </c>
      <c r="BV44" s="1" t="s">
        <v>146</v>
      </c>
      <c r="BX44" s="1" t="s">
        <v>1495</v>
      </c>
      <c r="BY44" s="1" t="s">
        <v>163</v>
      </c>
      <c r="BZ44" s="1" t="s">
        <v>170</v>
      </c>
      <c r="CA44" s="1" t="s">
        <v>176</v>
      </c>
      <c r="CB44" s="1" t="s">
        <v>183</v>
      </c>
      <c r="CC44" s="1" t="s">
        <v>345</v>
      </c>
      <c r="CD44" s="1" t="s">
        <v>204</v>
      </c>
      <c r="CE44" s="1" t="s">
        <v>362</v>
      </c>
      <c r="CF44" s="1" t="s">
        <v>208</v>
      </c>
      <c r="CG44" s="1" t="s">
        <v>214</v>
      </c>
    </row>
    <row r="45" spans="1:85" ht="12.75" x14ac:dyDescent="0.2">
      <c r="A45" s="14">
        <v>41977.670906400461</v>
      </c>
      <c r="B45" s="1">
        <v>4</v>
      </c>
      <c r="C45" s="1">
        <v>4</v>
      </c>
      <c r="D45" s="1">
        <v>4</v>
      </c>
      <c r="E45" s="1">
        <v>4</v>
      </c>
      <c r="F45" s="1">
        <v>1</v>
      </c>
      <c r="G45" s="1">
        <v>1</v>
      </c>
      <c r="H45" s="1">
        <v>5</v>
      </c>
      <c r="I45" s="1">
        <v>1</v>
      </c>
      <c r="J45" s="1">
        <v>1</v>
      </c>
      <c r="K45" s="1">
        <v>3</v>
      </c>
      <c r="L45" s="1">
        <v>1</v>
      </c>
      <c r="M45" s="1">
        <v>1</v>
      </c>
      <c r="N45" s="1">
        <v>4</v>
      </c>
      <c r="O45" s="1">
        <v>3</v>
      </c>
      <c r="P45" s="1">
        <v>1</v>
      </c>
      <c r="Q45" s="1">
        <v>1</v>
      </c>
      <c r="R45" s="1">
        <v>1</v>
      </c>
      <c r="S45" s="1">
        <v>5</v>
      </c>
      <c r="T45" s="1">
        <v>1</v>
      </c>
      <c r="U45" s="1">
        <v>5</v>
      </c>
      <c r="V45" s="1">
        <v>5</v>
      </c>
      <c r="W45" s="1">
        <v>4</v>
      </c>
      <c r="X45" s="1">
        <v>3</v>
      </c>
      <c r="Y45" s="1">
        <v>3</v>
      </c>
      <c r="Z45" s="1">
        <v>4</v>
      </c>
      <c r="AA45" s="1">
        <v>5</v>
      </c>
      <c r="AB45" s="1">
        <v>2</v>
      </c>
      <c r="AC45" s="1">
        <v>4</v>
      </c>
      <c r="AD45" s="1">
        <v>5</v>
      </c>
      <c r="AE45" s="1">
        <v>4</v>
      </c>
      <c r="AF45" s="1">
        <v>4</v>
      </c>
      <c r="AG45" s="1">
        <v>5</v>
      </c>
      <c r="AH45" s="1">
        <v>4</v>
      </c>
      <c r="AI45" s="1">
        <v>4</v>
      </c>
      <c r="AJ45" s="1">
        <v>3</v>
      </c>
      <c r="AK45" s="1">
        <v>3</v>
      </c>
      <c r="AL45" s="1">
        <v>4</v>
      </c>
      <c r="AM45" s="1">
        <v>4</v>
      </c>
      <c r="AN45" s="1">
        <v>1</v>
      </c>
      <c r="AO45" s="1">
        <v>1</v>
      </c>
      <c r="AP45" s="1">
        <v>1</v>
      </c>
      <c r="AQ45" s="1">
        <v>1</v>
      </c>
      <c r="AR45" s="1">
        <v>1</v>
      </c>
      <c r="AS45" s="1">
        <v>4</v>
      </c>
      <c r="AT45" s="1">
        <v>1</v>
      </c>
      <c r="AU45" s="1">
        <v>1</v>
      </c>
      <c r="AV45" s="1">
        <v>3</v>
      </c>
      <c r="AW45" s="1">
        <v>3</v>
      </c>
      <c r="AX45" s="1">
        <v>1</v>
      </c>
      <c r="AY45" s="1">
        <v>1</v>
      </c>
      <c r="AZ45" s="1">
        <v>1</v>
      </c>
      <c r="BA45" s="1">
        <v>5</v>
      </c>
      <c r="BB45" s="1">
        <v>1</v>
      </c>
      <c r="BC45" s="1">
        <v>3</v>
      </c>
      <c r="BD45" s="1">
        <v>5</v>
      </c>
      <c r="BE45" s="1" t="s">
        <v>1780</v>
      </c>
      <c r="BF45" s="1" t="s">
        <v>1778</v>
      </c>
      <c r="BG45" s="1" t="s">
        <v>1781</v>
      </c>
      <c r="BH45" s="1" t="s">
        <v>1779</v>
      </c>
      <c r="BI45" s="1" t="s">
        <v>1782</v>
      </c>
      <c r="BJ45" s="1" t="s">
        <v>1783</v>
      </c>
      <c r="BK45" s="1" t="s">
        <v>151</v>
      </c>
      <c r="BL45" s="1" t="s">
        <v>151</v>
      </c>
      <c r="BM45" s="1" t="s">
        <v>151</v>
      </c>
      <c r="BN45" s="1" t="s">
        <v>151</v>
      </c>
      <c r="BO45" s="1" t="s">
        <v>151</v>
      </c>
      <c r="BP45" s="1" t="s">
        <v>151</v>
      </c>
      <c r="BQ45" s="1" t="s">
        <v>931</v>
      </c>
      <c r="BR45" s="1" t="s">
        <v>931</v>
      </c>
      <c r="BS45" s="1" t="s">
        <v>151</v>
      </c>
      <c r="BT45" s="1" t="s">
        <v>931</v>
      </c>
      <c r="BU45" s="1" t="s">
        <v>151</v>
      </c>
      <c r="BV45" s="1" t="s">
        <v>150</v>
      </c>
      <c r="BW45" s="1" t="s">
        <v>1492</v>
      </c>
      <c r="BX45" s="1" t="s">
        <v>1827</v>
      </c>
      <c r="BY45" s="1" t="s">
        <v>162</v>
      </c>
      <c r="BZ45" s="1" t="s">
        <v>171</v>
      </c>
      <c r="CA45" s="1" t="s">
        <v>176</v>
      </c>
      <c r="CB45" s="1" t="s">
        <v>183</v>
      </c>
      <c r="CC45" s="1" t="s">
        <v>1053</v>
      </c>
      <c r="CD45" s="1" t="s">
        <v>204</v>
      </c>
      <c r="CE45" s="1" t="s">
        <v>1287</v>
      </c>
      <c r="CF45" s="1" t="s">
        <v>208</v>
      </c>
      <c r="CG45" s="1" t="s">
        <v>214</v>
      </c>
    </row>
    <row r="46" spans="1:85" ht="12.75" x14ac:dyDescent="0.2">
      <c r="A46" s="14">
        <v>41977.67791096065</v>
      </c>
      <c r="B46" s="1">
        <v>1</v>
      </c>
      <c r="C46" s="1">
        <v>1</v>
      </c>
      <c r="D46" s="1">
        <v>3</v>
      </c>
      <c r="E46" s="1">
        <v>1</v>
      </c>
      <c r="F46" s="1">
        <v>4</v>
      </c>
      <c r="G46" s="1">
        <v>1</v>
      </c>
      <c r="H46" s="1">
        <v>1</v>
      </c>
      <c r="I46" s="1">
        <v>1</v>
      </c>
      <c r="J46" s="1">
        <v>1</v>
      </c>
      <c r="K46" s="1">
        <v>1</v>
      </c>
      <c r="L46" s="1">
        <v>2</v>
      </c>
      <c r="M46" s="1">
        <v>1</v>
      </c>
      <c r="N46" s="1">
        <v>1</v>
      </c>
      <c r="O46" s="1">
        <v>1</v>
      </c>
      <c r="P46" s="1">
        <v>4</v>
      </c>
      <c r="Q46" s="1">
        <v>1</v>
      </c>
      <c r="R46" s="1">
        <v>2</v>
      </c>
      <c r="S46" s="1">
        <v>4</v>
      </c>
      <c r="T46" s="1">
        <v>1</v>
      </c>
      <c r="U46" s="1">
        <v>4</v>
      </c>
      <c r="V46" s="1">
        <v>4</v>
      </c>
      <c r="W46" s="1">
        <v>1</v>
      </c>
      <c r="X46" s="1">
        <v>1</v>
      </c>
      <c r="Y46" s="1">
        <v>5</v>
      </c>
      <c r="Z46" s="1">
        <v>1</v>
      </c>
      <c r="AA46" s="1">
        <v>1</v>
      </c>
      <c r="AB46" s="1">
        <v>1</v>
      </c>
      <c r="AC46" s="1">
        <v>1</v>
      </c>
      <c r="AD46" s="1">
        <v>1</v>
      </c>
      <c r="AE46" s="1">
        <v>1</v>
      </c>
      <c r="AF46" s="1">
        <v>1</v>
      </c>
      <c r="AG46" s="1">
        <v>1</v>
      </c>
      <c r="AH46" s="1">
        <v>1</v>
      </c>
      <c r="AI46" s="1">
        <v>2</v>
      </c>
      <c r="AJ46" s="1">
        <v>1</v>
      </c>
      <c r="AK46" s="1">
        <v>3</v>
      </c>
      <c r="AL46" s="1">
        <v>4</v>
      </c>
      <c r="AM46" s="1">
        <v>1</v>
      </c>
      <c r="AN46" s="1">
        <v>3</v>
      </c>
      <c r="AO46" s="1">
        <v>1</v>
      </c>
      <c r="AP46" s="1">
        <v>3</v>
      </c>
      <c r="AQ46" s="1">
        <v>2</v>
      </c>
      <c r="AR46" s="1">
        <v>2</v>
      </c>
      <c r="AS46" s="1">
        <v>2</v>
      </c>
      <c r="AT46" s="1">
        <v>3</v>
      </c>
      <c r="AU46" s="1">
        <v>1</v>
      </c>
      <c r="AV46" s="1">
        <v>1</v>
      </c>
      <c r="AW46" s="1">
        <v>1</v>
      </c>
      <c r="AX46" s="1">
        <v>3</v>
      </c>
      <c r="AY46" s="1">
        <v>4</v>
      </c>
      <c r="AZ46" s="1">
        <v>3</v>
      </c>
      <c r="BA46" s="1">
        <v>5</v>
      </c>
      <c r="BB46" s="1">
        <v>1</v>
      </c>
      <c r="BC46" s="1">
        <v>3</v>
      </c>
      <c r="BD46" s="1">
        <v>3</v>
      </c>
      <c r="BE46" s="1" t="s">
        <v>1782</v>
      </c>
      <c r="BF46" s="1" t="s">
        <v>1778</v>
      </c>
      <c r="BG46" s="1" t="s">
        <v>1783</v>
      </c>
      <c r="BH46" s="1" t="s">
        <v>1780</v>
      </c>
      <c r="BI46" s="1" t="s">
        <v>1779</v>
      </c>
      <c r="BJ46" s="1" t="s">
        <v>1781</v>
      </c>
      <c r="BK46" s="1" t="s">
        <v>931</v>
      </c>
      <c r="BL46" s="1" t="s">
        <v>931</v>
      </c>
      <c r="BM46" s="1" t="s">
        <v>151</v>
      </c>
      <c r="BN46" s="1" t="s">
        <v>151</v>
      </c>
      <c r="BO46" s="1" t="s">
        <v>931</v>
      </c>
      <c r="BP46" s="1" t="s">
        <v>931</v>
      </c>
      <c r="BQ46" s="1" t="s">
        <v>931</v>
      </c>
      <c r="BR46" s="1" t="s">
        <v>931</v>
      </c>
      <c r="BS46" s="1" t="s">
        <v>931</v>
      </c>
      <c r="BT46" s="1" t="s">
        <v>931</v>
      </c>
      <c r="BU46" s="1" t="s">
        <v>151</v>
      </c>
      <c r="BV46" s="1" t="s">
        <v>146</v>
      </c>
      <c r="BW46" s="1" t="s">
        <v>1492</v>
      </c>
      <c r="BX46" s="1" t="s">
        <v>1495</v>
      </c>
      <c r="BY46" s="1" t="s">
        <v>163</v>
      </c>
      <c r="BZ46" s="1" t="s">
        <v>171</v>
      </c>
      <c r="CA46" s="1" t="s">
        <v>176</v>
      </c>
      <c r="CB46" s="1" t="s">
        <v>183</v>
      </c>
      <c r="CC46" s="1" t="s">
        <v>1129</v>
      </c>
      <c r="CD46" s="1" t="s">
        <v>155</v>
      </c>
      <c r="CE46" s="1" t="s">
        <v>456</v>
      </c>
      <c r="CF46" s="1" t="s">
        <v>208</v>
      </c>
      <c r="CG46" s="1" t="s">
        <v>214</v>
      </c>
    </row>
    <row r="47" spans="1:85" ht="12.75" x14ac:dyDescent="0.2">
      <c r="A47" s="14">
        <v>41977.686226319442</v>
      </c>
      <c r="B47" s="1">
        <v>4</v>
      </c>
      <c r="C47" s="1">
        <v>3</v>
      </c>
      <c r="D47" s="1">
        <v>1</v>
      </c>
      <c r="E47" s="1">
        <v>1</v>
      </c>
      <c r="F47" s="1">
        <v>4</v>
      </c>
      <c r="G47" s="1">
        <v>1</v>
      </c>
      <c r="H47" s="1">
        <v>2</v>
      </c>
      <c r="I47" s="1">
        <v>1</v>
      </c>
      <c r="J47" s="1">
        <v>1</v>
      </c>
      <c r="K47" s="1">
        <v>2</v>
      </c>
      <c r="L47" s="1">
        <v>2</v>
      </c>
      <c r="M47" s="1">
        <v>1</v>
      </c>
      <c r="N47" s="1">
        <v>2</v>
      </c>
      <c r="O47" s="1">
        <v>2</v>
      </c>
      <c r="P47" s="1">
        <v>4</v>
      </c>
      <c r="Q47" s="1">
        <v>2</v>
      </c>
      <c r="R47" s="1">
        <v>1</v>
      </c>
      <c r="S47" s="1">
        <v>3</v>
      </c>
      <c r="T47" s="1">
        <v>1</v>
      </c>
      <c r="U47" s="1">
        <v>4</v>
      </c>
      <c r="V47" s="1">
        <v>4</v>
      </c>
      <c r="W47" s="1">
        <v>4</v>
      </c>
      <c r="X47" s="1">
        <v>4</v>
      </c>
      <c r="Y47" s="1">
        <v>4</v>
      </c>
      <c r="Z47" s="1">
        <v>4</v>
      </c>
      <c r="AA47" s="1">
        <v>4</v>
      </c>
      <c r="AB47" s="1">
        <v>4</v>
      </c>
      <c r="AC47" s="1">
        <v>4</v>
      </c>
      <c r="AD47" s="1">
        <v>4</v>
      </c>
      <c r="AE47" s="1">
        <v>4</v>
      </c>
      <c r="AF47" s="1">
        <v>4</v>
      </c>
      <c r="AG47" s="1">
        <v>4</v>
      </c>
      <c r="AH47" s="1">
        <v>4</v>
      </c>
      <c r="AI47" s="1">
        <v>4</v>
      </c>
      <c r="AJ47" s="1">
        <v>4</v>
      </c>
      <c r="AK47" s="1">
        <v>3</v>
      </c>
      <c r="AL47" s="1">
        <v>2</v>
      </c>
      <c r="AM47" s="1">
        <v>1</v>
      </c>
      <c r="AN47" s="1">
        <v>4</v>
      </c>
      <c r="AO47" s="1">
        <v>3</v>
      </c>
      <c r="AP47" s="1">
        <v>3</v>
      </c>
      <c r="AQ47" s="1">
        <v>1</v>
      </c>
      <c r="AR47" s="1">
        <v>2</v>
      </c>
      <c r="AS47" s="1">
        <v>2</v>
      </c>
      <c r="AT47" s="1">
        <v>4</v>
      </c>
      <c r="AU47" s="1">
        <v>1</v>
      </c>
      <c r="AV47" s="1">
        <v>1</v>
      </c>
      <c r="AW47" s="1">
        <v>2</v>
      </c>
      <c r="AX47" s="1">
        <v>4</v>
      </c>
      <c r="AY47" s="1">
        <v>2</v>
      </c>
      <c r="AZ47" s="1">
        <v>1</v>
      </c>
      <c r="BA47" s="1">
        <v>4</v>
      </c>
      <c r="BB47" s="1">
        <v>1</v>
      </c>
      <c r="BC47" s="1">
        <v>4</v>
      </c>
      <c r="BD47" s="1">
        <v>4</v>
      </c>
      <c r="BE47" s="1" t="s">
        <v>1780</v>
      </c>
      <c r="BF47" s="1" t="s">
        <v>1779</v>
      </c>
      <c r="BG47" s="1" t="s">
        <v>1782</v>
      </c>
      <c r="BH47" s="1" t="s">
        <v>1783</v>
      </c>
      <c r="BI47" s="1" t="s">
        <v>1781</v>
      </c>
      <c r="BJ47" s="1" t="s">
        <v>1778</v>
      </c>
      <c r="BK47" s="1" t="s">
        <v>151</v>
      </c>
      <c r="BL47" s="1" t="s">
        <v>151</v>
      </c>
      <c r="BM47" s="1" t="s">
        <v>151</v>
      </c>
      <c r="BN47" s="1" t="s">
        <v>151</v>
      </c>
      <c r="BO47" s="1" t="s">
        <v>931</v>
      </c>
      <c r="BP47" s="1" t="s">
        <v>931</v>
      </c>
      <c r="BQ47" s="1" t="s">
        <v>151</v>
      </c>
      <c r="BR47" s="1" t="s">
        <v>151</v>
      </c>
      <c r="BS47" s="1" t="s">
        <v>151</v>
      </c>
      <c r="BT47" s="1" t="s">
        <v>151</v>
      </c>
      <c r="BU47" s="1" t="s">
        <v>151</v>
      </c>
      <c r="BV47" s="1" t="s">
        <v>150</v>
      </c>
      <c r="BX47" s="1" t="s">
        <v>1495</v>
      </c>
      <c r="BY47" s="1" t="s">
        <v>162</v>
      </c>
      <c r="BZ47" s="1" t="s">
        <v>171</v>
      </c>
      <c r="CA47" s="1" t="s">
        <v>177</v>
      </c>
      <c r="CB47" s="1" t="s">
        <v>183</v>
      </c>
      <c r="CC47" s="1" t="s">
        <v>1828</v>
      </c>
      <c r="CD47" s="1" t="s">
        <v>192</v>
      </c>
      <c r="CE47" s="1" t="s">
        <v>1287</v>
      </c>
      <c r="CF47" s="1" t="s">
        <v>208</v>
      </c>
      <c r="CG47" s="1" t="s">
        <v>214</v>
      </c>
    </row>
    <row r="48" spans="1:85" ht="12.75" x14ac:dyDescent="0.2">
      <c r="A48" s="14">
        <v>41977.68980832176</v>
      </c>
      <c r="B48" s="1">
        <v>4</v>
      </c>
      <c r="C48" s="1">
        <v>5</v>
      </c>
      <c r="D48" s="1">
        <v>2</v>
      </c>
      <c r="E48" s="1">
        <v>1</v>
      </c>
      <c r="F48" s="1">
        <v>5</v>
      </c>
      <c r="G48" s="1">
        <v>5</v>
      </c>
      <c r="H48" s="1">
        <v>5</v>
      </c>
      <c r="I48" s="1">
        <v>5</v>
      </c>
      <c r="J48" s="1">
        <v>5</v>
      </c>
      <c r="K48" s="1">
        <v>3</v>
      </c>
      <c r="L48" s="1">
        <v>1</v>
      </c>
      <c r="M48" s="1">
        <v>1</v>
      </c>
      <c r="N48" s="1">
        <v>2</v>
      </c>
      <c r="O48" s="1">
        <v>2</v>
      </c>
      <c r="P48" s="1">
        <v>5</v>
      </c>
      <c r="Q48" s="1">
        <v>3</v>
      </c>
      <c r="R48" s="1">
        <v>4</v>
      </c>
      <c r="S48" s="1">
        <v>5</v>
      </c>
      <c r="T48" s="1">
        <v>4</v>
      </c>
      <c r="U48" s="1">
        <v>5</v>
      </c>
      <c r="V48" s="1">
        <v>5</v>
      </c>
      <c r="W48" s="1">
        <v>5</v>
      </c>
      <c r="X48" s="1">
        <v>3</v>
      </c>
      <c r="Y48" s="1">
        <v>5</v>
      </c>
      <c r="Z48" s="1">
        <v>3</v>
      </c>
      <c r="AA48" s="1">
        <v>5</v>
      </c>
      <c r="AB48" s="1">
        <v>3</v>
      </c>
      <c r="AC48" s="1">
        <v>5</v>
      </c>
      <c r="AD48" s="1">
        <v>5</v>
      </c>
      <c r="AE48" s="1">
        <v>2</v>
      </c>
      <c r="AF48" s="1">
        <v>4</v>
      </c>
      <c r="AG48" s="1">
        <v>4</v>
      </c>
      <c r="AH48" s="1">
        <v>4</v>
      </c>
      <c r="AI48" s="1">
        <v>5</v>
      </c>
      <c r="AJ48" s="1">
        <v>4</v>
      </c>
      <c r="AK48" s="1">
        <v>5</v>
      </c>
      <c r="AL48" s="1">
        <v>3</v>
      </c>
      <c r="AM48" s="1">
        <v>2</v>
      </c>
      <c r="AN48" s="1">
        <v>5</v>
      </c>
      <c r="AO48" s="1">
        <v>5</v>
      </c>
      <c r="AP48" s="1">
        <v>5</v>
      </c>
      <c r="AQ48" s="1">
        <v>5</v>
      </c>
      <c r="AR48" s="1">
        <v>4</v>
      </c>
      <c r="AS48" s="1">
        <v>3</v>
      </c>
      <c r="AT48" s="1">
        <v>3</v>
      </c>
      <c r="AU48" s="1">
        <v>3</v>
      </c>
      <c r="AV48" s="1">
        <v>2</v>
      </c>
      <c r="AW48" s="1">
        <v>3</v>
      </c>
      <c r="AX48" s="1">
        <v>5</v>
      </c>
      <c r="AY48" s="1">
        <v>5</v>
      </c>
      <c r="AZ48" s="1">
        <v>4</v>
      </c>
      <c r="BA48" s="1">
        <v>5</v>
      </c>
      <c r="BB48" s="1">
        <v>2</v>
      </c>
      <c r="BC48" s="1">
        <v>5</v>
      </c>
      <c r="BD48" s="1">
        <v>5</v>
      </c>
      <c r="BE48" s="1" t="s">
        <v>1779</v>
      </c>
      <c r="BF48" s="1" t="s">
        <v>1780</v>
      </c>
      <c r="BG48" s="1" t="s">
        <v>1778</v>
      </c>
      <c r="BH48" s="1" t="s">
        <v>1782</v>
      </c>
      <c r="BI48" s="1" t="s">
        <v>1781</v>
      </c>
      <c r="BJ48" s="1" t="s">
        <v>1783</v>
      </c>
      <c r="BK48" s="1" t="s">
        <v>1785</v>
      </c>
      <c r="BL48" s="1" t="s">
        <v>151</v>
      </c>
      <c r="BM48" s="1" t="s">
        <v>151</v>
      </c>
      <c r="BN48" s="1" t="s">
        <v>151</v>
      </c>
      <c r="BO48" s="1" t="s">
        <v>151</v>
      </c>
      <c r="BP48" s="1" t="s">
        <v>931</v>
      </c>
      <c r="BQ48" s="1" t="s">
        <v>151</v>
      </c>
      <c r="BR48" s="1" t="s">
        <v>151</v>
      </c>
      <c r="BS48" s="1" t="s">
        <v>151</v>
      </c>
      <c r="BT48" s="1" t="s">
        <v>151</v>
      </c>
      <c r="BU48" s="1" t="s">
        <v>151</v>
      </c>
      <c r="BV48" s="1" t="s">
        <v>146</v>
      </c>
      <c r="BX48" s="1" t="s">
        <v>1495</v>
      </c>
      <c r="BY48" s="1" t="s">
        <v>163</v>
      </c>
      <c r="BZ48" s="1" t="s">
        <v>171</v>
      </c>
      <c r="CA48" s="1" t="s">
        <v>176</v>
      </c>
      <c r="CB48" s="1" t="s">
        <v>183</v>
      </c>
      <c r="CC48" s="1" t="s">
        <v>430</v>
      </c>
      <c r="CD48" s="1" t="s">
        <v>153</v>
      </c>
      <c r="CF48" s="1" t="s">
        <v>208</v>
      </c>
      <c r="CG48" s="1" t="s">
        <v>214</v>
      </c>
    </row>
    <row r="49" spans="1:85" ht="12.75" x14ac:dyDescent="0.2">
      <c r="A49" s="14">
        <v>41977.693040474536</v>
      </c>
      <c r="B49" s="1">
        <v>3</v>
      </c>
      <c r="C49" s="1">
        <v>3</v>
      </c>
      <c r="D49" s="1">
        <v>1</v>
      </c>
      <c r="E49" s="1">
        <v>1</v>
      </c>
      <c r="F49" s="1">
        <v>4</v>
      </c>
      <c r="G49" s="1">
        <v>2</v>
      </c>
      <c r="H49" s="1">
        <v>3</v>
      </c>
      <c r="I49" s="1">
        <v>2</v>
      </c>
      <c r="J49" s="1">
        <v>4</v>
      </c>
      <c r="K49" s="1">
        <v>2</v>
      </c>
      <c r="L49" s="1">
        <v>2</v>
      </c>
      <c r="M49" s="1">
        <v>2</v>
      </c>
      <c r="N49" s="1">
        <v>3</v>
      </c>
      <c r="O49" s="1">
        <v>2</v>
      </c>
      <c r="P49" s="1">
        <v>4</v>
      </c>
      <c r="Q49" s="1">
        <v>4</v>
      </c>
      <c r="R49" s="1">
        <v>2</v>
      </c>
      <c r="S49" s="1">
        <v>3</v>
      </c>
      <c r="T49" s="1">
        <v>2</v>
      </c>
      <c r="U49" s="1">
        <v>1</v>
      </c>
      <c r="V49" s="1">
        <v>2</v>
      </c>
      <c r="W49" s="1">
        <v>2</v>
      </c>
      <c r="X49" s="1">
        <v>3</v>
      </c>
      <c r="Y49" s="1">
        <v>3</v>
      </c>
      <c r="Z49" s="1">
        <v>3</v>
      </c>
      <c r="AA49" s="1">
        <v>5</v>
      </c>
      <c r="AB49" s="1">
        <v>3</v>
      </c>
      <c r="AC49" s="1">
        <v>3</v>
      </c>
      <c r="AD49" s="1">
        <v>3</v>
      </c>
      <c r="AE49" s="1">
        <v>4</v>
      </c>
      <c r="AF49" s="1">
        <v>4</v>
      </c>
      <c r="AG49" s="1">
        <v>4</v>
      </c>
      <c r="AH49" s="1">
        <v>4</v>
      </c>
      <c r="AI49" s="1">
        <v>4</v>
      </c>
      <c r="AJ49" s="1">
        <v>3</v>
      </c>
      <c r="AK49" s="1">
        <v>3</v>
      </c>
      <c r="AL49" s="1">
        <v>2</v>
      </c>
      <c r="AM49" s="1">
        <v>1</v>
      </c>
      <c r="AN49" s="1">
        <v>4</v>
      </c>
      <c r="AO49" s="1">
        <v>2</v>
      </c>
      <c r="AP49" s="1">
        <v>3</v>
      </c>
      <c r="AQ49" s="1">
        <v>3</v>
      </c>
      <c r="AR49" s="1">
        <v>3</v>
      </c>
      <c r="AS49" s="1">
        <v>3</v>
      </c>
      <c r="AT49" s="1">
        <v>2</v>
      </c>
      <c r="AU49" s="1">
        <v>2</v>
      </c>
      <c r="AV49" s="1">
        <v>2</v>
      </c>
      <c r="AW49" s="1">
        <v>2</v>
      </c>
      <c r="AX49" s="1">
        <v>3</v>
      </c>
      <c r="AY49" s="1">
        <v>4</v>
      </c>
      <c r="AZ49" s="1">
        <v>2</v>
      </c>
      <c r="BA49" s="1">
        <v>4</v>
      </c>
      <c r="BB49" s="1">
        <v>2</v>
      </c>
      <c r="BC49" s="1">
        <v>1</v>
      </c>
      <c r="BD49" s="1">
        <v>3</v>
      </c>
      <c r="BE49" s="1" t="s">
        <v>1779</v>
      </c>
      <c r="BF49" s="1" t="s">
        <v>1778</v>
      </c>
      <c r="BG49" s="1" t="s">
        <v>1781</v>
      </c>
      <c r="BH49" s="1" t="s">
        <v>1780</v>
      </c>
      <c r="BI49" s="1" t="s">
        <v>1782</v>
      </c>
      <c r="BJ49" s="1" t="s">
        <v>1783</v>
      </c>
      <c r="BK49" s="1" t="s">
        <v>1785</v>
      </c>
      <c r="BL49" s="1" t="s">
        <v>151</v>
      </c>
      <c r="BM49" s="1" t="s">
        <v>151</v>
      </c>
      <c r="BN49" s="1" t="s">
        <v>151</v>
      </c>
      <c r="BO49" s="1" t="s">
        <v>931</v>
      </c>
      <c r="BP49" s="1" t="s">
        <v>1785</v>
      </c>
      <c r="BQ49" s="1" t="s">
        <v>5</v>
      </c>
      <c r="BR49" s="1" t="s">
        <v>931</v>
      </c>
      <c r="BS49" s="1" t="s">
        <v>151</v>
      </c>
      <c r="BT49" s="1" t="s">
        <v>5</v>
      </c>
      <c r="BU49" s="1" t="s">
        <v>151</v>
      </c>
      <c r="BV49" s="1" t="s">
        <v>150</v>
      </c>
      <c r="BX49" s="1" t="s">
        <v>1495</v>
      </c>
      <c r="BY49" s="1" t="s">
        <v>163</v>
      </c>
      <c r="BZ49" s="1" t="s">
        <v>172</v>
      </c>
      <c r="CA49" s="1" t="s">
        <v>176</v>
      </c>
      <c r="CB49" s="1" t="s">
        <v>183</v>
      </c>
      <c r="CC49" s="1" t="s">
        <v>193</v>
      </c>
      <c r="CD49" s="1" t="s">
        <v>202</v>
      </c>
      <c r="CE49" s="1" t="s">
        <v>204</v>
      </c>
      <c r="CF49" s="1" t="s">
        <v>208</v>
      </c>
      <c r="CG49" s="1" t="s">
        <v>214</v>
      </c>
    </row>
    <row r="50" spans="1:85" ht="12.75" x14ac:dyDescent="0.2">
      <c r="A50" s="14">
        <v>41977.710085011575</v>
      </c>
      <c r="B50" s="1">
        <v>2</v>
      </c>
      <c r="C50" s="1">
        <v>4</v>
      </c>
      <c r="D50" s="1">
        <v>3</v>
      </c>
      <c r="E50" s="1">
        <v>2</v>
      </c>
      <c r="F50" s="1">
        <v>5</v>
      </c>
      <c r="G50" s="1">
        <v>4</v>
      </c>
      <c r="H50" s="1">
        <v>4</v>
      </c>
      <c r="I50" s="1">
        <v>3</v>
      </c>
      <c r="J50" s="1">
        <v>2</v>
      </c>
      <c r="K50" s="1">
        <v>2</v>
      </c>
      <c r="L50" s="1">
        <v>3</v>
      </c>
      <c r="M50" s="1">
        <v>5</v>
      </c>
      <c r="N50" s="1">
        <v>4</v>
      </c>
      <c r="O50" s="1">
        <v>3</v>
      </c>
      <c r="P50" s="1">
        <v>3</v>
      </c>
      <c r="Q50" s="1">
        <v>4</v>
      </c>
      <c r="R50" s="1">
        <v>3</v>
      </c>
      <c r="S50" s="1">
        <v>3</v>
      </c>
      <c r="T50" s="1">
        <v>2</v>
      </c>
      <c r="U50" s="1">
        <v>2</v>
      </c>
      <c r="V50" s="1">
        <v>4</v>
      </c>
      <c r="W50" s="1">
        <v>4</v>
      </c>
      <c r="X50" s="1">
        <v>3</v>
      </c>
      <c r="Y50" s="1">
        <v>5</v>
      </c>
      <c r="Z50" s="1">
        <v>4</v>
      </c>
      <c r="AA50" s="1">
        <v>4</v>
      </c>
      <c r="AB50" s="1">
        <v>3</v>
      </c>
      <c r="AC50" s="1">
        <v>4</v>
      </c>
      <c r="AD50" s="1">
        <v>3</v>
      </c>
      <c r="AE50" s="1">
        <v>3</v>
      </c>
      <c r="AF50" s="1">
        <v>4</v>
      </c>
      <c r="AG50" s="1">
        <v>4</v>
      </c>
      <c r="AH50" s="1">
        <v>5</v>
      </c>
      <c r="AI50" s="1">
        <v>4</v>
      </c>
      <c r="AJ50" s="1">
        <v>4</v>
      </c>
      <c r="AK50" s="1">
        <v>4</v>
      </c>
      <c r="AL50" s="1">
        <v>5</v>
      </c>
      <c r="AM50" s="1">
        <v>4</v>
      </c>
      <c r="AN50" s="1">
        <v>5</v>
      </c>
      <c r="AO50" s="1">
        <v>4</v>
      </c>
      <c r="AP50" s="1">
        <v>3</v>
      </c>
      <c r="AQ50" s="1">
        <v>3</v>
      </c>
      <c r="AR50" s="1">
        <v>3</v>
      </c>
      <c r="AS50" s="1">
        <v>3</v>
      </c>
      <c r="AT50" s="1">
        <v>4</v>
      </c>
      <c r="AU50" s="1">
        <v>4</v>
      </c>
      <c r="AV50" s="1">
        <v>4</v>
      </c>
      <c r="AW50" s="1">
        <v>4</v>
      </c>
      <c r="AX50" s="1">
        <v>3</v>
      </c>
      <c r="AY50" s="1">
        <v>4</v>
      </c>
      <c r="AZ50" s="1">
        <v>4</v>
      </c>
      <c r="BA50" s="1">
        <v>4</v>
      </c>
      <c r="BB50" s="1">
        <v>3</v>
      </c>
      <c r="BC50" s="1">
        <v>2</v>
      </c>
      <c r="BD50" s="1">
        <v>4</v>
      </c>
      <c r="BE50" s="1" t="s">
        <v>1778</v>
      </c>
      <c r="BF50" s="1" t="s">
        <v>1781</v>
      </c>
      <c r="BG50" s="1" t="s">
        <v>1783</v>
      </c>
      <c r="BH50" s="1" t="s">
        <v>1782</v>
      </c>
      <c r="BI50" s="1" t="s">
        <v>1780</v>
      </c>
      <c r="BJ50" s="1" t="s">
        <v>1779</v>
      </c>
      <c r="BK50" s="1" t="s">
        <v>1785</v>
      </c>
      <c r="BL50" s="1" t="s">
        <v>1785</v>
      </c>
      <c r="BM50" s="1" t="s">
        <v>151</v>
      </c>
      <c r="BN50" s="1" t="s">
        <v>151</v>
      </c>
      <c r="BO50" s="1" t="s">
        <v>1785</v>
      </c>
      <c r="BP50" s="1" t="s">
        <v>1785</v>
      </c>
      <c r="BQ50" s="1" t="s">
        <v>1785</v>
      </c>
      <c r="BR50" s="1" t="s">
        <v>1785</v>
      </c>
      <c r="BS50" s="1" t="s">
        <v>151</v>
      </c>
      <c r="BT50" s="1" t="s">
        <v>1785</v>
      </c>
      <c r="BU50" s="1" t="s">
        <v>151</v>
      </c>
      <c r="BV50" s="1" t="s">
        <v>1594</v>
      </c>
      <c r="BX50" s="1" t="s">
        <v>1495</v>
      </c>
      <c r="BY50" s="1" t="s">
        <v>163</v>
      </c>
      <c r="BZ50" s="1" t="s">
        <v>170</v>
      </c>
      <c r="CA50" s="1" t="s">
        <v>176</v>
      </c>
      <c r="CB50" s="1" t="s">
        <v>183</v>
      </c>
      <c r="CC50" s="1" t="s">
        <v>379</v>
      </c>
      <c r="CD50" s="1" t="s">
        <v>204</v>
      </c>
      <c r="CE50" s="1" t="s">
        <v>1681</v>
      </c>
      <c r="CF50" s="1" t="s">
        <v>208</v>
      </c>
      <c r="CG50" s="1" t="s">
        <v>214</v>
      </c>
    </row>
    <row r="51" spans="1:85" ht="12.75" x14ac:dyDescent="0.2">
      <c r="A51" s="14">
        <v>41977.725216435181</v>
      </c>
      <c r="B51" s="1">
        <v>1</v>
      </c>
      <c r="C51" s="1">
        <v>1</v>
      </c>
      <c r="D51" s="1">
        <v>2</v>
      </c>
      <c r="E51" s="1">
        <v>1</v>
      </c>
      <c r="F51" s="1">
        <v>5</v>
      </c>
      <c r="G51" s="1">
        <v>4</v>
      </c>
      <c r="H51" s="1">
        <v>2</v>
      </c>
      <c r="I51" s="1">
        <v>3</v>
      </c>
      <c r="J51" s="1">
        <v>2</v>
      </c>
      <c r="K51" s="1">
        <v>1</v>
      </c>
      <c r="L51" s="1">
        <v>4</v>
      </c>
      <c r="M51" s="1">
        <v>3</v>
      </c>
      <c r="N51" s="1">
        <v>1</v>
      </c>
      <c r="O51" s="1">
        <v>1</v>
      </c>
      <c r="P51" s="1">
        <v>4</v>
      </c>
      <c r="Q51" s="1">
        <v>2</v>
      </c>
      <c r="R51" s="1">
        <v>1</v>
      </c>
      <c r="S51" s="1">
        <v>2</v>
      </c>
      <c r="T51" s="1">
        <v>1</v>
      </c>
      <c r="U51" s="1">
        <v>3</v>
      </c>
      <c r="V51" s="1">
        <v>2</v>
      </c>
      <c r="W51" s="1">
        <v>4</v>
      </c>
      <c r="X51" s="1">
        <v>1</v>
      </c>
      <c r="Y51" s="1">
        <v>2</v>
      </c>
      <c r="Z51" s="1">
        <v>3</v>
      </c>
      <c r="AA51" s="1">
        <v>2</v>
      </c>
      <c r="AB51" s="1">
        <v>1</v>
      </c>
      <c r="AC51" s="1">
        <v>3</v>
      </c>
      <c r="AD51" s="1">
        <v>4</v>
      </c>
      <c r="AE51" s="1">
        <v>4</v>
      </c>
      <c r="AF51" s="1">
        <v>4</v>
      </c>
      <c r="AG51" s="1">
        <v>5</v>
      </c>
      <c r="AH51" s="1">
        <v>3</v>
      </c>
      <c r="AI51" s="1">
        <v>5</v>
      </c>
      <c r="AJ51" s="1">
        <v>1</v>
      </c>
      <c r="AK51" s="1">
        <v>1</v>
      </c>
      <c r="AL51" s="1">
        <v>1</v>
      </c>
      <c r="AM51" s="1">
        <v>1</v>
      </c>
      <c r="AN51" s="1">
        <v>4</v>
      </c>
      <c r="AO51" s="1">
        <v>3</v>
      </c>
      <c r="AP51" s="1">
        <v>3</v>
      </c>
      <c r="AQ51" s="1">
        <v>4</v>
      </c>
      <c r="AR51" s="1">
        <v>1</v>
      </c>
      <c r="AS51" s="1">
        <v>1</v>
      </c>
      <c r="AT51" s="1">
        <v>4</v>
      </c>
      <c r="AU51" s="1">
        <v>3</v>
      </c>
      <c r="AV51" s="1">
        <v>1</v>
      </c>
      <c r="AW51" s="1">
        <v>1</v>
      </c>
      <c r="AX51" s="1">
        <v>2</v>
      </c>
      <c r="AY51" s="1">
        <v>3</v>
      </c>
      <c r="AZ51" s="1">
        <v>1</v>
      </c>
      <c r="BA51" s="1">
        <v>2</v>
      </c>
      <c r="BB51" s="1">
        <v>1</v>
      </c>
      <c r="BC51" s="1">
        <v>3</v>
      </c>
      <c r="BD51" s="1">
        <v>1</v>
      </c>
      <c r="BE51" s="1" t="s">
        <v>1779</v>
      </c>
      <c r="BF51" s="1" t="s">
        <v>1778</v>
      </c>
      <c r="BG51" s="1" t="s">
        <v>1780</v>
      </c>
      <c r="BH51" s="1" t="s">
        <v>1782</v>
      </c>
      <c r="BI51" s="1" t="s">
        <v>1781</v>
      </c>
      <c r="BJ51" s="1" t="s">
        <v>1783</v>
      </c>
      <c r="BK51" s="1" t="s">
        <v>151</v>
      </c>
      <c r="BL51" s="1" t="s">
        <v>151</v>
      </c>
      <c r="BM51" s="1" t="s">
        <v>151</v>
      </c>
      <c r="BN51" s="1" t="s">
        <v>151</v>
      </c>
      <c r="BO51" s="1" t="s">
        <v>931</v>
      </c>
      <c r="BP51" s="1" t="s">
        <v>931</v>
      </c>
      <c r="BQ51" s="1" t="s">
        <v>931</v>
      </c>
      <c r="BR51" s="1" t="s">
        <v>931</v>
      </c>
      <c r="BS51" s="1" t="s">
        <v>931</v>
      </c>
      <c r="BT51" s="1" t="s">
        <v>931</v>
      </c>
      <c r="BU51" s="1" t="s">
        <v>151</v>
      </c>
      <c r="BV51" s="1" t="s">
        <v>1571</v>
      </c>
      <c r="BX51" s="1" t="s">
        <v>1495</v>
      </c>
      <c r="BY51" s="1" t="s">
        <v>163</v>
      </c>
      <c r="BZ51" s="1" t="s">
        <v>170</v>
      </c>
      <c r="CA51" s="1" t="s">
        <v>176</v>
      </c>
      <c r="CB51" s="1" t="s">
        <v>183</v>
      </c>
      <c r="CC51" s="1" t="s">
        <v>1053</v>
      </c>
      <c r="CD51" s="1" t="s">
        <v>204</v>
      </c>
      <c r="CE51" s="1" t="s">
        <v>628</v>
      </c>
      <c r="CF51" s="1" t="s">
        <v>208</v>
      </c>
      <c r="CG51" s="1" t="s">
        <v>214</v>
      </c>
    </row>
    <row r="52" spans="1:85" ht="12.75" x14ac:dyDescent="0.2">
      <c r="A52" s="14">
        <v>41977.734200196763</v>
      </c>
      <c r="B52" s="1">
        <v>2</v>
      </c>
      <c r="C52" s="1">
        <v>4</v>
      </c>
      <c r="D52" s="1">
        <v>2</v>
      </c>
      <c r="E52" s="1">
        <v>2</v>
      </c>
      <c r="F52" s="1">
        <v>5</v>
      </c>
      <c r="G52" s="1">
        <v>4</v>
      </c>
      <c r="H52" s="1">
        <v>5</v>
      </c>
      <c r="I52" s="1">
        <v>3</v>
      </c>
      <c r="J52" s="1">
        <v>2</v>
      </c>
      <c r="K52" s="1">
        <v>3</v>
      </c>
      <c r="L52" s="1">
        <v>3</v>
      </c>
      <c r="M52" s="1">
        <v>4</v>
      </c>
      <c r="N52" s="1">
        <v>4</v>
      </c>
      <c r="O52" s="1">
        <v>5</v>
      </c>
      <c r="P52" s="1">
        <v>4</v>
      </c>
      <c r="Q52" s="1">
        <v>3</v>
      </c>
      <c r="R52" s="1">
        <v>4</v>
      </c>
      <c r="S52" s="1">
        <v>3</v>
      </c>
      <c r="T52" s="1">
        <v>3</v>
      </c>
      <c r="U52" s="1">
        <v>5</v>
      </c>
      <c r="V52" s="1">
        <v>5</v>
      </c>
      <c r="W52" s="1">
        <v>5</v>
      </c>
      <c r="X52" s="1">
        <v>1</v>
      </c>
      <c r="Y52" s="1">
        <v>4</v>
      </c>
      <c r="Z52" s="1">
        <v>2</v>
      </c>
      <c r="AA52" s="1">
        <v>4</v>
      </c>
      <c r="AB52" s="1">
        <v>2</v>
      </c>
      <c r="AC52" s="1">
        <v>2</v>
      </c>
      <c r="AD52" s="1">
        <v>3</v>
      </c>
      <c r="AE52" s="1">
        <v>2</v>
      </c>
      <c r="AF52" s="1">
        <v>4</v>
      </c>
      <c r="AG52" s="1">
        <v>5</v>
      </c>
      <c r="AH52" s="1">
        <v>4</v>
      </c>
      <c r="AI52" s="1">
        <v>2</v>
      </c>
      <c r="AJ52" s="1">
        <v>2</v>
      </c>
      <c r="AK52" s="1">
        <v>4</v>
      </c>
      <c r="AL52" s="1">
        <v>2</v>
      </c>
      <c r="AM52" s="1">
        <v>2</v>
      </c>
      <c r="AN52" s="1">
        <v>5</v>
      </c>
      <c r="AO52" s="1">
        <v>5</v>
      </c>
      <c r="AP52" s="1">
        <v>5</v>
      </c>
      <c r="AQ52" s="1">
        <v>4</v>
      </c>
      <c r="AR52" s="1">
        <v>2</v>
      </c>
      <c r="AS52" s="1">
        <v>2</v>
      </c>
      <c r="AT52" s="1">
        <v>4</v>
      </c>
      <c r="AU52" s="1">
        <v>3</v>
      </c>
      <c r="AV52" s="1">
        <v>4</v>
      </c>
      <c r="AW52" s="1">
        <v>4</v>
      </c>
      <c r="AX52" s="1">
        <v>5</v>
      </c>
      <c r="AY52" s="1">
        <v>3</v>
      </c>
      <c r="AZ52" s="1">
        <v>3</v>
      </c>
      <c r="BA52" s="1">
        <v>4</v>
      </c>
      <c r="BB52" s="1">
        <v>2</v>
      </c>
      <c r="BC52" s="1">
        <v>5</v>
      </c>
      <c r="BD52" s="1">
        <v>5</v>
      </c>
      <c r="BE52" s="1" t="s">
        <v>1778</v>
      </c>
      <c r="BF52" s="1" t="s">
        <v>1780</v>
      </c>
      <c r="BG52" s="1" t="s">
        <v>1781</v>
      </c>
      <c r="BH52" s="1" t="s">
        <v>1779</v>
      </c>
      <c r="BI52" s="1" t="s">
        <v>1782</v>
      </c>
      <c r="BJ52" s="1" t="s">
        <v>1783</v>
      </c>
      <c r="BK52" s="1" t="s">
        <v>151</v>
      </c>
      <c r="BL52" s="1" t="s">
        <v>151</v>
      </c>
      <c r="BM52" s="1" t="s">
        <v>151</v>
      </c>
      <c r="BN52" s="1" t="s">
        <v>151</v>
      </c>
      <c r="BO52" s="1" t="s">
        <v>151</v>
      </c>
      <c r="BP52" s="1" t="s">
        <v>1785</v>
      </c>
      <c r="BQ52" s="1" t="s">
        <v>1785</v>
      </c>
      <c r="BR52" s="1" t="s">
        <v>1785</v>
      </c>
      <c r="BS52" s="1" t="s">
        <v>1785</v>
      </c>
      <c r="BT52" s="1" t="s">
        <v>1785</v>
      </c>
      <c r="BU52" s="1" t="s">
        <v>151</v>
      </c>
      <c r="BV52" s="1" t="s">
        <v>150</v>
      </c>
      <c r="BW52" s="1" t="s">
        <v>1492</v>
      </c>
      <c r="BX52" s="1" t="s">
        <v>1495</v>
      </c>
      <c r="BY52" s="1" t="s">
        <v>162</v>
      </c>
      <c r="BZ52" s="1" t="s">
        <v>171</v>
      </c>
      <c r="CA52" s="1" t="s">
        <v>176</v>
      </c>
      <c r="CB52" s="1" t="s">
        <v>184</v>
      </c>
      <c r="CD52" s="1" t="s">
        <v>204</v>
      </c>
      <c r="CE52" s="1" t="s">
        <v>153</v>
      </c>
      <c r="CF52" s="1" t="s">
        <v>208</v>
      </c>
      <c r="CG52" s="1" t="s">
        <v>214</v>
      </c>
    </row>
    <row r="53" spans="1:85" ht="12.75" x14ac:dyDescent="0.2">
      <c r="A53" s="14">
        <v>41977.804625266202</v>
      </c>
      <c r="B53" s="1">
        <v>4</v>
      </c>
      <c r="C53" s="1">
        <v>5</v>
      </c>
      <c r="D53" s="1">
        <v>5</v>
      </c>
      <c r="E53" s="1">
        <v>3</v>
      </c>
      <c r="F53" s="1">
        <v>4</v>
      </c>
      <c r="G53" s="1">
        <v>4</v>
      </c>
      <c r="H53" s="1">
        <v>4</v>
      </c>
      <c r="I53" s="1">
        <v>3</v>
      </c>
      <c r="J53" s="1">
        <v>4</v>
      </c>
      <c r="K53" s="1">
        <v>5</v>
      </c>
      <c r="L53" s="1">
        <v>5</v>
      </c>
      <c r="M53" s="1">
        <v>4</v>
      </c>
      <c r="N53" s="1">
        <v>5</v>
      </c>
      <c r="O53" s="1">
        <v>5</v>
      </c>
      <c r="P53" s="1">
        <v>5</v>
      </c>
      <c r="Q53" s="1">
        <v>4</v>
      </c>
      <c r="R53" s="1">
        <v>5</v>
      </c>
      <c r="S53" s="1">
        <v>5</v>
      </c>
      <c r="T53" s="1">
        <v>3</v>
      </c>
      <c r="U53" s="1">
        <v>5</v>
      </c>
      <c r="V53" s="1">
        <v>5</v>
      </c>
      <c r="W53" s="1">
        <v>5</v>
      </c>
      <c r="X53" s="1">
        <v>3</v>
      </c>
      <c r="Y53" s="1">
        <v>5</v>
      </c>
      <c r="Z53" s="1">
        <v>5</v>
      </c>
      <c r="AA53" s="1">
        <v>5</v>
      </c>
      <c r="AB53" s="1">
        <v>3</v>
      </c>
      <c r="AC53" s="1">
        <v>4</v>
      </c>
      <c r="AD53" s="1">
        <v>2</v>
      </c>
      <c r="AE53" s="1">
        <v>4</v>
      </c>
      <c r="AF53" s="1">
        <v>4</v>
      </c>
      <c r="AG53" s="1">
        <v>4</v>
      </c>
      <c r="AH53" s="1">
        <v>5</v>
      </c>
      <c r="AI53" s="1">
        <v>2</v>
      </c>
      <c r="AJ53" s="1">
        <v>4</v>
      </c>
      <c r="AK53" s="1">
        <v>5</v>
      </c>
      <c r="AL53" s="1">
        <v>5</v>
      </c>
      <c r="AM53" s="1">
        <v>4</v>
      </c>
      <c r="AN53" s="1">
        <v>3</v>
      </c>
      <c r="AO53" s="1">
        <v>4</v>
      </c>
      <c r="AP53" s="1">
        <v>5</v>
      </c>
      <c r="AQ53" s="1">
        <v>4</v>
      </c>
      <c r="AR53" s="1">
        <v>5</v>
      </c>
      <c r="AS53" s="1">
        <v>5</v>
      </c>
      <c r="AT53" s="1">
        <v>5</v>
      </c>
      <c r="AU53" s="1">
        <v>3</v>
      </c>
      <c r="AV53" s="1">
        <v>5</v>
      </c>
      <c r="AW53" s="1">
        <v>5</v>
      </c>
      <c r="AX53" s="1">
        <v>4</v>
      </c>
      <c r="AY53" s="1">
        <v>4</v>
      </c>
      <c r="AZ53" s="1">
        <v>5</v>
      </c>
      <c r="BA53" s="1">
        <v>5</v>
      </c>
      <c r="BB53" s="1">
        <v>4</v>
      </c>
      <c r="BC53" s="1">
        <v>4</v>
      </c>
      <c r="BD53" s="1">
        <v>5</v>
      </c>
      <c r="BE53" s="1" t="s">
        <v>1781</v>
      </c>
      <c r="BF53" s="1" t="s">
        <v>1778</v>
      </c>
      <c r="BG53" s="1" t="s">
        <v>1782</v>
      </c>
      <c r="BH53" s="1" t="s">
        <v>1783</v>
      </c>
      <c r="BI53" s="1" t="s">
        <v>1779</v>
      </c>
      <c r="BJ53" s="1" t="s">
        <v>1780</v>
      </c>
      <c r="BK53" s="1" t="s">
        <v>1785</v>
      </c>
      <c r="BL53" s="1" t="s">
        <v>151</v>
      </c>
      <c r="BM53" s="1" t="s">
        <v>1785</v>
      </c>
      <c r="BN53" s="1" t="s">
        <v>151</v>
      </c>
      <c r="BO53" s="1" t="s">
        <v>1785</v>
      </c>
      <c r="BP53" s="1" t="s">
        <v>1785</v>
      </c>
      <c r="BQ53" s="1" t="s">
        <v>151</v>
      </c>
      <c r="BR53" s="1" t="s">
        <v>1785</v>
      </c>
      <c r="BS53" s="1" t="s">
        <v>1485</v>
      </c>
      <c r="BT53" s="1" t="s">
        <v>1485</v>
      </c>
      <c r="BU53" s="1" t="s">
        <v>151</v>
      </c>
      <c r="BV53" s="1" t="s">
        <v>1594</v>
      </c>
      <c r="BW53" s="1" t="s">
        <v>923</v>
      </c>
      <c r="BX53" s="1" t="s">
        <v>1495</v>
      </c>
      <c r="BY53" s="1" t="s">
        <v>163</v>
      </c>
      <c r="BZ53" s="1" t="s">
        <v>171</v>
      </c>
      <c r="CA53" s="1" t="s">
        <v>177</v>
      </c>
      <c r="CB53" s="1" t="s">
        <v>183</v>
      </c>
      <c r="CC53" s="1" t="s">
        <v>328</v>
      </c>
      <c r="CD53" s="1" t="s">
        <v>202</v>
      </c>
      <c r="CE53" s="1" t="s">
        <v>1811</v>
      </c>
      <c r="CF53" s="1" t="s">
        <v>208</v>
      </c>
      <c r="CG53" s="1" t="s">
        <v>214</v>
      </c>
    </row>
    <row r="54" spans="1:85" ht="12.75" x14ac:dyDescent="0.2">
      <c r="A54" s="14">
        <v>41977.882234050921</v>
      </c>
      <c r="B54" s="1">
        <v>3</v>
      </c>
      <c r="C54" s="1">
        <v>5</v>
      </c>
      <c r="D54" s="1">
        <v>3</v>
      </c>
      <c r="E54" s="1">
        <v>1</v>
      </c>
      <c r="F54" s="1">
        <v>5</v>
      </c>
      <c r="G54" s="1">
        <v>5</v>
      </c>
      <c r="H54" s="1">
        <v>4</v>
      </c>
      <c r="I54" s="1">
        <v>5</v>
      </c>
      <c r="J54" s="1">
        <v>4</v>
      </c>
      <c r="K54" s="1">
        <v>3</v>
      </c>
      <c r="L54" s="1">
        <v>5</v>
      </c>
      <c r="M54" s="1">
        <v>3</v>
      </c>
      <c r="N54" s="1">
        <v>2</v>
      </c>
      <c r="O54" s="1">
        <v>1</v>
      </c>
      <c r="P54" s="1">
        <v>5</v>
      </c>
      <c r="Q54" s="1">
        <v>5</v>
      </c>
      <c r="R54" s="1">
        <v>2</v>
      </c>
      <c r="S54" s="1">
        <v>5</v>
      </c>
      <c r="T54" s="1">
        <v>1</v>
      </c>
      <c r="U54" s="1">
        <v>3</v>
      </c>
      <c r="V54" s="1">
        <v>5</v>
      </c>
      <c r="W54" s="1">
        <v>5</v>
      </c>
      <c r="X54" s="1">
        <v>3</v>
      </c>
      <c r="Y54" s="1">
        <v>4</v>
      </c>
      <c r="Z54" s="1">
        <v>3</v>
      </c>
      <c r="AA54" s="1">
        <v>4</v>
      </c>
      <c r="AB54" s="1">
        <v>3</v>
      </c>
      <c r="AC54" s="1">
        <v>2</v>
      </c>
      <c r="AD54" s="1">
        <v>4</v>
      </c>
      <c r="AE54" s="1">
        <v>3</v>
      </c>
      <c r="AF54" s="1">
        <v>4</v>
      </c>
      <c r="AG54" s="1">
        <v>3</v>
      </c>
      <c r="AH54" s="1">
        <v>3</v>
      </c>
      <c r="AI54" s="1">
        <v>3</v>
      </c>
      <c r="AJ54" s="1">
        <v>4</v>
      </c>
      <c r="AK54" s="1">
        <v>5</v>
      </c>
      <c r="AL54" s="1">
        <v>1</v>
      </c>
      <c r="AM54" s="1">
        <v>1</v>
      </c>
      <c r="AN54" s="1">
        <v>5</v>
      </c>
      <c r="AO54" s="1">
        <v>5</v>
      </c>
      <c r="AP54" s="1">
        <v>5</v>
      </c>
      <c r="AQ54" s="1">
        <v>5</v>
      </c>
      <c r="AR54" s="1">
        <v>1</v>
      </c>
      <c r="AS54" s="1">
        <v>2</v>
      </c>
      <c r="AT54" s="1">
        <v>5</v>
      </c>
      <c r="AU54" s="1">
        <v>2</v>
      </c>
      <c r="AV54" s="1">
        <v>1</v>
      </c>
      <c r="AW54" s="1">
        <v>1</v>
      </c>
      <c r="AX54" s="1">
        <v>4</v>
      </c>
      <c r="AY54" s="1">
        <v>1</v>
      </c>
      <c r="AZ54" s="1">
        <v>1</v>
      </c>
      <c r="BA54" s="1">
        <v>5</v>
      </c>
      <c r="BB54" s="1">
        <v>1</v>
      </c>
      <c r="BC54" s="1">
        <v>3</v>
      </c>
      <c r="BD54" s="1">
        <v>5</v>
      </c>
      <c r="BE54" s="1" t="s">
        <v>1778</v>
      </c>
      <c r="BF54" s="1" t="s">
        <v>1781</v>
      </c>
      <c r="BG54" s="1" t="s">
        <v>1782</v>
      </c>
      <c r="BH54" s="1" t="s">
        <v>1780</v>
      </c>
      <c r="BI54" s="1" t="s">
        <v>1779</v>
      </c>
      <c r="BJ54" s="1" t="s">
        <v>1780</v>
      </c>
      <c r="BK54" s="1" t="s">
        <v>1785</v>
      </c>
      <c r="BL54" s="1" t="s">
        <v>1785</v>
      </c>
      <c r="BM54" s="1" t="s">
        <v>1785</v>
      </c>
      <c r="BN54" s="1" t="s">
        <v>151</v>
      </c>
      <c r="BO54" s="1" t="s">
        <v>931</v>
      </c>
      <c r="BP54" s="1" t="s">
        <v>931</v>
      </c>
      <c r="BQ54" s="1" t="s">
        <v>931</v>
      </c>
      <c r="BR54" s="1" t="s">
        <v>1785</v>
      </c>
      <c r="BS54" s="1" t="s">
        <v>1785</v>
      </c>
      <c r="BT54" s="1" t="s">
        <v>1785</v>
      </c>
      <c r="BU54" s="1" t="s">
        <v>151</v>
      </c>
      <c r="BV54" s="1" t="s">
        <v>150</v>
      </c>
      <c r="BW54" s="1" t="s">
        <v>923</v>
      </c>
      <c r="BX54" s="1" t="s">
        <v>1495</v>
      </c>
      <c r="BY54" s="1" t="s">
        <v>162</v>
      </c>
      <c r="BZ54" s="1" t="s">
        <v>170</v>
      </c>
      <c r="CA54" s="1" t="s">
        <v>177</v>
      </c>
      <c r="CB54" s="1" t="s">
        <v>183</v>
      </c>
      <c r="CC54" s="1" t="s">
        <v>1829</v>
      </c>
      <c r="CD54" s="1" t="s">
        <v>192</v>
      </c>
      <c r="CE54" s="1" t="s">
        <v>1830</v>
      </c>
      <c r="CF54" s="1" t="s">
        <v>208</v>
      </c>
      <c r="CG54" s="1" t="s">
        <v>214</v>
      </c>
    </row>
    <row r="55" spans="1:85" ht="12.75" x14ac:dyDescent="0.2">
      <c r="A55" s="14">
        <v>41977.908374768522</v>
      </c>
      <c r="B55" s="1">
        <v>3</v>
      </c>
      <c r="C55" s="1">
        <v>5</v>
      </c>
      <c r="D55" s="1">
        <v>2</v>
      </c>
      <c r="E55" s="1">
        <v>1</v>
      </c>
      <c r="F55" s="1">
        <v>5</v>
      </c>
      <c r="G55" s="1">
        <v>1</v>
      </c>
      <c r="H55" s="1">
        <v>3</v>
      </c>
      <c r="I55" s="1">
        <v>3</v>
      </c>
      <c r="J55" s="1">
        <v>2</v>
      </c>
      <c r="K55" s="1">
        <v>2</v>
      </c>
      <c r="L55" s="1">
        <v>4</v>
      </c>
      <c r="M55" s="1">
        <v>1</v>
      </c>
      <c r="N55" s="1">
        <v>2</v>
      </c>
      <c r="O55" s="1">
        <v>4</v>
      </c>
      <c r="P55" s="1">
        <v>3</v>
      </c>
      <c r="Q55" s="1">
        <v>4</v>
      </c>
      <c r="R55" s="1">
        <v>4</v>
      </c>
      <c r="S55" s="1">
        <v>4</v>
      </c>
      <c r="T55" s="1">
        <v>1</v>
      </c>
      <c r="U55" s="1">
        <v>3</v>
      </c>
      <c r="V55" s="1">
        <v>5</v>
      </c>
      <c r="W55" s="1">
        <v>2</v>
      </c>
      <c r="X55" s="1">
        <v>2</v>
      </c>
      <c r="Y55" s="1">
        <v>4</v>
      </c>
      <c r="Z55" s="1">
        <v>3</v>
      </c>
      <c r="AA55" s="1">
        <v>4</v>
      </c>
      <c r="AB55" s="1">
        <v>4</v>
      </c>
      <c r="AC55" s="1">
        <v>5</v>
      </c>
      <c r="AD55" s="1">
        <v>1</v>
      </c>
      <c r="AE55" s="1">
        <v>3</v>
      </c>
      <c r="AF55" s="1">
        <v>5</v>
      </c>
      <c r="AG55" s="1">
        <v>4</v>
      </c>
      <c r="AH55" s="1">
        <v>3</v>
      </c>
      <c r="AI55" s="1">
        <v>5</v>
      </c>
      <c r="AJ55" s="1">
        <v>3</v>
      </c>
      <c r="AK55" s="1">
        <v>4</v>
      </c>
      <c r="AL55" s="1">
        <v>3</v>
      </c>
      <c r="AM55" s="1">
        <v>1</v>
      </c>
      <c r="AN55" s="1">
        <v>5</v>
      </c>
      <c r="AO55" s="1">
        <v>3</v>
      </c>
      <c r="AP55" s="1">
        <v>3</v>
      </c>
      <c r="AQ55" s="1">
        <v>3</v>
      </c>
      <c r="AR55" s="1">
        <v>3</v>
      </c>
      <c r="AS55" s="1">
        <v>2</v>
      </c>
      <c r="AT55" s="1">
        <v>2</v>
      </c>
      <c r="AU55" s="1">
        <v>1</v>
      </c>
      <c r="AV55" s="1">
        <v>4</v>
      </c>
      <c r="AW55" s="1">
        <v>4</v>
      </c>
      <c r="AX55" s="1">
        <v>5</v>
      </c>
      <c r="AY55" s="1">
        <v>3</v>
      </c>
      <c r="AZ55" s="1">
        <v>4</v>
      </c>
      <c r="BA55" s="1">
        <v>4</v>
      </c>
      <c r="BB55" s="1">
        <v>1</v>
      </c>
      <c r="BC55" s="1">
        <v>4</v>
      </c>
      <c r="BD55" s="1">
        <v>5</v>
      </c>
      <c r="BE55" s="1" t="s">
        <v>1782</v>
      </c>
      <c r="BF55" s="1" t="s">
        <v>1780</v>
      </c>
      <c r="BG55" s="1" t="s">
        <v>1779</v>
      </c>
      <c r="BH55" s="1" t="s">
        <v>1778</v>
      </c>
      <c r="BI55" s="1" t="s">
        <v>1781</v>
      </c>
      <c r="BJ55" s="1" t="s">
        <v>1783</v>
      </c>
      <c r="BK55" s="1" t="s">
        <v>151</v>
      </c>
      <c r="BL55" s="1" t="s">
        <v>151</v>
      </c>
      <c r="BM55" s="1" t="s">
        <v>151</v>
      </c>
      <c r="BN55" s="1" t="s">
        <v>151</v>
      </c>
      <c r="BO55" s="1" t="s">
        <v>151</v>
      </c>
      <c r="BP55" s="1" t="s">
        <v>151</v>
      </c>
      <c r="BQ55" s="1" t="s">
        <v>151</v>
      </c>
      <c r="BR55" s="1" t="s">
        <v>151</v>
      </c>
      <c r="BS55" s="1" t="s">
        <v>151</v>
      </c>
      <c r="BT55" s="1" t="s">
        <v>5</v>
      </c>
      <c r="BU55" s="1" t="s">
        <v>151</v>
      </c>
      <c r="BV55" s="1" t="s">
        <v>146</v>
      </c>
      <c r="BW55" s="1" t="s">
        <v>1620</v>
      </c>
      <c r="BX55" s="1" t="s">
        <v>1831</v>
      </c>
      <c r="BY55" s="1" t="s">
        <v>163</v>
      </c>
      <c r="BZ55" s="1" t="s">
        <v>172</v>
      </c>
      <c r="CA55" s="1" t="s">
        <v>176</v>
      </c>
      <c r="CB55" s="1" t="s">
        <v>185</v>
      </c>
      <c r="CC55" s="1" t="s">
        <v>1832</v>
      </c>
      <c r="CD55" s="1" t="s">
        <v>202</v>
      </c>
      <c r="CE55" s="1" t="s">
        <v>1287</v>
      </c>
      <c r="CF55" s="1" t="s">
        <v>307</v>
      </c>
      <c r="CG55" s="1" t="s">
        <v>554</v>
      </c>
    </row>
    <row r="56" spans="1:85" ht="12.75" x14ac:dyDescent="0.2">
      <c r="A56" s="14">
        <v>41977.960240219909</v>
      </c>
      <c r="B56" s="1">
        <v>5</v>
      </c>
      <c r="C56" s="1">
        <v>3</v>
      </c>
      <c r="D56" s="1">
        <v>1</v>
      </c>
      <c r="E56" s="1">
        <v>4</v>
      </c>
      <c r="F56" s="1">
        <v>5</v>
      </c>
      <c r="G56" s="1">
        <v>1</v>
      </c>
      <c r="H56" s="1">
        <v>1</v>
      </c>
      <c r="I56" s="1">
        <v>1</v>
      </c>
      <c r="J56" s="1">
        <v>3</v>
      </c>
      <c r="K56" s="1">
        <v>4</v>
      </c>
      <c r="L56" s="1" t="s">
        <v>5</v>
      </c>
      <c r="M56" s="1">
        <v>1</v>
      </c>
      <c r="N56" s="1">
        <v>1</v>
      </c>
      <c r="O56" s="1">
        <v>1</v>
      </c>
      <c r="P56" s="1">
        <v>1</v>
      </c>
      <c r="Q56" s="1">
        <v>2</v>
      </c>
      <c r="R56" s="1">
        <v>1</v>
      </c>
      <c r="S56" s="1">
        <v>4</v>
      </c>
      <c r="T56" s="1">
        <v>1</v>
      </c>
      <c r="U56" s="1">
        <v>5</v>
      </c>
      <c r="V56" s="1">
        <v>5</v>
      </c>
      <c r="W56" s="1">
        <v>1</v>
      </c>
      <c r="X56" s="1">
        <v>1</v>
      </c>
      <c r="Y56" s="1">
        <v>1</v>
      </c>
      <c r="Z56" s="1">
        <v>1</v>
      </c>
      <c r="AA56" s="1">
        <v>2</v>
      </c>
      <c r="AB56" s="1">
        <v>1</v>
      </c>
      <c r="AC56" s="1">
        <v>1</v>
      </c>
      <c r="AD56" s="1">
        <v>1</v>
      </c>
      <c r="AE56" s="1">
        <v>1</v>
      </c>
      <c r="AF56" s="1">
        <v>1</v>
      </c>
      <c r="AG56" s="1">
        <v>1</v>
      </c>
      <c r="AH56" s="1">
        <v>5</v>
      </c>
      <c r="AI56" s="1">
        <v>1</v>
      </c>
      <c r="AJ56" s="1">
        <v>5</v>
      </c>
      <c r="AK56" s="1">
        <v>3</v>
      </c>
      <c r="AL56" s="1">
        <v>1</v>
      </c>
      <c r="AM56" s="1">
        <v>3</v>
      </c>
      <c r="AN56" s="1">
        <v>5</v>
      </c>
      <c r="AO56" s="1">
        <v>4</v>
      </c>
      <c r="AP56" s="1">
        <v>1</v>
      </c>
      <c r="AQ56" s="1">
        <v>3</v>
      </c>
      <c r="AR56" s="1">
        <v>3</v>
      </c>
      <c r="AS56" s="1">
        <v>3</v>
      </c>
      <c r="AT56" s="1">
        <v>1</v>
      </c>
      <c r="AU56" s="1">
        <v>1</v>
      </c>
      <c r="AV56" s="1">
        <v>1</v>
      </c>
      <c r="AW56" s="1">
        <v>1</v>
      </c>
      <c r="AX56" s="1">
        <v>3</v>
      </c>
      <c r="AY56" s="1">
        <v>2</v>
      </c>
      <c r="AZ56" s="1">
        <v>1</v>
      </c>
      <c r="BA56" s="1">
        <v>5</v>
      </c>
      <c r="BB56" s="1">
        <v>1</v>
      </c>
      <c r="BC56" s="1">
        <v>5</v>
      </c>
      <c r="BD56" s="1">
        <v>5</v>
      </c>
      <c r="BE56" s="1" t="s">
        <v>5</v>
      </c>
      <c r="BF56" s="1" t="s">
        <v>5</v>
      </c>
      <c r="BG56" s="1" t="s">
        <v>5</v>
      </c>
      <c r="BH56" s="1" t="s">
        <v>5</v>
      </c>
      <c r="BI56" s="1" t="s">
        <v>5</v>
      </c>
      <c r="BJ56" s="1" t="s">
        <v>5</v>
      </c>
      <c r="BK56" s="1" t="s">
        <v>1785</v>
      </c>
      <c r="BL56" s="1" t="s">
        <v>151</v>
      </c>
      <c r="BM56" s="1" t="s">
        <v>151</v>
      </c>
      <c r="BN56" s="1" t="s">
        <v>151</v>
      </c>
      <c r="BO56" s="1" t="s">
        <v>151</v>
      </c>
      <c r="BP56" s="1" t="s">
        <v>151</v>
      </c>
      <c r="BQ56" s="1" t="s">
        <v>1785</v>
      </c>
      <c r="BR56" s="1" t="s">
        <v>1785</v>
      </c>
      <c r="BS56" s="1" t="s">
        <v>1785</v>
      </c>
      <c r="BT56" s="1" t="s">
        <v>1785</v>
      </c>
      <c r="BU56" s="1" t="s">
        <v>151</v>
      </c>
      <c r="BV56" s="1" t="s">
        <v>144</v>
      </c>
      <c r="BW56" s="1" t="s">
        <v>1488</v>
      </c>
      <c r="BX56" s="1" t="s">
        <v>1495</v>
      </c>
      <c r="BY56" s="1" t="s">
        <v>162</v>
      </c>
      <c r="BZ56" s="1" t="s">
        <v>171</v>
      </c>
      <c r="CA56" s="1" t="s">
        <v>176</v>
      </c>
      <c r="CB56" s="1" t="s">
        <v>184</v>
      </c>
      <c r="CC56" s="1" t="s">
        <v>191</v>
      </c>
      <c r="CD56" s="1" t="s">
        <v>192</v>
      </c>
      <c r="CE56" s="1" t="s">
        <v>204</v>
      </c>
      <c r="CF56" s="1" t="s">
        <v>209</v>
      </c>
      <c r="CG56" s="1" t="s">
        <v>215</v>
      </c>
    </row>
    <row r="57" spans="1:85" ht="12.75" x14ac:dyDescent="0.2">
      <c r="A57" s="14">
        <v>41978.044942002314</v>
      </c>
      <c r="B57" s="1">
        <v>2</v>
      </c>
      <c r="C57" s="1">
        <v>3</v>
      </c>
      <c r="D57" s="1">
        <v>4</v>
      </c>
      <c r="E57" s="1">
        <v>1</v>
      </c>
      <c r="F57" s="1">
        <v>5</v>
      </c>
      <c r="G57" s="1">
        <v>1</v>
      </c>
      <c r="H57" s="1">
        <v>1</v>
      </c>
      <c r="I57" s="1">
        <v>1</v>
      </c>
      <c r="J57" s="1">
        <v>1</v>
      </c>
      <c r="K57" s="1">
        <v>4</v>
      </c>
      <c r="L57" s="1">
        <v>2</v>
      </c>
      <c r="M57" s="1">
        <v>1</v>
      </c>
      <c r="N57" s="1">
        <v>1</v>
      </c>
      <c r="O57" s="1">
        <v>1</v>
      </c>
      <c r="P57" s="1">
        <v>2</v>
      </c>
      <c r="Q57" s="1">
        <v>1</v>
      </c>
      <c r="R57" s="1">
        <v>2</v>
      </c>
      <c r="S57" s="1">
        <v>5</v>
      </c>
      <c r="T57" s="1">
        <v>1</v>
      </c>
      <c r="U57" s="1">
        <v>1</v>
      </c>
      <c r="V57" s="1">
        <v>5</v>
      </c>
      <c r="W57" s="1">
        <v>2</v>
      </c>
      <c r="X57" s="1">
        <v>3</v>
      </c>
      <c r="Y57" s="1">
        <v>5</v>
      </c>
      <c r="Z57" s="1">
        <v>5</v>
      </c>
      <c r="AA57" s="1">
        <v>4</v>
      </c>
      <c r="AB57" s="1">
        <v>3</v>
      </c>
      <c r="AC57" s="1">
        <v>3</v>
      </c>
      <c r="AD57" s="1">
        <v>2</v>
      </c>
      <c r="AE57" s="1">
        <v>2</v>
      </c>
      <c r="AF57" s="1">
        <v>2</v>
      </c>
      <c r="AG57" s="1">
        <v>1</v>
      </c>
      <c r="AH57" s="1">
        <v>2</v>
      </c>
      <c r="AI57" s="1">
        <v>3</v>
      </c>
      <c r="AJ57" s="1">
        <v>2</v>
      </c>
      <c r="AK57" s="1">
        <v>5</v>
      </c>
      <c r="AL57" s="1">
        <v>5</v>
      </c>
      <c r="AM57" s="1">
        <v>1</v>
      </c>
      <c r="AN57" s="1">
        <v>5</v>
      </c>
      <c r="AO57" s="1">
        <v>2</v>
      </c>
      <c r="AP57" s="1">
        <v>2</v>
      </c>
      <c r="AQ57" s="1">
        <v>1</v>
      </c>
      <c r="AR57" s="1">
        <v>2</v>
      </c>
      <c r="AS57" s="1">
        <v>2</v>
      </c>
      <c r="AT57" s="1">
        <v>3</v>
      </c>
      <c r="AU57" s="1">
        <v>2</v>
      </c>
      <c r="AV57" s="1">
        <v>1</v>
      </c>
      <c r="AW57" s="1">
        <v>1</v>
      </c>
      <c r="AX57" s="1">
        <v>2</v>
      </c>
      <c r="AY57" s="1">
        <v>1</v>
      </c>
      <c r="AZ57" s="1">
        <v>1</v>
      </c>
      <c r="BA57" s="1">
        <v>5</v>
      </c>
      <c r="BB57" s="1">
        <v>1</v>
      </c>
      <c r="BC57" s="1">
        <v>2</v>
      </c>
      <c r="BD57" s="1">
        <v>5</v>
      </c>
      <c r="BE57" s="1" t="s">
        <v>1782</v>
      </c>
      <c r="BF57" s="1" t="s">
        <v>1779</v>
      </c>
      <c r="BG57" s="1" t="s">
        <v>1780</v>
      </c>
      <c r="BH57" s="1" t="s">
        <v>1783</v>
      </c>
      <c r="BI57" s="1" t="s">
        <v>1778</v>
      </c>
      <c r="BJ57" s="1" t="s">
        <v>1781</v>
      </c>
      <c r="BK57" s="1" t="s">
        <v>1485</v>
      </c>
      <c r="BL57" s="1" t="s">
        <v>931</v>
      </c>
      <c r="BM57" s="1" t="s">
        <v>151</v>
      </c>
      <c r="BN57" s="1" t="s">
        <v>151</v>
      </c>
      <c r="BO57" s="1" t="s">
        <v>1485</v>
      </c>
      <c r="BP57" s="1" t="s">
        <v>1485</v>
      </c>
      <c r="BQ57" s="1" t="s">
        <v>1485</v>
      </c>
      <c r="BR57" s="1" t="s">
        <v>1485</v>
      </c>
      <c r="BS57" s="1" t="s">
        <v>1485</v>
      </c>
      <c r="BT57" s="1" t="s">
        <v>1485</v>
      </c>
      <c r="BU57" s="1" t="s">
        <v>145</v>
      </c>
      <c r="BY57" s="1" t="s">
        <v>163</v>
      </c>
      <c r="BZ57" s="1" t="s">
        <v>172</v>
      </c>
      <c r="CA57" s="1" t="s">
        <v>178</v>
      </c>
      <c r="CB57" s="1" t="s">
        <v>184</v>
      </c>
      <c r="CC57" s="1" t="s">
        <v>1833</v>
      </c>
      <c r="CD57" s="1" t="s">
        <v>192</v>
      </c>
      <c r="CE57" s="1" t="s">
        <v>155</v>
      </c>
      <c r="CF57" s="1" t="s">
        <v>208</v>
      </c>
      <c r="CG57" s="1" t="s">
        <v>214</v>
      </c>
    </row>
    <row r="58" spans="1:85" ht="12.75" x14ac:dyDescent="0.2">
      <c r="A58" s="14">
        <v>41978.135552743057</v>
      </c>
      <c r="B58" s="1" t="s">
        <v>5</v>
      </c>
      <c r="C58" s="1">
        <v>3</v>
      </c>
      <c r="D58" s="1">
        <v>4</v>
      </c>
      <c r="E58" s="1">
        <v>3</v>
      </c>
      <c r="F58" s="1">
        <v>1</v>
      </c>
      <c r="G58" s="1">
        <v>2</v>
      </c>
      <c r="H58" s="1">
        <v>3</v>
      </c>
      <c r="I58" s="1">
        <v>4</v>
      </c>
      <c r="J58" s="1">
        <v>2</v>
      </c>
      <c r="K58" s="1">
        <v>4</v>
      </c>
      <c r="L58" s="1">
        <v>4</v>
      </c>
      <c r="M58" s="1">
        <v>4</v>
      </c>
      <c r="N58" s="1">
        <v>3</v>
      </c>
      <c r="O58" s="1">
        <v>3</v>
      </c>
      <c r="P58" s="1">
        <v>5</v>
      </c>
      <c r="Q58" s="1">
        <v>2</v>
      </c>
      <c r="R58" s="1">
        <v>4</v>
      </c>
      <c r="S58" s="1">
        <v>4</v>
      </c>
      <c r="T58" s="1">
        <v>3</v>
      </c>
      <c r="U58" s="1">
        <v>3</v>
      </c>
      <c r="V58" s="1">
        <v>2</v>
      </c>
      <c r="W58" s="1">
        <v>2</v>
      </c>
      <c r="X58" s="1">
        <v>1</v>
      </c>
      <c r="Y58" s="1">
        <v>3</v>
      </c>
      <c r="Z58" s="1">
        <v>2</v>
      </c>
      <c r="AA58" s="1">
        <v>3</v>
      </c>
      <c r="AB58" s="1">
        <v>1</v>
      </c>
      <c r="AC58" s="1">
        <v>2</v>
      </c>
      <c r="AD58" s="1">
        <v>1</v>
      </c>
      <c r="AE58" s="1">
        <v>1</v>
      </c>
      <c r="AF58" s="1">
        <v>2</v>
      </c>
      <c r="AG58" s="1">
        <v>2</v>
      </c>
      <c r="AH58" s="1">
        <v>3</v>
      </c>
      <c r="AI58" s="1">
        <v>2</v>
      </c>
      <c r="AJ58" s="1">
        <v>2</v>
      </c>
      <c r="AK58" s="1">
        <v>4</v>
      </c>
      <c r="AL58" s="1">
        <v>3</v>
      </c>
      <c r="AM58" s="1">
        <v>4</v>
      </c>
      <c r="AN58" s="1">
        <v>2</v>
      </c>
      <c r="AO58" s="1">
        <v>3</v>
      </c>
      <c r="AP58" s="1">
        <v>2</v>
      </c>
      <c r="AQ58" s="1">
        <v>4</v>
      </c>
      <c r="AR58" s="1">
        <v>4</v>
      </c>
      <c r="AS58" s="1">
        <v>4</v>
      </c>
      <c r="AT58" s="1">
        <v>3</v>
      </c>
      <c r="AU58" s="1">
        <v>4</v>
      </c>
      <c r="AV58" s="1">
        <v>4</v>
      </c>
      <c r="AW58" s="1">
        <v>3</v>
      </c>
      <c r="AX58" s="1">
        <v>5</v>
      </c>
      <c r="AY58" s="1">
        <v>3</v>
      </c>
      <c r="AZ58" s="1">
        <v>5</v>
      </c>
      <c r="BA58" s="1">
        <v>3</v>
      </c>
      <c r="BB58" s="1">
        <v>3</v>
      </c>
      <c r="BC58" s="1">
        <v>2</v>
      </c>
      <c r="BD58" s="1">
        <v>4</v>
      </c>
      <c r="BE58" s="1" t="s">
        <v>1783</v>
      </c>
      <c r="BF58" s="1" t="s">
        <v>1782</v>
      </c>
      <c r="BG58" s="1" t="s">
        <v>1780</v>
      </c>
      <c r="BH58" s="1" t="s">
        <v>1779</v>
      </c>
      <c r="BI58" s="1" t="s">
        <v>1781</v>
      </c>
      <c r="BJ58" s="1" t="s">
        <v>1778</v>
      </c>
      <c r="BK58" s="1" t="s">
        <v>151</v>
      </c>
      <c r="BL58" s="1" t="s">
        <v>151</v>
      </c>
      <c r="BM58" s="1" t="s">
        <v>151</v>
      </c>
      <c r="BN58" s="1" t="s">
        <v>151</v>
      </c>
      <c r="BO58" s="1" t="s">
        <v>1785</v>
      </c>
      <c r="BP58" s="1" t="s">
        <v>151</v>
      </c>
      <c r="BQ58" s="1" t="s">
        <v>1785</v>
      </c>
      <c r="BR58" s="1" t="s">
        <v>1785</v>
      </c>
      <c r="BS58" s="1" t="s">
        <v>1785</v>
      </c>
      <c r="BT58" s="1" t="s">
        <v>1785</v>
      </c>
      <c r="BU58" s="1" t="s">
        <v>151</v>
      </c>
      <c r="BV58" s="1" t="s">
        <v>1486</v>
      </c>
      <c r="BW58" s="1" t="s">
        <v>1834</v>
      </c>
      <c r="BX58" s="1" t="s">
        <v>1495</v>
      </c>
      <c r="BY58" s="1" t="s">
        <v>162</v>
      </c>
      <c r="BZ58" s="1" t="s">
        <v>172</v>
      </c>
      <c r="CA58" s="1" t="s">
        <v>1835</v>
      </c>
      <c r="CB58" s="1" t="s">
        <v>183</v>
      </c>
      <c r="CC58" s="1" t="s">
        <v>1836</v>
      </c>
      <c r="CD58" s="1" t="s">
        <v>1837</v>
      </c>
      <c r="CE58" s="1" t="s">
        <v>968</v>
      </c>
      <c r="CF58" s="1" t="s">
        <v>208</v>
      </c>
      <c r="CG58" s="1" t="s">
        <v>214</v>
      </c>
    </row>
    <row r="59" spans="1:85" ht="12.75" x14ac:dyDescent="0.2">
      <c r="A59" s="14">
        <v>41978.348412037034</v>
      </c>
      <c r="B59" s="1">
        <v>3</v>
      </c>
      <c r="C59" s="1">
        <v>5</v>
      </c>
      <c r="D59" s="1">
        <v>3</v>
      </c>
      <c r="E59" s="1">
        <v>2</v>
      </c>
      <c r="F59" s="1">
        <v>5</v>
      </c>
      <c r="G59" s="1">
        <v>5</v>
      </c>
      <c r="H59" s="1">
        <v>4</v>
      </c>
      <c r="I59" s="1">
        <v>4</v>
      </c>
      <c r="J59" s="1">
        <v>1</v>
      </c>
      <c r="K59" s="1">
        <v>1</v>
      </c>
      <c r="L59" s="1">
        <v>5</v>
      </c>
      <c r="M59" s="1" t="s">
        <v>5</v>
      </c>
      <c r="N59" s="1">
        <v>2</v>
      </c>
      <c r="O59" s="1">
        <v>2</v>
      </c>
      <c r="P59" s="1">
        <v>4</v>
      </c>
      <c r="Q59" s="1">
        <v>2</v>
      </c>
      <c r="R59" s="1" t="s">
        <v>5</v>
      </c>
      <c r="S59" s="1">
        <v>2</v>
      </c>
      <c r="T59" s="1">
        <v>5</v>
      </c>
      <c r="U59" s="1">
        <v>4</v>
      </c>
      <c r="V59" s="1">
        <v>4</v>
      </c>
      <c r="W59" s="1">
        <v>5</v>
      </c>
      <c r="X59" s="1">
        <v>2</v>
      </c>
      <c r="Y59" s="1">
        <v>3</v>
      </c>
      <c r="Z59" s="1">
        <v>2</v>
      </c>
      <c r="AA59" s="1">
        <v>4</v>
      </c>
      <c r="AB59" s="1">
        <v>3</v>
      </c>
      <c r="AC59" s="1">
        <v>1</v>
      </c>
      <c r="AD59" s="1">
        <v>4</v>
      </c>
      <c r="AE59" s="1">
        <v>2</v>
      </c>
      <c r="AF59" s="1">
        <v>4</v>
      </c>
      <c r="AG59" s="1">
        <v>5</v>
      </c>
      <c r="AH59" s="1">
        <v>1</v>
      </c>
      <c r="AI59" s="1">
        <v>4</v>
      </c>
      <c r="AJ59" s="1">
        <v>2</v>
      </c>
      <c r="AK59" s="1">
        <v>5</v>
      </c>
      <c r="AL59" s="1">
        <v>2</v>
      </c>
      <c r="AM59" s="1">
        <v>2</v>
      </c>
      <c r="AN59" s="1">
        <v>5</v>
      </c>
      <c r="AO59" s="1">
        <v>5</v>
      </c>
      <c r="AP59" s="1">
        <v>4</v>
      </c>
      <c r="AQ59" s="1">
        <v>4</v>
      </c>
      <c r="AR59" s="1">
        <v>4</v>
      </c>
      <c r="AS59" s="1">
        <v>3</v>
      </c>
      <c r="AT59" s="1">
        <v>5</v>
      </c>
      <c r="AU59" s="1">
        <v>1</v>
      </c>
      <c r="AV59" s="1">
        <v>2</v>
      </c>
      <c r="AW59" s="1">
        <v>3</v>
      </c>
      <c r="AX59" s="1">
        <v>3</v>
      </c>
      <c r="AY59" s="1">
        <v>3</v>
      </c>
      <c r="AZ59" s="1">
        <v>1</v>
      </c>
      <c r="BA59" s="1">
        <v>3</v>
      </c>
      <c r="BB59" s="1">
        <v>5</v>
      </c>
      <c r="BC59" s="1">
        <v>5</v>
      </c>
      <c r="BD59" s="1">
        <v>4</v>
      </c>
      <c r="BE59" s="1" t="s">
        <v>1778</v>
      </c>
      <c r="BF59" s="1" t="s">
        <v>1779</v>
      </c>
      <c r="BG59" s="1" t="s">
        <v>1781</v>
      </c>
      <c r="BH59" s="1" t="s">
        <v>1783</v>
      </c>
      <c r="BI59" s="1" t="s">
        <v>1780</v>
      </c>
      <c r="BJ59" s="1" t="s">
        <v>1782</v>
      </c>
      <c r="BK59" s="1" t="s">
        <v>1785</v>
      </c>
      <c r="BL59" s="1" t="s">
        <v>151</v>
      </c>
      <c r="BM59" s="1" t="s">
        <v>151</v>
      </c>
      <c r="BN59" s="1" t="s">
        <v>151</v>
      </c>
      <c r="BO59" s="1" t="s">
        <v>151</v>
      </c>
      <c r="BP59" s="1" t="s">
        <v>151</v>
      </c>
      <c r="BQ59" s="1" t="s">
        <v>1785</v>
      </c>
      <c r="BR59" s="1" t="s">
        <v>1785</v>
      </c>
      <c r="BS59" s="1" t="s">
        <v>1785</v>
      </c>
      <c r="BT59" s="1" t="s">
        <v>1785</v>
      </c>
      <c r="BU59" s="1" t="s">
        <v>151</v>
      </c>
      <c r="BV59" s="1" t="s">
        <v>1563</v>
      </c>
      <c r="BW59" s="1" t="s">
        <v>1575</v>
      </c>
      <c r="BX59" s="1" t="s">
        <v>1495</v>
      </c>
      <c r="BY59" s="1" t="s">
        <v>163</v>
      </c>
      <c r="BZ59" s="1" t="s">
        <v>170</v>
      </c>
      <c r="CA59" s="1" t="s">
        <v>176</v>
      </c>
      <c r="CB59" s="1" t="s">
        <v>183</v>
      </c>
      <c r="CC59" s="1" t="s">
        <v>991</v>
      </c>
      <c r="CD59" s="1" t="s">
        <v>155</v>
      </c>
      <c r="CE59" s="1" t="s">
        <v>353</v>
      </c>
      <c r="CF59" s="1" t="s">
        <v>208</v>
      </c>
      <c r="CG59" s="1" t="s">
        <v>214</v>
      </c>
    </row>
    <row r="60" spans="1:85" ht="12.75" x14ac:dyDescent="0.2">
      <c r="A60" s="14">
        <v>41978.369164374999</v>
      </c>
      <c r="B60" s="1">
        <v>3</v>
      </c>
      <c r="C60" s="1">
        <v>3</v>
      </c>
      <c r="D60" s="1">
        <v>1</v>
      </c>
      <c r="E60" s="1">
        <v>2</v>
      </c>
      <c r="F60" s="1">
        <v>4</v>
      </c>
      <c r="G60" s="1">
        <v>4</v>
      </c>
      <c r="H60" s="1">
        <v>3</v>
      </c>
      <c r="I60" s="1">
        <v>4</v>
      </c>
      <c r="J60" s="1">
        <v>2</v>
      </c>
      <c r="K60" s="1">
        <v>3</v>
      </c>
      <c r="L60" s="1">
        <v>1</v>
      </c>
      <c r="M60" s="1">
        <v>1</v>
      </c>
      <c r="N60" s="1">
        <v>2</v>
      </c>
      <c r="O60" s="1">
        <v>5</v>
      </c>
      <c r="P60" s="1">
        <v>4</v>
      </c>
      <c r="Q60" s="1">
        <v>3</v>
      </c>
      <c r="R60" s="1">
        <v>2</v>
      </c>
      <c r="S60" s="1">
        <v>3</v>
      </c>
      <c r="T60" s="1">
        <v>3</v>
      </c>
      <c r="U60" s="1">
        <v>1</v>
      </c>
      <c r="V60" s="1">
        <v>4</v>
      </c>
      <c r="W60" s="1">
        <v>3</v>
      </c>
      <c r="X60" s="1">
        <v>4</v>
      </c>
      <c r="Y60" s="1">
        <v>3</v>
      </c>
      <c r="Z60" s="1">
        <v>4</v>
      </c>
      <c r="AA60" s="1">
        <v>3</v>
      </c>
      <c r="AB60" s="1">
        <v>2</v>
      </c>
      <c r="AC60" s="1">
        <v>3</v>
      </c>
      <c r="AD60" s="1">
        <v>3</v>
      </c>
      <c r="AE60" s="1">
        <v>3</v>
      </c>
      <c r="AF60" s="1">
        <v>3</v>
      </c>
      <c r="AG60" s="1">
        <v>2</v>
      </c>
      <c r="AH60" s="1">
        <v>5</v>
      </c>
      <c r="AI60" s="1">
        <v>3</v>
      </c>
      <c r="AJ60" s="1">
        <v>4</v>
      </c>
      <c r="AK60" s="1">
        <v>4</v>
      </c>
      <c r="AL60" s="1">
        <v>2</v>
      </c>
      <c r="AM60" s="1">
        <v>1</v>
      </c>
      <c r="AN60" s="1">
        <v>4</v>
      </c>
      <c r="AO60" s="1">
        <v>5</v>
      </c>
      <c r="AP60" s="1">
        <v>4</v>
      </c>
      <c r="AQ60" s="1">
        <v>5</v>
      </c>
      <c r="AR60" s="1">
        <v>4</v>
      </c>
      <c r="AS60" s="1">
        <v>3</v>
      </c>
      <c r="AT60" s="1">
        <v>2</v>
      </c>
      <c r="AU60" s="1">
        <v>3</v>
      </c>
      <c r="AV60" s="1">
        <v>2</v>
      </c>
      <c r="AW60" s="1">
        <v>5</v>
      </c>
      <c r="AX60" s="1">
        <v>4</v>
      </c>
      <c r="AY60" s="1">
        <v>2</v>
      </c>
      <c r="AZ60" s="1">
        <v>3</v>
      </c>
      <c r="BA60" s="1">
        <v>3</v>
      </c>
      <c r="BB60" s="1">
        <v>4</v>
      </c>
      <c r="BC60" s="1">
        <v>2</v>
      </c>
      <c r="BD60" s="1">
        <v>5</v>
      </c>
      <c r="BE60" s="1" t="s">
        <v>1778</v>
      </c>
      <c r="BF60" s="1" t="s">
        <v>1783</v>
      </c>
      <c r="BG60" s="1" t="s">
        <v>1782</v>
      </c>
      <c r="BH60" s="1" t="s">
        <v>1781</v>
      </c>
      <c r="BI60" s="1" t="s">
        <v>1780</v>
      </c>
      <c r="BJ60" s="1" t="s">
        <v>1779</v>
      </c>
      <c r="BK60" s="1" t="s">
        <v>1785</v>
      </c>
      <c r="BL60" s="1" t="s">
        <v>151</v>
      </c>
      <c r="BM60" s="1" t="s">
        <v>151</v>
      </c>
      <c r="BN60" s="1" t="s">
        <v>151</v>
      </c>
      <c r="BO60" s="1" t="s">
        <v>151</v>
      </c>
      <c r="BP60" s="1" t="s">
        <v>1785</v>
      </c>
      <c r="BQ60" s="1" t="s">
        <v>1785</v>
      </c>
      <c r="BR60" s="1" t="s">
        <v>1785</v>
      </c>
      <c r="BS60" s="1" t="s">
        <v>1785</v>
      </c>
      <c r="BT60" s="1" t="s">
        <v>1785</v>
      </c>
      <c r="BU60" s="1" t="s">
        <v>151</v>
      </c>
      <c r="BV60" s="1" t="s">
        <v>145</v>
      </c>
      <c r="BX60" s="1" t="s">
        <v>1495</v>
      </c>
      <c r="BY60" s="1" t="s">
        <v>163</v>
      </c>
      <c r="BZ60" s="1" t="s">
        <v>171</v>
      </c>
      <c r="CA60" s="1" t="s">
        <v>176</v>
      </c>
      <c r="CB60" s="1" t="s">
        <v>183</v>
      </c>
      <c r="CC60" s="1" t="s">
        <v>1838</v>
      </c>
      <c r="CD60" s="1" t="s">
        <v>192</v>
      </c>
      <c r="CE60" s="1" t="s">
        <v>202</v>
      </c>
      <c r="CF60" s="1" t="s">
        <v>208</v>
      </c>
      <c r="CG60" s="1" t="s">
        <v>214</v>
      </c>
    </row>
    <row r="61" spans="1:85" ht="12.75" x14ac:dyDescent="0.2">
      <c r="A61" s="14">
        <v>41978.393212650466</v>
      </c>
      <c r="B61" s="1">
        <v>3</v>
      </c>
      <c r="C61" s="1">
        <v>5</v>
      </c>
      <c r="D61" s="1">
        <v>1</v>
      </c>
      <c r="E61" s="1">
        <v>1</v>
      </c>
      <c r="F61" s="1">
        <v>5</v>
      </c>
      <c r="G61" s="1">
        <v>2</v>
      </c>
      <c r="H61" s="1">
        <v>5</v>
      </c>
      <c r="I61" s="1">
        <v>3</v>
      </c>
      <c r="J61" s="1">
        <v>1</v>
      </c>
      <c r="K61" s="1">
        <v>1</v>
      </c>
      <c r="L61" s="1">
        <v>3</v>
      </c>
      <c r="M61" s="1">
        <v>1</v>
      </c>
      <c r="N61" s="1">
        <v>1</v>
      </c>
      <c r="O61" s="1">
        <v>4</v>
      </c>
      <c r="P61" s="1">
        <v>4</v>
      </c>
      <c r="Q61" s="1">
        <v>3</v>
      </c>
      <c r="R61" s="1">
        <v>1</v>
      </c>
      <c r="S61" s="1">
        <v>5</v>
      </c>
      <c r="T61" s="1">
        <v>3</v>
      </c>
      <c r="U61" s="1">
        <v>5</v>
      </c>
      <c r="V61" s="1">
        <v>5</v>
      </c>
      <c r="W61" s="1">
        <v>4</v>
      </c>
      <c r="X61" s="1">
        <v>1</v>
      </c>
      <c r="Y61" s="1">
        <v>3</v>
      </c>
      <c r="Z61" s="1">
        <v>4</v>
      </c>
      <c r="AA61" s="1">
        <v>4</v>
      </c>
      <c r="AB61" s="1">
        <v>1</v>
      </c>
      <c r="AC61" s="1">
        <v>5</v>
      </c>
      <c r="AD61" s="1">
        <v>3</v>
      </c>
      <c r="AE61" s="1">
        <v>4</v>
      </c>
      <c r="AF61" s="1">
        <v>3</v>
      </c>
      <c r="AG61" s="1">
        <v>3</v>
      </c>
      <c r="AH61" s="1">
        <v>3</v>
      </c>
      <c r="AI61" s="1">
        <v>3</v>
      </c>
      <c r="AJ61" s="1">
        <v>3</v>
      </c>
      <c r="AK61" s="1">
        <v>5</v>
      </c>
      <c r="AL61" s="1">
        <v>1</v>
      </c>
      <c r="AM61" s="1">
        <v>1</v>
      </c>
      <c r="AN61" s="1">
        <v>5</v>
      </c>
      <c r="AO61" s="1">
        <v>2</v>
      </c>
      <c r="AP61" s="1">
        <v>5</v>
      </c>
      <c r="AQ61" s="1">
        <v>3</v>
      </c>
      <c r="AR61" s="1">
        <v>1</v>
      </c>
      <c r="AS61" s="1">
        <v>1</v>
      </c>
      <c r="AT61" s="1">
        <v>4</v>
      </c>
      <c r="AU61" s="1">
        <v>1</v>
      </c>
      <c r="AV61" s="1">
        <v>1</v>
      </c>
      <c r="AW61" s="1">
        <v>4</v>
      </c>
      <c r="AX61" s="1">
        <v>5</v>
      </c>
      <c r="AY61" s="1">
        <v>1</v>
      </c>
      <c r="AZ61" s="1">
        <v>1</v>
      </c>
      <c r="BA61" s="1">
        <v>5</v>
      </c>
      <c r="BB61" s="1">
        <v>3</v>
      </c>
      <c r="BC61" s="1">
        <v>5</v>
      </c>
      <c r="BD61" s="1">
        <v>5</v>
      </c>
      <c r="BE61" s="1" t="s">
        <v>1780</v>
      </c>
      <c r="BF61" s="1" t="s">
        <v>1778</v>
      </c>
      <c r="BG61" s="1" t="s">
        <v>1781</v>
      </c>
      <c r="BH61" s="1" t="s">
        <v>1779</v>
      </c>
      <c r="BI61" s="1" t="s">
        <v>1782</v>
      </c>
      <c r="BJ61" s="1" t="s">
        <v>1783</v>
      </c>
      <c r="BK61" s="1" t="s">
        <v>1785</v>
      </c>
      <c r="BL61" s="1" t="s">
        <v>1785</v>
      </c>
      <c r="BM61" s="1" t="s">
        <v>1785</v>
      </c>
      <c r="BN61" s="1" t="s">
        <v>1785</v>
      </c>
      <c r="BO61" s="1" t="s">
        <v>1785</v>
      </c>
      <c r="BP61" s="1" t="s">
        <v>931</v>
      </c>
      <c r="BQ61" s="1" t="s">
        <v>1785</v>
      </c>
      <c r="BR61" s="1" t="s">
        <v>1785</v>
      </c>
      <c r="BS61" s="1" t="s">
        <v>1785</v>
      </c>
      <c r="BT61" s="1" t="s">
        <v>1785</v>
      </c>
      <c r="BU61" s="1" t="s">
        <v>151</v>
      </c>
      <c r="BV61" s="1" t="s">
        <v>150</v>
      </c>
      <c r="BX61" s="1" t="s">
        <v>1495</v>
      </c>
      <c r="BY61" s="1" t="s">
        <v>163</v>
      </c>
      <c r="BZ61" s="1" t="s">
        <v>170</v>
      </c>
      <c r="CA61" s="1" t="s">
        <v>177</v>
      </c>
      <c r="CB61" s="1" t="s">
        <v>183</v>
      </c>
      <c r="CC61" s="1" t="s">
        <v>1442</v>
      </c>
      <c r="CD61" s="1" t="s">
        <v>205</v>
      </c>
      <c r="CE61" s="1" t="s">
        <v>1632</v>
      </c>
      <c r="CF61" s="1" t="s">
        <v>208</v>
      </c>
      <c r="CG61" s="1" t="s">
        <v>214</v>
      </c>
    </row>
    <row r="62" spans="1:85" ht="12.75" x14ac:dyDescent="0.2">
      <c r="A62" s="14">
        <v>41978.395435648141</v>
      </c>
      <c r="B62" s="1">
        <v>1</v>
      </c>
      <c r="C62" s="1">
        <v>4</v>
      </c>
      <c r="D62" s="1">
        <v>5</v>
      </c>
      <c r="E62" s="1">
        <v>1</v>
      </c>
      <c r="F62" s="1">
        <v>5</v>
      </c>
      <c r="G62" s="1">
        <v>1</v>
      </c>
      <c r="H62" s="1">
        <v>5</v>
      </c>
      <c r="I62" s="1">
        <v>5</v>
      </c>
      <c r="J62" s="1">
        <v>3</v>
      </c>
      <c r="K62" s="1">
        <v>1</v>
      </c>
      <c r="L62" s="1" t="s">
        <v>5</v>
      </c>
      <c r="M62" s="1">
        <v>1</v>
      </c>
      <c r="N62" s="1">
        <v>1</v>
      </c>
      <c r="O62" s="1">
        <v>4</v>
      </c>
      <c r="P62" s="1">
        <v>4</v>
      </c>
      <c r="Q62" s="1">
        <v>1</v>
      </c>
      <c r="R62" s="1">
        <v>4</v>
      </c>
      <c r="S62" s="1">
        <v>1</v>
      </c>
      <c r="T62" s="1">
        <v>1</v>
      </c>
      <c r="U62" s="1">
        <v>1</v>
      </c>
      <c r="V62" s="1">
        <v>4</v>
      </c>
      <c r="W62" s="1">
        <v>5</v>
      </c>
      <c r="X62" s="1">
        <v>5</v>
      </c>
      <c r="Y62" s="1">
        <v>5</v>
      </c>
      <c r="Z62" s="1">
        <v>4</v>
      </c>
      <c r="AA62" s="1">
        <v>5</v>
      </c>
      <c r="AB62" s="1">
        <v>5</v>
      </c>
      <c r="AC62" s="1">
        <v>4</v>
      </c>
      <c r="AD62" s="1">
        <v>4</v>
      </c>
      <c r="AE62" s="1">
        <v>5</v>
      </c>
      <c r="AF62" s="1">
        <v>5</v>
      </c>
      <c r="AG62" s="1">
        <v>5</v>
      </c>
      <c r="AH62" s="1">
        <v>5</v>
      </c>
      <c r="AI62" s="1">
        <v>3</v>
      </c>
      <c r="AJ62" s="1">
        <v>1</v>
      </c>
      <c r="AK62" s="1">
        <v>5</v>
      </c>
      <c r="AL62" s="1">
        <v>5</v>
      </c>
      <c r="AM62" s="1">
        <v>4</v>
      </c>
      <c r="AN62" s="1">
        <v>5</v>
      </c>
      <c r="AO62" s="1">
        <v>4</v>
      </c>
      <c r="AP62" s="1">
        <v>5</v>
      </c>
      <c r="AQ62" s="1">
        <v>5</v>
      </c>
      <c r="AR62" s="1">
        <v>5</v>
      </c>
      <c r="AS62" s="1">
        <v>3</v>
      </c>
      <c r="AT62" s="1">
        <v>1</v>
      </c>
      <c r="AU62" s="1">
        <v>4</v>
      </c>
      <c r="AV62" s="1">
        <v>1</v>
      </c>
      <c r="AW62" s="1">
        <v>4</v>
      </c>
      <c r="AX62" s="1">
        <v>4</v>
      </c>
      <c r="AY62" s="1">
        <v>3</v>
      </c>
      <c r="AZ62" s="1">
        <v>3</v>
      </c>
      <c r="BA62" s="1">
        <v>4</v>
      </c>
      <c r="BB62" s="1">
        <v>1</v>
      </c>
      <c r="BC62" s="1">
        <v>1</v>
      </c>
      <c r="BD62" s="1">
        <v>5</v>
      </c>
      <c r="BE62" s="1" t="s">
        <v>1781</v>
      </c>
      <c r="BF62" s="1" t="s">
        <v>1778</v>
      </c>
      <c r="BG62" s="1" t="s">
        <v>1780</v>
      </c>
      <c r="BH62" s="1" t="s">
        <v>1783</v>
      </c>
      <c r="BI62" s="1" t="s">
        <v>1779</v>
      </c>
      <c r="BJ62" s="1" t="s">
        <v>1782</v>
      </c>
      <c r="BK62" s="1" t="s">
        <v>151</v>
      </c>
      <c r="BL62" s="1" t="s">
        <v>1785</v>
      </c>
      <c r="BM62" s="1" t="s">
        <v>151</v>
      </c>
      <c r="BN62" s="1" t="s">
        <v>151</v>
      </c>
      <c r="BO62" s="1" t="s">
        <v>1785</v>
      </c>
      <c r="BP62" s="1" t="s">
        <v>1785</v>
      </c>
      <c r="BQ62" s="1" t="s">
        <v>1785</v>
      </c>
      <c r="BR62" s="1" t="s">
        <v>1785</v>
      </c>
      <c r="BS62" s="1" t="s">
        <v>1785</v>
      </c>
      <c r="BT62" s="1" t="s">
        <v>1785</v>
      </c>
      <c r="BU62" s="1" t="s">
        <v>151</v>
      </c>
      <c r="BV62" s="1" t="s">
        <v>146</v>
      </c>
      <c r="BW62" s="1" t="s">
        <v>1488</v>
      </c>
      <c r="BX62" s="1" t="s">
        <v>1839</v>
      </c>
      <c r="BY62" s="1" t="s">
        <v>162</v>
      </c>
      <c r="BZ62" s="1" t="s">
        <v>171</v>
      </c>
      <c r="CA62" s="1" t="s">
        <v>176</v>
      </c>
      <c r="CB62" s="1" t="s">
        <v>184</v>
      </c>
      <c r="CC62" s="1" t="s">
        <v>1840</v>
      </c>
      <c r="CD62" s="1" t="s">
        <v>153</v>
      </c>
      <c r="CE62" s="1" t="s">
        <v>192</v>
      </c>
      <c r="CF62" s="1" t="s">
        <v>208</v>
      </c>
      <c r="CG62" s="1" t="s">
        <v>214</v>
      </c>
    </row>
    <row r="63" spans="1:85" ht="12.75" x14ac:dyDescent="0.2">
      <c r="A63" s="14">
        <v>41978.406773078699</v>
      </c>
      <c r="B63" s="1">
        <v>4</v>
      </c>
      <c r="C63" s="1">
        <v>5</v>
      </c>
      <c r="D63" s="1">
        <v>5</v>
      </c>
      <c r="E63" s="1">
        <v>2</v>
      </c>
      <c r="F63" s="1">
        <v>5</v>
      </c>
      <c r="G63" s="1">
        <v>4</v>
      </c>
      <c r="H63" s="1">
        <v>5</v>
      </c>
      <c r="I63" s="1">
        <v>5</v>
      </c>
      <c r="J63" s="1">
        <v>5</v>
      </c>
      <c r="K63" s="1">
        <v>2</v>
      </c>
      <c r="L63" s="1">
        <v>3</v>
      </c>
      <c r="M63" s="1">
        <v>5</v>
      </c>
      <c r="N63" s="1">
        <v>3</v>
      </c>
      <c r="O63" s="1">
        <v>4</v>
      </c>
      <c r="P63" s="1">
        <v>2</v>
      </c>
      <c r="Q63" s="1">
        <v>3</v>
      </c>
      <c r="R63" s="1">
        <v>2</v>
      </c>
      <c r="S63" s="1">
        <v>5</v>
      </c>
      <c r="T63" s="1">
        <v>3</v>
      </c>
      <c r="U63" s="1">
        <v>1</v>
      </c>
      <c r="V63" s="1">
        <v>5</v>
      </c>
      <c r="W63" s="1">
        <v>5</v>
      </c>
      <c r="X63" s="1">
        <v>1</v>
      </c>
      <c r="Y63" s="1">
        <v>1</v>
      </c>
      <c r="Z63" s="1">
        <v>1</v>
      </c>
      <c r="AA63" s="1">
        <v>4</v>
      </c>
      <c r="AB63" s="1">
        <v>5</v>
      </c>
      <c r="AC63" s="1">
        <v>2</v>
      </c>
      <c r="AD63" s="1">
        <v>1</v>
      </c>
      <c r="AE63" s="1">
        <v>5</v>
      </c>
      <c r="AF63" s="1">
        <v>3</v>
      </c>
      <c r="AG63" s="1">
        <v>1</v>
      </c>
      <c r="AH63" s="1">
        <v>4</v>
      </c>
      <c r="AI63" s="1">
        <v>2</v>
      </c>
      <c r="AJ63" s="1">
        <v>3</v>
      </c>
      <c r="AK63" s="1">
        <v>5</v>
      </c>
      <c r="AL63" s="1">
        <v>5</v>
      </c>
      <c r="AM63" s="1">
        <v>4</v>
      </c>
      <c r="AN63" s="1">
        <v>5</v>
      </c>
      <c r="AO63" s="1">
        <v>5</v>
      </c>
      <c r="AP63" s="1">
        <v>5</v>
      </c>
      <c r="AQ63" s="1">
        <v>5</v>
      </c>
      <c r="AR63" s="1">
        <v>5</v>
      </c>
      <c r="AS63" s="1">
        <v>3</v>
      </c>
      <c r="AT63" s="1">
        <v>5</v>
      </c>
      <c r="AU63" s="1">
        <v>4</v>
      </c>
      <c r="AV63" s="1">
        <v>4</v>
      </c>
      <c r="AW63" s="1">
        <v>4</v>
      </c>
      <c r="AX63" s="1">
        <v>3</v>
      </c>
      <c r="AY63" s="1">
        <v>2</v>
      </c>
      <c r="AZ63" s="1">
        <v>3</v>
      </c>
      <c r="BA63" s="1">
        <v>5</v>
      </c>
      <c r="BB63" s="1">
        <v>3</v>
      </c>
      <c r="BC63" s="1">
        <v>2</v>
      </c>
      <c r="BD63" s="1">
        <v>5</v>
      </c>
      <c r="BE63" s="1" t="s">
        <v>1782</v>
      </c>
      <c r="BF63" s="1" t="s">
        <v>1781</v>
      </c>
      <c r="BG63" s="1" t="s">
        <v>1780</v>
      </c>
      <c r="BH63" s="1" t="s">
        <v>1778</v>
      </c>
      <c r="BI63" s="1" t="s">
        <v>1783</v>
      </c>
      <c r="BJ63" s="1" t="s">
        <v>1779</v>
      </c>
      <c r="BK63" s="1" t="s">
        <v>1785</v>
      </c>
      <c r="BL63" s="1" t="s">
        <v>151</v>
      </c>
      <c r="BM63" s="1" t="s">
        <v>151</v>
      </c>
      <c r="BN63" s="1" t="s">
        <v>5</v>
      </c>
      <c r="BO63" s="1" t="s">
        <v>151</v>
      </c>
      <c r="BP63" s="1" t="s">
        <v>931</v>
      </c>
      <c r="BQ63" s="1" t="s">
        <v>1785</v>
      </c>
      <c r="BR63" s="1" t="s">
        <v>1785</v>
      </c>
      <c r="BS63" s="1" t="s">
        <v>151</v>
      </c>
      <c r="BT63" s="1" t="s">
        <v>151</v>
      </c>
      <c r="BU63" s="1" t="s">
        <v>151</v>
      </c>
      <c r="BV63" s="1" t="s">
        <v>1510</v>
      </c>
      <c r="BW63" s="1" t="s">
        <v>1841</v>
      </c>
      <c r="BX63" s="1" t="s">
        <v>1495</v>
      </c>
      <c r="BY63" s="1" t="s">
        <v>163</v>
      </c>
      <c r="BZ63" s="1" t="s">
        <v>170</v>
      </c>
      <c r="CA63" s="1" t="s">
        <v>177</v>
      </c>
      <c r="CB63" s="1" t="s">
        <v>183</v>
      </c>
      <c r="CC63" s="1" t="s">
        <v>345</v>
      </c>
      <c r="CD63" s="1" t="s">
        <v>204</v>
      </c>
      <c r="CE63" s="1" t="s">
        <v>714</v>
      </c>
      <c r="CF63" s="1" t="s">
        <v>208</v>
      </c>
      <c r="CG63" s="1" t="s">
        <v>214</v>
      </c>
    </row>
    <row r="64" spans="1:85" ht="12.75" x14ac:dyDescent="0.2">
      <c r="A64" s="14">
        <v>41978.409338831021</v>
      </c>
      <c r="B64" s="1">
        <v>3</v>
      </c>
      <c r="C64" s="1">
        <v>5</v>
      </c>
      <c r="D64" s="1">
        <v>4</v>
      </c>
      <c r="E64" s="1">
        <v>3</v>
      </c>
      <c r="F64" s="1">
        <v>3</v>
      </c>
      <c r="G64" s="1">
        <v>3</v>
      </c>
      <c r="H64" s="1">
        <v>5</v>
      </c>
      <c r="I64" s="1">
        <v>5</v>
      </c>
      <c r="J64" s="1">
        <v>2</v>
      </c>
      <c r="K64" s="1">
        <v>4</v>
      </c>
      <c r="L64" s="1">
        <v>4</v>
      </c>
      <c r="M64" s="1">
        <v>3</v>
      </c>
      <c r="N64" s="1">
        <v>3</v>
      </c>
      <c r="O64" s="1">
        <v>5</v>
      </c>
      <c r="P64" s="1">
        <v>5</v>
      </c>
      <c r="Q64" s="1">
        <v>5</v>
      </c>
      <c r="R64" s="1">
        <v>5</v>
      </c>
      <c r="S64" s="1">
        <v>4</v>
      </c>
      <c r="T64" s="1">
        <v>4</v>
      </c>
      <c r="U64" s="1">
        <v>4</v>
      </c>
      <c r="V64" s="1">
        <v>3</v>
      </c>
      <c r="W64" s="1">
        <v>2</v>
      </c>
      <c r="X64" s="1">
        <v>1</v>
      </c>
      <c r="Y64" s="1">
        <v>5</v>
      </c>
      <c r="Z64" s="1">
        <v>2</v>
      </c>
      <c r="AA64" s="1">
        <v>3</v>
      </c>
      <c r="AB64" s="1">
        <v>3</v>
      </c>
      <c r="AC64" s="1">
        <v>3</v>
      </c>
      <c r="AD64" s="1">
        <v>2</v>
      </c>
      <c r="AE64" s="1">
        <v>3</v>
      </c>
      <c r="AF64" s="1">
        <v>3</v>
      </c>
      <c r="AG64" s="1">
        <v>5</v>
      </c>
      <c r="AH64" s="1">
        <v>5</v>
      </c>
      <c r="AI64" s="1">
        <v>2</v>
      </c>
      <c r="AJ64" s="1">
        <v>3</v>
      </c>
      <c r="AK64" s="1">
        <v>5</v>
      </c>
      <c r="AL64" s="1">
        <v>5</v>
      </c>
      <c r="AM64" s="1">
        <v>2</v>
      </c>
      <c r="AN64" s="1">
        <v>2</v>
      </c>
      <c r="AO64" s="1">
        <v>3</v>
      </c>
      <c r="AP64" s="1">
        <v>5</v>
      </c>
      <c r="AQ64" s="1">
        <v>4</v>
      </c>
      <c r="AR64" s="1">
        <v>2</v>
      </c>
      <c r="AS64" s="1">
        <v>2</v>
      </c>
      <c r="AT64" s="1">
        <v>4</v>
      </c>
      <c r="AU64" s="1">
        <v>2</v>
      </c>
      <c r="AV64" s="1">
        <v>3</v>
      </c>
      <c r="AW64" s="1">
        <v>5</v>
      </c>
      <c r="AX64" s="1">
        <v>4</v>
      </c>
      <c r="AY64" s="1">
        <v>5</v>
      </c>
      <c r="AZ64" s="1">
        <v>4</v>
      </c>
      <c r="BA64" s="1">
        <v>2</v>
      </c>
      <c r="BB64" s="1">
        <v>2</v>
      </c>
      <c r="BC64" s="1">
        <v>4</v>
      </c>
      <c r="BD64" s="1">
        <v>2</v>
      </c>
      <c r="BE64" s="1" t="s">
        <v>1779</v>
      </c>
      <c r="BF64" s="1" t="s">
        <v>1781</v>
      </c>
      <c r="BG64" s="1" t="s">
        <v>1780</v>
      </c>
      <c r="BH64" s="1" t="s">
        <v>1782</v>
      </c>
      <c r="BI64" s="1" t="s">
        <v>1783</v>
      </c>
      <c r="BJ64" s="1" t="s">
        <v>1778</v>
      </c>
      <c r="BK64" s="1" t="s">
        <v>1785</v>
      </c>
      <c r="BL64" s="1" t="s">
        <v>1785</v>
      </c>
      <c r="BM64" s="1" t="s">
        <v>1785</v>
      </c>
      <c r="BN64" s="1" t="s">
        <v>151</v>
      </c>
      <c r="BO64" s="1" t="s">
        <v>151</v>
      </c>
      <c r="BP64" s="1" t="s">
        <v>1485</v>
      </c>
      <c r="BQ64" s="1" t="s">
        <v>151</v>
      </c>
      <c r="BR64" s="1" t="s">
        <v>151</v>
      </c>
      <c r="BS64" s="1" t="s">
        <v>151</v>
      </c>
      <c r="BT64" s="1" t="s">
        <v>151</v>
      </c>
      <c r="BU64" s="1" t="s">
        <v>151</v>
      </c>
      <c r="BV64" s="1" t="s">
        <v>150</v>
      </c>
      <c r="BW64" s="1" t="s">
        <v>1842</v>
      </c>
      <c r="BX64" s="1" t="s">
        <v>1495</v>
      </c>
      <c r="BY64" s="1" t="s">
        <v>162</v>
      </c>
      <c r="BZ64" s="1" t="s">
        <v>171</v>
      </c>
      <c r="CA64" s="1" t="s">
        <v>176</v>
      </c>
      <c r="CB64" s="1" t="s">
        <v>183</v>
      </c>
      <c r="CC64" s="1" t="s">
        <v>1843</v>
      </c>
      <c r="CD64" s="1" t="s">
        <v>204</v>
      </c>
      <c r="CE64" s="1" t="s">
        <v>153</v>
      </c>
      <c r="CF64" s="1" t="s">
        <v>208</v>
      </c>
      <c r="CG64" s="1" t="s">
        <v>214</v>
      </c>
    </row>
    <row r="65" spans="1:85" ht="12.75" x14ac:dyDescent="0.2">
      <c r="A65" s="14">
        <v>41978.41816188657</v>
      </c>
      <c r="B65" s="1">
        <v>3</v>
      </c>
      <c r="C65" s="1">
        <v>5</v>
      </c>
      <c r="D65" s="1">
        <v>3</v>
      </c>
      <c r="E65" s="1">
        <v>1</v>
      </c>
      <c r="F65" s="1">
        <v>5</v>
      </c>
      <c r="G65" s="1">
        <v>1</v>
      </c>
      <c r="H65" s="1">
        <v>4</v>
      </c>
      <c r="I65" s="1">
        <v>3</v>
      </c>
      <c r="J65" s="1">
        <v>5</v>
      </c>
      <c r="K65" s="1">
        <v>1</v>
      </c>
      <c r="L65" s="1">
        <v>1</v>
      </c>
      <c r="M65" s="1">
        <v>1</v>
      </c>
      <c r="N65" s="1">
        <v>1</v>
      </c>
      <c r="O65" s="1">
        <v>3</v>
      </c>
      <c r="P65" s="1">
        <v>1</v>
      </c>
      <c r="Q65" s="1">
        <v>1</v>
      </c>
      <c r="R65" s="1">
        <v>3</v>
      </c>
      <c r="S65" s="1">
        <v>5</v>
      </c>
      <c r="T65" s="1">
        <v>1</v>
      </c>
      <c r="U65" s="1">
        <v>1</v>
      </c>
      <c r="V65" s="1">
        <v>4</v>
      </c>
      <c r="W65" s="1">
        <v>5</v>
      </c>
      <c r="X65" s="1">
        <v>1</v>
      </c>
      <c r="Y65" s="1">
        <v>5</v>
      </c>
      <c r="Z65" s="1">
        <v>5</v>
      </c>
      <c r="AA65" s="1">
        <v>5</v>
      </c>
      <c r="AB65" s="1">
        <v>5</v>
      </c>
      <c r="AC65" s="1">
        <v>5</v>
      </c>
      <c r="AD65" s="1">
        <v>5</v>
      </c>
      <c r="AE65" s="1">
        <v>5</v>
      </c>
      <c r="AF65" s="1">
        <v>5</v>
      </c>
      <c r="AG65" s="1">
        <v>5</v>
      </c>
      <c r="AH65" s="1">
        <v>5</v>
      </c>
      <c r="AI65" s="1">
        <v>5</v>
      </c>
      <c r="AJ65" s="1">
        <v>5</v>
      </c>
      <c r="AK65" s="1">
        <v>5</v>
      </c>
      <c r="AL65" s="1">
        <v>5</v>
      </c>
      <c r="AM65" s="1">
        <v>3</v>
      </c>
      <c r="AN65" s="1">
        <v>5</v>
      </c>
      <c r="AO65" s="1">
        <v>5</v>
      </c>
      <c r="AP65" s="1">
        <v>5</v>
      </c>
      <c r="AQ65" s="1">
        <v>5</v>
      </c>
      <c r="AR65" s="1">
        <v>5</v>
      </c>
      <c r="AS65" s="1">
        <v>5</v>
      </c>
      <c r="AT65" s="1">
        <v>5</v>
      </c>
      <c r="AU65" s="1">
        <v>5</v>
      </c>
      <c r="AV65" s="1">
        <v>3</v>
      </c>
      <c r="AW65" s="1">
        <v>5</v>
      </c>
      <c r="AX65" s="1">
        <v>5</v>
      </c>
      <c r="AY65" s="1">
        <v>5</v>
      </c>
      <c r="AZ65" s="1">
        <v>1</v>
      </c>
      <c r="BA65" s="1">
        <v>5</v>
      </c>
      <c r="BB65" s="1">
        <v>1</v>
      </c>
      <c r="BC65" s="1">
        <v>5</v>
      </c>
      <c r="BD65" s="1">
        <v>5</v>
      </c>
      <c r="BE65" s="1" t="s">
        <v>1778</v>
      </c>
      <c r="BF65" s="1" t="s">
        <v>1779</v>
      </c>
      <c r="BG65" s="1" t="s">
        <v>1782</v>
      </c>
      <c r="BH65" s="1" t="s">
        <v>1783</v>
      </c>
      <c r="BI65" s="1" t="s">
        <v>1781</v>
      </c>
      <c r="BJ65" s="1" t="s">
        <v>1780</v>
      </c>
      <c r="BK65" s="1" t="s">
        <v>931</v>
      </c>
      <c r="BL65" s="1" t="s">
        <v>1785</v>
      </c>
      <c r="BM65" s="1" t="s">
        <v>151</v>
      </c>
      <c r="BN65" s="1" t="s">
        <v>151</v>
      </c>
      <c r="BO65" s="1" t="s">
        <v>151</v>
      </c>
      <c r="BP65" s="1" t="s">
        <v>151</v>
      </c>
      <c r="BQ65" s="1" t="s">
        <v>5</v>
      </c>
      <c r="BR65" s="1" t="s">
        <v>1785</v>
      </c>
      <c r="BS65" s="1" t="s">
        <v>1785</v>
      </c>
      <c r="BT65" s="1" t="s">
        <v>1785</v>
      </c>
      <c r="BU65" s="1" t="s">
        <v>151</v>
      </c>
      <c r="BV65" s="1" t="s">
        <v>150</v>
      </c>
      <c r="BW65" s="1" t="s">
        <v>1488</v>
      </c>
      <c r="BX65" s="1" t="s">
        <v>1573</v>
      </c>
      <c r="BY65" s="1" t="s">
        <v>162</v>
      </c>
      <c r="BZ65" s="1" t="s">
        <v>169</v>
      </c>
      <c r="CA65" s="1" t="s">
        <v>179</v>
      </c>
      <c r="CB65" s="1" t="s">
        <v>183</v>
      </c>
      <c r="CC65" s="1" t="s">
        <v>1844</v>
      </c>
      <c r="CD65" s="1" t="s">
        <v>192</v>
      </c>
      <c r="CE65" s="1" t="s">
        <v>1802</v>
      </c>
      <c r="CF65" s="1" t="s">
        <v>870</v>
      </c>
      <c r="CG65" s="1" t="s">
        <v>214</v>
      </c>
    </row>
    <row r="66" spans="1:85" ht="12.75" x14ac:dyDescent="0.2">
      <c r="A66" s="14">
        <v>41978.42249657408</v>
      </c>
      <c r="B66" s="1">
        <v>3</v>
      </c>
      <c r="C66" s="1">
        <v>5</v>
      </c>
      <c r="D66" s="1">
        <v>5</v>
      </c>
      <c r="E66" s="1">
        <v>3</v>
      </c>
      <c r="F66" s="1">
        <v>5</v>
      </c>
      <c r="G66" s="1">
        <v>2</v>
      </c>
      <c r="H66" s="1">
        <v>3</v>
      </c>
      <c r="I66" s="1">
        <v>1</v>
      </c>
      <c r="J66" s="1">
        <v>4</v>
      </c>
      <c r="K66" s="1">
        <v>5</v>
      </c>
      <c r="L66" s="1">
        <v>3</v>
      </c>
      <c r="M66" s="1">
        <v>2</v>
      </c>
      <c r="N66" s="1">
        <v>3</v>
      </c>
      <c r="O66" s="1">
        <v>5</v>
      </c>
      <c r="P66" s="1">
        <v>4</v>
      </c>
      <c r="Q66" s="1">
        <v>4</v>
      </c>
      <c r="R66" s="1">
        <v>4</v>
      </c>
      <c r="S66" s="1">
        <v>5</v>
      </c>
      <c r="T66" s="1">
        <v>2</v>
      </c>
      <c r="U66" s="1">
        <v>4</v>
      </c>
      <c r="V66" s="1">
        <v>5</v>
      </c>
      <c r="W66" s="1">
        <v>5</v>
      </c>
      <c r="X66" s="1">
        <v>4</v>
      </c>
      <c r="Y66" s="1">
        <v>5</v>
      </c>
      <c r="Z66" s="1">
        <v>5</v>
      </c>
      <c r="AA66" s="1">
        <v>5</v>
      </c>
      <c r="AB66" s="1">
        <v>4</v>
      </c>
      <c r="AC66" s="1">
        <v>5</v>
      </c>
      <c r="AD66" s="1">
        <v>5</v>
      </c>
      <c r="AE66" s="1">
        <v>4</v>
      </c>
      <c r="AF66" s="1">
        <v>5</v>
      </c>
      <c r="AG66" s="1">
        <v>5</v>
      </c>
      <c r="AH66" s="1">
        <v>5</v>
      </c>
      <c r="AI66" s="1">
        <v>3</v>
      </c>
      <c r="AJ66" s="1">
        <v>4</v>
      </c>
      <c r="AK66" s="1">
        <v>5</v>
      </c>
      <c r="AL66" s="1">
        <v>5</v>
      </c>
      <c r="AM66" s="1">
        <v>5</v>
      </c>
      <c r="AN66" s="1">
        <v>5</v>
      </c>
      <c r="AO66" s="1">
        <v>4</v>
      </c>
      <c r="AP66" s="1">
        <v>4</v>
      </c>
      <c r="AQ66" s="1">
        <v>4</v>
      </c>
      <c r="AR66" s="1">
        <v>5</v>
      </c>
      <c r="AS66" s="1">
        <v>5</v>
      </c>
      <c r="AT66" s="1">
        <v>5</v>
      </c>
      <c r="AU66" s="1">
        <v>3</v>
      </c>
      <c r="AV66" s="1">
        <v>4</v>
      </c>
      <c r="AW66" s="1">
        <v>5</v>
      </c>
      <c r="AX66" s="1">
        <v>4</v>
      </c>
      <c r="AY66" s="1">
        <v>4</v>
      </c>
      <c r="AZ66" s="1">
        <v>4</v>
      </c>
      <c r="BA66" s="1">
        <v>5</v>
      </c>
      <c r="BB66" s="1">
        <v>4</v>
      </c>
      <c r="BC66" s="1">
        <v>5</v>
      </c>
      <c r="BD66" s="1">
        <v>5</v>
      </c>
      <c r="BE66" s="1" t="s">
        <v>1782</v>
      </c>
      <c r="BF66" s="1" t="s">
        <v>1780</v>
      </c>
      <c r="BG66" s="1" t="s">
        <v>1779</v>
      </c>
      <c r="BH66" s="1" t="s">
        <v>1778</v>
      </c>
      <c r="BI66" s="1" t="s">
        <v>1781</v>
      </c>
      <c r="BJ66" s="1" t="s">
        <v>1783</v>
      </c>
      <c r="BK66" s="1" t="s">
        <v>151</v>
      </c>
      <c r="BL66" s="1" t="s">
        <v>151</v>
      </c>
      <c r="BM66" s="1" t="s">
        <v>151</v>
      </c>
      <c r="BN66" s="1" t="s">
        <v>151</v>
      </c>
      <c r="BO66" s="1" t="s">
        <v>151</v>
      </c>
      <c r="BP66" s="1" t="s">
        <v>151</v>
      </c>
      <c r="BQ66" s="1" t="s">
        <v>151</v>
      </c>
      <c r="BR66" s="1" t="s">
        <v>151</v>
      </c>
      <c r="BS66" s="1" t="s">
        <v>151</v>
      </c>
      <c r="BT66" s="1" t="s">
        <v>931</v>
      </c>
      <c r="BU66" s="1" t="s">
        <v>151</v>
      </c>
      <c r="BV66" s="1" t="s">
        <v>1571</v>
      </c>
      <c r="BW66" s="1" t="s">
        <v>923</v>
      </c>
      <c r="BX66" s="1" t="s">
        <v>1845</v>
      </c>
      <c r="BY66" s="1" t="s">
        <v>162</v>
      </c>
      <c r="BZ66" s="1" t="s">
        <v>172</v>
      </c>
      <c r="CA66" s="1" t="s">
        <v>177</v>
      </c>
      <c r="CB66" s="1" t="s">
        <v>183</v>
      </c>
      <c r="CC66" s="1" t="s">
        <v>1846</v>
      </c>
      <c r="CD66" s="1" t="s">
        <v>202</v>
      </c>
      <c r="CE66" s="1" t="s">
        <v>1161</v>
      </c>
      <c r="CF66" s="1" t="s">
        <v>208</v>
      </c>
      <c r="CG66" s="1" t="s">
        <v>214</v>
      </c>
    </row>
    <row r="67" spans="1:85" ht="12.75" x14ac:dyDescent="0.2">
      <c r="A67" s="14">
        <v>41978.42603850695</v>
      </c>
      <c r="B67" s="1">
        <v>3</v>
      </c>
      <c r="C67" s="1">
        <v>5</v>
      </c>
      <c r="D67" s="1">
        <v>4</v>
      </c>
      <c r="E67" s="1">
        <v>1</v>
      </c>
      <c r="F67" s="1">
        <v>5</v>
      </c>
      <c r="G67" s="1">
        <v>4</v>
      </c>
      <c r="H67" s="1">
        <v>3</v>
      </c>
      <c r="I67" s="1">
        <v>3</v>
      </c>
      <c r="J67" s="1">
        <v>5</v>
      </c>
      <c r="K67" s="1">
        <v>2</v>
      </c>
      <c r="L67" s="1">
        <v>4</v>
      </c>
      <c r="M67" s="1">
        <v>2</v>
      </c>
      <c r="N67" s="1">
        <v>3</v>
      </c>
      <c r="O67" s="1">
        <v>4</v>
      </c>
      <c r="P67" s="1">
        <v>3</v>
      </c>
      <c r="Q67" s="1">
        <v>4</v>
      </c>
      <c r="R67" s="1">
        <v>4</v>
      </c>
      <c r="S67" s="1">
        <v>5</v>
      </c>
      <c r="T67" s="1">
        <v>2</v>
      </c>
      <c r="U67" s="1">
        <v>2</v>
      </c>
      <c r="V67" s="1">
        <v>5</v>
      </c>
      <c r="W67" s="1">
        <v>4</v>
      </c>
      <c r="X67" s="1">
        <v>5</v>
      </c>
      <c r="Y67" s="1">
        <v>2</v>
      </c>
      <c r="Z67" s="1">
        <v>4</v>
      </c>
      <c r="AA67" s="1">
        <v>3</v>
      </c>
      <c r="AB67" s="1">
        <v>5</v>
      </c>
      <c r="AC67" s="1">
        <v>2</v>
      </c>
      <c r="AD67" s="1">
        <v>3</v>
      </c>
      <c r="AE67" s="1">
        <v>3</v>
      </c>
      <c r="AF67" s="1">
        <v>3</v>
      </c>
      <c r="AG67" s="1">
        <v>4</v>
      </c>
      <c r="AH67" s="1">
        <v>3</v>
      </c>
      <c r="AI67" s="1">
        <v>4</v>
      </c>
      <c r="AJ67" s="1">
        <v>2</v>
      </c>
      <c r="AK67" s="1">
        <v>4</v>
      </c>
      <c r="AL67" s="1">
        <v>5</v>
      </c>
      <c r="AM67" s="1">
        <v>1</v>
      </c>
      <c r="AN67" s="1">
        <v>5</v>
      </c>
      <c r="AO67" s="1">
        <v>3</v>
      </c>
      <c r="AP67" s="1">
        <v>4</v>
      </c>
      <c r="AQ67" s="1">
        <v>2</v>
      </c>
      <c r="AR67" s="1">
        <v>5</v>
      </c>
      <c r="AS67" s="1">
        <v>2</v>
      </c>
      <c r="AT67" s="1">
        <v>4</v>
      </c>
      <c r="AU67" s="1">
        <v>1</v>
      </c>
      <c r="AV67" s="1">
        <v>3</v>
      </c>
      <c r="AW67" s="1">
        <v>4</v>
      </c>
      <c r="AX67" s="1">
        <v>4</v>
      </c>
      <c r="AY67" s="1">
        <v>2</v>
      </c>
      <c r="AZ67" s="1">
        <v>3</v>
      </c>
      <c r="BA67" s="1">
        <v>5</v>
      </c>
      <c r="BB67" s="1">
        <v>1</v>
      </c>
      <c r="BC67" s="1">
        <v>3</v>
      </c>
      <c r="BD67" s="1">
        <v>5</v>
      </c>
      <c r="BE67" s="1" t="s">
        <v>1781</v>
      </c>
      <c r="BF67" s="1" t="s">
        <v>1778</v>
      </c>
      <c r="BG67" s="1" t="s">
        <v>1783</v>
      </c>
      <c r="BH67" s="1" t="s">
        <v>1779</v>
      </c>
      <c r="BI67" s="1" t="s">
        <v>1780</v>
      </c>
      <c r="BJ67" s="1" t="s">
        <v>1782</v>
      </c>
      <c r="BK67" s="1" t="s">
        <v>1785</v>
      </c>
      <c r="BL67" s="1" t="s">
        <v>151</v>
      </c>
      <c r="BM67" s="1" t="s">
        <v>151</v>
      </c>
      <c r="BN67" s="1" t="s">
        <v>151</v>
      </c>
      <c r="BO67" s="1" t="s">
        <v>151</v>
      </c>
      <c r="BP67" s="1" t="s">
        <v>1785</v>
      </c>
      <c r="BQ67" s="1" t="s">
        <v>1785</v>
      </c>
      <c r="BR67" s="1" t="s">
        <v>151</v>
      </c>
      <c r="BS67" s="1" t="s">
        <v>151</v>
      </c>
      <c r="BT67" s="1" t="s">
        <v>151</v>
      </c>
      <c r="BU67" s="1" t="s">
        <v>151</v>
      </c>
      <c r="BV67" s="1" t="s">
        <v>1498</v>
      </c>
      <c r="BW67" s="1" t="s">
        <v>1488</v>
      </c>
      <c r="BX67" s="1" t="s">
        <v>1495</v>
      </c>
      <c r="BY67" s="1" t="s">
        <v>162</v>
      </c>
      <c r="BZ67" s="1" t="s">
        <v>170</v>
      </c>
      <c r="CA67" s="1" t="s">
        <v>176</v>
      </c>
      <c r="CB67" s="1" t="s">
        <v>183</v>
      </c>
      <c r="CC67" s="1" t="s">
        <v>548</v>
      </c>
      <c r="CD67" s="1" t="s">
        <v>204</v>
      </c>
      <c r="CE67" s="1" t="s">
        <v>405</v>
      </c>
      <c r="CF67" s="1" t="s">
        <v>208</v>
      </c>
      <c r="CG67" s="1" t="s">
        <v>214</v>
      </c>
    </row>
    <row r="68" spans="1:85" ht="12.75" x14ac:dyDescent="0.2">
      <c r="A68" s="14">
        <v>41978.439310439811</v>
      </c>
      <c r="B68" s="1">
        <v>3</v>
      </c>
      <c r="C68" s="1">
        <v>5</v>
      </c>
      <c r="D68" s="1">
        <v>3</v>
      </c>
      <c r="E68" s="1">
        <v>2</v>
      </c>
      <c r="F68" s="1">
        <v>5</v>
      </c>
      <c r="G68" s="1">
        <v>3</v>
      </c>
      <c r="H68" s="1">
        <v>4</v>
      </c>
      <c r="I68" s="1">
        <v>3</v>
      </c>
      <c r="J68" s="1">
        <v>3</v>
      </c>
      <c r="K68" s="1">
        <v>3</v>
      </c>
      <c r="L68" s="1">
        <v>3</v>
      </c>
      <c r="M68" s="1">
        <v>3</v>
      </c>
      <c r="N68" s="1">
        <v>2</v>
      </c>
      <c r="O68" s="1">
        <v>5</v>
      </c>
      <c r="P68" s="1">
        <v>2</v>
      </c>
      <c r="Q68" s="1">
        <v>4</v>
      </c>
      <c r="R68" s="1">
        <v>4</v>
      </c>
      <c r="S68" s="1">
        <v>4</v>
      </c>
      <c r="T68" s="1">
        <v>2</v>
      </c>
      <c r="U68" s="1">
        <v>2</v>
      </c>
      <c r="V68" s="1">
        <v>4</v>
      </c>
      <c r="W68" s="1">
        <v>5</v>
      </c>
      <c r="X68" s="1">
        <v>5</v>
      </c>
      <c r="Y68" s="1">
        <v>5</v>
      </c>
      <c r="Z68" s="1">
        <v>5</v>
      </c>
      <c r="AA68" s="1">
        <v>5</v>
      </c>
      <c r="AB68" s="1">
        <v>5</v>
      </c>
      <c r="AC68" s="1">
        <v>5</v>
      </c>
      <c r="AD68" s="1">
        <v>5</v>
      </c>
      <c r="AE68" s="1">
        <v>5</v>
      </c>
      <c r="AF68" s="1">
        <v>5</v>
      </c>
      <c r="AG68" s="1">
        <v>5</v>
      </c>
      <c r="AH68" s="1">
        <v>5</v>
      </c>
      <c r="AI68" s="1">
        <v>3</v>
      </c>
      <c r="AJ68" s="1">
        <v>4</v>
      </c>
      <c r="AK68" s="1">
        <v>5</v>
      </c>
      <c r="AL68" s="1">
        <v>4</v>
      </c>
      <c r="AM68" s="1">
        <v>2</v>
      </c>
      <c r="AN68" s="1">
        <v>5</v>
      </c>
      <c r="AO68" s="1">
        <v>3</v>
      </c>
      <c r="AP68" s="1">
        <v>4</v>
      </c>
      <c r="AQ68" s="1">
        <v>3</v>
      </c>
      <c r="AR68" s="1">
        <v>3</v>
      </c>
      <c r="AS68" s="1">
        <v>3</v>
      </c>
      <c r="AT68" s="1">
        <v>4</v>
      </c>
      <c r="AU68" s="1">
        <v>3</v>
      </c>
      <c r="AV68" s="1">
        <v>2</v>
      </c>
      <c r="AW68" s="1">
        <v>5</v>
      </c>
      <c r="AX68" s="1">
        <v>4</v>
      </c>
      <c r="AY68" s="1">
        <v>4</v>
      </c>
      <c r="AZ68" s="1">
        <v>5</v>
      </c>
      <c r="BA68" s="1">
        <v>4</v>
      </c>
      <c r="BB68" s="1">
        <v>1</v>
      </c>
      <c r="BC68" s="1">
        <v>1</v>
      </c>
      <c r="BD68" s="1">
        <v>3</v>
      </c>
      <c r="BE68" s="1" t="s">
        <v>1780</v>
      </c>
      <c r="BF68" s="1" t="s">
        <v>1781</v>
      </c>
      <c r="BG68" s="1" t="s">
        <v>1779</v>
      </c>
      <c r="BH68" s="1" t="s">
        <v>1778</v>
      </c>
      <c r="BI68" s="1" t="s">
        <v>1782</v>
      </c>
      <c r="BJ68" s="1" t="s">
        <v>1783</v>
      </c>
      <c r="BK68" s="1" t="s">
        <v>151</v>
      </c>
      <c r="BL68" s="1" t="s">
        <v>1785</v>
      </c>
      <c r="BM68" s="1" t="s">
        <v>1785</v>
      </c>
      <c r="BN68" s="1" t="s">
        <v>1785</v>
      </c>
      <c r="BO68" s="1" t="s">
        <v>1785</v>
      </c>
      <c r="BP68" s="1" t="s">
        <v>1785</v>
      </c>
      <c r="BQ68" s="1" t="s">
        <v>1485</v>
      </c>
      <c r="BR68" s="1" t="s">
        <v>1485</v>
      </c>
      <c r="BS68" s="1" t="s">
        <v>151</v>
      </c>
      <c r="BT68" s="1" t="s">
        <v>151</v>
      </c>
      <c r="BU68" s="1" t="s">
        <v>145</v>
      </c>
      <c r="BY68" s="1" t="s">
        <v>162</v>
      </c>
      <c r="BZ68" s="1" t="s">
        <v>171</v>
      </c>
      <c r="CA68" s="1" t="s">
        <v>176</v>
      </c>
      <c r="CB68" s="1" t="s">
        <v>183</v>
      </c>
      <c r="CC68" s="1" t="s">
        <v>1847</v>
      </c>
      <c r="CD68" s="1" t="s">
        <v>202</v>
      </c>
      <c r="CE68" s="1" t="s">
        <v>1848</v>
      </c>
      <c r="CF68" s="1" t="s">
        <v>208</v>
      </c>
      <c r="CG68" s="1" t="s">
        <v>214</v>
      </c>
    </row>
    <row r="69" spans="1:85" ht="12.75" x14ac:dyDescent="0.2">
      <c r="A69" s="14">
        <v>41978.441925891202</v>
      </c>
      <c r="B69" s="1">
        <v>4</v>
      </c>
      <c r="C69" s="1">
        <v>5</v>
      </c>
      <c r="D69" s="1">
        <v>5</v>
      </c>
      <c r="E69" s="1">
        <v>5</v>
      </c>
      <c r="F69" s="1">
        <v>4</v>
      </c>
      <c r="G69" s="1">
        <v>4</v>
      </c>
      <c r="H69" s="1">
        <v>4</v>
      </c>
      <c r="I69" s="1">
        <v>3</v>
      </c>
      <c r="J69" s="1">
        <v>4</v>
      </c>
      <c r="K69" s="1">
        <v>5</v>
      </c>
      <c r="L69" s="1">
        <v>4</v>
      </c>
      <c r="M69" s="1">
        <v>3</v>
      </c>
      <c r="N69" s="1">
        <v>3</v>
      </c>
      <c r="O69" s="1">
        <v>5</v>
      </c>
      <c r="P69" s="1">
        <v>4</v>
      </c>
      <c r="Q69" s="1">
        <v>5</v>
      </c>
      <c r="R69" s="1">
        <v>5</v>
      </c>
      <c r="S69" s="1">
        <v>5</v>
      </c>
      <c r="T69" s="1">
        <v>4</v>
      </c>
      <c r="U69" s="1">
        <v>5</v>
      </c>
      <c r="V69" s="1">
        <v>5</v>
      </c>
      <c r="W69" s="1">
        <v>4</v>
      </c>
      <c r="X69" s="1">
        <v>3</v>
      </c>
      <c r="Y69" s="1">
        <v>5</v>
      </c>
      <c r="Z69" s="1">
        <v>4</v>
      </c>
      <c r="AA69" s="1">
        <v>4</v>
      </c>
      <c r="AB69" s="1">
        <v>3</v>
      </c>
      <c r="AC69" s="1">
        <v>4</v>
      </c>
      <c r="AD69" s="1">
        <v>4</v>
      </c>
      <c r="AE69" s="1">
        <v>4</v>
      </c>
      <c r="AF69" s="1">
        <v>4</v>
      </c>
      <c r="AG69" s="1">
        <v>2</v>
      </c>
      <c r="AH69" s="1">
        <v>4</v>
      </c>
      <c r="AI69" s="1">
        <v>5</v>
      </c>
      <c r="AJ69" s="1">
        <v>4</v>
      </c>
      <c r="AK69" s="1">
        <v>5</v>
      </c>
      <c r="AL69" s="1">
        <v>5</v>
      </c>
      <c r="AM69" s="1">
        <v>5</v>
      </c>
      <c r="AN69" s="1">
        <v>5</v>
      </c>
      <c r="AO69" s="1">
        <v>4</v>
      </c>
      <c r="AP69" s="1">
        <v>4</v>
      </c>
      <c r="AQ69" s="1">
        <v>4</v>
      </c>
      <c r="AR69" s="1">
        <v>3</v>
      </c>
      <c r="AS69" s="1">
        <v>5</v>
      </c>
      <c r="AT69" s="1">
        <v>4</v>
      </c>
      <c r="AU69" s="1">
        <v>4</v>
      </c>
      <c r="AV69" s="1">
        <v>4</v>
      </c>
      <c r="AW69" s="1">
        <v>4</v>
      </c>
      <c r="AX69" s="1">
        <v>4</v>
      </c>
      <c r="AY69" s="1">
        <v>4</v>
      </c>
      <c r="AZ69" s="1">
        <v>4</v>
      </c>
      <c r="BA69" s="1">
        <v>5</v>
      </c>
      <c r="BB69" s="1">
        <v>3</v>
      </c>
      <c r="BC69" s="1">
        <v>5</v>
      </c>
      <c r="BD69" s="1">
        <v>5</v>
      </c>
      <c r="BE69" s="1" t="s">
        <v>1778</v>
      </c>
      <c r="BF69" s="1" t="s">
        <v>1782</v>
      </c>
      <c r="BG69" s="1" t="s">
        <v>1783</v>
      </c>
      <c r="BH69" s="1" t="s">
        <v>1781</v>
      </c>
      <c r="BI69" s="1" t="s">
        <v>1780</v>
      </c>
      <c r="BJ69" s="1" t="s">
        <v>1779</v>
      </c>
      <c r="BK69" s="1" t="s">
        <v>151</v>
      </c>
      <c r="BL69" s="1" t="s">
        <v>151</v>
      </c>
      <c r="BM69" s="1" t="s">
        <v>151</v>
      </c>
      <c r="BN69" s="1" t="s">
        <v>151</v>
      </c>
      <c r="BO69" s="1" t="s">
        <v>151</v>
      </c>
      <c r="BP69" s="1" t="s">
        <v>1785</v>
      </c>
      <c r="BQ69" s="1" t="s">
        <v>151</v>
      </c>
      <c r="BR69" s="1" t="s">
        <v>151</v>
      </c>
      <c r="BS69" s="1" t="s">
        <v>151</v>
      </c>
      <c r="BT69" s="1" t="s">
        <v>151</v>
      </c>
      <c r="BU69" s="1" t="s">
        <v>151</v>
      </c>
      <c r="BV69" s="1" t="s">
        <v>150</v>
      </c>
      <c r="BW69" s="1" t="s">
        <v>923</v>
      </c>
      <c r="BX69" s="1" t="s">
        <v>906</v>
      </c>
      <c r="BY69" s="1" t="s">
        <v>162</v>
      </c>
      <c r="BZ69" s="1" t="s">
        <v>171</v>
      </c>
      <c r="CA69" s="1" t="s">
        <v>177</v>
      </c>
      <c r="CB69" s="1" t="s">
        <v>183</v>
      </c>
      <c r="CC69" s="1" t="s">
        <v>301</v>
      </c>
      <c r="CD69" s="1" t="s">
        <v>1849</v>
      </c>
      <c r="CE69" s="1" t="s">
        <v>1850</v>
      </c>
      <c r="CF69" s="1" t="s">
        <v>208</v>
      </c>
      <c r="CG69" s="1" t="s">
        <v>214</v>
      </c>
    </row>
    <row r="70" spans="1:85" ht="12.75" x14ac:dyDescent="0.2">
      <c r="A70" s="14">
        <v>41978.444676597224</v>
      </c>
      <c r="B70" s="1">
        <v>2</v>
      </c>
      <c r="C70" s="1">
        <v>4</v>
      </c>
      <c r="D70" s="1">
        <v>3</v>
      </c>
      <c r="E70" s="1">
        <v>1</v>
      </c>
      <c r="F70" s="1">
        <v>5</v>
      </c>
      <c r="G70" s="1">
        <v>4</v>
      </c>
      <c r="H70" s="1">
        <v>5</v>
      </c>
      <c r="I70" s="1">
        <v>5</v>
      </c>
      <c r="J70" s="1">
        <v>2</v>
      </c>
      <c r="K70" s="1">
        <v>2</v>
      </c>
      <c r="L70" s="1">
        <v>1</v>
      </c>
      <c r="M70" s="1">
        <v>1</v>
      </c>
      <c r="N70" s="1">
        <v>2</v>
      </c>
      <c r="O70" s="1">
        <v>4</v>
      </c>
      <c r="P70" s="1">
        <v>5</v>
      </c>
      <c r="Q70" s="1">
        <v>5</v>
      </c>
      <c r="R70" s="1">
        <v>3</v>
      </c>
      <c r="S70" s="1">
        <v>5</v>
      </c>
      <c r="T70" s="1">
        <v>2</v>
      </c>
      <c r="U70" s="1">
        <v>4</v>
      </c>
      <c r="V70" s="1">
        <v>5</v>
      </c>
      <c r="W70" s="1">
        <v>4</v>
      </c>
      <c r="X70" s="1">
        <v>2</v>
      </c>
      <c r="Y70" s="1">
        <v>4</v>
      </c>
      <c r="Z70" s="1">
        <v>5</v>
      </c>
      <c r="AA70" s="1">
        <v>5</v>
      </c>
      <c r="AB70" s="1">
        <v>4</v>
      </c>
      <c r="AC70" s="1">
        <v>4</v>
      </c>
      <c r="AD70" s="1">
        <v>4</v>
      </c>
      <c r="AE70" s="1">
        <v>4</v>
      </c>
      <c r="AF70" s="1">
        <v>4</v>
      </c>
      <c r="AG70" s="1">
        <v>4</v>
      </c>
      <c r="AH70" s="1">
        <v>5</v>
      </c>
      <c r="AI70" s="1">
        <v>3</v>
      </c>
      <c r="AJ70" s="1">
        <v>2</v>
      </c>
      <c r="AK70" s="1">
        <v>4</v>
      </c>
      <c r="AL70" s="1">
        <v>3</v>
      </c>
      <c r="AM70" s="1">
        <v>1</v>
      </c>
      <c r="AN70" s="1">
        <v>5</v>
      </c>
      <c r="AO70" s="1">
        <v>4</v>
      </c>
      <c r="AP70" s="1">
        <v>4</v>
      </c>
      <c r="AQ70" s="1">
        <v>4</v>
      </c>
      <c r="AR70" s="1">
        <v>1</v>
      </c>
      <c r="AS70" s="1">
        <v>2</v>
      </c>
      <c r="AT70" s="1">
        <v>3</v>
      </c>
      <c r="AU70" s="1">
        <v>4</v>
      </c>
      <c r="AV70" s="1">
        <v>2</v>
      </c>
      <c r="AW70" s="1">
        <v>3</v>
      </c>
      <c r="AX70" s="1">
        <v>5</v>
      </c>
      <c r="AY70" s="1">
        <v>5</v>
      </c>
      <c r="AZ70" s="1">
        <v>2</v>
      </c>
      <c r="BA70" s="1">
        <v>5</v>
      </c>
      <c r="BB70" s="1">
        <v>4</v>
      </c>
      <c r="BC70" s="1">
        <v>4</v>
      </c>
      <c r="BD70" s="1">
        <v>5</v>
      </c>
      <c r="BE70" s="1" t="s">
        <v>1782</v>
      </c>
      <c r="BF70" s="1" t="s">
        <v>1778</v>
      </c>
      <c r="BG70" s="1" t="s">
        <v>1780</v>
      </c>
      <c r="BH70" s="1" t="s">
        <v>1779</v>
      </c>
      <c r="BI70" s="1" t="s">
        <v>1781</v>
      </c>
      <c r="BJ70" s="1" t="s">
        <v>5</v>
      </c>
      <c r="BK70" s="1" t="s">
        <v>1785</v>
      </c>
      <c r="BL70" s="1" t="s">
        <v>1785</v>
      </c>
      <c r="BM70" s="1" t="s">
        <v>151</v>
      </c>
      <c r="BN70" s="1" t="s">
        <v>151</v>
      </c>
      <c r="BO70" s="1" t="s">
        <v>151</v>
      </c>
      <c r="BP70" s="1" t="s">
        <v>151</v>
      </c>
      <c r="BQ70" s="1" t="s">
        <v>1785</v>
      </c>
      <c r="BR70" s="1" t="s">
        <v>1785</v>
      </c>
      <c r="BS70" s="1" t="s">
        <v>1785</v>
      </c>
      <c r="BT70" s="1" t="s">
        <v>151</v>
      </c>
      <c r="BU70" s="1" t="s">
        <v>931</v>
      </c>
      <c r="BY70" s="1" t="s">
        <v>163</v>
      </c>
      <c r="BZ70" s="1" t="s">
        <v>171</v>
      </c>
      <c r="CA70" s="1" t="s">
        <v>176</v>
      </c>
      <c r="CB70" s="1" t="s">
        <v>183</v>
      </c>
      <c r="CD70" s="1" t="s">
        <v>1851</v>
      </c>
      <c r="CE70" s="1" t="s">
        <v>1852</v>
      </c>
      <c r="CF70" s="1" t="s">
        <v>208</v>
      </c>
      <c r="CG70" s="1" t="s">
        <v>214</v>
      </c>
    </row>
    <row r="71" spans="1:85" ht="12.75" x14ac:dyDescent="0.2">
      <c r="A71" s="14">
        <v>41978.445875381942</v>
      </c>
      <c r="B71" s="1">
        <v>4</v>
      </c>
      <c r="C71" s="1">
        <v>5</v>
      </c>
      <c r="D71" s="1">
        <v>5</v>
      </c>
      <c r="E71" s="1">
        <v>3</v>
      </c>
      <c r="F71" s="1">
        <v>5</v>
      </c>
      <c r="G71" s="1">
        <v>3</v>
      </c>
      <c r="H71" s="1">
        <v>4</v>
      </c>
      <c r="I71" s="1">
        <v>5</v>
      </c>
      <c r="J71" s="1">
        <v>4</v>
      </c>
      <c r="K71" s="1">
        <v>4</v>
      </c>
      <c r="L71" s="1">
        <v>5</v>
      </c>
      <c r="M71" s="1">
        <v>5</v>
      </c>
      <c r="N71" s="1">
        <v>3</v>
      </c>
      <c r="O71" s="1">
        <v>2</v>
      </c>
      <c r="P71" s="1">
        <v>2</v>
      </c>
      <c r="Q71" s="1">
        <v>5</v>
      </c>
      <c r="R71" s="1">
        <v>3</v>
      </c>
      <c r="S71" s="1">
        <v>5</v>
      </c>
      <c r="T71" s="1">
        <v>2</v>
      </c>
      <c r="U71" s="1">
        <v>1</v>
      </c>
      <c r="V71" s="1">
        <v>5</v>
      </c>
      <c r="W71" s="1">
        <v>5</v>
      </c>
      <c r="X71" s="1">
        <v>4</v>
      </c>
      <c r="Y71" s="1">
        <v>5</v>
      </c>
      <c r="Z71" s="1">
        <v>4</v>
      </c>
      <c r="AA71" s="1">
        <v>4</v>
      </c>
      <c r="AB71" s="1">
        <v>4</v>
      </c>
      <c r="AC71" s="1">
        <v>4</v>
      </c>
      <c r="AD71" s="1">
        <v>3</v>
      </c>
      <c r="AE71" s="1">
        <v>4</v>
      </c>
      <c r="AF71" s="1">
        <v>5</v>
      </c>
      <c r="AG71" s="1">
        <v>5</v>
      </c>
      <c r="AH71" s="1">
        <v>5</v>
      </c>
      <c r="AI71" s="1">
        <v>4</v>
      </c>
      <c r="AJ71" s="1">
        <v>4</v>
      </c>
      <c r="AK71" s="1">
        <v>5</v>
      </c>
      <c r="AL71" s="1">
        <v>5</v>
      </c>
      <c r="AM71" s="1">
        <v>5</v>
      </c>
      <c r="AN71" s="1">
        <v>5</v>
      </c>
      <c r="AO71" s="1">
        <v>4</v>
      </c>
      <c r="AP71" s="1">
        <v>4</v>
      </c>
      <c r="AQ71" s="1">
        <v>4</v>
      </c>
      <c r="AR71" s="1">
        <v>5</v>
      </c>
      <c r="AS71" s="1">
        <v>4</v>
      </c>
      <c r="AT71" s="1">
        <v>5</v>
      </c>
      <c r="AU71" s="1">
        <v>5</v>
      </c>
      <c r="AV71" s="1">
        <v>3</v>
      </c>
      <c r="AW71" s="1">
        <v>4</v>
      </c>
      <c r="AX71" s="1">
        <v>4</v>
      </c>
      <c r="AY71" s="1">
        <v>5</v>
      </c>
      <c r="AZ71" s="1">
        <v>4</v>
      </c>
      <c r="BA71" s="1">
        <v>5</v>
      </c>
      <c r="BB71" s="1">
        <v>3</v>
      </c>
      <c r="BC71" s="1">
        <v>2</v>
      </c>
      <c r="BD71" s="1">
        <v>5</v>
      </c>
      <c r="BE71" s="1" t="s">
        <v>1778</v>
      </c>
      <c r="BF71" s="1" t="s">
        <v>1779</v>
      </c>
      <c r="BG71" s="1" t="s">
        <v>1782</v>
      </c>
      <c r="BH71" s="1" t="s">
        <v>1783</v>
      </c>
      <c r="BI71" s="1" t="s">
        <v>1781</v>
      </c>
      <c r="BJ71" s="1" t="s">
        <v>1780</v>
      </c>
      <c r="BK71" s="1" t="s">
        <v>1785</v>
      </c>
      <c r="BL71" s="1" t="s">
        <v>1785</v>
      </c>
      <c r="BM71" s="1" t="s">
        <v>1785</v>
      </c>
      <c r="BN71" s="1" t="s">
        <v>1785</v>
      </c>
      <c r="BO71" s="1" t="s">
        <v>1785</v>
      </c>
      <c r="BP71" s="1" t="s">
        <v>1785</v>
      </c>
      <c r="BQ71" s="1" t="s">
        <v>1785</v>
      </c>
      <c r="BR71" s="1" t="s">
        <v>1485</v>
      </c>
      <c r="BS71" s="1" t="s">
        <v>1485</v>
      </c>
      <c r="BT71" s="1" t="s">
        <v>1785</v>
      </c>
      <c r="BU71" s="1" t="s">
        <v>151</v>
      </c>
      <c r="BV71" s="1" t="s">
        <v>150</v>
      </c>
      <c r="BX71" s="1" t="s">
        <v>1495</v>
      </c>
      <c r="BY71" s="1" t="s">
        <v>162</v>
      </c>
      <c r="BZ71" s="1" t="s">
        <v>170</v>
      </c>
      <c r="CA71" s="1" t="s">
        <v>177</v>
      </c>
      <c r="CB71" s="1" t="s">
        <v>183</v>
      </c>
      <c r="CC71" s="1" t="s">
        <v>345</v>
      </c>
      <c r="CD71" s="1" t="s">
        <v>153</v>
      </c>
      <c r="CE71" s="1" t="s">
        <v>204</v>
      </c>
      <c r="CF71" s="1" t="s">
        <v>209</v>
      </c>
      <c r="CG71" s="1" t="s">
        <v>215</v>
      </c>
    </row>
    <row r="72" spans="1:85" ht="12.75" x14ac:dyDescent="0.2">
      <c r="A72" s="14">
        <v>41978.454322592588</v>
      </c>
      <c r="B72" s="1">
        <v>2</v>
      </c>
      <c r="C72" s="1">
        <v>5</v>
      </c>
      <c r="D72" s="1">
        <v>1</v>
      </c>
      <c r="E72" s="1">
        <v>1</v>
      </c>
      <c r="F72" s="1">
        <v>4</v>
      </c>
      <c r="G72" s="1">
        <v>5</v>
      </c>
      <c r="H72" s="1">
        <v>4</v>
      </c>
      <c r="I72" s="1">
        <v>4</v>
      </c>
      <c r="J72" s="1">
        <v>2</v>
      </c>
      <c r="K72" s="1">
        <v>2</v>
      </c>
      <c r="L72" s="1">
        <v>2</v>
      </c>
      <c r="M72" s="1">
        <v>4</v>
      </c>
      <c r="N72" s="1">
        <v>3</v>
      </c>
      <c r="O72" s="1">
        <v>2</v>
      </c>
      <c r="P72" s="1">
        <v>4</v>
      </c>
      <c r="Q72" s="1">
        <v>2</v>
      </c>
      <c r="R72" s="1">
        <v>3</v>
      </c>
      <c r="S72" s="1">
        <v>3</v>
      </c>
      <c r="T72" s="1">
        <v>2</v>
      </c>
      <c r="U72" s="1">
        <v>1</v>
      </c>
      <c r="V72" s="1">
        <v>4</v>
      </c>
      <c r="W72" s="1">
        <v>2</v>
      </c>
      <c r="X72" s="1">
        <v>2</v>
      </c>
      <c r="Y72" s="1">
        <v>3</v>
      </c>
      <c r="Z72" s="1">
        <v>2</v>
      </c>
      <c r="AA72" s="1">
        <v>3</v>
      </c>
      <c r="AB72" s="1">
        <v>2</v>
      </c>
      <c r="AC72" s="1">
        <v>4</v>
      </c>
      <c r="AD72" s="1">
        <v>2</v>
      </c>
      <c r="AE72" s="1">
        <v>2</v>
      </c>
      <c r="AF72" s="1">
        <v>2</v>
      </c>
      <c r="AG72" s="1">
        <v>2</v>
      </c>
      <c r="AH72" s="1">
        <v>3</v>
      </c>
      <c r="AI72" s="1">
        <v>3</v>
      </c>
      <c r="AJ72" s="1">
        <v>2</v>
      </c>
      <c r="AK72" s="1">
        <v>5</v>
      </c>
      <c r="AL72" s="1">
        <v>2</v>
      </c>
      <c r="AM72" s="1">
        <v>1</v>
      </c>
      <c r="AN72" s="1">
        <v>4</v>
      </c>
      <c r="AO72" s="1">
        <v>5</v>
      </c>
      <c r="AP72" s="1">
        <v>4</v>
      </c>
      <c r="AQ72" s="1">
        <v>4</v>
      </c>
      <c r="AR72" s="1">
        <v>2</v>
      </c>
      <c r="AS72" s="1">
        <v>2</v>
      </c>
      <c r="AT72" s="1">
        <v>2</v>
      </c>
      <c r="AU72" s="1">
        <v>3</v>
      </c>
      <c r="AV72" s="1">
        <v>3</v>
      </c>
      <c r="AW72" s="1">
        <v>2</v>
      </c>
      <c r="AX72" s="1">
        <v>5</v>
      </c>
      <c r="AY72" s="1">
        <v>2</v>
      </c>
      <c r="AZ72" s="1">
        <v>3</v>
      </c>
      <c r="BA72" s="1">
        <v>3</v>
      </c>
      <c r="BB72" s="1">
        <v>1</v>
      </c>
      <c r="BC72" s="1">
        <v>1</v>
      </c>
      <c r="BD72" s="1">
        <v>4</v>
      </c>
      <c r="BE72" s="1" t="s">
        <v>1778</v>
      </c>
      <c r="BF72" s="1" t="s">
        <v>1781</v>
      </c>
      <c r="BG72" s="1" t="s">
        <v>1779</v>
      </c>
      <c r="BH72" s="1" t="s">
        <v>1782</v>
      </c>
      <c r="BI72" s="1" t="s">
        <v>1783</v>
      </c>
      <c r="BJ72" s="1" t="s">
        <v>1780</v>
      </c>
      <c r="BK72" s="1" t="s">
        <v>1785</v>
      </c>
      <c r="BL72" s="1" t="s">
        <v>151</v>
      </c>
      <c r="BM72" s="1" t="s">
        <v>151</v>
      </c>
      <c r="BN72" s="1" t="s">
        <v>931</v>
      </c>
      <c r="BO72" s="1" t="s">
        <v>151</v>
      </c>
      <c r="BP72" s="1" t="s">
        <v>931</v>
      </c>
      <c r="BQ72" s="1" t="s">
        <v>151</v>
      </c>
      <c r="BR72" s="1" t="s">
        <v>151</v>
      </c>
      <c r="BS72" s="1" t="s">
        <v>151</v>
      </c>
      <c r="BT72" s="1" t="s">
        <v>151</v>
      </c>
      <c r="BU72" s="1" t="s">
        <v>151</v>
      </c>
      <c r="BV72" s="1" t="s">
        <v>1594</v>
      </c>
      <c r="BW72" s="1" t="s">
        <v>1853</v>
      </c>
      <c r="BX72" s="1" t="s">
        <v>1495</v>
      </c>
      <c r="BY72" s="1" t="s">
        <v>163</v>
      </c>
      <c r="BZ72" s="1" t="s">
        <v>171</v>
      </c>
      <c r="CA72" s="1" t="s">
        <v>177</v>
      </c>
      <c r="CB72" s="1" t="s">
        <v>183</v>
      </c>
      <c r="CC72" s="1" t="s">
        <v>1854</v>
      </c>
      <c r="CD72" s="1" t="s">
        <v>204</v>
      </c>
      <c r="CE72" s="1" t="s">
        <v>610</v>
      </c>
      <c r="CF72" s="1" t="s">
        <v>208</v>
      </c>
      <c r="CG72" s="1" t="s">
        <v>214</v>
      </c>
    </row>
    <row r="73" spans="1:85" ht="12.75" x14ac:dyDescent="0.2">
      <c r="A73" s="14">
        <v>41978.45638254629</v>
      </c>
      <c r="B73" s="1">
        <v>2</v>
      </c>
      <c r="C73" s="1">
        <v>2</v>
      </c>
      <c r="D73" s="1">
        <v>1</v>
      </c>
      <c r="E73" s="1">
        <v>1</v>
      </c>
      <c r="F73" s="1">
        <v>5</v>
      </c>
      <c r="G73" s="1">
        <v>1</v>
      </c>
      <c r="H73" s="1">
        <v>1</v>
      </c>
      <c r="I73" s="1">
        <v>1</v>
      </c>
      <c r="J73" s="1">
        <v>2</v>
      </c>
      <c r="K73" s="1">
        <v>2</v>
      </c>
      <c r="L73" s="1">
        <v>3</v>
      </c>
      <c r="M73" s="1">
        <v>2</v>
      </c>
      <c r="N73" s="1">
        <v>1</v>
      </c>
      <c r="O73" s="1">
        <v>4</v>
      </c>
      <c r="P73" s="1">
        <v>4</v>
      </c>
      <c r="Q73" s="1">
        <v>2</v>
      </c>
      <c r="R73" s="1">
        <v>2</v>
      </c>
      <c r="S73" s="1">
        <v>5</v>
      </c>
      <c r="T73" s="1">
        <v>1</v>
      </c>
      <c r="U73" s="1">
        <v>4</v>
      </c>
      <c r="V73" s="1">
        <v>4</v>
      </c>
      <c r="W73" s="1">
        <v>5</v>
      </c>
      <c r="X73" s="1">
        <v>1</v>
      </c>
      <c r="Y73" s="1">
        <v>4</v>
      </c>
      <c r="Z73" s="1">
        <v>1</v>
      </c>
      <c r="AA73" s="1">
        <v>5</v>
      </c>
      <c r="AB73" s="1">
        <v>3</v>
      </c>
      <c r="AC73" s="1">
        <v>3</v>
      </c>
      <c r="AD73" s="1">
        <v>2</v>
      </c>
      <c r="AE73" s="1">
        <v>1</v>
      </c>
      <c r="AF73" s="1">
        <v>4</v>
      </c>
      <c r="AG73" s="1">
        <v>3</v>
      </c>
      <c r="AH73" s="1">
        <v>2</v>
      </c>
      <c r="AI73" s="1">
        <v>4</v>
      </c>
      <c r="AJ73" s="1">
        <v>1</v>
      </c>
      <c r="AK73" s="1">
        <v>1</v>
      </c>
      <c r="AL73" s="1">
        <v>1</v>
      </c>
      <c r="AM73" s="1">
        <v>1</v>
      </c>
      <c r="AN73" s="1">
        <v>5</v>
      </c>
      <c r="AO73" s="1">
        <v>2</v>
      </c>
      <c r="AP73" s="1">
        <v>2</v>
      </c>
      <c r="AQ73" s="1">
        <v>1</v>
      </c>
      <c r="AR73" s="1">
        <v>2</v>
      </c>
      <c r="AS73" s="1">
        <v>1</v>
      </c>
      <c r="AT73" s="1">
        <v>3</v>
      </c>
      <c r="AU73" s="1">
        <v>3</v>
      </c>
      <c r="AV73" s="1">
        <v>1</v>
      </c>
      <c r="AW73" s="1">
        <v>3</v>
      </c>
      <c r="AX73" s="1">
        <v>5</v>
      </c>
      <c r="AY73" s="1">
        <v>2</v>
      </c>
      <c r="AZ73" s="1">
        <v>2</v>
      </c>
      <c r="BA73" s="1">
        <v>4</v>
      </c>
      <c r="BB73" s="1">
        <v>1</v>
      </c>
      <c r="BC73" s="1">
        <v>4</v>
      </c>
      <c r="BD73" s="1">
        <v>5</v>
      </c>
      <c r="BE73" s="1" t="s">
        <v>1783</v>
      </c>
      <c r="BF73" s="1" t="s">
        <v>1778</v>
      </c>
      <c r="BG73" s="1" t="s">
        <v>1779</v>
      </c>
      <c r="BH73" s="1" t="s">
        <v>1781</v>
      </c>
      <c r="BI73" s="1" t="s">
        <v>1780</v>
      </c>
      <c r="BJ73" s="1" t="s">
        <v>1782</v>
      </c>
      <c r="BK73" s="1" t="s">
        <v>931</v>
      </c>
      <c r="BL73" s="1" t="s">
        <v>151</v>
      </c>
      <c r="BM73" s="1" t="s">
        <v>151</v>
      </c>
      <c r="BN73" s="1" t="s">
        <v>931</v>
      </c>
      <c r="BO73" s="1" t="s">
        <v>931</v>
      </c>
      <c r="BP73" s="1" t="s">
        <v>931</v>
      </c>
      <c r="BQ73" s="1" t="s">
        <v>151</v>
      </c>
      <c r="BR73" s="1" t="s">
        <v>151</v>
      </c>
      <c r="BS73" s="1" t="s">
        <v>151</v>
      </c>
      <c r="BT73" s="1" t="s">
        <v>5</v>
      </c>
      <c r="BU73" s="1" t="s">
        <v>151</v>
      </c>
      <c r="BV73" s="1" t="s">
        <v>146</v>
      </c>
      <c r="BW73" s="1" t="s">
        <v>1488</v>
      </c>
      <c r="BX73" s="1" t="s">
        <v>1699</v>
      </c>
      <c r="BY73" s="1" t="s">
        <v>163</v>
      </c>
      <c r="BZ73" s="1" t="s">
        <v>170</v>
      </c>
      <c r="CA73" s="1" t="s">
        <v>176</v>
      </c>
      <c r="CB73" s="1" t="s">
        <v>183</v>
      </c>
      <c r="CC73" s="1" t="s">
        <v>194</v>
      </c>
      <c r="CD73" s="1" t="s">
        <v>155</v>
      </c>
      <c r="CE73" s="1" t="s">
        <v>1855</v>
      </c>
      <c r="CF73" s="1" t="s">
        <v>208</v>
      </c>
      <c r="CG73" s="1" t="s">
        <v>214</v>
      </c>
    </row>
    <row r="74" spans="1:85" ht="12.75" x14ac:dyDescent="0.2">
      <c r="A74" s="14">
        <v>41978.473457916669</v>
      </c>
      <c r="B74" s="1">
        <v>3</v>
      </c>
      <c r="C74" s="1">
        <v>5</v>
      </c>
      <c r="D74" s="1">
        <v>5</v>
      </c>
      <c r="E74" s="1">
        <v>2</v>
      </c>
      <c r="F74" s="1">
        <v>5</v>
      </c>
      <c r="G74" s="1">
        <v>4</v>
      </c>
      <c r="H74" s="1">
        <v>3</v>
      </c>
      <c r="I74" s="1">
        <v>5</v>
      </c>
      <c r="J74" s="1">
        <v>4</v>
      </c>
      <c r="K74" s="1">
        <v>2</v>
      </c>
      <c r="L74" s="1">
        <v>3</v>
      </c>
      <c r="M74" s="1">
        <v>2</v>
      </c>
      <c r="N74" s="1">
        <v>4</v>
      </c>
      <c r="O74" s="1">
        <v>5</v>
      </c>
      <c r="P74" s="1">
        <v>3</v>
      </c>
      <c r="Q74" s="1">
        <v>5</v>
      </c>
      <c r="R74" s="1">
        <v>5</v>
      </c>
      <c r="S74" s="1">
        <v>5</v>
      </c>
      <c r="T74" s="1">
        <v>2</v>
      </c>
      <c r="U74" s="1">
        <v>4</v>
      </c>
      <c r="V74" s="1">
        <v>5</v>
      </c>
      <c r="W74" s="1">
        <v>5</v>
      </c>
      <c r="X74" s="1">
        <v>5</v>
      </c>
      <c r="Y74" s="1">
        <v>5</v>
      </c>
      <c r="Z74" s="1">
        <v>5</v>
      </c>
      <c r="AA74" s="1">
        <v>5</v>
      </c>
      <c r="AB74" s="1">
        <v>5</v>
      </c>
      <c r="AC74" s="1">
        <v>3</v>
      </c>
      <c r="AD74" s="1">
        <v>5</v>
      </c>
      <c r="AE74" s="1">
        <v>2</v>
      </c>
      <c r="AF74" s="1">
        <v>5</v>
      </c>
      <c r="AG74" s="1">
        <v>4</v>
      </c>
      <c r="AH74" s="1">
        <v>4</v>
      </c>
      <c r="AI74" s="1">
        <v>4</v>
      </c>
      <c r="AJ74" s="1">
        <v>4</v>
      </c>
      <c r="AK74" s="1">
        <v>5</v>
      </c>
      <c r="AL74" s="1">
        <v>5</v>
      </c>
      <c r="AM74" s="1">
        <v>3</v>
      </c>
      <c r="AN74" s="1">
        <v>5</v>
      </c>
      <c r="AO74" s="1">
        <v>5</v>
      </c>
      <c r="AP74" s="1">
        <v>4</v>
      </c>
      <c r="AQ74" s="1">
        <v>5</v>
      </c>
      <c r="AR74" s="1">
        <v>5</v>
      </c>
      <c r="AS74" s="1">
        <v>4</v>
      </c>
      <c r="AT74" s="1">
        <v>5</v>
      </c>
      <c r="AU74" s="1">
        <v>4</v>
      </c>
      <c r="AV74" s="1">
        <v>4</v>
      </c>
      <c r="AW74" s="1">
        <v>5</v>
      </c>
      <c r="AX74" s="1">
        <v>4</v>
      </c>
      <c r="AY74" s="1">
        <v>5</v>
      </c>
      <c r="AZ74" s="1">
        <v>5</v>
      </c>
      <c r="BA74" s="1">
        <v>5</v>
      </c>
      <c r="BB74" s="1">
        <v>4</v>
      </c>
      <c r="BC74" s="1">
        <v>4</v>
      </c>
      <c r="BD74" s="1">
        <v>5</v>
      </c>
      <c r="BE74" s="1" t="s">
        <v>1781</v>
      </c>
      <c r="BF74" s="1" t="s">
        <v>1780</v>
      </c>
      <c r="BG74" s="1" t="s">
        <v>1783</v>
      </c>
      <c r="BH74" s="1" t="s">
        <v>1779</v>
      </c>
      <c r="BI74" s="1" t="s">
        <v>1782</v>
      </c>
      <c r="BJ74" s="1" t="s">
        <v>1778</v>
      </c>
      <c r="BK74" s="1" t="s">
        <v>1785</v>
      </c>
      <c r="BL74" s="1" t="s">
        <v>1785</v>
      </c>
      <c r="BM74" s="1" t="s">
        <v>151</v>
      </c>
      <c r="BN74" s="1" t="s">
        <v>1785</v>
      </c>
      <c r="BO74" s="1" t="s">
        <v>151</v>
      </c>
      <c r="BP74" s="1" t="s">
        <v>1785</v>
      </c>
      <c r="BQ74" s="1" t="s">
        <v>1785</v>
      </c>
      <c r="BR74" s="1" t="s">
        <v>1785</v>
      </c>
      <c r="BS74" s="1" t="s">
        <v>1785</v>
      </c>
      <c r="BT74" s="1" t="s">
        <v>1785</v>
      </c>
      <c r="BU74" s="1" t="s">
        <v>151</v>
      </c>
      <c r="BV74" s="1" t="s">
        <v>1498</v>
      </c>
      <c r="BW74" s="1" t="s">
        <v>1497</v>
      </c>
      <c r="BX74" s="1" t="s">
        <v>1856</v>
      </c>
      <c r="BY74" s="1" t="s">
        <v>163</v>
      </c>
      <c r="BZ74" s="1" t="s">
        <v>169</v>
      </c>
      <c r="CA74" s="1" t="s">
        <v>176</v>
      </c>
      <c r="CB74" s="1" t="s">
        <v>422</v>
      </c>
      <c r="CD74" s="1" t="s">
        <v>153</v>
      </c>
      <c r="CE74" s="1" t="s">
        <v>391</v>
      </c>
      <c r="CF74" s="1" t="s">
        <v>535</v>
      </c>
      <c r="CG74" s="1" t="s">
        <v>554</v>
      </c>
    </row>
    <row r="75" spans="1:85" ht="12.75" x14ac:dyDescent="0.2">
      <c r="A75" s="14">
        <v>41978.498614513883</v>
      </c>
      <c r="B75" s="1">
        <v>3</v>
      </c>
      <c r="C75" s="1">
        <v>5</v>
      </c>
      <c r="D75" s="1">
        <v>4</v>
      </c>
      <c r="E75" s="1">
        <v>1</v>
      </c>
      <c r="F75" s="1">
        <v>5</v>
      </c>
      <c r="G75" s="1">
        <v>3</v>
      </c>
      <c r="H75" s="1">
        <v>4</v>
      </c>
      <c r="I75" s="1">
        <v>4</v>
      </c>
      <c r="J75" s="1">
        <v>1</v>
      </c>
      <c r="K75" s="1">
        <v>2</v>
      </c>
      <c r="L75" s="1">
        <v>3</v>
      </c>
      <c r="M75" s="1">
        <v>1</v>
      </c>
      <c r="N75" s="1">
        <v>1</v>
      </c>
      <c r="O75" s="1">
        <v>1</v>
      </c>
      <c r="P75" s="1">
        <v>1</v>
      </c>
      <c r="Q75" s="1">
        <v>2</v>
      </c>
      <c r="R75" s="1">
        <v>1</v>
      </c>
      <c r="S75" s="1">
        <v>4</v>
      </c>
      <c r="T75" s="1">
        <v>1</v>
      </c>
      <c r="U75" s="1">
        <v>1</v>
      </c>
      <c r="V75" s="1">
        <v>3</v>
      </c>
      <c r="W75" s="1">
        <v>3</v>
      </c>
      <c r="X75" s="1">
        <v>3</v>
      </c>
      <c r="Y75" s="1">
        <v>3</v>
      </c>
      <c r="Z75" s="1">
        <v>4</v>
      </c>
      <c r="AA75" s="1">
        <v>5</v>
      </c>
      <c r="AB75" s="1">
        <v>4</v>
      </c>
      <c r="AC75" s="1">
        <v>4</v>
      </c>
      <c r="AD75" s="1">
        <v>3</v>
      </c>
      <c r="AE75" s="1">
        <v>4</v>
      </c>
      <c r="AF75" s="1">
        <v>2</v>
      </c>
      <c r="AG75" s="1">
        <v>2</v>
      </c>
      <c r="AH75" s="1">
        <v>5</v>
      </c>
      <c r="AI75" s="1">
        <v>3</v>
      </c>
      <c r="AJ75" s="1">
        <v>5</v>
      </c>
      <c r="AK75" s="1">
        <v>5</v>
      </c>
      <c r="AL75" s="1">
        <v>4</v>
      </c>
      <c r="AM75" s="1">
        <v>1</v>
      </c>
      <c r="AN75" s="1">
        <v>5</v>
      </c>
      <c r="AO75" s="1">
        <v>4</v>
      </c>
      <c r="AP75" s="1">
        <v>5</v>
      </c>
      <c r="AQ75" s="1">
        <v>4</v>
      </c>
      <c r="AR75" s="1">
        <v>1</v>
      </c>
      <c r="AS75" s="1">
        <v>1</v>
      </c>
      <c r="AT75" s="1">
        <v>3</v>
      </c>
      <c r="AU75" s="1">
        <v>1</v>
      </c>
      <c r="AV75" s="1">
        <v>1</v>
      </c>
      <c r="AW75" s="1">
        <v>1</v>
      </c>
      <c r="AX75" s="1">
        <v>3</v>
      </c>
      <c r="AY75" s="1">
        <v>1</v>
      </c>
      <c r="AZ75" s="1">
        <v>1</v>
      </c>
      <c r="BA75" s="1">
        <v>4</v>
      </c>
      <c r="BB75" s="1">
        <v>1</v>
      </c>
      <c r="BC75" s="1">
        <v>1</v>
      </c>
      <c r="BD75" s="1">
        <v>4</v>
      </c>
      <c r="BE75" s="1" t="s">
        <v>1778</v>
      </c>
      <c r="BF75" s="1" t="s">
        <v>1781</v>
      </c>
      <c r="BG75" s="1" t="s">
        <v>1780</v>
      </c>
      <c r="BH75" s="1" t="s">
        <v>1779</v>
      </c>
      <c r="BI75" s="1" t="s">
        <v>1782</v>
      </c>
      <c r="BJ75" s="1" t="s">
        <v>1783</v>
      </c>
      <c r="BK75" s="1" t="s">
        <v>151</v>
      </c>
      <c r="BL75" s="1" t="s">
        <v>931</v>
      </c>
      <c r="BM75" s="1" t="s">
        <v>1785</v>
      </c>
      <c r="BN75" s="1" t="s">
        <v>151</v>
      </c>
      <c r="BO75" s="1" t="s">
        <v>931</v>
      </c>
      <c r="BP75" s="1" t="s">
        <v>931</v>
      </c>
      <c r="BQ75" s="1" t="s">
        <v>931</v>
      </c>
      <c r="BR75" s="1" t="s">
        <v>931</v>
      </c>
      <c r="BS75" s="1" t="s">
        <v>931</v>
      </c>
      <c r="BT75" s="1" t="s">
        <v>931</v>
      </c>
      <c r="BU75" s="1" t="s">
        <v>145</v>
      </c>
      <c r="BY75" s="1" t="s">
        <v>163</v>
      </c>
      <c r="BZ75" s="1" t="s">
        <v>170</v>
      </c>
      <c r="CA75" s="1" t="s">
        <v>176</v>
      </c>
      <c r="CB75" s="1" t="s">
        <v>183</v>
      </c>
      <c r="CC75" s="1" t="s">
        <v>345</v>
      </c>
      <c r="CD75" s="1" t="s">
        <v>153</v>
      </c>
      <c r="CE75" s="1" t="s">
        <v>204</v>
      </c>
      <c r="CF75" s="1" t="s">
        <v>208</v>
      </c>
      <c r="CG75" s="1" t="s">
        <v>214</v>
      </c>
    </row>
    <row r="76" spans="1:85" ht="12.75" x14ac:dyDescent="0.2">
      <c r="A76" s="14">
        <v>41978.49995657408</v>
      </c>
      <c r="B76" s="1">
        <v>1</v>
      </c>
      <c r="C76" s="1">
        <v>1</v>
      </c>
      <c r="D76" s="1">
        <v>4</v>
      </c>
      <c r="E76" s="1">
        <v>3</v>
      </c>
      <c r="F76" s="1">
        <v>1</v>
      </c>
      <c r="G76" s="1">
        <v>1</v>
      </c>
      <c r="H76" s="1">
        <v>1</v>
      </c>
      <c r="I76" s="1">
        <v>1</v>
      </c>
      <c r="J76" s="1">
        <v>1</v>
      </c>
      <c r="K76" s="1">
        <v>5</v>
      </c>
      <c r="L76" s="1">
        <v>1</v>
      </c>
      <c r="M76" s="1">
        <v>1</v>
      </c>
      <c r="N76" s="1">
        <v>1</v>
      </c>
      <c r="O76" s="1">
        <v>5</v>
      </c>
      <c r="P76" s="1">
        <v>1</v>
      </c>
      <c r="Q76" s="1">
        <v>4</v>
      </c>
      <c r="R76" s="1">
        <v>5</v>
      </c>
      <c r="S76" s="1">
        <v>1</v>
      </c>
      <c r="T76" s="1">
        <v>1</v>
      </c>
      <c r="U76" s="1">
        <v>5</v>
      </c>
      <c r="V76" s="1">
        <v>1</v>
      </c>
      <c r="W76" s="1">
        <v>3</v>
      </c>
      <c r="X76" s="1">
        <v>5</v>
      </c>
      <c r="Y76" s="1">
        <v>5</v>
      </c>
      <c r="Z76" s="1" t="s">
        <v>5</v>
      </c>
      <c r="AA76" s="1" t="s">
        <v>5</v>
      </c>
      <c r="AB76" s="1">
        <v>5</v>
      </c>
      <c r="AC76" s="1" t="s">
        <v>5</v>
      </c>
      <c r="AD76" s="1" t="s">
        <v>5</v>
      </c>
      <c r="AE76" s="1">
        <v>1</v>
      </c>
      <c r="AF76" s="1">
        <v>1</v>
      </c>
      <c r="AG76" s="1">
        <v>1</v>
      </c>
      <c r="AH76" s="1">
        <v>5</v>
      </c>
      <c r="AI76" s="1">
        <v>4</v>
      </c>
      <c r="AJ76" s="1">
        <v>1</v>
      </c>
      <c r="AK76" s="1">
        <v>1</v>
      </c>
      <c r="AL76" s="1">
        <v>5</v>
      </c>
      <c r="AM76" s="1">
        <v>5</v>
      </c>
      <c r="AN76" s="1">
        <v>3</v>
      </c>
      <c r="AO76" s="1">
        <v>1</v>
      </c>
      <c r="AP76" s="1">
        <v>3</v>
      </c>
      <c r="AQ76" s="1">
        <v>3</v>
      </c>
      <c r="AR76" s="1">
        <v>1</v>
      </c>
      <c r="AS76" s="1">
        <v>5</v>
      </c>
      <c r="AT76" s="1">
        <v>1</v>
      </c>
      <c r="AU76" s="1">
        <v>3</v>
      </c>
      <c r="AV76" s="1">
        <v>1</v>
      </c>
      <c r="AW76" s="1">
        <v>5</v>
      </c>
      <c r="AX76" s="1">
        <v>3</v>
      </c>
      <c r="AY76" s="1">
        <v>5</v>
      </c>
      <c r="AZ76" s="1">
        <v>5</v>
      </c>
      <c r="BA76" s="1">
        <v>5</v>
      </c>
      <c r="BB76" s="1">
        <v>1</v>
      </c>
      <c r="BC76" s="1">
        <v>5</v>
      </c>
      <c r="BD76" s="1">
        <v>5</v>
      </c>
      <c r="BE76" s="1" t="s">
        <v>1779</v>
      </c>
      <c r="BF76" s="1" t="s">
        <v>1781</v>
      </c>
      <c r="BG76" s="1" t="s">
        <v>1780</v>
      </c>
      <c r="BH76" s="1" t="s">
        <v>1783</v>
      </c>
      <c r="BI76" s="1" t="s">
        <v>1778</v>
      </c>
      <c r="BJ76" s="1" t="s">
        <v>1782</v>
      </c>
      <c r="BK76" s="1" t="s">
        <v>1785</v>
      </c>
      <c r="BL76" s="1" t="s">
        <v>151</v>
      </c>
      <c r="BM76" s="1" t="s">
        <v>151</v>
      </c>
      <c r="BN76" s="1" t="s">
        <v>151</v>
      </c>
      <c r="BO76" s="1" t="s">
        <v>151</v>
      </c>
      <c r="BP76" s="1" t="s">
        <v>151</v>
      </c>
      <c r="BQ76" s="1" t="s">
        <v>5</v>
      </c>
      <c r="BR76" s="1" t="s">
        <v>151</v>
      </c>
      <c r="BS76" s="1" t="s">
        <v>151</v>
      </c>
      <c r="BT76" s="1" t="s">
        <v>151</v>
      </c>
      <c r="BU76" s="1" t="s">
        <v>145</v>
      </c>
      <c r="BY76" s="1" t="s">
        <v>162</v>
      </c>
      <c r="BZ76" s="1" t="s">
        <v>171</v>
      </c>
      <c r="CA76" s="1" t="s">
        <v>180</v>
      </c>
      <c r="CB76" s="1" t="s">
        <v>184</v>
      </c>
      <c r="CC76" s="1" t="s">
        <v>196</v>
      </c>
      <c r="CD76" s="1" t="s">
        <v>192</v>
      </c>
      <c r="CF76" s="1" t="s">
        <v>211</v>
      </c>
      <c r="CG76" s="1" t="s">
        <v>1857</v>
      </c>
    </row>
    <row r="77" spans="1:85" ht="12.75" x14ac:dyDescent="0.2">
      <c r="A77" s="14">
        <v>41978.501439363426</v>
      </c>
      <c r="B77" s="1">
        <v>4</v>
      </c>
      <c r="C77" s="1">
        <v>1</v>
      </c>
      <c r="D77" s="1">
        <v>4</v>
      </c>
      <c r="E77" s="1">
        <v>4</v>
      </c>
      <c r="F77" s="1">
        <v>2</v>
      </c>
      <c r="G77" s="1">
        <v>1</v>
      </c>
      <c r="H77" s="1">
        <v>4</v>
      </c>
      <c r="I77" s="1">
        <v>1</v>
      </c>
      <c r="J77" s="1">
        <v>4</v>
      </c>
      <c r="K77" s="1">
        <v>4</v>
      </c>
      <c r="L77" s="1">
        <v>1</v>
      </c>
      <c r="M77" s="1">
        <v>3</v>
      </c>
      <c r="N77" s="1">
        <v>3</v>
      </c>
      <c r="O77" s="1">
        <v>5</v>
      </c>
      <c r="P77" s="1">
        <v>4</v>
      </c>
      <c r="Q77" s="1">
        <v>2</v>
      </c>
      <c r="R77" s="1">
        <v>5</v>
      </c>
      <c r="S77" s="1">
        <v>3</v>
      </c>
      <c r="T77" s="1">
        <v>1</v>
      </c>
      <c r="U77" s="1">
        <v>4</v>
      </c>
      <c r="V77" s="1">
        <v>4</v>
      </c>
      <c r="W77" s="1" t="s">
        <v>5</v>
      </c>
      <c r="X77" s="1">
        <v>1</v>
      </c>
      <c r="Y77" s="1">
        <v>5</v>
      </c>
      <c r="Z77" s="1">
        <v>3</v>
      </c>
      <c r="AA77" s="1">
        <v>4</v>
      </c>
      <c r="AB77" s="1">
        <v>1</v>
      </c>
      <c r="AC77" s="1">
        <v>1</v>
      </c>
      <c r="AD77" s="1">
        <v>1</v>
      </c>
      <c r="AE77" s="1">
        <v>1</v>
      </c>
      <c r="AF77" s="1">
        <v>1</v>
      </c>
      <c r="AG77" s="1">
        <v>1</v>
      </c>
      <c r="AH77" s="1">
        <v>5</v>
      </c>
      <c r="AI77" s="1">
        <v>1</v>
      </c>
      <c r="AJ77" s="1">
        <v>3</v>
      </c>
      <c r="AK77" s="1">
        <v>1</v>
      </c>
      <c r="AL77" s="1">
        <v>2</v>
      </c>
      <c r="AM77" s="1">
        <v>2</v>
      </c>
      <c r="AN77" s="1">
        <v>3</v>
      </c>
      <c r="AO77" s="1">
        <v>1</v>
      </c>
      <c r="AP77" s="1">
        <v>4</v>
      </c>
      <c r="AQ77" s="1">
        <v>1</v>
      </c>
      <c r="AR77" s="1">
        <v>2</v>
      </c>
      <c r="AS77" s="1">
        <v>4</v>
      </c>
      <c r="AT77" s="1">
        <v>1</v>
      </c>
      <c r="AU77" s="1">
        <v>4</v>
      </c>
      <c r="AV77" s="1">
        <v>1</v>
      </c>
      <c r="AW77" s="1">
        <v>5</v>
      </c>
      <c r="AX77" s="1">
        <v>3</v>
      </c>
      <c r="AY77" s="1">
        <v>4</v>
      </c>
      <c r="AZ77" s="1">
        <v>5</v>
      </c>
      <c r="BA77" s="1">
        <v>2</v>
      </c>
      <c r="BB77" s="1">
        <v>1</v>
      </c>
      <c r="BC77" s="1">
        <v>3</v>
      </c>
      <c r="BD77" s="1">
        <v>4</v>
      </c>
      <c r="BE77" s="1" t="s">
        <v>1781</v>
      </c>
      <c r="BF77" s="1" t="s">
        <v>1778</v>
      </c>
      <c r="BG77" s="1" t="s">
        <v>1783</v>
      </c>
      <c r="BH77" s="1" t="s">
        <v>1782</v>
      </c>
      <c r="BI77" s="1" t="s">
        <v>1779</v>
      </c>
      <c r="BJ77" s="1" t="s">
        <v>1780</v>
      </c>
      <c r="BK77" s="1" t="s">
        <v>151</v>
      </c>
      <c r="BL77" s="1" t="s">
        <v>151</v>
      </c>
      <c r="BM77" s="1" t="s">
        <v>931</v>
      </c>
      <c r="BN77" s="1" t="s">
        <v>151</v>
      </c>
      <c r="BO77" s="1" t="s">
        <v>931</v>
      </c>
      <c r="BP77" s="1" t="s">
        <v>1785</v>
      </c>
      <c r="BQ77" s="1" t="s">
        <v>151</v>
      </c>
      <c r="BR77" s="1" t="s">
        <v>151</v>
      </c>
      <c r="BS77" s="1" t="s">
        <v>151</v>
      </c>
      <c r="BT77" s="1" t="s">
        <v>151</v>
      </c>
      <c r="BU77" s="1" t="s">
        <v>151</v>
      </c>
      <c r="BV77" s="1" t="s">
        <v>1486</v>
      </c>
      <c r="BW77" s="1" t="s">
        <v>1505</v>
      </c>
      <c r="BX77" s="1" t="s">
        <v>1495</v>
      </c>
      <c r="BY77" s="1" t="s">
        <v>163</v>
      </c>
      <c r="BZ77" s="1" t="s">
        <v>172</v>
      </c>
      <c r="CA77" s="1" t="s">
        <v>176</v>
      </c>
      <c r="CB77" s="1" t="s">
        <v>185</v>
      </c>
      <c r="CC77" s="1" t="s">
        <v>1858</v>
      </c>
      <c r="CD77" s="1" t="s">
        <v>1859</v>
      </c>
      <c r="CE77" s="1" t="s">
        <v>204</v>
      </c>
      <c r="CF77" s="1" t="s">
        <v>1088</v>
      </c>
      <c r="CG77" s="1" t="s">
        <v>1860</v>
      </c>
    </row>
    <row r="78" spans="1:85" ht="12.75" x14ac:dyDescent="0.2">
      <c r="A78" s="14">
        <v>41978.638139525465</v>
      </c>
      <c r="B78" s="1">
        <v>3</v>
      </c>
      <c r="C78" s="1">
        <v>5</v>
      </c>
      <c r="D78" s="1">
        <v>5</v>
      </c>
      <c r="E78" s="1">
        <v>4</v>
      </c>
      <c r="F78" s="1">
        <v>4</v>
      </c>
      <c r="G78" s="1">
        <v>4</v>
      </c>
      <c r="H78" s="1">
        <v>4</v>
      </c>
      <c r="I78" s="1">
        <v>3</v>
      </c>
      <c r="J78" s="1">
        <v>4</v>
      </c>
      <c r="K78" s="1">
        <v>4</v>
      </c>
      <c r="L78" s="1">
        <v>2</v>
      </c>
      <c r="M78" s="1">
        <v>3</v>
      </c>
      <c r="N78" s="1">
        <v>3</v>
      </c>
      <c r="O78" s="1">
        <v>3</v>
      </c>
      <c r="P78" s="1">
        <v>3</v>
      </c>
      <c r="Q78" s="1">
        <v>3</v>
      </c>
      <c r="R78" s="1">
        <v>2</v>
      </c>
      <c r="S78" s="1">
        <v>4</v>
      </c>
      <c r="T78" s="1">
        <v>2</v>
      </c>
      <c r="U78" s="1">
        <v>3</v>
      </c>
      <c r="V78" s="1">
        <v>5</v>
      </c>
      <c r="W78" s="1">
        <v>4</v>
      </c>
      <c r="X78" s="1">
        <v>4</v>
      </c>
      <c r="Y78" s="1">
        <v>3</v>
      </c>
      <c r="Z78" s="1">
        <v>4</v>
      </c>
      <c r="AA78" s="1">
        <v>5</v>
      </c>
      <c r="AB78" s="1">
        <v>4</v>
      </c>
      <c r="AC78" s="1">
        <v>5</v>
      </c>
      <c r="AD78" s="1">
        <v>2</v>
      </c>
      <c r="AE78" s="1">
        <v>3</v>
      </c>
      <c r="AF78" s="1">
        <v>4</v>
      </c>
      <c r="AG78" s="1">
        <v>3</v>
      </c>
      <c r="AH78" s="1">
        <v>4</v>
      </c>
      <c r="AI78" s="1">
        <v>3</v>
      </c>
      <c r="AJ78" s="1">
        <v>3</v>
      </c>
      <c r="AK78" s="1">
        <v>5</v>
      </c>
      <c r="AL78" s="1">
        <v>4</v>
      </c>
      <c r="AM78" s="1">
        <v>3</v>
      </c>
      <c r="AN78" s="1">
        <v>5</v>
      </c>
      <c r="AO78" s="1">
        <v>4</v>
      </c>
      <c r="AP78" s="1">
        <v>4</v>
      </c>
      <c r="AQ78" s="1">
        <v>2</v>
      </c>
      <c r="AR78" s="1">
        <v>4</v>
      </c>
      <c r="AS78" s="1">
        <v>4</v>
      </c>
      <c r="AT78" s="1">
        <v>3</v>
      </c>
      <c r="AU78" s="1">
        <v>2</v>
      </c>
      <c r="AV78" s="1">
        <v>2</v>
      </c>
      <c r="AW78" s="1">
        <v>2</v>
      </c>
      <c r="AX78" s="1">
        <v>4</v>
      </c>
      <c r="AY78" s="1">
        <v>3</v>
      </c>
      <c r="AZ78" s="1">
        <v>2</v>
      </c>
      <c r="BA78" s="1">
        <v>4</v>
      </c>
      <c r="BB78" s="1">
        <v>2</v>
      </c>
      <c r="BC78" s="1">
        <v>3</v>
      </c>
      <c r="BD78" s="1">
        <v>5</v>
      </c>
      <c r="BE78" s="1" t="s">
        <v>1781</v>
      </c>
      <c r="BF78" s="1" t="s">
        <v>1781</v>
      </c>
      <c r="BG78" s="1" t="s">
        <v>1780</v>
      </c>
      <c r="BH78" s="1" t="s">
        <v>1779</v>
      </c>
      <c r="BI78" s="1" t="s">
        <v>1781</v>
      </c>
      <c r="BJ78" s="1" t="s">
        <v>1780</v>
      </c>
      <c r="BK78" s="1" t="s">
        <v>151</v>
      </c>
      <c r="BL78" s="1" t="s">
        <v>151</v>
      </c>
      <c r="BM78" s="1" t="s">
        <v>151</v>
      </c>
      <c r="BN78" s="1" t="s">
        <v>151</v>
      </c>
      <c r="BO78" s="1" t="s">
        <v>931</v>
      </c>
      <c r="BP78" s="1" t="s">
        <v>151</v>
      </c>
      <c r="BQ78" s="1" t="s">
        <v>5</v>
      </c>
      <c r="BR78" s="1" t="s">
        <v>5</v>
      </c>
      <c r="BS78" s="1" t="s">
        <v>5</v>
      </c>
      <c r="BT78" s="1" t="s">
        <v>5</v>
      </c>
      <c r="BU78" s="1" t="s">
        <v>151</v>
      </c>
      <c r="BV78" s="1" t="s">
        <v>150</v>
      </c>
      <c r="BW78" s="1" t="s">
        <v>1492</v>
      </c>
      <c r="BX78" s="1" t="s">
        <v>1495</v>
      </c>
      <c r="BY78" s="1" t="s">
        <v>163</v>
      </c>
      <c r="BZ78" s="1" t="s">
        <v>170</v>
      </c>
      <c r="CA78" s="1" t="s">
        <v>176</v>
      </c>
      <c r="CB78" s="1" t="s">
        <v>183</v>
      </c>
      <c r="CC78" s="1" t="s">
        <v>1669</v>
      </c>
      <c r="CD78" s="1" t="s">
        <v>202</v>
      </c>
      <c r="CE78" s="1" t="s">
        <v>1802</v>
      </c>
      <c r="CF78" s="1" t="s">
        <v>208</v>
      </c>
      <c r="CG78" s="1" t="s">
        <v>214</v>
      </c>
    </row>
    <row r="79" spans="1:85" ht="12.75" x14ac:dyDescent="0.2">
      <c r="A79" s="14">
        <v>41978.647965983793</v>
      </c>
      <c r="B79" s="1">
        <v>4</v>
      </c>
      <c r="C79" s="1">
        <v>5</v>
      </c>
      <c r="D79" s="1">
        <v>3</v>
      </c>
      <c r="E79" s="1">
        <v>4</v>
      </c>
      <c r="F79" s="1">
        <v>5</v>
      </c>
      <c r="G79" s="1">
        <v>4</v>
      </c>
      <c r="H79" s="1">
        <v>5</v>
      </c>
      <c r="I79" s="1">
        <v>3</v>
      </c>
      <c r="J79" s="1">
        <v>2</v>
      </c>
      <c r="K79" s="1">
        <v>5</v>
      </c>
      <c r="L79" s="1">
        <v>3</v>
      </c>
      <c r="M79" s="1">
        <v>1</v>
      </c>
      <c r="N79" s="1">
        <v>3</v>
      </c>
      <c r="O79" s="1">
        <v>3</v>
      </c>
      <c r="P79" s="1">
        <v>5</v>
      </c>
      <c r="Q79" s="1">
        <v>2</v>
      </c>
      <c r="R79" s="1">
        <v>4</v>
      </c>
      <c r="S79" s="1">
        <v>5</v>
      </c>
      <c r="T79" s="1">
        <v>4</v>
      </c>
      <c r="U79" s="1">
        <v>5</v>
      </c>
      <c r="V79" s="1">
        <v>5</v>
      </c>
      <c r="W79" s="1">
        <v>5</v>
      </c>
      <c r="X79" s="1">
        <v>5</v>
      </c>
      <c r="Y79" s="1">
        <v>5</v>
      </c>
      <c r="Z79" s="1">
        <v>5</v>
      </c>
      <c r="AA79" s="1">
        <v>5</v>
      </c>
      <c r="AB79" s="1">
        <v>5</v>
      </c>
      <c r="AC79" s="1">
        <v>5</v>
      </c>
      <c r="AD79" s="1">
        <v>5</v>
      </c>
      <c r="AE79" s="1">
        <v>5</v>
      </c>
      <c r="AF79" s="1">
        <v>5</v>
      </c>
      <c r="AG79" s="1">
        <v>5</v>
      </c>
      <c r="AH79" s="1">
        <v>5</v>
      </c>
      <c r="AI79" s="1">
        <v>5</v>
      </c>
      <c r="AJ79" s="1">
        <v>4</v>
      </c>
      <c r="AK79" s="1">
        <v>5</v>
      </c>
      <c r="AL79" s="1">
        <v>4</v>
      </c>
      <c r="AM79" s="1">
        <v>5</v>
      </c>
      <c r="AN79" s="1">
        <v>5</v>
      </c>
      <c r="AO79" s="1">
        <v>5</v>
      </c>
      <c r="AP79" s="1">
        <v>5</v>
      </c>
      <c r="AQ79" s="1">
        <v>3</v>
      </c>
      <c r="AR79" s="1">
        <v>2</v>
      </c>
      <c r="AS79" s="1">
        <v>5</v>
      </c>
      <c r="AT79" s="1">
        <v>2</v>
      </c>
      <c r="AU79" s="1">
        <v>2</v>
      </c>
      <c r="AV79" s="1">
        <v>3</v>
      </c>
      <c r="AW79" s="1">
        <v>4</v>
      </c>
      <c r="AX79" s="1">
        <v>5</v>
      </c>
      <c r="AY79" s="1">
        <v>1</v>
      </c>
      <c r="AZ79" s="1">
        <v>5</v>
      </c>
      <c r="BA79" s="1">
        <v>5</v>
      </c>
      <c r="BB79" s="1">
        <v>5</v>
      </c>
      <c r="BC79" s="1">
        <v>5</v>
      </c>
      <c r="BD79" s="1">
        <v>5</v>
      </c>
      <c r="BE79" s="1" t="s">
        <v>1778</v>
      </c>
      <c r="BF79" s="1" t="s">
        <v>1781</v>
      </c>
      <c r="BG79" s="1" t="s">
        <v>1782</v>
      </c>
      <c r="BH79" s="1" t="s">
        <v>1779</v>
      </c>
      <c r="BI79" s="1" t="s">
        <v>1780</v>
      </c>
      <c r="BJ79" s="1" t="s">
        <v>1783</v>
      </c>
      <c r="BK79" s="1" t="s">
        <v>1785</v>
      </c>
      <c r="BL79" s="1" t="s">
        <v>1785</v>
      </c>
      <c r="BM79" s="1" t="s">
        <v>151</v>
      </c>
      <c r="BN79" s="1" t="s">
        <v>151</v>
      </c>
      <c r="BO79" s="1" t="s">
        <v>151</v>
      </c>
      <c r="BP79" s="1" t="s">
        <v>151</v>
      </c>
      <c r="BQ79" s="1" t="s">
        <v>1785</v>
      </c>
      <c r="BR79" s="1" t="s">
        <v>151</v>
      </c>
      <c r="BS79" s="1" t="s">
        <v>151</v>
      </c>
      <c r="BT79" s="1" t="s">
        <v>151</v>
      </c>
      <c r="BU79" s="1" t="s">
        <v>151</v>
      </c>
      <c r="BV79" s="1" t="s">
        <v>1571</v>
      </c>
      <c r="BW79" s="1" t="s">
        <v>1534</v>
      </c>
      <c r="BX79" s="1" t="s">
        <v>1495</v>
      </c>
      <c r="BY79" s="1" t="s">
        <v>162</v>
      </c>
      <c r="BZ79" s="1" t="s">
        <v>171</v>
      </c>
      <c r="CA79" s="1" t="s">
        <v>176</v>
      </c>
      <c r="CB79" s="1" t="s">
        <v>183</v>
      </c>
      <c r="CC79" s="1" t="s">
        <v>1535</v>
      </c>
      <c r="CD79" s="1" t="s">
        <v>153</v>
      </c>
      <c r="CE79" s="1" t="s">
        <v>1861</v>
      </c>
      <c r="CF79" s="1" t="s">
        <v>208</v>
      </c>
      <c r="CG79" s="1" t="s">
        <v>214</v>
      </c>
    </row>
    <row r="80" spans="1:85" ht="12.75" x14ac:dyDescent="0.2">
      <c r="A80" s="14">
        <v>41978.683039780095</v>
      </c>
      <c r="B80" s="1">
        <v>2</v>
      </c>
      <c r="C80" s="1">
        <v>5</v>
      </c>
      <c r="D80" s="1">
        <v>1</v>
      </c>
      <c r="E80" s="1">
        <v>1</v>
      </c>
      <c r="F80" s="1">
        <v>5</v>
      </c>
      <c r="G80" s="1">
        <v>3</v>
      </c>
      <c r="H80" s="1">
        <v>3</v>
      </c>
      <c r="I80" s="1">
        <v>1</v>
      </c>
      <c r="J80" s="1">
        <v>3</v>
      </c>
      <c r="K80" s="1">
        <v>2</v>
      </c>
      <c r="L80" s="1">
        <v>2</v>
      </c>
      <c r="M80" s="1">
        <v>1</v>
      </c>
      <c r="N80" s="1">
        <v>3</v>
      </c>
      <c r="O80" s="1">
        <v>4</v>
      </c>
      <c r="P80" s="1">
        <v>3</v>
      </c>
      <c r="Q80" s="1">
        <v>3</v>
      </c>
      <c r="R80" s="1">
        <v>1</v>
      </c>
      <c r="S80" s="1">
        <v>3</v>
      </c>
      <c r="T80" s="1">
        <v>1</v>
      </c>
      <c r="U80" s="1">
        <v>2</v>
      </c>
      <c r="V80" s="1">
        <v>5</v>
      </c>
      <c r="W80" s="1">
        <v>5</v>
      </c>
      <c r="X80" s="1">
        <v>3</v>
      </c>
      <c r="Y80" s="1">
        <v>4</v>
      </c>
      <c r="Z80" s="1">
        <v>3</v>
      </c>
      <c r="AA80" s="1">
        <v>4</v>
      </c>
      <c r="AB80" s="1">
        <v>3</v>
      </c>
      <c r="AC80" s="1">
        <v>5</v>
      </c>
      <c r="AD80" s="1">
        <v>2</v>
      </c>
      <c r="AE80" s="1">
        <v>4</v>
      </c>
      <c r="AF80" s="1">
        <v>2</v>
      </c>
      <c r="AG80" s="1">
        <v>2</v>
      </c>
      <c r="AH80" s="1">
        <v>4</v>
      </c>
      <c r="AI80" s="1">
        <v>3</v>
      </c>
      <c r="AJ80" s="1">
        <v>2</v>
      </c>
      <c r="AK80" s="1">
        <v>5</v>
      </c>
      <c r="AL80" s="1">
        <v>2</v>
      </c>
      <c r="AM80" s="1">
        <v>2</v>
      </c>
      <c r="AN80" s="1">
        <v>5</v>
      </c>
      <c r="AO80" s="1">
        <v>3</v>
      </c>
      <c r="AP80" s="1">
        <v>3</v>
      </c>
      <c r="AQ80" s="1">
        <v>3</v>
      </c>
      <c r="AR80" s="1">
        <v>3</v>
      </c>
      <c r="AS80" s="1">
        <v>2</v>
      </c>
      <c r="AT80" s="1">
        <v>3</v>
      </c>
      <c r="AU80" s="1">
        <v>2</v>
      </c>
      <c r="AV80" s="1">
        <v>3</v>
      </c>
      <c r="AW80" s="1">
        <v>3</v>
      </c>
      <c r="AX80" s="1">
        <v>3</v>
      </c>
      <c r="AY80" s="1">
        <v>3</v>
      </c>
      <c r="AZ80" s="1">
        <v>2</v>
      </c>
      <c r="BA80" s="1">
        <v>4</v>
      </c>
      <c r="BB80" s="1">
        <v>1</v>
      </c>
      <c r="BC80" s="1">
        <v>2</v>
      </c>
      <c r="BD80" s="1">
        <v>5</v>
      </c>
      <c r="BE80" s="1" t="s">
        <v>1782</v>
      </c>
      <c r="BF80" s="1" t="s">
        <v>1781</v>
      </c>
      <c r="BG80" s="1" t="s">
        <v>1780</v>
      </c>
      <c r="BH80" s="1" t="s">
        <v>1779</v>
      </c>
      <c r="BI80" s="1" t="s">
        <v>1778</v>
      </c>
      <c r="BJ80" s="1" t="s">
        <v>1783</v>
      </c>
      <c r="BK80" s="1" t="s">
        <v>931</v>
      </c>
      <c r="BL80" s="1" t="s">
        <v>151</v>
      </c>
      <c r="BM80" s="1" t="s">
        <v>151</v>
      </c>
      <c r="BN80" s="1" t="s">
        <v>151</v>
      </c>
      <c r="BO80" s="1" t="s">
        <v>5</v>
      </c>
      <c r="BP80" s="1" t="s">
        <v>931</v>
      </c>
      <c r="BQ80" s="1" t="s">
        <v>5</v>
      </c>
      <c r="BR80" s="1" t="s">
        <v>1785</v>
      </c>
      <c r="BS80" s="1" t="s">
        <v>1785</v>
      </c>
      <c r="BT80" s="1" t="s">
        <v>5</v>
      </c>
      <c r="BU80" s="1" t="s">
        <v>151</v>
      </c>
      <c r="BV80" s="1" t="s">
        <v>1498</v>
      </c>
      <c r="BX80" s="1" t="s">
        <v>1495</v>
      </c>
      <c r="BY80" s="1" t="s">
        <v>162</v>
      </c>
      <c r="BZ80" s="1" t="s">
        <v>171</v>
      </c>
      <c r="CA80" s="1" t="s">
        <v>176</v>
      </c>
      <c r="CB80" s="1" t="s">
        <v>183</v>
      </c>
      <c r="CD80" s="1" t="s">
        <v>153</v>
      </c>
      <c r="CE80" s="1" t="s">
        <v>1830</v>
      </c>
      <c r="CF80" s="1" t="s">
        <v>208</v>
      </c>
      <c r="CG80" s="1" t="s">
        <v>217</v>
      </c>
    </row>
    <row r="81" spans="1:85" ht="12.75" x14ac:dyDescent="0.2">
      <c r="A81" s="14">
        <v>41978.685305069441</v>
      </c>
      <c r="B81" s="1">
        <v>1</v>
      </c>
      <c r="C81" s="1">
        <v>5</v>
      </c>
      <c r="D81" s="1">
        <v>2</v>
      </c>
      <c r="E81" s="1">
        <v>1</v>
      </c>
      <c r="F81" s="1">
        <v>5</v>
      </c>
      <c r="G81" s="1">
        <v>5</v>
      </c>
      <c r="H81" s="1">
        <v>4</v>
      </c>
      <c r="I81" s="1">
        <v>5</v>
      </c>
      <c r="J81" s="1">
        <v>2</v>
      </c>
      <c r="K81" s="1">
        <v>2</v>
      </c>
      <c r="L81" s="1">
        <v>2</v>
      </c>
      <c r="M81" s="1">
        <v>1</v>
      </c>
      <c r="N81" s="1">
        <v>1</v>
      </c>
      <c r="O81" s="1">
        <v>2</v>
      </c>
      <c r="P81" s="1">
        <v>3</v>
      </c>
      <c r="Q81" s="1">
        <v>2</v>
      </c>
      <c r="R81" s="1">
        <v>1</v>
      </c>
      <c r="S81" s="1">
        <v>4</v>
      </c>
      <c r="T81" s="1">
        <v>1</v>
      </c>
      <c r="U81" s="1">
        <v>1</v>
      </c>
      <c r="V81" s="1">
        <v>5</v>
      </c>
      <c r="W81" s="1">
        <v>5</v>
      </c>
      <c r="X81" s="1">
        <v>3</v>
      </c>
      <c r="Y81" s="1">
        <v>4</v>
      </c>
      <c r="Z81" s="1">
        <v>5</v>
      </c>
      <c r="AA81" s="1">
        <v>4</v>
      </c>
      <c r="AB81" s="1">
        <v>3</v>
      </c>
      <c r="AC81" s="1">
        <v>5</v>
      </c>
      <c r="AD81" s="1">
        <v>3</v>
      </c>
      <c r="AE81" s="1">
        <v>3</v>
      </c>
      <c r="AF81" s="1">
        <v>5</v>
      </c>
      <c r="AG81" s="1">
        <v>5</v>
      </c>
      <c r="AH81" s="1">
        <v>3</v>
      </c>
      <c r="AI81" s="1">
        <v>4</v>
      </c>
      <c r="AJ81" s="1">
        <v>1</v>
      </c>
      <c r="AK81" s="1">
        <v>5</v>
      </c>
      <c r="AL81" s="1">
        <v>4</v>
      </c>
      <c r="AM81" s="1">
        <v>1</v>
      </c>
      <c r="AN81" s="1">
        <v>5</v>
      </c>
      <c r="AO81" s="1">
        <v>5</v>
      </c>
      <c r="AP81" s="1">
        <v>5</v>
      </c>
      <c r="AQ81" s="1">
        <v>5</v>
      </c>
      <c r="AR81" s="1">
        <v>3</v>
      </c>
      <c r="AS81" s="1">
        <v>3</v>
      </c>
      <c r="AT81" s="1">
        <v>3</v>
      </c>
      <c r="AU81" s="1">
        <v>2</v>
      </c>
      <c r="AV81" s="1">
        <v>1</v>
      </c>
      <c r="AW81" s="1">
        <v>2</v>
      </c>
      <c r="AX81" s="1">
        <v>4</v>
      </c>
      <c r="AY81" s="1">
        <v>2</v>
      </c>
      <c r="AZ81" s="1">
        <v>1</v>
      </c>
      <c r="BA81" s="1">
        <v>5</v>
      </c>
      <c r="BB81" s="1">
        <v>2</v>
      </c>
      <c r="BC81" s="1">
        <v>2</v>
      </c>
      <c r="BD81" s="1">
        <v>5</v>
      </c>
      <c r="BE81" s="1" t="s">
        <v>1778</v>
      </c>
      <c r="BF81" s="1" t="s">
        <v>1779</v>
      </c>
      <c r="BG81" s="1" t="s">
        <v>1783</v>
      </c>
      <c r="BH81" s="1" t="s">
        <v>1780</v>
      </c>
      <c r="BI81" s="1" t="s">
        <v>1781</v>
      </c>
      <c r="BJ81" s="1" t="s">
        <v>1782</v>
      </c>
      <c r="BK81" s="1" t="s">
        <v>931</v>
      </c>
      <c r="BL81" s="1" t="s">
        <v>151</v>
      </c>
      <c r="BM81" s="1" t="s">
        <v>151</v>
      </c>
      <c r="BN81" s="1" t="s">
        <v>151</v>
      </c>
      <c r="BO81" s="1" t="s">
        <v>151</v>
      </c>
      <c r="BP81" s="1" t="s">
        <v>931</v>
      </c>
      <c r="BQ81" s="1" t="s">
        <v>5</v>
      </c>
      <c r="BR81" s="1" t="s">
        <v>5</v>
      </c>
      <c r="BS81" s="1" t="s">
        <v>151</v>
      </c>
      <c r="BT81" s="1" t="s">
        <v>151</v>
      </c>
      <c r="BU81" s="1" t="s">
        <v>151</v>
      </c>
      <c r="BV81" s="1" t="s">
        <v>146</v>
      </c>
      <c r="BX81" s="1" t="s">
        <v>1495</v>
      </c>
      <c r="BY81" s="1" t="s">
        <v>163</v>
      </c>
      <c r="BZ81" s="1" t="s">
        <v>171</v>
      </c>
      <c r="CA81" s="1" t="s">
        <v>176</v>
      </c>
      <c r="CB81" s="1" t="s">
        <v>183</v>
      </c>
      <c r="CC81" s="1" t="s">
        <v>1862</v>
      </c>
      <c r="CD81" s="1" t="s">
        <v>153</v>
      </c>
      <c r="CE81" s="1" t="s">
        <v>1863</v>
      </c>
      <c r="CF81" s="1" t="s">
        <v>208</v>
      </c>
      <c r="CG81" s="1" t="s">
        <v>214</v>
      </c>
    </row>
    <row r="82" spans="1:85" ht="12.75" x14ac:dyDescent="0.2">
      <c r="A82" s="14">
        <v>41978.851509409724</v>
      </c>
      <c r="B82" s="1">
        <v>4</v>
      </c>
      <c r="C82" s="1">
        <v>3</v>
      </c>
      <c r="D82" s="1">
        <v>2</v>
      </c>
      <c r="E82" s="1">
        <v>3</v>
      </c>
      <c r="F82" s="1">
        <v>4</v>
      </c>
      <c r="G82" s="1">
        <v>2</v>
      </c>
      <c r="H82" s="1">
        <v>3</v>
      </c>
      <c r="I82" s="1">
        <v>4</v>
      </c>
      <c r="J82" s="1">
        <v>5</v>
      </c>
      <c r="K82" s="1">
        <v>2</v>
      </c>
      <c r="L82" s="1">
        <v>3</v>
      </c>
      <c r="M82" s="1">
        <v>2</v>
      </c>
      <c r="N82" s="1">
        <v>3</v>
      </c>
      <c r="O82" s="1">
        <v>4</v>
      </c>
      <c r="P82" s="1">
        <v>5</v>
      </c>
      <c r="Q82" s="1">
        <v>3</v>
      </c>
      <c r="R82" s="1">
        <v>5</v>
      </c>
      <c r="S82" s="1">
        <v>5</v>
      </c>
      <c r="T82" s="1">
        <v>3</v>
      </c>
      <c r="U82" s="1">
        <v>2</v>
      </c>
      <c r="V82" s="1">
        <v>5</v>
      </c>
      <c r="W82" s="1">
        <v>3</v>
      </c>
      <c r="X82" s="1">
        <v>4</v>
      </c>
      <c r="Y82" s="1">
        <v>4</v>
      </c>
      <c r="Z82" s="1">
        <v>4</v>
      </c>
      <c r="AA82" s="1">
        <v>5</v>
      </c>
      <c r="AB82" s="1">
        <v>3</v>
      </c>
      <c r="AC82" s="1">
        <v>5</v>
      </c>
      <c r="AD82" s="1">
        <v>4</v>
      </c>
      <c r="AE82" s="1">
        <v>5</v>
      </c>
      <c r="AF82" s="1">
        <v>4</v>
      </c>
      <c r="AG82" s="1">
        <v>5</v>
      </c>
      <c r="AH82" s="1">
        <v>5</v>
      </c>
      <c r="AI82" s="1">
        <v>4</v>
      </c>
      <c r="AJ82" s="1">
        <v>4</v>
      </c>
      <c r="AK82" s="1">
        <v>2</v>
      </c>
      <c r="AL82" s="1">
        <v>3</v>
      </c>
      <c r="AM82" s="1">
        <v>4</v>
      </c>
      <c r="AN82" s="1">
        <v>5</v>
      </c>
      <c r="AO82" s="1">
        <v>1</v>
      </c>
      <c r="AP82" s="1">
        <v>4</v>
      </c>
      <c r="AQ82" s="1">
        <v>4</v>
      </c>
      <c r="AR82" s="1">
        <v>3</v>
      </c>
      <c r="AS82" s="1">
        <v>1</v>
      </c>
      <c r="AT82" s="1">
        <v>5</v>
      </c>
      <c r="AU82" s="1">
        <v>2</v>
      </c>
      <c r="AV82" s="1">
        <v>1</v>
      </c>
      <c r="AW82" s="1">
        <v>2</v>
      </c>
      <c r="AX82" s="1">
        <v>5</v>
      </c>
      <c r="AY82" s="1">
        <v>1</v>
      </c>
      <c r="AZ82" s="1">
        <v>2</v>
      </c>
      <c r="BA82" s="1">
        <v>2</v>
      </c>
      <c r="BB82" s="1">
        <v>4</v>
      </c>
      <c r="BC82" s="1">
        <v>1</v>
      </c>
      <c r="BD82" s="1">
        <v>1</v>
      </c>
      <c r="BE82" s="1" t="s">
        <v>1778</v>
      </c>
      <c r="BF82" s="1" t="s">
        <v>1779</v>
      </c>
      <c r="BG82" s="1" t="s">
        <v>1780</v>
      </c>
      <c r="BH82" s="1" t="s">
        <v>1782</v>
      </c>
      <c r="BI82" s="1" t="s">
        <v>1781</v>
      </c>
      <c r="BJ82" s="1" t="s">
        <v>1783</v>
      </c>
      <c r="BK82" s="1" t="s">
        <v>1785</v>
      </c>
      <c r="BL82" s="1" t="s">
        <v>151</v>
      </c>
      <c r="BM82" s="1" t="s">
        <v>151</v>
      </c>
      <c r="BN82" s="1" t="s">
        <v>151</v>
      </c>
      <c r="BO82" s="1" t="s">
        <v>151</v>
      </c>
      <c r="BP82" s="1" t="s">
        <v>931</v>
      </c>
      <c r="BQ82" s="1" t="s">
        <v>151</v>
      </c>
      <c r="BR82" s="1" t="s">
        <v>151</v>
      </c>
      <c r="BS82" s="1" t="s">
        <v>151</v>
      </c>
      <c r="BT82" s="1" t="s">
        <v>151</v>
      </c>
      <c r="BU82" s="1" t="s">
        <v>151</v>
      </c>
      <c r="BV82" s="1" t="s">
        <v>146</v>
      </c>
      <c r="BW82" s="1" t="s">
        <v>1488</v>
      </c>
      <c r="BX82" s="1" t="s">
        <v>1495</v>
      </c>
      <c r="BY82" s="1" t="s">
        <v>163</v>
      </c>
      <c r="BZ82" s="1" t="s">
        <v>169</v>
      </c>
      <c r="CA82" s="1" t="s">
        <v>176</v>
      </c>
      <c r="CB82" s="1" t="s">
        <v>183</v>
      </c>
      <c r="CC82" s="1" t="s">
        <v>190</v>
      </c>
      <c r="CD82" s="1" t="s">
        <v>153</v>
      </c>
      <c r="CE82" s="1" t="s">
        <v>1864</v>
      </c>
      <c r="CF82" s="1" t="s">
        <v>210</v>
      </c>
      <c r="CG82" s="1" t="s">
        <v>216</v>
      </c>
    </row>
    <row r="83" spans="1:85" ht="12.75" x14ac:dyDescent="0.2">
      <c r="A83" s="14">
        <v>41979.460418912036</v>
      </c>
      <c r="B83" s="1">
        <v>3</v>
      </c>
      <c r="C83" s="1">
        <v>5</v>
      </c>
      <c r="D83" s="1">
        <v>4</v>
      </c>
      <c r="E83" s="1">
        <v>3</v>
      </c>
      <c r="F83" s="1">
        <v>5</v>
      </c>
      <c r="G83" s="1">
        <v>3</v>
      </c>
      <c r="H83" s="1">
        <v>3</v>
      </c>
      <c r="I83" s="1">
        <v>3</v>
      </c>
      <c r="J83" s="1">
        <v>5</v>
      </c>
      <c r="K83" s="1">
        <v>5</v>
      </c>
      <c r="L83" s="1">
        <v>4</v>
      </c>
      <c r="M83" s="1">
        <v>5</v>
      </c>
      <c r="N83" s="1">
        <v>5</v>
      </c>
      <c r="O83" s="1">
        <v>5</v>
      </c>
      <c r="P83" s="1">
        <v>5</v>
      </c>
      <c r="Q83" s="1">
        <v>5</v>
      </c>
      <c r="R83" s="1">
        <v>4</v>
      </c>
      <c r="S83" s="1">
        <v>5</v>
      </c>
      <c r="T83" s="1">
        <v>3</v>
      </c>
      <c r="U83" s="1">
        <v>2</v>
      </c>
      <c r="V83" s="1">
        <v>5</v>
      </c>
      <c r="W83" s="1">
        <v>4</v>
      </c>
      <c r="X83" s="1">
        <v>3</v>
      </c>
      <c r="Y83" s="1">
        <v>5</v>
      </c>
      <c r="Z83" s="1">
        <v>4</v>
      </c>
      <c r="AA83" s="1">
        <v>4</v>
      </c>
      <c r="AB83" s="1">
        <v>3</v>
      </c>
      <c r="AC83" s="1">
        <v>3</v>
      </c>
      <c r="AD83" s="1">
        <v>4</v>
      </c>
      <c r="AE83" s="1">
        <v>3</v>
      </c>
      <c r="AF83" s="1">
        <v>5</v>
      </c>
      <c r="AG83" s="1">
        <v>3</v>
      </c>
      <c r="AH83" s="1">
        <v>4</v>
      </c>
      <c r="AI83" s="1">
        <v>5</v>
      </c>
      <c r="AJ83" s="1">
        <v>4</v>
      </c>
      <c r="AK83" s="1">
        <v>5</v>
      </c>
      <c r="AL83" s="1">
        <v>3</v>
      </c>
      <c r="AM83" s="1">
        <v>2</v>
      </c>
      <c r="AN83" s="1">
        <v>5</v>
      </c>
      <c r="AO83" s="1">
        <v>3</v>
      </c>
      <c r="AP83" s="1">
        <v>4</v>
      </c>
      <c r="AQ83" s="1">
        <v>4</v>
      </c>
      <c r="AR83" s="1">
        <v>5</v>
      </c>
      <c r="AS83" s="1">
        <v>5</v>
      </c>
      <c r="AT83" s="1">
        <v>4</v>
      </c>
      <c r="AU83" s="1">
        <v>5</v>
      </c>
      <c r="AV83" s="1">
        <v>5</v>
      </c>
      <c r="AW83" s="1">
        <v>5</v>
      </c>
      <c r="AX83" s="1">
        <v>5</v>
      </c>
      <c r="AY83" s="1">
        <v>5</v>
      </c>
      <c r="AZ83" s="1">
        <v>3</v>
      </c>
      <c r="BA83" s="1">
        <v>5</v>
      </c>
      <c r="BB83" s="1">
        <v>2</v>
      </c>
      <c r="BC83" s="1">
        <v>2</v>
      </c>
      <c r="BD83" s="1">
        <v>5</v>
      </c>
      <c r="BE83" s="1" t="s">
        <v>1778</v>
      </c>
      <c r="BF83" s="1" t="s">
        <v>1781</v>
      </c>
      <c r="BG83" s="1" t="s">
        <v>1780</v>
      </c>
      <c r="BH83" s="1" t="s">
        <v>1781</v>
      </c>
      <c r="BI83" s="1" t="s">
        <v>1780</v>
      </c>
      <c r="BJ83" s="1" t="s">
        <v>1781</v>
      </c>
      <c r="BK83" s="1" t="s">
        <v>1785</v>
      </c>
      <c r="BL83" s="1" t="s">
        <v>1785</v>
      </c>
      <c r="BM83" s="1" t="s">
        <v>151</v>
      </c>
      <c r="BN83" s="1" t="s">
        <v>151</v>
      </c>
      <c r="BO83" s="1" t="s">
        <v>151</v>
      </c>
      <c r="BP83" s="1" t="s">
        <v>931</v>
      </c>
      <c r="BQ83" s="1" t="s">
        <v>931</v>
      </c>
      <c r="BR83" s="1" t="s">
        <v>931</v>
      </c>
      <c r="BS83" s="1" t="s">
        <v>931</v>
      </c>
      <c r="BT83" s="1" t="s">
        <v>931</v>
      </c>
      <c r="BU83" s="1" t="s">
        <v>145</v>
      </c>
      <c r="BY83" s="1" t="s">
        <v>162</v>
      </c>
      <c r="BZ83" s="1" t="s">
        <v>171</v>
      </c>
      <c r="CA83" s="1" t="s">
        <v>178</v>
      </c>
      <c r="CB83" s="1" t="s">
        <v>183</v>
      </c>
      <c r="CD83" s="1" t="s">
        <v>202</v>
      </c>
      <c r="CE83" s="1" t="s">
        <v>610</v>
      </c>
      <c r="CF83" s="1" t="s">
        <v>208</v>
      </c>
      <c r="CG83" s="1" t="s">
        <v>214</v>
      </c>
    </row>
    <row r="84" spans="1:85" ht="12.75" x14ac:dyDescent="0.2">
      <c r="A84" s="14">
        <v>41979.483977754629</v>
      </c>
      <c r="B84" s="1">
        <v>3</v>
      </c>
      <c r="C84" s="1">
        <v>5</v>
      </c>
      <c r="D84" s="1">
        <v>5</v>
      </c>
      <c r="E84" s="1">
        <v>5</v>
      </c>
      <c r="F84" s="1">
        <v>5</v>
      </c>
      <c r="G84" s="1">
        <v>4</v>
      </c>
      <c r="H84" s="1">
        <v>5</v>
      </c>
      <c r="I84" s="1">
        <v>5</v>
      </c>
      <c r="J84" s="1">
        <v>5</v>
      </c>
      <c r="K84" s="1">
        <v>5</v>
      </c>
      <c r="L84" s="1">
        <v>4</v>
      </c>
      <c r="M84" s="1">
        <v>5</v>
      </c>
      <c r="N84" s="1">
        <v>3</v>
      </c>
      <c r="O84" s="1">
        <v>5</v>
      </c>
      <c r="P84" s="1">
        <v>5</v>
      </c>
      <c r="Q84" s="1">
        <v>5</v>
      </c>
      <c r="R84" s="1">
        <v>5</v>
      </c>
      <c r="S84" s="1">
        <v>5</v>
      </c>
      <c r="T84" s="1">
        <v>3</v>
      </c>
      <c r="U84" s="1">
        <v>5</v>
      </c>
      <c r="V84" s="1">
        <v>5</v>
      </c>
      <c r="W84" s="1">
        <v>5</v>
      </c>
      <c r="X84" s="1">
        <v>5</v>
      </c>
      <c r="Y84" s="1">
        <v>5</v>
      </c>
      <c r="Z84" s="1">
        <v>5</v>
      </c>
      <c r="AA84" s="1">
        <v>5</v>
      </c>
      <c r="AB84" s="1">
        <v>5</v>
      </c>
      <c r="AC84" s="1">
        <v>5</v>
      </c>
      <c r="AD84" s="1">
        <v>5</v>
      </c>
      <c r="AE84" s="1">
        <v>5</v>
      </c>
      <c r="AF84" s="1">
        <v>5</v>
      </c>
      <c r="AG84" s="1">
        <v>5</v>
      </c>
      <c r="AH84" s="1">
        <v>5</v>
      </c>
      <c r="AI84" s="1">
        <v>4</v>
      </c>
      <c r="AJ84" s="1">
        <v>4</v>
      </c>
      <c r="AK84" s="1">
        <v>5</v>
      </c>
      <c r="AL84" s="1">
        <v>5</v>
      </c>
      <c r="AM84" s="1">
        <v>5</v>
      </c>
      <c r="AN84" s="1">
        <v>5</v>
      </c>
      <c r="AO84" s="1">
        <v>5</v>
      </c>
      <c r="AP84" s="1">
        <v>5</v>
      </c>
      <c r="AQ84" s="1">
        <v>5</v>
      </c>
      <c r="AR84" s="1">
        <v>5</v>
      </c>
      <c r="AS84" s="1">
        <v>5</v>
      </c>
      <c r="AT84" s="1">
        <v>5</v>
      </c>
      <c r="AU84" s="1">
        <v>5</v>
      </c>
      <c r="AV84" s="1">
        <v>3</v>
      </c>
      <c r="AW84" s="1">
        <v>5</v>
      </c>
      <c r="AX84" s="1">
        <v>5</v>
      </c>
      <c r="AY84" s="1">
        <v>5</v>
      </c>
      <c r="AZ84" s="1">
        <v>5</v>
      </c>
      <c r="BA84" s="1">
        <v>5</v>
      </c>
      <c r="BB84" s="1">
        <v>4</v>
      </c>
      <c r="BC84" s="1">
        <v>5</v>
      </c>
      <c r="BD84" s="1">
        <v>5</v>
      </c>
      <c r="BE84" s="1" t="s">
        <v>1782</v>
      </c>
      <c r="BF84" s="1" t="s">
        <v>1778</v>
      </c>
      <c r="BG84" s="1" t="s">
        <v>1780</v>
      </c>
      <c r="BH84" s="1" t="s">
        <v>1781</v>
      </c>
      <c r="BI84" s="1" t="s">
        <v>1783</v>
      </c>
      <c r="BJ84" s="1" t="s">
        <v>1779</v>
      </c>
      <c r="BK84" s="1" t="s">
        <v>151</v>
      </c>
      <c r="BL84" s="1" t="s">
        <v>151</v>
      </c>
      <c r="BM84" s="1" t="s">
        <v>151</v>
      </c>
      <c r="BN84" s="1" t="s">
        <v>151</v>
      </c>
      <c r="BO84" s="1" t="s">
        <v>151</v>
      </c>
      <c r="BP84" s="1" t="s">
        <v>151</v>
      </c>
      <c r="BQ84" s="1" t="s">
        <v>151</v>
      </c>
      <c r="BR84" s="1" t="s">
        <v>151</v>
      </c>
      <c r="BS84" s="1" t="s">
        <v>151</v>
      </c>
      <c r="BT84" s="1" t="s">
        <v>151</v>
      </c>
      <c r="BU84" s="1" t="s">
        <v>151</v>
      </c>
      <c r="BV84" s="1" t="s">
        <v>1563</v>
      </c>
      <c r="BW84" s="1" t="s">
        <v>1497</v>
      </c>
      <c r="BX84" s="1" t="s">
        <v>1495</v>
      </c>
      <c r="BY84" s="1" t="s">
        <v>162</v>
      </c>
      <c r="BZ84" s="1" t="s">
        <v>171</v>
      </c>
      <c r="CA84" s="1" t="s">
        <v>176</v>
      </c>
      <c r="CB84" s="1" t="s">
        <v>183</v>
      </c>
      <c r="CC84" s="1" t="s">
        <v>191</v>
      </c>
      <c r="CD84" s="1" t="s">
        <v>192</v>
      </c>
      <c r="CE84" s="1" t="s">
        <v>1865</v>
      </c>
      <c r="CF84" s="1" t="s">
        <v>208</v>
      </c>
    </row>
    <row r="85" spans="1:85" ht="12.75" x14ac:dyDescent="0.2">
      <c r="A85" s="14">
        <v>41979.758170462963</v>
      </c>
      <c r="B85" s="1" t="s">
        <v>5</v>
      </c>
      <c r="C85" s="1">
        <v>5</v>
      </c>
      <c r="D85" s="1" t="s">
        <v>5</v>
      </c>
      <c r="E85" s="1" t="s">
        <v>5</v>
      </c>
      <c r="F85" s="1">
        <v>5</v>
      </c>
      <c r="G85" s="1" t="s">
        <v>5</v>
      </c>
      <c r="H85" s="1">
        <v>5</v>
      </c>
      <c r="I85" s="1" t="s">
        <v>5</v>
      </c>
      <c r="J85" s="1" t="s">
        <v>5</v>
      </c>
      <c r="K85" s="1">
        <v>1</v>
      </c>
      <c r="L85" s="1">
        <v>5</v>
      </c>
      <c r="M85" s="1">
        <v>5</v>
      </c>
      <c r="N85" s="1" t="s">
        <v>5</v>
      </c>
      <c r="O85" s="1">
        <v>3</v>
      </c>
      <c r="P85" s="1">
        <v>5</v>
      </c>
      <c r="Q85" s="1" t="s">
        <v>5</v>
      </c>
      <c r="R85" s="1">
        <v>2</v>
      </c>
      <c r="S85" s="1">
        <v>5</v>
      </c>
      <c r="T85" s="1" t="s">
        <v>5</v>
      </c>
      <c r="U85" s="1" t="s">
        <v>5</v>
      </c>
      <c r="V85" s="1">
        <v>5</v>
      </c>
      <c r="W85" s="1">
        <v>5</v>
      </c>
      <c r="X85" s="1">
        <v>5</v>
      </c>
      <c r="Y85" s="1">
        <v>5</v>
      </c>
      <c r="Z85" s="1">
        <v>4</v>
      </c>
      <c r="AA85" s="1">
        <v>5</v>
      </c>
      <c r="AB85" s="1">
        <v>4</v>
      </c>
      <c r="AC85" s="1">
        <v>1</v>
      </c>
      <c r="AD85" s="1">
        <v>5</v>
      </c>
      <c r="AE85" s="1">
        <v>5</v>
      </c>
      <c r="AF85" s="1">
        <v>5</v>
      </c>
      <c r="AG85" s="1">
        <v>5</v>
      </c>
      <c r="AH85" s="1">
        <v>5</v>
      </c>
      <c r="AI85" s="1">
        <v>5</v>
      </c>
      <c r="AJ85" s="1">
        <v>5</v>
      </c>
      <c r="AK85" s="1">
        <v>5</v>
      </c>
      <c r="AL85" s="1">
        <v>5</v>
      </c>
      <c r="AM85" s="1">
        <v>5</v>
      </c>
      <c r="AN85" s="1">
        <v>5</v>
      </c>
      <c r="AO85" s="1">
        <v>3</v>
      </c>
      <c r="AP85" s="1">
        <v>5</v>
      </c>
      <c r="AQ85" s="1" t="s">
        <v>5</v>
      </c>
      <c r="AR85" s="1">
        <v>4</v>
      </c>
      <c r="AS85" s="1">
        <v>3</v>
      </c>
      <c r="AT85" s="1">
        <v>5</v>
      </c>
      <c r="AU85" s="1">
        <v>1</v>
      </c>
      <c r="AV85" s="1">
        <v>3</v>
      </c>
      <c r="AW85" s="1">
        <v>5</v>
      </c>
      <c r="AX85" s="1">
        <v>5</v>
      </c>
      <c r="AY85" s="1">
        <v>5</v>
      </c>
      <c r="AZ85" s="1">
        <v>5</v>
      </c>
      <c r="BA85" s="1">
        <v>5</v>
      </c>
      <c r="BB85" s="1">
        <v>3</v>
      </c>
      <c r="BC85" s="1">
        <v>4</v>
      </c>
      <c r="BD85" s="1">
        <v>5</v>
      </c>
      <c r="BE85" s="1" t="s">
        <v>1778</v>
      </c>
      <c r="BF85" s="1" t="s">
        <v>1780</v>
      </c>
      <c r="BG85" s="1" t="s">
        <v>1781</v>
      </c>
      <c r="BH85" s="1" t="s">
        <v>1779</v>
      </c>
      <c r="BI85" s="1" t="s">
        <v>1781</v>
      </c>
      <c r="BJ85" s="1" t="s">
        <v>1782</v>
      </c>
      <c r="BK85" s="1" t="s">
        <v>1785</v>
      </c>
      <c r="BL85" s="1" t="s">
        <v>1785</v>
      </c>
      <c r="BM85" s="1" t="s">
        <v>1785</v>
      </c>
      <c r="BN85" s="1" t="s">
        <v>1785</v>
      </c>
      <c r="BO85" s="1" t="s">
        <v>151</v>
      </c>
      <c r="BP85" s="1" t="s">
        <v>151</v>
      </c>
      <c r="BQ85" s="1" t="s">
        <v>1785</v>
      </c>
      <c r="BR85" s="1" t="s">
        <v>1785</v>
      </c>
      <c r="BS85" s="1" t="s">
        <v>1785</v>
      </c>
      <c r="BT85" s="1" t="s">
        <v>1785</v>
      </c>
      <c r="BU85" s="1" t="s">
        <v>931</v>
      </c>
      <c r="BY85" s="1" t="s">
        <v>162</v>
      </c>
      <c r="BZ85" s="1" t="s">
        <v>170</v>
      </c>
      <c r="CA85" s="1" t="s">
        <v>176</v>
      </c>
      <c r="CB85" s="1" t="s">
        <v>183</v>
      </c>
      <c r="CC85" s="1" t="s">
        <v>1866</v>
      </c>
      <c r="CD85" s="1" t="s">
        <v>202</v>
      </c>
      <c r="CE85" s="1" t="s">
        <v>395</v>
      </c>
      <c r="CF85" s="1" t="s">
        <v>208</v>
      </c>
      <c r="CG85" s="1" t="s">
        <v>214</v>
      </c>
    </row>
    <row r="86" spans="1:85" ht="12.75" x14ac:dyDescent="0.2">
      <c r="A86" s="14">
        <v>41979.769420000004</v>
      </c>
      <c r="B86" s="1">
        <v>4</v>
      </c>
      <c r="C86" s="1">
        <v>5</v>
      </c>
      <c r="D86" s="1">
        <v>5</v>
      </c>
      <c r="E86" s="1">
        <v>3</v>
      </c>
      <c r="F86" s="1">
        <v>5</v>
      </c>
      <c r="G86" s="1">
        <v>4</v>
      </c>
      <c r="H86" s="1">
        <v>4</v>
      </c>
      <c r="I86" s="1">
        <v>3</v>
      </c>
      <c r="J86" s="1">
        <v>2</v>
      </c>
      <c r="K86" s="1">
        <v>4</v>
      </c>
      <c r="L86" s="1">
        <v>5</v>
      </c>
      <c r="M86" s="1">
        <v>5</v>
      </c>
      <c r="N86" s="1">
        <v>5</v>
      </c>
      <c r="O86" s="1">
        <v>4</v>
      </c>
      <c r="P86" s="1">
        <v>5</v>
      </c>
      <c r="Q86" s="1">
        <v>5</v>
      </c>
      <c r="R86" s="1">
        <v>4</v>
      </c>
      <c r="S86" s="1">
        <v>5</v>
      </c>
      <c r="T86" s="1">
        <v>2</v>
      </c>
      <c r="U86" s="1">
        <v>2</v>
      </c>
      <c r="V86" s="1">
        <v>5</v>
      </c>
      <c r="W86" s="1">
        <v>5</v>
      </c>
      <c r="X86" s="1">
        <v>4</v>
      </c>
      <c r="Y86" s="1">
        <v>4</v>
      </c>
      <c r="Z86" s="1">
        <v>5</v>
      </c>
      <c r="AA86" s="1">
        <v>5</v>
      </c>
      <c r="AB86" s="1">
        <v>5</v>
      </c>
      <c r="AC86" s="1">
        <v>5</v>
      </c>
      <c r="AD86" s="1">
        <v>5</v>
      </c>
      <c r="AE86" s="1">
        <v>5</v>
      </c>
      <c r="AF86" s="1">
        <v>5</v>
      </c>
      <c r="AG86" s="1">
        <v>5</v>
      </c>
      <c r="AH86" s="1">
        <v>5</v>
      </c>
      <c r="AI86" s="1">
        <v>4</v>
      </c>
      <c r="AJ86" s="1">
        <v>4</v>
      </c>
      <c r="AK86" s="1">
        <v>5</v>
      </c>
      <c r="AL86" s="1">
        <v>5</v>
      </c>
      <c r="AM86" s="1">
        <v>4</v>
      </c>
      <c r="AN86" s="1">
        <v>5</v>
      </c>
      <c r="AO86" s="1">
        <v>5</v>
      </c>
      <c r="AP86" s="1">
        <v>5</v>
      </c>
      <c r="AQ86" s="1">
        <v>5</v>
      </c>
      <c r="AR86" s="1">
        <v>5</v>
      </c>
      <c r="AS86" s="1">
        <v>5</v>
      </c>
      <c r="AT86" s="1">
        <v>5</v>
      </c>
      <c r="AU86" s="1">
        <v>3</v>
      </c>
      <c r="AV86" s="1">
        <v>5</v>
      </c>
      <c r="AW86" s="1">
        <v>5</v>
      </c>
      <c r="AX86" s="1">
        <v>5</v>
      </c>
      <c r="AY86" s="1">
        <v>5</v>
      </c>
      <c r="AZ86" s="1">
        <v>4</v>
      </c>
      <c r="BA86" s="1">
        <v>5</v>
      </c>
      <c r="BB86" s="1">
        <v>3</v>
      </c>
      <c r="BC86" s="1">
        <v>2</v>
      </c>
      <c r="BD86" s="1">
        <v>5</v>
      </c>
      <c r="BE86" s="1" t="s">
        <v>1778</v>
      </c>
      <c r="BF86" s="1" t="s">
        <v>1778</v>
      </c>
      <c r="BG86" s="1" t="s">
        <v>1778</v>
      </c>
      <c r="BH86" s="1" t="s">
        <v>1778</v>
      </c>
      <c r="BI86" s="1" t="s">
        <v>1778</v>
      </c>
      <c r="BJ86" s="1" t="s">
        <v>1778</v>
      </c>
      <c r="BK86" s="1" t="s">
        <v>1785</v>
      </c>
      <c r="BL86" s="1" t="s">
        <v>1785</v>
      </c>
      <c r="BM86" s="1" t="s">
        <v>1785</v>
      </c>
      <c r="BN86" s="1" t="s">
        <v>1785</v>
      </c>
      <c r="BO86" s="1" t="s">
        <v>151</v>
      </c>
      <c r="BP86" s="1" t="s">
        <v>5</v>
      </c>
      <c r="BQ86" s="1" t="s">
        <v>5</v>
      </c>
      <c r="BR86" s="1" t="s">
        <v>151</v>
      </c>
      <c r="BS86" s="1" t="s">
        <v>151</v>
      </c>
      <c r="BT86" s="1" t="s">
        <v>5</v>
      </c>
      <c r="BU86" s="1" t="s">
        <v>151</v>
      </c>
      <c r="BV86" s="1" t="s">
        <v>146</v>
      </c>
      <c r="BX86" s="1" t="s">
        <v>1495</v>
      </c>
      <c r="BY86" s="1" t="s">
        <v>163</v>
      </c>
      <c r="BZ86" s="1" t="s">
        <v>171</v>
      </c>
      <c r="CA86" s="1" t="s">
        <v>177</v>
      </c>
      <c r="CB86" s="1" t="s">
        <v>183</v>
      </c>
      <c r="CC86" s="1" t="s">
        <v>1867</v>
      </c>
      <c r="CD86" s="1" t="s">
        <v>202</v>
      </c>
      <c r="CE86" s="1" t="s">
        <v>968</v>
      </c>
      <c r="CF86" s="1" t="s">
        <v>208</v>
      </c>
      <c r="CG86" s="1" t="s">
        <v>214</v>
      </c>
    </row>
    <row r="87" spans="1:85" ht="12.75" x14ac:dyDescent="0.2">
      <c r="A87" s="14">
        <v>41980.427036886576</v>
      </c>
      <c r="B87" s="1">
        <v>3</v>
      </c>
      <c r="C87" s="1">
        <v>3</v>
      </c>
      <c r="D87" s="1">
        <v>3</v>
      </c>
      <c r="E87" s="1">
        <v>4</v>
      </c>
      <c r="F87" s="1">
        <v>4</v>
      </c>
      <c r="G87" s="1">
        <v>3</v>
      </c>
      <c r="H87" s="1">
        <v>3</v>
      </c>
      <c r="I87" s="1">
        <v>4</v>
      </c>
      <c r="J87" s="1">
        <v>4</v>
      </c>
      <c r="K87" s="1">
        <v>4</v>
      </c>
      <c r="L87" s="1">
        <v>2</v>
      </c>
      <c r="M87" s="1">
        <v>2</v>
      </c>
      <c r="N87" s="1">
        <v>4</v>
      </c>
      <c r="O87" s="1">
        <v>5</v>
      </c>
      <c r="P87" s="1">
        <v>3</v>
      </c>
      <c r="Q87" s="1">
        <v>4</v>
      </c>
      <c r="R87" s="1">
        <v>4</v>
      </c>
      <c r="S87" s="1">
        <v>4</v>
      </c>
      <c r="T87" s="1">
        <v>3</v>
      </c>
      <c r="U87" s="1">
        <v>4</v>
      </c>
      <c r="V87" s="1">
        <v>4</v>
      </c>
      <c r="W87" s="1">
        <v>4</v>
      </c>
      <c r="X87" s="1">
        <v>4</v>
      </c>
      <c r="Y87" s="1">
        <v>3</v>
      </c>
      <c r="Z87" s="1">
        <v>3</v>
      </c>
      <c r="AA87" s="1">
        <v>4</v>
      </c>
      <c r="AB87" s="1">
        <v>3</v>
      </c>
      <c r="AC87" s="1">
        <v>4</v>
      </c>
      <c r="AD87" s="1">
        <v>3</v>
      </c>
      <c r="AE87" s="1">
        <v>3</v>
      </c>
      <c r="AF87" s="1">
        <v>4</v>
      </c>
      <c r="AG87" s="1">
        <v>4</v>
      </c>
      <c r="AH87" s="1">
        <v>4</v>
      </c>
      <c r="AI87" s="1">
        <v>4</v>
      </c>
      <c r="AJ87" s="1">
        <v>3</v>
      </c>
      <c r="AK87" s="1">
        <v>4</v>
      </c>
      <c r="AL87" s="1">
        <v>3</v>
      </c>
      <c r="AM87" s="1">
        <v>5</v>
      </c>
      <c r="AN87" s="1">
        <v>4</v>
      </c>
      <c r="AO87" s="1">
        <v>3</v>
      </c>
      <c r="AP87" s="1">
        <v>3</v>
      </c>
      <c r="AQ87" s="1">
        <v>4</v>
      </c>
      <c r="AR87" s="1">
        <v>4</v>
      </c>
      <c r="AS87" s="1">
        <v>5</v>
      </c>
      <c r="AT87" s="1">
        <v>3</v>
      </c>
      <c r="AU87" s="1">
        <v>3</v>
      </c>
      <c r="AV87" s="1">
        <v>4</v>
      </c>
      <c r="AW87" s="1">
        <v>5</v>
      </c>
      <c r="AX87" s="1">
        <v>3</v>
      </c>
      <c r="AY87" s="1">
        <v>4</v>
      </c>
      <c r="AZ87" s="1">
        <v>5</v>
      </c>
      <c r="BA87" s="1">
        <v>4</v>
      </c>
      <c r="BB87" s="1">
        <v>4</v>
      </c>
      <c r="BC87" s="1">
        <v>5</v>
      </c>
      <c r="BD87" s="1">
        <v>5</v>
      </c>
      <c r="BE87" s="1" t="s">
        <v>1778</v>
      </c>
      <c r="BF87" s="1" t="s">
        <v>1781</v>
      </c>
      <c r="BG87" s="1" t="s">
        <v>1780</v>
      </c>
      <c r="BH87" s="1" t="s">
        <v>1783</v>
      </c>
      <c r="BI87" s="1" t="s">
        <v>1782</v>
      </c>
      <c r="BJ87" s="1" t="s">
        <v>1779</v>
      </c>
      <c r="BK87" s="1" t="s">
        <v>1785</v>
      </c>
      <c r="BL87" s="1" t="s">
        <v>1785</v>
      </c>
      <c r="BM87" s="1" t="s">
        <v>1485</v>
      </c>
      <c r="BN87" s="1" t="s">
        <v>1485</v>
      </c>
      <c r="BO87" s="1" t="s">
        <v>1785</v>
      </c>
      <c r="BP87" s="1" t="s">
        <v>931</v>
      </c>
      <c r="BQ87" s="1" t="s">
        <v>931</v>
      </c>
      <c r="BR87" s="1" t="s">
        <v>1785</v>
      </c>
      <c r="BS87" s="1" t="s">
        <v>1785</v>
      </c>
      <c r="BT87" s="1" t="s">
        <v>1785</v>
      </c>
      <c r="BU87" s="1" t="s">
        <v>931</v>
      </c>
      <c r="BY87" s="1" t="s">
        <v>163</v>
      </c>
      <c r="BZ87" s="1" t="s">
        <v>170</v>
      </c>
      <c r="CA87" s="1" t="s">
        <v>176</v>
      </c>
      <c r="CB87" s="1" t="s">
        <v>183</v>
      </c>
      <c r="CC87" s="1" t="s">
        <v>1868</v>
      </c>
      <c r="CD87" s="1" t="s">
        <v>202</v>
      </c>
      <c r="CE87" s="1" t="s">
        <v>1632</v>
      </c>
      <c r="CF87" s="1" t="s">
        <v>160</v>
      </c>
      <c r="CG87" s="1" t="s">
        <v>198</v>
      </c>
    </row>
    <row r="88" spans="1:85" ht="12.75" x14ac:dyDescent="0.2">
      <c r="A88" s="14">
        <v>41980.473536041674</v>
      </c>
      <c r="B88" s="1">
        <v>1</v>
      </c>
      <c r="C88" s="1">
        <v>5</v>
      </c>
      <c r="D88" s="1">
        <v>4</v>
      </c>
      <c r="E88" s="1">
        <v>5</v>
      </c>
      <c r="F88" s="1">
        <v>5</v>
      </c>
      <c r="G88" s="1">
        <v>5</v>
      </c>
      <c r="H88" s="1">
        <v>5</v>
      </c>
      <c r="I88" s="1">
        <v>5</v>
      </c>
      <c r="J88" s="1">
        <v>2</v>
      </c>
      <c r="K88" s="1">
        <v>3</v>
      </c>
      <c r="L88" s="1">
        <v>2</v>
      </c>
      <c r="M88" s="1">
        <v>3</v>
      </c>
      <c r="N88" s="1">
        <v>2</v>
      </c>
      <c r="O88" s="1">
        <v>5</v>
      </c>
      <c r="P88" s="1">
        <v>4</v>
      </c>
      <c r="Q88" s="1">
        <v>3</v>
      </c>
      <c r="R88" s="1">
        <v>4</v>
      </c>
      <c r="S88" s="1">
        <v>5</v>
      </c>
      <c r="T88" s="1">
        <v>2</v>
      </c>
      <c r="U88" s="1">
        <v>1</v>
      </c>
      <c r="V88" s="1">
        <v>4</v>
      </c>
      <c r="W88" s="1">
        <v>4</v>
      </c>
      <c r="X88" s="1">
        <v>1</v>
      </c>
      <c r="Y88" s="1">
        <v>5</v>
      </c>
      <c r="Z88" s="1">
        <v>5</v>
      </c>
      <c r="AA88" s="1">
        <v>1</v>
      </c>
      <c r="AB88" s="1">
        <v>4</v>
      </c>
      <c r="AC88" s="1">
        <v>1</v>
      </c>
      <c r="AD88" s="1">
        <v>3</v>
      </c>
      <c r="AE88" s="1">
        <v>1</v>
      </c>
      <c r="AF88" s="1">
        <v>1</v>
      </c>
      <c r="AG88" s="1">
        <v>5</v>
      </c>
      <c r="AH88" s="1">
        <v>1</v>
      </c>
      <c r="AI88" s="1">
        <v>4</v>
      </c>
      <c r="AJ88" s="1">
        <v>3</v>
      </c>
      <c r="AK88" s="1">
        <v>5</v>
      </c>
      <c r="AL88" s="1">
        <v>3</v>
      </c>
      <c r="AM88" s="1">
        <v>3</v>
      </c>
      <c r="AN88" s="1">
        <v>5</v>
      </c>
      <c r="AO88" s="1">
        <v>5</v>
      </c>
      <c r="AP88" s="1">
        <v>5</v>
      </c>
      <c r="AQ88" s="1">
        <v>5</v>
      </c>
      <c r="AR88" s="1" t="s">
        <v>5</v>
      </c>
      <c r="AS88" s="1">
        <v>3</v>
      </c>
      <c r="AT88" s="1">
        <v>3</v>
      </c>
      <c r="AU88" s="1">
        <v>4</v>
      </c>
      <c r="AV88" s="1">
        <v>4</v>
      </c>
      <c r="AW88" s="1">
        <v>5</v>
      </c>
      <c r="AX88" s="1">
        <v>3</v>
      </c>
      <c r="AY88" s="1" t="s">
        <v>5</v>
      </c>
      <c r="AZ88" s="1">
        <v>5</v>
      </c>
      <c r="BA88" s="1">
        <v>5</v>
      </c>
      <c r="BB88" s="1" t="s">
        <v>5</v>
      </c>
      <c r="BC88" s="1">
        <v>3</v>
      </c>
      <c r="BD88" s="1">
        <v>4</v>
      </c>
      <c r="BE88" s="1" t="s">
        <v>1782</v>
      </c>
      <c r="BF88" s="1" t="s">
        <v>1778</v>
      </c>
      <c r="BG88" s="1" t="s">
        <v>1781</v>
      </c>
      <c r="BH88" s="1" t="s">
        <v>1783</v>
      </c>
      <c r="BI88" s="1" t="s">
        <v>1780</v>
      </c>
      <c r="BJ88" s="1" t="s">
        <v>1779</v>
      </c>
      <c r="BK88" s="1" t="s">
        <v>151</v>
      </c>
      <c r="BL88" s="1" t="s">
        <v>1785</v>
      </c>
      <c r="BM88" s="1" t="s">
        <v>151</v>
      </c>
      <c r="BN88" s="1" t="s">
        <v>151</v>
      </c>
      <c r="BO88" s="1" t="s">
        <v>151</v>
      </c>
      <c r="BP88" s="1" t="s">
        <v>151</v>
      </c>
      <c r="BQ88" s="1" t="s">
        <v>1785</v>
      </c>
      <c r="BR88" s="1" t="s">
        <v>1785</v>
      </c>
      <c r="BS88" s="1" t="s">
        <v>1785</v>
      </c>
      <c r="BT88" s="1" t="s">
        <v>1785</v>
      </c>
      <c r="BU88" s="1" t="s">
        <v>151</v>
      </c>
      <c r="BV88" s="1" t="s">
        <v>146</v>
      </c>
      <c r="BX88" s="1" t="s">
        <v>1869</v>
      </c>
      <c r="BY88" s="1" t="s">
        <v>162</v>
      </c>
      <c r="BZ88" s="1" t="s">
        <v>172</v>
      </c>
      <c r="CA88" s="1" t="s">
        <v>176</v>
      </c>
      <c r="CB88" s="1" t="s">
        <v>183</v>
      </c>
      <c r="CC88" s="1" t="s">
        <v>632</v>
      </c>
      <c r="CD88" s="1" t="s">
        <v>153</v>
      </c>
      <c r="CF88" s="1" t="s">
        <v>208</v>
      </c>
      <c r="CG88" s="1" t="s">
        <v>214</v>
      </c>
    </row>
    <row r="89" spans="1:85" ht="12.75" x14ac:dyDescent="0.2">
      <c r="A89" s="14">
        <v>41980.683254594915</v>
      </c>
      <c r="B89" s="1">
        <v>2</v>
      </c>
      <c r="C89" s="1">
        <v>4</v>
      </c>
      <c r="D89" s="1">
        <v>1</v>
      </c>
      <c r="E89" s="1">
        <v>1</v>
      </c>
      <c r="F89" s="1">
        <v>5</v>
      </c>
      <c r="G89" s="1">
        <v>4</v>
      </c>
      <c r="H89" s="1">
        <v>5</v>
      </c>
      <c r="I89" s="1">
        <v>5</v>
      </c>
      <c r="J89" s="1">
        <v>4</v>
      </c>
      <c r="K89" s="1">
        <v>2</v>
      </c>
      <c r="L89" s="1">
        <v>4</v>
      </c>
      <c r="M89" s="1">
        <v>5</v>
      </c>
      <c r="N89" s="1">
        <v>5</v>
      </c>
      <c r="O89" s="1">
        <v>4</v>
      </c>
      <c r="P89" s="1">
        <v>5</v>
      </c>
      <c r="Q89" s="1">
        <v>3</v>
      </c>
      <c r="R89" s="1">
        <v>4</v>
      </c>
      <c r="S89" s="1">
        <v>5</v>
      </c>
      <c r="T89" s="1">
        <v>1</v>
      </c>
      <c r="U89" s="1">
        <v>2</v>
      </c>
      <c r="V89" s="1">
        <v>5</v>
      </c>
      <c r="W89" s="1">
        <v>5</v>
      </c>
      <c r="X89" s="1">
        <v>1</v>
      </c>
      <c r="Y89" s="1">
        <v>4</v>
      </c>
      <c r="Z89" s="1">
        <v>5</v>
      </c>
      <c r="AA89" s="1">
        <v>4</v>
      </c>
      <c r="AB89" s="1">
        <v>4</v>
      </c>
      <c r="AC89" s="1">
        <v>4</v>
      </c>
      <c r="AD89" s="1">
        <v>2</v>
      </c>
      <c r="AE89" s="1">
        <v>4</v>
      </c>
      <c r="AF89" s="1">
        <v>1</v>
      </c>
      <c r="AG89" s="1">
        <v>3</v>
      </c>
      <c r="AH89" s="1">
        <v>3</v>
      </c>
      <c r="AI89" s="1">
        <v>2</v>
      </c>
      <c r="AJ89" s="1">
        <v>4</v>
      </c>
      <c r="AK89" s="1">
        <v>5</v>
      </c>
      <c r="AL89" s="1">
        <v>3</v>
      </c>
      <c r="AM89" s="1">
        <v>2</v>
      </c>
      <c r="AN89" s="1">
        <v>4</v>
      </c>
      <c r="AO89" s="1">
        <v>5</v>
      </c>
      <c r="AP89" s="1">
        <v>4</v>
      </c>
      <c r="AQ89" s="1">
        <v>5</v>
      </c>
      <c r="AR89" s="1">
        <v>2</v>
      </c>
      <c r="AS89" s="1">
        <v>3</v>
      </c>
      <c r="AT89" s="1">
        <v>4</v>
      </c>
      <c r="AU89" s="1">
        <v>4</v>
      </c>
      <c r="AV89" s="1">
        <v>5</v>
      </c>
      <c r="AW89" s="1">
        <v>5</v>
      </c>
      <c r="AX89" s="1">
        <v>5</v>
      </c>
      <c r="AY89" s="1">
        <v>5</v>
      </c>
      <c r="AZ89" s="1">
        <v>5</v>
      </c>
      <c r="BA89" s="1">
        <v>5</v>
      </c>
      <c r="BB89" s="1">
        <v>1</v>
      </c>
      <c r="BC89" s="1">
        <v>2</v>
      </c>
      <c r="BD89" s="1">
        <v>5</v>
      </c>
      <c r="BE89" s="1" t="s">
        <v>1778</v>
      </c>
      <c r="BF89" s="1" t="s">
        <v>1781</v>
      </c>
      <c r="BG89" s="1" t="s">
        <v>1782</v>
      </c>
      <c r="BH89" s="1" t="s">
        <v>1783</v>
      </c>
      <c r="BI89" s="1" t="s">
        <v>1779</v>
      </c>
      <c r="BJ89" s="1" t="s">
        <v>1780</v>
      </c>
      <c r="BK89" s="1" t="s">
        <v>931</v>
      </c>
      <c r="BL89" s="1" t="s">
        <v>151</v>
      </c>
      <c r="BM89" s="1" t="s">
        <v>151</v>
      </c>
      <c r="BN89" s="1" t="s">
        <v>151</v>
      </c>
      <c r="BO89" s="1" t="s">
        <v>151</v>
      </c>
      <c r="BP89" s="1" t="s">
        <v>931</v>
      </c>
      <c r="BQ89" s="1" t="s">
        <v>5</v>
      </c>
      <c r="BR89" s="1" t="s">
        <v>931</v>
      </c>
      <c r="BS89" s="1" t="s">
        <v>1785</v>
      </c>
      <c r="BT89" s="1" t="s">
        <v>1785</v>
      </c>
      <c r="BU89" s="1" t="s">
        <v>931</v>
      </c>
      <c r="BY89" s="1" t="s">
        <v>162</v>
      </c>
      <c r="BZ89" s="1" t="s">
        <v>170</v>
      </c>
      <c r="CA89" s="1" t="s">
        <v>176</v>
      </c>
      <c r="CB89" s="1" t="s">
        <v>183</v>
      </c>
      <c r="CC89" s="1" t="s">
        <v>1870</v>
      </c>
      <c r="CD89" s="1" t="s">
        <v>153</v>
      </c>
      <c r="CE89" s="1" t="s">
        <v>204</v>
      </c>
      <c r="CF89" s="1" t="s">
        <v>208</v>
      </c>
      <c r="CG89" s="1" t="s">
        <v>214</v>
      </c>
    </row>
    <row r="90" spans="1:85" ht="12.75" x14ac:dyDescent="0.2">
      <c r="A90" s="14">
        <v>41981.245553645829</v>
      </c>
      <c r="B90" s="1">
        <v>1</v>
      </c>
      <c r="C90" s="1">
        <v>5</v>
      </c>
      <c r="D90" s="1">
        <v>2</v>
      </c>
      <c r="E90" s="1">
        <v>1</v>
      </c>
      <c r="F90" s="1">
        <v>5</v>
      </c>
      <c r="G90" s="1">
        <v>1</v>
      </c>
      <c r="H90" s="1">
        <v>3</v>
      </c>
      <c r="I90" s="1">
        <v>4</v>
      </c>
      <c r="J90" s="1">
        <v>2</v>
      </c>
      <c r="K90" s="1">
        <v>3</v>
      </c>
      <c r="L90" s="1">
        <v>2</v>
      </c>
      <c r="M90" s="1" t="s">
        <v>5</v>
      </c>
      <c r="N90" s="1">
        <v>1</v>
      </c>
      <c r="O90" s="1">
        <v>2</v>
      </c>
      <c r="P90" s="1">
        <v>5</v>
      </c>
      <c r="Q90" s="1">
        <v>2</v>
      </c>
      <c r="R90" s="1">
        <v>3</v>
      </c>
      <c r="S90" s="1">
        <v>5</v>
      </c>
      <c r="T90" s="1" t="s">
        <v>5</v>
      </c>
      <c r="U90" s="1" t="s">
        <v>5</v>
      </c>
      <c r="V90" s="1">
        <v>5</v>
      </c>
      <c r="W90" s="1">
        <v>5</v>
      </c>
      <c r="X90" s="1">
        <v>4</v>
      </c>
      <c r="Y90" s="1">
        <v>3</v>
      </c>
      <c r="Z90" s="1">
        <v>2</v>
      </c>
      <c r="AA90" s="1">
        <v>3</v>
      </c>
      <c r="AB90" s="1">
        <v>2</v>
      </c>
      <c r="AC90" s="1">
        <v>3</v>
      </c>
      <c r="AD90" s="1">
        <v>2</v>
      </c>
      <c r="AE90" s="1">
        <v>1</v>
      </c>
      <c r="AF90" s="1">
        <v>2</v>
      </c>
      <c r="AG90" s="1">
        <v>2</v>
      </c>
      <c r="AH90" s="1">
        <v>5</v>
      </c>
      <c r="AI90" s="1">
        <v>2</v>
      </c>
      <c r="AJ90" s="1">
        <v>2</v>
      </c>
      <c r="AK90" s="1">
        <v>5</v>
      </c>
      <c r="AL90" s="1">
        <v>5</v>
      </c>
      <c r="AM90" s="1">
        <v>1</v>
      </c>
      <c r="AN90" s="1">
        <v>5</v>
      </c>
      <c r="AO90" s="1">
        <v>4</v>
      </c>
      <c r="AP90" s="1">
        <v>5</v>
      </c>
      <c r="AQ90" s="1">
        <v>5</v>
      </c>
      <c r="AR90" s="1">
        <v>2</v>
      </c>
      <c r="AS90" s="1">
        <v>3</v>
      </c>
      <c r="AT90" s="1">
        <v>2</v>
      </c>
      <c r="AU90" s="1" t="s">
        <v>5</v>
      </c>
      <c r="AV90" s="1">
        <v>2</v>
      </c>
      <c r="AW90" s="1">
        <v>3</v>
      </c>
      <c r="AX90" s="1">
        <v>5</v>
      </c>
      <c r="AY90" s="1">
        <v>4</v>
      </c>
      <c r="AZ90" s="1">
        <v>4</v>
      </c>
      <c r="BA90" s="1">
        <v>5</v>
      </c>
      <c r="BB90" s="1">
        <v>1</v>
      </c>
      <c r="BC90" s="1">
        <v>1</v>
      </c>
      <c r="BD90" s="1">
        <v>5</v>
      </c>
      <c r="BE90" s="1" t="s">
        <v>1780</v>
      </c>
      <c r="BF90" s="1" t="s">
        <v>1778</v>
      </c>
      <c r="BG90" s="1" t="s">
        <v>1781</v>
      </c>
      <c r="BH90" s="1" t="s">
        <v>1779</v>
      </c>
      <c r="BI90" s="1" t="s">
        <v>1782</v>
      </c>
      <c r="BJ90" s="1" t="s">
        <v>1783</v>
      </c>
      <c r="BK90" s="1" t="s">
        <v>931</v>
      </c>
      <c r="BL90" s="1" t="s">
        <v>151</v>
      </c>
      <c r="BM90" s="1" t="s">
        <v>151</v>
      </c>
      <c r="BN90" s="1" t="s">
        <v>151</v>
      </c>
      <c r="BO90" s="1" t="s">
        <v>151</v>
      </c>
      <c r="BP90" s="1" t="s">
        <v>151</v>
      </c>
      <c r="BQ90" s="1" t="s">
        <v>5</v>
      </c>
      <c r="BR90" s="1" t="s">
        <v>931</v>
      </c>
      <c r="BS90" s="1" t="s">
        <v>931</v>
      </c>
      <c r="BT90" s="1" t="s">
        <v>931</v>
      </c>
      <c r="BU90" s="1" t="s">
        <v>931</v>
      </c>
      <c r="BY90" s="1" t="s">
        <v>163</v>
      </c>
      <c r="BZ90" s="1" t="s">
        <v>171</v>
      </c>
      <c r="CA90" s="1" t="s">
        <v>180</v>
      </c>
      <c r="CB90" s="1" t="s">
        <v>183</v>
      </c>
      <c r="CC90" s="1" t="s">
        <v>191</v>
      </c>
      <c r="CD90" s="1" t="s">
        <v>192</v>
      </c>
      <c r="CE90" s="1" t="s">
        <v>153</v>
      </c>
      <c r="CF90" s="1" t="s">
        <v>208</v>
      </c>
      <c r="CG90" s="1" t="s">
        <v>214</v>
      </c>
    </row>
    <row r="91" spans="1:85" ht="12.75" x14ac:dyDescent="0.2">
      <c r="A91" s="14">
        <v>41981.387078032407</v>
      </c>
      <c r="B91" s="1">
        <v>4</v>
      </c>
      <c r="C91" s="1">
        <v>5</v>
      </c>
      <c r="D91" s="1">
        <v>5</v>
      </c>
      <c r="E91" s="1">
        <v>4</v>
      </c>
      <c r="F91" s="1">
        <v>5</v>
      </c>
      <c r="G91" s="1">
        <v>5</v>
      </c>
      <c r="H91" s="1">
        <v>5</v>
      </c>
      <c r="I91" s="1">
        <v>5</v>
      </c>
      <c r="J91" s="1">
        <v>3</v>
      </c>
      <c r="K91" s="1">
        <v>5</v>
      </c>
      <c r="L91" s="1">
        <v>5</v>
      </c>
      <c r="M91" s="1">
        <v>3</v>
      </c>
      <c r="N91" s="1">
        <v>3</v>
      </c>
      <c r="O91" s="1">
        <v>4</v>
      </c>
      <c r="P91" s="1">
        <v>4</v>
      </c>
      <c r="Q91" s="1">
        <v>3</v>
      </c>
      <c r="R91" s="1">
        <v>5</v>
      </c>
      <c r="S91" s="1">
        <v>4</v>
      </c>
      <c r="T91" s="1">
        <v>3</v>
      </c>
      <c r="U91" s="1">
        <v>3</v>
      </c>
      <c r="V91" s="1">
        <v>5</v>
      </c>
      <c r="W91" s="1">
        <v>3</v>
      </c>
      <c r="X91" s="1">
        <v>2</v>
      </c>
      <c r="Y91" s="1">
        <v>4</v>
      </c>
      <c r="Z91" s="1">
        <v>4</v>
      </c>
      <c r="AA91" s="1">
        <v>4</v>
      </c>
      <c r="AB91" s="1">
        <v>4</v>
      </c>
      <c r="AC91" s="1">
        <v>3</v>
      </c>
      <c r="AD91" s="1">
        <v>3</v>
      </c>
      <c r="AE91" s="1">
        <v>4</v>
      </c>
      <c r="AF91" s="1">
        <v>3</v>
      </c>
      <c r="AG91" s="1">
        <v>4</v>
      </c>
      <c r="AH91" s="1">
        <v>5</v>
      </c>
      <c r="AI91" s="1">
        <v>3</v>
      </c>
      <c r="AJ91" s="1">
        <v>4</v>
      </c>
      <c r="AK91" s="1">
        <v>5</v>
      </c>
      <c r="AL91" s="1">
        <v>4</v>
      </c>
      <c r="AM91" s="1">
        <v>5</v>
      </c>
      <c r="AN91" s="1">
        <v>5</v>
      </c>
      <c r="AO91" s="1">
        <v>5</v>
      </c>
      <c r="AP91" s="1">
        <v>5</v>
      </c>
      <c r="AQ91" s="1">
        <v>5</v>
      </c>
      <c r="AR91" s="1">
        <v>3</v>
      </c>
      <c r="AS91" s="1">
        <v>5</v>
      </c>
      <c r="AT91" s="1">
        <v>5</v>
      </c>
      <c r="AU91" s="1">
        <v>4</v>
      </c>
      <c r="AV91" s="1">
        <v>4</v>
      </c>
      <c r="AW91" s="1">
        <v>4</v>
      </c>
      <c r="AX91" s="1">
        <v>4</v>
      </c>
      <c r="AY91" s="1">
        <v>3</v>
      </c>
      <c r="AZ91" s="1">
        <v>4</v>
      </c>
      <c r="BA91" s="1">
        <v>5</v>
      </c>
      <c r="BB91" s="1">
        <v>4</v>
      </c>
      <c r="BC91" s="1">
        <v>4</v>
      </c>
      <c r="BD91" s="1">
        <v>5</v>
      </c>
      <c r="BE91" s="1" t="s">
        <v>1783</v>
      </c>
      <c r="BF91" s="1" t="s">
        <v>1780</v>
      </c>
      <c r="BG91" s="1" t="s">
        <v>1779</v>
      </c>
      <c r="BH91" s="1" t="s">
        <v>1782</v>
      </c>
      <c r="BI91" s="1" t="s">
        <v>1781</v>
      </c>
      <c r="BJ91" s="1" t="s">
        <v>1778</v>
      </c>
      <c r="BK91" s="1" t="s">
        <v>1785</v>
      </c>
      <c r="BL91" s="1" t="s">
        <v>151</v>
      </c>
      <c r="BM91" s="1" t="s">
        <v>151</v>
      </c>
      <c r="BN91" s="1" t="s">
        <v>151</v>
      </c>
      <c r="BO91" s="1" t="s">
        <v>151</v>
      </c>
      <c r="BP91" s="1" t="s">
        <v>1785</v>
      </c>
      <c r="BQ91" s="1" t="s">
        <v>1785</v>
      </c>
      <c r="BR91" s="1" t="s">
        <v>5</v>
      </c>
      <c r="BS91" s="1" t="s">
        <v>151</v>
      </c>
      <c r="BT91" s="1" t="s">
        <v>151</v>
      </c>
      <c r="BU91" s="1" t="s">
        <v>151</v>
      </c>
      <c r="BV91" s="1" t="s">
        <v>1486</v>
      </c>
      <c r="BW91" s="1" t="s">
        <v>1871</v>
      </c>
      <c r="BX91" s="1" t="s">
        <v>1495</v>
      </c>
      <c r="BY91" s="1" t="s">
        <v>162</v>
      </c>
      <c r="BZ91" s="1" t="s">
        <v>170</v>
      </c>
      <c r="CA91" s="1" t="s">
        <v>179</v>
      </c>
      <c r="CB91" s="1" t="s">
        <v>183</v>
      </c>
      <c r="CC91" s="1" t="s">
        <v>345</v>
      </c>
      <c r="CD91" s="1" t="s">
        <v>153</v>
      </c>
      <c r="CE91" s="1" t="s">
        <v>1872</v>
      </c>
      <c r="CF91" s="1" t="s">
        <v>208</v>
      </c>
      <c r="CG91" s="1" t="s">
        <v>214</v>
      </c>
    </row>
    <row r="92" spans="1:85" ht="12.75" x14ac:dyDescent="0.2">
      <c r="A92" s="14">
        <v>41981.424840798616</v>
      </c>
      <c r="B92" s="1">
        <v>4</v>
      </c>
      <c r="C92" s="1">
        <v>5</v>
      </c>
      <c r="D92" s="1">
        <v>4</v>
      </c>
      <c r="E92" s="1">
        <v>2</v>
      </c>
      <c r="F92" s="1">
        <v>5</v>
      </c>
      <c r="G92" s="1">
        <v>5</v>
      </c>
      <c r="H92" s="1">
        <v>4</v>
      </c>
      <c r="I92" s="1">
        <v>3</v>
      </c>
      <c r="J92" s="1">
        <v>1</v>
      </c>
      <c r="K92" s="1">
        <v>1</v>
      </c>
      <c r="L92" s="1">
        <v>4</v>
      </c>
      <c r="M92" s="1">
        <v>5</v>
      </c>
      <c r="N92" s="1">
        <v>1</v>
      </c>
      <c r="O92" s="1">
        <v>4</v>
      </c>
      <c r="P92" s="1">
        <v>5</v>
      </c>
      <c r="Q92" s="1">
        <v>4</v>
      </c>
      <c r="R92" s="1">
        <v>2</v>
      </c>
      <c r="S92" s="1">
        <v>5</v>
      </c>
      <c r="T92" s="1">
        <v>1</v>
      </c>
      <c r="U92" s="1">
        <v>1</v>
      </c>
      <c r="V92" s="1">
        <v>5</v>
      </c>
      <c r="W92" s="1">
        <v>5</v>
      </c>
      <c r="X92" s="1">
        <v>5</v>
      </c>
      <c r="Y92" s="1">
        <v>5</v>
      </c>
      <c r="Z92" s="1">
        <v>4</v>
      </c>
      <c r="AA92" s="1">
        <v>5</v>
      </c>
      <c r="AB92" s="1">
        <v>4</v>
      </c>
      <c r="AC92" s="1">
        <v>4</v>
      </c>
      <c r="AD92" s="1">
        <v>5</v>
      </c>
      <c r="AE92" s="1">
        <v>5</v>
      </c>
      <c r="AF92" s="1">
        <v>5</v>
      </c>
      <c r="AG92" s="1">
        <v>5</v>
      </c>
      <c r="AH92" s="1">
        <v>5</v>
      </c>
      <c r="AI92" s="1">
        <v>5</v>
      </c>
      <c r="AJ92" s="1">
        <v>4</v>
      </c>
      <c r="AK92" s="1">
        <v>5</v>
      </c>
      <c r="AL92" s="1">
        <v>5</v>
      </c>
      <c r="AM92" s="1">
        <v>5</v>
      </c>
      <c r="AN92" s="1">
        <v>5</v>
      </c>
      <c r="AO92" s="1">
        <v>5</v>
      </c>
      <c r="AP92" s="1">
        <v>5</v>
      </c>
      <c r="AQ92" s="1">
        <v>4</v>
      </c>
      <c r="AR92" s="1">
        <v>5</v>
      </c>
      <c r="AS92" s="1">
        <v>2</v>
      </c>
      <c r="AT92" s="1">
        <v>5</v>
      </c>
      <c r="AU92" s="1">
        <v>5</v>
      </c>
      <c r="AV92" s="1">
        <v>3</v>
      </c>
      <c r="AW92" s="1">
        <v>4</v>
      </c>
      <c r="AX92" s="1">
        <v>5</v>
      </c>
      <c r="AY92" s="1">
        <v>5</v>
      </c>
      <c r="AZ92" s="1">
        <v>4</v>
      </c>
      <c r="BA92" s="1">
        <v>5</v>
      </c>
      <c r="BB92" s="1">
        <v>3</v>
      </c>
      <c r="BC92" s="1">
        <v>2</v>
      </c>
      <c r="BD92" s="1">
        <v>5</v>
      </c>
      <c r="BE92" s="1" t="s">
        <v>1783</v>
      </c>
      <c r="BF92" s="1" t="s">
        <v>1780</v>
      </c>
      <c r="BG92" s="1" t="s">
        <v>1778</v>
      </c>
      <c r="BH92" s="1" t="s">
        <v>1782</v>
      </c>
      <c r="BI92" s="1" t="s">
        <v>1779</v>
      </c>
      <c r="BJ92" s="1" t="s">
        <v>1781</v>
      </c>
      <c r="BK92" s="1" t="s">
        <v>151</v>
      </c>
      <c r="BL92" s="1" t="s">
        <v>151</v>
      </c>
      <c r="BM92" s="1" t="s">
        <v>151</v>
      </c>
      <c r="BN92" s="1" t="s">
        <v>151</v>
      </c>
      <c r="BO92" s="1" t="s">
        <v>151</v>
      </c>
      <c r="BP92" s="1" t="s">
        <v>931</v>
      </c>
      <c r="BQ92" s="1" t="s">
        <v>1485</v>
      </c>
      <c r="BR92" s="1" t="s">
        <v>151</v>
      </c>
      <c r="BS92" s="1" t="s">
        <v>151</v>
      </c>
      <c r="BT92" s="1" t="s">
        <v>1485</v>
      </c>
      <c r="BU92" s="1" t="s">
        <v>151</v>
      </c>
      <c r="BV92" s="1" t="s">
        <v>146</v>
      </c>
      <c r="BW92" s="1" t="s">
        <v>1565</v>
      </c>
      <c r="BX92" s="1" t="s">
        <v>1495</v>
      </c>
      <c r="BY92" s="1" t="s">
        <v>162</v>
      </c>
      <c r="BZ92" s="1" t="s">
        <v>170</v>
      </c>
      <c r="CA92" s="1" t="s">
        <v>176</v>
      </c>
      <c r="CB92" s="1" t="s">
        <v>183</v>
      </c>
      <c r="CC92" s="1" t="s">
        <v>1873</v>
      </c>
      <c r="CD92" s="1" t="s">
        <v>202</v>
      </c>
      <c r="CE92" s="1" t="s">
        <v>202</v>
      </c>
      <c r="CF92" s="1" t="s">
        <v>535</v>
      </c>
      <c r="CG92" s="1" t="s">
        <v>554</v>
      </c>
    </row>
    <row r="93" spans="1:85" ht="12.75" x14ac:dyDescent="0.2">
      <c r="A93" s="14">
        <v>41981.439591365743</v>
      </c>
      <c r="B93" s="1">
        <v>2</v>
      </c>
      <c r="C93" s="1">
        <v>5</v>
      </c>
      <c r="D93" s="1">
        <v>2</v>
      </c>
      <c r="E93" s="1">
        <v>3</v>
      </c>
      <c r="F93" s="1">
        <v>5</v>
      </c>
      <c r="G93" s="1">
        <v>4</v>
      </c>
      <c r="H93" s="1">
        <v>4</v>
      </c>
      <c r="I93" s="1">
        <v>4</v>
      </c>
      <c r="J93" s="1">
        <v>5</v>
      </c>
      <c r="K93" s="1">
        <v>2</v>
      </c>
      <c r="L93" s="1">
        <v>1</v>
      </c>
      <c r="M93" s="1">
        <v>5</v>
      </c>
      <c r="N93" s="1">
        <v>2</v>
      </c>
      <c r="O93" s="1">
        <v>5</v>
      </c>
      <c r="P93" s="1">
        <v>5</v>
      </c>
      <c r="Q93" s="1">
        <v>5</v>
      </c>
      <c r="R93" s="1">
        <v>4</v>
      </c>
      <c r="S93" s="1">
        <v>3</v>
      </c>
      <c r="T93" s="1">
        <v>1</v>
      </c>
      <c r="U93" s="1">
        <v>2</v>
      </c>
      <c r="V93" s="1">
        <v>4</v>
      </c>
      <c r="W93" s="1">
        <v>4</v>
      </c>
      <c r="X93" s="1">
        <v>3</v>
      </c>
      <c r="Y93" s="1">
        <v>5</v>
      </c>
      <c r="Z93" s="1">
        <v>4</v>
      </c>
      <c r="AA93" s="1">
        <v>3</v>
      </c>
      <c r="AB93" s="1">
        <v>4</v>
      </c>
      <c r="AC93" s="1">
        <v>4</v>
      </c>
      <c r="AD93" s="1">
        <v>4</v>
      </c>
      <c r="AE93" s="1">
        <v>2</v>
      </c>
      <c r="AF93" s="1">
        <v>4</v>
      </c>
      <c r="AG93" s="1">
        <v>5</v>
      </c>
      <c r="AH93" s="1">
        <v>4</v>
      </c>
      <c r="AI93" s="1">
        <v>4</v>
      </c>
      <c r="AJ93" s="1">
        <v>3</v>
      </c>
      <c r="AK93" s="1">
        <v>5</v>
      </c>
      <c r="AL93" s="1">
        <v>3</v>
      </c>
      <c r="AM93" s="1">
        <v>3</v>
      </c>
      <c r="AN93" s="1">
        <v>5</v>
      </c>
      <c r="AO93" s="1">
        <v>5</v>
      </c>
      <c r="AP93" s="1">
        <v>5</v>
      </c>
      <c r="AQ93" s="1">
        <v>4</v>
      </c>
      <c r="AR93" s="1">
        <v>5</v>
      </c>
      <c r="AS93" s="1">
        <v>2</v>
      </c>
      <c r="AT93" s="1">
        <v>3</v>
      </c>
      <c r="AU93" s="1">
        <v>5</v>
      </c>
      <c r="AV93" s="1">
        <v>3</v>
      </c>
      <c r="AW93" s="1">
        <v>5</v>
      </c>
      <c r="AX93" s="1">
        <v>5</v>
      </c>
      <c r="AY93" s="1">
        <v>4</v>
      </c>
      <c r="AZ93" s="1">
        <v>4</v>
      </c>
      <c r="BA93" s="1">
        <v>4</v>
      </c>
      <c r="BB93" s="1">
        <v>1</v>
      </c>
      <c r="BC93" s="1">
        <v>5</v>
      </c>
      <c r="BD93" s="1">
        <v>5</v>
      </c>
      <c r="BE93" s="1" t="s">
        <v>1780</v>
      </c>
      <c r="BF93" s="1" t="s">
        <v>1779</v>
      </c>
      <c r="BG93" s="1" t="s">
        <v>1782</v>
      </c>
      <c r="BH93" s="1" t="s">
        <v>1778</v>
      </c>
      <c r="BI93" s="1" t="s">
        <v>1783</v>
      </c>
      <c r="BJ93" s="1" t="s">
        <v>1781</v>
      </c>
      <c r="BK93" s="1" t="s">
        <v>151</v>
      </c>
      <c r="BL93" s="1" t="s">
        <v>151</v>
      </c>
      <c r="BM93" s="1" t="s">
        <v>1785</v>
      </c>
      <c r="BN93" s="1" t="s">
        <v>151</v>
      </c>
      <c r="BO93" s="1" t="s">
        <v>151</v>
      </c>
      <c r="BP93" s="1" t="s">
        <v>1785</v>
      </c>
      <c r="BQ93" s="1" t="s">
        <v>151</v>
      </c>
      <c r="BR93" s="1" t="s">
        <v>151</v>
      </c>
      <c r="BS93" s="1" t="s">
        <v>151</v>
      </c>
      <c r="BT93" s="1" t="s">
        <v>151</v>
      </c>
      <c r="BU93" s="1" t="s">
        <v>151</v>
      </c>
      <c r="BV93" s="1" t="s">
        <v>1486</v>
      </c>
      <c r="BW93" s="1" t="s">
        <v>1487</v>
      </c>
      <c r="BX93" s="1" t="s">
        <v>906</v>
      </c>
      <c r="BY93" s="1" t="s">
        <v>162</v>
      </c>
      <c r="BZ93" s="1" t="s">
        <v>170</v>
      </c>
      <c r="CA93" s="1" t="s">
        <v>176</v>
      </c>
      <c r="CB93" s="1" t="s">
        <v>183</v>
      </c>
      <c r="CC93" s="1" t="s">
        <v>1649</v>
      </c>
      <c r="CD93" s="1" t="s">
        <v>202</v>
      </c>
      <c r="CE93" s="1" t="s">
        <v>405</v>
      </c>
      <c r="CF93" s="1" t="s">
        <v>208</v>
      </c>
      <c r="CG93" s="1" t="s">
        <v>214</v>
      </c>
    </row>
    <row r="94" spans="1:85" ht="12.75" x14ac:dyDescent="0.2">
      <c r="A94" s="14">
        <v>41981.452636099537</v>
      </c>
      <c r="B94" s="1">
        <v>4</v>
      </c>
      <c r="C94" s="1">
        <v>1</v>
      </c>
      <c r="D94" s="1">
        <v>3</v>
      </c>
      <c r="E94" s="1">
        <v>1</v>
      </c>
      <c r="F94" s="1">
        <v>4</v>
      </c>
      <c r="G94" s="1">
        <v>3</v>
      </c>
      <c r="H94" s="1">
        <v>4</v>
      </c>
      <c r="I94" s="1">
        <v>3</v>
      </c>
      <c r="J94" s="1">
        <v>4</v>
      </c>
      <c r="K94" s="1">
        <v>3</v>
      </c>
      <c r="L94" s="1">
        <v>2</v>
      </c>
      <c r="M94" s="1">
        <v>4</v>
      </c>
      <c r="N94" s="1">
        <v>2</v>
      </c>
      <c r="O94" s="1">
        <v>1</v>
      </c>
      <c r="P94" s="1">
        <v>2</v>
      </c>
      <c r="Q94" s="1">
        <v>3</v>
      </c>
      <c r="R94" s="1">
        <v>3</v>
      </c>
      <c r="S94" s="1">
        <v>4</v>
      </c>
      <c r="T94" s="1">
        <v>3</v>
      </c>
      <c r="U94" s="1">
        <v>3</v>
      </c>
      <c r="V94" s="1">
        <v>4</v>
      </c>
      <c r="W94" s="1" t="s">
        <v>5</v>
      </c>
      <c r="X94" s="1">
        <v>2</v>
      </c>
      <c r="Y94" s="1">
        <v>4</v>
      </c>
      <c r="Z94" s="1">
        <v>3</v>
      </c>
      <c r="AA94" s="1">
        <v>4</v>
      </c>
      <c r="AB94" s="1">
        <v>3</v>
      </c>
      <c r="AC94" s="1">
        <v>4</v>
      </c>
      <c r="AD94" s="1">
        <v>4</v>
      </c>
      <c r="AE94" s="1">
        <v>2</v>
      </c>
      <c r="AF94" s="1">
        <v>3</v>
      </c>
      <c r="AG94" s="1">
        <v>4</v>
      </c>
      <c r="AH94" s="1">
        <v>4</v>
      </c>
      <c r="AI94" s="1">
        <v>4</v>
      </c>
      <c r="AJ94" s="1">
        <v>4</v>
      </c>
      <c r="AK94" s="1">
        <v>4</v>
      </c>
      <c r="AL94" s="1">
        <v>4</v>
      </c>
      <c r="AM94" s="1">
        <v>2</v>
      </c>
      <c r="AN94" s="1">
        <v>5</v>
      </c>
      <c r="AO94" s="1">
        <v>4</v>
      </c>
      <c r="AP94" s="1">
        <v>4</v>
      </c>
      <c r="AQ94" s="1">
        <v>4</v>
      </c>
      <c r="AR94" s="1">
        <v>4</v>
      </c>
      <c r="AS94" s="1">
        <v>4</v>
      </c>
      <c r="AT94" s="1">
        <v>3</v>
      </c>
      <c r="AU94" s="1">
        <v>2</v>
      </c>
      <c r="AV94" s="1">
        <v>2</v>
      </c>
      <c r="AW94" s="1">
        <v>1</v>
      </c>
      <c r="AX94" s="1">
        <v>3</v>
      </c>
      <c r="AY94" s="1">
        <v>3</v>
      </c>
      <c r="AZ94" s="1">
        <v>1</v>
      </c>
      <c r="BA94" s="1">
        <v>5</v>
      </c>
      <c r="BB94" s="1">
        <v>4</v>
      </c>
      <c r="BC94" s="1">
        <v>2</v>
      </c>
      <c r="BD94" s="1">
        <v>3</v>
      </c>
      <c r="BE94" s="1" t="s">
        <v>1780</v>
      </c>
      <c r="BF94" s="1" t="s">
        <v>1778</v>
      </c>
      <c r="BG94" s="1" t="s">
        <v>1781</v>
      </c>
      <c r="BH94" s="1" t="s">
        <v>1782</v>
      </c>
      <c r="BI94" s="1" t="s">
        <v>1783</v>
      </c>
      <c r="BJ94" s="1" t="s">
        <v>1779</v>
      </c>
      <c r="BK94" s="1" t="s">
        <v>1785</v>
      </c>
      <c r="BL94" s="1" t="s">
        <v>151</v>
      </c>
      <c r="BM94" s="1" t="s">
        <v>151</v>
      </c>
      <c r="BN94" s="1" t="s">
        <v>151</v>
      </c>
      <c r="BO94" s="1" t="s">
        <v>931</v>
      </c>
      <c r="BP94" s="1" t="s">
        <v>931</v>
      </c>
      <c r="BQ94" s="1" t="s">
        <v>5</v>
      </c>
      <c r="BR94" s="1" t="s">
        <v>5</v>
      </c>
      <c r="BS94" s="1" t="s">
        <v>5</v>
      </c>
      <c r="BT94" s="1" t="s">
        <v>5</v>
      </c>
      <c r="BU94" s="1" t="s">
        <v>151</v>
      </c>
      <c r="BV94" s="1" t="s">
        <v>1486</v>
      </c>
      <c r="BW94" s="1" t="s">
        <v>1487</v>
      </c>
      <c r="BX94" s="1" t="s">
        <v>1495</v>
      </c>
      <c r="BY94" s="1" t="s">
        <v>163</v>
      </c>
      <c r="BZ94" s="1" t="s">
        <v>171</v>
      </c>
      <c r="CA94" s="1" t="s">
        <v>176</v>
      </c>
      <c r="CB94" s="1" t="s">
        <v>183</v>
      </c>
      <c r="CC94" s="1" t="s">
        <v>345</v>
      </c>
      <c r="CD94" s="1" t="s">
        <v>202</v>
      </c>
      <c r="CE94" s="1" t="s">
        <v>968</v>
      </c>
      <c r="CF94" s="1" t="s">
        <v>208</v>
      </c>
      <c r="CG94" s="1" t="s">
        <v>214</v>
      </c>
    </row>
    <row r="95" spans="1:85" ht="12.75" x14ac:dyDescent="0.2">
      <c r="A95" s="14">
        <v>41981.462460717594</v>
      </c>
      <c r="B95" s="1">
        <v>2</v>
      </c>
      <c r="C95" s="1">
        <v>4</v>
      </c>
      <c r="D95" s="1">
        <v>1</v>
      </c>
      <c r="E95" s="1">
        <v>1</v>
      </c>
      <c r="F95" s="1">
        <v>4</v>
      </c>
      <c r="G95" s="1">
        <v>1</v>
      </c>
      <c r="H95" s="1">
        <v>4</v>
      </c>
      <c r="I95" s="1">
        <v>2</v>
      </c>
      <c r="J95" s="1">
        <v>3</v>
      </c>
      <c r="K95" s="1">
        <v>2</v>
      </c>
      <c r="L95" s="1">
        <v>1</v>
      </c>
      <c r="M95" s="1">
        <v>5</v>
      </c>
      <c r="N95" s="1">
        <v>2</v>
      </c>
      <c r="O95" s="1">
        <v>3</v>
      </c>
      <c r="P95" s="1">
        <v>2</v>
      </c>
      <c r="Q95" s="1">
        <v>1</v>
      </c>
      <c r="R95" s="1">
        <v>5</v>
      </c>
      <c r="S95" s="1">
        <v>2</v>
      </c>
      <c r="T95" s="1">
        <v>1</v>
      </c>
      <c r="U95" s="1">
        <v>1</v>
      </c>
      <c r="V95" s="1">
        <v>2</v>
      </c>
      <c r="W95" s="1">
        <v>1</v>
      </c>
      <c r="X95" s="1">
        <v>1</v>
      </c>
      <c r="Y95" s="1">
        <v>1</v>
      </c>
      <c r="Z95" s="1">
        <v>1</v>
      </c>
      <c r="AA95" s="1">
        <v>2</v>
      </c>
      <c r="AB95" s="1">
        <v>1</v>
      </c>
      <c r="AC95" s="1">
        <v>3</v>
      </c>
      <c r="AD95" s="1">
        <v>1</v>
      </c>
      <c r="AE95" s="1">
        <v>1</v>
      </c>
      <c r="AF95" s="1">
        <v>2</v>
      </c>
      <c r="AG95" s="1">
        <v>4</v>
      </c>
      <c r="AH95" s="1">
        <v>1</v>
      </c>
      <c r="AI95" s="1">
        <v>3</v>
      </c>
      <c r="AJ95" s="1">
        <v>3</v>
      </c>
      <c r="AK95" s="1">
        <v>5</v>
      </c>
      <c r="AL95" s="1">
        <v>1</v>
      </c>
      <c r="AM95" s="1">
        <v>1</v>
      </c>
      <c r="AN95" s="1">
        <v>4</v>
      </c>
      <c r="AO95" s="1">
        <v>1</v>
      </c>
      <c r="AP95" s="1">
        <v>5</v>
      </c>
      <c r="AQ95" s="1">
        <v>3</v>
      </c>
      <c r="AR95" s="1">
        <v>2</v>
      </c>
      <c r="AS95" s="1">
        <v>2</v>
      </c>
      <c r="AT95" s="1">
        <v>1</v>
      </c>
      <c r="AU95" s="1">
        <v>5</v>
      </c>
      <c r="AV95" s="1">
        <v>2</v>
      </c>
      <c r="AW95" s="1">
        <v>3</v>
      </c>
      <c r="AX95" s="1">
        <v>1</v>
      </c>
      <c r="AY95" s="1">
        <v>2</v>
      </c>
      <c r="AZ95" s="1">
        <v>5</v>
      </c>
      <c r="BA95" s="1">
        <v>2</v>
      </c>
      <c r="BB95" s="1">
        <v>1</v>
      </c>
      <c r="BC95" s="1">
        <v>2</v>
      </c>
      <c r="BD95" s="1">
        <v>2</v>
      </c>
      <c r="BE95" s="1" t="s">
        <v>1778</v>
      </c>
      <c r="BF95" s="1" t="s">
        <v>1780</v>
      </c>
      <c r="BG95" s="1" t="s">
        <v>1779</v>
      </c>
      <c r="BH95" s="1" t="s">
        <v>1782</v>
      </c>
      <c r="BI95" s="1" t="s">
        <v>1781</v>
      </c>
      <c r="BJ95" s="1" t="s">
        <v>1783</v>
      </c>
      <c r="BK95" s="1" t="s">
        <v>1785</v>
      </c>
      <c r="BL95" s="1" t="s">
        <v>151</v>
      </c>
      <c r="BM95" s="1" t="s">
        <v>1785</v>
      </c>
      <c r="BN95" s="1" t="s">
        <v>1785</v>
      </c>
      <c r="BO95" s="1" t="s">
        <v>151</v>
      </c>
      <c r="BP95" s="1" t="s">
        <v>151</v>
      </c>
      <c r="BQ95" s="1" t="s">
        <v>151</v>
      </c>
      <c r="BR95" s="1" t="s">
        <v>151</v>
      </c>
      <c r="BS95" s="1" t="s">
        <v>151</v>
      </c>
      <c r="BT95" s="1" t="s">
        <v>151</v>
      </c>
      <c r="BU95" s="1" t="s">
        <v>145</v>
      </c>
      <c r="BY95" s="1" t="s">
        <v>162</v>
      </c>
      <c r="BZ95" s="1" t="s">
        <v>171</v>
      </c>
      <c r="CA95" s="1" t="s">
        <v>176</v>
      </c>
      <c r="CB95" s="1" t="s">
        <v>184</v>
      </c>
      <c r="CC95" s="1" t="s">
        <v>1874</v>
      </c>
      <c r="CD95" s="1" t="s">
        <v>202</v>
      </c>
      <c r="CE95" s="1" t="s">
        <v>1078</v>
      </c>
      <c r="CF95" s="1" t="s">
        <v>208</v>
      </c>
      <c r="CG95" s="1" t="s">
        <v>214</v>
      </c>
    </row>
    <row r="96" spans="1:85" ht="12.75" x14ac:dyDescent="0.2">
      <c r="A96" s="14">
        <v>41981.475209004624</v>
      </c>
      <c r="B96" s="1">
        <v>4</v>
      </c>
      <c r="C96" s="1">
        <v>5</v>
      </c>
      <c r="D96" s="1">
        <v>4</v>
      </c>
      <c r="E96" s="1">
        <v>2</v>
      </c>
      <c r="F96" s="1">
        <v>5</v>
      </c>
      <c r="G96" s="1">
        <v>3</v>
      </c>
      <c r="H96" s="1">
        <v>5</v>
      </c>
      <c r="I96" s="1">
        <v>4</v>
      </c>
      <c r="J96" s="1">
        <v>4</v>
      </c>
      <c r="K96" s="1">
        <v>4</v>
      </c>
      <c r="L96" s="1">
        <v>3</v>
      </c>
      <c r="M96" s="1">
        <v>4</v>
      </c>
      <c r="N96" s="1">
        <v>3</v>
      </c>
      <c r="O96" s="1">
        <v>3</v>
      </c>
      <c r="P96" s="1">
        <v>4</v>
      </c>
      <c r="Q96" s="1">
        <v>5</v>
      </c>
      <c r="R96" s="1">
        <v>4</v>
      </c>
      <c r="S96" s="1">
        <v>5</v>
      </c>
      <c r="T96" s="1">
        <v>2</v>
      </c>
      <c r="U96" s="1">
        <v>2</v>
      </c>
      <c r="V96" s="1">
        <v>3</v>
      </c>
      <c r="W96" s="1">
        <v>5</v>
      </c>
      <c r="X96" s="1">
        <v>4</v>
      </c>
      <c r="Y96" s="1">
        <v>5</v>
      </c>
      <c r="Z96" s="1">
        <v>4</v>
      </c>
      <c r="AA96" s="1">
        <v>5</v>
      </c>
      <c r="AB96" s="1">
        <v>5</v>
      </c>
      <c r="AC96" s="1">
        <v>4</v>
      </c>
      <c r="AD96" s="1">
        <v>5</v>
      </c>
      <c r="AE96" s="1">
        <v>4</v>
      </c>
      <c r="AF96" s="1">
        <v>4</v>
      </c>
      <c r="AG96" s="1">
        <v>4</v>
      </c>
      <c r="AH96" s="1">
        <v>5</v>
      </c>
      <c r="AI96" s="1">
        <v>4</v>
      </c>
      <c r="AJ96" s="1">
        <v>4</v>
      </c>
      <c r="AK96" s="1">
        <v>5</v>
      </c>
      <c r="AL96" s="1">
        <v>4</v>
      </c>
      <c r="AM96" s="1">
        <v>3</v>
      </c>
      <c r="AN96" s="1">
        <v>5</v>
      </c>
      <c r="AO96" s="1">
        <v>4</v>
      </c>
      <c r="AP96" s="1">
        <v>4</v>
      </c>
      <c r="AQ96" s="1">
        <v>4</v>
      </c>
      <c r="AR96" s="1">
        <v>4</v>
      </c>
      <c r="AS96" s="1">
        <v>3</v>
      </c>
      <c r="AT96" s="1">
        <v>5</v>
      </c>
      <c r="AU96" s="1">
        <v>3</v>
      </c>
      <c r="AV96" s="1">
        <v>4</v>
      </c>
      <c r="AW96" s="1">
        <v>4</v>
      </c>
      <c r="AX96" s="1">
        <v>3</v>
      </c>
      <c r="AY96" s="1">
        <v>4</v>
      </c>
      <c r="AZ96" s="1">
        <v>4</v>
      </c>
      <c r="BA96" s="1">
        <v>4</v>
      </c>
      <c r="BB96" s="1">
        <v>2</v>
      </c>
      <c r="BC96" s="1">
        <v>2</v>
      </c>
      <c r="BD96" s="1">
        <v>4</v>
      </c>
      <c r="BE96" s="1" t="s">
        <v>1778</v>
      </c>
      <c r="BF96" s="1" t="s">
        <v>1781</v>
      </c>
      <c r="BG96" s="1" t="s">
        <v>1780</v>
      </c>
      <c r="BH96" s="1" t="s">
        <v>1783</v>
      </c>
      <c r="BI96" s="1" t="s">
        <v>1782</v>
      </c>
      <c r="BJ96" s="1" t="s">
        <v>1779</v>
      </c>
      <c r="BK96" s="1" t="s">
        <v>1785</v>
      </c>
      <c r="BL96" s="1" t="s">
        <v>151</v>
      </c>
      <c r="BM96" s="1" t="s">
        <v>151</v>
      </c>
      <c r="BN96" s="1" t="s">
        <v>151</v>
      </c>
      <c r="BO96" s="1" t="s">
        <v>151</v>
      </c>
      <c r="BP96" s="1" t="s">
        <v>151</v>
      </c>
      <c r="BQ96" s="1" t="s">
        <v>1785</v>
      </c>
      <c r="BR96" s="1" t="s">
        <v>1785</v>
      </c>
      <c r="BS96" s="1" t="s">
        <v>1785</v>
      </c>
      <c r="BT96" s="1" t="s">
        <v>1785</v>
      </c>
      <c r="BU96" s="1" t="s">
        <v>151</v>
      </c>
      <c r="BV96" s="1" t="s">
        <v>146</v>
      </c>
      <c r="BW96" s="1" t="s">
        <v>1488</v>
      </c>
      <c r="BX96" s="1" t="s">
        <v>1495</v>
      </c>
      <c r="BY96" s="1" t="s">
        <v>162</v>
      </c>
      <c r="BZ96" s="1" t="s">
        <v>169</v>
      </c>
      <c r="CA96" s="1" t="s">
        <v>176</v>
      </c>
      <c r="CB96" s="1" t="s">
        <v>183</v>
      </c>
      <c r="CC96" s="1" t="s">
        <v>379</v>
      </c>
      <c r="CD96" s="1" t="s">
        <v>204</v>
      </c>
      <c r="CE96" s="1" t="s">
        <v>1811</v>
      </c>
      <c r="CF96" s="1" t="s">
        <v>208</v>
      </c>
      <c r="CG96" s="1" t="s">
        <v>214</v>
      </c>
    </row>
    <row r="97" spans="1:85" ht="12.75" x14ac:dyDescent="0.2">
      <c r="A97" s="14">
        <v>41981.489548055557</v>
      </c>
      <c r="B97" s="1">
        <v>2</v>
      </c>
      <c r="C97" s="1">
        <v>5</v>
      </c>
      <c r="D97" s="1">
        <v>3</v>
      </c>
      <c r="E97" s="1">
        <v>3</v>
      </c>
      <c r="F97" s="1">
        <v>4</v>
      </c>
      <c r="G97" s="1">
        <v>4</v>
      </c>
      <c r="H97" s="1">
        <v>3</v>
      </c>
      <c r="I97" s="1">
        <v>3</v>
      </c>
      <c r="J97" s="1">
        <v>2</v>
      </c>
      <c r="K97" s="1">
        <v>2</v>
      </c>
      <c r="L97" s="1">
        <v>2</v>
      </c>
      <c r="M97" s="1">
        <v>2</v>
      </c>
      <c r="N97" s="1">
        <v>2</v>
      </c>
      <c r="O97" s="1">
        <v>4</v>
      </c>
      <c r="P97" s="1">
        <v>3</v>
      </c>
      <c r="Q97" s="1">
        <v>5</v>
      </c>
      <c r="R97" s="1">
        <v>3</v>
      </c>
      <c r="S97" s="1">
        <v>4</v>
      </c>
      <c r="T97" s="1">
        <v>2</v>
      </c>
      <c r="U97" s="1">
        <v>3</v>
      </c>
      <c r="V97" s="1">
        <v>4</v>
      </c>
      <c r="W97" s="1">
        <v>4</v>
      </c>
      <c r="X97" s="1">
        <v>2</v>
      </c>
      <c r="Y97" s="1">
        <v>2</v>
      </c>
      <c r="Z97" s="1">
        <v>4</v>
      </c>
      <c r="AA97" s="1" t="s">
        <v>5</v>
      </c>
      <c r="AB97" s="1">
        <v>2</v>
      </c>
      <c r="AC97" s="1">
        <v>2</v>
      </c>
      <c r="AD97" s="1">
        <v>1</v>
      </c>
      <c r="AE97" s="1">
        <v>3</v>
      </c>
      <c r="AF97" s="1">
        <v>2</v>
      </c>
      <c r="AG97" s="1">
        <v>5</v>
      </c>
      <c r="AH97" s="1">
        <v>4</v>
      </c>
      <c r="AI97" s="1">
        <v>1</v>
      </c>
      <c r="AJ97" s="1">
        <v>2</v>
      </c>
      <c r="AK97" s="1">
        <v>5</v>
      </c>
      <c r="AL97" s="1">
        <v>3</v>
      </c>
      <c r="AM97" s="1">
        <v>3</v>
      </c>
      <c r="AN97" s="1">
        <v>3</v>
      </c>
      <c r="AO97" s="1">
        <v>5</v>
      </c>
      <c r="AP97" s="1">
        <v>3</v>
      </c>
      <c r="AQ97" s="1">
        <v>4</v>
      </c>
      <c r="AR97" s="1">
        <v>1</v>
      </c>
      <c r="AS97" s="1">
        <v>1</v>
      </c>
      <c r="AT97" s="1">
        <v>3</v>
      </c>
      <c r="AU97" s="1">
        <v>2</v>
      </c>
      <c r="AV97" s="1">
        <v>1</v>
      </c>
      <c r="AW97" s="1">
        <v>4</v>
      </c>
      <c r="AX97" s="1">
        <v>4</v>
      </c>
      <c r="AY97" s="1">
        <v>5</v>
      </c>
      <c r="AZ97" s="1">
        <v>3</v>
      </c>
      <c r="BA97" s="1">
        <v>4</v>
      </c>
      <c r="BB97" s="1">
        <v>1</v>
      </c>
      <c r="BC97" s="1">
        <v>3</v>
      </c>
      <c r="BD97" s="1">
        <v>5</v>
      </c>
      <c r="BE97" s="1" t="s">
        <v>1778</v>
      </c>
      <c r="BF97" s="1" t="s">
        <v>1781</v>
      </c>
      <c r="BG97" s="1" t="s">
        <v>1783</v>
      </c>
      <c r="BH97" s="1" t="s">
        <v>1780</v>
      </c>
      <c r="BI97" s="1" t="s">
        <v>1782</v>
      </c>
      <c r="BJ97" s="1" t="s">
        <v>1779</v>
      </c>
      <c r="BK97" s="1" t="s">
        <v>151</v>
      </c>
      <c r="BL97" s="1" t="s">
        <v>151</v>
      </c>
      <c r="BM97" s="1" t="s">
        <v>151</v>
      </c>
      <c r="BN97" s="1" t="s">
        <v>151</v>
      </c>
      <c r="BO97" s="1" t="s">
        <v>151</v>
      </c>
      <c r="BP97" s="1" t="s">
        <v>151</v>
      </c>
      <c r="BQ97" s="1" t="s">
        <v>5</v>
      </c>
      <c r="BR97" s="1" t="s">
        <v>5</v>
      </c>
      <c r="BS97" s="1" t="s">
        <v>151</v>
      </c>
      <c r="BT97" s="1" t="s">
        <v>151</v>
      </c>
      <c r="BU97" s="1" t="s">
        <v>151</v>
      </c>
      <c r="BV97" s="1" t="s">
        <v>1486</v>
      </c>
      <c r="BW97" s="1" t="s">
        <v>1488</v>
      </c>
      <c r="BX97" s="1" t="s">
        <v>1750</v>
      </c>
      <c r="BY97" s="1" t="s">
        <v>162</v>
      </c>
      <c r="BZ97" s="1" t="s">
        <v>170</v>
      </c>
      <c r="CA97" s="1" t="s">
        <v>176</v>
      </c>
      <c r="CB97" s="1" t="s">
        <v>183</v>
      </c>
      <c r="CC97" s="1" t="s">
        <v>416</v>
      </c>
      <c r="CD97" s="1" t="s">
        <v>202</v>
      </c>
      <c r="CE97" s="1" t="s">
        <v>532</v>
      </c>
      <c r="CF97" s="1" t="s">
        <v>208</v>
      </c>
      <c r="CG97" s="1" t="s">
        <v>214</v>
      </c>
    </row>
    <row r="98" spans="1:85" ht="12.75" x14ac:dyDescent="0.2">
      <c r="A98" s="14">
        <v>41981.540515034721</v>
      </c>
      <c r="B98" s="1">
        <v>3</v>
      </c>
      <c r="C98" s="1">
        <v>5</v>
      </c>
      <c r="D98" s="1">
        <v>5</v>
      </c>
      <c r="E98" s="1">
        <v>2</v>
      </c>
      <c r="F98" s="1">
        <v>2</v>
      </c>
      <c r="G98" s="1">
        <v>3</v>
      </c>
      <c r="H98" s="1">
        <v>3</v>
      </c>
      <c r="I98" s="1">
        <v>4</v>
      </c>
      <c r="J98" s="1">
        <v>5</v>
      </c>
      <c r="K98" s="1">
        <v>4</v>
      </c>
      <c r="L98" s="1">
        <v>4</v>
      </c>
      <c r="M98" s="1">
        <v>5</v>
      </c>
      <c r="N98" s="1">
        <v>3</v>
      </c>
      <c r="O98" s="1">
        <v>5</v>
      </c>
      <c r="P98" s="1">
        <v>4</v>
      </c>
      <c r="Q98" s="1">
        <v>5</v>
      </c>
      <c r="R98" s="1">
        <v>4</v>
      </c>
      <c r="S98" s="1">
        <v>5</v>
      </c>
      <c r="T98" s="1">
        <v>3</v>
      </c>
      <c r="U98" s="1">
        <v>3</v>
      </c>
      <c r="V98" s="1">
        <v>5</v>
      </c>
      <c r="W98" s="1">
        <v>3</v>
      </c>
      <c r="X98" s="1">
        <v>3</v>
      </c>
      <c r="Y98" s="1">
        <v>4</v>
      </c>
      <c r="Z98" s="1">
        <v>5</v>
      </c>
      <c r="AA98" s="1">
        <v>5</v>
      </c>
      <c r="AB98" s="1">
        <v>4</v>
      </c>
      <c r="AC98" s="1">
        <v>3</v>
      </c>
      <c r="AD98" s="1">
        <v>4</v>
      </c>
      <c r="AE98" s="1">
        <v>5</v>
      </c>
      <c r="AF98" s="1">
        <v>5</v>
      </c>
      <c r="AG98" s="1">
        <v>5</v>
      </c>
      <c r="AH98" s="1">
        <v>5</v>
      </c>
      <c r="AI98" s="1">
        <v>3</v>
      </c>
      <c r="AJ98" s="1">
        <v>4</v>
      </c>
      <c r="AK98" s="1">
        <v>5</v>
      </c>
      <c r="AL98" s="1">
        <v>5</v>
      </c>
      <c r="AM98" s="1">
        <v>5</v>
      </c>
      <c r="AN98" s="1">
        <v>3</v>
      </c>
      <c r="AO98" s="1">
        <v>4</v>
      </c>
      <c r="AP98" s="1">
        <v>4</v>
      </c>
      <c r="AQ98" s="1">
        <v>5</v>
      </c>
      <c r="AR98" s="1">
        <v>5</v>
      </c>
      <c r="AS98" s="1">
        <v>4</v>
      </c>
      <c r="AT98" s="1">
        <v>5</v>
      </c>
      <c r="AU98" s="1">
        <v>3</v>
      </c>
      <c r="AV98" s="1">
        <v>4</v>
      </c>
      <c r="AW98" s="1">
        <v>5</v>
      </c>
      <c r="AX98" s="1">
        <v>4</v>
      </c>
      <c r="AY98" s="1">
        <v>5</v>
      </c>
      <c r="AZ98" s="1">
        <v>4</v>
      </c>
      <c r="BA98" s="1">
        <v>5</v>
      </c>
      <c r="BB98" s="1">
        <v>4</v>
      </c>
      <c r="BC98" s="1">
        <v>5</v>
      </c>
      <c r="BD98" s="1">
        <v>5</v>
      </c>
      <c r="BE98" s="1" t="s">
        <v>1780</v>
      </c>
      <c r="BF98" s="1" t="s">
        <v>1781</v>
      </c>
      <c r="BG98" s="1" t="s">
        <v>1778</v>
      </c>
      <c r="BH98" s="1" t="s">
        <v>1779</v>
      </c>
      <c r="BI98" s="1" t="s">
        <v>1782</v>
      </c>
      <c r="BJ98" s="1" t="s">
        <v>1783</v>
      </c>
      <c r="BK98" s="1" t="s">
        <v>1485</v>
      </c>
      <c r="BL98" s="1" t="s">
        <v>1485</v>
      </c>
      <c r="BM98" s="1" t="s">
        <v>151</v>
      </c>
      <c r="BN98" s="1" t="s">
        <v>151</v>
      </c>
      <c r="BO98" s="1" t="s">
        <v>151</v>
      </c>
      <c r="BP98" s="1" t="s">
        <v>1785</v>
      </c>
      <c r="BQ98" s="1" t="s">
        <v>1785</v>
      </c>
      <c r="BR98" s="1" t="s">
        <v>1785</v>
      </c>
      <c r="BS98" s="1" t="s">
        <v>1785</v>
      </c>
      <c r="BT98" s="1" t="s">
        <v>1785</v>
      </c>
      <c r="BU98" s="1" t="s">
        <v>145</v>
      </c>
      <c r="BY98" s="1" t="s">
        <v>163</v>
      </c>
      <c r="BZ98" s="1" t="s">
        <v>169</v>
      </c>
      <c r="CA98" s="1" t="s">
        <v>176</v>
      </c>
      <c r="CB98" s="1" t="s">
        <v>183</v>
      </c>
      <c r="CC98" s="1" t="s">
        <v>1875</v>
      </c>
      <c r="CD98" s="1" t="s">
        <v>202</v>
      </c>
      <c r="CE98" s="1" t="s">
        <v>192</v>
      </c>
      <c r="CF98" s="1" t="s">
        <v>928</v>
      </c>
      <c r="CG98" s="1" t="s">
        <v>215</v>
      </c>
    </row>
    <row r="99" spans="1:85" ht="12.75" x14ac:dyDescent="0.2">
      <c r="A99" s="14">
        <v>41981.549612604162</v>
      </c>
      <c r="B99" s="1">
        <v>2</v>
      </c>
      <c r="C99" s="1">
        <v>3</v>
      </c>
      <c r="D99" s="1">
        <v>2</v>
      </c>
      <c r="E99" s="1">
        <v>4</v>
      </c>
      <c r="F99" s="1">
        <v>3</v>
      </c>
      <c r="G99" s="1">
        <v>2</v>
      </c>
      <c r="H99" s="1">
        <v>2</v>
      </c>
      <c r="I99" s="1">
        <v>1</v>
      </c>
      <c r="J99" s="1">
        <v>3</v>
      </c>
      <c r="K99" s="1">
        <v>5</v>
      </c>
      <c r="L99" s="1">
        <v>5</v>
      </c>
      <c r="M99" s="1">
        <v>4</v>
      </c>
      <c r="N99" s="1">
        <v>1</v>
      </c>
      <c r="O99" s="1">
        <v>4</v>
      </c>
      <c r="P99" s="1">
        <v>3</v>
      </c>
      <c r="Q99" s="1">
        <v>4</v>
      </c>
      <c r="R99" s="1">
        <v>2</v>
      </c>
      <c r="S99" s="1">
        <v>3</v>
      </c>
      <c r="T99" s="1">
        <v>2</v>
      </c>
      <c r="U99" s="1">
        <v>3</v>
      </c>
      <c r="V99" s="1">
        <v>4</v>
      </c>
      <c r="W99" s="1">
        <v>5</v>
      </c>
      <c r="X99" s="1">
        <v>2</v>
      </c>
      <c r="Y99" s="1">
        <v>4</v>
      </c>
      <c r="Z99" s="1">
        <v>4</v>
      </c>
      <c r="AA99" s="1">
        <v>3</v>
      </c>
      <c r="AB99" s="1">
        <v>3</v>
      </c>
      <c r="AC99" s="1">
        <v>3</v>
      </c>
      <c r="AD99" s="1">
        <v>3</v>
      </c>
      <c r="AE99" s="1">
        <v>3</v>
      </c>
      <c r="AF99" s="1">
        <v>5</v>
      </c>
      <c r="AG99" s="1">
        <v>5</v>
      </c>
      <c r="AH99" s="1">
        <v>2</v>
      </c>
      <c r="AI99" s="1">
        <v>3</v>
      </c>
      <c r="AJ99" s="1">
        <v>2</v>
      </c>
      <c r="AK99" s="1">
        <v>2</v>
      </c>
      <c r="AL99" s="1">
        <v>3</v>
      </c>
      <c r="AM99" s="1">
        <v>4</v>
      </c>
      <c r="AN99" s="1">
        <v>4</v>
      </c>
      <c r="AO99" s="1">
        <v>1</v>
      </c>
      <c r="AP99" s="1">
        <v>1</v>
      </c>
      <c r="AQ99" s="1">
        <v>1</v>
      </c>
      <c r="AR99" s="1">
        <v>3</v>
      </c>
      <c r="AS99" s="1">
        <v>4</v>
      </c>
      <c r="AT99" s="1">
        <v>4</v>
      </c>
      <c r="AU99" s="1">
        <v>3</v>
      </c>
      <c r="AV99" s="1">
        <v>1</v>
      </c>
      <c r="AW99" s="1">
        <v>3</v>
      </c>
      <c r="AX99" s="1">
        <v>2</v>
      </c>
      <c r="AY99" s="1">
        <v>4</v>
      </c>
      <c r="AZ99" s="1">
        <v>1</v>
      </c>
      <c r="BA99" s="1">
        <v>4</v>
      </c>
      <c r="BB99" s="1">
        <v>2</v>
      </c>
      <c r="BC99" s="1">
        <v>3</v>
      </c>
      <c r="BD99" s="1">
        <v>2</v>
      </c>
      <c r="BE99" s="1" t="s">
        <v>1778</v>
      </c>
      <c r="BF99" s="1" t="s">
        <v>1780</v>
      </c>
      <c r="BG99" s="1" t="s">
        <v>1779</v>
      </c>
      <c r="BH99" s="1" t="s">
        <v>1783</v>
      </c>
      <c r="BI99" s="1" t="s">
        <v>1781</v>
      </c>
      <c r="BJ99" s="1" t="s">
        <v>1782</v>
      </c>
      <c r="BK99" s="1" t="s">
        <v>1785</v>
      </c>
      <c r="BL99" s="1" t="s">
        <v>151</v>
      </c>
      <c r="BM99" s="1" t="s">
        <v>1785</v>
      </c>
      <c r="BN99" s="1" t="s">
        <v>151</v>
      </c>
      <c r="BO99" s="1" t="s">
        <v>151</v>
      </c>
      <c r="BP99" s="1" t="s">
        <v>931</v>
      </c>
      <c r="BQ99" s="1" t="s">
        <v>931</v>
      </c>
      <c r="BR99" s="1" t="s">
        <v>931</v>
      </c>
      <c r="BS99" s="1" t="s">
        <v>931</v>
      </c>
      <c r="BT99" s="1" t="s">
        <v>931</v>
      </c>
      <c r="BU99" s="1" t="s">
        <v>931</v>
      </c>
      <c r="BY99" s="1" t="s">
        <v>162</v>
      </c>
      <c r="BZ99" s="1" t="s">
        <v>171</v>
      </c>
      <c r="CA99" s="1" t="s">
        <v>178</v>
      </c>
      <c r="CB99" s="1" t="s">
        <v>183</v>
      </c>
      <c r="CC99" s="1" t="s">
        <v>1876</v>
      </c>
      <c r="CD99" s="1" t="s">
        <v>202</v>
      </c>
      <c r="CE99" s="1" t="s">
        <v>1664</v>
      </c>
      <c r="CF99" s="1" t="s">
        <v>208</v>
      </c>
      <c r="CG99" s="1" t="s">
        <v>214</v>
      </c>
    </row>
    <row r="100" spans="1:85" ht="12.75" x14ac:dyDescent="0.2">
      <c r="A100" s="14">
        <v>41981.571245925923</v>
      </c>
      <c r="B100" s="1">
        <v>2</v>
      </c>
      <c r="C100" s="1">
        <v>3</v>
      </c>
      <c r="D100" s="1">
        <v>1</v>
      </c>
      <c r="E100" s="1">
        <v>1</v>
      </c>
      <c r="F100" s="1">
        <v>5</v>
      </c>
      <c r="G100" s="1">
        <v>1</v>
      </c>
      <c r="H100" s="1">
        <v>3</v>
      </c>
      <c r="I100" s="1">
        <v>1</v>
      </c>
      <c r="J100" s="1">
        <v>5</v>
      </c>
      <c r="K100" s="1">
        <v>1</v>
      </c>
      <c r="L100" s="1">
        <v>3</v>
      </c>
      <c r="M100" s="1">
        <v>1</v>
      </c>
      <c r="N100" s="1">
        <v>2</v>
      </c>
      <c r="O100" s="1">
        <v>1</v>
      </c>
      <c r="P100" s="1">
        <v>1</v>
      </c>
      <c r="Q100" s="1">
        <v>1</v>
      </c>
      <c r="R100" s="1">
        <v>1</v>
      </c>
      <c r="S100" s="1">
        <v>3</v>
      </c>
      <c r="T100" s="1">
        <v>1</v>
      </c>
      <c r="U100" s="1">
        <v>1</v>
      </c>
      <c r="V100" s="1">
        <v>4</v>
      </c>
      <c r="W100" s="1">
        <v>4</v>
      </c>
      <c r="X100" s="1" t="s">
        <v>5</v>
      </c>
      <c r="Y100" s="1" t="s">
        <v>5</v>
      </c>
      <c r="Z100" s="1">
        <v>4</v>
      </c>
      <c r="AA100" s="1" t="s">
        <v>5</v>
      </c>
      <c r="AB100" s="1" t="s">
        <v>5</v>
      </c>
      <c r="AC100" s="1">
        <v>5</v>
      </c>
      <c r="AD100" s="1">
        <v>2</v>
      </c>
      <c r="AE100" s="1">
        <v>1</v>
      </c>
      <c r="AF100" s="1">
        <v>4</v>
      </c>
      <c r="AG100" s="1">
        <v>4</v>
      </c>
      <c r="AH100" s="1">
        <v>3</v>
      </c>
      <c r="AI100" s="1" t="s">
        <v>5</v>
      </c>
      <c r="AJ100" s="1">
        <v>2</v>
      </c>
      <c r="AK100" s="1">
        <v>3</v>
      </c>
      <c r="AL100" s="1">
        <v>1</v>
      </c>
      <c r="AM100" s="1">
        <v>1</v>
      </c>
      <c r="AN100" s="1">
        <v>5</v>
      </c>
      <c r="AO100" s="1">
        <v>1</v>
      </c>
      <c r="AP100" s="1">
        <v>5</v>
      </c>
      <c r="AQ100" s="1">
        <v>2</v>
      </c>
      <c r="AR100" s="1">
        <v>5</v>
      </c>
      <c r="AS100" s="1">
        <v>1</v>
      </c>
      <c r="AT100" s="1">
        <v>3</v>
      </c>
      <c r="AU100" s="1">
        <v>1</v>
      </c>
      <c r="AV100" s="1">
        <v>2</v>
      </c>
      <c r="AW100" s="1">
        <v>1</v>
      </c>
      <c r="AX100" s="1">
        <v>1</v>
      </c>
      <c r="AY100" s="1">
        <v>1</v>
      </c>
      <c r="AZ100" s="1">
        <v>1</v>
      </c>
      <c r="BA100" s="1">
        <v>4</v>
      </c>
      <c r="BB100" s="1">
        <v>1</v>
      </c>
      <c r="BC100" s="1">
        <v>1</v>
      </c>
      <c r="BD100" s="1">
        <v>3</v>
      </c>
      <c r="BE100" s="1" t="s">
        <v>1781</v>
      </c>
      <c r="BF100" s="1" t="s">
        <v>1780</v>
      </c>
      <c r="BG100" s="1" t="s">
        <v>5</v>
      </c>
      <c r="BH100" s="1" t="s">
        <v>1782</v>
      </c>
      <c r="BI100" s="1" t="s">
        <v>1779</v>
      </c>
      <c r="BJ100" s="1" t="s">
        <v>1778</v>
      </c>
      <c r="BK100" s="1" t="s">
        <v>1785</v>
      </c>
      <c r="BL100" s="1" t="s">
        <v>151</v>
      </c>
      <c r="BM100" s="1" t="s">
        <v>931</v>
      </c>
      <c r="BN100" s="1" t="s">
        <v>151</v>
      </c>
      <c r="BO100" s="1" t="s">
        <v>931</v>
      </c>
      <c r="BP100" s="1" t="s">
        <v>931</v>
      </c>
      <c r="BQ100" s="1" t="s">
        <v>1785</v>
      </c>
      <c r="BR100" s="1" t="s">
        <v>1785</v>
      </c>
      <c r="BS100" s="1" t="s">
        <v>1785</v>
      </c>
      <c r="BT100" s="1" t="s">
        <v>1785</v>
      </c>
      <c r="BU100" s="1" t="s">
        <v>151</v>
      </c>
      <c r="BV100" s="1" t="s">
        <v>150</v>
      </c>
      <c r="BW100" s="1" t="s">
        <v>1487</v>
      </c>
      <c r="BX100" s="1" t="s">
        <v>1495</v>
      </c>
      <c r="BY100" s="1" t="s">
        <v>162</v>
      </c>
      <c r="BZ100" s="1" t="s">
        <v>169</v>
      </c>
      <c r="CA100" s="1" t="s">
        <v>176</v>
      </c>
      <c r="CB100" s="1" t="s">
        <v>183</v>
      </c>
      <c r="CC100" s="1" t="s">
        <v>345</v>
      </c>
      <c r="CD100" s="1" t="s">
        <v>204</v>
      </c>
      <c r="CE100" s="1" t="s">
        <v>153</v>
      </c>
      <c r="CF100" s="1" t="s">
        <v>1877</v>
      </c>
      <c r="CG100" s="1" t="s">
        <v>1152</v>
      </c>
    </row>
    <row r="101" spans="1:85" ht="12.75" x14ac:dyDescent="0.2">
      <c r="A101" s="14">
        <v>41981.630710879632</v>
      </c>
      <c r="B101" s="1">
        <v>3</v>
      </c>
      <c r="C101" s="1">
        <v>5</v>
      </c>
      <c r="D101" s="1">
        <v>1</v>
      </c>
      <c r="E101" s="1">
        <v>2</v>
      </c>
      <c r="F101" s="1">
        <v>4</v>
      </c>
      <c r="G101" s="1">
        <v>3</v>
      </c>
      <c r="H101" s="1">
        <v>3</v>
      </c>
      <c r="I101" s="1">
        <v>3</v>
      </c>
      <c r="J101" s="1">
        <v>3</v>
      </c>
      <c r="K101" s="1">
        <v>4</v>
      </c>
      <c r="L101" s="1">
        <v>5</v>
      </c>
      <c r="M101" s="1">
        <v>3</v>
      </c>
      <c r="N101" s="1">
        <v>1</v>
      </c>
      <c r="O101" s="1">
        <v>2</v>
      </c>
      <c r="P101" s="1">
        <v>3</v>
      </c>
      <c r="Q101" s="1">
        <v>2</v>
      </c>
      <c r="R101" s="1">
        <v>2</v>
      </c>
      <c r="S101" s="1">
        <v>4</v>
      </c>
      <c r="T101" s="1">
        <v>2</v>
      </c>
      <c r="U101" s="1">
        <v>3</v>
      </c>
      <c r="V101" s="1">
        <v>5</v>
      </c>
      <c r="W101" s="1">
        <v>2</v>
      </c>
      <c r="X101" s="1">
        <v>2</v>
      </c>
      <c r="Y101" s="1">
        <v>4</v>
      </c>
      <c r="Z101" s="1">
        <v>2</v>
      </c>
      <c r="AA101" s="1">
        <v>4</v>
      </c>
      <c r="AB101" s="1">
        <v>2</v>
      </c>
      <c r="AC101" s="1">
        <v>4</v>
      </c>
      <c r="AD101" s="1">
        <v>4</v>
      </c>
      <c r="AE101" s="1">
        <v>4</v>
      </c>
      <c r="AF101" s="1">
        <v>3</v>
      </c>
      <c r="AG101" s="1">
        <v>4</v>
      </c>
      <c r="AH101" s="1">
        <v>3</v>
      </c>
      <c r="AI101" s="1">
        <v>3</v>
      </c>
      <c r="AJ101" s="1">
        <v>3</v>
      </c>
      <c r="AK101" s="1">
        <v>5</v>
      </c>
      <c r="AL101" s="1">
        <v>1</v>
      </c>
      <c r="AM101" s="1">
        <v>4</v>
      </c>
      <c r="AN101" s="1">
        <v>3</v>
      </c>
      <c r="AO101" s="1">
        <v>2</v>
      </c>
      <c r="AP101" s="1">
        <v>3</v>
      </c>
      <c r="AQ101" s="1">
        <v>2</v>
      </c>
      <c r="AR101" s="1">
        <v>4</v>
      </c>
      <c r="AS101" s="1">
        <v>5</v>
      </c>
      <c r="AT101" s="1">
        <v>5</v>
      </c>
      <c r="AU101" s="1">
        <v>4</v>
      </c>
      <c r="AV101" s="1">
        <v>1</v>
      </c>
      <c r="AW101" s="1">
        <v>2</v>
      </c>
      <c r="AX101" s="1">
        <v>3</v>
      </c>
      <c r="AY101" s="1">
        <v>3</v>
      </c>
      <c r="AZ101" s="1">
        <v>2</v>
      </c>
      <c r="BA101" s="1">
        <v>4</v>
      </c>
      <c r="BB101" s="1">
        <v>3</v>
      </c>
      <c r="BC101" s="1">
        <v>3</v>
      </c>
      <c r="BD101" s="1">
        <v>4</v>
      </c>
      <c r="BE101" s="1" t="s">
        <v>1778</v>
      </c>
      <c r="BF101" s="1" t="s">
        <v>1783</v>
      </c>
      <c r="BG101" s="1" t="s">
        <v>1782</v>
      </c>
      <c r="BH101" s="1" t="s">
        <v>1779</v>
      </c>
      <c r="BI101" s="1" t="s">
        <v>1781</v>
      </c>
      <c r="BJ101" s="1" t="s">
        <v>1780</v>
      </c>
      <c r="BK101" s="1" t="s">
        <v>151</v>
      </c>
      <c r="BL101" s="1" t="s">
        <v>151</v>
      </c>
      <c r="BM101" s="1" t="s">
        <v>151</v>
      </c>
      <c r="BN101" s="1" t="s">
        <v>151</v>
      </c>
      <c r="BO101" s="1" t="s">
        <v>151</v>
      </c>
      <c r="BP101" s="1" t="s">
        <v>931</v>
      </c>
      <c r="BQ101" s="1" t="s">
        <v>151</v>
      </c>
      <c r="BR101" s="1" t="s">
        <v>151</v>
      </c>
      <c r="BS101" s="1" t="s">
        <v>151</v>
      </c>
      <c r="BT101" s="1" t="s">
        <v>151</v>
      </c>
      <c r="BU101" s="1" t="s">
        <v>151</v>
      </c>
      <c r="BV101" s="1" t="s">
        <v>147</v>
      </c>
      <c r="BW101" s="1" t="s">
        <v>923</v>
      </c>
      <c r="BX101" s="1" t="s">
        <v>1495</v>
      </c>
      <c r="BY101" s="1" t="s">
        <v>162</v>
      </c>
      <c r="BZ101" s="1" t="s">
        <v>172</v>
      </c>
      <c r="CA101" s="1" t="s">
        <v>177</v>
      </c>
      <c r="CB101" s="1" t="s">
        <v>183</v>
      </c>
      <c r="CC101" s="1" t="s">
        <v>767</v>
      </c>
      <c r="CD101" s="1" t="s">
        <v>153</v>
      </c>
      <c r="CE101" s="1" t="s">
        <v>1864</v>
      </c>
      <c r="CF101" s="1" t="s">
        <v>208</v>
      </c>
      <c r="CG101" s="1" t="s">
        <v>214</v>
      </c>
    </row>
    <row r="102" spans="1:85" ht="12.75" x14ac:dyDescent="0.2">
      <c r="A102" s="14">
        <v>41981.67439990741</v>
      </c>
      <c r="B102" s="1">
        <v>4</v>
      </c>
      <c r="C102" s="1">
        <v>5</v>
      </c>
      <c r="D102" s="1">
        <v>4</v>
      </c>
      <c r="E102" s="1">
        <v>5</v>
      </c>
      <c r="F102" s="1">
        <v>4</v>
      </c>
      <c r="G102" s="1">
        <v>3</v>
      </c>
      <c r="H102" s="1">
        <v>5</v>
      </c>
      <c r="I102" s="1">
        <v>4</v>
      </c>
      <c r="J102" s="1">
        <v>5</v>
      </c>
      <c r="K102" s="1">
        <v>5</v>
      </c>
      <c r="L102" s="1">
        <v>3</v>
      </c>
      <c r="M102" s="1">
        <v>2</v>
      </c>
      <c r="N102" s="1">
        <v>3</v>
      </c>
      <c r="O102" s="1">
        <v>4</v>
      </c>
      <c r="P102" s="1">
        <v>4</v>
      </c>
      <c r="Q102" s="1">
        <v>5</v>
      </c>
      <c r="R102" s="1">
        <v>2</v>
      </c>
      <c r="S102" s="1">
        <v>4</v>
      </c>
      <c r="T102" s="1">
        <v>3</v>
      </c>
      <c r="U102" s="1">
        <v>3</v>
      </c>
      <c r="V102" s="1">
        <v>4</v>
      </c>
      <c r="W102" s="1">
        <v>3</v>
      </c>
      <c r="X102" s="1">
        <v>5</v>
      </c>
      <c r="Y102" s="1">
        <v>4</v>
      </c>
      <c r="Z102" s="1">
        <v>5</v>
      </c>
      <c r="AA102" s="1">
        <v>4</v>
      </c>
      <c r="AB102" s="1">
        <v>5</v>
      </c>
      <c r="AC102" s="1">
        <v>2</v>
      </c>
      <c r="AD102" s="1">
        <v>4</v>
      </c>
      <c r="AE102" s="1">
        <v>5</v>
      </c>
      <c r="AF102" s="1">
        <v>5</v>
      </c>
      <c r="AG102" s="1">
        <v>5</v>
      </c>
      <c r="AH102" s="1">
        <v>4</v>
      </c>
      <c r="AI102" s="1">
        <v>2</v>
      </c>
      <c r="AJ102" s="1">
        <v>4</v>
      </c>
      <c r="AK102" s="1">
        <v>5</v>
      </c>
      <c r="AL102" s="1">
        <v>5</v>
      </c>
      <c r="AM102" s="1">
        <v>5</v>
      </c>
      <c r="AN102" s="1">
        <v>4</v>
      </c>
      <c r="AO102" s="1">
        <v>3</v>
      </c>
      <c r="AP102" s="1">
        <v>4</v>
      </c>
      <c r="AQ102" s="1">
        <v>4</v>
      </c>
      <c r="AR102" s="1">
        <v>5</v>
      </c>
      <c r="AS102" s="1">
        <v>5</v>
      </c>
      <c r="AT102" s="1">
        <v>5</v>
      </c>
      <c r="AU102" s="1">
        <v>2</v>
      </c>
      <c r="AV102" s="1">
        <v>2</v>
      </c>
      <c r="AW102" s="1">
        <v>4</v>
      </c>
      <c r="AX102" s="1">
        <v>4</v>
      </c>
      <c r="AY102" s="1">
        <v>4</v>
      </c>
      <c r="AZ102" s="1">
        <v>2</v>
      </c>
      <c r="BA102" s="1">
        <v>4</v>
      </c>
      <c r="BB102" s="1">
        <v>4</v>
      </c>
      <c r="BC102" s="1">
        <v>3</v>
      </c>
      <c r="BD102" s="1">
        <v>4</v>
      </c>
      <c r="BE102" s="1" t="s">
        <v>1781</v>
      </c>
      <c r="BF102" s="1" t="s">
        <v>1780</v>
      </c>
      <c r="BG102" s="1" t="s">
        <v>1782</v>
      </c>
      <c r="BH102" s="1" t="s">
        <v>1783</v>
      </c>
      <c r="BI102" s="1" t="s">
        <v>1779</v>
      </c>
      <c r="BJ102" s="1" t="s">
        <v>1778</v>
      </c>
      <c r="BK102" s="1" t="s">
        <v>151</v>
      </c>
      <c r="BL102" s="1" t="s">
        <v>151</v>
      </c>
      <c r="BM102" s="1" t="s">
        <v>151</v>
      </c>
      <c r="BN102" s="1" t="s">
        <v>151</v>
      </c>
      <c r="BO102" s="1" t="s">
        <v>151</v>
      </c>
      <c r="BP102" s="1" t="s">
        <v>151</v>
      </c>
      <c r="BQ102" s="1" t="s">
        <v>151</v>
      </c>
      <c r="BR102" s="1" t="s">
        <v>151</v>
      </c>
      <c r="BS102" s="1" t="s">
        <v>151</v>
      </c>
      <c r="BT102" s="1" t="s">
        <v>151</v>
      </c>
      <c r="BU102" s="1" t="s">
        <v>151</v>
      </c>
      <c r="BV102" s="1" t="s">
        <v>146</v>
      </c>
      <c r="BW102" s="1" t="s">
        <v>1878</v>
      </c>
      <c r="BX102" s="1" t="s">
        <v>1503</v>
      </c>
      <c r="BY102" s="1" t="s">
        <v>162</v>
      </c>
      <c r="BZ102" s="1" t="s">
        <v>171</v>
      </c>
      <c r="CA102" s="1" t="s">
        <v>176</v>
      </c>
      <c r="CB102" s="1" t="s">
        <v>183</v>
      </c>
      <c r="CC102" s="1" t="s">
        <v>726</v>
      </c>
      <c r="CD102" s="1" t="s">
        <v>202</v>
      </c>
      <c r="CE102" s="1" t="s">
        <v>1879</v>
      </c>
      <c r="CF102" s="1" t="s">
        <v>208</v>
      </c>
      <c r="CG102" s="1" t="s">
        <v>214</v>
      </c>
    </row>
    <row r="103" spans="1:85" ht="12.75" x14ac:dyDescent="0.2">
      <c r="A103" s="14">
        <v>41981.677549363427</v>
      </c>
      <c r="B103" s="1">
        <v>4</v>
      </c>
      <c r="C103" s="1">
        <v>4</v>
      </c>
      <c r="D103" s="1">
        <v>4</v>
      </c>
      <c r="E103" s="1">
        <v>4</v>
      </c>
      <c r="F103" s="1">
        <v>4</v>
      </c>
      <c r="G103" s="1">
        <v>3</v>
      </c>
      <c r="H103" s="1">
        <v>4</v>
      </c>
      <c r="I103" s="1">
        <v>2</v>
      </c>
      <c r="J103" s="1">
        <v>4</v>
      </c>
      <c r="K103" s="1">
        <v>4</v>
      </c>
      <c r="L103" s="1">
        <v>2</v>
      </c>
      <c r="M103" s="1">
        <v>4</v>
      </c>
      <c r="N103" s="1">
        <v>3</v>
      </c>
      <c r="O103" s="1">
        <v>4</v>
      </c>
      <c r="P103" s="1">
        <v>4</v>
      </c>
      <c r="Q103" s="1">
        <v>4</v>
      </c>
      <c r="R103" s="1">
        <v>2</v>
      </c>
      <c r="S103" s="1">
        <v>4</v>
      </c>
      <c r="T103" s="1">
        <v>3</v>
      </c>
      <c r="U103" s="1">
        <v>4</v>
      </c>
      <c r="V103" s="1">
        <v>4</v>
      </c>
      <c r="W103" s="1">
        <v>3</v>
      </c>
      <c r="X103" s="1">
        <v>3</v>
      </c>
      <c r="Y103" s="1">
        <v>4</v>
      </c>
      <c r="Z103" s="1">
        <v>4</v>
      </c>
      <c r="AA103" s="1">
        <v>4</v>
      </c>
      <c r="AB103" s="1">
        <v>3</v>
      </c>
      <c r="AC103" s="1">
        <v>3</v>
      </c>
      <c r="AD103" s="1">
        <v>3</v>
      </c>
      <c r="AE103" s="1">
        <v>3</v>
      </c>
      <c r="AF103" s="1">
        <v>4</v>
      </c>
      <c r="AG103" s="1">
        <v>4</v>
      </c>
      <c r="AH103" s="1">
        <v>3</v>
      </c>
      <c r="AI103" s="1">
        <v>3</v>
      </c>
      <c r="AJ103" s="1">
        <v>4</v>
      </c>
      <c r="AK103" s="1">
        <v>5</v>
      </c>
      <c r="AL103" s="1">
        <v>4</v>
      </c>
      <c r="AM103" s="1">
        <v>5</v>
      </c>
      <c r="AN103" s="1">
        <v>5</v>
      </c>
      <c r="AO103" s="1">
        <v>3</v>
      </c>
      <c r="AP103" s="1">
        <v>5</v>
      </c>
      <c r="AQ103" s="1">
        <v>4</v>
      </c>
      <c r="AR103" s="1">
        <v>4</v>
      </c>
      <c r="AS103" s="1">
        <v>4</v>
      </c>
      <c r="AT103" s="1">
        <v>3</v>
      </c>
      <c r="AU103" s="1">
        <v>4</v>
      </c>
      <c r="AV103" s="1">
        <v>3</v>
      </c>
      <c r="AW103" s="1">
        <v>5</v>
      </c>
      <c r="AX103" s="1">
        <v>5</v>
      </c>
      <c r="AY103" s="1">
        <v>4</v>
      </c>
      <c r="AZ103" s="1">
        <v>3</v>
      </c>
      <c r="BA103" s="1">
        <v>5</v>
      </c>
      <c r="BB103" s="1">
        <v>3</v>
      </c>
      <c r="BC103" s="1">
        <v>5</v>
      </c>
      <c r="BD103" s="1">
        <v>4</v>
      </c>
      <c r="BE103" s="1" t="s">
        <v>1778</v>
      </c>
      <c r="BF103" s="1" t="s">
        <v>1781</v>
      </c>
      <c r="BG103" s="1" t="s">
        <v>1779</v>
      </c>
      <c r="BH103" s="1" t="s">
        <v>1782</v>
      </c>
      <c r="BI103" s="1" t="s">
        <v>1783</v>
      </c>
      <c r="BJ103" s="1" t="s">
        <v>1780</v>
      </c>
      <c r="BK103" s="1" t="s">
        <v>1785</v>
      </c>
      <c r="BL103" s="1" t="s">
        <v>1785</v>
      </c>
      <c r="BM103" s="1" t="s">
        <v>5</v>
      </c>
      <c r="BN103" s="1" t="s">
        <v>151</v>
      </c>
      <c r="BO103" s="1" t="s">
        <v>151</v>
      </c>
      <c r="BP103" s="1" t="s">
        <v>1785</v>
      </c>
      <c r="BQ103" s="1" t="s">
        <v>5</v>
      </c>
      <c r="BR103" s="1" t="s">
        <v>5</v>
      </c>
      <c r="BS103" s="1" t="s">
        <v>5</v>
      </c>
      <c r="BT103" s="1" t="s">
        <v>5</v>
      </c>
      <c r="BU103" s="1" t="s">
        <v>931</v>
      </c>
      <c r="BY103" s="1" t="s">
        <v>162</v>
      </c>
      <c r="BZ103" s="1" t="s">
        <v>171</v>
      </c>
      <c r="CA103" s="1" t="s">
        <v>179</v>
      </c>
      <c r="CB103" s="1" t="s">
        <v>183</v>
      </c>
      <c r="CC103" s="1" t="s">
        <v>1880</v>
      </c>
      <c r="CD103" s="1" t="s">
        <v>204</v>
      </c>
      <c r="CE103" s="1" t="s">
        <v>1287</v>
      </c>
      <c r="CF103" s="1" t="s">
        <v>209</v>
      </c>
      <c r="CG103" s="1" t="s">
        <v>215</v>
      </c>
    </row>
    <row r="104" spans="1:85" ht="12.75" x14ac:dyDescent="0.2">
      <c r="A104" s="14">
        <v>41981.679644317133</v>
      </c>
      <c r="B104" s="1">
        <v>3</v>
      </c>
      <c r="C104" s="1">
        <v>3</v>
      </c>
      <c r="D104" s="1">
        <v>3</v>
      </c>
      <c r="E104" s="1">
        <v>5</v>
      </c>
      <c r="F104" s="1">
        <v>2</v>
      </c>
      <c r="G104" s="1">
        <v>3</v>
      </c>
      <c r="H104" s="1">
        <v>3</v>
      </c>
      <c r="I104" s="1">
        <v>2</v>
      </c>
      <c r="J104" s="1">
        <v>4</v>
      </c>
      <c r="K104" s="1">
        <v>5</v>
      </c>
      <c r="L104" s="1">
        <v>3</v>
      </c>
      <c r="M104" s="1">
        <v>3</v>
      </c>
      <c r="N104" s="1">
        <v>3</v>
      </c>
      <c r="O104" s="1">
        <v>2</v>
      </c>
      <c r="P104" s="1">
        <v>4</v>
      </c>
      <c r="Q104" s="1">
        <v>3</v>
      </c>
      <c r="R104" s="1">
        <v>3</v>
      </c>
      <c r="S104" s="1">
        <v>3</v>
      </c>
      <c r="T104" s="1">
        <v>3</v>
      </c>
      <c r="U104" s="1">
        <v>3</v>
      </c>
      <c r="V104" s="1">
        <v>5</v>
      </c>
      <c r="W104" s="1">
        <v>4</v>
      </c>
      <c r="X104" s="1">
        <v>4</v>
      </c>
      <c r="Y104" s="1">
        <v>4</v>
      </c>
      <c r="Z104" s="1">
        <v>4</v>
      </c>
      <c r="AA104" s="1">
        <v>4</v>
      </c>
      <c r="AB104" s="1">
        <v>4</v>
      </c>
      <c r="AC104" s="1">
        <v>4</v>
      </c>
      <c r="AD104" s="1">
        <v>4</v>
      </c>
      <c r="AE104" s="1">
        <v>4</v>
      </c>
      <c r="AF104" s="1">
        <v>4</v>
      </c>
      <c r="AG104" s="1">
        <v>4</v>
      </c>
      <c r="AH104" s="1">
        <v>4</v>
      </c>
      <c r="AI104" s="1">
        <v>4</v>
      </c>
      <c r="AJ104" s="1">
        <v>3</v>
      </c>
      <c r="AK104" s="1">
        <v>3</v>
      </c>
      <c r="AL104" s="1">
        <v>5</v>
      </c>
      <c r="AM104" s="1">
        <v>5</v>
      </c>
      <c r="AN104" s="1">
        <v>3</v>
      </c>
      <c r="AO104" s="1">
        <v>3</v>
      </c>
      <c r="AP104" s="1">
        <v>4</v>
      </c>
      <c r="AQ104" s="1">
        <v>3</v>
      </c>
      <c r="AR104" s="1">
        <v>5</v>
      </c>
      <c r="AS104" s="1">
        <v>5</v>
      </c>
      <c r="AT104" s="1">
        <v>4</v>
      </c>
      <c r="AU104" s="1">
        <v>2</v>
      </c>
      <c r="AV104" s="1">
        <v>3</v>
      </c>
      <c r="AW104" s="1">
        <v>2</v>
      </c>
      <c r="AX104" s="1">
        <v>2</v>
      </c>
      <c r="AY104" s="1">
        <v>5</v>
      </c>
      <c r="AZ104" s="1">
        <v>2</v>
      </c>
      <c r="BA104" s="1">
        <v>2</v>
      </c>
      <c r="BB104" s="1">
        <v>5</v>
      </c>
      <c r="BC104" s="1">
        <v>4</v>
      </c>
      <c r="BD104" s="1">
        <v>4</v>
      </c>
      <c r="BE104" s="1" t="s">
        <v>1778</v>
      </c>
      <c r="BF104" s="1" t="s">
        <v>1781</v>
      </c>
      <c r="BG104" s="1" t="s">
        <v>1781</v>
      </c>
      <c r="BH104" s="1" t="s">
        <v>1780</v>
      </c>
      <c r="BI104" s="1" t="s">
        <v>1778</v>
      </c>
      <c r="BJ104" s="1" t="s">
        <v>1781</v>
      </c>
      <c r="BK104" s="1" t="s">
        <v>151</v>
      </c>
      <c r="BL104" s="1" t="s">
        <v>151</v>
      </c>
      <c r="BM104" s="1" t="s">
        <v>151</v>
      </c>
      <c r="BN104" s="1" t="s">
        <v>151</v>
      </c>
      <c r="BO104" s="1" t="s">
        <v>151</v>
      </c>
      <c r="BP104" s="1" t="s">
        <v>1785</v>
      </c>
      <c r="BQ104" s="1" t="s">
        <v>1785</v>
      </c>
      <c r="BR104" s="1" t="s">
        <v>1785</v>
      </c>
      <c r="BS104" s="1" t="s">
        <v>1785</v>
      </c>
      <c r="BT104" s="1" t="s">
        <v>1785</v>
      </c>
      <c r="BU104" s="1" t="s">
        <v>151</v>
      </c>
      <c r="BV104" s="1" t="s">
        <v>150</v>
      </c>
      <c r="BW104" s="1" t="s">
        <v>1608</v>
      </c>
      <c r="BX104" s="1" t="s">
        <v>1881</v>
      </c>
      <c r="BY104" s="1" t="s">
        <v>163</v>
      </c>
      <c r="BZ104" s="1" t="s">
        <v>171</v>
      </c>
      <c r="CA104" s="1" t="s">
        <v>177</v>
      </c>
      <c r="CB104" s="1" t="s">
        <v>183</v>
      </c>
      <c r="CC104" s="1" t="s">
        <v>1787</v>
      </c>
      <c r="CD104" s="1" t="s">
        <v>202</v>
      </c>
      <c r="CE104" s="1" t="s">
        <v>391</v>
      </c>
      <c r="CF104" s="1" t="s">
        <v>1882</v>
      </c>
    </row>
    <row r="105" spans="1:85" ht="12.75" x14ac:dyDescent="0.2">
      <c r="A105" s="14">
        <v>41981.708873356481</v>
      </c>
      <c r="B105" s="1">
        <v>3</v>
      </c>
      <c r="C105" s="1">
        <v>2</v>
      </c>
      <c r="D105" s="1">
        <v>2</v>
      </c>
      <c r="E105" s="1">
        <v>1</v>
      </c>
      <c r="F105" s="1">
        <v>4</v>
      </c>
      <c r="G105" s="1">
        <v>4</v>
      </c>
      <c r="H105" s="1">
        <v>3</v>
      </c>
      <c r="I105" s="1">
        <v>2</v>
      </c>
      <c r="J105" s="1">
        <v>4</v>
      </c>
      <c r="K105" s="1">
        <v>2</v>
      </c>
      <c r="L105" s="1">
        <v>4</v>
      </c>
      <c r="M105" s="1">
        <v>1</v>
      </c>
      <c r="N105" s="1">
        <v>2</v>
      </c>
      <c r="O105" s="1">
        <v>3</v>
      </c>
      <c r="P105" s="1">
        <v>2</v>
      </c>
      <c r="Q105" s="1">
        <v>2</v>
      </c>
      <c r="R105" s="1">
        <v>4</v>
      </c>
      <c r="S105" s="1">
        <v>4</v>
      </c>
      <c r="T105" s="1">
        <v>1</v>
      </c>
      <c r="U105" s="1">
        <v>4</v>
      </c>
      <c r="V105" s="1">
        <v>4</v>
      </c>
      <c r="W105" s="1">
        <v>4</v>
      </c>
      <c r="X105" s="1">
        <v>3</v>
      </c>
      <c r="Y105" s="1">
        <v>5</v>
      </c>
      <c r="Z105" s="1">
        <v>4</v>
      </c>
      <c r="AA105" s="1">
        <v>5</v>
      </c>
      <c r="AB105" s="1">
        <v>4</v>
      </c>
      <c r="AC105" s="1">
        <v>5</v>
      </c>
      <c r="AD105" s="1">
        <v>4</v>
      </c>
      <c r="AE105" s="1">
        <v>4</v>
      </c>
      <c r="AF105" s="1">
        <v>5</v>
      </c>
      <c r="AG105" s="1">
        <v>5</v>
      </c>
      <c r="AH105" s="1">
        <v>5</v>
      </c>
      <c r="AI105" s="1">
        <v>4</v>
      </c>
      <c r="AJ105" s="1">
        <v>3</v>
      </c>
      <c r="AK105" s="1">
        <v>4</v>
      </c>
      <c r="AL105" s="1">
        <v>3</v>
      </c>
      <c r="AM105" s="1">
        <v>3</v>
      </c>
      <c r="AN105" s="1">
        <v>4</v>
      </c>
      <c r="AO105" s="1">
        <v>4</v>
      </c>
      <c r="AP105" s="1">
        <v>3</v>
      </c>
      <c r="AQ105" s="1">
        <v>3</v>
      </c>
      <c r="AR105" s="1">
        <v>2</v>
      </c>
      <c r="AS105" s="1">
        <v>3</v>
      </c>
      <c r="AT105" s="1">
        <v>4</v>
      </c>
      <c r="AU105" s="1">
        <v>2</v>
      </c>
      <c r="AV105" s="1">
        <v>3</v>
      </c>
      <c r="AW105" s="1">
        <v>3</v>
      </c>
      <c r="AX105" s="1">
        <v>4</v>
      </c>
      <c r="AY105" s="1">
        <v>3</v>
      </c>
      <c r="AZ105" s="1">
        <v>4</v>
      </c>
      <c r="BA105" s="1">
        <v>4</v>
      </c>
      <c r="BB105" s="1">
        <v>2</v>
      </c>
      <c r="BC105" s="1">
        <v>4</v>
      </c>
      <c r="BD105" s="1">
        <v>4</v>
      </c>
      <c r="BE105" s="1" t="s">
        <v>1778</v>
      </c>
      <c r="BF105" s="1" t="s">
        <v>1780</v>
      </c>
      <c r="BG105" s="1" t="s">
        <v>1781</v>
      </c>
      <c r="BH105" s="1" t="s">
        <v>1783</v>
      </c>
      <c r="BI105" s="1" t="s">
        <v>1779</v>
      </c>
      <c r="BJ105" s="1" t="s">
        <v>1782</v>
      </c>
      <c r="BK105" s="1" t="s">
        <v>1785</v>
      </c>
      <c r="BL105" s="1" t="s">
        <v>1785</v>
      </c>
      <c r="BM105" s="1" t="s">
        <v>151</v>
      </c>
      <c r="BN105" s="1" t="s">
        <v>151</v>
      </c>
      <c r="BO105" s="1" t="s">
        <v>931</v>
      </c>
      <c r="BP105" s="1" t="s">
        <v>1785</v>
      </c>
      <c r="BQ105" s="1" t="s">
        <v>931</v>
      </c>
      <c r="BR105" s="1" t="s">
        <v>931</v>
      </c>
      <c r="BS105" s="1" t="s">
        <v>931</v>
      </c>
      <c r="BT105" s="1" t="s">
        <v>931</v>
      </c>
      <c r="BU105" s="1" t="s">
        <v>931</v>
      </c>
      <c r="BY105" s="1" t="s">
        <v>162</v>
      </c>
      <c r="BZ105" s="1" t="s">
        <v>171</v>
      </c>
      <c r="CA105" s="1" t="s">
        <v>176</v>
      </c>
      <c r="CB105" s="1" t="s">
        <v>183</v>
      </c>
      <c r="CC105" s="1" t="s">
        <v>1883</v>
      </c>
      <c r="CD105" s="1" t="s">
        <v>951</v>
      </c>
      <c r="CE105" s="1" t="s">
        <v>353</v>
      </c>
      <c r="CF105" s="1" t="s">
        <v>208</v>
      </c>
      <c r="CG105" s="1" t="s">
        <v>214</v>
      </c>
    </row>
    <row r="106" spans="1:85" ht="12.75" x14ac:dyDescent="0.2">
      <c r="A106" s="14">
        <v>41981.951211041669</v>
      </c>
      <c r="B106" s="1">
        <v>1</v>
      </c>
      <c r="C106" s="1">
        <v>1</v>
      </c>
      <c r="D106" s="1">
        <v>3</v>
      </c>
      <c r="E106" s="1">
        <v>3</v>
      </c>
      <c r="F106" s="1">
        <v>1</v>
      </c>
      <c r="G106" s="1">
        <v>1</v>
      </c>
      <c r="H106" s="1">
        <v>1</v>
      </c>
      <c r="I106" s="1">
        <v>1</v>
      </c>
      <c r="J106" s="1">
        <v>1</v>
      </c>
      <c r="K106" s="1">
        <v>1</v>
      </c>
      <c r="L106" s="1">
        <v>3</v>
      </c>
      <c r="M106" s="1">
        <v>1</v>
      </c>
      <c r="N106" s="1">
        <v>1</v>
      </c>
      <c r="O106" s="1">
        <v>2</v>
      </c>
      <c r="P106" s="1">
        <v>2</v>
      </c>
      <c r="Q106" s="1">
        <v>2</v>
      </c>
      <c r="R106" s="1">
        <v>2</v>
      </c>
      <c r="S106" s="1">
        <v>5</v>
      </c>
      <c r="T106" s="1">
        <v>2</v>
      </c>
      <c r="U106" s="1">
        <v>4</v>
      </c>
      <c r="V106" s="1">
        <v>4</v>
      </c>
      <c r="W106" s="1">
        <v>4</v>
      </c>
      <c r="X106" s="1">
        <v>4</v>
      </c>
      <c r="Y106" s="1">
        <v>4</v>
      </c>
      <c r="Z106" s="1">
        <v>4</v>
      </c>
      <c r="AA106" s="1">
        <v>4</v>
      </c>
      <c r="AB106" s="1">
        <v>4</v>
      </c>
      <c r="AC106" s="1">
        <v>4</v>
      </c>
      <c r="AD106" s="1">
        <v>4</v>
      </c>
      <c r="AE106" s="1">
        <v>4</v>
      </c>
      <c r="AF106" s="1">
        <v>4</v>
      </c>
      <c r="AG106" s="1">
        <v>4</v>
      </c>
      <c r="AH106" s="1">
        <v>4</v>
      </c>
      <c r="AI106" s="1">
        <v>4</v>
      </c>
      <c r="AJ106" s="1">
        <v>1</v>
      </c>
      <c r="AK106" s="1">
        <v>2</v>
      </c>
      <c r="AL106" s="1">
        <v>4</v>
      </c>
      <c r="AM106" s="1">
        <v>4</v>
      </c>
      <c r="AN106" s="1">
        <v>1</v>
      </c>
      <c r="AO106" s="1">
        <v>2</v>
      </c>
      <c r="AP106" s="1">
        <v>1</v>
      </c>
      <c r="AQ106" s="1">
        <v>1</v>
      </c>
      <c r="AR106" s="1">
        <v>1</v>
      </c>
      <c r="AS106" s="1">
        <v>1</v>
      </c>
      <c r="AT106" s="1">
        <v>4</v>
      </c>
      <c r="AU106" s="1">
        <v>1</v>
      </c>
      <c r="AV106" s="1">
        <v>1</v>
      </c>
      <c r="AW106" s="1">
        <v>2</v>
      </c>
      <c r="AX106" s="1">
        <v>2</v>
      </c>
      <c r="AY106" s="1">
        <v>2</v>
      </c>
      <c r="AZ106" s="1">
        <v>1</v>
      </c>
      <c r="BA106" s="1">
        <v>5</v>
      </c>
      <c r="BB106" s="1">
        <v>3</v>
      </c>
      <c r="BC106" s="1">
        <v>5</v>
      </c>
      <c r="BD106" s="1">
        <v>4</v>
      </c>
      <c r="BE106" s="1" t="s">
        <v>1781</v>
      </c>
      <c r="BF106" s="1" t="s">
        <v>1778</v>
      </c>
      <c r="BG106" s="1" t="s">
        <v>1783</v>
      </c>
      <c r="BH106" s="1" t="s">
        <v>1779</v>
      </c>
      <c r="BI106" s="1" t="s">
        <v>1780</v>
      </c>
      <c r="BJ106" s="1" t="s">
        <v>1782</v>
      </c>
      <c r="BK106" s="1" t="s">
        <v>1785</v>
      </c>
      <c r="BL106" s="1" t="s">
        <v>1785</v>
      </c>
      <c r="BM106" s="1" t="s">
        <v>151</v>
      </c>
      <c r="BN106" s="1" t="s">
        <v>151</v>
      </c>
      <c r="BO106" s="1" t="s">
        <v>1785</v>
      </c>
      <c r="BP106" s="1" t="s">
        <v>1785</v>
      </c>
      <c r="BQ106" s="1" t="s">
        <v>1785</v>
      </c>
      <c r="BR106" s="1" t="s">
        <v>1785</v>
      </c>
      <c r="BS106" s="1" t="s">
        <v>1785</v>
      </c>
      <c r="BT106" s="1" t="s">
        <v>1785</v>
      </c>
      <c r="BU106" s="1" t="s">
        <v>931</v>
      </c>
      <c r="BY106" s="1" t="s">
        <v>162</v>
      </c>
      <c r="BZ106" s="1" t="s">
        <v>171</v>
      </c>
      <c r="CA106" s="1" t="s">
        <v>739</v>
      </c>
      <c r="CB106" s="1" t="s">
        <v>184</v>
      </c>
      <c r="CC106" s="1" t="s">
        <v>1884</v>
      </c>
      <c r="CD106" s="1" t="s">
        <v>155</v>
      </c>
      <c r="CE106" s="1" t="s">
        <v>155</v>
      </c>
      <c r="CF106" s="1" t="s">
        <v>208</v>
      </c>
      <c r="CG106" s="1" t="s">
        <v>214</v>
      </c>
    </row>
    <row r="107" spans="1:85" ht="12.75" x14ac:dyDescent="0.2">
      <c r="A107" s="14">
        <v>41982.354063379629</v>
      </c>
      <c r="B107" s="1">
        <v>2</v>
      </c>
      <c r="C107" s="1">
        <v>4</v>
      </c>
      <c r="D107" s="1">
        <v>4</v>
      </c>
      <c r="E107" s="1">
        <v>1</v>
      </c>
      <c r="F107" s="1">
        <v>5</v>
      </c>
      <c r="G107" s="1">
        <v>3</v>
      </c>
      <c r="H107" s="1">
        <v>4</v>
      </c>
      <c r="I107" s="1">
        <v>1</v>
      </c>
      <c r="J107" s="1">
        <v>4</v>
      </c>
      <c r="K107" s="1">
        <v>4</v>
      </c>
      <c r="L107" s="1">
        <v>1</v>
      </c>
      <c r="M107" s="1">
        <v>1</v>
      </c>
      <c r="N107" s="1">
        <v>4</v>
      </c>
      <c r="O107" s="1">
        <v>4</v>
      </c>
      <c r="P107" s="1">
        <v>4</v>
      </c>
      <c r="Q107" s="1">
        <v>5</v>
      </c>
      <c r="R107" s="1">
        <v>3</v>
      </c>
      <c r="S107" s="1">
        <v>5</v>
      </c>
      <c r="T107" s="1">
        <v>1</v>
      </c>
      <c r="U107" s="1">
        <v>3</v>
      </c>
      <c r="V107" s="1">
        <v>5</v>
      </c>
      <c r="W107" s="1">
        <v>5</v>
      </c>
      <c r="X107" s="1">
        <v>4</v>
      </c>
      <c r="Y107" s="1">
        <v>4</v>
      </c>
      <c r="Z107" s="1">
        <v>3</v>
      </c>
      <c r="AA107" s="1">
        <v>4</v>
      </c>
      <c r="AB107" s="1">
        <v>4</v>
      </c>
      <c r="AC107" s="1">
        <v>5</v>
      </c>
      <c r="AD107" s="1">
        <v>5</v>
      </c>
      <c r="AE107" s="1">
        <v>5</v>
      </c>
      <c r="AF107" s="1">
        <v>5</v>
      </c>
      <c r="AG107" s="1">
        <v>4</v>
      </c>
      <c r="AH107" s="1">
        <v>3</v>
      </c>
      <c r="AI107" s="1">
        <v>4</v>
      </c>
      <c r="AJ107" s="1">
        <v>3</v>
      </c>
      <c r="AK107" s="1">
        <v>3</v>
      </c>
      <c r="AL107" s="1">
        <v>2</v>
      </c>
      <c r="AM107" s="1">
        <v>2</v>
      </c>
      <c r="AN107" s="1">
        <v>5</v>
      </c>
      <c r="AO107" s="1">
        <v>3</v>
      </c>
      <c r="AP107" s="1">
        <v>4</v>
      </c>
      <c r="AQ107" s="1">
        <v>3</v>
      </c>
      <c r="AR107" s="1">
        <v>4</v>
      </c>
      <c r="AS107" s="1">
        <v>5</v>
      </c>
      <c r="AT107" s="1">
        <v>3</v>
      </c>
      <c r="AU107" s="1">
        <v>2</v>
      </c>
      <c r="AV107" s="1">
        <v>2</v>
      </c>
      <c r="AW107" s="1">
        <v>3</v>
      </c>
      <c r="AX107" s="1">
        <v>5</v>
      </c>
      <c r="AY107" s="1">
        <v>5</v>
      </c>
      <c r="AZ107" s="1">
        <v>2</v>
      </c>
      <c r="BA107" s="1">
        <v>5</v>
      </c>
      <c r="BB107" s="1">
        <v>1</v>
      </c>
      <c r="BC107" s="1">
        <v>3</v>
      </c>
      <c r="BD107" s="1">
        <v>5</v>
      </c>
      <c r="BE107" s="1" t="s">
        <v>1783</v>
      </c>
      <c r="BF107" s="1" t="s">
        <v>1779</v>
      </c>
      <c r="BG107" s="1" t="s">
        <v>1778</v>
      </c>
      <c r="BH107" s="1" t="s">
        <v>1781</v>
      </c>
      <c r="BI107" s="1" t="s">
        <v>1780</v>
      </c>
      <c r="BJ107" s="1" t="s">
        <v>1782</v>
      </c>
      <c r="BK107" s="1" t="s">
        <v>151</v>
      </c>
      <c r="BL107" s="1" t="s">
        <v>151</v>
      </c>
      <c r="BM107" s="1" t="s">
        <v>151</v>
      </c>
      <c r="BN107" s="1" t="s">
        <v>151</v>
      </c>
      <c r="BO107" s="1" t="s">
        <v>151</v>
      </c>
      <c r="BP107" s="1" t="s">
        <v>1785</v>
      </c>
      <c r="BQ107" s="1" t="s">
        <v>151</v>
      </c>
      <c r="BR107" s="1" t="s">
        <v>151</v>
      </c>
      <c r="BS107" s="1" t="s">
        <v>151</v>
      </c>
      <c r="BT107" s="1" t="s">
        <v>151</v>
      </c>
      <c r="BU107" s="1" t="s">
        <v>151</v>
      </c>
      <c r="BV107" s="1" t="s">
        <v>146</v>
      </c>
      <c r="BX107" s="1" t="s">
        <v>1885</v>
      </c>
      <c r="BY107" s="1" t="s">
        <v>162</v>
      </c>
      <c r="BZ107" s="1" t="s">
        <v>170</v>
      </c>
      <c r="CA107" s="1" t="s">
        <v>176</v>
      </c>
      <c r="CB107" s="1" t="s">
        <v>183</v>
      </c>
      <c r="CC107" s="1" t="s">
        <v>430</v>
      </c>
      <c r="CD107" s="1" t="s">
        <v>204</v>
      </c>
      <c r="CE107" s="1" t="s">
        <v>528</v>
      </c>
      <c r="CF107" s="1" t="s">
        <v>208</v>
      </c>
      <c r="CG107" s="1" t="s">
        <v>214</v>
      </c>
    </row>
    <row r="108" spans="1:85" ht="12.75" x14ac:dyDescent="0.2">
      <c r="A108" s="14">
        <v>41982.368076134262</v>
      </c>
      <c r="B108" s="1">
        <v>4</v>
      </c>
      <c r="C108" s="1">
        <v>5</v>
      </c>
      <c r="D108" s="1">
        <v>3</v>
      </c>
      <c r="E108" s="1">
        <v>1</v>
      </c>
      <c r="F108" s="1">
        <v>5</v>
      </c>
      <c r="G108" s="1">
        <v>1</v>
      </c>
      <c r="H108" s="1">
        <v>1</v>
      </c>
      <c r="I108" s="1">
        <v>1</v>
      </c>
      <c r="J108" s="1">
        <v>5</v>
      </c>
      <c r="K108" s="1">
        <v>5</v>
      </c>
      <c r="L108" s="1">
        <v>5</v>
      </c>
      <c r="M108" s="1">
        <v>2</v>
      </c>
      <c r="N108" s="1">
        <v>3</v>
      </c>
      <c r="O108" s="1">
        <v>4</v>
      </c>
      <c r="P108" s="1">
        <v>1</v>
      </c>
      <c r="Q108" s="1">
        <v>5</v>
      </c>
      <c r="R108" s="1">
        <v>4</v>
      </c>
      <c r="S108" s="1">
        <v>2</v>
      </c>
      <c r="T108" s="1">
        <v>2</v>
      </c>
      <c r="U108" s="1">
        <v>2</v>
      </c>
      <c r="V108" s="1">
        <v>5</v>
      </c>
      <c r="W108" s="1">
        <v>5</v>
      </c>
      <c r="X108" s="1">
        <v>2</v>
      </c>
      <c r="Y108" s="1">
        <v>4</v>
      </c>
      <c r="Z108" s="1">
        <v>3</v>
      </c>
      <c r="AA108" s="1">
        <v>5</v>
      </c>
      <c r="AB108" s="1">
        <v>2</v>
      </c>
      <c r="AC108" s="1">
        <v>4</v>
      </c>
      <c r="AD108" s="1">
        <v>3</v>
      </c>
      <c r="AE108" s="1">
        <v>1</v>
      </c>
      <c r="AF108" s="1">
        <v>3</v>
      </c>
      <c r="AG108" s="1">
        <v>4</v>
      </c>
      <c r="AH108" s="1">
        <v>4</v>
      </c>
      <c r="AI108" s="1">
        <v>4</v>
      </c>
      <c r="AJ108" s="1">
        <v>4</v>
      </c>
      <c r="AK108" s="1">
        <v>5</v>
      </c>
      <c r="AL108" s="1">
        <v>4</v>
      </c>
      <c r="AM108" s="1">
        <v>1</v>
      </c>
      <c r="AN108" s="1">
        <v>5</v>
      </c>
      <c r="AO108" s="1">
        <v>3</v>
      </c>
      <c r="AP108" s="1">
        <v>1</v>
      </c>
      <c r="AQ108" s="1">
        <v>1</v>
      </c>
      <c r="AR108" s="1">
        <v>5</v>
      </c>
      <c r="AS108" s="1">
        <v>5</v>
      </c>
      <c r="AT108" s="1">
        <v>5</v>
      </c>
      <c r="AU108" s="1">
        <v>4</v>
      </c>
      <c r="AV108" s="1">
        <v>1</v>
      </c>
      <c r="AW108" s="1">
        <v>5</v>
      </c>
      <c r="AX108" s="1">
        <v>3</v>
      </c>
      <c r="AY108" s="1">
        <v>5</v>
      </c>
      <c r="AZ108" s="1">
        <v>4</v>
      </c>
      <c r="BA108" s="1">
        <v>3</v>
      </c>
      <c r="BB108" s="1">
        <v>2</v>
      </c>
      <c r="BC108" s="1">
        <v>2</v>
      </c>
      <c r="BD108" s="1">
        <v>5</v>
      </c>
      <c r="BE108" s="1" t="s">
        <v>1783</v>
      </c>
      <c r="BF108" s="1" t="s">
        <v>1781</v>
      </c>
      <c r="BG108" s="1" t="s">
        <v>1778</v>
      </c>
      <c r="BH108" s="1" t="s">
        <v>1780</v>
      </c>
      <c r="BI108" s="1" t="s">
        <v>1782</v>
      </c>
      <c r="BJ108" s="1" t="s">
        <v>1779</v>
      </c>
      <c r="BK108" s="1" t="s">
        <v>1785</v>
      </c>
      <c r="BL108" s="1" t="s">
        <v>1785</v>
      </c>
      <c r="BM108" s="1" t="s">
        <v>151</v>
      </c>
      <c r="BN108" s="1" t="s">
        <v>151</v>
      </c>
      <c r="BO108" s="1" t="s">
        <v>931</v>
      </c>
      <c r="BP108" s="1" t="s">
        <v>931</v>
      </c>
      <c r="BQ108" s="1" t="s">
        <v>931</v>
      </c>
      <c r="BR108" s="1" t="s">
        <v>151</v>
      </c>
      <c r="BS108" s="1" t="s">
        <v>151</v>
      </c>
      <c r="BT108" s="1" t="s">
        <v>151</v>
      </c>
      <c r="BU108" s="1" t="s">
        <v>151</v>
      </c>
      <c r="BV108" s="1" t="s">
        <v>1486</v>
      </c>
      <c r="BW108" s="1" t="s">
        <v>1488</v>
      </c>
      <c r="BX108" s="1" t="s">
        <v>1495</v>
      </c>
      <c r="BY108" s="1" t="s">
        <v>163</v>
      </c>
      <c r="BZ108" s="1" t="s">
        <v>171</v>
      </c>
      <c r="CA108" s="1" t="s">
        <v>176</v>
      </c>
      <c r="CB108" s="1" t="s">
        <v>183</v>
      </c>
      <c r="CC108" s="1" t="s">
        <v>1886</v>
      </c>
      <c r="CD108" s="1" t="s">
        <v>202</v>
      </c>
      <c r="CE108" s="1" t="s">
        <v>362</v>
      </c>
      <c r="CF108" s="1" t="s">
        <v>208</v>
      </c>
      <c r="CG108" s="1" t="s">
        <v>214</v>
      </c>
    </row>
    <row r="109" spans="1:85" ht="12.75" x14ac:dyDescent="0.2">
      <c r="A109" s="14">
        <v>41982.389448113427</v>
      </c>
      <c r="B109" s="1">
        <v>3</v>
      </c>
      <c r="C109" s="1">
        <v>4</v>
      </c>
      <c r="D109" s="1">
        <v>4</v>
      </c>
      <c r="E109" s="1">
        <v>4</v>
      </c>
      <c r="F109" s="1">
        <v>4</v>
      </c>
      <c r="G109" s="1">
        <v>5</v>
      </c>
      <c r="H109" s="1">
        <v>4</v>
      </c>
      <c r="I109" s="1">
        <v>5</v>
      </c>
      <c r="J109" s="1">
        <v>2</v>
      </c>
      <c r="K109" s="1">
        <v>3</v>
      </c>
      <c r="L109" s="1">
        <v>3</v>
      </c>
      <c r="M109" s="1">
        <v>3</v>
      </c>
      <c r="N109" s="1">
        <v>4</v>
      </c>
      <c r="O109" s="1">
        <v>4</v>
      </c>
      <c r="P109" s="1">
        <v>4</v>
      </c>
      <c r="Q109" s="1">
        <v>4</v>
      </c>
      <c r="R109" s="1">
        <v>3</v>
      </c>
      <c r="S109" s="1">
        <v>5</v>
      </c>
      <c r="T109" s="1">
        <v>4</v>
      </c>
      <c r="U109" s="1">
        <v>4</v>
      </c>
      <c r="V109" s="1">
        <v>5</v>
      </c>
      <c r="W109" s="1">
        <v>1</v>
      </c>
      <c r="X109" s="1">
        <v>3</v>
      </c>
      <c r="Y109" s="1">
        <v>3</v>
      </c>
      <c r="Z109" s="1">
        <v>3</v>
      </c>
      <c r="AA109" s="1">
        <v>3</v>
      </c>
      <c r="AB109" s="1">
        <v>3</v>
      </c>
      <c r="AC109" s="1">
        <v>3</v>
      </c>
      <c r="AD109" s="1">
        <v>3</v>
      </c>
      <c r="AE109" s="1">
        <v>3</v>
      </c>
      <c r="AF109" s="1">
        <v>4</v>
      </c>
      <c r="AG109" s="1">
        <v>4</v>
      </c>
      <c r="AH109" s="1">
        <v>3</v>
      </c>
      <c r="AI109" s="1">
        <v>3</v>
      </c>
      <c r="AJ109" s="1">
        <v>3</v>
      </c>
      <c r="AK109" s="1">
        <v>4</v>
      </c>
      <c r="AL109" s="1">
        <v>4</v>
      </c>
      <c r="AM109" s="1">
        <v>4</v>
      </c>
      <c r="AN109" s="1">
        <v>4</v>
      </c>
      <c r="AO109" s="1">
        <v>3</v>
      </c>
      <c r="AP109" s="1">
        <v>4</v>
      </c>
      <c r="AQ109" s="1">
        <v>5</v>
      </c>
      <c r="AR109" s="1">
        <v>3</v>
      </c>
      <c r="AS109" s="1">
        <v>5</v>
      </c>
      <c r="AT109" s="1">
        <v>3</v>
      </c>
      <c r="AU109" s="1">
        <v>2</v>
      </c>
      <c r="AV109" s="1">
        <v>3</v>
      </c>
      <c r="AW109" s="1">
        <v>5</v>
      </c>
      <c r="AX109" s="1">
        <v>4</v>
      </c>
      <c r="AY109" s="1">
        <v>5</v>
      </c>
      <c r="AZ109" s="1">
        <v>4</v>
      </c>
      <c r="BA109" s="1">
        <v>4</v>
      </c>
      <c r="BB109" s="1">
        <v>4</v>
      </c>
      <c r="BC109" s="1">
        <v>3</v>
      </c>
      <c r="BD109" s="1">
        <v>4</v>
      </c>
      <c r="BE109" s="1" t="s">
        <v>1778</v>
      </c>
      <c r="BF109" s="1" t="s">
        <v>1778</v>
      </c>
      <c r="BG109" s="1" t="s">
        <v>1778</v>
      </c>
      <c r="BH109" s="1" t="s">
        <v>1781</v>
      </c>
      <c r="BI109" s="1" t="s">
        <v>1778</v>
      </c>
      <c r="BJ109" s="1" t="s">
        <v>1781</v>
      </c>
      <c r="BK109" s="1" t="s">
        <v>151</v>
      </c>
      <c r="BL109" s="1" t="s">
        <v>1785</v>
      </c>
      <c r="BM109" s="1" t="s">
        <v>151</v>
      </c>
      <c r="BN109" s="1" t="s">
        <v>1785</v>
      </c>
      <c r="BO109" s="1" t="s">
        <v>151</v>
      </c>
      <c r="BP109" s="1" t="s">
        <v>1785</v>
      </c>
      <c r="BQ109" s="1" t="s">
        <v>1785</v>
      </c>
      <c r="BR109" s="1" t="s">
        <v>1785</v>
      </c>
      <c r="BS109" s="1" t="s">
        <v>1785</v>
      </c>
      <c r="BT109" s="1" t="s">
        <v>1785</v>
      </c>
      <c r="BU109" s="1" t="s">
        <v>151</v>
      </c>
      <c r="BV109" s="1" t="s">
        <v>150</v>
      </c>
      <c r="BW109" s="1" t="s">
        <v>1650</v>
      </c>
      <c r="BX109" s="1" t="s">
        <v>1495</v>
      </c>
      <c r="BY109" s="1" t="s">
        <v>163</v>
      </c>
      <c r="BZ109" s="1" t="s">
        <v>169</v>
      </c>
      <c r="CA109" s="1" t="s">
        <v>176</v>
      </c>
      <c r="CB109" s="1" t="s">
        <v>183</v>
      </c>
      <c r="CC109" s="1" t="s">
        <v>1053</v>
      </c>
      <c r="CD109" s="1" t="s">
        <v>204</v>
      </c>
      <c r="CE109" s="1" t="s">
        <v>1731</v>
      </c>
      <c r="CF109" s="1" t="s">
        <v>208</v>
      </c>
      <c r="CG109" s="1" t="s">
        <v>214</v>
      </c>
    </row>
    <row r="110" spans="1:85" ht="12.75" x14ac:dyDescent="0.2">
      <c r="A110" s="14">
        <v>41982.446443275461</v>
      </c>
      <c r="B110" s="1">
        <v>3</v>
      </c>
      <c r="C110" s="1">
        <v>5</v>
      </c>
      <c r="D110" s="1">
        <v>2</v>
      </c>
      <c r="E110" s="1">
        <v>1</v>
      </c>
      <c r="F110" s="1">
        <v>5</v>
      </c>
      <c r="G110" s="1">
        <v>3</v>
      </c>
      <c r="H110" s="1">
        <v>5</v>
      </c>
      <c r="I110" s="1">
        <v>2</v>
      </c>
      <c r="J110" s="1">
        <v>2</v>
      </c>
      <c r="K110" s="1">
        <v>4</v>
      </c>
      <c r="L110" s="1">
        <v>3</v>
      </c>
      <c r="M110" s="1">
        <v>2</v>
      </c>
      <c r="N110" s="1">
        <v>1</v>
      </c>
      <c r="O110" s="1">
        <v>4</v>
      </c>
      <c r="P110" s="1">
        <v>1</v>
      </c>
      <c r="Q110" s="1">
        <v>3</v>
      </c>
      <c r="R110" s="1">
        <v>2</v>
      </c>
      <c r="S110" s="1">
        <v>5</v>
      </c>
      <c r="T110" s="1">
        <v>2</v>
      </c>
      <c r="U110" s="1">
        <v>2</v>
      </c>
      <c r="V110" s="1">
        <v>5</v>
      </c>
      <c r="W110" s="1">
        <v>4</v>
      </c>
      <c r="X110" s="1">
        <v>2</v>
      </c>
      <c r="Y110" s="1">
        <v>3</v>
      </c>
      <c r="Z110" s="1">
        <v>3</v>
      </c>
      <c r="AA110" s="1">
        <v>4</v>
      </c>
      <c r="AB110" s="1">
        <v>2</v>
      </c>
      <c r="AC110" s="1">
        <v>2</v>
      </c>
      <c r="AD110" s="1">
        <v>2</v>
      </c>
      <c r="AE110" s="1">
        <v>4</v>
      </c>
      <c r="AF110" s="1">
        <v>4</v>
      </c>
      <c r="AG110" s="1">
        <v>3</v>
      </c>
      <c r="AH110" s="1">
        <v>4</v>
      </c>
      <c r="AI110" s="1">
        <v>4</v>
      </c>
      <c r="AJ110" s="1">
        <v>3</v>
      </c>
      <c r="AK110" s="1">
        <v>5</v>
      </c>
      <c r="AL110" s="1">
        <v>3</v>
      </c>
      <c r="AM110" s="1">
        <v>2</v>
      </c>
      <c r="AN110" s="1">
        <v>5</v>
      </c>
      <c r="AO110" s="1">
        <v>3</v>
      </c>
      <c r="AP110" s="1">
        <v>5</v>
      </c>
      <c r="AQ110" s="1">
        <v>3</v>
      </c>
      <c r="AR110" s="1">
        <v>2</v>
      </c>
      <c r="AS110" s="1">
        <v>4</v>
      </c>
      <c r="AT110" s="1">
        <v>4</v>
      </c>
      <c r="AU110" s="1">
        <v>3</v>
      </c>
      <c r="AV110" s="1">
        <v>1</v>
      </c>
      <c r="AW110" s="1">
        <v>3</v>
      </c>
      <c r="AX110" s="1">
        <v>3</v>
      </c>
      <c r="AY110" s="1">
        <v>3</v>
      </c>
      <c r="AZ110" s="1">
        <v>2</v>
      </c>
      <c r="BA110" s="1">
        <v>5</v>
      </c>
      <c r="BB110" s="1">
        <v>3</v>
      </c>
      <c r="BC110" s="1">
        <v>3</v>
      </c>
      <c r="BD110" s="1">
        <v>4</v>
      </c>
      <c r="BE110" s="1" t="s">
        <v>1778</v>
      </c>
      <c r="BF110" s="1" t="s">
        <v>1779</v>
      </c>
      <c r="BG110" s="1" t="s">
        <v>1780</v>
      </c>
      <c r="BH110" s="1" t="s">
        <v>1783</v>
      </c>
      <c r="BI110" s="1" t="s">
        <v>1782</v>
      </c>
      <c r="BJ110" s="1" t="s">
        <v>1781</v>
      </c>
      <c r="BK110" s="1" t="s">
        <v>151</v>
      </c>
      <c r="BL110" s="1" t="s">
        <v>1785</v>
      </c>
      <c r="BM110" s="1" t="s">
        <v>151</v>
      </c>
      <c r="BN110" s="1" t="s">
        <v>151</v>
      </c>
      <c r="BO110" s="1" t="s">
        <v>151</v>
      </c>
      <c r="BP110" s="1" t="s">
        <v>1785</v>
      </c>
      <c r="BQ110" s="1" t="s">
        <v>1785</v>
      </c>
      <c r="BR110" s="1" t="s">
        <v>1785</v>
      </c>
      <c r="BS110" s="1" t="s">
        <v>1785</v>
      </c>
      <c r="BT110" s="1" t="s">
        <v>1785</v>
      </c>
      <c r="BU110" s="1" t="s">
        <v>151</v>
      </c>
      <c r="BV110" s="1" t="s">
        <v>150</v>
      </c>
      <c r="BW110" s="1" t="s">
        <v>1488</v>
      </c>
      <c r="BX110" s="1" t="s">
        <v>1495</v>
      </c>
      <c r="BY110" s="1" t="s">
        <v>162</v>
      </c>
      <c r="BZ110" s="1" t="s">
        <v>170</v>
      </c>
      <c r="CA110" s="1" t="s">
        <v>176</v>
      </c>
      <c r="CB110" s="1" t="s">
        <v>184</v>
      </c>
      <c r="CC110" s="1" t="s">
        <v>1887</v>
      </c>
      <c r="CD110" s="1" t="s">
        <v>202</v>
      </c>
      <c r="CE110" s="1" t="s">
        <v>1888</v>
      </c>
      <c r="CF110" s="1" t="s">
        <v>208</v>
      </c>
      <c r="CG110" s="1" t="s">
        <v>214</v>
      </c>
    </row>
    <row r="111" spans="1:85" ht="12.75" x14ac:dyDescent="0.2">
      <c r="A111" s="14">
        <v>41982.456120925926</v>
      </c>
      <c r="B111" s="1">
        <v>2</v>
      </c>
      <c r="C111" s="1">
        <v>5</v>
      </c>
      <c r="D111" s="1">
        <v>5</v>
      </c>
      <c r="E111" s="1">
        <v>4</v>
      </c>
      <c r="F111" s="1">
        <v>5</v>
      </c>
      <c r="G111" s="1">
        <v>4</v>
      </c>
      <c r="H111" s="1">
        <v>5</v>
      </c>
      <c r="I111" s="1">
        <v>4</v>
      </c>
      <c r="J111" s="1">
        <v>4</v>
      </c>
      <c r="K111" s="1">
        <v>4</v>
      </c>
      <c r="L111" s="1">
        <v>3</v>
      </c>
      <c r="M111" s="1">
        <v>4</v>
      </c>
      <c r="N111" s="1">
        <v>3</v>
      </c>
      <c r="O111" s="1">
        <v>5</v>
      </c>
      <c r="P111" s="1">
        <v>5</v>
      </c>
      <c r="Q111" s="1">
        <v>4</v>
      </c>
      <c r="R111" s="1">
        <v>4</v>
      </c>
      <c r="S111" s="1">
        <v>5</v>
      </c>
      <c r="T111" s="1">
        <v>4</v>
      </c>
      <c r="U111" s="1">
        <v>3</v>
      </c>
      <c r="V111" s="1">
        <v>5</v>
      </c>
      <c r="W111" s="1">
        <v>5</v>
      </c>
      <c r="X111" s="1">
        <v>4</v>
      </c>
      <c r="Y111" s="1">
        <v>4</v>
      </c>
      <c r="Z111" s="1">
        <v>4</v>
      </c>
      <c r="AA111" s="1">
        <v>4</v>
      </c>
      <c r="AB111" s="1">
        <v>5</v>
      </c>
      <c r="AC111" s="1">
        <v>5</v>
      </c>
      <c r="AD111" s="1">
        <v>5</v>
      </c>
      <c r="AE111" s="1">
        <v>4</v>
      </c>
      <c r="AF111" s="1">
        <v>4</v>
      </c>
      <c r="AG111" s="1">
        <v>5</v>
      </c>
      <c r="AH111" s="1">
        <v>4</v>
      </c>
      <c r="AI111" s="1">
        <v>4</v>
      </c>
      <c r="AJ111" s="1">
        <v>3</v>
      </c>
      <c r="AK111" s="1">
        <v>5</v>
      </c>
      <c r="AL111" s="1">
        <v>5</v>
      </c>
      <c r="AM111" s="1">
        <v>5</v>
      </c>
      <c r="AN111" s="1">
        <v>5</v>
      </c>
      <c r="AO111" s="1">
        <v>4</v>
      </c>
      <c r="AP111" s="1">
        <v>4</v>
      </c>
      <c r="AQ111" s="1">
        <v>4</v>
      </c>
      <c r="AR111" s="1">
        <v>5</v>
      </c>
      <c r="AS111" s="1">
        <v>4</v>
      </c>
      <c r="AT111" s="1">
        <v>3</v>
      </c>
      <c r="AU111" s="1">
        <v>5</v>
      </c>
      <c r="AV111" s="1">
        <v>3</v>
      </c>
      <c r="AW111" s="1">
        <v>5</v>
      </c>
      <c r="AX111" s="1">
        <v>4</v>
      </c>
      <c r="AY111" s="1">
        <v>4</v>
      </c>
      <c r="AZ111" s="1">
        <v>4</v>
      </c>
      <c r="BA111" s="1">
        <v>5</v>
      </c>
      <c r="BB111" s="1">
        <v>5</v>
      </c>
      <c r="BC111" s="1">
        <v>3</v>
      </c>
      <c r="BD111" s="1">
        <v>5</v>
      </c>
      <c r="BE111" s="1" t="s">
        <v>1783</v>
      </c>
      <c r="BF111" s="1" t="s">
        <v>1779</v>
      </c>
      <c r="BG111" s="1" t="s">
        <v>1780</v>
      </c>
      <c r="BH111" s="1" t="s">
        <v>1778</v>
      </c>
      <c r="BI111" s="1" t="s">
        <v>1781</v>
      </c>
      <c r="BJ111" s="1" t="s">
        <v>1782</v>
      </c>
      <c r="BK111" s="1" t="s">
        <v>151</v>
      </c>
      <c r="BL111" s="1" t="s">
        <v>151</v>
      </c>
      <c r="BM111" s="1" t="s">
        <v>151</v>
      </c>
      <c r="BN111" s="1" t="s">
        <v>151</v>
      </c>
      <c r="BO111" s="1" t="s">
        <v>151</v>
      </c>
      <c r="BP111" s="1" t="s">
        <v>931</v>
      </c>
      <c r="BQ111" s="1" t="s">
        <v>931</v>
      </c>
      <c r="BR111" s="1" t="s">
        <v>1785</v>
      </c>
      <c r="BS111" s="1" t="s">
        <v>151</v>
      </c>
      <c r="BT111" s="1" t="s">
        <v>1785</v>
      </c>
      <c r="BU111" s="1" t="s">
        <v>151</v>
      </c>
      <c r="BV111" s="1" t="s">
        <v>146</v>
      </c>
      <c r="BW111" s="1" t="s">
        <v>1608</v>
      </c>
      <c r="BX111" s="1" t="s">
        <v>1503</v>
      </c>
      <c r="BY111" s="1" t="s">
        <v>162</v>
      </c>
      <c r="BZ111" s="1" t="s">
        <v>172</v>
      </c>
      <c r="CA111" s="1" t="s">
        <v>177</v>
      </c>
      <c r="CB111" s="1" t="s">
        <v>183</v>
      </c>
      <c r="CC111" s="1" t="s">
        <v>194</v>
      </c>
      <c r="CD111" s="1" t="s">
        <v>202</v>
      </c>
      <c r="CE111" s="1" t="s">
        <v>1848</v>
      </c>
      <c r="CG111" s="1" t="s">
        <v>214</v>
      </c>
    </row>
    <row r="112" spans="1:85" ht="12.75" x14ac:dyDescent="0.2">
      <c r="A112" s="14">
        <v>41982.461794930554</v>
      </c>
      <c r="B112" s="1">
        <v>3</v>
      </c>
      <c r="C112" s="1">
        <v>5</v>
      </c>
      <c r="D112" s="1">
        <v>3</v>
      </c>
      <c r="E112" s="1">
        <v>4</v>
      </c>
      <c r="F112" s="1">
        <v>5</v>
      </c>
      <c r="G112" s="1">
        <v>5</v>
      </c>
      <c r="H112" s="1">
        <v>5</v>
      </c>
      <c r="I112" s="1">
        <v>3</v>
      </c>
      <c r="J112" s="1">
        <v>3</v>
      </c>
      <c r="K112" s="1">
        <v>2</v>
      </c>
      <c r="L112" s="1">
        <v>3</v>
      </c>
      <c r="M112" s="1">
        <v>3</v>
      </c>
      <c r="N112" s="1">
        <v>3</v>
      </c>
      <c r="O112" s="1">
        <v>3</v>
      </c>
      <c r="P112" s="1">
        <v>5</v>
      </c>
      <c r="Q112" s="1">
        <v>3</v>
      </c>
      <c r="R112" s="1">
        <v>3</v>
      </c>
      <c r="S112" s="1">
        <v>5</v>
      </c>
      <c r="T112" s="1">
        <v>1</v>
      </c>
      <c r="U112" s="1">
        <v>1</v>
      </c>
      <c r="V112" s="1">
        <v>5</v>
      </c>
      <c r="W112" s="1">
        <v>5</v>
      </c>
      <c r="X112" s="1">
        <v>3</v>
      </c>
      <c r="Y112" s="1">
        <v>5</v>
      </c>
      <c r="Z112" s="1">
        <v>5</v>
      </c>
      <c r="AA112" s="1">
        <v>5</v>
      </c>
      <c r="AB112" s="1">
        <v>5</v>
      </c>
      <c r="AC112" s="1">
        <v>5</v>
      </c>
      <c r="AD112" s="1">
        <v>5</v>
      </c>
      <c r="AE112" s="1">
        <v>4</v>
      </c>
      <c r="AF112" s="1">
        <v>5</v>
      </c>
      <c r="AG112" s="1">
        <v>5</v>
      </c>
      <c r="AH112" s="1">
        <v>5</v>
      </c>
      <c r="AI112" s="1">
        <v>5</v>
      </c>
      <c r="AJ112" s="1">
        <v>3</v>
      </c>
      <c r="AK112" s="1">
        <v>5</v>
      </c>
      <c r="AL112" s="1">
        <v>3</v>
      </c>
      <c r="AM112" s="1">
        <v>3</v>
      </c>
      <c r="AN112" s="1">
        <v>5</v>
      </c>
      <c r="AO112" s="1">
        <v>5</v>
      </c>
      <c r="AP112" s="1">
        <v>5</v>
      </c>
      <c r="AQ112" s="1">
        <v>3</v>
      </c>
      <c r="AR112" s="1">
        <v>4</v>
      </c>
      <c r="AS112" s="1">
        <v>3</v>
      </c>
      <c r="AT112" s="1">
        <v>4</v>
      </c>
      <c r="AU112" s="1">
        <v>4</v>
      </c>
      <c r="AV112" s="1">
        <v>3</v>
      </c>
      <c r="AW112" s="1">
        <v>3</v>
      </c>
      <c r="AX112" s="1">
        <v>5</v>
      </c>
      <c r="AY112" s="1">
        <v>3</v>
      </c>
      <c r="AZ112" s="1">
        <v>3</v>
      </c>
      <c r="BA112" s="1">
        <v>5</v>
      </c>
      <c r="BB112" s="1">
        <v>1</v>
      </c>
      <c r="BC112" s="1">
        <v>1</v>
      </c>
      <c r="BD112" s="1">
        <v>5</v>
      </c>
      <c r="BE112" s="1" t="s">
        <v>1778</v>
      </c>
      <c r="BF112" s="1" t="s">
        <v>1781</v>
      </c>
      <c r="BG112" s="1" t="s">
        <v>1779</v>
      </c>
      <c r="BH112" s="1" t="s">
        <v>1782</v>
      </c>
      <c r="BI112" s="1" t="s">
        <v>1780</v>
      </c>
      <c r="BJ112" s="1" t="s">
        <v>1783</v>
      </c>
      <c r="BK112" s="1" t="s">
        <v>151</v>
      </c>
      <c r="BL112" s="1" t="s">
        <v>151</v>
      </c>
      <c r="BM112" s="1" t="s">
        <v>151</v>
      </c>
      <c r="BN112" s="1" t="s">
        <v>151</v>
      </c>
      <c r="BO112" s="1" t="s">
        <v>151</v>
      </c>
      <c r="BP112" s="1" t="s">
        <v>1785</v>
      </c>
      <c r="BQ112" s="1" t="s">
        <v>151</v>
      </c>
      <c r="BR112" s="1" t="s">
        <v>151</v>
      </c>
      <c r="BS112" s="1" t="s">
        <v>151</v>
      </c>
      <c r="BT112" s="1" t="s">
        <v>151</v>
      </c>
      <c r="BU112" s="1" t="s">
        <v>151</v>
      </c>
      <c r="BV112" s="1" t="s">
        <v>145</v>
      </c>
      <c r="BW112" s="1" t="s">
        <v>1650</v>
      </c>
      <c r="BX112" s="1" t="s">
        <v>1495</v>
      </c>
      <c r="BY112" s="1" t="s">
        <v>162</v>
      </c>
      <c r="BZ112" s="1" t="s">
        <v>172</v>
      </c>
      <c r="CA112" s="1" t="s">
        <v>176</v>
      </c>
      <c r="CB112" s="1" t="s">
        <v>183</v>
      </c>
      <c r="CC112" s="1" t="s">
        <v>1889</v>
      </c>
      <c r="CD112" s="1" t="s">
        <v>202</v>
      </c>
      <c r="CE112" s="1" t="s">
        <v>353</v>
      </c>
      <c r="CF112" s="1" t="s">
        <v>208</v>
      </c>
      <c r="CG112" s="1" t="s">
        <v>214</v>
      </c>
    </row>
    <row r="113" spans="1:85" ht="12.75" x14ac:dyDescent="0.2">
      <c r="A113" s="14">
        <v>41982.470741793979</v>
      </c>
      <c r="B113" s="1">
        <v>3</v>
      </c>
      <c r="C113" s="1">
        <v>4</v>
      </c>
      <c r="D113" s="1">
        <v>1</v>
      </c>
      <c r="E113" s="1">
        <v>5</v>
      </c>
      <c r="F113" s="1">
        <v>4</v>
      </c>
      <c r="G113" s="1">
        <v>4</v>
      </c>
      <c r="H113" s="1">
        <v>1</v>
      </c>
      <c r="I113" s="1">
        <v>3</v>
      </c>
      <c r="J113" s="1">
        <v>1</v>
      </c>
      <c r="K113" s="1">
        <v>5</v>
      </c>
      <c r="L113" s="1">
        <v>3</v>
      </c>
      <c r="M113" s="1">
        <v>2</v>
      </c>
      <c r="N113" s="1">
        <v>1</v>
      </c>
      <c r="O113" s="1">
        <v>5</v>
      </c>
      <c r="P113" s="1">
        <v>4</v>
      </c>
      <c r="Q113" s="1">
        <v>5</v>
      </c>
      <c r="R113" s="1">
        <v>3</v>
      </c>
      <c r="S113" s="1">
        <v>3</v>
      </c>
      <c r="T113" s="1">
        <v>3</v>
      </c>
      <c r="U113" s="1">
        <v>5</v>
      </c>
      <c r="V113" s="1">
        <v>3</v>
      </c>
      <c r="W113" s="1">
        <v>3</v>
      </c>
      <c r="X113" s="1">
        <v>1</v>
      </c>
      <c r="Y113" s="1">
        <v>4</v>
      </c>
      <c r="Z113" s="1">
        <v>3</v>
      </c>
      <c r="AA113" s="1">
        <v>3</v>
      </c>
      <c r="AB113" s="1">
        <v>4</v>
      </c>
      <c r="AC113" s="1">
        <v>4</v>
      </c>
      <c r="AD113" s="1">
        <v>1</v>
      </c>
      <c r="AE113" s="1">
        <v>1</v>
      </c>
      <c r="AF113" s="1">
        <v>1</v>
      </c>
      <c r="AG113" s="1">
        <v>1</v>
      </c>
      <c r="AH113" s="1">
        <v>3</v>
      </c>
      <c r="AI113" s="1">
        <v>1</v>
      </c>
      <c r="AJ113" s="1">
        <v>4</v>
      </c>
      <c r="AK113" s="1">
        <v>3</v>
      </c>
      <c r="AL113" s="1">
        <v>2</v>
      </c>
      <c r="AM113" s="1">
        <v>5</v>
      </c>
      <c r="AN113" s="1">
        <v>3</v>
      </c>
      <c r="AO113" s="1">
        <v>5</v>
      </c>
      <c r="AP113" s="1">
        <v>3</v>
      </c>
      <c r="AQ113" s="1">
        <v>3</v>
      </c>
      <c r="AR113" s="1">
        <v>1</v>
      </c>
      <c r="AS113" s="1">
        <v>5</v>
      </c>
      <c r="AT113" s="1">
        <v>4</v>
      </c>
      <c r="AU113" s="1">
        <v>1</v>
      </c>
      <c r="AV113" s="1">
        <v>1</v>
      </c>
      <c r="AW113" s="1">
        <v>5</v>
      </c>
      <c r="AX113" s="1">
        <v>3</v>
      </c>
      <c r="AY113" s="1">
        <v>5</v>
      </c>
      <c r="AZ113" s="1">
        <v>2</v>
      </c>
      <c r="BA113" s="1">
        <v>4</v>
      </c>
      <c r="BB113" s="1">
        <v>3</v>
      </c>
      <c r="BC113" s="1">
        <v>5</v>
      </c>
      <c r="BD113" s="1">
        <v>3</v>
      </c>
      <c r="BE113" s="1" t="s">
        <v>1780</v>
      </c>
      <c r="BF113" s="1" t="s">
        <v>1778</v>
      </c>
      <c r="BG113" s="1" t="s">
        <v>1781</v>
      </c>
      <c r="BH113" s="1" t="s">
        <v>1779</v>
      </c>
      <c r="BI113" s="1" t="s">
        <v>1781</v>
      </c>
      <c r="BJ113" s="1" t="s">
        <v>5</v>
      </c>
      <c r="BK113" s="1" t="s">
        <v>1785</v>
      </c>
      <c r="BL113" s="1" t="s">
        <v>1785</v>
      </c>
      <c r="BM113" s="1" t="s">
        <v>151</v>
      </c>
      <c r="BN113" s="1" t="s">
        <v>1485</v>
      </c>
      <c r="BO113" s="1" t="s">
        <v>151</v>
      </c>
      <c r="BP113" s="1" t="s">
        <v>1785</v>
      </c>
      <c r="BQ113" s="1" t="s">
        <v>151</v>
      </c>
      <c r="BR113" s="1" t="s">
        <v>151</v>
      </c>
      <c r="BS113" s="1" t="s">
        <v>151</v>
      </c>
      <c r="BT113" s="1" t="s">
        <v>151</v>
      </c>
      <c r="BU113" s="1" t="s">
        <v>145</v>
      </c>
      <c r="BY113" s="1" t="s">
        <v>163</v>
      </c>
      <c r="BZ113" s="1" t="s">
        <v>169</v>
      </c>
      <c r="CA113" s="1" t="s">
        <v>176</v>
      </c>
      <c r="CB113" s="1" t="s">
        <v>183</v>
      </c>
      <c r="CD113" s="1" t="s">
        <v>153</v>
      </c>
      <c r="CE113" s="1" t="s">
        <v>1864</v>
      </c>
      <c r="CF113" s="1" t="s">
        <v>208</v>
      </c>
      <c r="CG113" s="1" t="s">
        <v>214</v>
      </c>
    </row>
    <row r="114" spans="1:85" ht="12.75" x14ac:dyDescent="0.2">
      <c r="A114" s="14">
        <v>41982.480446608795</v>
      </c>
      <c r="B114" s="1">
        <v>1</v>
      </c>
      <c r="C114" s="1">
        <v>5</v>
      </c>
      <c r="D114" s="1">
        <v>4</v>
      </c>
      <c r="E114" s="1">
        <v>1</v>
      </c>
      <c r="F114" s="1">
        <v>5</v>
      </c>
      <c r="G114" s="1">
        <v>5</v>
      </c>
      <c r="H114" s="1">
        <v>4</v>
      </c>
      <c r="I114" s="1">
        <v>1</v>
      </c>
      <c r="J114" s="1">
        <v>3</v>
      </c>
      <c r="K114" s="1">
        <v>1</v>
      </c>
      <c r="L114" s="1">
        <v>3</v>
      </c>
      <c r="M114" s="1">
        <v>1</v>
      </c>
      <c r="N114" s="1">
        <v>4</v>
      </c>
      <c r="O114" s="1">
        <v>2</v>
      </c>
      <c r="P114" s="1">
        <v>5</v>
      </c>
      <c r="Q114" s="1">
        <v>5</v>
      </c>
      <c r="R114" s="1">
        <v>3</v>
      </c>
      <c r="S114" s="1">
        <v>5</v>
      </c>
      <c r="T114" s="1">
        <v>1</v>
      </c>
      <c r="U114" s="1">
        <v>3</v>
      </c>
      <c r="V114" s="1">
        <v>5</v>
      </c>
      <c r="W114" s="1">
        <v>5</v>
      </c>
      <c r="X114" s="1">
        <v>2</v>
      </c>
      <c r="Y114" s="1">
        <v>5</v>
      </c>
      <c r="Z114" s="1">
        <v>4</v>
      </c>
      <c r="AA114" s="1">
        <v>5</v>
      </c>
      <c r="AB114" s="1">
        <v>1</v>
      </c>
      <c r="AC114" s="1">
        <v>1</v>
      </c>
      <c r="AD114" s="1">
        <v>1</v>
      </c>
      <c r="AE114" s="1">
        <v>1</v>
      </c>
      <c r="AF114" s="1">
        <v>1</v>
      </c>
      <c r="AG114" s="1">
        <v>1</v>
      </c>
      <c r="AH114" s="1">
        <v>1</v>
      </c>
      <c r="AI114" s="1">
        <v>1</v>
      </c>
      <c r="AJ114" s="1">
        <v>2</v>
      </c>
      <c r="AK114" s="1">
        <v>5</v>
      </c>
      <c r="AL114" s="1">
        <v>5</v>
      </c>
      <c r="AM114" s="1">
        <v>4</v>
      </c>
      <c r="AN114" s="1">
        <v>5</v>
      </c>
      <c r="AO114" s="1">
        <v>5</v>
      </c>
      <c r="AP114" s="1">
        <v>5</v>
      </c>
      <c r="AQ114" s="1">
        <v>2</v>
      </c>
      <c r="AR114" s="1">
        <v>5</v>
      </c>
      <c r="AS114" s="1">
        <v>4</v>
      </c>
      <c r="AT114" s="1">
        <v>5</v>
      </c>
      <c r="AU114" s="1">
        <v>1</v>
      </c>
      <c r="AV114" s="1">
        <v>3</v>
      </c>
      <c r="AW114" s="1">
        <v>3</v>
      </c>
      <c r="AX114" s="1">
        <v>5</v>
      </c>
      <c r="AY114" s="1">
        <v>5</v>
      </c>
      <c r="AZ114" s="1">
        <v>3</v>
      </c>
      <c r="BA114" s="1">
        <v>4</v>
      </c>
      <c r="BB114" s="1">
        <v>1</v>
      </c>
      <c r="BC114" s="1">
        <v>5</v>
      </c>
      <c r="BD114" s="1">
        <v>4</v>
      </c>
      <c r="BE114" s="1" t="s">
        <v>1778</v>
      </c>
      <c r="BF114" s="1" t="s">
        <v>1779</v>
      </c>
      <c r="BG114" s="1" t="s">
        <v>1781</v>
      </c>
      <c r="BH114" s="1" t="s">
        <v>1783</v>
      </c>
      <c r="BI114" s="1" t="s">
        <v>1780</v>
      </c>
      <c r="BJ114" s="1" t="s">
        <v>1782</v>
      </c>
      <c r="BK114" s="1" t="s">
        <v>151</v>
      </c>
      <c r="BL114" s="1" t="s">
        <v>151</v>
      </c>
      <c r="BM114" s="1" t="s">
        <v>151</v>
      </c>
      <c r="BN114" s="1" t="s">
        <v>151</v>
      </c>
      <c r="BO114" s="1" t="s">
        <v>1785</v>
      </c>
      <c r="BP114" s="1" t="s">
        <v>1785</v>
      </c>
      <c r="BQ114" s="1" t="s">
        <v>151</v>
      </c>
      <c r="BR114" s="1" t="s">
        <v>931</v>
      </c>
      <c r="BS114" s="1" t="s">
        <v>1785</v>
      </c>
      <c r="BT114" s="1" t="s">
        <v>1785</v>
      </c>
      <c r="BU114" s="1" t="s">
        <v>151</v>
      </c>
      <c r="BV114" s="1" t="s">
        <v>150</v>
      </c>
      <c r="BX114" s="1" t="s">
        <v>1495</v>
      </c>
      <c r="BY114" s="1" t="s">
        <v>162</v>
      </c>
      <c r="BZ114" s="1" t="s">
        <v>172</v>
      </c>
      <c r="CA114" s="1" t="s">
        <v>176</v>
      </c>
      <c r="CB114" s="1" t="s">
        <v>183</v>
      </c>
      <c r="CC114" s="1" t="s">
        <v>1890</v>
      </c>
      <c r="CD114" s="1" t="s">
        <v>153</v>
      </c>
      <c r="CE114" s="1" t="s">
        <v>569</v>
      </c>
      <c r="CF114" s="1" t="s">
        <v>208</v>
      </c>
      <c r="CG114" s="1" t="s">
        <v>214</v>
      </c>
    </row>
    <row r="115" spans="1:85" ht="12.75" x14ac:dyDescent="0.2">
      <c r="A115" s="14">
        <v>41982.50300222222</v>
      </c>
      <c r="B115" s="1">
        <v>3</v>
      </c>
      <c r="C115" s="1">
        <v>5</v>
      </c>
      <c r="D115" s="1">
        <v>3</v>
      </c>
      <c r="E115" s="1">
        <v>3</v>
      </c>
      <c r="F115" s="1">
        <v>5</v>
      </c>
      <c r="G115" s="1">
        <v>5</v>
      </c>
      <c r="H115" s="1">
        <v>5</v>
      </c>
      <c r="I115" s="1">
        <v>4</v>
      </c>
      <c r="J115" s="1">
        <v>4</v>
      </c>
      <c r="K115" s="1">
        <v>5</v>
      </c>
      <c r="L115" s="1">
        <v>3</v>
      </c>
      <c r="M115" s="1">
        <v>3</v>
      </c>
      <c r="N115" s="1">
        <v>5</v>
      </c>
      <c r="O115" s="1">
        <v>4</v>
      </c>
      <c r="P115" s="1">
        <v>3</v>
      </c>
      <c r="Q115" s="1">
        <v>4</v>
      </c>
      <c r="R115" s="1">
        <v>5</v>
      </c>
      <c r="S115" s="1">
        <v>5</v>
      </c>
      <c r="T115" s="1">
        <v>3</v>
      </c>
      <c r="U115" s="1">
        <v>5</v>
      </c>
      <c r="V115" s="1">
        <v>5</v>
      </c>
      <c r="W115" s="1">
        <v>5</v>
      </c>
      <c r="X115" s="1">
        <v>5</v>
      </c>
      <c r="Y115" s="1">
        <v>5</v>
      </c>
      <c r="Z115" s="1">
        <v>5</v>
      </c>
      <c r="AA115" s="1">
        <v>5</v>
      </c>
      <c r="AB115" s="1">
        <v>5</v>
      </c>
      <c r="AC115" s="1">
        <v>3</v>
      </c>
      <c r="AD115" s="1">
        <v>4</v>
      </c>
      <c r="AE115" s="1">
        <v>3</v>
      </c>
      <c r="AF115" s="1">
        <v>4</v>
      </c>
      <c r="AG115" s="1">
        <v>4</v>
      </c>
      <c r="AH115" s="1">
        <v>5</v>
      </c>
      <c r="AI115" s="1">
        <v>3</v>
      </c>
      <c r="AJ115" s="1">
        <v>3</v>
      </c>
      <c r="AK115" s="1">
        <v>5</v>
      </c>
      <c r="AL115" s="1">
        <v>3</v>
      </c>
      <c r="AM115" s="1">
        <v>4</v>
      </c>
      <c r="AN115" s="1">
        <v>5</v>
      </c>
      <c r="AO115" s="1">
        <v>4</v>
      </c>
      <c r="AP115" s="1">
        <v>5</v>
      </c>
      <c r="AQ115" s="1">
        <v>5</v>
      </c>
      <c r="AR115" s="1">
        <v>3</v>
      </c>
      <c r="AS115" s="1">
        <v>5</v>
      </c>
      <c r="AT115" s="1">
        <v>4</v>
      </c>
      <c r="AU115" s="1">
        <v>3</v>
      </c>
      <c r="AV115" s="1">
        <v>4</v>
      </c>
      <c r="AW115" s="1">
        <v>5</v>
      </c>
      <c r="AX115" s="1">
        <v>5</v>
      </c>
      <c r="AY115" s="1">
        <v>4</v>
      </c>
      <c r="AZ115" s="1">
        <v>4</v>
      </c>
      <c r="BA115" s="1">
        <v>5</v>
      </c>
      <c r="BB115" s="1">
        <v>3</v>
      </c>
      <c r="BC115" s="1">
        <v>5</v>
      </c>
      <c r="BD115" s="1">
        <v>5</v>
      </c>
      <c r="BE115" s="1" t="s">
        <v>1778</v>
      </c>
      <c r="BF115" s="1" t="s">
        <v>1779</v>
      </c>
      <c r="BG115" s="1" t="s">
        <v>1780</v>
      </c>
      <c r="BH115" s="1" t="s">
        <v>1782</v>
      </c>
      <c r="BI115" s="1" t="s">
        <v>1781</v>
      </c>
      <c r="BJ115" s="1" t="s">
        <v>1783</v>
      </c>
      <c r="BK115" s="1" t="s">
        <v>151</v>
      </c>
      <c r="BL115" s="1" t="s">
        <v>151</v>
      </c>
      <c r="BM115" s="1" t="s">
        <v>151</v>
      </c>
      <c r="BN115" s="1" t="s">
        <v>151</v>
      </c>
      <c r="BO115" s="1" t="s">
        <v>1785</v>
      </c>
      <c r="BP115" s="1" t="s">
        <v>1785</v>
      </c>
      <c r="BQ115" s="1" t="s">
        <v>1785</v>
      </c>
      <c r="BR115" s="1" t="s">
        <v>1785</v>
      </c>
      <c r="BS115" s="1" t="s">
        <v>1785</v>
      </c>
      <c r="BT115" s="1" t="s">
        <v>1785</v>
      </c>
      <c r="BU115" s="1" t="s">
        <v>151</v>
      </c>
      <c r="BV115" s="1" t="s">
        <v>146</v>
      </c>
      <c r="BW115" s="1" t="s">
        <v>1488</v>
      </c>
      <c r="BX115" s="1" t="s">
        <v>1891</v>
      </c>
      <c r="BY115" s="1" t="s">
        <v>162</v>
      </c>
      <c r="BZ115" s="1" t="s">
        <v>172</v>
      </c>
      <c r="CA115" s="1" t="s">
        <v>179</v>
      </c>
      <c r="CB115" s="1" t="s">
        <v>183</v>
      </c>
      <c r="CC115" s="1" t="s">
        <v>1892</v>
      </c>
      <c r="CD115" s="1" t="s">
        <v>1893</v>
      </c>
      <c r="CE115" s="1" t="s">
        <v>605</v>
      </c>
      <c r="CF115" s="1" t="s">
        <v>208</v>
      </c>
      <c r="CG115" s="1" t="s">
        <v>214</v>
      </c>
    </row>
    <row r="116" spans="1:85" ht="12.75" x14ac:dyDescent="0.2">
      <c r="A116" s="14">
        <v>41982.692590208339</v>
      </c>
      <c r="B116" s="1">
        <v>4</v>
      </c>
      <c r="C116" s="1">
        <v>5</v>
      </c>
      <c r="D116" s="1">
        <v>1</v>
      </c>
      <c r="E116" s="1">
        <v>1</v>
      </c>
      <c r="F116" s="1">
        <v>5</v>
      </c>
      <c r="G116" s="1">
        <v>4</v>
      </c>
      <c r="H116" s="1">
        <v>5</v>
      </c>
      <c r="I116" s="1">
        <v>5</v>
      </c>
      <c r="J116" s="1">
        <v>3</v>
      </c>
      <c r="K116" s="1">
        <v>4</v>
      </c>
      <c r="L116" s="1">
        <v>4</v>
      </c>
      <c r="M116" s="1">
        <v>3</v>
      </c>
      <c r="N116" s="1">
        <v>4</v>
      </c>
      <c r="O116" s="1">
        <v>4</v>
      </c>
      <c r="P116" s="1">
        <v>4</v>
      </c>
      <c r="Q116" s="1">
        <v>5</v>
      </c>
      <c r="R116" s="1">
        <v>3</v>
      </c>
      <c r="S116" s="1">
        <v>4</v>
      </c>
      <c r="T116" s="1">
        <v>1</v>
      </c>
      <c r="U116" s="1">
        <v>3</v>
      </c>
      <c r="V116" s="1">
        <v>4</v>
      </c>
      <c r="W116" s="1">
        <v>5</v>
      </c>
      <c r="X116" s="1">
        <v>3</v>
      </c>
      <c r="Y116" s="1">
        <v>4</v>
      </c>
      <c r="Z116" s="1">
        <v>5</v>
      </c>
      <c r="AA116" s="1">
        <v>3</v>
      </c>
      <c r="AB116" s="1">
        <v>1</v>
      </c>
      <c r="AC116" s="1">
        <v>3</v>
      </c>
      <c r="AD116" s="1">
        <v>3</v>
      </c>
      <c r="AE116" s="1">
        <v>5</v>
      </c>
      <c r="AF116" s="1">
        <v>5</v>
      </c>
      <c r="AG116" s="1">
        <v>5</v>
      </c>
      <c r="AH116" s="1">
        <v>5</v>
      </c>
      <c r="AI116" s="1">
        <v>4</v>
      </c>
      <c r="AJ116" s="1">
        <v>5</v>
      </c>
      <c r="AK116" s="1">
        <v>5</v>
      </c>
      <c r="AL116" s="1">
        <v>2</v>
      </c>
      <c r="AM116" s="1">
        <v>1</v>
      </c>
      <c r="AN116" s="1">
        <v>5</v>
      </c>
      <c r="AO116" s="1">
        <v>5</v>
      </c>
      <c r="AP116" s="1">
        <v>5</v>
      </c>
      <c r="AQ116" s="1">
        <v>5</v>
      </c>
      <c r="AR116" s="1">
        <v>4</v>
      </c>
      <c r="AS116" s="1">
        <v>5</v>
      </c>
      <c r="AT116" s="1">
        <v>5</v>
      </c>
      <c r="AU116" s="1">
        <v>3</v>
      </c>
      <c r="AV116" s="1">
        <v>2</v>
      </c>
      <c r="AW116" s="1">
        <v>5</v>
      </c>
      <c r="AX116" s="1">
        <v>5</v>
      </c>
      <c r="AY116" s="1">
        <v>5</v>
      </c>
      <c r="AZ116" s="1">
        <v>3</v>
      </c>
      <c r="BA116" s="1">
        <v>5</v>
      </c>
      <c r="BB116" s="1">
        <v>2</v>
      </c>
      <c r="BC116" s="1">
        <v>3</v>
      </c>
      <c r="BD116" s="1">
        <v>4</v>
      </c>
      <c r="BE116" s="1" t="s">
        <v>1778</v>
      </c>
      <c r="BF116" s="1" t="s">
        <v>1781</v>
      </c>
      <c r="BG116" s="1" t="s">
        <v>1780</v>
      </c>
      <c r="BH116" s="1" t="s">
        <v>1780</v>
      </c>
      <c r="BI116" s="1" t="s">
        <v>1781</v>
      </c>
      <c r="BJ116" s="1" t="s">
        <v>1778</v>
      </c>
      <c r="BK116" s="1" t="s">
        <v>1785</v>
      </c>
      <c r="BL116" s="1" t="s">
        <v>1785</v>
      </c>
      <c r="BM116" s="1" t="s">
        <v>151</v>
      </c>
      <c r="BN116" s="1" t="s">
        <v>151</v>
      </c>
      <c r="BO116" s="1" t="s">
        <v>151</v>
      </c>
      <c r="BP116" s="1" t="s">
        <v>1785</v>
      </c>
      <c r="BQ116" s="1" t="s">
        <v>1785</v>
      </c>
      <c r="BR116" s="1" t="s">
        <v>1785</v>
      </c>
      <c r="BS116" s="1" t="s">
        <v>151</v>
      </c>
      <c r="BT116" s="1" t="s">
        <v>1785</v>
      </c>
      <c r="BU116" s="1" t="s">
        <v>931</v>
      </c>
      <c r="BY116" s="1" t="s">
        <v>163</v>
      </c>
      <c r="BZ116" s="1" t="s">
        <v>169</v>
      </c>
      <c r="CA116" s="1" t="s">
        <v>176</v>
      </c>
      <c r="CB116" s="1" t="s">
        <v>183</v>
      </c>
      <c r="CC116" s="1" t="s">
        <v>1894</v>
      </c>
      <c r="CD116" s="1" t="s">
        <v>479</v>
      </c>
      <c r="CE116" s="1" t="s">
        <v>968</v>
      </c>
      <c r="CF116" s="1" t="s">
        <v>208</v>
      </c>
      <c r="CG116" s="1" t="s">
        <v>214</v>
      </c>
    </row>
    <row r="117" spans="1:85" ht="12.75" x14ac:dyDescent="0.2">
      <c r="A117" s="14">
        <v>41983.397790763891</v>
      </c>
      <c r="B117" s="1">
        <v>1</v>
      </c>
      <c r="C117" s="1">
        <v>3</v>
      </c>
      <c r="D117" s="1">
        <v>1</v>
      </c>
      <c r="E117" s="1">
        <v>1</v>
      </c>
      <c r="F117" s="1">
        <v>5</v>
      </c>
      <c r="G117" s="1">
        <v>1</v>
      </c>
      <c r="H117" s="1">
        <v>3</v>
      </c>
      <c r="I117" s="1">
        <v>1</v>
      </c>
      <c r="J117" s="1">
        <v>3</v>
      </c>
      <c r="K117" s="1">
        <v>1</v>
      </c>
      <c r="L117" s="1">
        <v>2</v>
      </c>
      <c r="M117" s="1">
        <v>3</v>
      </c>
      <c r="N117" s="1">
        <v>1</v>
      </c>
      <c r="O117" s="1">
        <v>3</v>
      </c>
      <c r="P117" s="1">
        <v>2</v>
      </c>
      <c r="Q117" s="1">
        <v>4</v>
      </c>
      <c r="R117" s="1">
        <v>3</v>
      </c>
      <c r="S117" s="1">
        <v>5</v>
      </c>
      <c r="T117" s="1">
        <v>1</v>
      </c>
      <c r="U117" s="1">
        <v>1</v>
      </c>
      <c r="V117" s="1">
        <v>5</v>
      </c>
      <c r="W117" s="1">
        <v>4</v>
      </c>
      <c r="X117" s="1">
        <v>3</v>
      </c>
      <c r="Y117" s="1">
        <v>4</v>
      </c>
      <c r="Z117" s="1">
        <v>3</v>
      </c>
      <c r="AA117" s="1">
        <v>4</v>
      </c>
      <c r="AB117" s="1">
        <v>3</v>
      </c>
      <c r="AC117" s="1">
        <v>4</v>
      </c>
      <c r="AD117" s="1">
        <v>3</v>
      </c>
      <c r="AE117" s="1">
        <v>4</v>
      </c>
      <c r="AF117" s="1">
        <v>4</v>
      </c>
      <c r="AG117" s="1">
        <v>4</v>
      </c>
      <c r="AH117" s="1">
        <v>4</v>
      </c>
      <c r="AI117" s="1">
        <v>4</v>
      </c>
      <c r="AJ117" s="1">
        <v>1</v>
      </c>
      <c r="AK117" s="1">
        <v>4</v>
      </c>
      <c r="AL117" s="1">
        <v>2</v>
      </c>
      <c r="AM117" s="1">
        <v>3</v>
      </c>
      <c r="AN117" s="1">
        <v>5</v>
      </c>
      <c r="AO117" s="1">
        <v>1</v>
      </c>
      <c r="AP117" s="1">
        <v>4</v>
      </c>
      <c r="AQ117" s="1">
        <v>3</v>
      </c>
      <c r="AR117" s="1">
        <v>4</v>
      </c>
      <c r="AS117" s="1">
        <v>1</v>
      </c>
      <c r="AT117" s="1">
        <v>4</v>
      </c>
      <c r="AU117" s="1">
        <v>4</v>
      </c>
      <c r="AV117" s="1">
        <v>2</v>
      </c>
      <c r="AW117" s="1">
        <v>4</v>
      </c>
      <c r="AX117" s="1">
        <v>4</v>
      </c>
      <c r="AY117" s="1">
        <v>4</v>
      </c>
      <c r="AZ117" s="1">
        <v>3</v>
      </c>
      <c r="BA117" s="1">
        <v>5</v>
      </c>
      <c r="BB117" s="1">
        <v>1</v>
      </c>
      <c r="BC117" s="1">
        <v>2</v>
      </c>
      <c r="BD117" s="1">
        <v>5</v>
      </c>
      <c r="BE117" s="1" t="s">
        <v>1780</v>
      </c>
      <c r="BF117" s="1" t="s">
        <v>1778</v>
      </c>
      <c r="BG117" s="1" t="s">
        <v>1783</v>
      </c>
      <c r="BH117" s="1" t="s">
        <v>1782</v>
      </c>
      <c r="BI117" s="1" t="s">
        <v>1781</v>
      </c>
      <c r="BJ117" s="1" t="s">
        <v>1779</v>
      </c>
      <c r="BK117" s="1" t="s">
        <v>151</v>
      </c>
      <c r="BL117" s="1" t="s">
        <v>151</v>
      </c>
      <c r="BM117" s="1" t="s">
        <v>151</v>
      </c>
      <c r="BN117" s="1" t="s">
        <v>151</v>
      </c>
      <c r="BO117" s="1" t="s">
        <v>151</v>
      </c>
      <c r="BP117" s="1" t="s">
        <v>1785</v>
      </c>
      <c r="BQ117" s="1" t="s">
        <v>1785</v>
      </c>
      <c r="BR117" s="1" t="s">
        <v>1785</v>
      </c>
      <c r="BS117" s="1" t="s">
        <v>151</v>
      </c>
      <c r="BT117" s="1" t="s">
        <v>1485</v>
      </c>
      <c r="BU117" s="1" t="s">
        <v>151</v>
      </c>
      <c r="BV117" s="1" t="s">
        <v>150</v>
      </c>
      <c r="BW117" s="1" t="s">
        <v>1565</v>
      </c>
      <c r="BX117" s="1" t="s">
        <v>1495</v>
      </c>
      <c r="BY117" s="1" t="s">
        <v>162</v>
      </c>
      <c r="BZ117" s="1" t="s">
        <v>171</v>
      </c>
      <c r="CA117" s="1" t="s">
        <v>176</v>
      </c>
      <c r="CB117" s="1" t="s">
        <v>183</v>
      </c>
      <c r="CC117" s="1" t="s">
        <v>627</v>
      </c>
      <c r="CD117" s="1" t="s">
        <v>202</v>
      </c>
      <c r="CE117" s="1" t="s">
        <v>317</v>
      </c>
      <c r="CF117" s="1" t="s">
        <v>550</v>
      </c>
      <c r="CG117" s="1" t="s">
        <v>218</v>
      </c>
    </row>
    <row r="118" spans="1:85" ht="12.75" x14ac:dyDescent="0.2">
      <c r="A118" s="14">
        <v>41984.577352384258</v>
      </c>
      <c r="B118" s="1">
        <v>1</v>
      </c>
      <c r="C118" s="1">
        <v>5</v>
      </c>
      <c r="D118" s="1">
        <v>2</v>
      </c>
      <c r="E118" s="1">
        <v>1</v>
      </c>
      <c r="F118" s="1">
        <v>2</v>
      </c>
      <c r="G118" s="1">
        <v>5</v>
      </c>
      <c r="H118" s="1">
        <v>5</v>
      </c>
      <c r="I118" s="1">
        <v>5</v>
      </c>
      <c r="J118" s="1">
        <v>1</v>
      </c>
      <c r="K118" s="1">
        <v>2</v>
      </c>
      <c r="L118" s="1">
        <v>3</v>
      </c>
      <c r="M118" s="1">
        <v>1</v>
      </c>
      <c r="N118" s="1">
        <v>1</v>
      </c>
      <c r="O118" s="1">
        <v>5</v>
      </c>
      <c r="P118" s="1">
        <v>1</v>
      </c>
      <c r="Q118" s="1">
        <v>1</v>
      </c>
      <c r="R118" s="1">
        <v>3</v>
      </c>
      <c r="S118" s="1">
        <v>3</v>
      </c>
      <c r="T118" s="1">
        <v>1</v>
      </c>
      <c r="U118" s="1">
        <v>3</v>
      </c>
      <c r="V118" s="1">
        <v>5</v>
      </c>
      <c r="W118" s="1">
        <v>5</v>
      </c>
      <c r="X118" s="1">
        <v>2</v>
      </c>
      <c r="Y118" s="1">
        <v>2</v>
      </c>
      <c r="Z118" s="1">
        <v>2</v>
      </c>
      <c r="AA118" s="1">
        <v>2</v>
      </c>
      <c r="AB118" s="1">
        <v>1</v>
      </c>
      <c r="AC118" s="1">
        <v>1</v>
      </c>
      <c r="AD118" s="1">
        <v>2</v>
      </c>
      <c r="AE118" s="1">
        <v>2</v>
      </c>
      <c r="AF118" s="1">
        <v>2</v>
      </c>
      <c r="AG118" s="1">
        <v>2</v>
      </c>
      <c r="AH118" s="1">
        <v>5</v>
      </c>
      <c r="AI118" s="1">
        <v>1</v>
      </c>
      <c r="AJ118" s="1">
        <v>1</v>
      </c>
      <c r="AK118" s="1">
        <v>5</v>
      </c>
      <c r="AL118" s="1">
        <v>3</v>
      </c>
      <c r="AM118" s="1">
        <v>1</v>
      </c>
      <c r="AN118" s="1">
        <v>3</v>
      </c>
      <c r="AO118" s="1">
        <v>5</v>
      </c>
      <c r="AP118" s="1">
        <v>5</v>
      </c>
      <c r="AQ118" s="1">
        <v>5</v>
      </c>
      <c r="AR118" s="1">
        <v>3</v>
      </c>
      <c r="AS118" s="1">
        <v>1</v>
      </c>
      <c r="AT118" s="1">
        <v>4</v>
      </c>
      <c r="AU118" s="1">
        <v>1</v>
      </c>
      <c r="AV118" s="1">
        <v>1</v>
      </c>
      <c r="AW118" s="1">
        <v>5</v>
      </c>
      <c r="AX118" s="1">
        <v>3</v>
      </c>
      <c r="AY118" s="1">
        <v>1</v>
      </c>
      <c r="AZ118" s="1">
        <v>4</v>
      </c>
      <c r="BA118" s="1">
        <v>5</v>
      </c>
      <c r="BB118" s="1">
        <v>1</v>
      </c>
      <c r="BC118" s="1">
        <v>3</v>
      </c>
      <c r="BD118" s="1">
        <v>5</v>
      </c>
      <c r="BE118" s="1" t="s">
        <v>1778</v>
      </c>
      <c r="BF118" s="1" t="s">
        <v>1781</v>
      </c>
      <c r="BG118" s="1" t="s">
        <v>1779</v>
      </c>
      <c r="BH118" s="1" t="s">
        <v>1782</v>
      </c>
      <c r="BI118" s="1" t="s">
        <v>1780</v>
      </c>
      <c r="BJ118" s="1" t="s">
        <v>1783</v>
      </c>
      <c r="BK118" s="1" t="s">
        <v>151</v>
      </c>
      <c r="BL118" s="1" t="s">
        <v>151</v>
      </c>
      <c r="BM118" s="1" t="s">
        <v>151</v>
      </c>
      <c r="BN118" s="1" t="s">
        <v>151</v>
      </c>
      <c r="BO118" s="1" t="s">
        <v>151</v>
      </c>
      <c r="BP118" s="1" t="s">
        <v>151</v>
      </c>
      <c r="BQ118" s="1" t="s">
        <v>151</v>
      </c>
      <c r="BR118" s="1" t="s">
        <v>151</v>
      </c>
      <c r="BS118" s="1" t="s">
        <v>151</v>
      </c>
      <c r="BT118" s="1" t="s">
        <v>151</v>
      </c>
      <c r="BU118" s="1" t="s">
        <v>151</v>
      </c>
      <c r="BV118" s="1" t="s">
        <v>146</v>
      </c>
      <c r="BX118" s="1" t="s">
        <v>1495</v>
      </c>
      <c r="BY118" s="1" t="s">
        <v>163</v>
      </c>
      <c r="BZ118" s="1" t="s">
        <v>169</v>
      </c>
      <c r="CA118" s="1" t="s">
        <v>181</v>
      </c>
      <c r="CB118" s="1" t="s">
        <v>183</v>
      </c>
      <c r="CC118" s="1" t="s">
        <v>1895</v>
      </c>
      <c r="CD118" s="1" t="s">
        <v>153</v>
      </c>
      <c r="CF118" s="1" t="s">
        <v>208</v>
      </c>
      <c r="CG118" s="1" t="s">
        <v>214</v>
      </c>
    </row>
    <row r="119" spans="1:85" ht="12.75" x14ac:dyDescent="0.2">
      <c r="A119" s="14">
        <v>41984.646887557872</v>
      </c>
      <c r="B119" s="1">
        <v>1</v>
      </c>
      <c r="C119" s="1">
        <v>5</v>
      </c>
      <c r="D119" s="1">
        <v>1</v>
      </c>
      <c r="E119" s="1">
        <v>2</v>
      </c>
      <c r="F119" s="1">
        <v>3</v>
      </c>
      <c r="G119" s="1">
        <v>1</v>
      </c>
      <c r="H119" s="1">
        <v>1</v>
      </c>
      <c r="I119" s="1">
        <v>1</v>
      </c>
      <c r="J119" s="1">
        <v>1</v>
      </c>
      <c r="K119" s="1">
        <v>2</v>
      </c>
      <c r="L119" s="1">
        <v>1</v>
      </c>
      <c r="M119" s="1">
        <v>1</v>
      </c>
      <c r="N119" s="1">
        <v>2</v>
      </c>
      <c r="O119" s="1">
        <v>5</v>
      </c>
      <c r="P119" s="1">
        <v>1</v>
      </c>
      <c r="Q119" s="1">
        <v>2</v>
      </c>
      <c r="R119" s="1">
        <v>2</v>
      </c>
      <c r="S119" s="1">
        <v>5</v>
      </c>
      <c r="T119" s="1">
        <v>1</v>
      </c>
      <c r="U119" s="1">
        <v>1</v>
      </c>
      <c r="V119" s="1">
        <v>5</v>
      </c>
      <c r="W119" s="1">
        <v>4</v>
      </c>
      <c r="X119" s="1">
        <v>1</v>
      </c>
      <c r="Y119" s="1">
        <v>4</v>
      </c>
      <c r="Z119" s="1">
        <v>4</v>
      </c>
      <c r="AA119" s="1">
        <v>4</v>
      </c>
      <c r="AB119" s="1">
        <v>1</v>
      </c>
      <c r="AC119" s="1">
        <v>1</v>
      </c>
      <c r="AD119" s="1">
        <v>5</v>
      </c>
      <c r="AE119" s="1">
        <v>5</v>
      </c>
      <c r="AF119" s="1">
        <v>4</v>
      </c>
      <c r="AG119" s="1">
        <v>3</v>
      </c>
      <c r="AH119" s="1">
        <v>2</v>
      </c>
      <c r="AI119" s="1">
        <v>4</v>
      </c>
      <c r="AJ119" s="1">
        <v>1</v>
      </c>
      <c r="AK119" s="1">
        <v>5</v>
      </c>
      <c r="AL119" s="1">
        <v>2</v>
      </c>
      <c r="AM119" s="1">
        <v>1</v>
      </c>
      <c r="AN119" s="1">
        <v>3</v>
      </c>
      <c r="AO119" s="1">
        <v>2</v>
      </c>
      <c r="AP119" s="1">
        <v>2</v>
      </c>
      <c r="AQ119" s="1">
        <v>1</v>
      </c>
      <c r="AR119" s="1">
        <v>2</v>
      </c>
      <c r="AS119" s="1">
        <v>2</v>
      </c>
      <c r="AT119" s="1" t="s">
        <v>5</v>
      </c>
      <c r="AU119" s="1">
        <v>1</v>
      </c>
      <c r="AV119" s="1">
        <v>2</v>
      </c>
      <c r="AW119" s="1">
        <v>5</v>
      </c>
      <c r="AX119" s="1">
        <v>1</v>
      </c>
      <c r="AY119" s="1">
        <v>1</v>
      </c>
      <c r="AZ119" s="1">
        <v>2</v>
      </c>
      <c r="BA119" s="1">
        <v>5</v>
      </c>
      <c r="BB119" s="1">
        <v>1</v>
      </c>
      <c r="BC119" s="1">
        <v>1</v>
      </c>
      <c r="BD119" s="1">
        <v>5</v>
      </c>
      <c r="BE119" s="1" t="s">
        <v>1778</v>
      </c>
      <c r="BF119" s="1" t="s">
        <v>1779</v>
      </c>
      <c r="BG119" s="1" t="s">
        <v>1781</v>
      </c>
      <c r="BH119" s="1" t="s">
        <v>1780</v>
      </c>
      <c r="BI119" s="1" t="s">
        <v>1782</v>
      </c>
      <c r="BJ119" s="1" t="s">
        <v>1783</v>
      </c>
      <c r="BK119" s="1" t="s">
        <v>1785</v>
      </c>
      <c r="BL119" s="1" t="s">
        <v>151</v>
      </c>
      <c r="BM119" s="1" t="s">
        <v>931</v>
      </c>
      <c r="BN119" s="1" t="s">
        <v>151</v>
      </c>
      <c r="BO119" s="1" t="s">
        <v>151</v>
      </c>
      <c r="BP119" s="1" t="s">
        <v>1485</v>
      </c>
      <c r="BQ119" s="1" t="s">
        <v>151</v>
      </c>
      <c r="BR119" s="1" t="s">
        <v>1785</v>
      </c>
      <c r="BS119" s="1" t="s">
        <v>151</v>
      </c>
      <c r="BT119" s="1" t="s">
        <v>1785</v>
      </c>
      <c r="BU119" s="1" t="s">
        <v>151</v>
      </c>
      <c r="BV119" s="1" t="s">
        <v>150</v>
      </c>
      <c r="BW119" s="1" t="s">
        <v>1650</v>
      </c>
      <c r="BX119" s="1" t="s">
        <v>1495</v>
      </c>
      <c r="BY119" s="1" t="s">
        <v>163</v>
      </c>
      <c r="BZ119" s="1" t="s">
        <v>172</v>
      </c>
      <c r="CA119" s="1" t="s">
        <v>176</v>
      </c>
      <c r="CB119" s="1" t="s">
        <v>183</v>
      </c>
      <c r="CC119" s="1" t="s">
        <v>1281</v>
      </c>
      <c r="CD119" s="1" t="s">
        <v>153</v>
      </c>
      <c r="CF119" s="1" t="s">
        <v>208</v>
      </c>
      <c r="CG119" s="1" t="s">
        <v>214</v>
      </c>
    </row>
    <row r="120" spans="1:85" ht="12.75" x14ac:dyDescent="0.2">
      <c r="A120" s="14">
        <v>41984.665792210653</v>
      </c>
      <c r="B120" s="1">
        <v>2</v>
      </c>
      <c r="C120" s="1">
        <v>5</v>
      </c>
      <c r="D120" s="1">
        <v>4</v>
      </c>
      <c r="E120" s="1">
        <v>4</v>
      </c>
      <c r="F120" s="1">
        <v>5</v>
      </c>
      <c r="G120" s="1">
        <v>1</v>
      </c>
      <c r="H120" s="1">
        <v>2</v>
      </c>
      <c r="I120" s="1">
        <v>3</v>
      </c>
      <c r="J120" s="1">
        <v>4</v>
      </c>
      <c r="K120" s="1">
        <v>4</v>
      </c>
      <c r="L120" s="1">
        <v>4</v>
      </c>
      <c r="M120" s="1">
        <v>4</v>
      </c>
      <c r="N120" s="1">
        <v>3</v>
      </c>
      <c r="O120" s="1">
        <v>4</v>
      </c>
      <c r="P120" s="1">
        <v>4</v>
      </c>
      <c r="Q120" s="1">
        <v>5</v>
      </c>
      <c r="R120" s="1">
        <v>3</v>
      </c>
      <c r="S120" s="1">
        <v>3</v>
      </c>
      <c r="T120" s="1">
        <v>1</v>
      </c>
      <c r="U120" s="1">
        <v>5</v>
      </c>
      <c r="V120" s="1">
        <v>5</v>
      </c>
      <c r="W120" s="1">
        <v>4</v>
      </c>
      <c r="X120" s="1">
        <v>2</v>
      </c>
      <c r="Y120" s="1">
        <v>4</v>
      </c>
      <c r="Z120" s="1">
        <v>2</v>
      </c>
      <c r="AA120" s="1">
        <v>4</v>
      </c>
      <c r="AB120" s="1">
        <v>1</v>
      </c>
      <c r="AC120" s="1">
        <v>5</v>
      </c>
      <c r="AD120" s="1">
        <v>2</v>
      </c>
      <c r="AE120" s="1">
        <v>4</v>
      </c>
      <c r="AF120" s="1">
        <v>3</v>
      </c>
      <c r="AG120" s="1">
        <v>3</v>
      </c>
      <c r="AH120" s="1">
        <v>4</v>
      </c>
      <c r="AI120" s="1">
        <v>5</v>
      </c>
      <c r="AJ120" s="1">
        <v>3</v>
      </c>
      <c r="AK120" s="1">
        <v>5</v>
      </c>
      <c r="AL120" s="1">
        <v>5</v>
      </c>
      <c r="AM120" s="1">
        <v>4</v>
      </c>
      <c r="AN120" s="1">
        <v>5</v>
      </c>
      <c r="AO120" s="1">
        <v>4</v>
      </c>
      <c r="AP120" s="1">
        <v>3</v>
      </c>
      <c r="AQ120" s="1">
        <v>3</v>
      </c>
      <c r="AR120" s="1">
        <v>4</v>
      </c>
      <c r="AS120" s="1">
        <v>4</v>
      </c>
      <c r="AT120" s="1">
        <v>5</v>
      </c>
      <c r="AU120" s="1">
        <v>4</v>
      </c>
      <c r="AV120" s="1">
        <v>3</v>
      </c>
      <c r="AW120" s="1">
        <v>5</v>
      </c>
      <c r="AX120" s="1">
        <v>5</v>
      </c>
      <c r="AY120" s="1">
        <v>3</v>
      </c>
      <c r="AZ120" s="1">
        <v>3</v>
      </c>
      <c r="BA120" s="1">
        <v>4</v>
      </c>
      <c r="BB120" s="1">
        <v>3</v>
      </c>
      <c r="BC120" s="1">
        <v>4</v>
      </c>
      <c r="BD120" s="1">
        <v>5</v>
      </c>
      <c r="BE120" s="1" t="s">
        <v>1778</v>
      </c>
      <c r="BF120" s="1" t="s">
        <v>1781</v>
      </c>
      <c r="BG120" s="1" t="s">
        <v>1780</v>
      </c>
      <c r="BH120" s="1" t="s">
        <v>1780</v>
      </c>
      <c r="BI120" s="1" t="s">
        <v>1780</v>
      </c>
      <c r="BJ120" s="1" t="s">
        <v>1781</v>
      </c>
      <c r="BK120" s="1" t="s">
        <v>151</v>
      </c>
      <c r="BL120" s="1" t="s">
        <v>1485</v>
      </c>
      <c r="BM120" s="1" t="s">
        <v>151</v>
      </c>
      <c r="BN120" s="1" t="s">
        <v>151</v>
      </c>
      <c r="BO120" s="1" t="s">
        <v>931</v>
      </c>
      <c r="BP120" s="1" t="s">
        <v>151</v>
      </c>
      <c r="BQ120" s="1" t="s">
        <v>1485</v>
      </c>
      <c r="BR120" s="1" t="s">
        <v>1485</v>
      </c>
      <c r="BS120" s="1" t="s">
        <v>1485</v>
      </c>
      <c r="BT120" s="1" t="s">
        <v>1485</v>
      </c>
      <c r="BU120" s="1" t="s">
        <v>151</v>
      </c>
      <c r="BV120" s="1" t="s">
        <v>1486</v>
      </c>
      <c r="BW120" s="1" t="s">
        <v>923</v>
      </c>
      <c r="BX120" s="1" t="s">
        <v>1827</v>
      </c>
      <c r="BY120" s="1" t="s">
        <v>163</v>
      </c>
      <c r="BZ120" s="1" t="s">
        <v>172</v>
      </c>
      <c r="CA120" s="1" t="s">
        <v>177</v>
      </c>
      <c r="CB120" s="1" t="s">
        <v>183</v>
      </c>
      <c r="CD120" s="1" t="s">
        <v>192</v>
      </c>
      <c r="CE120" s="1" t="s">
        <v>204</v>
      </c>
      <c r="CF120" s="1" t="s">
        <v>208</v>
      </c>
      <c r="CG120" s="1" t="s">
        <v>214</v>
      </c>
    </row>
    <row r="121" spans="1:85" ht="12.75" x14ac:dyDescent="0.2">
      <c r="A121" s="14">
        <v>41984.706497361112</v>
      </c>
      <c r="B121" s="1">
        <v>2</v>
      </c>
      <c r="C121" s="1">
        <v>3</v>
      </c>
      <c r="D121" s="1">
        <v>3</v>
      </c>
      <c r="E121" s="1">
        <v>2</v>
      </c>
      <c r="F121" s="1">
        <v>4</v>
      </c>
      <c r="G121" s="1">
        <v>1</v>
      </c>
      <c r="H121" s="1">
        <v>2</v>
      </c>
      <c r="I121" s="1">
        <v>1</v>
      </c>
      <c r="J121" s="1">
        <v>4</v>
      </c>
      <c r="K121" s="1">
        <v>4</v>
      </c>
      <c r="L121" s="1">
        <v>3</v>
      </c>
      <c r="M121" s="1">
        <v>3</v>
      </c>
      <c r="N121" s="1">
        <v>2</v>
      </c>
      <c r="O121" s="1">
        <v>4</v>
      </c>
      <c r="P121" s="1">
        <v>3</v>
      </c>
      <c r="Q121" s="1">
        <v>3</v>
      </c>
      <c r="R121" s="1">
        <v>3</v>
      </c>
      <c r="S121" s="1">
        <v>2</v>
      </c>
      <c r="T121" s="1">
        <v>1</v>
      </c>
      <c r="U121" s="1">
        <v>4</v>
      </c>
      <c r="V121" s="1">
        <v>3</v>
      </c>
      <c r="W121" s="1">
        <v>3</v>
      </c>
      <c r="X121" s="1">
        <v>1</v>
      </c>
      <c r="Y121" s="1">
        <v>3</v>
      </c>
      <c r="Z121" s="1">
        <v>3</v>
      </c>
      <c r="AA121" s="1">
        <v>2</v>
      </c>
      <c r="AB121" s="1">
        <v>2</v>
      </c>
      <c r="AC121" s="1">
        <v>3</v>
      </c>
      <c r="AD121" s="1">
        <v>4</v>
      </c>
      <c r="AE121" s="1">
        <v>3</v>
      </c>
      <c r="AF121" s="1">
        <v>3</v>
      </c>
      <c r="AG121" s="1">
        <v>3</v>
      </c>
      <c r="AH121" s="1">
        <v>3</v>
      </c>
      <c r="AI121" s="1">
        <v>3</v>
      </c>
      <c r="AJ121" s="1">
        <v>2</v>
      </c>
      <c r="AK121" s="1">
        <v>4</v>
      </c>
      <c r="AL121" s="1">
        <v>3</v>
      </c>
      <c r="AM121" s="1">
        <v>2</v>
      </c>
      <c r="AN121" s="1">
        <v>3</v>
      </c>
      <c r="AO121" s="1">
        <v>2</v>
      </c>
      <c r="AP121" s="1">
        <v>2</v>
      </c>
      <c r="AQ121" s="1">
        <v>2</v>
      </c>
      <c r="AR121" s="1">
        <v>4</v>
      </c>
      <c r="AS121" s="1">
        <v>4</v>
      </c>
      <c r="AT121" s="1">
        <v>3</v>
      </c>
      <c r="AU121" s="1">
        <v>3</v>
      </c>
      <c r="AV121" s="1">
        <v>3</v>
      </c>
      <c r="AW121" s="1">
        <v>4</v>
      </c>
      <c r="AX121" s="1">
        <v>3</v>
      </c>
      <c r="AY121" s="1">
        <v>3</v>
      </c>
      <c r="AZ121" s="1">
        <v>3</v>
      </c>
      <c r="BA121" s="1">
        <v>3</v>
      </c>
      <c r="BB121" s="1">
        <v>1</v>
      </c>
      <c r="BC121" s="1">
        <v>3</v>
      </c>
      <c r="BD121" s="1">
        <v>3</v>
      </c>
      <c r="BE121" s="1" t="s">
        <v>1778</v>
      </c>
      <c r="BF121" s="1" t="s">
        <v>1779</v>
      </c>
      <c r="BG121" s="1" t="s">
        <v>1780</v>
      </c>
      <c r="BH121" s="1" t="s">
        <v>1781</v>
      </c>
      <c r="BI121" s="1" t="s">
        <v>1782</v>
      </c>
      <c r="BJ121" s="1" t="s">
        <v>1783</v>
      </c>
      <c r="BK121" s="1" t="s">
        <v>151</v>
      </c>
      <c r="BL121" s="1" t="s">
        <v>151</v>
      </c>
      <c r="BM121" s="1" t="s">
        <v>151</v>
      </c>
      <c r="BN121" s="1" t="s">
        <v>151</v>
      </c>
      <c r="BO121" s="1" t="s">
        <v>151</v>
      </c>
      <c r="BP121" s="1" t="s">
        <v>931</v>
      </c>
      <c r="BQ121" s="1" t="s">
        <v>151</v>
      </c>
      <c r="BR121" s="1" t="s">
        <v>5</v>
      </c>
      <c r="BS121" s="1" t="s">
        <v>5</v>
      </c>
      <c r="BT121" s="1" t="s">
        <v>5</v>
      </c>
      <c r="BU121" s="1" t="s">
        <v>151</v>
      </c>
      <c r="BV121" s="1" t="s">
        <v>1486</v>
      </c>
      <c r="BW121" s="1" t="s">
        <v>1488</v>
      </c>
      <c r="BX121" s="1" t="s">
        <v>1495</v>
      </c>
      <c r="BY121" s="1" t="s">
        <v>163</v>
      </c>
      <c r="BZ121" s="1" t="s">
        <v>173</v>
      </c>
      <c r="CA121" s="1" t="s">
        <v>176</v>
      </c>
      <c r="CB121" s="1" t="s">
        <v>187</v>
      </c>
      <c r="CD121" s="1" t="s">
        <v>153</v>
      </c>
      <c r="CE121" s="1" t="s">
        <v>153</v>
      </c>
      <c r="CF121" s="1" t="s">
        <v>208</v>
      </c>
      <c r="CG121" s="1" t="s">
        <v>214</v>
      </c>
    </row>
    <row r="122" spans="1:85" ht="12.75" x14ac:dyDescent="0.2">
      <c r="A122" s="14">
        <v>41984.766244421298</v>
      </c>
      <c r="B122" s="1">
        <v>1</v>
      </c>
      <c r="C122" s="1">
        <v>5</v>
      </c>
      <c r="D122" s="1">
        <v>4</v>
      </c>
      <c r="E122" s="1">
        <v>2</v>
      </c>
      <c r="F122" s="1">
        <v>4</v>
      </c>
      <c r="G122" s="1">
        <v>4</v>
      </c>
      <c r="H122" s="1">
        <v>3</v>
      </c>
      <c r="I122" s="1">
        <v>3</v>
      </c>
      <c r="J122" s="1">
        <v>1</v>
      </c>
      <c r="K122" s="1">
        <v>3</v>
      </c>
      <c r="L122" s="1">
        <v>1</v>
      </c>
      <c r="M122" s="1">
        <v>5</v>
      </c>
      <c r="N122" s="1">
        <v>1</v>
      </c>
      <c r="O122" s="1">
        <v>3</v>
      </c>
      <c r="P122" s="1">
        <v>3</v>
      </c>
      <c r="Q122" s="1">
        <v>1</v>
      </c>
      <c r="R122" s="1">
        <v>3</v>
      </c>
      <c r="S122" s="1">
        <v>4</v>
      </c>
      <c r="T122" s="1">
        <v>1</v>
      </c>
      <c r="U122" s="1">
        <v>5</v>
      </c>
      <c r="V122" s="1">
        <v>4</v>
      </c>
      <c r="W122" s="1" t="s">
        <v>5</v>
      </c>
      <c r="X122" s="1" t="s">
        <v>5</v>
      </c>
      <c r="Y122" s="1" t="s">
        <v>5</v>
      </c>
      <c r="Z122" s="1" t="s">
        <v>5</v>
      </c>
      <c r="AA122" s="1" t="s">
        <v>5</v>
      </c>
      <c r="AB122" s="1" t="s">
        <v>5</v>
      </c>
      <c r="AC122" s="1" t="s">
        <v>5</v>
      </c>
      <c r="AD122" s="1" t="s">
        <v>5</v>
      </c>
      <c r="AE122" s="1" t="s">
        <v>5</v>
      </c>
      <c r="AF122" s="1" t="s">
        <v>5</v>
      </c>
      <c r="AG122" s="1" t="s">
        <v>5</v>
      </c>
      <c r="AH122" s="1" t="s">
        <v>5</v>
      </c>
      <c r="AI122" s="1" t="s">
        <v>5</v>
      </c>
      <c r="AJ122" s="1">
        <v>1</v>
      </c>
      <c r="AK122" s="1">
        <v>5</v>
      </c>
      <c r="AL122" s="1">
        <v>4</v>
      </c>
      <c r="AM122" s="1">
        <v>2</v>
      </c>
      <c r="AN122" s="1">
        <v>4</v>
      </c>
      <c r="AO122" s="1">
        <v>3</v>
      </c>
      <c r="AP122" s="1">
        <v>2</v>
      </c>
      <c r="AQ122" s="1">
        <v>3</v>
      </c>
      <c r="AR122" s="1">
        <v>1</v>
      </c>
      <c r="AS122" s="1">
        <v>2</v>
      </c>
      <c r="AT122" s="1">
        <v>2</v>
      </c>
      <c r="AU122" s="1">
        <v>5</v>
      </c>
      <c r="AV122" s="1">
        <v>1</v>
      </c>
      <c r="AW122" s="1">
        <v>2</v>
      </c>
      <c r="AX122" s="1">
        <v>3</v>
      </c>
      <c r="AY122" s="1">
        <v>2</v>
      </c>
      <c r="AZ122" s="1">
        <v>3</v>
      </c>
      <c r="BA122" s="1">
        <v>3</v>
      </c>
      <c r="BB122" s="1">
        <v>1</v>
      </c>
      <c r="BC122" s="1">
        <v>3</v>
      </c>
      <c r="BD122" s="1">
        <v>2</v>
      </c>
      <c r="BE122" s="1" t="s">
        <v>5</v>
      </c>
      <c r="BF122" s="1" t="s">
        <v>5</v>
      </c>
      <c r="BG122" s="1" t="s">
        <v>5</v>
      </c>
      <c r="BH122" s="1" t="s">
        <v>5</v>
      </c>
      <c r="BI122" s="1" t="s">
        <v>5</v>
      </c>
      <c r="BJ122" s="1" t="s">
        <v>5</v>
      </c>
      <c r="BK122" s="1" t="s">
        <v>931</v>
      </c>
      <c r="BL122" s="1" t="s">
        <v>931</v>
      </c>
      <c r="BM122" s="1" t="s">
        <v>931</v>
      </c>
      <c r="BN122" s="1" t="s">
        <v>931</v>
      </c>
      <c r="BO122" s="1" t="s">
        <v>931</v>
      </c>
      <c r="BP122" s="1" t="s">
        <v>931</v>
      </c>
      <c r="BQ122" s="1" t="s">
        <v>931</v>
      </c>
      <c r="BR122" s="1" t="s">
        <v>931</v>
      </c>
      <c r="BS122" s="1" t="s">
        <v>931</v>
      </c>
      <c r="BT122" s="1" t="s">
        <v>931</v>
      </c>
      <c r="BU122" s="1" t="s">
        <v>151</v>
      </c>
      <c r="BV122" s="1" t="s">
        <v>1510</v>
      </c>
      <c r="BW122" s="1" t="s">
        <v>1487</v>
      </c>
      <c r="BX122" s="1" t="s">
        <v>1495</v>
      </c>
      <c r="BY122" s="1" t="s">
        <v>163</v>
      </c>
      <c r="BZ122" s="1" t="s">
        <v>168</v>
      </c>
      <c r="CA122" s="1" t="s">
        <v>176</v>
      </c>
      <c r="CB122" s="1" t="s">
        <v>183</v>
      </c>
      <c r="CC122" s="1" t="s">
        <v>1896</v>
      </c>
      <c r="CD122" s="1" t="s">
        <v>204</v>
      </c>
      <c r="CE122" s="1" t="s">
        <v>405</v>
      </c>
      <c r="CF122" s="1" t="s">
        <v>208</v>
      </c>
      <c r="CG122" s="1" t="s">
        <v>214</v>
      </c>
    </row>
    <row r="123" spans="1:85" ht="12.75" x14ac:dyDescent="0.2">
      <c r="A123" s="14">
        <v>41984.790890648146</v>
      </c>
      <c r="B123" s="1">
        <v>4</v>
      </c>
      <c r="C123" s="1">
        <v>5</v>
      </c>
      <c r="D123" s="1">
        <v>5</v>
      </c>
      <c r="E123" s="1">
        <v>3</v>
      </c>
      <c r="F123" s="1">
        <v>5</v>
      </c>
      <c r="G123" s="1">
        <v>5</v>
      </c>
      <c r="H123" s="1">
        <v>3</v>
      </c>
      <c r="I123" s="1">
        <v>4</v>
      </c>
      <c r="J123" s="1">
        <v>3</v>
      </c>
      <c r="K123" s="1">
        <v>4</v>
      </c>
      <c r="L123" s="1">
        <v>3</v>
      </c>
      <c r="M123" s="1">
        <v>1</v>
      </c>
      <c r="N123" s="1">
        <v>4</v>
      </c>
      <c r="O123" s="1">
        <v>4</v>
      </c>
      <c r="P123" s="1">
        <v>5</v>
      </c>
      <c r="Q123" s="1">
        <v>4</v>
      </c>
      <c r="R123" s="1">
        <v>4</v>
      </c>
      <c r="S123" s="1">
        <v>5</v>
      </c>
      <c r="T123" s="1">
        <v>2</v>
      </c>
      <c r="U123" s="1">
        <v>2</v>
      </c>
      <c r="V123" s="1">
        <v>5</v>
      </c>
      <c r="W123" s="1">
        <v>5</v>
      </c>
      <c r="X123" s="1">
        <v>5</v>
      </c>
      <c r="Y123" s="1">
        <v>4</v>
      </c>
      <c r="Z123" s="1">
        <v>5</v>
      </c>
      <c r="AA123" s="1">
        <v>5</v>
      </c>
      <c r="AB123" s="1">
        <v>5</v>
      </c>
      <c r="AC123" s="1">
        <v>5</v>
      </c>
      <c r="AD123" s="1">
        <v>5</v>
      </c>
      <c r="AE123" s="1">
        <v>5</v>
      </c>
      <c r="AF123" s="1">
        <v>5</v>
      </c>
      <c r="AG123" s="1">
        <v>5</v>
      </c>
      <c r="AH123" s="1">
        <v>5</v>
      </c>
      <c r="AI123" s="1">
        <v>5</v>
      </c>
      <c r="AJ123" s="1">
        <v>5</v>
      </c>
      <c r="AK123" s="1">
        <v>5</v>
      </c>
      <c r="AL123" s="1">
        <v>5</v>
      </c>
      <c r="AM123" s="1">
        <v>4</v>
      </c>
      <c r="AN123" s="1">
        <v>5</v>
      </c>
      <c r="AO123" s="1">
        <v>5</v>
      </c>
      <c r="AP123" s="1">
        <v>4</v>
      </c>
      <c r="AQ123" s="1">
        <v>5</v>
      </c>
      <c r="AR123" s="1">
        <v>4</v>
      </c>
      <c r="AS123" s="1">
        <v>4</v>
      </c>
      <c r="AT123" s="1">
        <v>2</v>
      </c>
      <c r="AU123" s="1">
        <v>2</v>
      </c>
      <c r="AV123" s="1">
        <v>5</v>
      </c>
      <c r="AW123" s="1">
        <v>4</v>
      </c>
      <c r="AX123" s="1">
        <v>5</v>
      </c>
      <c r="AY123" s="1">
        <v>5</v>
      </c>
      <c r="AZ123" s="1">
        <v>3</v>
      </c>
      <c r="BA123" s="1">
        <v>5</v>
      </c>
      <c r="BB123" s="1">
        <v>2</v>
      </c>
      <c r="BC123" s="1">
        <v>3</v>
      </c>
      <c r="BD123" s="1">
        <v>5</v>
      </c>
      <c r="BE123" s="1" t="s">
        <v>1778</v>
      </c>
      <c r="BF123" s="1" t="s">
        <v>1781</v>
      </c>
      <c r="BG123" s="1" t="s">
        <v>1781</v>
      </c>
      <c r="BH123" s="1" t="s">
        <v>1780</v>
      </c>
      <c r="BI123" s="1" t="s">
        <v>1778</v>
      </c>
      <c r="BJ123" s="1" t="s">
        <v>1781</v>
      </c>
      <c r="BK123" s="1" t="s">
        <v>1785</v>
      </c>
      <c r="BL123" s="1" t="s">
        <v>151</v>
      </c>
      <c r="BM123" s="1" t="s">
        <v>151</v>
      </c>
      <c r="BN123" s="1" t="s">
        <v>151</v>
      </c>
      <c r="BO123" s="1" t="s">
        <v>151</v>
      </c>
      <c r="BP123" s="1" t="s">
        <v>931</v>
      </c>
      <c r="BQ123" s="1" t="s">
        <v>1785</v>
      </c>
      <c r="BR123" s="1" t="s">
        <v>1485</v>
      </c>
      <c r="BS123" s="1" t="s">
        <v>151</v>
      </c>
      <c r="BT123" s="1" t="s">
        <v>1485</v>
      </c>
      <c r="BU123" s="1" t="s">
        <v>151</v>
      </c>
      <c r="BV123" s="1" t="s">
        <v>146</v>
      </c>
      <c r="BW123" s="1" t="s">
        <v>1897</v>
      </c>
      <c r="BX123" s="1" t="s">
        <v>1898</v>
      </c>
      <c r="BY123" s="1" t="s">
        <v>162</v>
      </c>
      <c r="BZ123" s="1" t="s">
        <v>172</v>
      </c>
      <c r="CA123" s="1" t="s">
        <v>176</v>
      </c>
      <c r="CB123" s="1" t="s">
        <v>183</v>
      </c>
      <c r="CC123" s="1" t="s">
        <v>1899</v>
      </c>
      <c r="CD123" s="1" t="s">
        <v>153</v>
      </c>
      <c r="CE123" s="1" t="s">
        <v>610</v>
      </c>
      <c r="CF123" s="1" t="s">
        <v>208</v>
      </c>
      <c r="CG123" s="1" t="s">
        <v>214</v>
      </c>
    </row>
    <row r="124" spans="1:85" ht="12.75" x14ac:dyDescent="0.2">
      <c r="A124" s="14">
        <v>41984.958894791671</v>
      </c>
      <c r="B124" s="1">
        <v>1</v>
      </c>
      <c r="C124" s="1">
        <v>5</v>
      </c>
      <c r="D124" s="1">
        <v>1</v>
      </c>
      <c r="E124" s="1">
        <v>1</v>
      </c>
      <c r="F124" s="1">
        <v>4</v>
      </c>
      <c r="G124" s="1">
        <v>1</v>
      </c>
      <c r="H124" s="1">
        <v>2</v>
      </c>
      <c r="I124" s="1">
        <v>3</v>
      </c>
      <c r="J124" s="1">
        <v>1</v>
      </c>
      <c r="K124" s="1">
        <v>2</v>
      </c>
      <c r="L124" s="1">
        <v>1</v>
      </c>
      <c r="M124" s="1">
        <v>2</v>
      </c>
      <c r="N124" s="1">
        <v>1</v>
      </c>
      <c r="O124" s="1">
        <v>4</v>
      </c>
      <c r="P124" s="1">
        <v>3</v>
      </c>
      <c r="Q124" s="1">
        <v>3</v>
      </c>
      <c r="R124" s="1">
        <v>2</v>
      </c>
      <c r="S124" s="1">
        <v>3</v>
      </c>
      <c r="T124" s="1">
        <v>1</v>
      </c>
      <c r="U124" s="1">
        <v>2</v>
      </c>
      <c r="V124" s="1">
        <v>4</v>
      </c>
      <c r="W124" s="1">
        <v>4</v>
      </c>
      <c r="X124" s="1">
        <v>3</v>
      </c>
      <c r="Y124" s="1">
        <v>5</v>
      </c>
      <c r="Z124" s="1">
        <v>4</v>
      </c>
      <c r="AA124" s="1">
        <v>3</v>
      </c>
      <c r="AB124" s="1">
        <v>4</v>
      </c>
      <c r="AC124" s="1">
        <v>4</v>
      </c>
      <c r="AD124" s="1">
        <v>3</v>
      </c>
      <c r="AE124" s="1">
        <v>2</v>
      </c>
      <c r="AF124" s="1">
        <v>3</v>
      </c>
      <c r="AG124" s="1">
        <v>3</v>
      </c>
      <c r="AH124" s="1">
        <v>4</v>
      </c>
      <c r="AI124" s="1">
        <v>3</v>
      </c>
      <c r="AJ124" s="1">
        <v>2</v>
      </c>
      <c r="AK124" s="1">
        <v>4</v>
      </c>
      <c r="AL124" s="1">
        <v>1</v>
      </c>
      <c r="AM124" s="1">
        <v>1</v>
      </c>
      <c r="AN124" s="1">
        <v>4</v>
      </c>
      <c r="AO124" s="1">
        <v>2</v>
      </c>
      <c r="AP124" s="1">
        <v>2</v>
      </c>
      <c r="AQ124" s="1">
        <v>4</v>
      </c>
      <c r="AR124" s="1">
        <v>1</v>
      </c>
      <c r="AS124" s="1">
        <v>3</v>
      </c>
      <c r="AT124" s="1">
        <v>2</v>
      </c>
      <c r="AU124" s="1">
        <v>2</v>
      </c>
      <c r="AV124" s="1">
        <v>1</v>
      </c>
      <c r="AW124" s="1">
        <v>4</v>
      </c>
      <c r="AX124" s="1">
        <v>5</v>
      </c>
      <c r="AY124" s="1">
        <v>3</v>
      </c>
      <c r="AZ124" s="1">
        <v>2</v>
      </c>
      <c r="BA124" s="1">
        <v>2</v>
      </c>
      <c r="BB124" s="1">
        <v>2</v>
      </c>
      <c r="BC124" s="1">
        <v>2</v>
      </c>
      <c r="BD124" s="1">
        <v>5</v>
      </c>
      <c r="BE124" s="1" t="s">
        <v>1778</v>
      </c>
      <c r="BF124" s="1" t="s">
        <v>1781</v>
      </c>
      <c r="BG124" s="1" t="s">
        <v>1779</v>
      </c>
      <c r="BH124" s="1" t="s">
        <v>1783</v>
      </c>
      <c r="BI124" s="1" t="s">
        <v>1780</v>
      </c>
      <c r="BJ124" s="1" t="s">
        <v>1782</v>
      </c>
      <c r="BK124" s="1" t="s">
        <v>1785</v>
      </c>
      <c r="BL124" s="1" t="s">
        <v>151</v>
      </c>
      <c r="BM124" s="1" t="s">
        <v>151</v>
      </c>
      <c r="BN124" s="1" t="s">
        <v>151</v>
      </c>
      <c r="BO124" s="1" t="s">
        <v>151</v>
      </c>
      <c r="BP124" s="1" t="s">
        <v>151</v>
      </c>
      <c r="BQ124" s="1" t="s">
        <v>1485</v>
      </c>
      <c r="BR124" s="1" t="s">
        <v>151</v>
      </c>
      <c r="BS124" s="1" t="s">
        <v>151</v>
      </c>
      <c r="BT124" s="1" t="s">
        <v>151</v>
      </c>
      <c r="BU124" s="1" t="s">
        <v>151</v>
      </c>
      <c r="BV124" s="1" t="s">
        <v>150</v>
      </c>
      <c r="BW124" s="1" t="s">
        <v>1487</v>
      </c>
      <c r="BX124" s="1" t="s">
        <v>1495</v>
      </c>
      <c r="BY124" s="1" t="s">
        <v>162</v>
      </c>
      <c r="BZ124" s="1" t="s">
        <v>171</v>
      </c>
      <c r="CA124" s="1" t="s">
        <v>176</v>
      </c>
      <c r="CB124" s="1" t="s">
        <v>184</v>
      </c>
      <c r="CC124" s="1" t="s">
        <v>191</v>
      </c>
      <c r="CD124" s="1" t="s">
        <v>153</v>
      </c>
      <c r="CE124" s="1" t="s">
        <v>456</v>
      </c>
      <c r="CF124" s="1" t="s">
        <v>208</v>
      </c>
      <c r="CG124" s="1" t="s">
        <v>214</v>
      </c>
    </row>
    <row r="125" spans="1:85" ht="12.75" x14ac:dyDescent="0.2">
      <c r="A125" s="14">
        <v>41985.400393263895</v>
      </c>
      <c r="B125" s="1">
        <v>4</v>
      </c>
      <c r="C125" s="1">
        <v>4</v>
      </c>
      <c r="D125" s="1">
        <v>1</v>
      </c>
      <c r="E125" s="1">
        <v>1</v>
      </c>
      <c r="F125" s="1">
        <v>5</v>
      </c>
      <c r="G125" s="1">
        <v>4</v>
      </c>
      <c r="H125" s="1">
        <v>4</v>
      </c>
      <c r="I125" s="1">
        <v>2</v>
      </c>
      <c r="J125" s="1">
        <v>4</v>
      </c>
      <c r="K125" s="1">
        <v>3</v>
      </c>
      <c r="L125" s="1">
        <v>1</v>
      </c>
      <c r="M125" s="1">
        <v>2</v>
      </c>
      <c r="N125" s="1">
        <v>1</v>
      </c>
      <c r="O125" s="1">
        <v>3</v>
      </c>
      <c r="P125" s="1">
        <v>4</v>
      </c>
      <c r="Q125" s="1">
        <v>3</v>
      </c>
      <c r="R125" s="1">
        <v>4</v>
      </c>
      <c r="S125" s="1">
        <v>5</v>
      </c>
      <c r="T125" s="1">
        <v>1</v>
      </c>
      <c r="U125" s="1">
        <v>4</v>
      </c>
      <c r="V125" s="1">
        <v>5</v>
      </c>
      <c r="W125" s="1">
        <v>3</v>
      </c>
      <c r="X125" s="1">
        <v>1</v>
      </c>
      <c r="Y125" s="1">
        <v>5</v>
      </c>
      <c r="Z125" s="1">
        <v>3</v>
      </c>
      <c r="AA125" s="1">
        <v>5</v>
      </c>
      <c r="AB125" s="1">
        <v>1</v>
      </c>
      <c r="AC125" s="1">
        <v>5</v>
      </c>
      <c r="AD125" s="1">
        <v>4</v>
      </c>
      <c r="AE125" s="1">
        <v>4</v>
      </c>
      <c r="AF125" s="1">
        <v>4</v>
      </c>
      <c r="AG125" s="1">
        <v>4</v>
      </c>
      <c r="AH125" s="1">
        <v>5</v>
      </c>
      <c r="AI125" s="1">
        <v>4</v>
      </c>
      <c r="AJ125" s="1">
        <v>4</v>
      </c>
      <c r="AK125" s="1">
        <v>3</v>
      </c>
      <c r="AL125" s="1">
        <v>2</v>
      </c>
      <c r="AM125" s="1">
        <v>1</v>
      </c>
      <c r="AN125" s="1">
        <v>4</v>
      </c>
      <c r="AO125" s="1">
        <v>3</v>
      </c>
      <c r="AP125" s="1">
        <v>3</v>
      </c>
      <c r="AQ125" s="1">
        <v>4</v>
      </c>
      <c r="AR125" s="1">
        <v>4</v>
      </c>
      <c r="AS125" s="1">
        <v>4</v>
      </c>
      <c r="AT125" s="1" t="s">
        <v>5</v>
      </c>
      <c r="AU125" s="1" t="s">
        <v>5</v>
      </c>
      <c r="AV125" s="1">
        <v>2</v>
      </c>
      <c r="AW125" s="1">
        <v>3</v>
      </c>
      <c r="AX125" s="1">
        <v>4</v>
      </c>
      <c r="AY125" s="1">
        <v>3</v>
      </c>
      <c r="AZ125" s="1">
        <v>3</v>
      </c>
      <c r="BA125" s="1">
        <v>5</v>
      </c>
      <c r="BB125" s="1">
        <v>1</v>
      </c>
      <c r="BC125" s="1">
        <v>4</v>
      </c>
      <c r="BD125" s="1">
        <v>5</v>
      </c>
      <c r="BE125" s="1" t="s">
        <v>1778</v>
      </c>
      <c r="BF125" s="1" t="s">
        <v>1781</v>
      </c>
      <c r="BG125" s="1" t="s">
        <v>1779</v>
      </c>
      <c r="BH125" s="1" t="s">
        <v>1780</v>
      </c>
      <c r="BI125" s="1" t="s">
        <v>1783</v>
      </c>
      <c r="BJ125" s="1" t="s">
        <v>1782</v>
      </c>
      <c r="BK125" s="1" t="s">
        <v>151</v>
      </c>
      <c r="BL125" s="1" t="s">
        <v>151</v>
      </c>
      <c r="BM125" s="1" t="s">
        <v>151</v>
      </c>
      <c r="BN125" s="1" t="s">
        <v>151</v>
      </c>
      <c r="BO125" s="1" t="s">
        <v>151</v>
      </c>
      <c r="BP125" s="1" t="s">
        <v>1785</v>
      </c>
      <c r="BQ125" s="1" t="s">
        <v>151</v>
      </c>
      <c r="BR125" s="1" t="s">
        <v>151</v>
      </c>
      <c r="BS125" s="1" t="s">
        <v>151</v>
      </c>
      <c r="BT125" s="1" t="s">
        <v>151</v>
      </c>
      <c r="BU125" s="1" t="s">
        <v>151</v>
      </c>
      <c r="BV125" s="1" t="s">
        <v>150</v>
      </c>
      <c r="BW125" s="1" t="s">
        <v>1650</v>
      </c>
      <c r="BX125" s="1" t="s">
        <v>1495</v>
      </c>
      <c r="BY125" s="1" t="s">
        <v>162</v>
      </c>
      <c r="BZ125" s="1" t="s">
        <v>172</v>
      </c>
      <c r="CA125" s="1" t="s">
        <v>176</v>
      </c>
      <c r="CB125" s="1" t="s">
        <v>184</v>
      </c>
      <c r="CD125" s="1" t="s">
        <v>153</v>
      </c>
      <c r="CE125" s="1" t="s">
        <v>968</v>
      </c>
      <c r="CF125" s="1" t="s">
        <v>208</v>
      </c>
      <c r="CG125" s="1" t="s">
        <v>214</v>
      </c>
    </row>
    <row r="126" spans="1:85" ht="12.75" x14ac:dyDescent="0.2">
      <c r="A126" s="14">
        <v>41985.58704658565</v>
      </c>
      <c r="B126" s="1">
        <v>4</v>
      </c>
      <c r="C126" s="1">
        <v>4</v>
      </c>
      <c r="D126" s="1">
        <v>4</v>
      </c>
      <c r="E126" s="1">
        <v>3</v>
      </c>
      <c r="F126" s="1">
        <v>4</v>
      </c>
      <c r="G126" s="1">
        <v>4</v>
      </c>
      <c r="H126" s="1">
        <v>3</v>
      </c>
      <c r="I126" s="1">
        <v>4</v>
      </c>
      <c r="J126" s="1">
        <v>4</v>
      </c>
      <c r="K126" s="1">
        <v>5</v>
      </c>
      <c r="L126" s="1">
        <v>4</v>
      </c>
      <c r="M126" s="1">
        <v>3</v>
      </c>
      <c r="N126" s="1">
        <v>3</v>
      </c>
      <c r="O126" s="1">
        <v>4</v>
      </c>
      <c r="P126" s="1">
        <v>4</v>
      </c>
      <c r="Q126" s="1">
        <v>4</v>
      </c>
      <c r="R126" s="1">
        <v>3</v>
      </c>
      <c r="S126" s="1">
        <v>4</v>
      </c>
      <c r="T126" s="1">
        <v>3</v>
      </c>
      <c r="U126" s="1">
        <v>2</v>
      </c>
      <c r="V126" s="1">
        <v>3</v>
      </c>
      <c r="W126" s="1">
        <v>5</v>
      </c>
      <c r="X126" s="1">
        <v>4</v>
      </c>
      <c r="Y126" s="1">
        <v>5</v>
      </c>
      <c r="Z126" s="1">
        <v>5</v>
      </c>
      <c r="AA126" s="1">
        <v>4</v>
      </c>
      <c r="AB126" s="1">
        <v>4</v>
      </c>
      <c r="AC126" s="1">
        <v>4</v>
      </c>
      <c r="AD126" s="1">
        <v>5</v>
      </c>
      <c r="AE126" s="1">
        <v>5</v>
      </c>
      <c r="AF126" s="1">
        <v>5</v>
      </c>
      <c r="AG126" s="1">
        <v>5</v>
      </c>
      <c r="AH126" s="1">
        <v>4</v>
      </c>
      <c r="AI126" s="1">
        <v>2</v>
      </c>
      <c r="AJ126" s="1">
        <v>5</v>
      </c>
      <c r="AK126" s="1">
        <v>4</v>
      </c>
      <c r="AL126" s="1">
        <v>4</v>
      </c>
      <c r="AM126" s="1">
        <v>3</v>
      </c>
      <c r="AN126" s="1">
        <v>4</v>
      </c>
      <c r="AO126" s="1">
        <v>4</v>
      </c>
      <c r="AP126" s="1">
        <v>4</v>
      </c>
      <c r="AQ126" s="1">
        <v>4</v>
      </c>
      <c r="AR126" s="1">
        <v>4</v>
      </c>
      <c r="AS126" s="1">
        <v>5</v>
      </c>
      <c r="AT126" s="1">
        <v>5</v>
      </c>
      <c r="AU126" s="1">
        <v>4</v>
      </c>
      <c r="AV126" s="1">
        <v>3</v>
      </c>
      <c r="AW126" s="1">
        <v>4</v>
      </c>
      <c r="AX126" s="1">
        <v>4</v>
      </c>
      <c r="AY126" s="1">
        <v>4</v>
      </c>
      <c r="AZ126" s="1">
        <v>3</v>
      </c>
      <c r="BA126" s="1">
        <v>5</v>
      </c>
      <c r="BB126" s="1">
        <v>3</v>
      </c>
      <c r="BC126" s="1">
        <v>4</v>
      </c>
      <c r="BD126" s="1">
        <v>4</v>
      </c>
      <c r="BE126" s="1" t="s">
        <v>1781</v>
      </c>
      <c r="BF126" s="1" t="s">
        <v>1779</v>
      </c>
      <c r="BG126" s="1" t="s">
        <v>1780</v>
      </c>
      <c r="BH126" s="1" t="s">
        <v>1778</v>
      </c>
      <c r="BI126" s="1" t="s">
        <v>1782</v>
      </c>
      <c r="BJ126" s="1" t="s">
        <v>1783</v>
      </c>
      <c r="BK126" s="1" t="s">
        <v>1785</v>
      </c>
      <c r="BL126" s="1" t="s">
        <v>151</v>
      </c>
      <c r="BM126" s="1" t="s">
        <v>931</v>
      </c>
      <c r="BN126" s="1" t="s">
        <v>151</v>
      </c>
      <c r="BO126" s="1" t="s">
        <v>931</v>
      </c>
      <c r="BP126" s="1" t="s">
        <v>1785</v>
      </c>
      <c r="BQ126" s="1" t="s">
        <v>1785</v>
      </c>
      <c r="BR126" s="1" t="s">
        <v>1785</v>
      </c>
      <c r="BS126" s="1" t="s">
        <v>1785</v>
      </c>
      <c r="BT126" s="1" t="s">
        <v>1785</v>
      </c>
      <c r="BU126" s="1" t="s">
        <v>151</v>
      </c>
      <c r="BV126" s="1" t="s">
        <v>1486</v>
      </c>
      <c r="BW126" s="1" t="s">
        <v>1488</v>
      </c>
      <c r="BX126" s="1" t="s">
        <v>1495</v>
      </c>
      <c r="BZ126" s="1" t="s">
        <v>171</v>
      </c>
      <c r="CA126" s="1" t="s">
        <v>176</v>
      </c>
      <c r="CB126" s="1" t="s">
        <v>185</v>
      </c>
      <c r="CC126" s="1" t="s">
        <v>1900</v>
      </c>
      <c r="CD126" s="1" t="s">
        <v>1901</v>
      </c>
      <c r="CE126" s="1" t="s">
        <v>1902</v>
      </c>
      <c r="CF126" s="1" t="s">
        <v>535</v>
      </c>
      <c r="CG126" s="1" t="s">
        <v>554</v>
      </c>
    </row>
    <row r="127" spans="1:85" ht="12.75" x14ac:dyDescent="0.2">
      <c r="A127" s="14">
        <v>41985.70031004629</v>
      </c>
      <c r="B127" s="1">
        <v>4</v>
      </c>
      <c r="C127" s="1">
        <v>5</v>
      </c>
      <c r="D127" s="1">
        <v>4</v>
      </c>
      <c r="E127" s="1">
        <v>1</v>
      </c>
      <c r="F127" s="1">
        <v>5</v>
      </c>
      <c r="G127" s="1">
        <v>4</v>
      </c>
      <c r="H127" s="1">
        <v>1</v>
      </c>
      <c r="I127" s="1">
        <v>3</v>
      </c>
      <c r="J127" s="1">
        <v>1</v>
      </c>
      <c r="K127" s="1">
        <v>3</v>
      </c>
      <c r="L127" s="1">
        <v>1</v>
      </c>
      <c r="M127" s="1">
        <v>5</v>
      </c>
      <c r="N127" s="1">
        <v>4</v>
      </c>
      <c r="O127" s="1">
        <v>4</v>
      </c>
      <c r="P127" s="1">
        <v>4</v>
      </c>
      <c r="Q127" s="1">
        <v>5</v>
      </c>
      <c r="R127" s="1">
        <v>4</v>
      </c>
      <c r="S127" s="1">
        <v>1</v>
      </c>
      <c r="T127" s="1">
        <v>2</v>
      </c>
      <c r="U127" s="1">
        <v>1</v>
      </c>
      <c r="V127" s="1">
        <v>5</v>
      </c>
      <c r="W127" s="1">
        <v>5</v>
      </c>
      <c r="X127" s="1">
        <v>2</v>
      </c>
      <c r="Y127" s="1">
        <v>5</v>
      </c>
      <c r="Z127" s="1">
        <v>4</v>
      </c>
      <c r="AA127" s="1">
        <v>4</v>
      </c>
      <c r="AB127" s="1">
        <v>3</v>
      </c>
      <c r="AC127" s="1">
        <v>3</v>
      </c>
      <c r="AD127" s="1">
        <v>4</v>
      </c>
      <c r="AE127" s="1">
        <v>5</v>
      </c>
      <c r="AF127" s="1">
        <v>4</v>
      </c>
      <c r="AG127" s="1">
        <v>5</v>
      </c>
      <c r="AH127" s="1">
        <v>3</v>
      </c>
      <c r="AI127" s="1">
        <v>3</v>
      </c>
      <c r="AJ127" s="1">
        <v>4</v>
      </c>
      <c r="AK127" s="1">
        <v>5</v>
      </c>
      <c r="AL127" s="1">
        <v>4</v>
      </c>
      <c r="AM127" s="1">
        <v>4</v>
      </c>
      <c r="AN127" s="1">
        <v>5</v>
      </c>
      <c r="AO127" s="1">
        <v>5</v>
      </c>
      <c r="AP127" s="1">
        <v>4</v>
      </c>
      <c r="AQ127" s="1">
        <v>4</v>
      </c>
      <c r="AR127" s="1">
        <v>2</v>
      </c>
      <c r="AS127" s="1">
        <v>4</v>
      </c>
      <c r="AT127" s="1">
        <v>4</v>
      </c>
      <c r="AU127" s="1">
        <v>4</v>
      </c>
      <c r="AV127" s="1">
        <v>4</v>
      </c>
      <c r="AW127" s="1">
        <v>4</v>
      </c>
      <c r="AX127" s="1">
        <v>4</v>
      </c>
      <c r="AY127" s="1">
        <v>5</v>
      </c>
      <c r="AZ127" s="1">
        <v>4</v>
      </c>
      <c r="BA127" s="1">
        <v>4</v>
      </c>
      <c r="BB127" s="1">
        <v>4</v>
      </c>
      <c r="BC127" s="1">
        <v>3</v>
      </c>
      <c r="BD127" s="1">
        <v>4</v>
      </c>
      <c r="BE127" s="1" t="s">
        <v>1778</v>
      </c>
      <c r="BF127" s="1" t="s">
        <v>1779</v>
      </c>
      <c r="BG127" s="1" t="s">
        <v>1780</v>
      </c>
      <c r="BH127" s="1" t="s">
        <v>1782</v>
      </c>
      <c r="BI127" s="1" t="s">
        <v>1783</v>
      </c>
      <c r="BJ127" s="1" t="s">
        <v>1783</v>
      </c>
      <c r="BK127" s="1" t="s">
        <v>151</v>
      </c>
      <c r="BL127" s="1" t="s">
        <v>1785</v>
      </c>
      <c r="BM127" s="1" t="s">
        <v>1785</v>
      </c>
      <c r="BN127" s="1" t="s">
        <v>1785</v>
      </c>
      <c r="BO127" s="1" t="s">
        <v>151</v>
      </c>
      <c r="BP127" s="1" t="s">
        <v>151</v>
      </c>
      <c r="BQ127" s="1" t="s">
        <v>1785</v>
      </c>
      <c r="BR127" s="1" t="s">
        <v>1785</v>
      </c>
      <c r="BS127" s="1" t="s">
        <v>151</v>
      </c>
      <c r="BT127" s="1" t="s">
        <v>1785</v>
      </c>
      <c r="BU127" s="1" t="s">
        <v>151</v>
      </c>
      <c r="BV127" s="1" t="s">
        <v>146</v>
      </c>
      <c r="BW127" s="1" t="s">
        <v>1487</v>
      </c>
      <c r="BX127" s="1" t="s">
        <v>1827</v>
      </c>
      <c r="BY127" s="1" t="s">
        <v>162</v>
      </c>
      <c r="BZ127" s="1" t="s">
        <v>170</v>
      </c>
      <c r="CA127" s="1" t="s">
        <v>176</v>
      </c>
      <c r="CB127" s="1" t="s">
        <v>183</v>
      </c>
      <c r="CC127" s="1" t="s">
        <v>1621</v>
      </c>
      <c r="CD127" s="1" t="s">
        <v>153</v>
      </c>
      <c r="CE127" s="1" t="s">
        <v>680</v>
      </c>
      <c r="CF127" s="1" t="s">
        <v>208</v>
      </c>
      <c r="CG127" s="1" t="s">
        <v>214</v>
      </c>
    </row>
    <row r="128" spans="1:85" ht="12.75" x14ac:dyDescent="0.2">
      <c r="A128" s="14">
        <v>41988.563325034716</v>
      </c>
      <c r="B128" s="1">
        <v>2</v>
      </c>
      <c r="C128" s="1">
        <v>5</v>
      </c>
      <c r="D128" s="1">
        <v>1</v>
      </c>
      <c r="E128" s="1">
        <v>1</v>
      </c>
      <c r="F128" s="1">
        <v>5</v>
      </c>
      <c r="G128" s="1">
        <v>2</v>
      </c>
      <c r="H128" s="1">
        <v>3</v>
      </c>
      <c r="I128" s="1">
        <v>1</v>
      </c>
      <c r="J128" s="1">
        <v>1</v>
      </c>
      <c r="K128" s="1">
        <v>2</v>
      </c>
      <c r="L128" s="1">
        <v>5</v>
      </c>
      <c r="M128" s="1">
        <v>1</v>
      </c>
      <c r="N128" s="1">
        <v>1</v>
      </c>
      <c r="O128" s="1">
        <v>1</v>
      </c>
      <c r="P128" s="1">
        <v>1</v>
      </c>
      <c r="Q128" s="1">
        <v>3</v>
      </c>
      <c r="R128" s="1">
        <v>1</v>
      </c>
      <c r="S128" s="1">
        <v>5</v>
      </c>
      <c r="T128" s="1">
        <v>3</v>
      </c>
      <c r="U128" s="1">
        <v>4</v>
      </c>
      <c r="V128" s="1">
        <v>4</v>
      </c>
      <c r="W128" s="1">
        <v>1</v>
      </c>
      <c r="X128" s="1">
        <v>1</v>
      </c>
      <c r="Y128" s="1">
        <v>4</v>
      </c>
      <c r="Z128" s="1">
        <v>1</v>
      </c>
      <c r="AA128" s="1">
        <v>5</v>
      </c>
      <c r="AB128" s="1">
        <v>1</v>
      </c>
      <c r="AC128" s="1">
        <v>1</v>
      </c>
      <c r="AD128" s="1">
        <v>1</v>
      </c>
      <c r="AE128" s="1">
        <v>1</v>
      </c>
      <c r="AF128" s="1">
        <v>3</v>
      </c>
      <c r="AG128" s="1">
        <v>2</v>
      </c>
      <c r="AH128" s="1">
        <v>3</v>
      </c>
      <c r="AI128" s="1">
        <v>2</v>
      </c>
      <c r="AJ128" s="1">
        <v>1</v>
      </c>
      <c r="AK128" s="1">
        <v>5</v>
      </c>
      <c r="AL128" s="1">
        <v>1</v>
      </c>
      <c r="AM128" s="1">
        <v>1</v>
      </c>
      <c r="AN128" s="1">
        <v>5</v>
      </c>
      <c r="AO128" s="1">
        <v>2</v>
      </c>
      <c r="AP128" s="1">
        <v>3</v>
      </c>
      <c r="AQ128" s="1">
        <v>3</v>
      </c>
      <c r="AR128" s="1">
        <v>1</v>
      </c>
      <c r="AS128" s="1">
        <v>1</v>
      </c>
      <c r="AT128" s="1">
        <v>5</v>
      </c>
      <c r="AU128" s="1">
        <v>1</v>
      </c>
      <c r="AV128" s="1">
        <v>1</v>
      </c>
      <c r="AW128" s="1">
        <v>1</v>
      </c>
      <c r="AX128" s="1">
        <v>2</v>
      </c>
      <c r="AY128" s="1">
        <v>4</v>
      </c>
      <c r="AZ128" s="1">
        <v>1</v>
      </c>
      <c r="BA128" s="1">
        <v>5</v>
      </c>
      <c r="BB128" s="1">
        <v>3</v>
      </c>
      <c r="BC128" s="1">
        <v>4</v>
      </c>
      <c r="BD128" s="1">
        <v>5</v>
      </c>
      <c r="BE128" s="1" t="s">
        <v>1781</v>
      </c>
      <c r="BF128" s="1" t="s">
        <v>1779</v>
      </c>
      <c r="BG128" s="1" t="s">
        <v>1783</v>
      </c>
      <c r="BH128" s="1" t="s">
        <v>1778</v>
      </c>
      <c r="BI128" s="1" t="s">
        <v>1782</v>
      </c>
      <c r="BJ128" s="1" t="s">
        <v>1780</v>
      </c>
      <c r="BK128" s="1" t="s">
        <v>151</v>
      </c>
      <c r="BL128" s="1" t="s">
        <v>1485</v>
      </c>
      <c r="BM128" s="1" t="s">
        <v>151</v>
      </c>
      <c r="BN128" s="1" t="s">
        <v>151</v>
      </c>
      <c r="BO128" s="1" t="s">
        <v>931</v>
      </c>
      <c r="BP128" s="1" t="s">
        <v>931</v>
      </c>
      <c r="BQ128" s="1" t="s">
        <v>151</v>
      </c>
      <c r="BR128" s="1" t="s">
        <v>151</v>
      </c>
      <c r="BS128" s="1" t="s">
        <v>151</v>
      </c>
      <c r="BT128" s="1" t="s">
        <v>151</v>
      </c>
      <c r="BU128" s="1" t="s">
        <v>151</v>
      </c>
      <c r="BV128" s="1" t="s">
        <v>145</v>
      </c>
      <c r="BW128" s="1" t="s">
        <v>1488</v>
      </c>
      <c r="BX128" s="1" t="s">
        <v>1495</v>
      </c>
      <c r="BY128" s="1" t="s">
        <v>162</v>
      </c>
      <c r="BZ128" s="1" t="s">
        <v>171</v>
      </c>
      <c r="CA128" s="1" t="s">
        <v>176</v>
      </c>
      <c r="CB128" s="1" t="s">
        <v>183</v>
      </c>
      <c r="CD128" s="1" t="s">
        <v>202</v>
      </c>
      <c r="CE128" s="1" t="s">
        <v>202</v>
      </c>
      <c r="CF128" s="1" t="s">
        <v>208</v>
      </c>
      <c r="CG128" s="1" t="s">
        <v>214</v>
      </c>
    </row>
    <row r="129" spans="1:85" ht="12.75" x14ac:dyDescent="0.2">
      <c r="A129" s="14">
        <v>41988.610644131943</v>
      </c>
      <c r="B129" s="1">
        <v>1</v>
      </c>
      <c r="C129" s="1">
        <v>4</v>
      </c>
      <c r="D129" s="1">
        <v>1</v>
      </c>
      <c r="E129" s="1">
        <v>1</v>
      </c>
      <c r="F129" s="1">
        <v>4</v>
      </c>
      <c r="G129" s="1">
        <v>1</v>
      </c>
      <c r="H129" s="1">
        <v>4</v>
      </c>
      <c r="I129" s="1">
        <v>3</v>
      </c>
      <c r="J129" s="1">
        <v>4</v>
      </c>
      <c r="K129" s="1">
        <v>2</v>
      </c>
      <c r="L129" s="1">
        <v>5</v>
      </c>
      <c r="M129" s="1">
        <v>1</v>
      </c>
      <c r="N129" s="1">
        <v>3</v>
      </c>
      <c r="O129" s="1">
        <v>2</v>
      </c>
      <c r="P129" s="1">
        <v>5</v>
      </c>
      <c r="Q129" s="1">
        <v>4</v>
      </c>
      <c r="R129" s="1">
        <v>4</v>
      </c>
      <c r="S129" s="1">
        <v>5</v>
      </c>
      <c r="T129" s="1">
        <v>1</v>
      </c>
      <c r="U129" s="1">
        <v>1</v>
      </c>
      <c r="V129" s="1">
        <v>5</v>
      </c>
      <c r="W129" s="1">
        <v>4</v>
      </c>
      <c r="X129" s="1">
        <v>3</v>
      </c>
      <c r="Y129" s="1">
        <v>4</v>
      </c>
      <c r="Z129" s="1">
        <v>4</v>
      </c>
      <c r="AA129" s="1">
        <v>4</v>
      </c>
      <c r="AB129" s="1">
        <v>4</v>
      </c>
      <c r="AC129" s="1">
        <v>2</v>
      </c>
      <c r="AD129" s="1">
        <v>2</v>
      </c>
      <c r="AE129" s="1">
        <v>4</v>
      </c>
      <c r="AF129" s="1">
        <v>3</v>
      </c>
      <c r="AG129" s="1">
        <v>4</v>
      </c>
      <c r="AH129" s="1">
        <v>4</v>
      </c>
      <c r="AI129" s="1">
        <v>2</v>
      </c>
      <c r="AJ129" s="1">
        <v>4</v>
      </c>
      <c r="AK129" s="1">
        <v>4</v>
      </c>
      <c r="AL129" s="1">
        <v>2</v>
      </c>
      <c r="AM129" s="1">
        <v>2</v>
      </c>
      <c r="AN129" s="1">
        <v>5</v>
      </c>
      <c r="AO129" s="1">
        <v>4</v>
      </c>
      <c r="AP129" s="1">
        <v>5</v>
      </c>
      <c r="AQ129" s="1">
        <v>4</v>
      </c>
      <c r="AR129" s="1">
        <v>4</v>
      </c>
      <c r="AS129" s="1">
        <v>3</v>
      </c>
      <c r="AT129" s="1">
        <v>5</v>
      </c>
      <c r="AU129" s="1">
        <v>2</v>
      </c>
      <c r="AV129" s="1">
        <v>3</v>
      </c>
      <c r="AW129" s="1">
        <v>4</v>
      </c>
      <c r="AX129" s="1">
        <v>4</v>
      </c>
      <c r="AY129" s="1">
        <v>4</v>
      </c>
      <c r="AZ129" s="1">
        <v>4</v>
      </c>
      <c r="BA129" s="1">
        <v>5</v>
      </c>
      <c r="BB129" s="1">
        <v>4</v>
      </c>
      <c r="BC129" s="1">
        <v>3</v>
      </c>
      <c r="BD129" s="1">
        <v>5</v>
      </c>
      <c r="BE129" s="1" t="s">
        <v>1783</v>
      </c>
      <c r="BF129" s="1" t="s">
        <v>1778</v>
      </c>
      <c r="BG129" s="1" t="s">
        <v>1781</v>
      </c>
      <c r="BH129" s="1" t="s">
        <v>1782</v>
      </c>
      <c r="BI129" s="1" t="s">
        <v>1780</v>
      </c>
      <c r="BJ129" s="1" t="s">
        <v>1779</v>
      </c>
      <c r="BK129" s="1" t="s">
        <v>1785</v>
      </c>
      <c r="BL129" s="1" t="s">
        <v>1785</v>
      </c>
      <c r="BM129" s="1" t="s">
        <v>151</v>
      </c>
      <c r="BN129" s="1" t="s">
        <v>151</v>
      </c>
      <c r="BO129" s="1" t="s">
        <v>151</v>
      </c>
      <c r="BP129" s="1" t="s">
        <v>1485</v>
      </c>
      <c r="BQ129" s="1" t="s">
        <v>1485</v>
      </c>
      <c r="BR129" s="1" t="s">
        <v>1485</v>
      </c>
      <c r="BS129" s="1" t="s">
        <v>1485</v>
      </c>
      <c r="BT129" s="1" t="s">
        <v>1485</v>
      </c>
      <c r="BU129" s="1" t="s">
        <v>151</v>
      </c>
      <c r="BV129" s="1" t="s">
        <v>145</v>
      </c>
      <c r="BW129" s="1" t="s">
        <v>1488</v>
      </c>
      <c r="BX129" s="1" t="s">
        <v>1495</v>
      </c>
      <c r="BY129" s="1" t="s">
        <v>163</v>
      </c>
      <c r="BZ129" s="1" t="s">
        <v>170</v>
      </c>
      <c r="CA129" s="1" t="s">
        <v>177</v>
      </c>
      <c r="CB129" s="1" t="s">
        <v>183</v>
      </c>
      <c r="CC129" s="1" t="s">
        <v>191</v>
      </c>
      <c r="CD129" s="1" t="s">
        <v>155</v>
      </c>
      <c r="CE129" s="1" t="s">
        <v>772</v>
      </c>
      <c r="CF129" s="1" t="s">
        <v>208</v>
      </c>
      <c r="CG129" s="1" t="s">
        <v>214</v>
      </c>
    </row>
    <row r="130" spans="1:85" ht="12.75" x14ac:dyDescent="0.2">
      <c r="A130" s="14">
        <v>41988.798160601851</v>
      </c>
      <c r="B130" s="1">
        <v>2</v>
      </c>
      <c r="C130" s="1">
        <v>5</v>
      </c>
      <c r="D130" s="1">
        <v>3</v>
      </c>
      <c r="E130" s="1">
        <v>1</v>
      </c>
      <c r="F130" s="1">
        <v>5</v>
      </c>
      <c r="G130" s="1">
        <v>3</v>
      </c>
      <c r="H130" s="1">
        <v>5</v>
      </c>
      <c r="I130" s="1">
        <v>4</v>
      </c>
      <c r="J130" s="1">
        <v>3</v>
      </c>
      <c r="K130" s="1">
        <v>1</v>
      </c>
      <c r="L130" s="1">
        <v>2</v>
      </c>
      <c r="M130" s="1">
        <v>3</v>
      </c>
      <c r="N130" s="1">
        <v>5</v>
      </c>
      <c r="O130" s="1">
        <v>3</v>
      </c>
      <c r="P130" s="1">
        <v>5</v>
      </c>
      <c r="Q130" s="1">
        <v>3</v>
      </c>
      <c r="R130" s="1">
        <v>2</v>
      </c>
      <c r="S130" s="1">
        <v>5</v>
      </c>
      <c r="T130" s="1">
        <v>1</v>
      </c>
      <c r="U130" s="1">
        <v>4</v>
      </c>
      <c r="V130" s="1">
        <v>5</v>
      </c>
      <c r="W130" s="1">
        <v>3</v>
      </c>
      <c r="X130" s="1">
        <v>3</v>
      </c>
      <c r="Y130" s="1">
        <v>4</v>
      </c>
      <c r="Z130" s="1">
        <v>5</v>
      </c>
      <c r="AA130" s="1">
        <v>4</v>
      </c>
      <c r="AB130" s="1">
        <v>4</v>
      </c>
      <c r="AC130" s="1">
        <v>5</v>
      </c>
      <c r="AD130" s="1">
        <v>4</v>
      </c>
      <c r="AE130" s="1">
        <v>4</v>
      </c>
      <c r="AF130" s="1">
        <v>4</v>
      </c>
      <c r="AG130" s="1">
        <v>4</v>
      </c>
      <c r="AH130" s="1">
        <v>5</v>
      </c>
      <c r="AI130" s="1">
        <v>3</v>
      </c>
      <c r="AJ130" s="1">
        <v>3</v>
      </c>
      <c r="AK130" s="1">
        <v>5</v>
      </c>
      <c r="AL130" s="1">
        <v>3</v>
      </c>
      <c r="AM130" s="1">
        <v>2</v>
      </c>
      <c r="AN130" s="1">
        <v>5</v>
      </c>
      <c r="AO130" s="1">
        <v>4</v>
      </c>
      <c r="AP130" s="1">
        <v>5</v>
      </c>
      <c r="AQ130" s="1">
        <v>4</v>
      </c>
      <c r="AR130" s="1">
        <v>3</v>
      </c>
      <c r="AS130" s="1">
        <v>2</v>
      </c>
      <c r="AT130" s="1">
        <v>2</v>
      </c>
      <c r="AU130" s="1">
        <v>3</v>
      </c>
      <c r="AV130" s="1">
        <v>5</v>
      </c>
      <c r="AW130" s="1">
        <v>2</v>
      </c>
      <c r="AX130" s="1">
        <v>5</v>
      </c>
      <c r="AY130" s="1">
        <v>3</v>
      </c>
      <c r="AZ130" s="1">
        <v>1</v>
      </c>
      <c r="BA130" s="1">
        <v>5</v>
      </c>
      <c r="BB130" s="1">
        <v>1</v>
      </c>
      <c r="BC130" s="1">
        <v>3</v>
      </c>
      <c r="BD130" s="1">
        <v>5</v>
      </c>
      <c r="BE130" s="1" t="s">
        <v>1782</v>
      </c>
      <c r="BF130" s="1" t="s">
        <v>1778</v>
      </c>
      <c r="BG130" s="1" t="s">
        <v>1780</v>
      </c>
      <c r="BH130" s="1" t="s">
        <v>1781</v>
      </c>
      <c r="BI130" s="1" t="s">
        <v>1783</v>
      </c>
      <c r="BJ130" s="1" t="s">
        <v>1779</v>
      </c>
      <c r="BK130" s="1" t="s">
        <v>151</v>
      </c>
      <c r="BL130" s="1" t="s">
        <v>151</v>
      </c>
      <c r="BM130" s="1" t="s">
        <v>151</v>
      </c>
      <c r="BN130" s="1" t="s">
        <v>151</v>
      </c>
      <c r="BO130" s="1" t="s">
        <v>151</v>
      </c>
      <c r="BP130" s="1" t="s">
        <v>931</v>
      </c>
      <c r="BQ130" s="1" t="s">
        <v>1785</v>
      </c>
      <c r="BR130" s="1" t="s">
        <v>5</v>
      </c>
      <c r="BS130" s="1" t="s">
        <v>1785</v>
      </c>
      <c r="BT130" s="1" t="s">
        <v>1785</v>
      </c>
      <c r="BU130" s="1" t="s">
        <v>151</v>
      </c>
      <c r="BV130" s="1" t="s">
        <v>1594</v>
      </c>
      <c r="BW130" s="1" t="s">
        <v>1487</v>
      </c>
      <c r="BX130" s="1" t="s">
        <v>1495</v>
      </c>
      <c r="BY130" s="1" t="s">
        <v>163</v>
      </c>
      <c r="BZ130" s="1" t="s">
        <v>170</v>
      </c>
      <c r="CA130" s="1" t="s">
        <v>176</v>
      </c>
      <c r="CB130" s="1" t="s">
        <v>183</v>
      </c>
      <c r="CC130" s="1" t="s">
        <v>1903</v>
      </c>
      <c r="CD130" s="1" t="s">
        <v>202</v>
      </c>
      <c r="CE130" s="1" t="s">
        <v>528</v>
      </c>
      <c r="CF130" s="1" t="s">
        <v>208</v>
      </c>
      <c r="CG130" s="1" t="s">
        <v>214</v>
      </c>
    </row>
    <row r="131" spans="1:85" ht="12.75" x14ac:dyDescent="0.2">
      <c r="A131" s="14">
        <v>41988.926807662043</v>
      </c>
      <c r="B131" s="1">
        <v>3</v>
      </c>
      <c r="C131" s="1">
        <v>5</v>
      </c>
      <c r="D131" s="1">
        <v>2</v>
      </c>
      <c r="E131" s="1">
        <v>2</v>
      </c>
      <c r="F131" s="1">
        <v>5</v>
      </c>
      <c r="G131" s="1">
        <v>5</v>
      </c>
      <c r="H131" s="1">
        <v>1</v>
      </c>
      <c r="I131" s="1">
        <v>1</v>
      </c>
      <c r="J131" s="1">
        <v>1</v>
      </c>
      <c r="K131" s="1">
        <v>3</v>
      </c>
      <c r="L131" s="1">
        <v>3</v>
      </c>
      <c r="M131" s="1">
        <v>3</v>
      </c>
      <c r="N131" s="1">
        <v>2</v>
      </c>
      <c r="O131" s="1">
        <v>3</v>
      </c>
      <c r="P131" s="1">
        <v>2</v>
      </c>
      <c r="Q131" s="1">
        <v>2</v>
      </c>
      <c r="R131" s="1">
        <v>1</v>
      </c>
      <c r="S131" s="1">
        <v>1</v>
      </c>
      <c r="T131" s="1">
        <v>1</v>
      </c>
      <c r="U131" s="1">
        <v>2</v>
      </c>
      <c r="V131" s="1">
        <v>1</v>
      </c>
      <c r="W131" s="1">
        <v>4</v>
      </c>
      <c r="X131" s="1">
        <v>3</v>
      </c>
      <c r="Y131" s="1">
        <v>4</v>
      </c>
      <c r="Z131" s="1">
        <v>5</v>
      </c>
      <c r="AA131" s="1">
        <v>4</v>
      </c>
      <c r="AB131" s="1">
        <v>5</v>
      </c>
      <c r="AC131" s="1">
        <v>4</v>
      </c>
      <c r="AD131" s="1">
        <v>4</v>
      </c>
      <c r="AE131" s="1">
        <v>3</v>
      </c>
      <c r="AF131" s="1">
        <v>4</v>
      </c>
      <c r="AG131" s="1">
        <v>4</v>
      </c>
      <c r="AH131" s="1">
        <v>2</v>
      </c>
      <c r="AI131" s="1">
        <v>4</v>
      </c>
      <c r="AJ131" s="1">
        <v>2</v>
      </c>
      <c r="AK131" s="1">
        <v>5</v>
      </c>
      <c r="AL131" s="1">
        <v>2</v>
      </c>
      <c r="AM131" s="1">
        <v>4</v>
      </c>
      <c r="AN131" s="1">
        <v>5</v>
      </c>
      <c r="AO131" s="1">
        <v>5</v>
      </c>
      <c r="AP131" s="1">
        <v>1</v>
      </c>
      <c r="AQ131" s="1">
        <v>1</v>
      </c>
      <c r="AR131" s="1">
        <v>1</v>
      </c>
      <c r="AS131" s="1">
        <v>2</v>
      </c>
      <c r="AT131" s="1">
        <v>4</v>
      </c>
      <c r="AU131" s="1">
        <v>4</v>
      </c>
      <c r="AV131" s="1">
        <v>1</v>
      </c>
      <c r="AW131" s="1">
        <v>3</v>
      </c>
      <c r="AX131" s="1">
        <v>2</v>
      </c>
      <c r="AY131" s="1">
        <v>3</v>
      </c>
      <c r="AZ131" s="1">
        <v>1</v>
      </c>
      <c r="BA131" s="1">
        <v>1</v>
      </c>
      <c r="BB131" s="1">
        <v>1</v>
      </c>
      <c r="BC131" s="1">
        <v>2</v>
      </c>
      <c r="BD131" s="1">
        <v>1</v>
      </c>
      <c r="BE131" s="1" t="s">
        <v>1779</v>
      </c>
      <c r="BF131" s="1" t="s">
        <v>1778</v>
      </c>
      <c r="BG131" s="1" t="s">
        <v>1782</v>
      </c>
      <c r="BH131" s="1" t="s">
        <v>1783</v>
      </c>
      <c r="BI131" s="1" t="s">
        <v>1781</v>
      </c>
      <c r="BJ131" s="1" t="s">
        <v>1780</v>
      </c>
      <c r="BK131" s="1" t="s">
        <v>151</v>
      </c>
      <c r="BL131" s="1" t="s">
        <v>151</v>
      </c>
      <c r="BM131" s="1" t="s">
        <v>151</v>
      </c>
      <c r="BN131" s="1" t="s">
        <v>151</v>
      </c>
      <c r="BO131" s="1" t="s">
        <v>151</v>
      </c>
      <c r="BP131" s="1" t="s">
        <v>151</v>
      </c>
      <c r="BQ131" s="1" t="s">
        <v>151</v>
      </c>
      <c r="BR131" s="1" t="s">
        <v>151</v>
      </c>
      <c r="BS131" s="1" t="s">
        <v>151</v>
      </c>
      <c r="BT131" s="1" t="s">
        <v>151</v>
      </c>
      <c r="BU131" s="1" t="s">
        <v>151</v>
      </c>
      <c r="BV131" s="1" t="s">
        <v>1533</v>
      </c>
      <c r="BW131" s="1" t="s">
        <v>1904</v>
      </c>
      <c r="BX131" s="1" t="s">
        <v>1790</v>
      </c>
      <c r="BY131" s="1" t="s">
        <v>162</v>
      </c>
      <c r="BZ131" s="1" t="s">
        <v>170</v>
      </c>
      <c r="CA131" s="1" t="s">
        <v>176</v>
      </c>
      <c r="CB131" s="1" t="s">
        <v>184</v>
      </c>
      <c r="CC131" s="1" t="s">
        <v>1265</v>
      </c>
      <c r="CD131" s="1" t="s">
        <v>202</v>
      </c>
      <c r="CE131" s="1" t="s">
        <v>468</v>
      </c>
      <c r="CF131" s="1" t="s">
        <v>208</v>
      </c>
      <c r="CG131" s="1" t="s">
        <v>214</v>
      </c>
    </row>
    <row r="132" spans="1:85" ht="12.75" x14ac:dyDescent="0.2">
      <c r="A132" s="14">
        <v>41990.460652141199</v>
      </c>
      <c r="B132" s="1">
        <v>1</v>
      </c>
      <c r="C132" s="1">
        <v>1</v>
      </c>
      <c r="D132" s="1">
        <v>3</v>
      </c>
      <c r="E132" s="1">
        <v>3</v>
      </c>
      <c r="F132" s="1">
        <v>5</v>
      </c>
      <c r="G132" s="1">
        <v>5</v>
      </c>
      <c r="H132" s="1">
        <v>5</v>
      </c>
      <c r="I132" s="1">
        <v>5</v>
      </c>
      <c r="J132" s="1">
        <v>5</v>
      </c>
      <c r="K132" s="1">
        <v>1</v>
      </c>
      <c r="L132" s="1">
        <v>5</v>
      </c>
      <c r="M132" s="1">
        <v>4</v>
      </c>
      <c r="N132" s="1">
        <v>5</v>
      </c>
      <c r="O132" s="1">
        <v>4</v>
      </c>
      <c r="P132" s="1">
        <v>5</v>
      </c>
      <c r="Q132" s="1">
        <v>3</v>
      </c>
      <c r="R132" s="1">
        <v>3</v>
      </c>
      <c r="S132" s="1">
        <v>5</v>
      </c>
      <c r="T132" s="1">
        <v>1</v>
      </c>
      <c r="U132" s="1">
        <v>1</v>
      </c>
      <c r="V132" s="1">
        <v>5</v>
      </c>
      <c r="W132" s="1">
        <v>5</v>
      </c>
      <c r="X132" s="1">
        <v>3</v>
      </c>
      <c r="Y132" s="1">
        <v>2</v>
      </c>
      <c r="Z132" s="1">
        <v>4</v>
      </c>
      <c r="AA132" s="1">
        <v>5</v>
      </c>
      <c r="AB132" s="1">
        <v>3</v>
      </c>
      <c r="AC132" s="1">
        <v>5</v>
      </c>
      <c r="AD132" s="1">
        <v>3</v>
      </c>
      <c r="AE132" s="1">
        <v>5</v>
      </c>
      <c r="AF132" s="1">
        <v>4</v>
      </c>
      <c r="AG132" s="1">
        <v>5</v>
      </c>
      <c r="AH132" s="1">
        <v>3</v>
      </c>
      <c r="AI132" s="1">
        <v>3</v>
      </c>
      <c r="AJ132" s="1">
        <v>2</v>
      </c>
      <c r="AK132" s="1">
        <v>1</v>
      </c>
      <c r="AL132" s="1">
        <v>3</v>
      </c>
      <c r="AM132" s="1">
        <v>3</v>
      </c>
      <c r="AN132" s="1">
        <v>5</v>
      </c>
      <c r="AO132" s="1">
        <v>5</v>
      </c>
      <c r="AP132" s="1">
        <v>5</v>
      </c>
      <c r="AQ132" s="1">
        <v>5</v>
      </c>
      <c r="AR132" s="1">
        <v>5</v>
      </c>
      <c r="AS132" s="1">
        <v>3</v>
      </c>
      <c r="AT132" s="1">
        <v>5</v>
      </c>
      <c r="AU132" s="1">
        <v>5</v>
      </c>
      <c r="AV132" s="1">
        <v>5</v>
      </c>
      <c r="AW132" s="1">
        <v>4</v>
      </c>
      <c r="AX132" s="1">
        <v>5</v>
      </c>
      <c r="AY132" s="1">
        <v>3</v>
      </c>
      <c r="AZ132" s="1">
        <v>4</v>
      </c>
      <c r="BA132" s="1">
        <v>5</v>
      </c>
      <c r="BB132" s="1">
        <v>1</v>
      </c>
      <c r="BC132" s="1">
        <v>1</v>
      </c>
      <c r="BD132" s="1">
        <v>5</v>
      </c>
      <c r="BE132" s="1" t="s">
        <v>1778</v>
      </c>
      <c r="BF132" s="1" t="s">
        <v>1781</v>
      </c>
      <c r="BG132" s="1" t="s">
        <v>1780</v>
      </c>
      <c r="BH132" s="1" t="s">
        <v>1779</v>
      </c>
      <c r="BI132" s="1" t="s">
        <v>1782</v>
      </c>
      <c r="BJ132" s="1" t="s">
        <v>1783</v>
      </c>
      <c r="BK132" s="1" t="s">
        <v>151</v>
      </c>
      <c r="BL132" s="1" t="s">
        <v>151</v>
      </c>
      <c r="BM132" s="1" t="s">
        <v>151</v>
      </c>
      <c r="BN132" s="1" t="s">
        <v>151</v>
      </c>
      <c r="BO132" s="1" t="s">
        <v>151</v>
      </c>
      <c r="BP132" s="1" t="s">
        <v>1785</v>
      </c>
      <c r="BQ132" s="1" t="s">
        <v>151</v>
      </c>
      <c r="BR132" s="1" t="s">
        <v>151</v>
      </c>
      <c r="BS132" s="1" t="s">
        <v>151</v>
      </c>
      <c r="BT132" s="1" t="s">
        <v>151</v>
      </c>
      <c r="BU132" s="1" t="s">
        <v>151</v>
      </c>
      <c r="BV132" s="1" t="s">
        <v>1486</v>
      </c>
      <c r="BW132" s="1" t="s">
        <v>923</v>
      </c>
      <c r="BX132" s="1" t="s">
        <v>1885</v>
      </c>
      <c r="BY132" s="1" t="s">
        <v>162</v>
      </c>
      <c r="BZ132" s="1" t="s">
        <v>170</v>
      </c>
      <c r="CA132" s="1" t="s">
        <v>177</v>
      </c>
      <c r="CB132" s="1" t="s">
        <v>184</v>
      </c>
      <c r="CC132" s="1" t="s">
        <v>399</v>
      </c>
      <c r="CD132" s="1" t="s">
        <v>202</v>
      </c>
      <c r="CE132" s="1" t="s">
        <v>204</v>
      </c>
      <c r="CF132" s="1" t="s">
        <v>1905</v>
      </c>
      <c r="CG132" s="1" t="s">
        <v>1906</v>
      </c>
    </row>
    <row r="133" spans="1:85" ht="12.75" x14ac:dyDescent="0.2">
      <c r="A133" s="14">
        <v>41990.501634432869</v>
      </c>
      <c r="B133" s="1">
        <v>5</v>
      </c>
      <c r="C133" s="1">
        <v>5</v>
      </c>
      <c r="D133" s="1">
        <v>4</v>
      </c>
      <c r="E133" s="1">
        <v>4</v>
      </c>
      <c r="F133" s="1">
        <v>5</v>
      </c>
      <c r="G133" s="1">
        <v>3</v>
      </c>
      <c r="H133" s="1">
        <v>5</v>
      </c>
      <c r="I133" s="1">
        <v>4</v>
      </c>
      <c r="J133" s="1">
        <v>4</v>
      </c>
      <c r="K133" s="1">
        <v>5</v>
      </c>
      <c r="L133" s="1">
        <v>5</v>
      </c>
      <c r="M133" s="1">
        <v>3</v>
      </c>
      <c r="N133" s="1">
        <v>4</v>
      </c>
      <c r="O133" s="1">
        <v>5</v>
      </c>
      <c r="P133" s="1">
        <v>5</v>
      </c>
      <c r="Q133" s="1">
        <v>4</v>
      </c>
      <c r="R133" s="1">
        <v>5</v>
      </c>
      <c r="S133" s="1">
        <v>5</v>
      </c>
      <c r="T133" s="1">
        <v>4</v>
      </c>
      <c r="U133" s="1">
        <v>5</v>
      </c>
      <c r="V133" s="1">
        <v>5</v>
      </c>
      <c r="W133" s="1">
        <v>4</v>
      </c>
      <c r="X133" s="1">
        <v>4</v>
      </c>
      <c r="Y133" s="1">
        <v>5</v>
      </c>
      <c r="Z133" s="1">
        <v>4</v>
      </c>
      <c r="AA133" s="1">
        <v>4</v>
      </c>
      <c r="AB133" s="1">
        <v>4</v>
      </c>
      <c r="AC133" s="1">
        <v>5</v>
      </c>
      <c r="AD133" s="1">
        <v>5</v>
      </c>
      <c r="AE133" s="1">
        <v>4</v>
      </c>
      <c r="AF133" s="1">
        <v>5</v>
      </c>
      <c r="AG133" s="1">
        <v>5</v>
      </c>
      <c r="AH133" s="1">
        <v>5</v>
      </c>
      <c r="AI133" s="1">
        <v>4</v>
      </c>
      <c r="AJ133" s="1">
        <v>5</v>
      </c>
      <c r="AK133" s="1">
        <v>5</v>
      </c>
      <c r="AL133" s="1">
        <v>5</v>
      </c>
      <c r="AM133" s="1">
        <v>5</v>
      </c>
      <c r="AN133" s="1">
        <v>5</v>
      </c>
      <c r="AO133" s="1">
        <v>4</v>
      </c>
      <c r="AP133" s="1">
        <v>5</v>
      </c>
      <c r="AQ133" s="1">
        <v>4</v>
      </c>
      <c r="AR133" s="1">
        <v>4</v>
      </c>
      <c r="AS133" s="1">
        <v>5</v>
      </c>
      <c r="AT133" s="1">
        <v>5</v>
      </c>
      <c r="AU133" s="1">
        <v>2</v>
      </c>
      <c r="AV133" s="1">
        <v>3</v>
      </c>
      <c r="AW133" s="1">
        <v>5</v>
      </c>
      <c r="AX133" s="1">
        <v>5</v>
      </c>
      <c r="AY133" s="1">
        <v>4</v>
      </c>
      <c r="AZ133" s="1">
        <v>4</v>
      </c>
      <c r="BA133" s="1">
        <v>5</v>
      </c>
      <c r="BB133" s="1">
        <v>5</v>
      </c>
      <c r="BC133" s="1">
        <v>4</v>
      </c>
      <c r="BD133" s="1">
        <v>5</v>
      </c>
      <c r="BE133" s="1" t="s">
        <v>1778</v>
      </c>
      <c r="BF133" s="1" t="s">
        <v>1782</v>
      </c>
      <c r="BG133" s="1" t="s">
        <v>1781</v>
      </c>
      <c r="BH133" s="1" t="s">
        <v>1780</v>
      </c>
      <c r="BI133" s="1" t="s">
        <v>1779</v>
      </c>
      <c r="BJ133" s="1" t="s">
        <v>1783</v>
      </c>
      <c r="BK133" s="1" t="s">
        <v>931</v>
      </c>
      <c r="BL133" s="1" t="s">
        <v>931</v>
      </c>
      <c r="BM133" s="1" t="s">
        <v>931</v>
      </c>
      <c r="BN133" s="1" t="s">
        <v>151</v>
      </c>
      <c r="BO133" s="1" t="s">
        <v>151</v>
      </c>
      <c r="BP133" s="1" t="s">
        <v>931</v>
      </c>
      <c r="BQ133" s="1" t="s">
        <v>931</v>
      </c>
      <c r="BR133" s="1" t="s">
        <v>931</v>
      </c>
      <c r="BS133" s="1" t="s">
        <v>931</v>
      </c>
      <c r="BT133" s="1" t="s">
        <v>931</v>
      </c>
      <c r="BU133" s="1" t="s">
        <v>151</v>
      </c>
      <c r="BV133" s="1" t="s">
        <v>1486</v>
      </c>
      <c r="BW133" s="1" t="s">
        <v>1488</v>
      </c>
      <c r="BX133" s="1" t="s">
        <v>1885</v>
      </c>
      <c r="BY133" s="1" t="s">
        <v>163</v>
      </c>
      <c r="BZ133" s="1" t="s">
        <v>172</v>
      </c>
      <c r="CA133" s="1" t="s">
        <v>1907</v>
      </c>
      <c r="CB133" s="1" t="s">
        <v>183</v>
      </c>
      <c r="CC133" s="1" t="s">
        <v>1908</v>
      </c>
      <c r="CD133" s="1" t="s">
        <v>205</v>
      </c>
      <c r="CE133" s="1" t="s">
        <v>651</v>
      </c>
      <c r="CF133" s="1" t="s">
        <v>208</v>
      </c>
      <c r="CG133" s="1" t="s">
        <v>214</v>
      </c>
    </row>
    <row r="134" spans="1:85" ht="12.75" x14ac:dyDescent="0.2">
      <c r="A134" s="14">
        <v>41990.586098564811</v>
      </c>
      <c r="B134" s="1">
        <v>5</v>
      </c>
      <c r="C134" s="1">
        <v>5</v>
      </c>
      <c r="D134" s="1">
        <v>1</v>
      </c>
      <c r="E134" s="1">
        <v>1</v>
      </c>
      <c r="F134" s="1">
        <v>5</v>
      </c>
      <c r="G134" s="1">
        <v>5</v>
      </c>
      <c r="H134" s="1">
        <v>1</v>
      </c>
      <c r="I134" s="1">
        <v>5</v>
      </c>
      <c r="J134" s="1">
        <v>1</v>
      </c>
      <c r="K134" s="1">
        <v>1</v>
      </c>
      <c r="L134" s="1">
        <v>3</v>
      </c>
      <c r="M134" s="1">
        <v>5</v>
      </c>
      <c r="N134" s="1">
        <v>2</v>
      </c>
      <c r="O134" s="1">
        <v>5</v>
      </c>
      <c r="P134" s="1">
        <v>5</v>
      </c>
      <c r="Q134" s="1">
        <v>3</v>
      </c>
      <c r="R134" s="1">
        <v>1</v>
      </c>
      <c r="S134" s="1">
        <v>5</v>
      </c>
      <c r="T134" s="1">
        <v>1</v>
      </c>
      <c r="U134" s="1">
        <v>3</v>
      </c>
      <c r="V134" s="1">
        <v>5</v>
      </c>
      <c r="W134" s="1">
        <v>5</v>
      </c>
      <c r="X134" s="1">
        <v>5</v>
      </c>
      <c r="Y134" s="1">
        <v>5</v>
      </c>
      <c r="Z134" s="1">
        <v>5</v>
      </c>
      <c r="AA134" s="1">
        <v>5</v>
      </c>
      <c r="AB134" s="1">
        <v>5</v>
      </c>
      <c r="AC134" s="1">
        <v>5</v>
      </c>
      <c r="AD134" s="1">
        <v>5</v>
      </c>
      <c r="AE134" s="1">
        <v>5</v>
      </c>
      <c r="AF134" s="1">
        <v>5</v>
      </c>
      <c r="AG134" s="1">
        <v>5</v>
      </c>
      <c r="AH134" s="1">
        <v>5</v>
      </c>
      <c r="AI134" s="1">
        <v>5</v>
      </c>
      <c r="AJ134" s="1">
        <v>5</v>
      </c>
      <c r="AK134" s="1">
        <v>5</v>
      </c>
      <c r="AL134" s="1">
        <v>2</v>
      </c>
      <c r="AM134" s="1">
        <v>1</v>
      </c>
      <c r="AN134" s="1">
        <v>5</v>
      </c>
      <c r="AO134" s="1">
        <v>5</v>
      </c>
      <c r="AP134" s="1">
        <v>1</v>
      </c>
      <c r="AQ134" s="1">
        <v>5</v>
      </c>
      <c r="AR134" s="1">
        <v>1</v>
      </c>
      <c r="AS134" s="1">
        <v>1</v>
      </c>
      <c r="AT134" s="1">
        <v>3</v>
      </c>
      <c r="AU134" s="1">
        <v>5</v>
      </c>
      <c r="AV134" s="1">
        <v>1</v>
      </c>
      <c r="AW134" s="1">
        <v>3</v>
      </c>
      <c r="AX134" s="1">
        <v>5</v>
      </c>
      <c r="AY134" s="1">
        <v>3</v>
      </c>
      <c r="AZ134" s="1">
        <v>1</v>
      </c>
      <c r="BA134" s="1">
        <v>5</v>
      </c>
      <c r="BB134" s="1">
        <v>1</v>
      </c>
      <c r="BC134" s="1">
        <v>2</v>
      </c>
      <c r="BD134" s="1">
        <v>5</v>
      </c>
      <c r="BE134" s="1" t="s">
        <v>1778</v>
      </c>
      <c r="BF134" s="1" t="s">
        <v>1783</v>
      </c>
      <c r="BG134" s="1" t="s">
        <v>1779</v>
      </c>
      <c r="BH134" s="1" t="s">
        <v>1780</v>
      </c>
      <c r="BI134" s="1" t="s">
        <v>1781</v>
      </c>
      <c r="BJ134" s="1" t="s">
        <v>1782</v>
      </c>
      <c r="BK134" s="1" t="s">
        <v>151</v>
      </c>
      <c r="BL134" s="1" t="s">
        <v>151</v>
      </c>
      <c r="BM134" s="1" t="s">
        <v>1785</v>
      </c>
      <c r="BN134" s="1" t="s">
        <v>151</v>
      </c>
      <c r="BO134" s="1" t="s">
        <v>151</v>
      </c>
      <c r="BP134" s="1" t="s">
        <v>151</v>
      </c>
      <c r="BQ134" s="1" t="s">
        <v>151</v>
      </c>
      <c r="BR134" s="1" t="s">
        <v>151</v>
      </c>
      <c r="BS134" s="1" t="s">
        <v>151</v>
      </c>
      <c r="BT134" s="1" t="s">
        <v>151</v>
      </c>
      <c r="BU134" s="1" t="s">
        <v>151</v>
      </c>
      <c r="BV134" s="1" t="s">
        <v>150</v>
      </c>
      <c r="BW134" s="1" t="s">
        <v>1587</v>
      </c>
      <c r="BX134" s="1" t="s">
        <v>1503</v>
      </c>
      <c r="BY134" s="1" t="s">
        <v>163</v>
      </c>
      <c r="BZ134" s="1" t="s">
        <v>170</v>
      </c>
      <c r="CA134" s="1" t="s">
        <v>176</v>
      </c>
      <c r="CB134" s="1" t="s">
        <v>183</v>
      </c>
      <c r="CC134" s="1" t="s">
        <v>773</v>
      </c>
      <c r="CD134" s="1" t="s">
        <v>204</v>
      </c>
      <c r="CE134" s="1" t="s">
        <v>1855</v>
      </c>
      <c r="CF134" s="1" t="s">
        <v>208</v>
      </c>
      <c r="CG134" s="1" t="s">
        <v>214</v>
      </c>
    </row>
    <row r="135" spans="1:85" ht="12.75" x14ac:dyDescent="0.2">
      <c r="A135" s="14">
        <v>41992.452402511568</v>
      </c>
      <c r="B135" s="1">
        <v>2</v>
      </c>
      <c r="C135" s="1">
        <v>3</v>
      </c>
      <c r="D135" s="1">
        <v>4</v>
      </c>
      <c r="E135" s="1">
        <v>1</v>
      </c>
      <c r="F135" s="1">
        <v>5</v>
      </c>
      <c r="G135" s="1">
        <v>1</v>
      </c>
      <c r="H135" s="1">
        <v>2</v>
      </c>
      <c r="I135" s="1">
        <v>4</v>
      </c>
      <c r="J135" s="1">
        <v>1</v>
      </c>
      <c r="K135" s="1">
        <v>1</v>
      </c>
      <c r="L135" s="1">
        <v>2</v>
      </c>
      <c r="M135" s="1">
        <v>2</v>
      </c>
      <c r="N135" s="1">
        <v>1</v>
      </c>
      <c r="O135" s="1">
        <v>2</v>
      </c>
      <c r="P135" s="1">
        <v>3</v>
      </c>
      <c r="Q135" s="1">
        <v>2</v>
      </c>
      <c r="R135" s="1">
        <v>2</v>
      </c>
      <c r="S135" s="1">
        <v>3</v>
      </c>
      <c r="T135" s="1">
        <v>1</v>
      </c>
      <c r="U135" s="1">
        <v>1</v>
      </c>
      <c r="V135" s="1">
        <v>3</v>
      </c>
      <c r="W135" s="1">
        <v>1</v>
      </c>
      <c r="X135" s="1">
        <v>1</v>
      </c>
      <c r="Y135" s="1">
        <v>4</v>
      </c>
      <c r="Z135" s="1">
        <v>2</v>
      </c>
      <c r="AA135" s="1">
        <v>3</v>
      </c>
      <c r="AB135" s="1">
        <v>2</v>
      </c>
      <c r="AC135" s="1">
        <v>2</v>
      </c>
      <c r="AD135" s="1">
        <v>2</v>
      </c>
      <c r="AE135" s="1">
        <v>1</v>
      </c>
      <c r="AF135" s="1">
        <v>1</v>
      </c>
      <c r="AG135" s="1">
        <v>3</v>
      </c>
      <c r="AH135" s="1">
        <v>2</v>
      </c>
      <c r="AI135" s="1">
        <v>3</v>
      </c>
      <c r="AJ135" s="1">
        <v>3</v>
      </c>
      <c r="AK135" s="1">
        <v>5</v>
      </c>
      <c r="AL135" s="1">
        <v>4</v>
      </c>
      <c r="AM135" s="1">
        <v>1</v>
      </c>
      <c r="AN135" s="1">
        <v>5</v>
      </c>
      <c r="AO135" s="1">
        <v>3</v>
      </c>
      <c r="AP135" s="1">
        <v>3</v>
      </c>
      <c r="AQ135" s="1">
        <v>4</v>
      </c>
      <c r="AR135" s="1">
        <v>1</v>
      </c>
      <c r="AS135" s="1">
        <v>1</v>
      </c>
      <c r="AT135" s="1">
        <v>3</v>
      </c>
      <c r="AU135" s="1">
        <v>1</v>
      </c>
      <c r="AV135" s="1">
        <v>1</v>
      </c>
      <c r="AW135" s="1">
        <v>2</v>
      </c>
      <c r="AX135" s="1">
        <v>3</v>
      </c>
      <c r="AY135" s="1">
        <v>3</v>
      </c>
      <c r="AZ135" s="1">
        <v>1</v>
      </c>
      <c r="BA135" s="1">
        <v>4</v>
      </c>
      <c r="BB135" s="1">
        <v>1</v>
      </c>
      <c r="BC135" s="1">
        <v>1</v>
      </c>
      <c r="BD135" s="1">
        <v>3</v>
      </c>
      <c r="BE135" s="1" t="s">
        <v>1780</v>
      </c>
      <c r="BF135" s="1" t="s">
        <v>1781</v>
      </c>
      <c r="BG135" s="1" t="s">
        <v>1779</v>
      </c>
      <c r="BH135" s="1" t="s">
        <v>1783</v>
      </c>
      <c r="BI135" s="1" t="s">
        <v>1782</v>
      </c>
      <c r="BJ135" s="1" t="s">
        <v>1778</v>
      </c>
      <c r="BK135" s="1" t="s">
        <v>1785</v>
      </c>
      <c r="BL135" s="1" t="s">
        <v>1785</v>
      </c>
      <c r="BM135" s="1" t="s">
        <v>151</v>
      </c>
      <c r="BN135" s="1" t="s">
        <v>151</v>
      </c>
      <c r="BO135" s="1" t="s">
        <v>1785</v>
      </c>
      <c r="BP135" s="1" t="s">
        <v>1785</v>
      </c>
      <c r="BQ135" s="1" t="s">
        <v>1485</v>
      </c>
      <c r="BR135" s="1" t="s">
        <v>1485</v>
      </c>
      <c r="BS135" s="1" t="s">
        <v>1485</v>
      </c>
      <c r="BT135" s="1" t="s">
        <v>1485</v>
      </c>
      <c r="BU135" s="1" t="s">
        <v>151</v>
      </c>
      <c r="BV135" s="1" t="s">
        <v>1486</v>
      </c>
      <c r="BW135" s="1" t="s">
        <v>1565</v>
      </c>
      <c r="BX135" s="1" t="s">
        <v>1495</v>
      </c>
      <c r="BY135" s="1" t="s">
        <v>163</v>
      </c>
      <c r="BZ135" s="1" t="s">
        <v>171</v>
      </c>
      <c r="CA135" s="1" t="s">
        <v>176</v>
      </c>
      <c r="CB135" s="1" t="s">
        <v>183</v>
      </c>
      <c r="CC135" s="1" t="s">
        <v>1909</v>
      </c>
      <c r="CD135" s="1" t="s">
        <v>153</v>
      </c>
      <c r="CE135" s="1" t="s">
        <v>155</v>
      </c>
      <c r="CF135" s="1" t="s">
        <v>208</v>
      </c>
      <c r="CG135" s="1" t="s">
        <v>214</v>
      </c>
    </row>
    <row r="136" spans="1:85" ht="12.75" x14ac:dyDescent="0.2">
      <c r="A136" s="14">
        <v>41995.550421712964</v>
      </c>
      <c r="B136" s="1">
        <v>4</v>
      </c>
      <c r="C136" s="1">
        <v>5</v>
      </c>
      <c r="D136" s="1">
        <v>4</v>
      </c>
      <c r="E136" s="1">
        <v>4</v>
      </c>
      <c r="F136" s="1">
        <v>4</v>
      </c>
      <c r="G136" s="1">
        <v>4</v>
      </c>
      <c r="H136" s="1">
        <v>5</v>
      </c>
      <c r="I136" s="1">
        <v>5</v>
      </c>
      <c r="J136" s="1">
        <v>4</v>
      </c>
      <c r="K136" s="1">
        <v>5</v>
      </c>
      <c r="L136" s="1">
        <v>4</v>
      </c>
      <c r="M136" s="1">
        <v>3</v>
      </c>
      <c r="N136" s="1">
        <v>4</v>
      </c>
      <c r="O136" s="1">
        <v>3</v>
      </c>
      <c r="P136" s="1">
        <v>5</v>
      </c>
      <c r="Q136" s="1">
        <v>4</v>
      </c>
      <c r="R136" s="1">
        <v>4</v>
      </c>
      <c r="S136" s="1">
        <v>5</v>
      </c>
      <c r="T136" s="1">
        <v>4</v>
      </c>
      <c r="U136" s="1">
        <v>5</v>
      </c>
      <c r="V136" s="1">
        <v>5</v>
      </c>
      <c r="W136" s="1">
        <v>5</v>
      </c>
      <c r="X136" s="1">
        <v>3</v>
      </c>
      <c r="Y136" s="1">
        <v>5</v>
      </c>
      <c r="Z136" s="1">
        <v>5</v>
      </c>
      <c r="AA136" s="1">
        <v>4</v>
      </c>
      <c r="AB136" s="1">
        <v>3</v>
      </c>
      <c r="AC136" s="1">
        <v>4</v>
      </c>
      <c r="AD136" s="1">
        <v>4</v>
      </c>
      <c r="AE136" s="1">
        <v>3</v>
      </c>
      <c r="AF136" s="1">
        <v>5</v>
      </c>
      <c r="AG136" s="1">
        <v>5</v>
      </c>
      <c r="AH136" s="1">
        <v>4</v>
      </c>
      <c r="AI136" s="1">
        <v>5</v>
      </c>
      <c r="AJ136" s="1">
        <v>4</v>
      </c>
      <c r="AK136" s="1">
        <v>5</v>
      </c>
      <c r="AL136" s="1">
        <v>4</v>
      </c>
      <c r="AM136" s="1">
        <v>4</v>
      </c>
      <c r="AN136" s="1">
        <v>3</v>
      </c>
      <c r="AO136" s="1">
        <v>3</v>
      </c>
      <c r="AP136" s="1">
        <v>5</v>
      </c>
      <c r="AQ136" s="1">
        <v>4</v>
      </c>
      <c r="AR136" s="1">
        <v>4</v>
      </c>
      <c r="AS136" s="1">
        <v>5</v>
      </c>
      <c r="AT136" s="1">
        <v>5</v>
      </c>
      <c r="AU136" s="1">
        <v>3</v>
      </c>
      <c r="AV136" s="1">
        <v>4</v>
      </c>
      <c r="AW136" s="1">
        <v>3</v>
      </c>
      <c r="AX136" s="1">
        <v>5</v>
      </c>
      <c r="AY136" s="1">
        <v>3</v>
      </c>
      <c r="AZ136" s="1">
        <v>4</v>
      </c>
      <c r="BA136" s="1">
        <v>5</v>
      </c>
      <c r="BB136" s="1">
        <v>4</v>
      </c>
      <c r="BC136" s="1">
        <v>5</v>
      </c>
      <c r="BD136" s="1">
        <v>5</v>
      </c>
      <c r="BE136" s="1" t="s">
        <v>1778</v>
      </c>
      <c r="BF136" s="1" t="s">
        <v>1779</v>
      </c>
      <c r="BG136" s="1" t="s">
        <v>1780</v>
      </c>
      <c r="BH136" s="1" t="s">
        <v>1783</v>
      </c>
      <c r="BI136" s="1" t="s">
        <v>1781</v>
      </c>
      <c r="BJ136" s="1" t="s">
        <v>1782</v>
      </c>
      <c r="BK136" s="1" t="s">
        <v>151</v>
      </c>
      <c r="BL136" s="1" t="s">
        <v>151</v>
      </c>
      <c r="BM136" s="1" t="s">
        <v>151</v>
      </c>
      <c r="BN136" s="1" t="s">
        <v>151</v>
      </c>
      <c r="BO136" s="1" t="s">
        <v>151</v>
      </c>
      <c r="BP136" s="1" t="s">
        <v>151</v>
      </c>
      <c r="BQ136" s="1" t="s">
        <v>151</v>
      </c>
      <c r="BR136" s="1" t="s">
        <v>151</v>
      </c>
      <c r="BS136" s="1" t="s">
        <v>151</v>
      </c>
      <c r="BT136" s="1" t="s">
        <v>151</v>
      </c>
      <c r="BU136" s="1" t="s">
        <v>151</v>
      </c>
      <c r="BV136" s="1" t="s">
        <v>150</v>
      </c>
      <c r="BW136" s="1" t="s">
        <v>1488</v>
      </c>
      <c r="BX136" s="1" t="s">
        <v>1495</v>
      </c>
      <c r="BY136" s="1" t="s">
        <v>162</v>
      </c>
      <c r="BZ136" s="1" t="s">
        <v>170</v>
      </c>
      <c r="CA136" s="1" t="s">
        <v>177</v>
      </c>
      <c r="CB136" s="1" t="s">
        <v>183</v>
      </c>
      <c r="CC136" s="1" t="s">
        <v>1711</v>
      </c>
      <c r="CD136" s="1" t="s">
        <v>1910</v>
      </c>
      <c r="CE136" s="1" t="s">
        <v>1811</v>
      </c>
      <c r="CF136" s="1" t="s">
        <v>208</v>
      </c>
      <c r="CG136" s="1" t="s">
        <v>214</v>
      </c>
    </row>
    <row r="137" spans="1:85" ht="12.75" x14ac:dyDescent="0.2">
      <c r="A137" s="14">
        <v>41998.54237101852</v>
      </c>
      <c r="B137" s="1">
        <v>1</v>
      </c>
      <c r="C137" s="1">
        <v>4</v>
      </c>
      <c r="D137" s="1">
        <v>2</v>
      </c>
      <c r="E137" s="1">
        <v>3</v>
      </c>
      <c r="F137" s="1">
        <v>5</v>
      </c>
      <c r="G137" s="1">
        <v>1</v>
      </c>
      <c r="H137" s="1">
        <v>5</v>
      </c>
      <c r="I137" s="1">
        <v>4</v>
      </c>
      <c r="J137" s="1">
        <v>4</v>
      </c>
      <c r="K137" s="1">
        <v>3</v>
      </c>
      <c r="L137" s="1">
        <v>3</v>
      </c>
      <c r="M137" s="1">
        <v>3</v>
      </c>
      <c r="N137" s="1">
        <v>4</v>
      </c>
      <c r="O137" s="1">
        <v>5</v>
      </c>
      <c r="P137" s="1">
        <v>5</v>
      </c>
      <c r="Q137" s="1">
        <v>5</v>
      </c>
      <c r="R137" s="1">
        <v>5</v>
      </c>
      <c r="S137" s="1">
        <v>5</v>
      </c>
      <c r="T137" s="1">
        <v>1</v>
      </c>
      <c r="U137" s="1">
        <v>2</v>
      </c>
      <c r="V137" s="1">
        <v>5</v>
      </c>
      <c r="W137" s="1">
        <v>4</v>
      </c>
      <c r="X137" s="1">
        <v>5</v>
      </c>
      <c r="Y137" s="1">
        <v>5</v>
      </c>
      <c r="Z137" s="1">
        <v>5</v>
      </c>
      <c r="AA137" s="1">
        <v>3</v>
      </c>
      <c r="AB137" s="1">
        <v>3</v>
      </c>
      <c r="AC137" s="1">
        <v>5</v>
      </c>
      <c r="AD137" s="1">
        <v>3</v>
      </c>
      <c r="AE137" s="1">
        <v>5</v>
      </c>
      <c r="AF137" s="1">
        <v>4</v>
      </c>
      <c r="AG137" s="1">
        <v>3</v>
      </c>
      <c r="AH137" s="1">
        <v>5</v>
      </c>
      <c r="AI137" s="1">
        <v>5</v>
      </c>
      <c r="AJ137" s="1">
        <v>2</v>
      </c>
      <c r="AK137" s="1">
        <v>4</v>
      </c>
      <c r="AL137" s="1">
        <v>2</v>
      </c>
      <c r="AM137" s="1">
        <v>3</v>
      </c>
      <c r="AN137" s="1">
        <v>5</v>
      </c>
      <c r="AO137" s="1">
        <v>2</v>
      </c>
      <c r="AP137" s="1">
        <v>5</v>
      </c>
      <c r="AQ137" s="1">
        <v>4</v>
      </c>
      <c r="AR137" s="1">
        <v>5</v>
      </c>
      <c r="AS137" s="1">
        <v>3</v>
      </c>
      <c r="AT137" s="1">
        <v>3</v>
      </c>
      <c r="AU137" s="1">
        <v>4</v>
      </c>
      <c r="AV137" s="1">
        <v>4</v>
      </c>
      <c r="AW137" s="1">
        <v>5</v>
      </c>
      <c r="AX137" s="1">
        <v>5</v>
      </c>
      <c r="AY137" s="1">
        <v>5</v>
      </c>
      <c r="AZ137" s="1">
        <v>5</v>
      </c>
      <c r="BA137" s="1">
        <v>5</v>
      </c>
      <c r="BB137" s="1">
        <v>2</v>
      </c>
      <c r="BC137" s="1">
        <v>2</v>
      </c>
      <c r="BD137" s="1">
        <v>5</v>
      </c>
      <c r="BE137" s="1" t="s">
        <v>1778</v>
      </c>
      <c r="BF137" s="1" t="s">
        <v>1782</v>
      </c>
      <c r="BG137" s="1" t="s">
        <v>1783</v>
      </c>
      <c r="BH137" s="1" t="s">
        <v>1780</v>
      </c>
      <c r="BI137" s="1" t="s">
        <v>1781</v>
      </c>
      <c r="BJ137" s="1" t="s">
        <v>1779</v>
      </c>
      <c r="BK137" s="1" t="s">
        <v>151</v>
      </c>
      <c r="BL137" s="1" t="s">
        <v>151</v>
      </c>
      <c r="BM137" s="1" t="s">
        <v>151</v>
      </c>
      <c r="BN137" s="1" t="s">
        <v>931</v>
      </c>
      <c r="BO137" s="1" t="s">
        <v>931</v>
      </c>
      <c r="BP137" s="1" t="s">
        <v>931</v>
      </c>
      <c r="BQ137" s="1" t="s">
        <v>931</v>
      </c>
      <c r="BR137" s="1" t="s">
        <v>151</v>
      </c>
      <c r="BS137" s="1" t="s">
        <v>151</v>
      </c>
      <c r="BT137" s="1" t="s">
        <v>151</v>
      </c>
      <c r="BU137" s="1" t="s">
        <v>931</v>
      </c>
      <c r="BY137" s="1" t="s">
        <v>163</v>
      </c>
      <c r="BZ137" s="1" t="s">
        <v>172</v>
      </c>
      <c r="CA137" s="1" t="s">
        <v>178</v>
      </c>
      <c r="CB137" s="1" t="s">
        <v>184</v>
      </c>
      <c r="CC137" s="1" t="s">
        <v>1911</v>
      </c>
      <c r="CD137" s="1" t="s">
        <v>204</v>
      </c>
      <c r="CE137" s="1" t="s">
        <v>532</v>
      </c>
      <c r="CF137" s="1" t="s">
        <v>211</v>
      </c>
      <c r="CG137" s="1" t="s">
        <v>504</v>
      </c>
    </row>
    <row r="138" spans="1:85" ht="12.75" x14ac:dyDescent="0.2">
      <c r="A138" s="14">
        <v>41998.845589027776</v>
      </c>
      <c r="B138" s="1">
        <v>1</v>
      </c>
      <c r="C138" s="1">
        <v>4</v>
      </c>
      <c r="D138" s="1">
        <v>3</v>
      </c>
      <c r="E138" s="1" t="s">
        <v>5</v>
      </c>
      <c r="F138" s="1">
        <v>5</v>
      </c>
      <c r="G138" s="1">
        <v>1</v>
      </c>
      <c r="H138" s="1">
        <v>4</v>
      </c>
      <c r="I138" s="1">
        <v>3</v>
      </c>
      <c r="J138" s="1">
        <v>5</v>
      </c>
      <c r="K138" s="1">
        <v>1</v>
      </c>
      <c r="L138" s="1">
        <v>1</v>
      </c>
      <c r="M138" s="1">
        <v>3</v>
      </c>
      <c r="N138" s="1">
        <v>1</v>
      </c>
      <c r="O138" s="1">
        <v>3</v>
      </c>
      <c r="P138" s="1">
        <v>4</v>
      </c>
      <c r="Q138" s="1">
        <v>2</v>
      </c>
      <c r="R138" s="1">
        <v>1</v>
      </c>
      <c r="S138" s="1">
        <v>5</v>
      </c>
      <c r="T138" s="1">
        <v>1</v>
      </c>
      <c r="U138" s="1" t="s">
        <v>5</v>
      </c>
      <c r="V138" s="1">
        <v>5</v>
      </c>
      <c r="W138" s="1">
        <v>5</v>
      </c>
      <c r="X138" s="1">
        <v>5</v>
      </c>
      <c r="Y138" s="1">
        <v>5</v>
      </c>
      <c r="Z138" s="1">
        <v>5</v>
      </c>
      <c r="AA138" s="1">
        <v>4</v>
      </c>
      <c r="AB138" s="1">
        <v>5</v>
      </c>
      <c r="AC138" s="1">
        <v>5</v>
      </c>
      <c r="AD138" s="1">
        <v>4</v>
      </c>
      <c r="AE138" s="1">
        <v>5</v>
      </c>
      <c r="AF138" s="1">
        <v>5</v>
      </c>
      <c r="AG138" s="1">
        <v>4</v>
      </c>
      <c r="AH138" s="1">
        <v>5</v>
      </c>
      <c r="AI138" s="1">
        <v>5</v>
      </c>
      <c r="AJ138" s="1">
        <v>1</v>
      </c>
      <c r="AK138" s="1">
        <v>4</v>
      </c>
      <c r="AL138" s="1">
        <v>2</v>
      </c>
      <c r="AM138" s="1" t="s">
        <v>5</v>
      </c>
      <c r="AN138" s="1">
        <v>5</v>
      </c>
      <c r="AO138" s="1">
        <v>2</v>
      </c>
      <c r="AP138" s="1">
        <v>5</v>
      </c>
      <c r="AQ138" s="1">
        <v>4</v>
      </c>
      <c r="AR138" s="1">
        <v>5</v>
      </c>
      <c r="AS138" s="1">
        <v>1</v>
      </c>
      <c r="AT138" s="1">
        <v>2</v>
      </c>
      <c r="AU138" s="1">
        <v>3</v>
      </c>
      <c r="AV138" s="1">
        <v>1</v>
      </c>
      <c r="AW138" s="1">
        <v>3</v>
      </c>
      <c r="AX138" s="1">
        <v>5</v>
      </c>
      <c r="AY138" s="1">
        <v>3</v>
      </c>
      <c r="AZ138" s="1">
        <v>1</v>
      </c>
      <c r="BA138" s="1">
        <v>5</v>
      </c>
      <c r="BB138" s="1">
        <v>2</v>
      </c>
      <c r="BC138" s="1">
        <v>2</v>
      </c>
      <c r="BD138" s="1">
        <v>5</v>
      </c>
      <c r="BE138" s="1" t="s">
        <v>1778</v>
      </c>
      <c r="BF138" s="1" t="s">
        <v>1780</v>
      </c>
      <c r="BG138" s="1" t="s">
        <v>1781</v>
      </c>
      <c r="BH138" s="1" t="s">
        <v>1779</v>
      </c>
      <c r="BI138" s="1" t="s">
        <v>1778</v>
      </c>
      <c r="BJ138" s="1" t="s">
        <v>1778</v>
      </c>
      <c r="BK138" s="1" t="s">
        <v>931</v>
      </c>
      <c r="BL138" s="1" t="s">
        <v>151</v>
      </c>
      <c r="BM138" s="1" t="s">
        <v>151</v>
      </c>
      <c r="BN138" s="1" t="s">
        <v>931</v>
      </c>
      <c r="BO138" s="1" t="s">
        <v>151</v>
      </c>
      <c r="BP138" s="1" t="s">
        <v>931</v>
      </c>
      <c r="BQ138" s="1" t="s">
        <v>931</v>
      </c>
      <c r="BR138" s="1" t="s">
        <v>1785</v>
      </c>
      <c r="BS138" s="1" t="s">
        <v>1785</v>
      </c>
      <c r="BT138" s="1" t="s">
        <v>1785</v>
      </c>
      <c r="BU138" s="1" t="s">
        <v>145</v>
      </c>
      <c r="BY138" s="1" t="s">
        <v>162</v>
      </c>
      <c r="BZ138" s="1" t="s">
        <v>172</v>
      </c>
      <c r="CA138" s="1" t="s">
        <v>1912</v>
      </c>
      <c r="CB138" s="1" t="s">
        <v>184</v>
      </c>
      <c r="CC138" s="1" t="s">
        <v>1913</v>
      </c>
      <c r="CD138" s="1" t="s">
        <v>204</v>
      </c>
      <c r="CE138" s="1" t="s">
        <v>968</v>
      </c>
      <c r="CF138" s="1" t="s">
        <v>208</v>
      </c>
      <c r="CG138" s="1" t="s">
        <v>214</v>
      </c>
    </row>
    <row r="139" spans="1:85" ht="12.75" x14ac:dyDescent="0.2">
      <c r="A139" s="14">
        <v>42001.644827789351</v>
      </c>
      <c r="B139" s="1">
        <v>5</v>
      </c>
      <c r="C139" s="1">
        <v>4</v>
      </c>
      <c r="D139" s="1">
        <v>1</v>
      </c>
      <c r="E139" s="1">
        <v>1</v>
      </c>
      <c r="F139" s="1">
        <v>4</v>
      </c>
      <c r="G139" s="1">
        <v>1</v>
      </c>
      <c r="H139" s="1">
        <v>1</v>
      </c>
      <c r="I139" s="1">
        <v>1</v>
      </c>
      <c r="J139" s="1">
        <v>2</v>
      </c>
      <c r="K139" s="1">
        <v>2</v>
      </c>
      <c r="L139" s="1">
        <v>2</v>
      </c>
      <c r="M139" s="1">
        <v>3</v>
      </c>
      <c r="N139" s="1">
        <v>3</v>
      </c>
      <c r="O139" s="1">
        <v>4</v>
      </c>
      <c r="P139" s="1">
        <v>4</v>
      </c>
      <c r="Q139" s="1">
        <v>4</v>
      </c>
      <c r="R139" s="1">
        <v>1</v>
      </c>
      <c r="S139" s="1">
        <v>3</v>
      </c>
      <c r="T139" s="1">
        <v>1</v>
      </c>
      <c r="U139" s="1">
        <v>3</v>
      </c>
      <c r="V139" s="1">
        <v>5</v>
      </c>
      <c r="W139" s="1">
        <v>4</v>
      </c>
      <c r="X139" s="1">
        <v>2</v>
      </c>
      <c r="Y139" s="1">
        <v>5</v>
      </c>
      <c r="Z139" s="1">
        <v>5</v>
      </c>
      <c r="AA139" s="1">
        <v>4</v>
      </c>
      <c r="AB139" s="1">
        <v>5</v>
      </c>
      <c r="AC139" s="1">
        <v>4</v>
      </c>
      <c r="AD139" s="1">
        <v>2</v>
      </c>
      <c r="AE139" s="1">
        <v>2</v>
      </c>
      <c r="AF139" s="1">
        <v>4</v>
      </c>
      <c r="AG139" s="1">
        <v>3</v>
      </c>
      <c r="AH139" s="1">
        <v>5</v>
      </c>
      <c r="AI139" s="1">
        <v>4</v>
      </c>
      <c r="AJ139" s="1">
        <v>5</v>
      </c>
      <c r="AK139" s="1">
        <v>5</v>
      </c>
      <c r="AL139" s="1">
        <v>2</v>
      </c>
      <c r="AM139" s="1">
        <v>2</v>
      </c>
      <c r="AN139" s="1">
        <v>5</v>
      </c>
      <c r="AO139" s="1">
        <v>1</v>
      </c>
      <c r="AP139" s="1">
        <v>3</v>
      </c>
      <c r="AQ139" s="1">
        <v>1</v>
      </c>
      <c r="AR139" s="1">
        <v>2</v>
      </c>
      <c r="AS139" s="1">
        <v>3</v>
      </c>
      <c r="AT139" s="1">
        <v>2</v>
      </c>
      <c r="AU139" s="1">
        <v>4</v>
      </c>
      <c r="AV139" s="1">
        <v>3</v>
      </c>
      <c r="AW139" s="1">
        <v>5</v>
      </c>
      <c r="AX139" s="1">
        <v>5</v>
      </c>
      <c r="AY139" s="1">
        <v>5</v>
      </c>
      <c r="AZ139" s="1">
        <v>2</v>
      </c>
      <c r="BA139" s="1">
        <v>3</v>
      </c>
      <c r="BB139" s="1">
        <v>1</v>
      </c>
      <c r="BC139" s="1">
        <v>2</v>
      </c>
      <c r="BD139" s="1">
        <v>5</v>
      </c>
      <c r="BE139" s="1" t="s">
        <v>1778</v>
      </c>
      <c r="BF139" s="1" t="s">
        <v>1781</v>
      </c>
      <c r="BG139" s="1" t="s">
        <v>1783</v>
      </c>
      <c r="BH139" s="1" t="s">
        <v>1782</v>
      </c>
      <c r="BI139" s="1" t="s">
        <v>1780</v>
      </c>
      <c r="BJ139" s="1" t="s">
        <v>1779</v>
      </c>
      <c r="BK139" s="1" t="s">
        <v>151</v>
      </c>
      <c r="BL139" s="1" t="s">
        <v>151</v>
      </c>
      <c r="BM139" s="1" t="s">
        <v>151</v>
      </c>
      <c r="BN139" s="1" t="s">
        <v>151</v>
      </c>
      <c r="BO139" s="1" t="s">
        <v>151</v>
      </c>
      <c r="BP139" s="1" t="s">
        <v>151</v>
      </c>
      <c r="BQ139" s="1" t="s">
        <v>151</v>
      </c>
      <c r="BR139" s="1" t="s">
        <v>151</v>
      </c>
      <c r="BS139" s="1" t="s">
        <v>151</v>
      </c>
      <c r="BT139" s="1" t="s">
        <v>151</v>
      </c>
      <c r="BU139" s="1" t="s">
        <v>151</v>
      </c>
      <c r="BV139" s="1" t="s">
        <v>806</v>
      </c>
      <c r="BW139" s="1" t="s">
        <v>1914</v>
      </c>
      <c r="BX139" s="1" t="s">
        <v>1915</v>
      </c>
      <c r="BY139" s="1" t="s">
        <v>162</v>
      </c>
      <c r="BZ139" s="1" t="s">
        <v>171</v>
      </c>
      <c r="CA139" s="1" t="s">
        <v>176</v>
      </c>
      <c r="CB139" s="1" t="s">
        <v>183</v>
      </c>
      <c r="CC139" s="1" t="s">
        <v>1916</v>
      </c>
      <c r="CD139" s="1" t="s">
        <v>155</v>
      </c>
      <c r="CE139" s="1" t="s">
        <v>772</v>
      </c>
      <c r="CF139" s="1" t="s">
        <v>208</v>
      </c>
      <c r="CG139" s="1" t="s">
        <v>214</v>
      </c>
    </row>
    <row r="140" spans="1:85" ht="12.75" x14ac:dyDescent="0.2">
      <c r="A140" s="14">
        <v>42009.4985590625</v>
      </c>
      <c r="B140" s="1">
        <v>2</v>
      </c>
      <c r="C140" s="1">
        <v>1</v>
      </c>
      <c r="D140" s="1">
        <v>1</v>
      </c>
      <c r="E140" s="1">
        <v>3</v>
      </c>
      <c r="F140" s="1">
        <v>1</v>
      </c>
      <c r="G140" s="1">
        <v>1</v>
      </c>
      <c r="H140" s="1">
        <v>3</v>
      </c>
      <c r="I140" s="1">
        <v>1</v>
      </c>
      <c r="J140" s="1">
        <v>4</v>
      </c>
      <c r="K140" s="1">
        <v>5</v>
      </c>
      <c r="L140" s="1">
        <v>3</v>
      </c>
      <c r="M140" s="1">
        <v>3</v>
      </c>
      <c r="N140" s="1">
        <v>5</v>
      </c>
      <c r="O140" s="1">
        <v>5</v>
      </c>
      <c r="P140" s="1">
        <v>5</v>
      </c>
      <c r="Q140" s="1">
        <v>5</v>
      </c>
      <c r="R140" s="1">
        <v>5</v>
      </c>
      <c r="S140" s="1">
        <v>1</v>
      </c>
      <c r="T140" s="1">
        <v>2</v>
      </c>
      <c r="U140" s="1">
        <v>3</v>
      </c>
      <c r="V140" s="1">
        <v>4</v>
      </c>
      <c r="W140" s="1">
        <v>1</v>
      </c>
      <c r="X140" s="1">
        <v>3</v>
      </c>
      <c r="Y140" s="1">
        <v>3</v>
      </c>
      <c r="Z140" s="1">
        <v>5</v>
      </c>
      <c r="AA140" s="1">
        <v>4</v>
      </c>
      <c r="AB140" s="1">
        <v>2</v>
      </c>
      <c r="AC140" s="1">
        <v>1</v>
      </c>
      <c r="AD140" s="1">
        <v>4</v>
      </c>
      <c r="AE140" s="1">
        <v>1</v>
      </c>
      <c r="AF140" s="1">
        <v>1</v>
      </c>
      <c r="AG140" s="1">
        <v>4</v>
      </c>
      <c r="AH140" s="1">
        <v>1</v>
      </c>
      <c r="AI140" s="1">
        <v>4</v>
      </c>
      <c r="AJ140" s="1">
        <v>1</v>
      </c>
      <c r="AK140" s="1">
        <v>1</v>
      </c>
      <c r="AL140" s="1">
        <v>2</v>
      </c>
      <c r="AM140" s="1">
        <v>3</v>
      </c>
      <c r="AN140" s="1">
        <v>2</v>
      </c>
      <c r="AO140" s="1">
        <v>1</v>
      </c>
      <c r="AP140" s="1">
        <v>1</v>
      </c>
      <c r="AQ140" s="1">
        <v>1</v>
      </c>
      <c r="AR140" s="1">
        <v>4</v>
      </c>
      <c r="AS140" s="1">
        <v>5</v>
      </c>
      <c r="AT140" s="1">
        <v>3</v>
      </c>
      <c r="AU140" s="1">
        <v>4</v>
      </c>
      <c r="AV140" s="1">
        <v>5</v>
      </c>
      <c r="AW140" s="1">
        <v>5</v>
      </c>
      <c r="AX140" s="1">
        <v>5</v>
      </c>
      <c r="AY140" s="1">
        <v>5</v>
      </c>
      <c r="AZ140" s="1">
        <v>5</v>
      </c>
      <c r="BA140" s="1">
        <v>1</v>
      </c>
      <c r="BB140" s="1">
        <v>2</v>
      </c>
      <c r="BC140" s="1">
        <v>3</v>
      </c>
      <c r="BD140" s="1">
        <v>3</v>
      </c>
      <c r="BE140" s="1" t="s">
        <v>1778</v>
      </c>
      <c r="BF140" s="1" t="s">
        <v>1779</v>
      </c>
      <c r="BG140" s="1" t="s">
        <v>1781</v>
      </c>
      <c r="BH140" s="1" t="s">
        <v>1783</v>
      </c>
      <c r="BI140" s="1" t="s">
        <v>1780</v>
      </c>
      <c r="BJ140" s="1" t="s">
        <v>1782</v>
      </c>
      <c r="BK140" s="1" t="s">
        <v>151</v>
      </c>
      <c r="BL140" s="1" t="s">
        <v>151</v>
      </c>
      <c r="BM140" s="1" t="s">
        <v>5</v>
      </c>
      <c r="BN140" s="1" t="s">
        <v>151</v>
      </c>
      <c r="BO140" s="1" t="s">
        <v>151</v>
      </c>
      <c r="BP140" s="1" t="s">
        <v>931</v>
      </c>
      <c r="BQ140" s="1" t="s">
        <v>5</v>
      </c>
      <c r="BR140" s="1" t="s">
        <v>5</v>
      </c>
      <c r="BS140" s="1" t="s">
        <v>5</v>
      </c>
      <c r="BT140" s="1" t="s">
        <v>5</v>
      </c>
      <c r="BU140" s="1" t="s">
        <v>151</v>
      </c>
      <c r="BV140" s="1" t="s">
        <v>1486</v>
      </c>
      <c r="BW140" s="1" t="s">
        <v>923</v>
      </c>
      <c r="BX140" s="1" t="s">
        <v>1495</v>
      </c>
      <c r="BY140" s="1" t="s">
        <v>162</v>
      </c>
      <c r="BZ140" s="1" t="s">
        <v>170</v>
      </c>
      <c r="CA140" s="1" t="s">
        <v>177</v>
      </c>
      <c r="CB140" s="1" t="s">
        <v>184</v>
      </c>
      <c r="CC140" s="1" t="s">
        <v>673</v>
      </c>
      <c r="CD140" s="1" t="s">
        <v>202</v>
      </c>
      <c r="CE140" s="1" t="s">
        <v>155</v>
      </c>
      <c r="CF140" s="1" t="s">
        <v>208</v>
      </c>
      <c r="CG140" s="1" t="s">
        <v>214</v>
      </c>
    </row>
    <row r="141" spans="1:85" ht="12.75" x14ac:dyDescent="0.2">
      <c r="A141" s="14">
        <v>42009.544989745373</v>
      </c>
      <c r="B141" s="1">
        <v>1</v>
      </c>
      <c r="C141" s="1">
        <v>1</v>
      </c>
      <c r="D141" s="1">
        <v>4</v>
      </c>
      <c r="E141" s="1">
        <v>1</v>
      </c>
      <c r="F141" s="1">
        <v>3</v>
      </c>
      <c r="G141" s="1">
        <v>4</v>
      </c>
      <c r="H141" s="1">
        <v>4</v>
      </c>
      <c r="I141" s="1">
        <v>2</v>
      </c>
      <c r="J141" s="1">
        <v>1</v>
      </c>
      <c r="K141" s="1">
        <v>2</v>
      </c>
      <c r="L141" s="1">
        <v>1</v>
      </c>
      <c r="M141" s="1">
        <v>3</v>
      </c>
      <c r="N141" s="1">
        <v>1</v>
      </c>
      <c r="O141" s="1">
        <v>1</v>
      </c>
      <c r="P141" s="1">
        <v>1</v>
      </c>
      <c r="Q141" s="1">
        <v>2</v>
      </c>
      <c r="R141" s="1">
        <v>4</v>
      </c>
      <c r="S141" s="1">
        <v>4</v>
      </c>
      <c r="T141" s="1">
        <v>2</v>
      </c>
      <c r="U141" s="1">
        <v>2</v>
      </c>
      <c r="V141" s="1">
        <v>5</v>
      </c>
      <c r="W141" s="1">
        <v>1</v>
      </c>
      <c r="X141" s="1">
        <v>1</v>
      </c>
      <c r="Y141" s="1">
        <v>4</v>
      </c>
      <c r="Z141" s="1">
        <v>1</v>
      </c>
      <c r="AA141" s="1">
        <v>4</v>
      </c>
      <c r="AB141" s="1">
        <v>1</v>
      </c>
      <c r="AC141" s="1">
        <v>2</v>
      </c>
      <c r="AD141" s="1">
        <v>2</v>
      </c>
      <c r="AE141" s="1">
        <v>3</v>
      </c>
      <c r="AF141" s="1">
        <v>3</v>
      </c>
      <c r="AG141" s="1">
        <v>1</v>
      </c>
      <c r="AH141" s="1">
        <v>4</v>
      </c>
      <c r="AI141" s="1">
        <v>4</v>
      </c>
      <c r="AJ141" s="1">
        <v>1</v>
      </c>
      <c r="AK141" s="1">
        <v>4</v>
      </c>
      <c r="AL141" s="1">
        <v>4</v>
      </c>
      <c r="AM141" s="1">
        <v>1</v>
      </c>
      <c r="AN141" s="1">
        <v>5</v>
      </c>
      <c r="AO141" s="1">
        <v>2</v>
      </c>
      <c r="AP141" s="1">
        <v>4</v>
      </c>
      <c r="AQ141" s="1">
        <v>3</v>
      </c>
      <c r="AR141" s="1">
        <v>1</v>
      </c>
      <c r="AS141" s="1">
        <v>3</v>
      </c>
      <c r="AT141" s="1">
        <v>2</v>
      </c>
      <c r="AU141" s="1">
        <v>2</v>
      </c>
      <c r="AV141" s="1">
        <v>1</v>
      </c>
      <c r="AW141" s="1">
        <v>4</v>
      </c>
      <c r="AX141" s="1">
        <v>1</v>
      </c>
      <c r="AY141" s="1">
        <v>2</v>
      </c>
      <c r="AZ141" s="1">
        <v>4</v>
      </c>
      <c r="BA141" s="1">
        <v>5</v>
      </c>
      <c r="BB141" s="1">
        <v>1</v>
      </c>
      <c r="BC141" s="1">
        <v>4</v>
      </c>
      <c r="BD141" s="1">
        <v>5</v>
      </c>
      <c r="BE141" s="1" t="s">
        <v>1780</v>
      </c>
      <c r="BF141" s="1" t="s">
        <v>1778</v>
      </c>
      <c r="BG141" s="1" t="s">
        <v>1782</v>
      </c>
      <c r="BH141" s="1" t="s">
        <v>1779</v>
      </c>
      <c r="BI141" s="1" t="s">
        <v>1781</v>
      </c>
      <c r="BJ141" s="1" t="s">
        <v>1783</v>
      </c>
      <c r="BK141" s="1" t="s">
        <v>1785</v>
      </c>
      <c r="BL141" s="1" t="s">
        <v>151</v>
      </c>
      <c r="BM141" s="1" t="s">
        <v>151</v>
      </c>
      <c r="BN141" s="1" t="s">
        <v>151</v>
      </c>
      <c r="BO141" s="1" t="s">
        <v>151</v>
      </c>
      <c r="BP141" s="1" t="s">
        <v>151</v>
      </c>
      <c r="BQ141" s="1" t="s">
        <v>1785</v>
      </c>
      <c r="BR141" s="1" t="s">
        <v>1785</v>
      </c>
      <c r="BS141" s="1" t="s">
        <v>1785</v>
      </c>
      <c r="BT141" s="1" t="s">
        <v>1785</v>
      </c>
      <c r="BU141" s="1" t="s">
        <v>931</v>
      </c>
      <c r="BY141" s="1" t="s">
        <v>162</v>
      </c>
      <c r="BZ141" s="1" t="s">
        <v>170</v>
      </c>
      <c r="CA141" s="1" t="s">
        <v>181</v>
      </c>
      <c r="CB141" s="1" t="s">
        <v>183</v>
      </c>
      <c r="CC141" s="1" t="s">
        <v>1854</v>
      </c>
      <c r="CD141" s="1" t="s">
        <v>204</v>
      </c>
      <c r="CE141" s="1" t="s">
        <v>1664</v>
      </c>
      <c r="CF141" s="1" t="s">
        <v>208</v>
      </c>
      <c r="CG141" s="1" t="s">
        <v>214</v>
      </c>
    </row>
    <row r="142" spans="1:85" ht="12.75" x14ac:dyDescent="0.2">
      <c r="A142" s="14">
        <v>42009.549045185187</v>
      </c>
      <c r="B142" s="1">
        <v>3</v>
      </c>
      <c r="C142" s="1">
        <v>5</v>
      </c>
      <c r="D142" s="1">
        <v>5</v>
      </c>
      <c r="E142" s="1">
        <v>3</v>
      </c>
      <c r="F142" s="1">
        <v>5</v>
      </c>
      <c r="G142" s="1">
        <v>4</v>
      </c>
      <c r="H142" s="1">
        <v>3</v>
      </c>
      <c r="I142" s="1">
        <v>4</v>
      </c>
      <c r="J142" s="1">
        <v>2</v>
      </c>
      <c r="K142" s="1">
        <v>5</v>
      </c>
      <c r="L142" s="1">
        <v>3</v>
      </c>
      <c r="M142" s="1">
        <v>3</v>
      </c>
      <c r="N142" s="1">
        <v>3</v>
      </c>
      <c r="O142" s="1">
        <v>5</v>
      </c>
      <c r="P142" s="1">
        <v>4</v>
      </c>
      <c r="Q142" s="1">
        <v>4</v>
      </c>
      <c r="R142" s="1">
        <v>3</v>
      </c>
      <c r="S142" s="1">
        <v>5</v>
      </c>
      <c r="T142" s="1">
        <v>3</v>
      </c>
      <c r="U142" s="1">
        <v>5</v>
      </c>
      <c r="V142" s="1">
        <v>5</v>
      </c>
      <c r="W142" s="1">
        <v>5</v>
      </c>
      <c r="X142" s="1">
        <v>4</v>
      </c>
      <c r="Y142" s="1">
        <v>5</v>
      </c>
      <c r="Z142" s="1">
        <v>4</v>
      </c>
      <c r="AA142" s="1">
        <v>3</v>
      </c>
      <c r="AB142" s="1">
        <v>5</v>
      </c>
      <c r="AC142" s="1">
        <v>5</v>
      </c>
      <c r="AD142" s="1">
        <v>4</v>
      </c>
      <c r="AE142" s="1">
        <v>3</v>
      </c>
      <c r="AF142" s="1">
        <v>5</v>
      </c>
      <c r="AG142" s="1">
        <v>5</v>
      </c>
      <c r="AH142" s="1">
        <v>4</v>
      </c>
      <c r="AI142" s="1">
        <v>5</v>
      </c>
      <c r="AJ142" s="1">
        <v>3</v>
      </c>
      <c r="AK142" s="1">
        <v>5</v>
      </c>
      <c r="AL142" s="1">
        <v>5</v>
      </c>
      <c r="AM142" s="1">
        <v>4</v>
      </c>
      <c r="AN142" s="1">
        <v>5</v>
      </c>
      <c r="AO142" s="1">
        <v>4</v>
      </c>
      <c r="AP142" s="1">
        <v>4</v>
      </c>
      <c r="AQ142" s="1">
        <v>5</v>
      </c>
      <c r="AR142" s="1">
        <v>3</v>
      </c>
      <c r="AS142" s="1">
        <v>5</v>
      </c>
      <c r="AT142" s="1">
        <v>3</v>
      </c>
      <c r="AU142" s="1">
        <v>3</v>
      </c>
      <c r="AV142" s="1">
        <v>3</v>
      </c>
      <c r="AW142" s="1">
        <v>5</v>
      </c>
      <c r="AX142" s="1">
        <v>5</v>
      </c>
      <c r="AY142" s="1">
        <v>4</v>
      </c>
      <c r="AZ142" s="1">
        <v>3</v>
      </c>
      <c r="BA142" s="1">
        <v>5</v>
      </c>
      <c r="BB142" s="1">
        <v>3</v>
      </c>
      <c r="BC142" s="1">
        <v>4</v>
      </c>
      <c r="BD142" s="1">
        <v>5</v>
      </c>
      <c r="BE142" s="1" t="s">
        <v>1778</v>
      </c>
      <c r="BF142" s="1" t="s">
        <v>1781</v>
      </c>
      <c r="BG142" s="1" t="s">
        <v>1780</v>
      </c>
      <c r="BH142" s="1" t="s">
        <v>1783</v>
      </c>
      <c r="BI142" s="1" t="s">
        <v>1779</v>
      </c>
      <c r="BJ142" s="1" t="s">
        <v>1782</v>
      </c>
      <c r="BK142" s="1" t="s">
        <v>151</v>
      </c>
      <c r="BL142" s="1" t="s">
        <v>151</v>
      </c>
      <c r="BM142" s="1" t="s">
        <v>151</v>
      </c>
      <c r="BN142" s="1" t="s">
        <v>151</v>
      </c>
      <c r="BO142" s="1" t="s">
        <v>151</v>
      </c>
      <c r="BP142" s="1" t="s">
        <v>151</v>
      </c>
      <c r="BQ142" s="1" t="s">
        <v>1485</v>
      </c>
      <c r="BR142" s="1" t="s">
        <v>1485</v>
      </c>
      <c r="BS142" s="1" t="s">
        <v>1485</v>
      </c>
      <c r="BT142" s="1" t="s">
        <v>1485</v>
      </c>
      <c r="BU142" s="1" t="s">
        <v>151</v>
      </c>
      <c r="BV142" s="1" t="s">
        <v>150</v>
      </c>
      <c r="BW142" s="1" t="s">
        <v>1650</v>
      </c>
      <c r="BX142" s="1" t="s">
        <v>1495</v>
      </c>
      <c r="BY142" s="1" t="s">
        <v>163</v>
      </c>
      <c r="BZ142" s="1" t="s">
        <v>170</v>
      </c>
      <c r="CA142" s="1" t="s">
        <v>176</v>
      </c>
      <c r="CB142" s="1" t="s">
        <v>183</v>
      </c>
      <c r="CC142" s="1" t="s">
        <v>1917</v>
      </c>
      <c r="CD142" s="1" t="s">
        <v>204</v>
      </c>
      <c r="CE142" s="1" t="s">
        <v>968</v>
      </c>
      <c r="CF142" s="1" t="s">
        <v>208</v>
      </c>
      <c r="CG142" s="1" t="s">
        <v>214</v>
      </c>
    </row>
    <row r="143" spans="1:85" ht="12.75" x14ac:dyDescent="0.2">
      <c r="A143" s="14">
        <v>42009.566577372687</v>
      </c>
      <c r="B143" s="1">
        <v>1</v>
      </c>
      <c r="C143" s="1">
        <v>5</v>
      </c>
      <c r="D143" s="1">
        <v>1</v>
      </c>
      <c r="E143" s="1">
        <v>1</v>
      </c>
      <c r="F143" s="1">
        <v>2</v>
      </c>
      <c r="G143" s="1">
        <v>5</v>
      </c>
      <c r="H143" s="1">
        <v>5</v>
      </c>
      <c r="I143" s="1">
        <v>5</v>
      </c>
      <c r="J143" s="1">
        <v>3</v>
      </c>
      <c r="K143" s="1">
        <v>2</v>
      </c>
      <c r="L143" s="1">
        <v>5</v>
      </c>
      <c r="M143" s="1">
        <v>5</v>
      </c>
      <c r="N143" s="1">
        <v>2</v>
      </c>
      <c r="O143" s="1">
        <v>5</v>
      </c>
      <c r="P143" s="1">
        <v>1</v>
      </c>
      <c r="Q143" s="1">
        <v>2</v>
      </c>
      <c r="R143" s="1">
        <v>3</v>
      </c>
      <c r="S143" s="1">
        <v>4</v>
      </c>
      <c r="T143" s="1">
        <v>2</v>
      </c>
      <c r="U143" s="1">
        <v>2</v>
      </c>
      <c r="V143" s="1">
        <v>5</v>
      </c>
      <c r="W143" s="1">
        <v>5</v>
      </c>
      <c r="X143" s="1">
        <v>3</v>
      </c>
      <c r="Y143" s="1">
        <v>2</v>
      </c>
      <c r="Z143" s="1">
        <v>3</v>
      </c>
      <c r="AA143" s="1">
        <v>3</v>
      </c>
      <c r="AB143" s="1">
        <v>4</v>
      </c>
      <c r="AC143" s="1">
        <v>5</v>
      </c>
      <c r="AD143" s="1">
        <v>2</v>
      </c>
      <c r="AE143" s="1">
        <v>4</v>
      </c>
      <c r="AF143" s="1">
        <v>2</v>
      </c>
      <c r="AG143" s="1">
        <v>3</v>
      </c>
      <c r="AH143" s="1">
        <v>5</v>
      </c>
      <c r="AI143" s="1">
        <v>2</v>
      </c>
      <c r="AJ143" s="1">
        <v>2</v>
      </c>
      <c r="AK143" s="1">
        <v>5</v>
      </c>
      <c r="AL143" s="1">
        <v>2</v>
      </c>
      <c r="AM143" s="1">
        <v>3</v>
      </c>
      <c r="AN143" s="1">
        <v>3</v>
      </c>
      <c r="AO143" s="1">
        <v>5</v>
      </c>
      <c r="AP143" s="1">
        <v>5</v>
      </c>
      <c r="AQ143" s="1">
        <v>5</v>
      </c>
      <c r="AR143" s="1">
        <v>4</v>
      </c>
      <c r="AS143" s="1">
        <v>5</v>
      </c>
      <c r="AT143" s="1">
        <v>5</v>
      </c>
      <c r="AU143" s="1">
        <v>5</v>
      </c>
      <c r="AV143" s="1">
        <v>2</v>
      </c>
      <c r="AW143" s="1">
        <v>5</v>
      </c>
      <c r="AX143" s="1">
        <v>2</v>
      </c>
      <c r="AY143" s="1">
        <v>3</v>
      </c>
      <c r="AZ143" s="1">
        <v>4</v>
      </c>
      <c r="BA143" s="1">
        <v>3</v>
      </c>
      <c r="BB143" s="1">
        <v>4</v>
      </c>
      <c r="BC143" s="1">
        <v>2</v>
      </c>
      <c r="BD143" s="1">
        <v>5</v>
      </c>
      <c r="BE143" s="1" t="s">
        <v>1778</v>
      </c>
      <c r="BF143" s="1" t="s">
        <v>1779</v>
      </c>
      <c r="BG143" s="1" t="s">
        <v>1783</v>
      </c>
      <c r="BH143" s="1" t="s">
        <v>1782</v>
      </c>
      <c r="BI143" s="1" t="s">
        <v>1781</v>
      </c>
      <c r="BJ143" s="1" t="s">
        <v>1780</v>
      </c>
      <c r="BK143" s="1" t="s">
        <v>1785</v>
      </c>
      <c r="BL143" s="1" t="s">
        <v>1785</v>
      </c>
      <c r="BM143" s="1" t="s">
        <v>1785</v>
      </c>
      <c r="BN143" s="1" t="s">
        <v>1785</v>
      </c>
      <c r="BO143" s="1" t="s">
        <v>151</v>
      </c>
      <c r="BP143" s="1" t="s">
        <v>1785</v>
      </c>
      <c r="BQ143" s="1" t="s">
        <v>1785</v>
      </c>
      <c r="BR143" s="1" t="s">
        <v>1785</v>
      </c>
      <c r="BS143" s="1" t="s">
        <v>1785</v>
      </c>
      <c r="BT143" s="1" t="s">
        <v>1785</v>
      </c>
      <c r="BU143" s="1" t="s">
        <v>151</v>
      </c>
      <c r="BV143" s="1" t="s">
        <v>1594</v>
      </c>
      <c r="BW143" s="1" t="s">
        <v>1488</v>
      </c>
      <c r="BX143" s="1" t="s">
        <v>1495</v>
      </c>
      <c r="BY143" s="1" t="s">
        <v>163</v>
      </c>
      <c r="BZ143" s="1" t="s">
        <v>171</v>
      </c>
      <c r="CA143" s="1" t="s">
        <v>176</v>
      </c>
      <c r="CB143" s="1" t="s">
        <v>183</v>
      </c>
      <c r="CC143" s="1" t="s">
        <v>1918</v>
      </c>
      <c r="CD143" s="1" t="s">
        <v>192</v>
      </c>
      <c r="CE143" s="1" t="s">
        <v>628</v>
      </c>
      <c r="CF143" s="1" t="s">
        <v>208</v>
      </c>
      <c r="CG143" s="1" t="s">
        <v>214</v>
      </c>
    </row>
    <row r="144" spans="1:85" ht="12.75" x14ac:dyDescent="0.2">
      <c r="A144" s="14">
        <v>42010.412793715281</v>
      </c>
      <c r="B144" s="1">
        <v>4</v>
      </c>
      <c r="C144" s="1">
        <v>5</v>
      </c>
      <c r="D144" s="1">
        <v>4</v>
      </c>
      <c r="E144" s="1">
        <v>4</v>
      </c>
      <c r="F144" s="1">
        <v>5</v>
      </c>
      <c r="G144" s="1">
        <v>1</v>
      </c>
      <c r="H144" s="1">
        <v>4</v>
      </c>
      <c r="I144" s="1">
        <v>2</v>
      </c>
      <c r="J144" s="1">
        <v>1</v>
      </c>
      <c r="K144" s="1">
        <v>1</v>
      </c>
      <c r="L144" s="1">
        <v>4</v>
      </c>
      <c r="M144" s="1">
        <v>3</v>
      </c>
      <c r="N144" s="1">
        <v>2</v>
      </c>
      <c r="O144" s="1">
        <v>5</v>
      </c>
      <c r="P144" s="1">
        <v>5</v>
      </c>
      <c r="Q144" s="1">
        <v>4</v>
      </c>
      <c r="R144" s="1">
        <v>4</v>
      </c>
      <c r="S144" s="1">
        <v>3</v>
      </c>
      <c r="T144" s="1">
        <v>4</v>
      </c>
      <c r="U144" s="1">
        <v>2</v>
      </c>
      <c r="V144" s="1">
        <v>4</v>
      </c>
      <c r="W144" s="1">
        <v>5</v>
      </c>
      <c r="X144" s="1">
        <v>3</v>
      </c>
      <c r="Y144" s="1">
        <v>5</v>
      </c>
      <c r="Z144" s="1">
        <v>5</v>
      </c>
      <c r="AA144" s="1">
        <v>5</v>
      </c>
      <c r="AB144" s="1">
        <v>4</v>
      </c>
      <c r="AC144" s="1">
        <v>2</v>
      </c>
      <c r="AD144" s="1">
        <v>5</v>
      </c>
      <c r="AE144" s="1">
        <v>2</v>
      </c>
      <c r="AF144" s="1">
        <v>5</v>
      </c>
      <c r="AG144" s="1">
        <v>4</v>
      </c>
      <c r="AH144" s="1">
        <v>4</v>
      </c>
      <c r="AI144" s="1">
        <v>2</v>
      </c>
      <c r="AJ144" s="1">
        <v>5</v>
      </c>
      <c r="AK144" s="1">
        <v>5</v>
      </c>
      <c r="AL144" s="1">
        <v>5</v>
      </c>
      <c r="AM144" s="1">
        <v>5</v>
      </c>
      <c r="AN144" s="1">
        <v>5</v>
      </c>
      <c r="AO144" s="1">
        <v>2</v>
      </c>
      <c r="AP144" s="1">
        <v>5</v>
      </c>
      <c r="AQ144" s="1">
        <v>5</v>
      </c>
      <c r="AR144" s="1">
        <v>3</v>
      </c>
      <c r="AS144" s="1">
        <v>4</v>
      </c>
      <c r="AT144" s="1">
        <v>5</v>
      </c>
      <c r="AU144" s="1">
        <v>3</v>
      </c>
      <c r="AV144" s="1">
        <v>3</v>
      </c>
      <c r="AW144" s="1">
        <v>5</v>
      </c>
      <c r="AX144" s="1">
        <v>5</v>
      </c>
      <c r="AY144" s="1">
        <v>5</v>
      </c>
      <c r="AZ144" s="1">
        <v>5</v>
      </c>
      <c r="BA144" s="1">
        <v>5</v>
      </c>
      <c r="BB144" s="1">
        <v>5</v>
      </c>
      <c r="BC144" s="1">
        <v>3</v>
      </c>
      <c r="BD144" s="1">
        <v>5</v>
      </c>
      <c r="BE144" s="1" t="s">
        <v>1778</v>
      </c>
      <c r="BF144" s="1" t="s">
        <v>1779</v>
      </c>
      <c r="BG144" s="1" t="s">
        <v>1783</v>
      </c>
      <c r="BH144" s="1" t="s">
        <v>1782</v>
      </c>
      <c r="BI144" s="1" t="s">
        <v>1780</v>
      </c>
      <c r="BJ144" s="1" t="s">
        <v>1781</v>
      </c>
      <c r="BK144" s="1" t="s">
        <v>151</v>
      </c>
      <c r="BL144" s="1" t="s">
        <v>1785</v>
      </c>
      <c r="BM144" s="1" t="s">
        <v>1785</v>
      </c>
      <c r="BN144" s="1" t="s">
        <v>151</v>
      </c>
      <c r="BO144" s="1" t="s">
        <v>151</v>
      </c>
      <c r="BP144" s="1" t="s">
        <v>1785</v>
      </c>
      <c r="BQ144" s="1" t="s">
        <v>151</v>
      </c>
      <c r="BR144" s="1" t="s">
        <v>151</v>
      </c>
      <c r="BS144" s="1" t="s">
        <v>151</v>
      </c>
      <c r="BT144" s="1" t="s">
        <v>151</v>
      </c>
      <c r="BU144" s="1" t="s">
        <v>145</v>
      </c>
      <c r="BY144" s="1" t="s">
        <v>162</v>
      </c>
      <c r="BZ144" s="1" t="s">
        <v>171</v>
      </c>
      <c r="CA144" s="1" t="s">
        <v>176</v>
      </c>
      <c r="CB144" s="1" t="s">
        <v>183</v>
      </c>
      <c r="CC144" s="1" t="s">
        <v>1919</v>
      </c>
      <c r="CF144" s="1" t="s">
        <v>535</v>
      </c>
      <c r="CG144" s="1" t="s">
        <v>159</v>
      </c>
    </row>
    <row r="145" spans="1:85" ht="12.75" x14ac:dyDescent="0.2">
      <c r="A145" s="14">
        <v>42010.665735868053</v>
      </c>
      <c r="B145" s="1">
        <v>3</v>
      </c>
      <c r="C145" s="1">
        <v>3</v>
      </c>
      <c r="D145" s="1">
        <v>4</v>
      </c>
      <c r="E145" s="1">
        <v>2</v>
      </c>
      <c r="F145" s="1">
        <v>4</v>
      </c>
      <c r="G145" s="1">
        <v>4</v>
      </c>
      <c r="H145" s="1">
        <v>4</v>
      </c>
      <c r="I145" s="1">
        <v>4</v>
      </c>
      <c r="J145" s="1">
        <v>3</v>
      </c>
      <c r="K145" s="1">
        <v>2</v>
      </c>
      <c r="L145" s="1">
        <v>4</v>
      </c>
      <c r="M145" s="1">
        <v>4</v>
      </c>
      <c r="N145" s="1">
        <v>2</v>
      </c>
      <c r="O145" s="1">
        <v>2</v>
      </c>
      <c r="P145" s="1">
        <v>4</v>
      </c>
      <c r="Q145" s="1">
        <v>3</v>
      </c>
      <c r="R145" s="1">
        <v>3</v>
      </c>
      <c r="S145" s="1">
        <v>2</v>
      </c>
      <c r="T145" s="1">
        <v>1</v>
      </c>
      <c r="U145" s="1">
        <v>3</v>
      </c>
      <c r="V145" s="1">
        <v>4</v>
      </c>
      <c r="W145" s="1">
        <v>4</v>
      </c>
      <c r="X145" s="1">
        <v>4</v>
      </c>
      <c r="Y145" s="1">
        <v>4</v>
      </c>
      <c r="Z145" s="1">
        <v>4</v>
      </c>
      <c r="AA145" s="1">
        <v>4</v>
      </c>
      <c r="AB145" s="1">
        <v>5</v>
      </c>
      <c r="AC145" s="1">
        <v>3</v>
      </c>
      <c r="AD145" s="1">
        <v>5</v>
      </c>
      <c r="AE145" s="1">
        <v>3</v>
      </c>
      <c r="AF145" s="1">
        <v>5</v>
      </c>
      <c r="AG145" s="1">
        <v>5</v>
      </c>
      <c r="AH145" s="1">
        <v>4</v>
      </c>
      <c r="AI145" s="1">
        <v>4</v>
      </c>
      <c r="AJ145" s="1">
        <v>3</v>
      </c>
      <c r="AK145" s="1">
        <v>3</v>
      </c>
      <c r="AL145" s="1">
        <v>5</v>
      </c>
      <c r="AM145" s="1">
        <v>3</v>
      </c>
      <c r="AN145" s="1">
        <v>5</v>
      </c>
      <c r="AO145" s="1">
        <v>5</v>
      </c>
      <c r="AP145" s="1">
        <v>4</v>
      </c>
      <c r="AQ145" s="1">
        <v>4</v>
      </c>
      <c r="AR145" s="1">
        <v>4</v>
      </c>
      <c r="AS145" s="1">
        <v>5</v>
      </c>
      <c r="AT145" s="1">
        <v>5</v>
      </c>
      <c r="AU145" s="1">
        <v>4</v>
      </c>
      <c r="AV145" s="1">
        <v>2</v>
      </c>
      <c r="AW145" s="1">
        <v>3</v>
      </c>
      <c r="AX145" s="1">
        <v>5</v>
      </c>
      <c r="AY145" s="1">
        <v>4</v>
      </c>
      <c r="AZ145" s="1">
        <v>2</v>
      </c>
      <c r="BA145" s="1">
        <v>3</v>
      </c>
      <c r="BB145" s="1">
        <v>3</v>
      </c>
      <c r="BC145" s="1">
        <v>2</v>
      </c>
      <c r="BD145" s="1">
        <v>5</v>
      </c>
      <c r="BE145" s="1" t="s">
        <v>1783</v>
      </c>
      <c r="BF145" s="1" t="s">
        <v>1782</v>
      </c>
      <c r="BG145" s="1" t="s">
        <v>1779</v>
      </c>
      <c r="BH145" s="1" t="s">
        <v>1781</v>
      </c>
      <c r="BI145" s="1" t="s">
        <v>1778</v>
      </c>
      <c r="BJ145" s="1" t="s">
        <v>1780</v>
      </c>
      <c r="BK145" s="1" t="s">
        <v>151</v>
      </c>
      <c r="BL145" s="1" t="s">
        <v>151</v>
      </c>
      <c r="BM145" s="1" t="s">
        <v>1785</v>
      </c>
      <c r="BN145" s="1" t="s">
        <v>151</v>
      </c>
      <c r="BO145" s="1" t="s">
        <v>1785</v>
      </c>
      <c r="BP145" s="1" t="s">
        <v>1785</v>
      </c>
      <c r="BQ145" s="1" t="s">
        <v>1785</v>
      </c>
      <c r="BR145" s="1" t="s">
        <v>1785</v>
      </c>
      <c r="BS145" s="1" t="s">
        <v>1785</v>
      </c>
      <c r="BT145" s="1" t="s">
        <v>1785</v>
      </c>
      <c r="BU145" s="1" t="s">
        <v>151</v>
      </c>
      <c r="BV145" s="1" t="s">
        <v>150</v>
      </c>
      <c r="BX145" s="1" t="s">
        <v>1495</v>
      </c>
      <c r="BY145" s="1" t="s">
        <v>163</v>
      </c>
      <c r="BZ145" s="1" t="s">
        <v>171</v>
      </c>
      <c r="CA145" s="1" t="s">
        <v>177</v>
      </c>
      <c r="CB145" s="1" t="s">
        <v>183</v>
      </c>
      <c r="CC145" s="1" t="s">
        <v>1920</v>
      </c>
      <c r="CD145" s="1" t="s">
        <v>202</v>
      </c>
      <c r="CE145" s="1" t="s">
        <v>915</v>
      </c>
      <c r="CF145" s="1" t="s">
        <v>208</v>
      </c>
      <c r="CG145" s="1" t="s">
        <v>214</v>
      </c>
    </row>
    <row r="146" spans="1:85" ht="12.75" x14ac:dyDescent="0.2">
      <c r="A146" s="14">
        <v>42010.665955428238</v>
      </c>
      <c r="B146" s="1">
        <v>5</v>
      </c>
      <c r="C146" s="1">
        <v>5</v>
      </c>
      <c r="D146" s="1">
        <v>3</v>
      </c>
      <c r="E146" s="1">
        <v>1</v>
      </c>
      <c r="F146" s="1">
        <v>5</v>
      </c>
      <c r="G146" s="1">
        <v>2</v>
      </c>
      <c r="H146" s="1">
        <v>2</v>
      </c>
      <c r="I146" s="1">
        <v>2</v>
      </c>
      <c r="J146" s="1">
        <v>5</v>
      </c>
      <c r="K146" s="1">
        <v>2</v>
      </c>
      <c r="L146" s="1">
        <v>5</v>
      </c>
      <c r="M146" s="1">
        <v>3</v>
      </c>
      <c r="N146" s="1">
        <v>4</v>
      </c>
      <c r="O146" s="1">
        <v>3</v>
      </c>
      <c r="P146" s="1">
        <v>2</v>
      </c>
      <c r="Q146" s="1">
        <v>5</v>
      </c>
      <c r="R146" s="1">
        <v>5</v>
      </c>
      <c r="S146" s="1">
        <v>2</v>
      </c>
      <c r="T146" s="1">
        <v>1</v>
      </c>
      <c r="U146" s="1">
        <v>1</v>
      </c>
      <c r="V146" s="1">
        <v>5</v>
      </c>
      <c r="W146" s="1">
        <v>5</v>
      </c>
      <c r="X146" s="1">
        <v>3</v>
      </c>
      <c r="Y146" s="1">
        <v>4</v>
      </c>
      <c r="Z146" s="1">
        <v>4</v>
      </c>
      <c r="AA146" s="1">
        <v>4</v>
      </c>
      <c r="AB146" s="1">
        <v>4</v>
      </c>
      <c r="AC146" s="1">
        <v>5</v>
      </c>
      <c r="AD146" s="1">
        <v>3</v>
      </c>
      <c r="AE146" s="1">
        <v>4</v>
      </c>
      <c r="AF146" s="1">
        <v>5</v>
      </c>
      <c r="AG146" s="1">
        <v>4</v>
      </c>
      <c r="AH146" s="1">
        <v>4</v>
      </c>
      <c r="AI146" s="1">
        <v>4</v>
      </c>
      <c r="AJ146" s="1">
        <v>5</v>
      </c>
      <c r="AK146" s="1">
        <v>5</v>
      </c>
      <c r="AL146" s="1">
        <v>4</v>
      </c>
      <c r="AM146" s="1">
        <v>1</v>
      </c>
      <c r="AN146" s="1">
        <v>5</v>
      </c>
      <c r="AO146" s="1">
        <v>2</v>
      </c>
      <c r="AP146" s="1">
        <v>2</v>
      </c>
      <c r="AQ146" s="1">
        <v>3</v>
      </c>
      <c r="AR146" s="1">
        <v>5</v>
      </c>
      <c r="AS146" s="1">
        <v>2</v>
      </c>
      <c r="AT146" s="1">
        <v>5</v>
      </c>
      <c r="AU146" s="1">
        <v>3</v>
      </c>
      <c r="AV146" s="1">
        <v>3</v>
      </c>
      <c r="AW146" s="1">
        <v>4</v>
      </c>
      <c r="AX146" s="1">
        <v>2</v>
      </c>
      <c r="AY146" s="1">
        <v>5</v>
      </c>
      <c r="AZ146" s="1">
        <v>5</v>
      </c>
      <c r="BA146" s="1">
        <v>2</v>
      </c>
      <c r="BB146" s="1">
        <v>1</v>
      </c>
      <c r="BC146" s="1">
        <v>2</v>
      </c>
      <c r="BD146" s="1">
        <v>5</v>
      </c>
      <c r="BE146" s="1" t="s">
        <v>1782</v>
      </c>
      <c r="BF146" s="1" t="s">
        <v>1781</v>
      </c>
      <c r="BG146" s="1" t="s">
        <v>1779</v>
      </c>
      <c r="BH146" s="1" t="s">
        <v>1780</v>
      </c>
      <c r="BI146" s="1" t="s">
        <v>1778</v>
      </c>
      <c r="BJ146" s="1" t="s">
        <v>1783</v>
      </c>
      <c r="BK146" s="1" t="s">
        <v>1785</v>
      </c>
      <c r="BL146" s="1" t="s">
        <v>1785</v>
      </c>
      <c r="BM146" s="1" t="s">
        <v>151</v>
      </c>
      <c r="BN146" s="1" t="s">
        <v>151</v>
      </c>
      <c r="BO146" s="1" t="s">
        <v>931</v>
      </c>
      <c r="BP146" s="1" t="s">
        <v>931</v>
      </c>
      <c r="BQ146" s="1" t="s">
        <v>931</v>
      </c>
      <c r="BR146" s="1" t="s">
        <v>151</v>
      </c>
      <c r="BS146" s="1" t="s">
        <v>151</v>
      </c>
      <c r="BT146" s="1" t="s">
        <v>151</v>
      </c>
      <c r="BU146" s="1" t="s">
        <v>151</v>
      </c>
      <c r="BV146" s="1" t="s">
        <v>1486</v>
      </c>
      <c r="BX146" s="1" t="s">
        <v>1495</v>
      </c>
      <c r="BY146" s="1" t="s">
        <v>163</v>
      </c>
      <c r="BZ146" s="1" t="s">
        <v>171</v>
      </c>
      <c r="CA146" s="1" t="s">
        <v>177</v>
      </c>
      <c r="CB146" s="1" t="s">
        <v>183</v>
      </c>
      <c r="CC146" s="1" t="s">
        <v>1652</v>
      </c>
      <c r="CD146" s="1" t="s">
        <v>202</v>
      </c>
      <c r="CE146" s="1" t="s">
        <v>362</v>
      </c>
      <c r="CF146" s="1" t="s">
        <v>208</v>
      </c>
      <c r="CG146" s="1" t="s">
        <v>214</v>
      </c>
    </row>
    <row r="147" spans="1:85" ht="12.75" x14ac:dyDescent="0.2">
      <c r="A147" s="14">
        <v>42010.666265706022</v>
      </c>
      <c r="B147" s="1">
        <v>1</v>
      </c>
      <c r="C147" s="1">
        <v>5</v>
      </c>
      <c r="D147" s="1">
        <v>1</v>
      </c>
      <c r="E147" s="1">
        <v>3</v>
      </c>
      <c r="F147" s="1">
        <v>5</v>
      </c>
      <c r="G147" s="1">
        <v>4</v>
      </c>
      <c r="H147" s="1">
        <v>4</v>
      </c>
      <c r="I147" s="1">
        <v>1</v>
      </c>
      <c r="J147" s="1">
        <v>5</v>
      </c>
      <c r="K147" s="1">
        <v>2</v>
      </c>
      <c r="L147" s="1">
        <v>5</v>
      </c>
      <c r="M147" s="1">
        <v>2</v>
      </c>
      <c r="N147" s="1">
        <v>3</v>
      </c>
      <c r="O147" s="1">
        <v>5</v>
      </c>
      <c r="P147" s="1">
        <v>4</v>
      </c>
      <c r="Q147" s="1">
        <v>5</v>
      </c>
      <c r="R147" s="1">
        <v>5</v>
      </c>
      <c r="S147" s="1">
        <v>5</v>
      </c>
      <c r="T147" s="1">
        <v>5</v>
      </c>
      <c r="U147" s="1">
        <v>5</v>
      </c>
      <c r="V147" s="1">
        <v>5</v>
      </c>
      <c r="W147" s="1">
        <v>1</v>
      </c>
      <c r="X147" s="1">
        <v>1</v>
      </c>
      <c r="Y147" s="1">
        <v>2</v>
      </c>
      <c r="Z147" s="1">
        <v>3</v>
      </c>
      <c r="AA147" s="1">
        <v>2</v>
      </c>
      <c r="AB147" s="1">
        <v>1</v>
      </c>
      <c r="AC147" s="1">
        <v>2</v>
      </c>
      <c r="AD147" s="1">
        <v>1</v>
      </c>
      <c r="AE147" s="1">
        <v>4</v>
      </c>
      <c r="AF147" s="1">
        <v>3</v>
      </c>
      <c r="AG147" s="1">
        <v>1</v>
      </c>
      <c r="AH147" s="1">
        <v>4</v>
      </c>
      <c r="AI147" s="1">
        <v>1</v>
      </c>
      <c r="AJ147" s="1">
        <v>2</v>
      </c>
      <c r="AK147" s="1">
        <v>5</v>
      </c>
      <c r="AL147" s="1">
        <v>4</v>
      </c>
      <c r="AM147" s="1">
        <v>4</v>
      </c>
      <c r="AN147" s="1">
        <v>5</v>
      </c>
      <c r="AO147" s="1">
        <v>5</v>
      </c>
      <c r="AP147" s="1">
        <v>5</v>
      </c>
      <c r="AQ147" s="1">
        <v>2</v>
      </c>
      <c r="AR147" s="1">
        <v>5</v>
      </c>
      <c r="AS147" s="1">
        <v>4</v>
      </c>
      <c r="AT147" s="1">
        <v>5</v>
      </c>
      <c r="AU147" s="1">
        <v>4</v>
      </c>
      <c r="AV147" s="1">
        <v>3</v>
      </c>
      <c r="AW147" s="1">
        <v>5</v>
      </c>
      <c r="AX147" s="1">
        <v>3</v>
      </c>
      <c r="AY147" s="1">
        <v>5</v>
      </c>
      <c r="AZ147" s="1">
        <v>4</v>
      </c>
      <c r="BA147" s="1">
        <v>5</v>
      </c>
      <c r="BB147" s="1">
        <v>5</v>
      </c>
      <c r="BC147" s="1">
        <v>5</v>
      </c>
      <c r="BD147" s="1">
        <v>5</v>
      </c>
      <c r="BE147" s="1" t="s">
        <v>1780</v>
      </c>
      <c r="BF147" s="1" t="s">
        <v>1778</v>
      </c>
      <c r="BG147" s="1" t="s">
        <v>1781</v>
      </c>
      <c r="BH147" s="1" t="s">
        <v>1779</v>
      </c>
      <c r="BI147" s="1" t="s">
        <v>1782</v>
      </c>
      <c r="BJ147" s="1" t="s">
        <v>1783</v>
      </c>
      <c r="BK147" s="1" t="s">
        <v>151</v>
      </c>
      <c r="BL147" s="1" t="s">
        <v>151</v>
      </c>
      <c r="BM147" s="1" t="s">
        <v>151</v>
      </c>
      <c r="BN147" s="1" t="s">
        <v>151</v>
      </c>
      <c r="BO147" s="1" t="s">
        <v>151</v>
      </c>
      <c r="BP147" s="1" t="s">
        <v>931</v>
      </c>
      <c r="BQ147" s="1" t="s">
        <v>151</v>
      </c>
      <c r="BR147" s="1" t="s">
        <v>151</v>
      </c>
      <c r="BS147" s="1" t="s">
        <v>151</v>
      </c>
      <c r="BT147" s="1" t="s">
        <v>151</v>
      </c>
      <c r="BU147" s="1" t="s">
        <v>151</v>
      </c>
      <c r="BV147" s="1" t="s">
        <v>1594</v>
      </c>
      <c r="BW147" s="1" t="s">
        <v>1572</v>
      </c>
      <c r="BX147" s="1" t="s">
        <v>1495</v>
      </c>
      <c r="BY147" s="1" t="s">
        <v>163</v>
      </c>
      <c r="BZ147" s="1" t="s">
        <v>170</v>
      </c>
      <c r="CA147" s="1" t="s">
        <v>176</v>
      </c>
      <c r="CB147" s="1" t="s">
        <v>183</v>
      </c>
      <c r="CC147" s="1" t="s">
        <v>678</v>
      </c>
      <c r="CD147" s="1" t="s">
        <v>153</v>
      </c>
      <c r="CE147" s="1" t="s">
        <v>1864</v>
      </c>
      <c r="CF147" s="1" t="s">
        <v>208</v>
      </c>
      <c r="CG147" s="1" t="s">
        <v>214</v>
      </c>
    </row>
    <row r="148" spans="1:85" ht="12.75" x14ac:dyDescent="0.2">
      <c r="A148" s="14">
        <v>42010.667848726858</v>
      </c>
      <c r="B148" s="1">
        <v>2</v>
      </c>
      <c r="C148" s="1">
        <v>5</v>
      </c>
      <c r="D148" s="1">
        <v>4</v>
      </c>
      <c r="E148" s="1">
        <v>2</v>
      </c>
      <c r="F148" s="1">
        <v>4</v>
      </c>
      <c r="G148" s="1">
        <v>5</v>
      </c>
      <c r="H148" s="1">
        <v>4</v>
      </c>
      <c r="I148" s="1">
        <v>5</v>
      </c>
      <c r="J148" s="1">
        <v>4</v>
      </c>
      <c r="K148" s="1">
        <v>2</v>
      </c>
      <c r="L148" s="1">
        <v>1</v>
      </c>
      <c r="M148" s="1">
        <v>1</v>
      </c>
      <c r="N148" s="1">
        <v>4</v>
      </c>
      <c r="O148" s="1">
        <v>3</v>
      </c>
      <c r="P148" s="1">
        <v>5</v>
      </c>
      <c r="Q148" s="1">
        <v>2</v>
      </c>
      <c r="R148" s="1">
        <v>4</v>
      </c>
      <c r="S148" s="1">
        <v>3</v>
      </c>
      <c r="T148" s="1">
        <v>2</v>
      </c>
      <c r="U148" s="1">
        <v>1</v>
      </c>
      <c r="V148" s="1">
        <v>3</v>
      </c>
      <c r="W148" s="1">
        <v>4</v>
      </c>
      <c r="X148" s="1">
        <v>3</v>
      </c>
      <c r="Y148" s="1">
        <v>2</v>
      </c>
      <c r="Z148" s="1">
        <v>4</v>
      </c>
      <c r="AA148" s="1">
        <v>2</v>
      </c>
      <c r="AB148" s="1">
        <v>2</v>
      </c>
      <c r="AC148" s="1">
        <v>1</v>
      </c>
      <c r="AD148" s="1">
        <v>4</v>
      </c>
      <c r="AE148" s="1">
        <v>3</v>
      </c>
      <c r="AF148" s="1">
        <v>3</v>
      </c>
      <c r="AG148" s="1">
        <v>4</v>
      </c>
      <c r="AH148" s="1">
        <v>5</v>
      </c>
      <c r="AI148" s="1">
        <v>3</v>
      </c>
      <c r="AJ148" s="1">
        <v>4</v>
      </c>
      <c r="AK148" s="1">
        <v>5</v>
      </c>
      <c r="AL148" s="1">
        <v>5</v>
      </c>
      <c r="AM148" s="1">
        <v>3</v>
      </c>
      <c r="AN148" s="1">
        <v>4</v>
      </c>
      <c r="AO148" s="1">
        <v>5</v>
      </c>
      <c r="AP148" s="1">
        <v>4</v>
      </c>
      <c r="AQ148" s="1">
        <v>5</v>
      </c>
      <c r="AR148" s="1">
        <v>4</v>
      </c>
      <c r="AS148" s="1">
        <v>2</v>
      </c>
      <c r="AT148" s="1">
        <v>2</v>
      </c>
      <c r="AU148" s="1">
        <v>1</v>
      </c>
      <c r="AV148" s="1">
        <v>4</v>
      </c>
      <c r="AW148" s="1">
        <v>2</v>
      </c>
      <c r="AX148" s="1">
        <v>5</v>
      </c>
      <c r="AY148" s="1">
        <v>2</v>
      </c>
      <c r="AZ148" s="1">
        <v>3</v>
      </c>
      <c r="BA148" s="1">
        <v>4</v>
      </c>
      <c r="BB148" s="1">
        <v>3</v>
      </c>
      <c r="BC148" s="1">
        <v>2</v>
      </c>
      <c r="BD148" s="1">
        <v>4</v>
      </c>
      <c r="BE148" s="1" t="s">
        <v>1778</v>
      </c>
      <c r="BF148" s="1" t="s">
        <v>1780</v>
      </c>
      <c r="BG148" s="1" t="s">
        <v>1779</v>
      </c>
      <c r="BH148" s="1" t="s">
        <v>1782</v>
      </c>
      <c r="BI148" s="1" t="s">
        <v>1780</v>
      </c>
      <c r="BJ148" s="1" t="s">
        <v>1781</v>
      </c>
      <c r="BK148" s="1" t="s">
        <v>1785</v>
      </c>
      <c r="BL148" s="1" t="s">
        <v>151</v>
      </c>
      <c r="BM148" s="1" t="s">
        <v>151</v>
      </c>
      <c r="BN148" s="1" t="s">
        <v>151</v>
      </c>
      <c r="BO148" s="1" t="s">
        <v>151</v>
      </c>
      <c r="BP148" s="1" t="s">
        <v>931</v>
      </c>
      <c r="BQ148" s="1" t="s">
        <v>151</v>
      </c>
      <c r="BR148" s="1" t="s">
        <v>151</v>
      </c>
      <c r="BS148" s="1" t="s">
        <v>151</v>
      </c>
      <c r="BT148" s="1" t="s">
        <v>151</v>
      </c>
      <c r="BU148" s="1" t="s">
        <v>151</v>
      </c>
      <c r="BV148" s="1" t="s">
        <v>1563</v>
      </c>
      <c r="BW148" s="1" t="s">
        <v>1565</v>
      </c>
      <c r="BX148" s="1" t="s">
        <v>1495</v>
      </c>
      <c r="CB148" s="1" t="s">
        <v>183</v>
      </c>
      <c r="CD148" s="1" t="s">
        <v>153</v>
      </c>
      <c r="CE148" s="1" t="s">
        <v>395</v>
      </c>
      <c r="CF148" s="1" t="s">
        <v>208</v>
      </c>
      <c r="CG148" s="1" t="s">
        <v>214</v>
      </c>
    </row>
    <row r="149" spans="1:85" ht="12.75" x14ac:dyDescent="0.2">
      <c r="A149" s="14">
        <v>42010.669077488426</v>
      </c>
      <c r="B149" s="1">
        <v>1</v>
      </c>
      <c r="C149" s="1">
        <v>5</v>
      </c>
      <c r="D149" s="1">
        <v>5</v>
      </c>
      <c r="E149" s="1">
        <v>2</v>
      </c>
      <c r="F149" s="1">
        <v>1</v>
      </c>
      <c r="G149" s="1">
        <v>4</v>
      </c>
      <c r="H149" s="1">
        <v>4</v>
      </c>
      <c r="I149" s="1">
        <v>4</v>
      </c>
      <c r="J149" s="1">
        <v>1</v>
      </c>
      <c r="K149" s="1" t="s">
        <v>5</v>
      </c>
      <c r="L149" s="1">
        <v>1</v>
      </c>
      <c r="M149" s="1">
        <v>1</v>
      </c>
      <c r="N149" s="1">
        <v>3</v>
      </c>
      <c r="O149" s="1">
        <v>1</v>
      </c>
      <c r="P149" s="1">
        <v>4</v>
      </c>
      <c r="Q149" s="1">
        <v>1</v>
      </c>
      <c r="R149" s="1">
        <v>3</v>
      </c>
      <c r="S149" s="1">
        <v>4</v>
      </c>
      <c r="T149" s="1">
        <v>3</v>
      </c>
      <c r="U149" s="1">
        <v>1</v>
      </c>
      <c r="V149" s="1">
        <v>3</v>
      </c>
      <c r="W149" s="1">
        <v>4</v>
      </c>
      <c r="X149" s="1">
        <v>2</v>
      </c>
      <c r="Y149" s="1">
        <v>2</v>
      </c>
      <c r="Z149" s="1">
        <v>3</v>
      </c>
      <c r="AA149" s="1">
        <v>5</v>
      </c>
      <c r="AB149" s="1">
        <v>3</v>
      </c>
      <c r="AC149" s="1">
        <v>4</v>
      </c>
      <c r="AD149" s="1">
        <v>4</v>
      </c>
      <c r="AE149" s="1">
        <v>4</v>
      </c>
      <c r="AF149" s="1">
        <v>5</v>
      </c>
      <c r="AG149" s="1">
        <v>4</v>
      </c>
      <c r="AH149" s="1">
        <v>5</v>
      </c>
      <c r="AI149" s="1">
        <v>4</v>
      </c>
      <c r="AJ149" s="1">
        <v>1</v>
      </c>
      <c r="AK149" s="1">
        <v>5</v>
      </c>
      <c r="AL149" s="1">
        <v>5</v>
      </c>
      <c r="AM149" s="1">
        <v>3</v>
      </c>
      <c r="AN149" s="1">
        <v>3</v>
      </c>
      <c r="AO149" s="1">
        <v>4</v>
      </c>
      <c r="AP149" s="1">
        <v>4</v>
      </c>
      <c r="AQ149" s="1">
        <v>4</v>
      </c>
      <c r="AR149" s="1">
        <v>2</v>
      </c>
      <c r="AS149" s="1">
        <v>1</v>
      </c>
      <c r="AT149" s="1">
        <v>1</v>
      </c>
      <c r="AU149" s="1">
        <v>2</v>
      </c>
      <c r="AV149" s="1">
        <v>1</v>
      </c>
      <c r="AW149" s="1">
        <v>1</v>
      </c>
      <c r="AX149" s="1">
        <v>5</v>
      </c>
      <c r="AY149" s="1">
        <v>2</v>
      </c>
      <c r="AZ149" s="1">
        <v>3</v>
      </c>
      <c r="BA149" s="1">
        <v>4</v>
      </c>
      <c r="BB149" s="1">
        <v>2</v>
      </c>
      <c r="BC149" s="1">
        <v>1</v>
      </c>
      <c r="BD149" s="1">
        <v>3</v>
      </c>
      <c r="BE149" s="1" t="s">
        <v>1780</v>
      </c>
      <c r="BF149" s="1" t="s">
        <v>1782</v>
      </c>
      <c r="BG149" s="1" t="s">
        <v>1779</v>
      </c>
      <c r="BH149" s="1" t="s">
        <v>1783</v>
      </c>
      <c r="BI149" s="1" t="s">
        <v>1778</v>
      </c>
      <c r="BJ149" s="1" t="s">
        <v>1781</v>
      </c>
      <c r="BK149" s="1" t="s">
        <v>931</v>
      </c>
      <c r="BL149" s="1" t="s">
        <v>1785</v>
      </c>
      <c r="BM149" s="1" t="s">
        <v>931</v>
      </c>
      <c r="BN149" s="1" t="s">
        <v>1485</v>
      </c>
      <c r="BO149" s="1" t="s">
        <v>1485</v>
      </c>
      <c r="BP149" s="1" t="s">
        <v>151</v>
      </c>
      <c r="BQ149" s="1" t="s">
        <v>5</v>
      </c>
      <c r="BR149" s="1" t="s">
        <v>5</v>
      </c>
      <c r="BS149" s="1" t="s">
        <v>5</v>
      </c>
      <c r="BT149" s="1" t="s">
        <v>5</v>
      </c>
      <c r="BU149" s="1" t="s">
        <v>151</v>
      </c>
      <c r="BV149" s="1" t="s">
        <v>147</v>
      </c>
      <c r="BW149" s="1" t="s">
        <v>1488</v>
      </c>
      <c r="BX149" s="1" t="s">
        <v>1495</v>
      </c>
      <c r="BY149" s="1" t="s">
        <v>163</v>
      </c>
      <c r="BZ149" s="1" t="s">
        <v>171</v>
      </c>
      <c r="CA149" s="1" t="s">
        <v>177</v>
      </c>
      <c r="CB149" s="1" t="s">
        <v>183</v>
      </c>
      <c r="CC149" s="1" t="s">
        <v>301</v>
      </c>
      <c r="CD149" s="1" t="s">
        <v>192</v>
      </c>
      <c r="CE149" s="1" t="s">
        <v>202</v>
      </c>
      <c r="CF149" s="1" t="s">
        <v>208</v>
      </c>
      <c r="CG149" s="1" t="s">
        <v>214</v>
      </c>
    </row>
    <row r="150" spans="1:85" ht="12.75" x14ac:dyDescent="0.2">
      <c r="A150" s="14">
        <v>42010.669313182865</v>
      </c>
      <c r="B150" s="1">
        <v>3</v>
      </c>
      <c r="C150" s="1">
        <v>4</v>
      </c>
      <c r="D150" s="1">
        <v>3</v>
      </c>
      <c r="E150" s="1">
        <v>3</v>
      </c>
      <c r="F150" s="1">
        <v>2</v>
      </c>
      <c r="G150" s="1">
        <v>2</v>
      </c>
      <c r="H150" s="1">
        <v>4</v>
      </c>
      <c r="I150" s="1">
        <v>2</v>
      </c>
      <c r="J150" s="1">
        <v>4</v>
      </c>
      <c r="K150" s="1">
        <v>3</v>
      </c>
      <c r="L150" s="1">
        <v>5</v>
      </c>
      <c r="M150" s="1">
        <v>3</v>
      </c>
      <c r="N150" s="1">
        <v>2</v>
      </c>
      <c r="O150" s="1">
        <v>4</v>
      </c>
      <c r="P150" s="1">
        <v>3</v>
      </c>
      <c r="Q150" s="1">
        <v>5</v>
      </c>
      <c r="R150" s="1">
        <v>2</v>
      </c>
      <c r="S150" s="1">
        <v>5</v>
      </c>
      <c r="T150" s="1">
        <v>4</v>
      </c>
      <c r="U150" s="1">
        <v>2</v>
      </c>
      <c r="V150" s="1">
        <v>3</v>
      </c>
      <c r="W150" s="1">
        <v>2</v>
      </c>
      <c r="X150" s="1">
        <v>3</v>
      </c>
      <c r="Y150" s="1">
        <v>2</v>
      </c>
      <c r="Z150" s="1">
        <v>3</v>
      </c>
      <c r="AA150" s="1">
        <v>3</v>
      </c>
      <c r="AB150" s="1">
        <v>3</v>
      </c>
      <c r="AC150" s="1">
        <v>4</v>
      </c>
      <c r="AD150" s="1">
        <v>2</v>
      </c>
      <c r="AE150" s="1">
        <v>2</v>
      </c>
      <c r="AF150" s="1">
        <v>4</v>
      </c>
      <c r="AG150" s="1">
        <v>2</v>
      </c>
      <c r="AH150" s="1">
        <v>5</v>
      </c>
      <c r="AI150" s="1">
        <v>3</v>
      </c>
      <c r="AJ150" s="1">
        <v>3</v>
      </c>
      <c r="AK150" s="1">
        <v>4</v>
      </c>
      <c r="AL150" s="1">
        <v>4</v>
      </c>
      <c r="AM150" s="1">
        <v>2</v>
      </c>
      <c r="AN150" s="1">
        <v>2</v>
      </c>
      <c r="AO150" s="1">
        <v>4</v>
      </c>
      <c r="AP150" s="1">
        <v>4</v>
      </c>
      <c r="AQ150" s="1">
        <v>2</v>
      </c>
      <c r="AR150" s="1">
        <v>4</v>
      </c>
      <c r="AS150" s="1">
        <v>3</v>
      </c>
      <c r="AT150" s="1">
        <v>5</v>
      </c>
      <c r="AU150" s="1">
        <v>3</v>
      </c>
      <c r="AV150" s="1">
        <v>2</v>
      </c>
      <c r="AW150" s="1">
        <v>3</v>
      </c>
      <c r="AX150" s="1">
        <v>5</v>
      </c>
      <c r="AY150" s="1">
        <v>5</v>
      </c>
      <c r="AZ150" s="1">
        <v>2</v>
      </c>
      <c r="BA150" s="1">
        <v>5</v>
      </c>
      <c r="BB150" s="1">
        <v>4</v>
      </c>
      <c r="BC150" s="1">
        <v>2</v>
      </c>
      <c r="BD150" s="1">
        <v>3</v>
      </c>
      <c r="BE150" s="1" t="s">
        <v>1778</v>
      </c>
      <c r="BF150" s="1" t="s">
        <v>1779</v>
      </c>
      <c r="BG150" s="1" t="s">
        <v>1781</v>
      </c>
      <c r="BH150" s="1" t="s">
        <v>1781</v>
      </c>
      <c r="BI150" s="1" t="s">
        <v>1779</v>
      </c>
      <c r="BJ150" s="1" t="s">
        <v>1782</v>
      </c>
      <c r="BK150" s="1" t="s">
        <v>931</v>
      </c>
      <c r="BL150" s="1" t="s">
        <v>1785</v>
      </c>
      <c r="BM150" s="1" t="s">
        <v>931</v>
      </c>
      <c r="BN150" s="1" t="s">
        <v>931</v>
      </c>
      <c r="BO150" s="1" t="s">
        <v>931</v>
      </c>
      <c r="BP150" s="1" t="s">
        <v>1485</v>
      </c>
      <c r="BQ150" s="1" t="s">
        <v>931</v>
      </c>
      <c r="BR150" s="1" t="s">
        <v>931</v>
      </c>
      <c r="BS150" s="1" t="s">
        <v>151</v>
      </c>
      <c r="BT150" s="1" t="s">
        <v>931</v>
      </c>
      <c r="BU150" s="1" t="s">
        <v>931</v>
      </c>
      <c r="BY150" s="1" t="s">
        <v>163</v>
      </c>
      <c r="BZ150" s="1" t="s">
        <v>171</v>
      </c>
      <c r="CA150" s="1" t="s">
        <v>176</v>
      </c>
      <c r="CB150" s="1" t="s">
        <v>183</v>
      </c>
      <c r="CC150" s="1" t="s">
        <v>1921</v>
      </c>
      <c r="CD150" s="1" t="s">
        <v>204</v>
      </c>
      <c r="CE150" s="1" t="s">
        <v>204</v>
      </c>
      <c r="CF150" s="1" t="s">
        <v>307</v>
      </c>
      <c r="CG150" s="1" t="s">
        <v>215</v>
      </c>
    </row>
    <row r="151" spans="1:85" ht="12.75" x14ac:dyDescent="0.2">
      <c r="A151" s="14">
        <v>42010.670686504636</v>
      </c>
      <c r="B151" s="1">
        <v>3</v>
      </c>
      <c r="C151" s="1">
        <v>4</v>
      </c>
      <c r="D151" s="1">
        <v>1</v>
      </c>
      <c r="E151" s="1">
        <v>1</v>
      </c>
      <c r="F151" s="1">
        <v>5</v>
      </c>
      <c r="G151" s="1">
        <v>4</v>
      </c>
      <c r="H151" s="1">
        <v>4</v>
      </c>
      <c r="I151" s="1">
        <v>3</v>
      </c>
      <c r="J151" s="1">
        <v>3</v>
      </c>
      <c r="K151" s="1">
        <v>3</v>
      </c>
      <c r="L151" s="1">
        <v>1</v>
      </c>
      <c r="M151" s="1">
        <v>4</v>
      </c>
      <c r="N151" s="1">
        <v>1</v>
      </c>
      <c r="O151" s="1">
        <v>3</v>
      </c>
      <c r="P151" s="1">
        <v>3</v>
      </c>
      <c r="Q151" s="1">
        <v>2</v>
      </c>
      <c r="R151" s="1">
        <v>2</v>
      </c>
      <c r="S151" s="1">
        <v>3</v>
      </c>
      <c r="T151" s="1">
        <v>1</v>
      </c>
      <c r="U151" s="1">
        <v>1</v>
      </c>
      <c r="V151" s="1">
        <v>5</v>
      </c>
      <c r="W151" s="1">
        <v>5</v>
      </c>
      <c r="X151" s="1">
        <v>3</v>
      </c>
      <c r="Y151" s="1">
        <v>2</v>
      </c>
      <c r="Z151" s="1">
        <v>4</v>
      </c>
      <c r="AA151" s="1">
        <v>4</v>
      </c>
      <c r="AB151" s="1">
        <v>5</v>
      </c>
      <c r="AC151" s="1">
        <v>5</v>
      </c>
      <c r="AD151" s="1">
        <v>3</v>
      </c>
      <c r="AE151" s="1">
        <v>2</v>
      </c>
      <c r="AF151" s="1">
        <v>4</v>
      </c>
      <c r="AG151" s="1">
        <v>2</v>
      </c>
      <c r="AH151" s="1">
        <v>4</v>
      </c>
      <c r="AI151" s="1">
        <v>3</v>
      </c>
      <c r="AJ151" s="1">
        <v>3</v>
      </c>
      <c r="AK151" s="1">
        <v>4</v>
      </c>
      <c r="AL151" s="1">
        <v>1</v>
      </c>
      <c r="AM151" s="1" t="s">
        <v>5</v>
      </c>
      <c r="AN151" s="1">
        <v>5</v>
      </c>
      <c r="AO151" s="1">
        <v>4</v>
      </c>
      <c r="AP151" s="1">
        <v>3</v>
      </c>
      <c r="AQ151" s="1">
        <v>3</v>
      </c>
      <c r="AR151" s="1">
        <v>3</v>
      </c>
      <c r="AS151" s="1" t="s">
        <v>5</v>
      </c>
      <c r="AT151" s="1">
        <v>2</v>
      </c>
      <c r="AU151" s="1">
        <v>4</v>
      </c>
      <c r="AV151" s="1">
        <v>1</v>
      </c>
      <c r="AW151" s="1">
        <v>3</v>
      </c>
      <c r="AX151" s="1">
        <v>4</v>
      </c>
      <c r="AY151" s="1">
        <v>3</v>
      </c>
      <c r="AZ151" s="1">
        <v>2</v>
      </c>
      <c r="BA151" s="1">
        <v>4</v>
      </c>
      <c r="BB151" s="1">
        <v>2</v>
      </c>
      <c r="BC151" s="1">
        <v>1</v>
      </c>
      <c r="BD151" s="1">
        <v>5</v>
      </c>
      <c r="BE151" s="1" t="s">
        <v>1778</v>
      </c>
      <c r="BF151" s="1" t="s">
        <v>1780</v>
      </c>
      <c r="BG151" s="1" t="s">
        <v>1782</v>
      </c>
      <c r="BH151" s="1" t="s">
        <v>1779</v>
      </c>
      <c r="BI151" s="1" t="s">
        <v>1783</v>
      </c>
      <c r="BJ151" s="1" t="s">
        <v>1781</v>
      </c>
      <c r="BK151" s="1" t="s">
        <v>1785</v>
      </c>
      <c r="BL151" s="1" t="s">
        <v>1785</v>
      </c>
      <c r="BM151" s="1" t="s">
        <v>1785</v>
      </c>
      <c r="BN151" s="1" t="s">
        <v>151</v>
      </c>
      <c r="BO151" s="1" t="s">
        <v>151</v>
      </c>
      <c r="BP151" s="1" t="s">
        <v>1785</v>
      </c>
      <c r="BQ151" s="1" t="s">
        <v>5</v>
      </c>
      <c r="BR151" s="1" t="s">
        <v>151</v>
      </c>
      <c r="BS151" s="1" t="s">
        <v>151</v>
      </c>
      <c r="BT151" s="1" t="s">
        <v>1785</v>
      </c>
      <c r="BU151" s="1" t="s">
        <v>151</v>
      </c>
      <c r="BV151" s="1" t="s">
        <v>1486</v>
      </c>
      <c r="BX151" s="1" t="s">
        <v>1495</v>
      </c>
      <c r="BY151" s="1" t="s">
        <v>163</v>
      </c>
      <c r="BZ151" s="1" t="s">
        <v>169</v>
      </c>
      <c r="CA151" s="1" t="s">
        <v>176</v>
      </c>
      <c r="CB151" s="1" t="s">
        <v>183</v>
      </c>
      <c r="CC151" s="1" t="s">
        <v>1922</v>
      </c>
      <c r="CD151" s="1" t="s">
        <v>204</v>
      </c>
      <c r="CE151" s="1" t="s">
        <v>204</v>
      </c>
      <c r="CF151" s="1" t="s">
        <v>208</v>
      </c>
      <c r="CG151" s="1" t="s">
        <v>214</v>
      </c>
    </row>
    <row r="152" spans="1:85" ht="12.75" x14ac:dyDescent="0.2">
      <c r="A152" s="14">
        <v>42010.670782048612</v>
      </c>
      <c r="B152" s="1">
        <v>1</v>
      </c>
      <c r="C152" s="1">
        <v>2</v>
      </c>
      <c r="D152" s="1">
        <v>1</v>
      </c>
      <c r="E152" s="1" t="s">
        <v>5</v>
      </c>
      <c r="F152" s="1">
        <v>5</v>
      </c>
      <c r="G152" s="1">
        <v>1</v>
      </c>
      <c r="H152" s="1">
        <v>5</v>
      </c>
      <c r="I152" s="1">
        <v>1</v>
      </c>
      <c r="J152" s="1">
        <v>3</v>
      </c>
      <c r="K152" s="1">
        <v>1</v>
      </c>
      <c r="L152" s="1">
        <v>1</v>
      </c>
      <c r="M152" s="1">
        <v>3</v>
      </c>
      <c r="N152" s="1">
        <v>2</v>
      </c>
      <c r="O152" s="1">
        <v>1</v>
      </c>
      <c r="P152" s="1">
        <v>2</v>
      </c>
      <c r="Q152" s="1">
        <v>2</v>
      </c>
      <c r="R152" s="1">
        <v>2</v>
      </c>
      <c r="S152" s="1">
        <v>5</v>
      </c>
      <c r="T152" s="1">
        <v>4</v>
      </c>
      <c r="U152" s="1">
        <v>5</v>
      </c>
      <c r="V152" s="1">
        <v>3</v>
      </c>
      <c r="W152" s="1">
        <v>2</v>
      </c>
      <c r="X152" s="1">
        <v>3</v>
      </c>
      <c r="Y152" s="1">
        <v>3</v>
      </c>
      <c r="Z152" s="1">
        <v>3</v>
      </c>
      <c r="AA152" s="1">
        <v>3</v>
      </c>
      <c r="AB152" s="1">
        <v>3</v>
      </c>
      <c r="AC152" s="1">
        <v>3</v>
      </c>
      <c r="AD152" s="1">
        <v>3</v>
      </c>
      <c r="AE152" s="1">
        <v>3</v>
      </c>
      <c r="AF152" s="1">
        <v>4</v>
      </c>
      <c r="AG152" s="1">
        <v>3</v>
      </c>
      <c r="AH152" s="1">
        <v>2</v>
      </c>
      <c r="AI152" s="1">
        <v>3</v>
      </c>
      <c r="AJ152" s="1">
        <v>3</v>
      </c>
      <c r="AK152" s="1">
        <v>3</v>
      </c>
      <c r="AL152" s="1">
        <v>3</v>
      </c>
      <c r="AM152" s="1">
        <v>2</v>
      </c>
      <c r="AN152" s="1">
        <v>4</v>
      </c>
      <c r="AO152" s="1">
        <v>2</v>
      </c>
      <c r="AP152" s="1">
        <v>5</v>
      </c>
      <c r="AQ152" s="1">
        <v>2</v>
      </c>
      <c r="AR152" s="1">
        <v>4</v>
      </c>
      <c r="AS152" s="1">
        <v>3</v>
      </c>
      <c r="AT152" s="1">
        <v>4</v>
      </c>
      <c r="AU152" s="1">
        <v>1</v>
      </c>
      <c r="AV152" s="1">
        <v>2</v>
      </c>
      <c r="AW152" s="1">
        <v>3</v>
      </c>
      <c r="AX152" s="1">
        <v>3</v>
      </c>
      <c r="AY152" s="1">
        <v>2</v>
      </c>
      <c r="AZ152" s="1">
        <v>2</v>
      </c>
      <c r="BA152" s="1">
        <v>4</v>
      </c>
      <c r="BB152" s="1">
        <v>5</v>
      </c>
      <c r="BC152" s="1">
        <v>5</v>
      </c>
      <c r="BD152" s="1">
        <v>4</v>
      </c>
      <c r="BE152" s="1" t="s">
        <v>1778</v>
      </c>
      <c r="BF152" s="1" t="s">
        <v>1780</v>
      </c>
      <c r="BG152" s="1" t="s">
        <v>1783</v>
      </c>
      <c r="BH152" s="1" t="s">
        <v>1781</v>
      </c>
      <c r="BI152" s="1" t="s">
        <v>1779</v>
      </c>
      <c r="BJ152" s="1" t="s">
        <v>1782</v>
      </c>
      <c r="BK152" s="1" t="s">
        <v>931</v>
      </c>
      <c r="BL152" s="1" t="s">
        <v>151</v>
      </c>
      <c r="BM152" s="1" t="s">
        <v>151</v>
      </c>
      <c r="BN152" s="1" t="s">
        <v>151</v>
      </c>
      <c r="BO152" s="1" t="s">
        <v>151</v>
      </c>
      <c r="BP152" s="1" t="s">
        <v>1485</v>
      </c>
      <c r="BQ152" s="1" t="s">
        <v>1485</v>
      </c>
      <c r="BR152" s="1" t="s">
        <v>1785</v>
      </c>
      <c r="BS152" s="1" t="s">
        <v>1785</v>
      </c>
      <c r="BT152" s="1" t="s">
        <v>1785</v>
      </c>
      <c r="BU152" s="1" t="s">
        <v>151</v>
      </c>
      <c r="BV152" s="1" t="s">
        <v>1923</v>
      </c>
      <c r="BW152" s="1" t="s">
        <v>1572</v>
      </c>
      <c r="BX152" s="1" t="s">
        <v>1885</v>
      </c>
      <c r="BY152" s="1" t="s">
        <v>163</v>
      </c>
      <c r="BZ152" s="1" t="s">
        <v>169</v>
      </c>
      <c r="CA152" s="1" t="s">
        <v>176</v>
      </c>
      <c r="CB152" s="1" t="s">
        <v>183</v>
      </c>
      <c r="CC152" s="1" t="s">
        <v>1281</v>
      </c>
      <c r="CD152" s="1" t="s">
        <v>204</v>
      </c>
      <c r="CE152" s="1" t="s">
        <v>192</v>
      </c>
      <c r="CF152" s="1" t="s">
        <v>208</v>
      </c>
      <c r="CG152" s="1" t="s">
        <v>214</v>
      </c>
    </row>
    <row r="153" spans="1:85" ht="12.75" x14ac:dyDescent="0.2">
      <c r="A153" s="14">
        <v>42010.671429398149</v>
      </c>
      <c r="B153" s="1">
        <v>3</v>
      </c>
      <c r="C153" s="1">
        <v>4</v>
      </c>
      <c r="D153" s="1">
        <v>1</v>
      </c>
      <c r="E153" s="1">
        <v>2</v>
      </c>
      <c r="F153" s="1">
        <v>5</v>
      </c>
      <c r="G153" s="1">
        <v>4</v>
      </c>
      <c r="H153" s="1">
        <v>4</v>
      </c>
      <c r="I153" s="1">
        <v>2</v>
      </c>
      <c r="J153" s="1">
        <v>4</v>
      </c>
      <c r="K153" s="1">
        <v>3</v>
      </c>
      <c r="L153" s="1">
        <v>4</v>
      </c>
      <c r="M153" s="1">
        <v>5</v>
      </c>
      <c r="N153" s="1">
        <v>4</v>
      </c>
      <c r="O153" s="1">
        <v>5</v>
      </c>
      <c r="P153" s="1">
        <v>4</v>
      </c>
      <c r="Q153" s="1">
        <v>3</v>
      </c>
      <c r="R153" s="1">
        <v>3</v>
      </c>
      <c r="S153" s="1">
        <v>5</v>
      </c>
      <c r="T153" s="1">
        <v>4</v>
      </c>
      <c r="U153" s="1">
        <v>5</v>
      </c>
      <c r="V153" s="1">
        <v>4</v>
      </c>
      <c r="W153" s="1">
        <v>1</v>
      </c>
      <c r="X153" s="1">
        <v>3</v>
      </c>
      <c r="Y153" s="1">
        <v>4</v>
      </c>
      <c r="Z153" s="1">
        <v>3</v>
      </c>
      <c r="AA153" s="1">
        <v>5</v>
      </c>
      <c r="AB153" s="1">
        <v>3</v>
      </c>
      <c r="AC153" s="1">
        <v>4</v>
      </c>
      <c r="AD153" s="1">
        <v>3</v>
      </c>
      <c r="AE153" s="1">
        <v>3</v>
      </c>
      <c r="AF153" s="1">
        <v>4</v>
      </c>
      <c r="AG153" s="1">
        <v>4</v>
      </c>
      <c r="AH153" s="1">
        <v>4</v>
      </c>
      <c r="AI153" s="1">
        <v>4</v>
      </c>
      <c r="AJ153" s="1">
        <v>4</v>
      </c>
      <c r="AK153" s="1">
        <v>4</v>
      </c>
      <c r="AL153" s="1">
        <v>1</v>
      </c>
      <c r="AM153" s="1">
        <v>3</v>
      </c>
      <c r="AN153" s="1">
        <v>4</v>
      </c>
      <c r="AO153" s="1">
        <v>4</v>
      </c>
      <c r="AP153" s="1">
        <v>4</v>
      </c>
      <c r="AQ153" s="1">
        <v>5</v>
      </c>
      <c r="AR153" s="1">
        <v>5</v>
      </c>
      <c r="AS153" s="1">
        <v>5</v>
      </c>
      <c r="AT153" s="1">
        <v>5</v>
      </c>
      <c r="AU153" s="1">
        <v>4</v>
      </c>
      <c r="AV153" s="1">
        <v>5</v>
      </c>
      <c r="AW153" s="1">
        <v>5</v>
      </c>
      <c r="AX153" s="1">
        <v>5</v>
      </c>
      <c r="AY153" s="1">
        <v>4</v>
      </c>
      <c r="AZ153" s="1">
        <v>5</v>
      </c>
      <c r="BA153" s="1">
        <v>5</v>
      </c>
      <c r="BB153" s="1">
        <v>5</v>
      </c>
      <c r="BC153" s="1">
        <v>4</v>
      </c>
      <c r="BD153" s="1">
        <v>5</v>
      </c>
      <c r="BE153" s="1" t="s">
        <v>1778</v>
      </c>
      <c r="BF153" s="1" t="s">
        <v>1781</v>
      </c>
      <c r="BG153" s="1" t="s">
        <v>1780</v>
      </c>
      <c r="BH153" s="1" t="s">
        <v>1782</v>
      </c>
      <c r="BI153" s="1" t="s">
        <v>1779</v>
      </c>
      <c r="BJ153" s="1" t="s">
        <v>1783</v>
      </c>
      <c r="BK153" s="1" t="s">
        <v>151</v>
      </c>
      <c r="BL153" s="1" t="s">
        <v>151</v>
      </c>
      <c r="BM153" s="1" t="s">
        <v>151</v>
      </c>
      <c r="BN153" s="1" t="s">
        <v>151</v>
      </c>
      <c r="BO153" s="1" t="s">
        <v>151</v>
      </c>
      <c r="BP153" s="1" t="s">
        <v>151</v>
      </c>
      <c r="BQ153" s="1" t="s">
        <v>151</v>
      </c>
      <c r="BR153" s="1" t="s">
        <v>1785</v>
      </c>
      <c r="BS153" s="1" t="s">
        <v>1785</v>
      </c>
      <c r="BT153" s="1" t="s">
        <v>1785</v>
      </c>
      <c r="BU153" s="1" t="s">
        <v>151</v>
      </c>
      <c r="BV153" s="1" t="s">
        <v>1563</v>
      </c>
      <c r="BX153" s="1" t="s">
        <v>1924</v>
      </c>
      <c r="BY153" s="1" t="s">
        <v>163</v>
      </c>
      <c r="BZ153" s="1" t="s">
        <v>172</v>
      </c>
      <c r="CA153" s="1" t="s">
        <v>176</v>
      </c>
      <c r="CB153" s="1" t="s">
        <v>183</v>
      </c>
      <c r="CC153" s="1" t="s">
        <v>1925</v>
      </c>
      <c r="CD153" s="1" t="s">
        <v>202</v>
      </c>
      <c r="CE153" s="1" t="s">
        <v>202</v>
      </c>
      <c r="CF153" s="1" t="s">
        <v>1284</v>
      </c>
      <c r="CG153" s="1" t="s">
        <v>1926</v>
      </c>
    </row>
    <row r="154" spans="1:85" ht="12.75" x14ac:dyDescent="0.2">
      <c r="A154" s="14">
        <v>42010.671627442127</v>
      </c>
      <c r="B154" s="1">
        <v>2</v>
      </c>
      <c r="C154" s="1">
        <v>5</v>
      </c>
      <c r="D154" s="1">
        <v>3</v>
      </c>
      <c r="E154" s="1">
        <v>2</v>
      </c>
      <c r="F154" s="1">
        <v>4</v>
      </c>
      <c r="G154" s="1">
        <v>5</v>
      </c>
      <c r="H154" s="1">
        <v>3</v>
      </c>
      <c r="I154" s="1">
        <v>5</v>
      </c>
      <c r="J154" s="1">
        <v>4</v>
      </c>
      <c r="K154" s="1">
        <v>3</v>
      </c>
      <c r="L154" s="1">
        <v>3</v>
      </c>
      <c r="M154" s="1">
        <v>3</v>
      </c>
      <c r="N154" s="1">
        <v>3</v>
      </c>
      <c r="O154" s="1">
        <v>4</v>
      </c>
      <c r="P154" s="1">
        <v>5</v>
      </c>
      <c r="Q154" s="1">
        <v>5</v>
      </c>
      <c r="R154" s="1">
        <v>4</v>
      </c>
      <c r="S154" s="1">
        <v>4</v>
      </c>
      <c r="T154" s="1">
        <v>1</v>
      </c>
      <c r="U154" s="1">
        <v>1</v>
      </c>
      <c r="V154" s="1">
        <v>4</v>
      </c>
      <c r="W154" s="1">
        <v>5</v>
      </c>
      <c r="X154" s="1">
        <v>2</v>
      </c>
      <c r="Y154" s="1">
        <v>4</v>
      </c>
      <c r="Z154" s="1">
        <v>2</v>
      </c>
      <c r="AA154" s="1">
        <v>4</v>
      </c>
      <c r="AB154" s="1">
        <v>2</v>
      </c>
      <c r="AC154" s="1">
        <v>5</v>
      </c>
      <c r="AD154" s="1">
        <v>5</v>
      </c>
      <c r="AE154" s="1">
        <v>3</v>
      </c>
      <c r="AF154" s="1">
        <v>5</v>
      </c>
      <c r="AG154" s="1">
        <v>4</v>
      </c>
      <c r="AH154" s="1">
        <v>4</v>
      </c>
      <c r="AI154" s="1">
        <v>4</v>
      </c>
      <c r="AJ154" s="1">
        <v>1</v>
      </c>
      <c r="AK154" s="1">
        <v>5</v>
      </c>
      <c r="AL154" s="1">
        <v>4</v>
      </c>
      <c r="AM154" s="1">
        <v>1</v>
      </c>
      <c r="AN154" s="1">
        <v>4</v>
      </c>
      <c r="AO154" s="1">
        <v>5</v>
      </c>
      <c r="AP154" s="1">
        <v>4</v>
      </c>
      <c r="AQ154" s="1">
        <v>5</v>
      </c>
      <c r="AR154" s="1">
        <v>3</v>
      </c>
      <c r="AS154" s="1">
        <v>3</v>
      </c>
      <c r="AT154" s="1">
        <v>2</v>
      </c>
      <c r="AU154" s="1">
        <v>3</v>
      </c>
      <c r="AV154" s="1">
        <v>2</v>
      </c>
      <c r="AW154" s="1">
        <v>4</v>
      </c>
      <c r="AX154" s="1">
        <v>4</v>
      </c>
      <c r="AY154" s="1">
        <v>5</v>
      </c>
      <c r="AZ154" s="1">
        <v>4</v>
      </c>
      <c r="BA154" s="1">
        <v>4</v>
      </c>
      <c r="BB154" s="1">
        <v>1</v>
      </c>
      <c r="BC154" s="1">
        <v>2</v>
      </c>
      <c r="BD154" s="1">
        <v>4</v>
      </c>
      <c r="BE154" s="1" t="s">
        <v>1778</v>
      </c>
      <c r="BF154" s="1" t="s">
        <v>1781</v>
      </c>
      <c r="BG154" s="1" t="s">
        <v>1780</v>
      </c>
      <c r="BH154" s="1" t="s">
        <v>1783</v>
      </c>
      <c r="BI154" s="1" t="s">
        <v>1782</v>
      </c>
      <c r="BJ154" s="1" t="s">
        <v>1779</v>
      </c>
      <c r="BK154" s="1" t="s">
        <v>151</v>
      </c>
      <c r="BL154" s="1" t="s">
        <v>931</v>
      </c>
      <c r="BM154" s="1" t="s">
        <v>931</v>
      </c>
      <c r="BN154" s="1" t="s">
        <v>151</v>
      </c>
      <c r="BO154" s="1" t="s">
        <v>151</v>
      </c>
      <c r="BP154" s="1" t="s">
        <v>1785</v>
      </c>
      <c r="BQ154" s="1" t="s">
        <v>931</v>
      </c>
      <c r="BR154" s="1" t="s">
        <v>931</v>
      </c>
      <c r="BS154" s="1" t="s">
        <v>931</v>
      </c>
      <c r="BT154" s="1" t="s">
        <v>931</v>
      </c>
      <c r="BU154" s="1" t="s">
        <v>151</v>
      </c>
      <c r="BV154" s="1" t="s">
        <v>1486</v>
      </c>
      <c r="BW154" s="1" t="s">
        <v>1488</v>
      </c>
      <c r="BX154" s="1" t="s">
        <v>1495</v>
      </c>
      <c r="BY154" s="1" t="s">
        <v>163</v>
      </c>
      <c r="BZ154" s="1" t="s">
        <v>169</v>
      </c>
      <c r="CA154" s="1" t="s">
        <v>180</v>
      </c>
      <c r="CB154" s="1" t="s">
        <v>183</v>
      </c>
      <c r="CC154" s="1" t="s">
        <v>1927</v>
      </c>
      <c r="CD154" s="1" t="s">
        <v>204</v>
      </c>
      <c r="CE154" s="1" t="s">
        <v>1287</v>
      </c>
      <c r="CF154" s="1" t="s">
        <v>208</v>
      </c>
      <c r="CG154" s="1" t="s">
        <v>214</v>
      </c>
    </row>
    <row r="155" spans="1:85" ht="12.75" x14ac:dyDescent="0.2">
      <c r="A155" s="14">
        <v>42010.676495254622</v>
      </c>
      <c r="B155" s="1">
        <v>4</v>
      </c>
      <c r="C155" s="1">
        <v>1</v>
      </c>
      <c r="D155" s="1">
        <v>1</v>
      </c>
      <c r="E155" s="1">
        <v>3</v>
      </c>
      <c r="F155" s="1">
        <v>5</v>
      </c>
      <c r="G155" s="1">
        <v>5</v>
      </c>
      <c r="H155" s="1">
        <v>5</v>
      </c>
      <c r="I155" s="1">
        <v>5</v>
      </c>
      <c r="J155" s="1">
        <v>5</v>
      </c>
      <c r="K155" s="1">
        <v>5</v>
      </c>
      <c r="L155" s="1">
        <v>5</v>
      </c>
      <c r="M155" s="1">
        <v>5</v>
      </c>
      <c r="N155" s="1">
        <v>3</v>
      </c>
      <c r="O155" s="1">
        <v>5</v>
      </c>
      <c r="P155" s="1">
        <v>3</v>
      </c>
      <c r="Q155" s="1">
        <v>3</v>
      </c>
      <c r="R155" s="1">
        <v>3</v>
      </c>
      <c r="S155" s="1">
        <v>5</v>
      </c>
      <c r="T155" s="1">
        <v>5</v>
      </c>
      <c r="U155" s="1">
        <v>3</v>
      </c>
      <c r="V155" s="1">
        <v>5</v>
      </c>
      <c r="W155" s="1">
        <v>4</v>
      </c>
      <c r="X155" s="1">
        <v>3</v>
      </c>
      <c r="Y155" s="1">
        <v>5</v>
      </c>
      <c r="Z155" s="1">
        <v>3</v>
      </c>
      <c r="AA155" s="1">
        <v>4</v>
      </c>
      <c r="AB155" s="1">
        <v>3</v>
      </c>
      <c r="AC155" s="1">
        <v>4</v>
      </c>
      <c r="AD155" s="1">
        <v>3</v>
      </c>
      <c r="AE155" s="1">
        <v>3</v>
      </c>
      <c r="AF155" s="1">
        <v>5</v>
      </c>
      <c r="AG155" s="1">
        <v>5</v>
      </c>
      <c r="AH155" s="1">
        <v>5</v>
      </c>
      <c r="AI155" s="1">
        <v>5</v>
      </c>
      <c r="AJ155" s="1">
        <v>4</v>
      </c>
      <c r="AK155" s="1">
        <v>1</v>
      </c>
      <c r="AL155" s="1">
        <v>3</v>
      </c>
      <c r="AM155" s="1">
        <v>3</v>
      </c>
      <c r="AN155" s="1">
        <v>5</v>
      </c>
      <c r="AO155" s="1">
        <v>3</v>
      </c>
      <c r="AP155" s="1">
        <v>5</v>
      </c>
      <c r="AQ155" s="1">
        <v>5</v>
      </c>
      <c r="AR155" s="1">
        <v>5</v>
      </c>
      <c r="AS155" s="1">
        <v>5</v>
      </c>
      <c r="AT155" s="1">
        <v>5</v>
      </c>
      <c r="AU155" s="1">
        <v>5</v>
      </c>
      <c r="AV155" s="1">
        <v>3</v>
      </c>
      <c r="AW155" s="1">
        <v>5</v>
      </c>
      <c r="AX155" s="1">
        <v>5</v>
      </c>
      <c r="AY155" s="1">
        <v>3</v>
      </c>
      <c r="AZ155" s="1">
        <v>4</v>
      </c>
      <c r="BA155" s="1">
        <v>5</v>
      </c>
      <c r="BB155" s="1">
        <v>5</v>
      </c>
      <c r="BC155" s="1">
        <v>2</v>
      </c>
      <c r="BD155" s="1">
        <v>5</v>
      </c>
      <c r="BE155" s="1" t="s">
        <v>1778</v>
      </c>
      <c r="BF155" s="1" t="s">
        <v>1781</v>
      </c>
      <c r="BG155" s="1" t="s">
        <v>1782</v>
      </c>
      <c r="BH155" s="1" t="s">
        <v>1779</v>
      </c>
      <c r="BI155" s="1" t="s">
        <v>1780</v>
      </c>
      <c r="BJ155" s="1" t="s">
        <v>1783</v>
      </c>
      <c r="BK155" s="1" t="s">
        <v>931</v>
      </c>
      <c r="BL155" s="1" t="s">
        <v>1485</v>
      </c>
      <c r="BM155" s="1" t="s">
        <v>1785</v>
      </c>
      <c r="BN155" s="1" t="s">
        <v>151</v>
      </c>
      <c r="BO155" s="1" t="s">
        <v>151</v>
      </c>
      <c r="BP155" s="1" t="s">
        <v>1485</v>
      </c>
      <c r="BQ155" s="1" t="s">
        <v>1485</v>
      </c>
      <c r="BR155" s="1" t="s">
        <v>1485</v>
      </c>
      <c r="BS155" s="1" t="s">
        <v>1485</v>
      </c>
      <c r="BT155" s="1" t="s">
        <v>1485</v>
      </c>
      <c r="BU155" s="1" t="s">
        <v>151</v>
      </c>
      <c r="BV155" s="1" t="s">
        <v>147</v>
      </c>
      <c r="BW155" s="1" t="s">
        <v>1488</v>
      </c>
      <c r="BX155" s="1" t="s">
        <v>1495</v>
      </c>
      <c r="BY155" s="1" t="s">
        <v>163</v>
      </c>
      <c r="BZ155" s="1" t="s">
        <v>172</v>
      </c>
      <c r="CA155" s="1" t="s">
        <v>1099</v>
      </c>
      <c r="CB155" s="1" t="s">
        <v>183</v>
      </c>
      <c r="CC155" s="1" t="s">
        <v>1928</v>
      </c>
      <c r="CD155" s="1" t="s">
        <v>202</v>
      </c>
      <c r="CE155" s="1" t="s">
        <v>694</v>
      </c>
      <c r="CF155" s="1" t="s">
        <v>1929</v>
      </c>
      <c r="CG155" s="1" t="s">
        <v>214</v>
      </c>
    </row>
    <row r="156" spans="1:85" ht="12.75" x14ac:dyDescent="0.2">
      <c r="A156" s="14">
        <v>42010.68082219908</v>
      </c>
      <c r="B156" s="1">
        <v>3</v>
      </c>
      <c r="C156" s="1">
        <v>5</v>
      </c>
      <c r="D156" s="1">
        <v>3</v>
      </c>
      <c r="E156" s="1">
        <v>4</v>
      </c>
      <c r="F156" s="1">
        <v>4</v>
      </c>
      <c r="G156" s="1">
        <v>1</v>
      </c>
      <c r="H156" s="1">
        <v>5</v>
      </c>
      <c r="I156" s="1">
        <v>3</v>
      </c>
      <c r="J156" s="1">
        <v>5</v>
      </c>
      <c r="K156" s="1">
        <v>5</v>
      </c>
      <c r="L156" s="1">
        <v>3</v>
      </c>
      <c r="M156" s="1">
        <v>3</v>
      </c>
      <c r="N156" s="1">
        <v>2</v>
      </c>
      <c r="O156" s="1">
        <v>4</v>
      </c>
      <c r="P156" s="1">
        <v>4</v>
      </c>
      <c r="Q156" s="1">
        <v>3</v>
      </c>
      <c r="R156" s="1">
        <v>4</v>
      </c>
      <c r="S156" s="1">
        <v>5</v>
      </c>
      <c r="T156" s="1">
        <v>5</v>
      </c>
      <c r="U156" s="1">
        <v>5</v>
      </c>
      <c r="V156" s="1">
        <v>5</v>
      </c>
      <c r="W156" s="1">
        <v>5</v>
      </c>
      <c r="X156" s="1">
        <v>3</v>
      </c>
      <c r="Y156" s="1">
        <v>4</v>
      </c>
      <c r="Z156" s="1">
        <v>4</v>
      </c>
      <c r="AA156" s="1">
        <v>5</v>
      </c>
      <c r="AB156" s="1">
        <v>4</v>
      </c>
      <c r="AC156" s="1">
        <v>3</v>
      </c>
      <c r="AD156" s="1">
        <v>5</v>
      </c>
      <c r="AE156" s="1">
        <v>5</v>
      </c>
      <c r="AF156" s="1">
        <v>5</v>
      </c>
      <c r="AG156" s="1">
        <v>4</v>
      </c>
      <c r="AH156" s="1">
        <v>5</v>
      </c>
      <c r="AI156" s="1">
        <v>3</v>
      </c>
      <c r="AJ156" s="1">
        <v>2</v>
      </c>
      <c r="AK156" s="1">
        <v>5</v>
      </c>
      <c r="AL156" s="1">
        <v>4</v>
      </c>
      <c r="AM156" s="1">
        <v>5</v>
      </c>
      <c r="AN156" s="1">
        <v>5</v>
      </c>
      <c r="AO156" s="1">
        <v>2</v>
      </c>
      <c r="AP156" s="1">
        <v>5</v>
      </c>
      <c r="AQ156" s="1">
        <v>3</v>
      </c>
      <c r="AR156" s="1">
        <v>5</v>
      </c>
      <c r="AS156" s="1">
        <v>5</v>
      </c>
      <c r="AT156" s="1">
        <v>3</v>
      </c>
      <c r="AU156" s="1">
        <v>3</v>
      </c>
      <c r="AV156" s="1">
        <v>2</v>
      </c>
      <c r="AW156" s="1">
        <v>3</v>
      </c>
      <c r="AX156" s="1">
        <v>5</v>
      </c>
      <c r="AY156" s="1">
        <v>3</v>
      </c>
      <c r="AZ156" s="1">
        <v>3</v>
      </c>
      <c r="BA156" s="1">
        <v>5</v>
      </c>
      <c r="BB156" s="1">
        <v>5</v>
      </c>
      <c r="BC156" s="1">
        <v>5</v>
      </c>
      <c r="BD156" s="1">
        <v>5</v>
      </c>
      <c r="BE156" s="1" t="s">
        <v>1783</v>
      </c>
      <c r="BF156" s="1" t="s">
        <v>1778</v>
      </c>
      <c r="BG156" s="1" t="s">
        <v>1781</v>
      </c>
      <c r="BH156" s="1" t="s">
        <v>1780</v>
      </c>
      <c r="BI156" s="1" t="s">
        <v>1779</v>
      </c>
      <c r="BJ156" s="1" t="s">
        <v>1782</v>
      </c>
      <c r="BK156" s="1" t="s">
        <v>151</v>
      </c>
      <c r="BL156" s="1" t="s">
        <v>1785</v>
      </c>
      <c r="BM156" s="1" t="s">
        <v>1785</v>
      </c>
      <c r="BN156" s="1" t="s">
        <v>151</v>
      </c>
      <c r="BO156" s="1" t="s">
        <v>151</v>
      </c>
      <c r="BP156" s="1" t="s">
        <v>931</v>
      </c>
      <c r="BQ156" s="1" t="s">
        <v>1785</v>
      </c>
      <c r="BR156" s="1" t="s">
        <v>931</v>
      </c>
      <c r="BS156" s="1" t="s">
        <v>1785</v>
      </c>
      <c r="BT156" s="1" t="s">
        <v>1785</v>
      </c>
      <c r="BU156" s="1" t="s">
        <v>151</v>
      </c>
      <c r="BV156" s="1" t="s">
        <v>1486</v>
      </c>
      <c r="BW156" s="1" t="s">
        <v>1488</v>
      </c>
      <c r="BX156" s="1" t="s">
        <v>1495</v>
      </c>
      <c r="BY156" s="1" t="s">
        <v>163</v>
      </c>
      <c r="BZ156" s="1" t="s">
        <v>170</v>
      </c>
      <c r="CA156" s="1" t="s">
        <v>176</v>
      </c>
      <c r="CB156" s="1" t="s">
        <v>183</v>
      </c>
      <c r="CC156" s="1" t="s">
        <v>1930</v>
      </c>
      <c r="CD156" s="1" t="s">
        <v>202</v>
      </c>
      <c r="CE156" s="1" t="s">
        <v>1931</v>
      </c>
      <c r="CF156" s="1" t="s">
        <v>1932</v>
      </c>
      <c r="CG156" s="1" t="s">
        <v>1933</v>
      </c>
    </row>
    <row r="157" spans="1:85" ht="12.75" x14ac:dyDescent="0.2">
      <c r="A157" s="14">
        <v>42010.682326979164</v>
      </c>
      <c r="B157" s="1">
        <v>2</v>
      </c>
      <c r="C157" s="1">
        <v>5</v>
      </c>
      <c r="D157" s="1">
        <v>1</v>
      </c>
      <c r="E157" s="1">
        <v>2</v>
      </c>
      <c r="F157" s="1">
        <v>5</v>
      </c>
      <c r="G157" s="1">
        <v>5</v>
      </c>
      <c r="H157" s="1">
        <v>5</v>
      </c>
      <c r="I157" s="1">
        <v>5</v>
      </c>
      <c r="J157" s="1">
        <v>2</v>
      </c>
      <c r="K157" s="1">
        <v>1</v>
      </c>
      <c r="L157" s="1">
        <v>2</v>
      </c>
      <c r="M157" s="1">
        <v>1</v>
      </c>
      <c r="N157" s="1">
        <v>2</v>
      </c>
      <c r="O157" s="1">
        <v>2</v>
      </c>
      <c r="P157" s="1">
        <v>5</v>
      </c>
      <c r="Q157" s="1">
        <v>2</v>
      </c>
      <c r="R157" s="1">
        <v>5</v>
      </c>
      <c r="S157" s="1">
        <v>5</v>
      </c>
      <c r="T157" s="1">
        <v>1</v>
      </c>
      <c r="U157" s="1">
        <v>2</v>
      </c>
      <c r="V157" s="1">
        <v>5</v>
      </c>
      <c r="W157" s="1">
        <v>5</v>
      </c>
      <c r="X157" s="1">
        <v>5</v>
      </c>
      <c r="Y157" s="1">
        <v>5</v>
      </c>
      <c r="Z157" s="1">
        <v>5</v>
      </c>
      <c r="AA157" s="1">
        <v>5</v>
      </c>
      <c r="AB157" s="1">
        <v>5</v>
      </c>
      <c r="AC157" s="1">
        <v>5</v>
      </c>
      <c r="AD157" s="1">
        <v>5</v>
      </c>
      <c r="AE157" s="1">
        <v>5</v>
      </c>
      <c r="AF157" s="1">
        <v>5</v>
      </c>
      <c r="AG157" s="1">
        <v>5</v>
      </c>
      <c r="AH157" s="1">
        <v>5</v>
      </c>
      <c r="AI157" s="1">
        <v>5</v>
      </c>
      <c r="AJ157" s="1">
        <v>5</v>
      </c>
      <c r="AK157" s="1">
        <v>5</v>
      </c>
      <c r="AL157" s="1">
        <v>1</v>
      </c>
      <c r="AM157" s="1">
        <v>4</v>
      </c>
      <c r="AN157" s="1">
        <v>4</v>
      </c>
      <c r="AO157" s="1">
        <v>5</v>
      </c>
      <c r="AP157" s="1">
        <v>5</v>
      </c>
      <c r="AQ157" s="1">
        <v>5</v>
      </c>
      <c r="AR157" s="1">
        <v>1</v>
      </c>
      <c r="AS157" s="1">
        <v>2</v>
      </c>
      <c r="AT157" s="1">
        <v>4</v>
      </c>
      <c r="AU157" s="1">
        <v>1</v>
      </c>
      <c r="AV157" s="1">
        <v>1</v>
      </c>
      <c r="AW157" s="1">
        <v>4</v>
      </c>
      <c r="AX157" s="1">
        <v>4</v>
      </c>
      <c r="AY157" s="1">
        <v>4</v>
      </c>
      <c r="AZ157" s="1">
        <v>5</v>
      </c>
      <c r="BA157" s="1">
        <v>4</v>
      </c>
      <c r="BB157" s="1">
        <v>1</v>
      </c>
      <c r="BC157" s="1">
        <v>4</v>
      </c>
      <c r="BD157" s="1">
        <v>5</v>
      </c>
      <c r="BE157" s="1" t="s">
        <v>1780</v>
      </c>
      <c r="BF157" s="1" t="s">
        <v>1778</v>
      </c>
      <c r="BG157" s="1" t="s">
        <v>1778</v>
      </c>
      <c r="BH157" s="1" t="s">
        <v>1778</v>
      </c>
      <c r="BI157" s="1" t="s">
        <v>1781</v>
      </c>
      <c r="BJ157" s="1" t="s">
        <v>1781</v>
      </c>
      <c r="BK157" s="1" t="s">
        <v>151</v>
      </c>
      <c r="BL157" s="1" t="s">
        <v>151</v>
      </c>
      <c r="BM157" s="1" t="s">
        <v>151</v>
      </c>
      <c r="BN157" s="1" t="s">
        <v>151</v>
      </c>
      <c r="BO157" s="1" t="s">
        <v>151</v>
      </c>
      <c r="BP157" s="1" t="s">
        <v>1485</v>
      </c>
      <c r="BQ157" s="1" t="s">
        <v>151</v>
      </c>
      <c r="BR157" s="1" t="s">
        <v>151</v>
      </c>
      <c r="BS157" s="1" t="s">
        <v>151</v>
      </c>
      <c r="BT157" s="1" t="s">
        <v>151</v>
      </c>
      <c r="BU157" s="1" t="s">
        <v>151</v>
      </c>
      <c r="BV157" s="1" t="s">
        <v>150</v>
      </c>
      <c r="BW157" s="1" t="s">
        <v>1897</v>
      </c>
      <c r="BX157" s="1" t="s">
        <v>1495</v>
      </c>
      <c r="BY157" s="1" t="s">
        <v>162</v>
      </c>
      <c r="BZ157" s="1" t="s">
        <v>171</v>
      </c>
      <c r="CA157" s="1" t="s">
        <v>176</v>
      </c>
      <c r="CB157" s="1" t="s">
        <v>183</v>
      </c>
      <c r="CC157" s="1" t="s">
        <v>1434</v>
      </c>
      <c r="CD157" s="1" t="s">
        <v>202</v>
      </c>
      <c r="CE157" s="1" t="s">
        <v>456</v>
      </c>
      <c r="CF157" s="1" t="s">
        <v>208</v>
      </c>
      <c r="CG157" s="1" t="s">
        <v>214</v>
      </c>
    </row>
    <row r="158" spans="1:85" ht="12.75" x14ac:dyDescent="0.2">
      <c r="A158" s="14">
        <v>42010.689009606482</v>
      </c>
      <c r="B158" s="1">
        <v>3</v>
      </c>
      <c r="C158" s="1">
        <v>4</v>
      </c>
      <c r="D158" s="1">
        <v>3</v>
      </c>
      <c r="E158" s="1" t="s">
        <v>5</v>
      </c>
      <c r="F158" s="1">
        <v>4</v>
      </c>
      <c r="G158" s="1" t="s">
        <v>5</v>
      </c>
      <c r="H158" s="1">
        <v>3</v>
      </c>
      <c r="I158" s="1">
        <v>3</v>
      </c>
      <c r="J158" s="1" t="s">
        <v>5</v>
      </c>
      <c r="K158" s="1">
        <v>3</v>
      </c>
      <c r="L158" s="1">
        <v>3</v>
      </c>
      <c r="M158" s="1" t="s">
        <v>5</v>
      </c>
      <c r="N158" s="1">
        <v>3</v>
      </c>
      <c r="O158" s="1">
        <v>5</v>
      </c>
      <c r="P158" s="1">
        <v>2</v>
      </c>
      <c r="Q158" s="1">
        <v>2</v>
      </c>
      <c r="R158" s="1">
        <v>4</v>
      </c>
      <c r="S158" s="1">
        <v>5</v>
      </c>
      <c r="T158" s="1">
        <v>3</v>
      </c>
      <c r="U158" s="1">
        <v>3</v>
      </c>
      <c r="V158" s="1">
        <v>2</v>
      </c>
      <c r="W158" s="1">
        <v>4</v>
      </c>
      <c r="X158" s="1">
        <v>2</v>
      </c>
      <c r="Y158" s="1">
        <v>5</v>
      </c>
      <c r="Z158" s="1">
        <v>4</v>
      </c>
      <c r="AA158" s="1">
        <v>4</v>
      </c>
      <c r="AB158" s="1">
        <v>2</v>
      </c>
      <c r="AC158" s="1">
        <v>5</v>
      </c>
      <c r="AD158" s="1">
        <v>4</v>
      </c>
      <c r="AE158" s="1">
        <v>3</v>
      </c>
      <c r="AF158" s="1">
        <v>4</v>
      </c>
      <c r="AG158" s="1">
        <v>4</v>
      </c>
      <c r="AH158" s="1">
        <v>5</v>
      </c>
      <c r="AI158" s="1">
        <v>3</v>
      </c>
      <c r="AJ158" s="1">
        <v>4</v>
      </c>
      <c r="AK158" s="1">
        <v>4</v>
      </c>
      <c r="AL158" s="1">
        <v>2</v>
      </c>
      <c r="AM158" s="1">
        <v>1</v>
      </c>
      <c r="AN158" s="1">
        <v>5</v>
      </c>
      <c r="AO158" s="1">
        <v>3</v>
      </c>
      <c r="AP158" s="1">
        <v>4</v>
      </c>
      <c r="AQ158" s="1">
        <v>4</v>
      </c>
      <c r="AR158" s="1">
        <v>1</v>
      </c>
      <c r="AS158" s="1">
        <v>3</v>
      </c>
      <c r="AT158" s="1">
        <v>1</v>
      </c>
      <c r="AU158" s="1" t="s">
        <v>5</v>
      </c>
      <c r="AV158" s="1">
        <v>2</v>
      </c>
      <c r="AW158" s="1">
        <v>4</v>
      </c>
      <c r="AX158" s="1">
        <v>2</v>
      </c>
      <c r="AY158" s="1" t="s">
        <v>5</v>
      </c>
      <c r="AZ158" s="1">
        <v>4</v>
      </c>
      <c r="BA158" s="1">
        <v>5</v>
      </c>
      <c r="BB158" s="1">
        <v>5</v>
      </c>
      <c r="BC158" s="1">
        <v>2</v>
      </c>
      <c r="BD158" s="1">
        <v>3</v>
      </c>
      <c r="BE158" s="1" t="s">
        <v>1778</v>
      </c>
      <c r="BF158" s="1" t="s">
        <v>1782</v>
      </c>
      <c r="BG158" s="1" t="s">
        <v>1779</v>
      </c>
      <c r="BH158" s="1" t="s">
        <v>1783</v>
      </c>
      <c r="BI158" s="1" t="s">
        <v>1781</v>
      </c>
      <c r="BJ158" s="1" t="s">
        <v>1780</v>
      </c>
      <c r="BK158" s="1" t="s">
        <v>1785</v>
      </c>
      <c r="BL158" s="1" t="s">
        <v>1785</v>
      </c>
      <c r="BM158" s="1" t="s">
        <v>151</v>
      </c>
      <c r="BN158" s="1" t="s">
        <v>151</v>
      </c>
      <c r="BO158" s="1" t="s">
        <v>151</v>
      </c>
      <c r="BP158" s="1" t="s">
        <v>1785</v>
      </c>
      <c r="BQ158" s="1" t="s">
        <v>1785</v>
      </c>
      <c r="BR158" s="1" t="s">
        <v>931</v>
      </c>
      <c r="BS158" s="1" t="s">
        <v>5</v>
      </c>
      <c r="BT158" s="1" t="s">
        <v>5</v>
      </c>
      <c r="BU158" s="1" t="s">
        <v>151</v>
      </c>
      <c r="BV158" s="1" t="s">
        <v>1486</v>
      </c>
      <c r="BX158" s="1" t="s">
        <v>1495</v>
      </c>
      <c r="BY158" s="1" t="s">
        <v>162</v>
      </c>
      <c r="BZ158" s="1" t="s">
        <v>172</v>
      </c>
      <c r="CA158" s="1" t="s">
        <v>180</v>
      </c>
      <c r="CB158" s="1" t="s">
        <v>183</v>
      </c>
      <c r="CC158" s="1" t="s">
        <v>1652</v>
      </c>
      <c r="CD158" s="1" t="s">
        <v>202</v>
      </c>
      <c r="CE158" s="1" t="s">
        <v>1848</v>
      </c>
      <c r="CF158" s="1" t="s">
        <v>208</v>
      </c>
      <c r="CG158" s="1" t="s">
        <v>214</v>
      </c>
    </row>
    <row r="159" spans="1:85" ht="12.75" x14ac:dyDescent="0.2">
      <c r="A159" s="14">
        <v>42010.690614942127</v>
      </c>
      <c r="B159" s="1">
        <v>3</v>
      </c>
      <c r="C159" s="1">
        <v>2</v>
      </c>
      <c r="D159" s="1">
        <v>4</v>
      </c>
      <c r="E159" s="1">
        <v>4</v>
      </c>
      <c r="F159" s="1">
        <v>4</v>
      </c>
      <c r="G159" s="1">
        <v>2</v>
      </c>
      <c r="H159" s="1">
        <v>2</v>
      </c>
      <c r="I159" s="1">
        <v>2</v>
      </c>
      <c r="J159" s="1">
        <v>3</v>
      </c>
      <c r="K159" s="1">
        <v>4</v>
      </c>
      <c r="L159" s="1">
        <v>4</v>
      </c>
      <c r="M159" s="1">
        <v>3</v>
      </c>
      <c r="N159" s="1">
        <v>3</v>
      </c>
      <c r="O159" s="1">
        <v>3</v>
      </c>
      <c r="P159" s="1">
        <v>2</v>
      </c>
      <c r="Q159" s="1">
        <v>2</v>
      </c>
      <c r="R159" s="1">
        <v>3</v>
      </c>
      <c r="S159" s="1">
        <v>4</v>
      </c>
      <c r="T159" s="1">
        <v>4</v>
      </c>
      <c r="U159" s="1">
        <v>4</v>
      </c>
      <c r="V159" s="1">
        <v>3</v>
      </c>
      <c r="W159" s="1">
        <v>3</v>
      </c>
      <c r="X159" s="1">
        <v>4</v>
      </c>
      <c r="Y159" s="1">
        <v>5</v>
      </c>
      <c r="Z159" s="1">
        <v>5</v>
      </c>
      <c r="AA159" s="1">
        <v>4</v>
      </c>
      <c r="AB159" s="1">
        <v>4</v>
      </c>
      <c r="AC159" s="1">
        <v>4</v>
      </c>
      <c r="AD159" s="1">
        <v>4</v>
      </c>
      <c r="AE159" s="1">
        <v>3</v>
      </c>
      <c r="AF159" s="1">
        <v>4</v>
      </c>
      <c r="AG159" s="1">
        <v>4</v>
      </c>
      <c r="AH159" s="1">
        <v>3</v>
      </c>
      <c r="AI159" s="1">
        <v>3</v>
      </c>
      <c r="AJ159" s="1">
        <v>4</v>
      </c>
      <c r="AK159" s="1">
        <v>2</v>
      </c>
      <c r="AL159" s="1">
        <v>4</v>
      </c>
      <c r="AM159" s="1">
        <v>4</v>
      </c>
      <c r="AN159" s="1">
        <v>4</v>
      </c>
      <c r="AO159" s="1">
        <v>1</v>
      </c>
      <c r="AP159" s="1">
        <v>1</v>
      </c>
      <c r="AQ159" s="1">
        <v>1</v>
      </c>
      <c r="AR159" s="1">
        <v>2</v>
      </c>
      <c r="AS159" s="1">
        <v>4</v>
      </c>
      <c r="AT159" s="1">
        <v>4</v>
      </c>
      <c r="AU159" s="1">
        <v>2</v>
      </c>
      <c r="AV159" s="1">
        <v>2</v>
      </c>
      <c r="AW159" s="1">
        <v>2</v>
      </c>
      <c r="AX159" s="1">
        <v>2</v>
      </c>
      <c r="AY159" s="1">
        <v>2</v>
      </c>
      <c r="AZ159" s="1">
        <v>2</v>
      </c>
      <c r="BA159" s="1">
        <v>4</v>
      </c>
      <c r="BB159" s="1">
        <v>4</v>
      </c>
      <c r="BC159" s="1">
        <v>4</v>
      </c>
      <c r="BD159" s="1">
        <v>3</v>
      </c>
      <c r="BE159" s="1" t="s">
        <v>1780</v>
      </c>
      <c r="BF159" s="1" t="s">
        <v>1778</v>
      </c>
      <c r="BG159" s="1" t="s">
        <v>1778</v>
      </c>
      <c r="BH159" s="1" t="s">
        <v>1781</v>
      </c>
      <c r="BI159" s="1" t="s">
        <v>1778</v>
      </c>
      <c r="BJ159" s="1" t="s">
        <v>1780</v>
      </c>
      <c r="BK159" s="1" t="s">
        <v>151</v>
      </c>
      <c r="BL159" s="1" t="s">
        <v>151</v>
      </c>
      <c r="BM159" s="1" t="s">
        <v>151</v>
      </c>
      <c r="BN159" s="1" t="s">
        <v>151</v>
      </c>
      <c r="BO159" s="1" t="s">
        <v>1785</v>
      </c>
      <c r="BP159" s="1" t="s">
        <v>1785</v>
      </c>
      <c r="BQ159" s="1" t="s">
        <v>1785</v>
      </c>
      <c r="BR159" s="1" t="s">
        <v>1785</v>
      </c>
      <c r="BS159" s="1" t="s">
        <v>1785</v>
      </c>
      <c r="BT159" s="1" t="s">
        <v>1785</v>
      </c>
      <c r="BU159" s="1" t="s">
        <v>151</v>
      </c>
      <c r="BV159" s="1" t="s">
        <v>1571</v>
      </c>
      <c r="BW159" s="1" t="s">
        <v>1572</v>
      </c>
      <c r="BX159" s="1" t="s">
        <v>1503</v>
      </c>
      <c r="BY159" s="1" t="s">
        <v>163</v>
      </c>
      <c r="BZ159" s="1" t="s">
        <v>172</v>
      </c>
      <c r="CA159" s="1" t="s">
        <v>176</v>
      </c>
      <c r="CB159" s="1" t="s">
        <v>184</v>
      </c>
      <c r="CC159" s="1" t="s">
        <v>1535</v>
      </c>
      <c r="CD159" s="1" t="s">
        <v>1934</v>
      </c>
      <c r="CF159" s="1" t="s">
        <v>158</v>
      </c>
      <c r="CG159" s="1" t="s">
        <v>216</v>
      </c>
    </row>
    <row r="160" spans="1:85" ht="12.75" x14ac:dyDescent="0.2">
      <c r="A160" s="14">
        <v>42010.693570810181</v>
      </c>
      <c r="B160" s="1">
        <v>1</v>
      </c>
      <c r="C160" s="1">
        <v>4</v>
      </c>
      <c r="D160" s="1">
        <v>1</v>
      </c>
      <c r="E160" s="1" t="s">
        <v>5</v>
      </c>
      <c r="F160" s="1">
        <v>5</v>
      </c>
      <c r="G160" s="1">
        <v>3</v>
      </c>
      <c r="H160" s="1">
        <v>4</v>
      </c>
      <c r="I160" s="1">
        <v>2</v>
      </c>
      <c r="J160" s="1">
        <v>5</v>
      </c>
      <c r="K160" s="1">
        <v>5</v>
      </c>
      <c r="L160" s="1" t="s">
        <v>5</v>
      </c>
      <c r="M160" s="1">
        <v>1</v>
      </c>
      <c r="N160" s="1">
        <v>4</v>
      </c>
      <c r="O160" s="1">
        <v>4</v>
      </c>
      <c r="P160" s="1">
        <v>3</v>
      </c>
      <c r="Q160" s="1">
        <v>3</v>
      </c>
      <c r="R160" s="1">
        <v>5</v>
      </c>
      <c r="S160" s="1">
        <v>1</v>
      </c>
      <c r="T160" s="1">
        <v>1</v>
      </c>
      <c r="U160" s="1">
        <v>4</v>
      </c>
      <c r="V160" s="1">
        <v>5</v>
      </c>
      <c r="W160" s="1">
        <v>1</v>
      </c>
      <c r="X160" s="1">
        <v>1</v>
      </c>
      <c r="Y160" s="1">
        <v>4</v>
      </c>
      <c r="Z160" s="1">
        <v>2</v>
      </c>
      <c r="AA160" s="1">
        <v>3</v>
      </c>
      <c r="AB160" s="1">
        <v>1</v>
      </c>
      <c r="AC160" s="1">
        <v>4</v>
      </c>
      <c r="AD160" s="1">
        <v>1</v>
      </c>
      <c r="AE160" s="1">
        <v>1</v>
      </c>
      <c r="AF160" s="1">
        <v>3</v>
      </c>
      <c r="AG160" s="1">
        <v>2</v>
      </c>
      <c r="AH160" s="1">
        <v>5</v>
      </c>
      <c r="AI160" s="1">
        <v>1</v>
      </c>
      <c r="AJ160" s="1">
        <v>3</v>
      </c>
      <c r="AK160" s="1">
        <v>5</v>
      </c>
      <c r="AL160" s="1">
        <v>2</v>
      </c>
      <c r="AM160" s="1">
        <v>1</v>
      </c>
      <c r="AN160" s="1">
        <v>5</v>
      </c>
      <c r="AO160" s="1">
        <v>5</v>
      </c>
      <c r="AP160" s="1">
        <v>5</v>
      </c>
      <c r="AQ160" s="1">
        <v>5</v>
      </c>
      <c r="AR160" s="1">
        <v>5</v>
      </c>
      <c r="AS160" s="1">
        <v>5</v>
      </c>
      <c r="AT160" s="1">
        <v>5</v>
      </c>
      <c r="AU160" s="1">
        <v>3</v>
      </c>
      <c r="AV160" s="1">
        <v>5</v>
      </c>
      <c r="AW160" s="1">
        <v>5</v>
      </c>
      <c r="AX160" s="1">
        <v>2</v>
      </c>
      <c r="AY160" s="1">
        <v>5</v>
      </c>
      <c r="AZ160" s="1">
        <v>5</v>
      </c>
      <c r="BA160" s="1">
        <v>3</v>
      </c>
      <c r="BB160" s="1">
        <v>2</v>
      </c>
      <c r="BC160" s="1">
        <v>4</v>
      </c>
      <c r="BD160" s="1">
        <v>5</v>
      </c>
      <c r="BE160" s="1" t="s">
        <v>1781</v>
      </c>
      <c r="BF160" s="1" t="s">
        <v>1780</v>
      </c>
      <c r="BG160" s="1" t="s">
        <v>1778</v>
      </c>
      <c r="BH160" s="1" t="s">
        <v>1782</v>
      </c>
      <c r="BI160" s="1" t="s">
        <v>1779</v>
      </c>
      <c r="BJ160" s="1" t="s">
        <v>1778</v>
      </c>
      <c r="BK160" s="1" t="s">
        <v>151</v>
      </c>
      <c r="BL160" s="1" t="s">
        <v>151</v>
      </c>
      <c r="BM160" s="1" t="s">
        <v>151</v>
      </c>
      <c r="BN160" s="1" t="s">
        <v>151</v>
      </c>
      <c r="BO160" s="1" t="s">
        <v>1785</v>
      </c>
      <c r="BP160" s="1" t="s">
        <v>1785</v>
      </c>
      <c r="BQ160" s="1" t="s">
        <v>1785</v>
      </c>
      <c r="BR160" s="1" t="s">
        <v>1785</v>
      </c>
      <c r="BS160" s="1" t="s">
        <v>931</v>
      </c>
      <c r="BT160" s="1" t="s">
        <v>1785</v>
      </c>
      <c r="BU160" s="1" t="s">
        <v>151</v>
      </c>
      <c r="BV160" s="1" t="s">
        <v>1486</v>
      </c>
      <c r="BW160" s="1" t="s">
        <v>1492</v>
      </c>
      <c r="BX160" s="1" t="s">
        <v>1495</v>
      </c>
      <c r="BY160" s="1" t="s">
        <v>162</v>
      </c>
      <c r="BZ160" s="1" t="s">
        <v>170</v>
      </c>
      <c r="CA160" s="1" t="s">
        <v>176</v>
      </c>
      <c r="CB160" s="1" t="s">
        <v>183</v>
      </c>
      <c r="CC160" s="1" t="s">
        <v>1935</v>
      </c>
      <c r="CD160" s="1" t="s">
        <v>1936</v>
      </c>
      <c r="CE160" s="1" t="s">
        <v>202</v>
      </c>
      <c r="CF160" s="1" t="s">
        <v>208</v>
      </c>
      <c r="CG160" s="1" t="s">
        <v>214</v>
      </c>
    </row>
    <row r="161" spans="1:85" ht="12.75" x14ac:dyDescent="0.2">
      <c r="A161" s="14">
        <v>42010.694517581011</v>
      </c>
      <c r="B161" s="1">
        <v>5</v>
      </c>
      <c r="C161" s="1">
        <v>4</v>
      </c>
      <c r="D161" s="1">
        <v>4</v>
      </c>
      <c r="E161" s="1">
        <v>3</v>
      </c>
      <c r="F161" s="1">
        <v>5</v>
      </c>
      <c r="G161" s="1">
        <v>2</v>
      </c>
      <c r="H161" s="1">
        <v>4</v>
      </c>
      <c r="I161" s="1">
        <v>5</v>
      </c>
      <c r="J161" s="1">
        <v>5</v>
      </c>
      <c r="K161" s="1">
        <v>5</v>
      </c>
      <c r="L161" s="1">
        <v>4</v>
      </c>
      <c r="M161" s="1">
        <v>4</v>
      </c>
      <c r="N161" s="1">
        <v>4</v>
      </c>
      <c r="O161" s="1">
        <v>4</v>
      </c>
      <c r="P161" s="1">
        <v>5</v>
      </c>
      <c r="Q161" s="1">
        <v>4</v>
      </c>
      <c r="R161" s="1">
        <v>4</v>
      </c>
      <c r="S161" s="1">
        <v>5</v>
      </c>
      <c r="T161" s="1">
        <v>4</v>
      </c>
      <c r="U161" s="1">
        <v>4</v>
      </c>
      <c r="V161" s="1">
        <v>5</v>
      </c>
      <c r="W161" s="1">
        <v>5</v>
      </c>
      <c r="X161" s="1">
        <v>5</v>
      </c>
      <c r="Y161" s="1">
        <v>5</v>
      </c>
      <c r="Z161" s="1">
        <v>5</v>
      </c>
      <c r="AA161" s="1">
        <v>5</v>
      </c>
      <c r="AB161" s="1">
        <v>5</v>
      </c>
      <c r="AC161" s="1">
        <v>5</v>
      </c>
      <c r="AD161" s="1">
        <v>4</v>
      </c>
      <c r="AE161" s="1">
        <v>3</v>
      </c>
      <c r="AF161" s="1">
        <v>5</v>
      </c>
      <c r="AG161" s="1">
        <v>5</v>
      </c>
      <c r="AH161" s="1">
        <v>5</v>
      </c>
      <c r="AI161" s="1">
        <v>4</v>
      </c>
      <c r="AJ161" s="1">
        <v>5</v>
      </c>
      <c r="AK161" s="1">
        <v>5</v>
      </c>
      <c r="AL161" s="1">
        <v>4</v>
      </c>
      <c r="AM161" s="1">
        <v>3</v>
      </c>
      <c r="AN161" s="1">
        <v>5</v>
      </c>
      <c r="AO161" s="1">
        <v>3</v>
      </c>
      <c r="AP161" s="1">
        <v>5</v>
      </c>
      <c r="AQ161" s="1">
        <v>4</v>
      </c>
      <c r="AR161" s="1">
        <v>5</v>
      </c>
      <c r="AS161" s="1">
        <v>5</v>
      </c>
      <c r="AT161" s="1">
        <v>5</v>
      </c>
      <c r="AU161" s="1">
        <v>4</v>
      </c>
      <c r="AV161" s="1">
        <v>4</v>
      </c>
      <c r="AW161" s="1">
        <v>4</v>
      </c>
      <c r="AX161" s="1">
        <v>5</v>
      </c>
      <c r="AY161" s="1">
        <v>5</v>
      </c>
      <c r="AZ161" s="1">
        <v>4</v>
      </c>
      <c r="BA161" s="1">
        <v>5</v>
      </c>
      <c r="BB161" s="1">
        <v>4</v>
      </c>
      <c r="BC161" s="1">
        <v>4</v>
      </c>
      <c r="BD161" s="1">
        <v>5</v>
      </c>
      <c r="BE161" s="1" t="s">
        <v>1780</v>
      </c>
      <c r="BF161" s="1" t="s">
        <v>1781</v>
      </c>
      <c r="BG161" s="1" t="s">
        <v>1779</v>
      </c>
      <c r="BH161" s="1" t="s">
        <v>1783</v>
      </c>
      <c r="BI161" s="1" t="s">
        <v>1778</v>
      </c>
      <c r="BJ161" s="1" t="s">
        <v>1782</v>
      </c>
      <c r="BK161" s="1" t="s">
        <v>151</v>
      </c>
      <c r="BL161" s="1" t="s">
        <v>151</v>
      </c>
      <c r="BM161" s="1" t="s">
        <v>151</v>
      </c>
      <c r="BN161" s="1" t="s">
        <v>151</v>
      </c>
      <c r="BO161" s="1" t="s">
        <v>151</v>
      </c>
      <c r="BP161" s="1" t="s">
        <v>931</v>
      </c>
      <c r="BQ161" s="1" t="s">
        <v>151</v>
      </c>
      <c r="BR161" s="1" t="s">
        <v>151</v>
      </c>
      <c r="BS161" s="1" t="s">
        <v>151</v>
      </c>
      <c r="BT161" s="1" t="s">
        <v>151</v>
      </c>
      <c r="BU161" s="1" t="s">
        <v>151</v>
      </c>
      <c r="BV161" s="1" t="s">
        <v>146</v>
      </c>
      <c r="BW161" s="1" t="s">
        <v>923</v>
      </c>
      <c r="BX161" s="1" t="s">
        <v>1495</v>
      </c>
      <c r="BY161" s="1" t="s">
        <v>162</v>
      </c>
      <c r="BZ161" s="1" t="s">
        <v>170</v>
      </c>
      <c r="CA161" s="1" t="s">
        <v>177</v>
      </c>
      <c r="CB161" s="1" t="s">
        <v>183</v>
      </c>
      <c r="CC161" s="1" t="s">
        <v>191</v>
      </c>
      <c r="CD161" s="1" t="s">
        <v>192</v>
      </c>
      <c r="CE161" s="1" t="s">
        <v>1681</v>
      </c>
      <c r="CF161" s="1" t="s">
        <v>208</v>
      </c>
      <c r="CG161" s="1" t="s">
        <v>214</v>
      </c>
    </row>
    <row r="162" spans="1:85" ht="12.75" x14ac:dyDescent="0.2">
      <c r="A162" s="14">
        <v>42010.696714201389</v>
      </c>
      <c r="B162" s="1">
        <v>5</v>
      </c>
      <c r="C162" s="1">
        <v>2</v>
      </c>
      <c r="D162" s="1">
        <v>3</v>
      </c>
      <c r="E162" s="1">
        <v>3</v>
      </c>
      <c r="F162" s="1">
        <v>4</v>
      </c>
      <c r="G162" s="1">
        <v>4</v>
      </c>
      <c r="H162" s="1">
        <v>4</v>
      </c>
      <c r="I162" s="1">
        <v>3</v>
      </c>
      <c r="J162" s="1">
        <v>1</v>
      </c>
      <c r="K162" s="1">
        <v>2</v>
      </c>
      <c r="L162" s="1">
        <v>4</v>
      </c>
      <c r="M162" s="1">
        <v>1</v>
      </c>
      <c r="N162" s="1">
        <v>1</v>
      </c>
      <c r="O162" s="1">
        <v>4</v>
      </c>
      <c r="P162" s="1">
        <v>3</v>
      </c>
      <c r="Q162" s="1">
        <v>2</v>
      </c>
      <c r="R162" s="1">
        <v>2</v>
      </c>
      <c r="S162" s="1">
        <v>5</v>
      </c>
      <c r="T162" s="1">
        <v>1</v>
      </c>
      <c r="U162" s="1">
        <v>3</v>
      </c>
      <c r="V162" s="1">
        <v>4</v>
      </c>
      <c r="W162" s="1">
        <v>4</v>
      </c>
      <c r="X162" s="1">
        <v>4</v>
      </c>
      <c r="Y162" s="1">
        <v>3</v>
      </c>
      <c r="Z162" s="1">
        <v>4</v>
      </c>
      <c r="AA162" s="1">
        <v>4</v>
      </c>
      <c r="AB162" s="1">
        <v>3</v>
      </c>
      <c r="AC162" s="1">
        <v>4</v>
      </c>
      <c r="AD162" s="1">
        <v>1</v>
      </c>
      <c r="AE162" s="1">
        <v>2</v>
      </c>
      <c r="AF162" s="1">
        <v>4</v>
      </c>
      <c r="AG162" s="1">
        <v>3</v>
      </c>
      <c r="AH162" s="1">
        <v>3</v>
      </c>
      <c r="AI162" s="1">
        <v>1</v>
      </c>
      <c r="AJ162" s="1">
        <v>5</v>
      </c>
      <c r="AK162" s="1">
        <v>1</v>
      </c>
      <c r="AL162" s="1">
        <v>2</v>
      </c>
      <c r="AM162" s="1">
        <v>3</v>
      </c>
      <c r="AN162" s="1">
        <v>5</v>
      </c>
      <c r="AO162" s="1">
        <v>3</v>
      </c>
      <c r="AP162" s="1">
        <v>4</v>
      </c>
      <c r="AQ162" s="1">
        <v>3</v>
      </c>
      <c r="AR162" s="1">
        <v>4</v>
      </c>
      <c r="AS162" s="1">
        <v>2</v>
      </c>
      <c r="AT162" s="1">
        <v>1</v>
      </c>
      <c r="AU162" s="1">
        <v>2</v>
      </c>
      <c r="AV162" s="1">
        <v>1</v>
      </c>
      <c r="AW162" s="1">
        <v>4</v>
      </c>
      <c r="AX162" s="1">
        <v>2</v>
      </c>
      <c r="AY162" s="1">
        <v>1</v>
      </c>
      <c r="AZ162" s="1">
        <v>3</v>
      </c>
      <c r="BA162" s="1">
        <v>5</v>
      </c>
      <c r="BB162" s="1">
        <v>1</v>
      </c>
      <c r="BC162" s="1">
        <v>3</v>
      </c>
      <c r="BD162" s="1">
        <v>5</v>
      </c>
      <c r="BE162" s="1" t="s">
        <v>1781</v>
      </c>
      <c r="BF162" s="1" t="s">
        <v>1778</v>
      </c>
      <c r="BG162" s="1" t="s">
        <v>1783</v>
      </c>
      <c r="BH162" s="1" t="s">
        <v>1782</v>
      </c>
      <c r="BI162" s="1" t="s">
        <v>1779</v>
      </c>
      <c r="BJ162" s="1" t="s">
        <v>1780</v>
      </c>
      <c r="BK162" s="1" t="s">
        <v>151</v>
      </c>
      <c r="BL162" s="1" t="s">
        <v>151</v>
      </c>
      <c r="BM162" s="1" t="s">
        <v>151</v>
      </c>
      <c r="BN162" s="1" t="s">
        <v>151</v>
      </c>
      <c r="BO162" s="1" t="s">
        <v>151</v>
      </c>
      <c r="BP162" s="1" t="s">
        <v>1785</v>
      </c>
      <c r="BQ162" s="1" t="s">
        <v>151</v>
      </c>
      <c r="BR162" s="1" t="s">
        <v>151</v>
      </c>
      <c r="BS162" s="1" t="s">
        <v>151</v>
      </c>
      <c r="BT162" s="1" t="s">
        <v>151</v>
      </c>
      <c r="BU162" s="1" t="s">
        <v>151</v>
      </c>
      <c r="BV162" s="1" t="s">
        <v>146</v>
      </c>
      <c r="BW162" s="1" t="s">
        <v>1487</v>
      </c>
      <c r="BX162" s="1" t="s">
        <v>1495</v>
      </c>
      <c r="BY162" s="1" t="s">
        <v>162</v>
      </c>
      <c r="BZ162" s="1" t="s">
        <v>170</v>
      </c>
      <c r="CA162" s="1" t="s">
        <v>176</v>
      </c>
      <c r="CB162" s="1" t="s">
        <v>183</v>
      </c>
      <c r="CC162" s="1" t="s">
        <v>1937</v>
      </c>
      <c r="CD162" s="1" t="s">
        <v>199</v>
      </c>
      <c r="CE162" s="1" t="s">
        <v>153</v>
      </c>
      <c r="CF162" s="1" t="s">
        <v>208</v>
      </c>
      <c r="CG162" s="1" t="s">
        <v>214</v>
      </c>
    </row>
    <row r="163" spans="1:85" ht="12.75" x14ac:dyDescent="0.2">
      <c r="A163" s="14">
        <v>42010.701487233797</v>
      </c>
      <c r="B163" s="1">
        <v>2</v>
      </c>
      <c r="C163" s="1">
        <v>3</v>
      </c>
      <c r="D163" s="1">
        <v>3</v>
      </c>
      <c r="E163" s="1">
        <v>2</v>
      </c>
      <c r="F163" s="1">
        <v>4</v>
      </c>
      <c r="G163" s="1">
        <v>3</v>
      </c>
      <c r="H163" s="1">
        <v>2</v>
      </c>
      <c r="I163" s="1">
        <v>3</v>
      </c>
      <c r="J163" s="1">
        <v>2</v>
      </c>
      <c r="K163" s="1">
        <v>2</v>
      </c>
      <c r="L163" s="1">
        <v>3</v>
      </c>
      <c r="M163" s="1">
        <v>2</v>
      </c>
      <c r="N163" s="1">
        <v>2</v>
      </c>
      <c r="O163" s="1">
        <v>4</v>
      </c>
      <c r="P163" s="1">
        <v>3</v>
      </c>
      <c r="Q163" s="1">
        <v>3</v>
      </c>
      <c r="R163" s="1">
        <v>4</v>
      </c>
      <c r="S163" s="1">
        <v>3</v>
      </c>
      <c r="T163" s="1">
        <v>2</v>
      </c>
      <c r="U163" s="1">
        <v>3</v>
      </c>
      <c r="V163" s="1">
        <v>2</v>
      </c>
      <c r="W163" s="1">
        <v>4</v>
      </c>
      <c r="X163" s="1">
        <v>2</v>
      </c>
      <c r="Y163" s="1">
        <v>3</v>
      </c>
      <c r="Z163" s="1">
        <v>3</v>
      </c>
      <c r="AA163" s="1">
        <v>4</v>
      </c>
      <c r="AB163" s="1">
        <v>4</v>
      </c>
      <c r="AC163" s="1">
        <v>1</v>
      </c>
      <c r="AD163" s="1">
        <v>3</v>
      </c>
      <c r="AE163" s="1">
        <v>2</v>
      </c>
      <c r="AF163" s="1">
        <v>4</v>
      </c>
      <c r="AG163" s="1">
        <v>3</v>
      </c>
      <c r="AH163" s="1">
        <v>3</v>
      </c>
      <c r="AI163" s="1">
        <v>4</v>
      </c>
      <c r="AJ163" s="1">
        <v>2</v>
      </c>
      <c r="AK163" s="1">
        <v>2</v>
      </c>
      <c r="AL163" s="1">
        <v>2</v>
      </c>
      <c r="AM163" s="1">
        <v>3</v>
      </c>
      <c r="AN163" s="1">
        <v>3</v>
      </c>
      <c r="AO163" s="1">
        <v>2</v>
      </c>
      <c r="AP163" s="1">
        <v>2</v>
      </c>
      <c r="AQ163" s="1">
        <v>3</v>
      </c>
      <c r="AR163" s="1">
        <v>2</v>
      </c>
      <c r="AS163" s="1">
        <v>2</v>
      </c>
      <c r="AT163" s="1">
        <v>4</v>
      </c>
      <c r="AU163" s="1">
        <v>2</v>
      </c>
      <c r="AV163" s="1">
        <v>2</v>
      </c>
      <c r="AW163" s="1">
        <v>4</v>
      </c>
      <c r="AX163" s="1">
        <v>3</v>
      </c>
      <c r="AY163" s="1">
        <v>2</v>
      </c>
      <c r="AZ163" s="1">
        <v>4</v>
      </c>
      <c r="BA163" s="1">
        <v>3</v>
      </c>
      <c r="BB163" s="1">
        <v>3</v>
      </c>
      <c r="BC163" s="1">
        <v>3</v>
      </c>
      <c r="BD163" s="1">
        <v>4</v>
      </c>
      <c r="BE163" s="1" t="s">
        <v>1781</v>
      </c>
      <c r="BF163" s="1" t="s">
        <v>1778</v>
      </c>
      <c r="BG163" s="1" t="s">
        <v>1782</v>
      </c>
      <c r="BH163" s="1" t="s">
        <v>1780</v>
      </c>
      <c r="BI163" s="1" t="s">
        <v>1779</v>
      </c>
      <c r="BJ163" s="1" t="s">
        <v>1783</v>
      </c>
      <c r="BK163" s="1" t="s">
        <v>1785</v>
      </c>
      <c r="BL163" s="1" t="s">
        <v>931</v>
      </c>
      <c r="BM163" s="1" t="s">
        <v>1785</v>
      </c>
      <c r="BN163" s="1" t="s">
        <v>151</v>
      </c>
      <c r="BO163" s="1" t="s">
        <v>5</v>
      </c>
      <c r="BP163" s="1" t="s">
        <v>931</v>
      </c>
      <c r="BQ163" s="1" t="s">
        <v>931</v>
      </c>
      <c r="BR163" s="1" t="s">
        <v>931</v>
      </c>
      <c r="BS163" s="1" t="s">
        <v>931</v>
      </c>
      <c r="BT163" s="1" t="s">
        <v>931</v>
      </c>
      <c r="BU163" s="1" t="s">
        <v>151</v>
      </c>
      <c r="BV163" s="1" t="s">
        <v>1938</v>
      </c>
      <c r="BW163" s="1" t="s">
        <v>1488</v>
      </c>
      <c r="BX163" s="1" t="s">
        <v>1495</v>
      </c>
      <c r="BY163" s="1" t="s">
        <v>163</v>
      </c>
      <c r="BZ163" s="1" t="s">
        <v>170</v>
      </c>
      <c r="CA163" s="1" t="s">
        <v>176</v>
      </c>
      <c r="CB163" s="1" t="s">
        <v>183</v>
      </c>
      <c r="CC163" s="1" t="s">
        <v>191</v>
      </c>
      <c r="CD163" s="1" t="s">
        <v>155</v>
      </c>
      <c r="CE163" s="1" t="s">
        <v>192</v>
      </c>
      <c r="CF163" s="1" t="s">
        <v>208</v>
      </c>
      <c r="CG163" s="1" t="s">
        <v>214</v>
      </c>
    </row>
    <row r="164" spans="1:85" ht="12.75" x14ac:dyDescent="0.2">
      <c r="A164" s="14">
        <v>42010.713665636576</v>
      </c>
      <c r="B164" s="1">
        <v>4</v>
      </c>
      <c r="C164" s="1">
        <v>4</v>
      </c>
      <c r="D164" s="1">
        <v>1</v>
      </c>
      <c r="E164" s="1">
        <v>5</v>
      </c>
      <c r="F164" s="1">
        <v>1</v>
      </c>
      <c r="G164" s="1">
        <v>1</v>
      </c>
      <c r="H164" s="1">
        <v>4</v>
      </c>
      <c r="I164" s="1">
        <v>1</v>
      </c>
      <c r="J164" s="1">
        <v>3</v>
      </c>
      <c r="K164" s="1">
        <v>4</v>
      </c>
      <c r="L164" s="1">
        <v>5</v>
      </c>
      <c r="M164" s="1">
        <v>1</v>
      </c>
      <c r="N164" s="1">
        <v>1</v>
      </c>
      <c r="O164" s="1">
        <v>2</v>
      </c>
      <c r="P164" s="1">
        <v>1</v>
      </c>
      <c r="Q164" s="1">
        <v>1</v>
      </c>
      <c r="R164" s="1">
        <v>2</v>
      </c>
      <c r="S164" s="1">
        <v>5</v>
      </c>
      <c r="T164" s="1">
        <v>5</v>
      </c>
      <c r="U164" s="1">
        <v>2</v>
      </c>
      <c r="V164" s="1">
        <v>4</v>
      </c>
      <c r="W164" s="1">
        <v>5</v>
      </c>
      <c r="X164" s="1">
        <v>5</v>
      </c>
      <c r="Y164" s="1">
        <v>1</v>
      </c>
      <c r="Z164" s="1">
        <v>4</v>
      </c>
      <c r="AA164" s="1">
        <v>1</v>
      </c>
      <c r="AB164" s="1">
        <v>5</v>
      </c>
      <c r="AC164" s="1">
        <v>1</v>
      </c>
      <c r="AD164" s="1">
        <v>5</v>
      </c>
      <c r="AE164" s="1">
        <v>1</v>
      </c>
      <c r="AF164" s="1">
        <v>5</v>
      </c>
      <c r="AG164" s="1">
        <v>5</v>
      </c>
      <c r="AH164" s="1">
        <v>5</v>
      </c>
      <c r="AI164" s="1">
        <v>3</v>
      </c>
      <c r="AJ164" s="1">
        <v>2</v>
      </c>
      <c r="AK164" s="1">
        <v>5</v>
      </c>
      <c r="AL164" s="1">
        <v>3</v>
      </c>
      <c r="AM164" s="1">
        <v>5</v>
      </c>
      <c r="AN164" s="1">
        <v>1</v>
      </c>
      <c r="AO164" s="1">
        <v>1</v>
      </c>
      <c r="AP164" s="1">
        <v>4</v>
      </c>
      <c r="AQ164" s="1">
        <v>1</v>
      </c>
      <c r="AR164" s="1">
        <v>3</v>
      </c>
      <c r="AS164" s="1">
        <v>4</v>
      </c>
      <c r="AT164" s="1">
        <v>5</v>
      </c>
      <c r="AU164" s="1">
        <v>1</v>
      </c>
      <c r="AV164" s="1">
        <v>2</v>
      </c>
      <c r="AW164" s="1">
        <v>2</v>
      </c>
      <c r="AX164" s="1">
        <v>1</v>
      </c>
      <c r="AY164" s="1">
        <v>1</v>
      </c>
      <c r="AZ164" s="1">
        <v>2</v>
      </c>
      <c r="BA164" s="1">
        <v>3</v>
      </c>
      <c r="BB164" s="1">
        <v>5</v>
      </c>
      <c r="BC164" s="1">
        <v>4</v>
      </c>
      <c r="BD164" s="1">
        <v>4</v>
      </c>
      <c r="BE164" s="1" t="s">
        <v>1779</v>
      </c>
      <c r="BF164" s="1" t="s">
        <v>1778</v>
      </c>
      <c r="BG164" s="1" t="s">
        <v>1781</v>
      </c>
      <c r="BH164" s="1" t="s">
        <v>1783</v>
      </c>
      <c r="BI164" s="1" t="s">
        <v>1780</v>
      </c>
      <c r="BJ164" s="1" t="s">
        <v>1782</v>
      </c>
      <c r="BK164" s="1" t="s">
        <v>1785</v>
      </c>
      <c r="BL164" s="1" t="s">
        <v>1485</v>
      </c>
      <c r="BM164" s="1" t="s">
        <v>151</v>
      </c>
      <c r="BN164" s="1" t="s">
        <v>151</v>
      </c>
      <c r="BO164" s="1" t="s">
        <v>931</v>
      </c>
      <c r="BP164" s="1" t="s">
        <v>1785</v>
      </c>
      <c r="BQ164" s="1" t="s">
        <v>1485</v>
      </c>
      <c r="BR164" s="1" t="s">
        <v>1485</v>
      </c>
      <c r="BS164" s="1" t="s">
        <v>1485</v>
      </c>
      <c r="BT164" s="1" t="s">
        <v>1485</v>
      </c>
      <c r="BU164" s="1" t="s">
        <v>151</v>
      </c>
      <c r="BV164" s="1" t="s">
        <v>1486</v>
      </c>
      <c r="BW164" s="1" t="s">
        <v>1488</v>
      </c>
      <c r="BX164" s="1" t="s">
        <v>1495</v>
      </c>
      <c r="BY164" s="1" t="s">
        <v>163</v>
      </c>
      <c r="BZ164" s="1" t="s">
        <v>170</v>
      </c>
      <c r="CA164" s="1" t="s">
        <v>176</v>
      </c>
      <c r="CB164" s="1" t="s">
        <v>183</v>
      </c>
      <c r="CC164" s="1" t="s">
        <v>1939</v>
      </c>
      <c r="CD164" s="1" t="s">
        <v>155</v>
      </c>
      <c r="CE164" s="1" t="s">
        <v>610</v>
      </c>
      <c r="CF164" s="1" t="s">
        <v>158</v>
      </c>
      <c r="CG164" s="1" t="s">
        <v>216</v>
      </c>
    </row>
    <row r="165" spans="1:85" ht="12.75" x14ac:dyDescent="0.2">
      <c r="A165" s="14">
        <v>42010.732927777775</v>
      </c>
      <c r="B165" s="1">
        <v>3</v>
      </c>
      <c r="C165" s="1">
        <v>5</v>
      </c>
      <c r="D165" s="1">
        <v>5</v>
      </c>
      <c r="E165" s="1">
        <v>4</v>
      </c>
      <c r="F165" s="1">
        <v>5</v>
      </c>
      <c r="G165" s="1">
        <v>4</v>
      </c>
      <c r="H165" s="1">
        <v>3</v>
      </c>
      <c r="I165" s="1">
        <v>4</v>
      </c>
      <c r="J165" s="1">
        <v>5</v>
      </c>
      <c r="K165" s="1">
        <v>2</v>
      </c>
      <c r="L165" s="1">
        <v>2</v>
      </c>
      <c r="M165" s="1">
        <v>4</v>
      </c>
      <c r="N165" s="1">
        <v>3</v>
      </c>
      <c r="O165" s="1">
        <v>4</v>
      </c>
      <c r="P165" s="1">
        <v>5</v>
      </c>
      <c r="Q165" s="1">
        <v>5</v>
      </c>
      <c r="R165" s="1">
        <v>2</v>
      </c>
      <c r="S165" s="1">
        <v>4</v>
      </c>
      <c r="T165" s="1">
        <v>1</v>
      </c>
      <c r="U165" s="1">
        <v>5</v>
      </c>
      <c r="V165" s="1">
        <v>5</v>
      </c>
      <c r="W165" s="1">
        <v>5</v>
      </c>
      <c r="X165" s="1">
        <v>3</v>
      </c>
      <c r="Y165" s="1">
        <v>4</v>
      </c>
      <c r="Z165" s="1">
        <v>5</v>
      </c>
      <c r="AA165" s="1">
        <v>4</v>
      </c>
      <c r="AB165" s="1">
        <v>3</v>
      </c>
      <c r="AC165" s="1">
        <v>5</v>
      </c>
      <c r="AD165" s="1">
        <v>3</v>
      </c>
      <c r="AE165" s="1">
        <v>1</v>
      </c>
      <c r="AF165" s="1">
        <v>2</v>
      </c>
      <c r="AG165" s="1">
        <v>2</v>
      </c>
      <c r="AH165" s="1">
        <v>5</v>
      </c>
      <c r="AI165" s="1">
        <v>2</v>
      </c>
      <c r="AJ165" s="1">
        <v>3</v>
      </c>
      <c r="AK165" s="1">
        <v>5</v>
      </c>
      <c r="AL165" s="1">
        <v>5</v>
      </c>
      <c r="AM165" s="1">
        <v>4</v>
      </c>
      <c r="AN165" s="1">
        <v>5</v>
      </c>
      <c r="AO165" s="1">
        <v>5</v>
      </c>
      <c r="AP165" s="1">
        <v>5</v>
      </c>
      <c r="AQ165" s="1">
        <v>5</v>
      </c>
      <c r="AR165" s="1">
        <v>5</v>
      </c>
      <c r="AS165" s="1">
        <v>2</v>
      </c>
      <c r="AT165" s="1">
        <v>3</v>
      </c>
      <c r="AU165" s="1">
        <v>4</v>
      </c>
      <c r="AV165" s="1">
        <v>1</v>
      </c>
      <c r="AW165" s="1">
        <v>5</v>
      </c>
      <c r="AX165" s="1">
        <v>5</v>
      </c>
      <c r="AY165" s="1">
        <v>5</v>
      </c>
      <c r="AZ165" s="1">
        <v>1</v>
      </c>
      <c r="BA165" s="1">
        <v>4</v>
      </c>
      <c r="BB165" s="1">
        <v>1</v>
      </c>
      <c r="BC165" s="1">
        <v>4</v>
      </c>
      <c r="BD165" s="1">
        <v>5</v>
      </c>
      <c r="BE165" s="1" t="s">
        <v>1781</v>
      </c>
      <c r="BF165" s="1" t="s">
        <v>1778</v>
      </c>
      <c r="BG165" s="1" t="s">
        <v>1780</v>
      </c>
      <c r="BH165" s="1" t="s">
        <v>1779</v>
      </c>
      <c r="BI165" s="1" t="s">
        <v>1782</v>
      </c>
      <c r="BJ165" s="1" t="s">
        <v>1783</v>
      </c>
      <c r="BK165" s="1" t="s">
        <v>151</v>
      </c>
      <c r="BL165" s="1" t="s">
        <v>931</v>
      </c>
      <c r="BM165" s="1" t="s">
        <v>1785</v>
      </c>
      <c r="BN165" s="1" t="s">
        <v>151</v>
      </c>
      <c r="BO165" s="1" t="s">
        <v>931</v>
      </c>
      <c r="BP165" s="1" t="s">
        <v>931</v>
      </c>
      <c r="BQ165" s="1" t="s">
        <v>151</v>
      </c>
      <c r="BR165" s="1" t="s">
        <v>151</v>
      </c>
      <c r="BS165" s="1" t="s">
        <v>151</v>
      </c>
      <c r="BT165" s="1" t="s">
        <v>151</v>
      </c>
      <c r="BU165" s="1" t="s">
        <v>151</v>
      </c>
      <c r="BV165" s="1" t="s">
        <v>150</v>
      </c>
      <c r="BW165" s="1" t="s">
        <v>1940</v>
      </c>
      <c r="BX165" s="1" t="s">
        <v>1503</v>
      </c>
      <c r="BY165" s="1" t="s">
        <v>162</v>
      </c>
      <c r="BZ165" s="1" t="s">
        <v>169</v>
      </c>
      <c r="CA165" s="1" t="s">
        <v>176</v>
      </c>
      <c r="CB165" s="1" t="s">
        <v>183</v>
      </c>
      <c r="CC165" s="1" t="s">
        <v>1941</v>
      </c>
      <c r="CD165" s="1" t="s">
        <v>202</v>
      </c>
      <c r="CE165" s="1" t="s">
        <v>569</v>
      </c>
      <c r="CF165" s="1" t="s">
        <v>208</v>
      </c>
      <c r="CG165" s="1" t="s">
        <v>214</v>
      </c>
    </row>
    <row r="166" spans="1:85" ht="12.75" x14ac:dyDescent="0.2">
      <c r="A166" s="14">
        <v>42010.736013136571</v>
      </c>
      <c r="B166" s="1">
        <v>1</v>
      </c>
      <c r="C166" s="1">
        <v>3</v>
      </c>
      <c r="D166" s="1">
        <v>1</v>
      </c>
      <c r="E166" s="1">
        <v>1</v>
      </c>
      <c r="F166" s="1">
        <v>2</v>
      </c>
      <c r="G166" s="1">
        <v>1</v>
      </c>
      <c r="H166" s="1">
        <v>2</v>
      </c>
      <c r="I166" s="1">
        <v>2</v>
      </c>
      <c r="J166" s="1">
        <v>1</v>
      </c>
      <c r="K166" s="1">
        <v>3</v>
      </c>
      <c r="L166" s="1">
        <v>2</v>
      </c>
      <c r="M166" s="1">
        <v>3</v>
      </c>
      <c r="N166" s="1">
        <v>1</v>
      </c>
      <c r="O166" s="1">
        <v>1</v>
      </c>
      <c r="P166" s="1">
        <v>2</v>
      </c>
      <c r="Q166" s="1">
        <v>1</v>
      </c>
      <c r="R166" s="1">
        <v>1</v>
      </c>
      <c r="S166" s="1">
        <v>1</v>
      </c>
      <c r="T166" s="1">
        <v>1</v>
      </c>
      <c r="U166" s="1">
        <v>1</v>
      </c>
      <c r="V166" s="1">
        <v>3</v>
      </c>
      <c r="W166" s="1">
        <v>2</v>
      </c>
      <c r="X166" s="1">
        <v>1</v>
      </c>
      <c r="Y166" s="1">
        <v>1</v>
      </c>
      <c r="Z166" s="1">
        <v>1</v>
      </c>
      <c r="AA166" s="1">
        <v>1</v>
      </c>
      <c r="AB166" s="1">
        <v>1</v>
      </c>
      <c r="AC166" s="1">
        <v>1</v>
      </c>
      <c r="AD166" s="1">
        <v>1</v>
      </c>
      <c r="AE166" s="1">
        <v>1</v>
      </c>
      <c r="AF166" s="1">
        <v>1</v>
      </c>
      <c r="AG166" s="1">
        <v>1</v>
      </c>
      <c r="AH166" s="1">
        <v>3</v>
      </c>
      <c r="AI166" s="1">
        <v>1</v>
      </c>
      <c r="AJ166" s="1">
        <v>1</v>
      </c>
      <c r="AK166" s="1">
        <v>3</v>
      </c>
      <c r="AL166" s="1">
        <v>1</v>
      </c>
      <c r="AM166" s="1">
        <v>1</v>
      </c>
      <c r="AN166" s="1">
        <v>2</v>
      </c>
      <c r="AO166" s="1">
        <v>1</v>
      </c>
      <c r="AP166" s="1">
        <v>2</v>
      </c>
      <c r="AQ166" s="1">
        <v>2</v>
      </c>
      <c r="AR166" s="1">
        <v>1</v>
      </c>
      <c r="AS166" s="1">
        <v>3</v>
      </c>
      <c r="AT166" s="1">
        <v>2</v>
      </c>
      <c r="AU166" s="1">
        <v>3</v>
      </c>
      <c r="AV166" s="1">
        <v>1</v>
      </c>
      <c r="AW166" s="1">
        <v>1</v>
      </c>
      <c r="AX166" s="1">
        <v>2</v>
      </c>
      <c r="AY166" s="1">
        <v>1</v>
      </c>
      <c r="AZ166" s="1">
        <v>1</v>
      </c>
      <c r="BA166" s="1">
        <v>1</v>
      </c>
      <c r="BB166" s="1">
        <v>3</v>
      </c>
      <c r="BC166" s="1">
        <v>1</v>
      </c>
      <c r="BD166" s="1">
        <v>3</v>
      </c>
      <c r="BE166" s="1" t="s">
        <v>1781</v>
      </c>
      <c r="BF166" s="1" t="s">
        <v>1778</v>
      </c>
      <c r="BG166" s="1" t="s">
        <v>1783</v>
      </c>
      <c r="BH166" s="1" t="s">
        <v>1780</v>
      </c>
      <c r="BI166" s="1" t="s">
        <v>1779</v>
      </c>
      <c r="BJ166" s="1" t="s">
        <v>1782</v>
      </c>
      <c r="BK166" s="1" t="s">
        <v>931</v>
      </c>
      <c r="BL166" s="1" t="s">
        <v>931</v>
      </c>
      <c r="BM166" s="1" t="s">
        <v>931</v>
      </c>
      <c r="BN166" s="1" t="s">
        <v>931</v>
      </c>
      <c r="BO166" s="1" t="s">
        <v>931</v>
      </c>
      <c r="BP166" s="1" t="s">
        <v>931</v>
      </c>
      <c r="BQ166" s="1" t="s">
        <v>1485</v>
      </c>
      <c r="BR166" s="1" t="s">
        <v>1485</v>
      </c>
      <c r="BS166" s="1" t="s">
        <v>1485</v>
      </c>
      <c r="BT166" s="1" t="s">
        <v>1485</v>
      </c>
      <c r="BU166" s="1" t="s">
        <v>151</v>
      </c>
      <c r="BV166" s="1" t="s">
        <v>146</v>
      </c>
      <c r="BW166" s="1" t="s">
        <v>1488</v>
      </c>
      <c r="BX166" s="1" t="s">
        <v>1495</v>
      </c>
      <c r="BY166" s="1" t="s">
        <v>163</v>
      </c>
      <c r="BZ166" s="1" t="s">
        <v>171</v>
      </c>
      <c r="CA166" s="1" t="s">
        <v>176</v>
      </c>
      <c r="CB166" s="1" t="s">
        <v>183</v>
      </c>
      <c r="CC166" s="1" t="s">
        <v>1316</v>
      </c>
      <c r="CD166" s="1" t="s">
        <v>192</v>
      </c>
      <c r="CE166" s="1" t="s">
        <v>1802</v>
      </c>
      <c r="CF166" s="1" t="s">
        <v>208</v>
      </c>
      <c r="CG166" s="1" t="s">
        <v>214</v>
      </c>
    </row>
    <row r="167" spans="1:85" ht="12.75" x14ac:dyDescent="0.2">
      <c r="A167" s="14">
        <v>42010.750006747687</v>
      </c>
      <c r="B167" s="1">
        <v>3</v>
      </c>
      <c r="C167" s="1">
        <v>5</v>
      </c>
      <c r="D167" s="1">
        <v>5</v>
      </c>
      <c r="E167" s="1">
        <v>1</v>
      </c>
      <c r="F167" s="1">
        <v>5</v>
      </c>
      <c r="G167" s="1">
        <v>4</v>
      </c>
      <c r="H167" s="1">
        <v>5</v>
      </c>
      <c r="I167" s="1">
        <v>3</v>
      </c>
      <c r="J167" s="1">
        <v>4</v>
      </c>
      <c r="K167" s="1">
        <v>4</v>
      </c>
      <c r="L167" s="1">
        <v>4</v>
      </c>
      <c r="M167" s="1">
        <v>3</v>
      </c>
      <c r="N167" s="1">
        <v>4</v>
      </c>
      <c r="O167" s="1">
        <v>4</v>
      </c>
      <c r="P167" s="1">
        <v>4</v>
      </c>
      <c r="Q167" s="1">
        <v>3</v>
      </c>
      <c r="R167" s="1">
        <v>4</v>
      </c>
      <c r="S167" s="1">
        <v>5</v>
      </c>
      <c r="T167" s="1">
        <v>2</v>
      </c>
      <c r="U167" s="1">
        <v>4</v>
      </c>
      <c r="V167" s="1">
        <v>5</v>
      </c>
      <c r="W167" s="1">
        <v>5</v>
      </c>
      <c r="X167" s="1">
        <v>4</v>
      </c>
      <c r="Y167" s="1">
        <v>4</v>
      </c>
      <c r="Z167" s="1">
        <v>5</v>
      </c>
      <c r="AA167" s="1">
        <v>5</v>
      </c>
      <c r="AB167" s="1">
        <v>4</v>
      </c>
      <c r="AC167" s="1">
        <v>4</v>
      </c>
      <c r="AD167" s="1">
        <v>4</v>
      </c>
      <c r="AE167" s="1">
        <v>3</v>
      </c>
      <c r="AF167" s="1">
        <v>5</v>
      </c>
      <c r="AG167" s="1">
        <v>4</v>
      </c>
      <c r="AH167" s="1">
        <v>5</v>
      </c>
      <c r="AI167" s="1">
        <v>4</v>
      </c>
      <c r="AJ167" s="1" t="s">
        <v>5</v>
      </c>
      <c r="AK167" s="1">
        <v>5</v>
      </c>
      <c r="AL167" s="1">
        <v>5</v>
      </c>
      <c r="AM167" s="1" t="s">
        <v>5</v>
      </c>
      <c r="AN167" s="1">
        <v>5</v>
      </c>
      <c r="AO167" s="1">
        <v>5</v>
      </c>
      <c r="AP167" s="1">
        <v>5</v>
      </c>
      <c r="AQ167" s="1">
        <v>4</v>
      </c>
      <c r="AR167" s="1">
        <v>4</v>
      </c>
      <c r="AS167" s="1">
        <v>5</v>
      </c>
      <c r="AT167" s="1">
        <v>4</v>
      </c>
      <c r="AU167" s="1">
        <v>3</v>
      </c>
      <c r="AV167" s="1">
        <v>4</v>
      </c>
      <c r="AW167" s="1">
        <v>4</v>
      </c>
      <c r="AX167" s="1">
        <v>5</v>
      </c>
      <c r="AY167" s="1">
        <v>4</v>
      </c>
      <c r="AZ167" s="1">
        <v>5</v>
      </c>
      <c r="BA167" s="1">
        <v>5</v>
      </c>
      <c r="BB167" s="1">
        <v>3</v>
      </c>
      <c r="BC167" s="1">
        <v>5</v>
      </c>
      <c r="BD167" s="1">
        <v>5</v>
      </c>
      <c r="BE167" s="1" t="s">
        <v>1778</v>
      </c>
      <c r="BF167" s="1" t="s">
        <v>1781</v>
      </c>
      <c r="BG167" s="1" t="s">
        <v>1779</v>
      </c>
      <c r="BH167" s="1" t="s">
        <v>1780</v>
      </c>
      <c r="BI167" s="1" t="s">
        <v>1782</v>
      </c>
      <c r="BJ167" s="1" t="s">
        <v>1783</v>
      </c>
      <c r="BK167" s="1" t="s">
        <v>1785</v>
      </c>
      <c r="BL167" s="1" t="s">
        <v>151</v>
      </c>
      <c r="BM167" s="1" t="s">
        <v>151</v>
      </c>
      <c r="BN167" s="1" t="s">
        <v>151</v>
      </c>
      <c r="BO167" s="1" t="s">
        <v>151</v>
      </c>
      <c r="BP167" s="1" t="s">
        <v>1785</v>
      </c>
      <c r="BQ167" s="1" t="s">
        <v>1785</v>
      </c>
      <c r="BR167" s="1" t="s">
        <v>1785</v>
      </c>
      <c r="BS167" s="1" t="s">
        <v>1785</v>
      </c>
      <c r="BT167" s="1" t="s">
        <v>1785</v>
      </c>
      <c r="BU167" s="1" t="s">
        <v>151</v>
      </c>
      <c r="BV167" s="1" t="s">
        <v>146</v>
      </c>
      <c r="BW167" s="1" t="s">
        <v>986</v>
      </c>
      <c r="BX167" s="1" t="s">
        <v>1495</v>
      </c>
      <c r="BY167" s="1" t="s">
        <v>162</v>
      </c>
      <c r="BZ167" s="1" t="s">
        <v>170</v>
      </c>
      <c r="CA167" s="1" t="s">
        <v>179</v>
      </c>
      <c r="CB167" s="1" t="s">
        <v>183</v>
      </c>
      <c r="CC167" s="1" t="s">
        <v>399</v>
      </c>
      <c r="CD167" s="1" t="s">
        <v>153</v>
      </c>
      <c r="CE167" s="1" t="s">
        <v>1942</v>
      </c>
      <c r="CF167" s="1" t="s">
        <v>208</v>
      </c>
      <c r="CG167" s="1" t="s">
        <v>214</v>
      </c>
    </row>
    <row r="168" spans="1:85" ht="12.75" x14ac:dyDescent="0.2">
      <c r="A168" s="14">
        <v>42010.750929270835</v>
      </c>
      <c r="B168" s="1">
        <v>5</v>
      </c>
      <c r="C168" s="1">
        <v>3</v>
      </c>
      <c r="D168" s="1">
        <v>3</v>
      </c>
      <c r="E168" s="1">
        <v>4</v>
      </c>
      <c r="F168" s="1">
        <v>4</v>
      </c>
      <c r="G168" s="1">
        <v>3</v>
      </c>
      <c r="H168" s="1">
        <v>4</v>
      </c>
      <c r="I168" s="1">
        <v>3</v>
      </c>
      <c r="J168" s="1">
        <v>4</v>
      </c>
      <c r="K168" s="1">
        <v>5</v>
      </c>
      <c r="L168" s="1">
        <v>3</v>
      </c>
      <c r="M168" s="1">
        <v>3</v>
      </c>
      <c r="N168" s="1">
        <v>5</v>
      </c>
      <c r="O168" s="1">
        <v>4</v>
      </c>
      <c r="P168" s="1">
        <v>5</v>
      </c>
      <c r="Q168" s="1">
        <v>4</v>
      </c>
      <c r="R168" s="1">
        <v>3</v>
      </c>
      <c r="S168" s="1">
        <v>4</v>
      </c>
      <c r="T168" s="1">
        <v>3</v>
      </c>
      <c r="U168" s="1">
        <v>5</v>
      </c>
      <c r="V168" s="1">
        <v>5</v>
      </c>
      <c r="W168" s="1">
        <v>4</v>
      </c>
      <c r="X168" s="1">
        <v>4</v>
      </c>
      <c r="Y168" s="1">
        <v>4</v>
      </c>
      <c r="Z168" s="1">
        <v>3</v>
      </c>
      <c r="AA168" s="1">
        <v>4</v>
      </c>
      <c r="AB168" s="1">
        <v>4</v>
      </c>
      <c r="AC168" s="1">
        <v>3</v>
      </c>
      <c r="AD168" s="1">
        <v>4</v>
      </c>
      <c r="AE168" s="1">
        <v>3</v>
      </c>
      <c r="AF168" s="1">
        <v>4</v>
      </c>
      <c r="AG168" s="1">
        <v>4</v>
      </c>
      <c r="AH168" s="1">
        <v>4</v>
      </c>
      <c r="AI168" s="1">
        <v>4</v>
      </c>
      <c r="AJ168" s="1">
        <v>5</v>
      </c>
      <c r="AK168" s="1">
        <v>3</v>
      </c>
      <c r="AL168" s="1">
        <v>3</v>
      </c>
      <c r="AM168" s="1">
        <v>5</v>
      </c>
      <c r="AN168" s="1">
        <v>3</v>
      </c>
      <c r="AO168" s="1">
        <v>3</v>
      </c>
      <c r="AP168" s="1">
        <v>3</v>
      </c>
      <c r="AQ168" s="1">
        <v>3</v>
      </c>
      <c r="AR168" s="1">
        <v>3</v>
      </c>
      <c r="AS168" s="1">
        <v>5</v>
      </c>
      <c r="AT168" s="1">
        <v>3</v>
      </c>
      <c r="AU168" s="1">
        <v>3</v>
      </c>
      <c r="AV168" s="1">
        <v>4</v>
      </c>
      <c r="AW168" s="1">
        <v>4</v>
      </c>
      <c r="AX168" s="1">
        <v>4</v>
      </c>
      <c r="AY168" s="1">
        <v>3</v>
      </c>
      <c r="AZ168" s="1">
        <v>3</v>
      </c>
      <c r="BA168" s="1">
        <v>4</v>
      </c>
      <c r="BB168" s="1">
        <v>3</v>
      </c>
      <c r="BC168" s="1">
        <v>5</v>
      </c>
      <c r="BD168" s="1">
        <v>5</v>
      </c>
      <c r="BE168" s="1" t="s">
        <v>1778</v>
      </c>
      <c r="BF168" s="1" t="s">
        <v>1782</v>
      </c>
      <c r="BG168" s="1" t="s">
        <v>1781</v>
      </c>
      <c r="BH168" s="1" t="s">
        <v>1779</v>
      </c>
      <c r="BI168" s="1" t="s">
        <v>1780</v>
      </c>
      <c r="BJ168" s="1" t="s">
        <v>1781</v>
      </c>
      <c r="BK168" s="1" t="s">
        <v>1785</v>
      </c>
      <c r="BL168" s="1" t="s">
        <v>1785</v>
      </c>
      <c r="BM168" s="1" t="s">
        <v>931</v>
      </c>
      <c r="BN168" s="1" t="s">
        <v>151</v>
      </c>
      <c r="BO168" s="1" t="s">
        <v>931</v>
      </c>
      <c r="BP168" s="1" t="s">
        <v>931</v>
      </c>
      <c r="BQ168" s="1" t="s">
        <v>1785</v>
      </c>
      <c r="BR168" s="1" t="s">
        <v>1785</v>
      </c>
      <c r="BS168" s="1" t="s">
        <v>151</v>
      </c>
      <c r="BT168" s="1" t="s">
        <v>1785</v>
      </c>
      <c r="BU168" s="1" t="s">
        <v>151</v>
      </c>
      <c r="BV168" s="1" t="s">
        <v>146</v>
      </c>
      <c r="BW168" s="1" t="s">
        <v>1943</v>
      </c>
      <c r="BX168" s="1" t="s">
        <v>920</v>
      </c>
      <c r="BY168" s="1" t="s">
        <v>163</v>
      </c>
      <c r="BZ168" s="1" t="s">
        <v>172</v>
      </c>
      <c r="CA168" s="1" t="s">
        <v>176</v>
      </c>
      <c r="CB168" s="1" t="s">
        <v>184</v>
      </c>
      <c r="CC168" s="1" t="s">
        <v>1944</v>
      </c>
      <c r="CD168" s="1" t="s">
        <v>155</v>
      </c>
      <c r="CE168" s="1" t="s">
        <v>202</v>
      </c>
      <c r="CF168" s="1" t="s">
        <v>1671</v>
      </c>
      <c r="CG168" s="1" t="s">
        <v>216</v>
      </c>
    </row>
    <row r="169" spans="1:85" ht="12.75" x14ac:dyDescent="0.2">
      <c r="A169" s="14">
        <v>42010.760602708338</v>
      </c>
      <c r="B169" s="1">
        <v>4</v>
      </c>
      <c r="C169" s="1">
        <v>5</v>
      </c>
      <c r="D169" s="1">
        <v>5</v>
      </c>
      <c r="E169" s="1">
        <v>3</v>
      </c>
      <c r="F169" s="1">
        <v>4</v>
      </c>
      <c r="G169" s="1">
        <v>5</v>
      </c>
      <c r="H169" s="1">
        <v>4</v>
      </c>
      <c r="I169" s="1">
        <v>2</v>
      </c>
      <c r="J169" s="1">
        <v>5</v>
      </c>
      <c r="K169" s="1">
        <v>4</v>
      </c>
      <c r="L169" s="1">
        <v>2</v>
      </c>
      <c r="M169" s="1">
        <v>5</v>
      </c>
      <c r="N169" s="1">
        <v>5</v>
      </c>
      <c r="O169" s="1">
        <v>5</v>
      </c>
      <c r="P169" s="1">
        <v>5</v>
      </c>
      <c r="Q169" s="1">
        <v>5</v>
      </c>
      <c r="R169" s="1">
        <v>5</v>
      </c>
      <c r="S169" s="1">
        <v>4</v>
      </c>
      <c r="T169" s="1">
        <v>3</v>
      </c>
      <c r="U169" s="1">
        <v>4</v>
      </c>
      <c r="V169" s="1">
        <v>5</v>
      </c>
      <c r="W169" s="1">
        <v>5</v>
      </c>
      <c r="X169" s="1">
        <v>4</v>
      </c>
      <c r="Y169" s="1">
        <v>5</v>
      </c>
      <c r="Z169" s="1">
        <v>4</v>
      </c>
      <c r="AA169" s="1">
        <v>4</v>
      </c>
      <c r="AB169" s="1">
        <v>5</v>
      </c>
      <c r="AC169" s="1">
        <v>5</v>
      </c>
      <c r="AD169" s="1">
        <v>4</v>
      </c>
      <c r="AE169" s="1">
        <v>4</v>
      </c>
      <c r="AF169" s="1">
        <v>5</v>
      </c>
      <c r="AG169" s="1">
        <v>4</v>
      </c>
      <c r="AH169" s="1">
        <v>4</v>
      </c>
      <c r="AI169" s="1">
        <v>3</v>
      </c>
      <c r="AJ169" s="1">
        <v>4</v>
      </c>
      <c r="AK169" s="1">
        <v>3</v>
      </c>
      <c r="AL169" s="1">
        <v>4</v>
      </c>
      <c r="AM169" s="1">
        <v>2</v>
      </c>
      <c r="AN169" s="1">
        <v>5</v>
      </c>
      <c r="AO169" s="1">
        <v>4</v>
      </c>
      <c r="AP169" s="1">
        <v>5</v>
      </c>
      <c r="AQ169" s="1">
        <v>5</v>
      </c>
      <c r="AR169" s="1">
        <v>4</v>
      </c>
      <c r="AS169" s="1">
        <v>4</v>
      </c>
      <c r="AT169" s="1">
        <v>4</v>
      </c>
      <c r="AU169" s="1">
        <v>4</v>
      </c>
      <c r="AV169" s="1">
        <v>2</v>
      </c>
      <c r="AW169" s="1">
        <v>3</v>
      </c>
      <c r="AX169" s="1">
        <v>4</v>
      </c>
      <c r="AY169" s="1">
        <v>4</v>
      </c>
      <c r="AZ169" s="1">
        <v>3</v>
      </c>
      <c r="BA169" s="1">
        <v>4</v>
      </c>
      <c r="BB169" s="1">
        <v>4</v>
      </c>
      <c r="BC169" s="1">
        <v>5</v>
      </c>
      <c r="BD169" s="1">
        <v>3</v>
      </c>
      <c r="BE169" s="1" t="s">
        <v>1779</v>
      </c>
      <c r="BF169" s="1" t="s">
        <v>1782</v>
      </c>
      <c r="BG169" s="1" t="s">
        <v>1783</v>
      </c>
      <c r="BH169" s="1" t="s">
        <v>1780</v>
      </c>
      <c r="BI169" s="1" t="s">
        <v>1778</v>
      </c>
      <c r="BJ169" s="1" t="s">
        <v>1781</v>
      </c>
      <c r="BK169" s="1" t="s">
        <v>1785</v>
      </c>
      <c r="BL169" s="1" t="s">
        <v>1785</v>
      </c>
      <c r="BM169" s="1" t="s">
        <v>151</v>
      </c>
      <c r="BN169" s="1" t="s">
        <v>151</v>
      </c>
      <c r="BO169" s="1" t="s">
        <v>1785</v>
      </c>
      <c r="BP169" s="1" t="s">
        <v>1785</v>
      </c>
      <c r="BQ169" s="1" t="s">
        <v>5</v>
      </c>
      <c r="BR169" s="1" t="s">
        <v>1785</v>
      </c>
      <c r="BS169" s="1" t="s">
        <v>1785</v>
      </c>
      <c r="BT169" s="1" t="s">
        <v>1785</v>
      </c>
      <c r="BU169" s="1" t="s">
        <v>151</v>
      </c>
      <c r="BV169" s="1" t="s">
        <v>146</v>
      </c>
      <c r="BW169" s="1" t="s">
        <v>1488</v>
      </c>
      <c r="BX169" s="1" t="s">
        <v>1495</v>
      </c>
      <c r="BY169" s="1" t="s">
        <v>163</v>
      </c>
      <c r="BZ169" s="1" t="s">
        <v>169</v>
      </c>
      <c r="CA169" s="1" t="s">
        <v>178</v>
      </c>
      <c r="CB169" s="1" t="s">
        <v>183</v>
      </c>
      <c r="CC169" s="1" t="s">
        <v>191</v>
      </c>
      <c r="CD169" s="1" t="s">
        <v>192</v>
      </c>
      <c r="CE169" s="1" t="s">
        <v>155</v>
      </c>
      <c r="CF169" s="1" t="s">
        <v>208</v>
      </c>
      <c r="CG169" s="1" t="s">
        <v>214</v>
      </c>
    </row>
    <row r="170" spans="1:85" ht="12.75" x14ac:dyDescent="0.2">
      <c r="A170" s="14">
        <v>42010.767880115745</v>
      </c>
      <c r="B170" s="1">
        <v>1</v>
      </c>
      <c r="C170" s="1">
        <v>5</v>
      </c>
      <c r="D170" s="1">
        <v>1</v>
      </c>
      <c r="E170" s="1" t="s">
        <v>5</v>
      </c>
      <c r="F170" s="1">
        <v>5</v>
      </c>
      <c r="G170" s="1">
        <v>1</v>
      </c>
      <c r="H170" s="1">
        <v>3</v>
      </c>
      <c r="I170" s="1">
        <v>5</v>
      </c>
      <c r="J170" s="1" t="s">
        <v>5</v>
      </c>
      <c r="K170" s="1" t="s">
        <v>5</v>
      </c>
      <c r="L170" s="1">
        <v>3</v>
      </c>
      <c r="M170" s="1" t="s">
        <v>5</v>
      </c>
      <c r="N170" s="1">
        <v>1</v>
      </c>
      <c r="O170" s="1">
        <v>1</v>
      </c>
      <c r="P170" s="1">
        <v>5</v>
      </c>
      <c r="Q170" s="1">
        <v>4</v>
      </c>
      <c r="R170" s="1">
        <v>1</v>
      </c>
      <c r="S170" s="1">
        <v>5</v>
      </c>
      <c r="T170" s="1">
        <v>1</v>
      </c>
      <c r="U170" s="1">
        <v>1</v>
      </c>
      <c r="V170" s="1">
        <v>5</v>
      </c>
      <c r="W170" s="1">
        <v>1</v>
      </c>
      <c r="X170" s="1">
        <v>1</v>
      </c>
      <c r="Y170" s="1">
        <v>1</v>
      </c>
      <c r="Z170" s="1">
        <v>1</v>
      </c>
      <c r="AA170" s="1">
        <v>1</v>
      </c>
      <c r="AB170" s="1">
        <v>1</v>
      </c>
      <c r="AC170" s="1">
        <v>1</v>
      </c>
      <c r="AD170" s="1">
        <v>1</v>
      </c>
      <c r="AE170" s="1">
        <v>1</v>
      </c>
      <c r="AF170" s="1">
        <v>1</v>
      </c>
      <c r="AG170" s="1">
        <v>1</v>
      </c>
      <c r="AH170" s="1">
        <v>5</v>
      </c>
      <c r="AI170" s="1">
        <v>5</v>
      </c>
      <c r="AJ170" s="1">
        <v>3</v>
      </c>
      <c r="AK170" s="1">
        <v>5</v>
      </c>
      <c r="AL170" s="1">
        <v>3</v>
      </c>
      <c r="AM170" s="1">
        <v>1</v>
      </c>
      <c r="AN170" s="1">
        <v>5</v>
      </c>
      <c r="AO170" s="1">
        <v>3</v>
      </c>
      <c r="AP170" s="1">
        <v>3</v>
      </c>
      <c r="AQ170" s="1">
        <v>5</v>
      </c>
      <c r="AR170" s="1">
        <v>3</v>
      </c>
      <c r="AS170" s="1">
        <v>5</v>
      </c>
      <c r="AT170" s="1">
        <v>3</v>
      </c>
      <c r="AU170" s="1">
        <v>3</v>
      </c>
      <c r="AV170" s="1">
        <v>1</v>
      </c>
      <c r="AW170" s="1">
        <v>1</v>
      </c>
      <c r="AX170" s="1">
        <v>3</v>
      </c>
      <c r="AY170" s="1">
        <v>1</v>
      </c>
      <c r="AZ170" s="1">
        <v>1</v>
      </c>
      <c r="BA170" s="1">
        <v>5</v>
      </c>
      <c r="BB170" s="1">
        <v>3</v>
      </c>
      <c r="BC170" s="1">
        <v>3</v>
      </c>
      <c r="BD170" s="1">
        <v>5</v>
      </c>
      <c r="BE170" s="1" t="s">
        <v>1781</v>
      </c>
      <c r="BF170" s="1" t="s">
        <v>1780</v>
      </c>
      <c r="BG170" s="1" t="s">
        <v>1783</v>
      </c>
      <c r="BH170" s="1" t="s">
        <v>1778</v>
      </c>
      <c r="BI170" s="1" t="s">
        <v>1779</v>
      </c>
      <c r="BJ170" s="1" t="s">
        <v>1782</v>
      </c>
      <c r="BK170" s="1" t="s">
        <v>151</v>
      </c>
      <c r="BL170" s="1" t="s">
        <v>1785</v>
      </c>
      <c r="BM170" s="1" t="s">
        <v>151</v>
      </c>
      <c r="BN170" s="1" t="s">
        <v>151</v>
      </c>
      <c r="BO170" s="1" t="s">
        <v>931</v>
      </c>
      <c r="BP170" s="1" t="s">
        <v>1785</v>
      </c>
      <c r="BQ170" s="1" t="s">
        <v>931</v>
      </c>
      <c r="BR170" s="1" t="s">
        <v>151</v>
      </c>
      <c r="BS170" s="1" t="s">
        <v>151</v>
      </c>
      <c r="BT170" s="1" t="s">
        <v>151</v>
      </c>
      <c r="BU170" s="1" t="s">
        <v>151</v>
      </c>
      <c r="BV170" s="1" t="s">
        <v>1486</v>
      </c>
      <c r="BW170" s="1" t="s">
        <v>986</v>
      </c>
      <c r="BX170" s="1" t="s">
        <v>1495</v>
      </c>
      <c r="BY170" s="1" t="s">
        <v>163</v>
      </c>
      <c r="BZ170" s="1" t="s">
        <v>171</v>
      </c>
      <c r="CA170" s="1" t="s">
        <v>179</v>
      </c>
      <c r="CB170" s="1" t="s">
        <v>183</v>
      </c>
      <c r="CC170" s="1" t="s">
        <v>1945</v>
      </c>
      <c r="CD170" s="1" t="s">
        <v>192</v>
      </c>
      <c r="CE170" s="1" t="s">
        <v>569</v>
      </c>
      <c r="CF170" s="1" t="s">
        <v>208</v>
      </c>
      <c r="CG170" s="1" t="s">
        <v>214</v>
      </c>
    </row>
    <row r="171" spans="1:85" ht="12.75" x14ac:dyDescent="0.2">
      <c r="A171" s="14">
        <v>42010.824953923613</v>
      </c>
      <c r="B171" s="1">
        <v>2</v>
      </c>
      <c r="C171" s="1">
        <v>4</v>
      </c>
      <c r="D171" s="1">
        <v>3</v>
      </c>
      <c r="E171" s="1">
        <v>4</v>
      </c>
      <c r="F171" s="1">
        <v>5</v>
      </c>
      <c r="G171" s="1">
        <v>1</v>
      </c>
      <c r="H171" s="1">
        <v>5</v>
      </c>
      <c r="I171" s="1">
        <v>2</v>
      </c>
      <c r="J171" s="1">
        <v>4</v>
      </c>
      <c r="K171" s="1">
        <v>4</v>
      </c>
      <c r="L171" s="1">
        <v>5</v>
      </c>
      <c r="M171" s="1">
        <v>4</v>
      </c>
      <c r="N171" s="1">
        <v>2</v>
      </c>
      <c r="O171" s="1">
        <v>2</v>
      </c>
      <c r="P171" s="1">
        <v>4</v>
      </c>
      <c r="Q171" s="1">
        <v>4</v>
      </c>
      <c r="R171" s="1">
        <v>1</v>
      </c>
      <c r="S171" s="1">
        <v>5</v>
      </c>
      <c r="T171" s="1">
        <v>2</v>
      </c>
      <c r="U171" s="1">
        <v>4</v>
      </c>
      <c r="V171" s="1">
        <v>5</v>
      </c>
      <c r="W171" s="1">
        <v>4</v>
      </c>
      <c r="X171" s="1">
        <v>4</v>
      </c>
      <c r="Y171" s="1">
        <v>4</v>
      </c>
      <c r="Z171" s="1">
        <v>4</v>
      </c>
      <c r="AA171" s="1">
        <v>4</v>
      </c>
      <c r="AB171" s="1">
        <v>3</v>
      </c>
      <c r="AC171" s="1">
        <v>5</v>
      </c>
      <c r="AD171" s="1">
        <v>5</v>
      </c>
      <c r="AE171" s="1">
        <v>4</v>
      </c>
      <c r="AF171" s="1">
        <v>5</v>
      </c>
      <c r="AG171" s="1">
        <v>5</v>
      </c>
      <c r="AH171" s="1">
        <v>5</v>
      </c>
      <c r="AI171" s="1">
        <v>4</v>
      </c>
      <c r="AJ171" s="1">
        <v>2</v>
      </c>
      <c r="AK171" s="1">
        <v>4</v>
      </c>
      <c r="AL171" s="1">
        <v>3</v>
      </c>
      <c r="AM171" s="1">
        <v>4</v>
      </c>
      <c r="AN171" s="1">
        <v>5</v>
      </c>
      <c r="AO171" s="1">
        <v>1</v>
      </c>
      <c r="AP171" s="1">
        <v>5</v>
      </c>
      <c r="AQ171" s="1">
        <v>2</v>
      </c>
      <c r="AR171" s="1">
        <v>4</v>
      </c>
      <c r="AS171" s="1">
        <v>4</v>
      </c>
      <c r="AT171" s="1">
        <v>5</v>
      </c>
      <c r="AU171" s="1">
        <v>5</v>
      </c>
      <c r="AV171" s="1">
        <v>2</v>
      </c>
      <c r="AW171" s="1">
        <v>2</v>
      </c>
      <c r="AX171" s="1">
        <v>4</v>
      </c>
      <c r="AY171" s="1">
        <v>3</v>
      </c>
      <c r="AZ171" s="1">
        <v>1</v>
      </c>
      <c r="BA171" s="1">
        <v>5</v>
      </c>
      <c r="BB171" s="1">
        <v>1</v>
      </c>
      <c r="BC171" s="1">
        <v>2</v>
      </c>
      <c r="BD171" s="1">
        <v>5</v>
      </c>
      <c r="BE171" s="1" t="s">
        <v>1781</v>
      </c>
      <c r="BF171" s="1" t="s">
        <v>1778</v>
      </c>
      <c r="BG171" s="1" t="s">
        <v>1783</v>
      </c>
      <c r="BH171" s="1" t="s">
        <v>1780</v>
      </c>
      <c r="BI171" s="1" t="s">
        <v>1782</v>
      </c>
      <c r="BJ171" s="1" t="s">
        <v>1779</v>
      </c>
      <c r="BK171" s="1" t="s">
        <v>1785</v>
      </c>
      <c r="BL171" s="1" t="s">
        <v>1785</v>
      </c>
      <c r="BM171" s="1" t="s">
        <v>151</v>
      </c>
      <c r="BN171" s="1" t="s">
        <v>151</v>
      </c>
      <c r="BO171" s="1" t="s">
        <v>931</v>
      </c>
      <c r="BP171" s="1" t="s">
        <v>1785</v>
      </c>
      <c r="BQ171" s="1" t="s">
        <v>5</v>
      </c>
      <c r="BR171" s="1" t="s">
        <v>5</v>
      </c>
      <c r="BS171" s="1" t="s">
        <v>5</v>
      </c>
      <c r="BT171" s="1" t="s">
        <v>5</v>
      </c>
      <c r="BU171" s="1" t="s">
        <v>151</v>
      </c>
      <c r="BV171" s="1" t="s">
        <v>1486</v>
      </c>
      <c r="BW171" s="1" t="s">
        <v>1488</v>
      </c>
      <c r="BX171" s="1" t="s">
        <v>1495</v>
      </c>
      <c r="BY171" s="1" t="s">
        <v>163</v>
      </c>
      <c r="BZ171" s="1" t="s">
        <v>170</v>
      </c>
      <c r="CA171" s="1" t="s">
        <v>178</v>
      </c>
      <c r="CB171" s="1" t="s">
        <v>183</v>
      </c>
      <c r="CC171" s="1" t="s">
        <v>1946</v>
      </c>
      <c r="CD171" s="1" t="s">
        <v>202</v>
      </c>
      <c r="CE171" s="1" t="s">
        <v>1036</v>
      </c>
      <c r="CF171" s="1" t="s">
        <v>363</v>
      </c>
      <c r="CG171" s="1" t="s">
        <v>554</v>
      </c>
    </row>
    <row r="172" spans="1:85" ht="12.75" x14ac:dyDescent="0.2">
      <c r="A172" s="14">
        <v>42010.862230983796</v>
      </c>
      <c r="B172" s="1">
        <v>4</v>
      </c>
      <c r="C172" s="1">
        <v>5</v>
      </c>
      <c r="D172" s="1">
        <v>3</v>
      </c>
      <c r="E172" s="1">
        <v>4</v>
      </c>
      <c r="F172" s="1">
        <v>5</v>
      </c>
      <c r="G172" s="1">
        <v>1</v>
      </c>
      <c r="H172" s="1">
        <v>5</v>
      </c>
      <c r="I172" s="1">
        <v>5</v>
      </c>
      <c r="J172" s="1">
        <v>5</v>
      </c>
      <c r="K172" s="1">
        <v>5</v>
      </c>
      <c r="L172" s="1">
        <v>5</v>
      </c>
      <c r="M172" s="1">
        <v>4</v>
      </c>
      <c r="N172" s="1">
        <v>4</v>
      </c>
      <c r="O172" s="1">
        <v>4</v>
      </c>
      <c r="P172" s="1">
        <v>5</v>
      </c>
      <c r="Q172" s="1">
        <v>5</v>
      </c>
      <c r="R172" s="1">
        <v>4</v>
      </c>
      <c r="S172" s="1">
        <v>5</v>
      </c>
      <c r="T172" s="1">
        <v>4</v>
      </c>
      <c r="U172" s="1">
        <v>5</v>
      </c>
      <c r="V172" s="1">
        <v>5</v>
      </c>
      <c r="W172" s="1">
        <v>5</v>
      </c>
      <c r="X172" s="1">
        <v>2</v>
      </c>
      <c r="Y172" s="1">
        <v>5</v>
      </c>
      <c r="Z172" s="1">
        <v>2</v>
      </c>
      <c r="AA172" s="1">
        <v>5</v>
      </c>
      <c r="AB172" s="1">
        <v>2</v>
      </c>
      <c r="AC172" s="1">
        <v>3</v>
      </c>
      <c r="AD172" s="1">
        <v>2</v>
      </c>
      <c r="AE172" s="1" t="s">
        <v>5</v>
      </c>
      <c r="AF172" s="1">
        <v>3</v>
      </c>
      <c r="AG172" s="1">
        <v>3</v>
      </c>
      <c r="AH172" s="1">
        <v>5</v>
      </c>
      <c r="AI172" s="1">
        <v>3</v>
      </c>
      <c r="AJ172" s="1">
        <v>4</v>
      </c>
      <c r="AK172" s="1">
        <v>5</v>
      </c>
      <c r="AL172" s="1">
        <v>4</v>
      </c>
      <c r="AM172" s="1">
        <v>4</v>
      </c>
      <c r="AN172" s="1">
        <v>5</v>
      </c>
      <c r="AO172" s="1">
        <v>2</v>
      </c>
      <c r="AP172" s="1">
        <v>5</v>
      </c>
      <c r="AQ172" s="1">
        <v>5</v>
      </c>
      <c r="AR172" s="1">
        <v>5</v>
      </c>
      <c r="AS172" s="1">
        <v>5</v>
      </c>
      <c r="AT172" s="1">
        <v>5</v>
      </c>
      <c r="AU172" s="1">
        <v>5</v>
      </c>
      <c r="AV172" s="1">
        <v>4</v>
      </c>
      <c r="AW172" s="1">
        <v>4</v>
      </c>
      <c r="AX172" s="1">
        <v>5</v>
      </c>
      <c r="AY172" s="1">
        <v>5</v>
      </c>
      <c r="AZ172" s="1">
        <v>4</v>
      </c>
      <c r="BA172" s="1">
        <v>5</v>
      </c>
      <c r="BB172" s="1">
        <v>4</v>
      </c>
      <c r="BC172" s="1">
        <v>5</v>
      </c>
      <c r="BD172" s="1">
        <v>5</v>
      </c>
      <c r="BE172" s="1" t="s">
        <v>1778</v>
      </c>
      <c r="BF172" s="1" t="s">
        <v>1781</v>
      </c>
      <c r="BG172" s="1" t="s">
        <v>1778</v>
      </c>
      <c r="BH172" s="1" t="s">
        <v>1778</v>
      </c>
      <c r="BI172" s="1" t="s">
        <v>1778</v>
      </c>
      <c r="BJ172" s="1" t="s">
        <v>1781</v>
      </c>
      <c r="BK172" s="1" t="s">
        <v>151</v>
      </c>
      <c r="BL172" s="1" t="s">
        <v>151</v>
      </c>
      <c r="BM172" s="1" t="s">
        <v>151</v>
      </c>
      <c r="BN172" s="1" t="s">
        <v>1785</v>
      </c>
      <c r="BO172" s="1" t="s">
        <v>1785</v>
      </c>
      <c r="BP172" s="1" t="s">
        <v>151</v>
      </c>
      <c r="BQ172" s="1" t="s">
        <v>5</v>
      </c>
      <c r="BR172" s="1" t="s">
        <v>1785</v>
      </c>
      <c r="BS172" s="1" t="s">
        <v>151</v>
      </c>
      <c r="BT172" s="1" t="s">
        <v>1785</v>
      </c>
      <c r="BU172" s="1" t="s">
        <v>151</v>
      </c>
      <c r="BV172" s="1" t="s">
        <v>1571</v>
      </c>
      <c r="BW172" s="1" t="s">
        <v>1492</v>
      </c>
      <c r="BX172" s="1" t="s">
        <v>1947</v>
      </c>
      <c r="BY172" s="1" t="s">
        <v>162</v>
      </c>
      <c r="BZ172" s="1" t="s">
        <v>173</v>
      </c>
      <c r="CA172" s="1" t="s">
        <v>176</v>
      </c>
      <c r="CB172" s="1" t="s">
        <v>183</v>
      </c>
      <c r="CD172" s="1" t="s">
        <v>155</v>
      </c>
      <c r="CE172" s="1" t="s">
        <v>1948</v>
      </c>
      <c r="CF172" s="1" t="s">
        <v>208</v>
      </c>
      <c r="CG172" s="1" t="s">
        <v>214</v>
      </c>
    </row>
    <row r="173" spans="1:85" ht="12.75" x14ac:dyDescent="0.2">
      <c r="A173" s="14">
        <v>42010.909291481476</v>
      </c>
      <c r="B173" s="1">
        <v>2</v>
      </c>
      <c r="C173" s="1">
        <v>3</v>
      </c>
      <c r="D173" s="1">
        <v>3</v>
      </c>
      <c r="E173" s="1">
        <v>1</v>
      </c>
      <c r="F173" s="1">
        <v>5</v>
      </c>
      <c r="G173" s="1">
        <v>1</v>
      </c>
      <c r="H173" s="1">
        <v>1</v>
      </c>
      <c r="I173" s="1">
        <v>1</v>
      </c>
      <c r="J173" s="1">
        <v>3</v>
      </c>
      <c r="K173" s="1">
        <v>2</v>
      </c>
      <c r="L173" s="1">
        <v>1</v>
      </c>
      <c r="M173" s="1">
        <v>1</v>
      </c>
      <c r="N173" s="1">
        <v>1</v>
      </c>
      <c r="O173" s="1">
        <v>1</v>
      </c>
      <c r="P173" s="1">
        <v>2</v>
      </c>
      <c r="Q173" s="1">
        <v>1</v>
      </c>
      <c r="R173" s="1">
        <v>3</v>
      </c>
      <c r="S173" s="1">
        <v>5</v>
      </c>
      <c r="T173" s="1">
        <v>1</v>
      </c>
      <c r="U173" s="1">
        <v>2</v>
      </c>
      <c r="V173" s="1">
        <v>5</v>
      </c>
      <c r="W173" s="1">
        <v>3</v>
      </c>
      <c r="X173" s="1">
        <v>5</v>
      </c>
      <c r="Y173" s="1">
        <v>5</v>
      </c>
      <c r="Z173" s="1">
        <v>5</v>
      </c>
      <c r="AA173" s="1">
        <v>5</v>
      </c>
      <c r="AB173" s="1">
        <v>5</v>
      </c>
      <c r="AC173" s="1">
        <v>2</v>
      </c>
      <c r="AD173" s="1">
        <v>2</v>
      </c>
      <c r="AE173" s="1">
        <v>3</v>
      </c>
      <c r="AF173" s="1">
        <v>3</v>
      </c>
      <c r="AG173" s="1">
        <v>2</v>
      </c>
      <c r="AH173" s="1">
        <v>4</v>
      </c>
      <c r="AI173" s="1">
        <v>5</v>
      </c>
      <c r="AJ173" s="1">
        <v>2</v>
      </c>
      <c r="AK173" s="1">
        <v>3</v>
      </c>
      <c r="AL173" s="1">
        <v>5</v>
      </c>
      <c r="AM173" s="1">
        <v>1</v>
      </c>
      <c r="AN173" s="1">
        <v>3</v>
      </c>
      <c r="AO173" s="1">
        <v>1</v>
      </c>
      <c r="AP173" s="1">
        <v>2</v>
      </c>
      <c r="AQ173" s="1">
        <v>1</v>
      </c>
      <c r="AR173" s="1">
        <v>1</v>
      </c>
      <c r="AS173" s="1">
        <v>3</v>
      </c>
      <c r="AT173" s="1">
        <v>2</v>
      </c>
      <c r="AU173" s="1">
        <v>1</v>
      </c>
      <c r="AV173" s="1">
        <v>1</v>
      </c>
      <c r="AW173" s="1">
        <v>1</v>
      </c>
      <c r="AX173" s="1">
        <v>2</v>
      </c>
      <c r="AY173" s="1">
        <v>1</v>
      </c>
      <c r="AZ173" s="1">
        <v>3</v>
      </c>
      <c r="BA173" s="1">
        <v>5</v>
      </c>
      <c r="BB173" s="1">
        <v>1</v>
      </c>
      <c r="BC173" s="1">
        <v>2</v>
      </c>
      <c r="BD173" s="1">
        <v>5</v>
      </c>
      <c r="BE173" s="1" t="s">
        <v>1778</v>
      </c>
      <c r="BF173" s="1" t="s">
        <v>1781</v>
      </c>
      <c r="BG173" s="1" t="s">
        <v>1780</v>
      </c>
      <c r="BH173" s="1" t="s">
        <v>1783</v>
      </c>
      <c r="BI173" s="1" t="s">
        <v>1779</v>
      </c>
      <c r="BJ173" s="1" t="s">
        <v>1782</v>
      </c>
      <c r="BK173" s="1" t="s">
        <v>1485</v>
      </c>
      <c r="BL173" s="1" t="s">
        <v>931</v>
      </c>
      <c r="BM173" s="1" t="s">
        <v>151</v>
      </c>
      <c r="BN173" s="1" t="s">
        <v>151</v>
      </c>
      <c r="BO173" s="1" t="s">
        <v>1485</v>
      </c>
      <c r="BP173" s="1" t="s">
        <v>931</v>
      </c>
      <c r="BQ173" s="1" t="s">
        <v>931</v>
      </c>
      <c r="BR173" s="1" t="s">
        <v>931</v>
      </c>
      <c r="BS173" s="1" t="s">
        <v>151</v>
      </c>
      <c r="BT173" s="1" t="s">
        <v>931</v>
      </c>
      <c r="BU173" s="1" t="s">
        <v>145</v>
      </c>
      <c r="BY173" s="1" t="s">
        <v>163</v>
      </c>
      <c r="BZ173" s="1" t="s">
        <v>172</v>
      </c>
      <c r="CA173" s="1" t="s">
        <v>739</v>
      </c>
      <c r="CB173" s="1" t="s">
        <v>185</v>
      </c>
      <c r="CD173" s="1" t="s">
        <v>192</v>
      </c>
      <c r="CE173" s="1" t="s">
        <v>155</v>
      </c>
      <c r="CF173" s="1" t="s">
        <v>208</v>
      </c>
      <c r="CG173" s="1" t="s">
        <v>214</v>
      </c>
    </row>
    <row r="174" spans="1:85" ht="12.75" x14ac:dyDescent="0.2">
      <c r="A174" s="14">
        <v>42010.91263446759</v>
      </c>
      <c r="B174" s="1">
        <v>1</v>
      </c>
      <c r="C174" s="1">
        <v>5</v>
      </c>
      <c r="D174" s="1">
        <v>5</v>
      </c>
      <c r="E174" s="1">
        <v>5</v>
      </c>
      <c r="F174" s="1">
        <v>5</v>
      </c>
      <c r="G174" s="1">
        <v>5</v>
      </c>
      <c r="H174" s="1">
        <v>5</v>
      </c>
      <c r="I174" s="1">
        <v>1</v>
      </c>
      <c r="J174" s="1">
        <v>1</v>
      </c>
      <c r="K174" s="1">
        <v>5</v>
      </c>
      <c r="L174" s="1">
        <v>3</v>
      </c>
      <c r="M174" s="1">
        <v>1</v>
      </c>
      <c r="N174" s="1">
        <v>2</v>
      </c>
      <c r="O174" s="1">
        <v>5</v>
      </c>
      <c r="P174" s="1">
        <v>5</v>
      </c>
      <c r="Q174" s="1">
        <v>5</v>
      </c>
      <c r="R174" s="1">
        <v>2</v>
      </c>
      <c r="S174" s="1">
        <v>5</v>
      </c>
      <c r="T174" s="1">
        <v>1</v>
      </c>
      <c r="U174" s="1">
        <v>3</v>
      </c>
      <c r="V174" s="1">
        <v>5</v>
      </c>
      <c r="W174" s="1">
        <v>4</v>
      </c>
      <c r="X174" s="1">
        <v>2</v>
      </c>
      <c r="Y174" s="1">
        <v>4</v>
      </c>
      <c r="Z174" s="1">
        <v>4</v>
      </c>
      <c r="AA174" s="1">
        <v>3</v>
      </c>
      <c r="AB174" s="1">
        <v>2</v>
      </c>
      <c r="AC174" s="1">
        <v>3</v>
      </c>
      <c r="AD174" s="1">
        <v>2</v>
      </c>
      <c r="AE174" s="1">
        <v>1</v>
      </c>
      <c r="AF174" s="1">
        <v>2</v>
      </c>
      <c r="AG174" s="1">
        <v>2</v>
      </c>
      <c r="AH174" s="1">
        <v>4</v>
      </c>
      <c r="AI174" s="1">
        <v>2</v>
      </c>
      <c r="AJ174" s="1">
        <v>1</v>
      </c>
      <c r="AK174" s="1">
        <v>5</v>
      </c>
      <c r="AL174" s="1">
        <v>5</v>
      </c>
      <c r="AM174" s="1">
        <v>4</v>
      </c>
      <c r="AN174" s="1">
        <v>5</v>
      </c>
      <c r="AO174" s="1">
        <v>5</v>
      </c>
      <c r="AP174" s="1">
        <v>5</v>
      </c>
      <c r="AQ174" s="1">
        <v>2</v>
      </c>
      <c r="AR174" s="1">
        <v>3</v>
      </c>
      <c r="AS174" s="1">
        <v>5</v>
      </c>
      <c r="AT174" s="1">
        <v>5</v>
      </c>
      <c r="AU174" s="1">
        <v>2</v>
      </c>
      <c r="AV174" s="1">
        <v>2</v>
      </c>
      <c r="AW174" s="1">
        <v>5</v>
      </c>
      <c r="AX174" s="1">
        <v>5</v>
      </c>
      <c r="AY174" s="1">
        <v>5</v>
      </c>
      <c r="AZ174" s="1">
        <v>4</v>
      </c>
      <c r="BA174" s="1">
        <v>5</v>
      </c>
      <c r="BB174" s="1">
        <v>1</v>
      </c>
      <c r="BC174" s="1">
        <v>4</v>
      </c>
      <c r="BD174" s="1">
        <v>5</v>
      </c>
      <c r="BE174" s="1" t="s">
        <v>1783</v>
      </c>
      <c r="BF174" s="1" t="s">
        <v>1782</v>
      </c>
      <c r="BG174" s="1" t="s">
        <v>1779</v>
      </c>
      <c r="BH174" s="1" t="s">
        <v>1780</v>
      </c>
      <c r="BI174" s="1" t="s">
        <v>1778</v>
      </c>
      <c r="BJ174" s="1" t="s">
        <v>1781</v>
      </c>
      <c r="BK174" s="1" t="s">
        <v>1785</v>
      </c>
      <c r="BL174" s="1" t="s">
        <v>1785</v>
      </c>
      <c r="BM174" s="1" t="s">
        <v>1785</v>
      </c>
      <c r="BN174" s="1" t="s">
        <v>1785</v>
      </c>
      <c r="BO174" s="1" t="s">
        <v>1485</v>
      </c>
      <c r="BP174" s="1" t="s">
        <v>1485</v>
      </c>
      <c r="BQ174" s="1" t="s">
        <v>1785</v>
      </c>
      <c r="BR174" s="1" t="s">
        <v>1785</v>
      </c>
      <c r="BS174" s="1" t="s">
        <v>151</v>
      </c>
      <c r="BT174" s="1" t="s">
        <v>1485</v>
      </c>
      <c r="BU174" s="1" t="s">
        <v>151</v>
      </c>
      <c r="BV174" s="1" t="s">
        <v>144</v>
      </c>
      <c r="BX174" s="1" t="s">
        <v>1495</v>
      </c>
      <c r="BY174" s="1" t="s">
        <v>163</v>
      </c>
      <c r="BZ174" s="1" t="s">
        <v>172</v>
      </c>
      <c r="CA174" s="1" t="s">
        <v>1035</v>
      </c>
      <c r="CB174" s="1" t="s">
        <v>183</v>
      </c>
      <c r="CC174" s="1" t="s">
        <v>1686</v>
      </c>
      <c r="CD174" s="1" t="s">
        <v>153</v>
      </c>
      <c r="CE174" s="1" t="s">
        <v>456</v>
      </c>
      <c r="CF174" s="1" t="s">
        <v>208</v>
      </c>
      <c r="CG174" s="1" t="s">
        <v>214</v>
      </c>
    </row>
    <row r="175" spans="1:85" ht="12.75" x14ac:dyDescent="0.2">
      <c r="A175" s="14">
        <v>42010.937205150469</v>
      </c>
      <c r="B175" s="1">
        <v>4</v>
      </c>
      <c r="C175" s="1">
        <v>3</v>
      </c>
      <c r="D175" s="1">
        <v>2</v>
      </c>
      <c r="E175" s="1">
        <v>3</v>
      </c>
      <c r="F175" s="1">
        <v>2</v>
      </c>
      <c r="G175" s="1">
        <v>2</v>
      </c>
      <c r="H175" s="1">
        <v>3</v>
      </c>
      <c r="I175" s="1">
        <v>3</v>
      </c>
      <c r="J175" s="1">
        <v>3</v>
      </c>
      <c r="K175" s="1">
        <v>4</v>
      </c>
      <c r="L175" s="1">
        <v>4</v>
      </c>
      <c r="M175" s="1">
        <v>3</v>
      </c>
      <c r="N175" s="1">
        <v>1</v>
      </c>
      <c r="O175" s="1">
        <v>4</v>
      </c>
      <c r="P175" s="1">
        <v>4</v>
      </c>
      <c r="Q175" s="1">
        <v>5</v>
      </c>
      <c r="R175" s="1">
        <v>2</v>
      </c>
      <c r="S175" s="1">
        <v>5</v>
      </c>
      <c r="T175" s="1">
        <v>4</v>
      </c>
      <c r="U175" s="1">
        <v>3</v>
      </c>
      <c r="V175" s="1">
        <v>4</v>
      </c>
      <c r="W175" s="1">
        <v>3</v>
      </c>
      <c r="X175" s="1">
        <v>4</v>
      </c>
      <c r="Y175" s="1">
        <v>4</v>
      </c>
      <c r="Z175" s="1">
        <v>3</v>
      </c>
      <c r="AA175" s="1">
        <v>3</v>
      </c>
      <c r="AB175" s="1">
        <v>4</v>
      </c>
      <c r="AC175" s="1">
        <v>3</v>
      </c>
      <c r="AD175" s="1">
        <v>4</v>
      </c>
      <c r="AE175" s="1">
        <v>5</v>
      </c>
      <c r="AF175" s="1">
        <v>5</v>
      </c>
      <c r="AG175" s="1">
        <v>5</v>
      </c>
      <c r="AH175" s="1">
        <v>5</v>
      </c>
      <c r="AI175" s="1">
        <v>2</v>
      </c>
      <c r="AJ175" s="1">
        <v>5</v>
      </c>
      <c r="AK175" s="1">
        <v>3</v>
      </c>
      <c r="AL175" s="1">
        <v>2</v>
      </c>
      <c r="AM175" s="1">
        <v>3</v>
      </c>
      <c r="AN175" s="1">
        <v>2</v>
      </c>
      <c r="AO175" s="1">
        <v>3</v>
      </c>
      <c r="AP175" s="1">
        <v>3</v>
      </c>
      <c r="AQ175" s="1">
        <v>3</v>
      </c>
      <c r="AR175" s="1">
        <v>3</v>
      </c>
      <c r="AS175" s="1">
        <v>5</v>
      </c>
      <c r="AT175" s="1">
        <v>5</v>
      </c>
      <c r="AU175" s="1">
        <v>3</v>
      </c>
      <c r="AV175" s="1">
        <v>1</v>
      </c>
      <c r="AW175" s="1">
        <v>4</v>
      </c>
      <c r="AX175" s="1">
        <v>3</v>
      </c>
      <c r="AY175" s="1">
        <v>5</v>
      </c>
      <c r="AZ175" s="1">
        <v>2</v>
      </c>
      <c r="BA175" s="1">
        <v>5</v>
      </c>
      <c r="BB175" s="1">
        <v>4</v>
      </c>
      <c r="BC175" s="1">
        <v>3</v>
      </c>
      <c r="BD175" s="1">
        <v>5</v>
      </c>
      <c r="BE175" s="1" t="s">
        <v>1781</v>
      </c>
      <c r="BF175" s="1" t="s">
        <v>1780</v>
      </c>
      <c r="BG175" s="1" t="s">
        <v>1778</v>
      </c>
      <c r="BH175" s="1" t="s">
        <v>1783</v>
      </c>
      <c r="BI175" s="1" t="s">
        <v>1782</v>
      </c>
      <c r="BJ175" s="1" t="s">
        <v>1779</v>
      </c>
      <c r="BK175" s="1" t="s">
        <v>151</v>
      </c>
      <c r="BL175" s="1" t="s">
        <v>931</v>
      </c>
      <c r="BM175" s="1" t="s">
        <v>151</v>
      </c>
      <c r="BN175" s="1" t="s">
        <v>151</v>
      </c>
      <c r="BO175" s="1" t="s">
        <v>151</v>
      </c>
      <c r="BP175" s="1" t="s">
        <v>931</v>
      </c>
      <c r="BQ175" s="1" t="s">
        <v>1485</v>
      </c>
      <c r="BR175" s="1" t="s">
        <v>1485</v>
      </c>
      <c r="BS175" s="1" t="s">
        <v>1485</v>
      </c>
      <c r="BT175" s="1" t="s">
        <v>1485</v>
      </c>
      <c r="BU175" s="1" t="s">
        <v>151</v>
      </c>
      <c r="BV175" s="1" t="s">
        <v>146</v>
      </c>
      <c r="BW175" s="1" t="s">
        <v>1488</v>
      </c>
      <c r="BX175" s="1" t="s">
        <v>1495</v>
      </c>
      <c r="BY175" s="1" t="s">
        <v>163</v>
      </c>
      <c r="BZ175" s="1" t="s">
        <v>170</v>
      </c>
      <c r="CA175" s="1" t="s">
        <v>178</v>
      </c>
      <c r="CB175" s="1" t="s">
        <v>183</v>
      </c>
      <c r="CC175" s="1" t="s">
        <v>430</v>
      </c>
      <c r="CD175" s="1" t="s">
        <v>153</v>
      </c>
      <c r="CE175" s="1" t="s">
        <v>395</v>
      </c>
      <c r="CF175" s="1" t="s">
        <v>208</v>
      </c>
      <c r="CG175" s="1" t="s">
        <v>214</v>
      </c>
    </row>
    <row r="176" spans="1:85" ht="12.75" x14ac:dyDescent="0.2">
      <c r="A176" s="14">
        <v>42010.943635312498</v>
      </c>
      <c r="B176" s="1">
        <v>2</v>
      </c>
      <c r="C176" s="1">
        <v>4</v>
      </c>
      <c r="D176" s="1">
        <v>4</v>
      </c>
      <c r="E176" s="1">
        <v>4</v>
      </c>
      <c r="F176" s="1">
        <v>4</v>
      </c>
      <c r="G176" s="1">
        <v>2</v>
      </c>
      <c r="H176" s="1">
        <v>4</v>
      </c>
      <c r="I176" s="1">
        <v>4</v>
      </c>
      <c r="J176" s="1">
        <v>3</v>
      </c>
      <c r="K176" s="1">
        <v>2</v>
      </c>
      <c r="L176" s="1">
        <v>4</v>
      </c>
      <c r="M176" s="1">
        <v>2</v>
      </c>
      <c r="N176" s="1">
        <v>2</v>
      </c>
      <c r="O176" s="1">
        <v>3</v>
      </c>
      <c r="P176" s="1">
        <v>4</v>
      </c>
      <c r="Q176" s="1">
        <v>4</v>
      </c>
      <c r="R176" s="1">
        <v>2</v>
      </c>
      <c r="S176" s="1">
        <v>4</v>
      </c>
      <c r="T176" s="1">
        <v>3</v>
      </c>
      <c r="U176" s="1">
        <v>4</v>
      </c>
      <c r="V176" s="1">
        <v>4</v>
      </c>
      <c r="W176" s="1">
        <v>4</v>
      </c>
      <c r="X176" s="1">
        <v>4</v>
      </c>
      <c r="Y176" s="1">
        <v>3</v>
      </c>
      <c r="Z176" s="1">
        <v>5</v>
      </c>
      <c r="AA176" s="1">
        <v>4</v>
      </c>
      <c r="AB176" s="1">
        <v>4</v>
      </c>
      <c r="AC176" s="1">
        <v>4</v>
      </c>
      <c r="AD176" s="1">
        <v>5</v>
      </c>
      <c r="AE176" s="1">
        <v>4</v>
      </c>
      <c r="AF176" s="1">
        <v>4</v>
      </c>
      <c r="AG176" s="1">
        <v>4</v>
      </c>
      <c r="AH176" s="1">
        <v>5</v>
      </c>
      <c r="AI176" s="1">
        <v>3</v>
      </c>
      <c r="AJ176" s="1">
        <v>3</v>
      </c>
      <c r="AK176" s="1">
        <v>5</v>
      </c>
      <c r="AL176" s="1">
        <v>5</v>
      </c>
      <c r="AM176" s="1">
        <v>4</v>
      </c>
      <c r="AN176" s="1">
        <v>4</v>
      </c>
      <c r="AO176" s="1">
        <v>3</v>
      </c>
      <c r="AP176" s="1">
        <v>3</v>
      </c>
      <c r="AQ176" s="1">
        <v>5</v>
      </c>
      <c r="AR176" s="1">
        <v>4</v>
      </c>
      <c r="AS176" s="1">
        <v>3</v>
      </c>
      <c r="AT176" s="1">
        <v>5</v>
      </c>
      <c r="AU176" s="1">
        <v>3</v>
      </c>
      <c r="AV176" s="1">
        <v>3</v>
      </c>
      <c r="AW176" s="1">
        <v>4</v>
      </c>
      <c r="AX176" s="1">
        <v>5</v>
      </c>
      <c r="AY176" s="1">
        <v>4</v>
      </c>
      <c r="AZ176" s="1">
        <v>3</v>
      </c>
      <c r="BA176" s="1">
        <v>5</v>
      </c>
      <c r="BB176" s="1">
        <v>3</v>
      </c>
      <c r="BC176" s="1">
        <v>4</v>
      </c>
      <c r="BD176" s="1">
        <v>5</v>
      </c>
      <c r="BE176" s="1" t="s">
        <v>1778</v>
      </c>
      <c r="BF176" s="1" t="s">
        <v>1781</v>
      </c>
      <c r="BG176" s="1" t="s">
        <v>1781</v>
      </c>
      <c r="BH176" s="1" t="s">
        <v>1778</v>
      </c>
      <c r="BI176" s="1" t="s">
        <v>1781</v>
      </c>
      <c r="BJ176" s="1" t="s">
        <v>1778</v>
      </c>
      <c r="BK176" s="1" t="s">
        <v>151</v>
      </c>
      <c r="BL176" s="1" t="s">
        <v>1785</v>
      </c>
      <c r="BM176" s="1" t="s">
        <v>151</v>
      </c>
      <c r="BN176" s="1" t="s">
        <v>151</v>
      </c>
      <c r="BO176" s="1" t="s">
        <v>151</v>
      </c>
      <c r="BP176" s="1" t="s">
        <v>1785</v>
      </c>
      <c r="BQ176" s="1" t="s">
        <v>1785</v>
      </c>
      <c r="BR176" s="1" t="s">
        <v>1785</v>
      </c>
      <c r="BS176" s="1" t="s">
        <v>1785</v>
      </c>
      <c r="BT176" s="1" t="s">
        <v>1785</v>
      </c>
      <c r="BU176" s="1" t="s">
        <v>151</v>
      </c>
      <c r="BV176" s="1" t="s">
        <v>1486</v>
      </c>
      <c r="BW176" s="1" t="s">
        <v>1488</v>
      </c>
      <c r="BX176" s="1" t="s">
        <v>1503</v>
      </c>
      <c r="BY176" s="1" t="s">
        <v>163</v>
      </c>
      <c r="BZ176" s="1" t="s">
        <v>172</v>
      </c>
      <c r="CA176" s="1" t="s">
        <v>1035</v>
      </c>
      <c r="CB176" s="1" t="s">
        <v>183</v>
      </c>
      <c r="CC176" s="1" t="s">
        <v>193</v>
      </c>
      <c r="CD176" s="1" t="s">
        <v>155</v>
      </c>
      <c r="CE176" s="1" t="s">
        <v>680</v>
      </c>
      <c r="CF176" s="1" t="s">
        <v>303</v>
      </c>
      <c r="CG176" s="1" t="s">
        <v>215</v>
      </c>
    </row>
    <row r="177" spans="1:85" ht="12.75" x14ac:dyDescent="0.2">
      <c r="A177" s="14">
        <v>42010.946919027774</v>
      </c>
      <c r="B177" s="1">
        <v>5</v>
      </c>
      <c r="C177" s="1">
        <v>5</v>
      </c>
      <c r="D177" s="1">
        <v>4</v>
      </c>
      <c r="E177" s="1">
        <v>2</v>
      </c>
      <c r="F177" s="1">
        <v>3</v>
      </c>
      <c r="G177" s="1">
        <v>3</v>
      </c>
      <c r="H177" s="1">
        <v>5</v>
      </c>
      <c r="I177" s="1">
        <v>5</v>
      </c>
      <c r="J177" s="1">
        <v>2</v>
      </c>
      <c r="K177" s="1">
        <v>1</v>
      </c>
      <c r="L177" s="1">
        <v>2</v>
      </c>
      <c r="M177" s="1">
        <v>3</v>
      </c>
      <c r="N177" s="1">
        <v>3</v>
      </c>
      <c r="O177" s="1">
        <v>1</v>
      </c>
      <c r="P177" s="1">
        <v>4</v>
      </c>
      <c r="Q177" s="1">
        <v>1</v>
      </c>
      <c r="R177" s="1">
        <v>3</v>
      </c>
      <c r="S177" s="1">
        <v>4</v>
      </c>
      <c r="T177" s="1">
        <v>4</v>
      </c>
      <c r="U177" s="1">
        <v>1</v>
      </c>
      <c r="V177" s="1">
        <v>5</v>
      </c>
      <c r="W177" s="1">
        <v>5</v>
      </c>
      <c r="X177" s="1">
        <v>2</v>
      </c>
      <c r="Y177" s="1">
        <v>2</v>
      </c>
      <c r="Z177" s="1">
        <v>2</v>
      </c>
      <c r="AA177" s="1">
        <v>2</v>
      </c>
      <c r="AB177" s="1">
        <v>2</v>
      </c>
      <c r="AC177" s="1">
        <v>2</v>
      </c>
      <c r="AD177" s="1">
        <v>2</v>
      </c>
      <c r="AE177" s="1">
        <v>2</v>
      </c>
      <c r="AF177" s="1">
        <v>2</v>
      </c>
      <c r="AG177" s="1">
        <v>2</v>
      </c>
      <c r="AH177" s="1">
        <v>5</v>
      </c>
      <c r="AI177" s="1">
        <v>2</v>
      </c>
      <c r="AJ177" s="1">
        <v>5</v>
      </c>
      <c r="AK177" s="1">
        <v>5</v>
      </c>
      <c r="AL177" s="1">
        <v>4</v>
      </c>
      <c r="AM177" s="1">
        <v>3</v>
      </c>
      <c r="AN177" s="1">
        <v>3</v>
      </c>
      <c r="AO177" s="1">
        <v>3</v>
      </c>
      <c r="AP177" s="1">
        <v>5</v>
      </c>
      <c r="AQ177" s="1">
        <v>5</v>
      </c>
      <c r="AR177" s="1">
        <v>3</v>
      </c>
      <c r="AS177" s="1">
        <v>1</v>
      </c>
      <c r="AT177" s="1">
        <v>3</v>
      </c>
      <c r="AU177" s="1">
        <v>3</v>
      </c>
      <c r="AV177" s="1">
        <v>3</v>
      </c>
      <c r="AW177" s="1">
        <v>1</v>
      </c>
      <c r="AX177" s="1">
        <v>4</v>
      </c>
      <c r="AY177" s="1">
        <v>1</v>
      </c>
      <c r="AZ177" s="1">
        <v>4</v>
      </c>
      <c r="BA177" s="1">
        <v>3</v>
      </c>
      <c r="BB177" s="1">
        <v>4</v>
      </c>
      <c r="BC177" s="1">
        <v>1</v>
      </c>
      <c r="BD177" s="1">
        <v>5</v>
      </c>
      <c r="BE177" s="1" t="s">
        <v>1778</v>
      </c>
      <c r="BF177" s="1" t="s">
        <v>1780</v>
      </c>
      <c r="BG177" s="1" t="s">
        <v>1781</v>
      </c>
      <c r="BH177" s="1" t="s">
        <v>1779</v>
      </c>
      <c r="BI177" s="1" t="s">
        <v>1782</v>
      </c>
      <c r="BJ177" s="1" t="s">
        <v>1783</v>
      </c>
      <c r="BK177" s="1" t="s">
        <v>151</v>
      </c>
      <c r="BL177" s="1" t="s">
        <v>151</v>
      </c>
      <c r="BM177" s="1" t="s">
        <v>151</v>
      </c>
      <c r="BN177" s="1" t="s">
        <v>151</v>
      </c>
      <c r="BO177" s="1" t="s">
        <v>151</v>
      </c>
      <c r="BP177" s="1" t="s">
        <v>151</v>
      </c>
      <c r="BQ177" s="1" t="s">
        <v>151</v>
      </c>
      <c r="BR177" s="1" t="s">
        <v>151</v>
      </c>
      <c r="BS177" s="1" t="s">
        <v>151</v>
      </c>
      <c r="BT177" s="1" t="s">
        <v>151</v>
      </c>
      <c r="BU177" s="1" t="s">
        <v>151</v>
      </c>
      <c r="BV177" s="1" t="s">
        <v>146</v>
      </c>
      <c r="BW177" s="1" t="s">
        <v>1949</v>
      </c>
      <c r="BX177" s="1" t="s">
        <v>1950</v>
      </c>
      <c r="BY177" s="1" t="s">
        <v>163</v>
      </c>
      <c r="BZ177" s="1" t="s">
        <v>171</v>
      </c>
      <c r="CA177" s="1" t="s">
        <v>176</v>
      </c>
      <c r="CB177" s="1" t="s">
        <v>183</v>
      </c>
      <c r="CC177" s="1" t="s">
        <v>1751</v>
      </c>
      <c r="CD177" s="1" t="s">
        <v>202</v>
      </c>
      <c r="CE177" s="1" t="s">
        <v>647</v>
      </c>
      <c r="CF177" s="1" t="s">
        <v>208</v>
      </c>
      <c r="CG177" s="1" t="s">
        <v>214</v>
      </c>
    </row>
    <row r="178" spans="1:85" ht="12.75" x14ac:dyDescent="0.2">
      <c r="A178" s="14">
        <v>42010.996173703701</v>
      </c>
      <c r="B178" s="1">
        <v>2</v>
      </c>
      <c r="C178" s="1">
        <v>3</v>
      </c>
      <c r="D178" s="1">
        <v>4</v>
      </c>
      <c r="E178" s="1">
        <v>3</v>
      </c>
      <c r="F178" s="1">
        <v>3</v>
      </c>
      <c r="G178" s="1">
        <v>3</v>
      </c>
      <c r="H178" s="1">
        <v>3</v>
      </c>
      <c r="I178" s="1">
        <v>3</v>
      </c>
      <c r="J178" s="1">
        <v>3</v>
      </c>
      <c r="K178" s="1">
        <v>5</v>
      </c>
      <c r="L178" s="1">
        <v>5</v>
      </c>
      <c r="M178" s="1">
        <v>2</v>
      </c>
      <c r="N178" s="1">
        <v>3</v>
      </c>
      <c r="O178" s="1">
        <v>4</v>
      </c>
      <c r="P178" s="1">
        <v>3</v>
      </c>
      <c r="Q178" s="1">
        <v>4</v>
      </c>
      <c r="R178" s="1">
        <v>3</v>
      </c>
      <c r="S178" s="1">
        <v>5</v>
      </c>
      <c r="T178" s="1">
        <v>3</v>
      </c>
      <c r="U178" s="1">
        <v>1</v>
      </c>
      <c r="V178" s="1">
        <v>5</v>
      </c>
      <c r="W178" s="1">
        <v>5</v>
      </c>
      <c r="X178" s="1">
        <v>4</v>
      </c>
      <c r="Y178" s="1">
        <v>5</v>
      </c>
      <c r="Z178" s="1">
        <v>5</v>
      </c>
      <c r="AA178" s="1">
        <v>5</v>
      </c>
      <c r="AB178" s="1">
        <v>4</v>
      </c>
      <c r="AC178" s="1">
        <v>5</v>
      </c>
      <c r="AD178" s="1">
        <v>5</v>
      </c>
      <c r="AE178" s="1">
        <v>5</v>
      </c>
      <c r="AF178" s="1">
        <v>5</v>
      </c>
      <c r="AG178" s="1">
        <v>5</v>
      </c>
      <c r="AH178" s="1">
        <v>5</v>
      </c>
      <c r="AI178" s="1">
        <v>4</v>
      </c>
      <c r="AJ178" s="1" t="s">
        <v>5</v>
      </c>
      <c r="AK178" s="1">
        <v>3</v>
      </c>
      <c r="AL178" s="1">
        <v>4</v>
      </c>
      <c r="AM178" s="1" t="s">
        <v>5</v>
      </c>
      <c r="AN178" s="1">
        <v>3</v>
      </c>
      <c r="AO178" s="1">
        <v>3</v>
      </c>
      <c r="AP178" s="1">
        <v>1</v>
      </c>
      <c r="AQ178" s="1">
        <v>3</v>
      </c>
      <c r="AR178" s="1">
        <v>3</v>
      </c>
      <c r="AS178" s="1">
        <v>5</v>
      </c>
      <c r="AT178" s="1">
        <v>5</v>
      </c>
      <c r="AU178" s="1" t="s">
        <v>5</v>
      </c>
      <c r="AV178" s="1">
        <v>4</v>
      </c>
      <c r="AW178" s="1">
        <v>4</v>
      </c>
      <c r="AX178" s="1">
        <v>4</v>
      </c>
      <c r="AY178" s="1">
        <v>3</v>
      </c>
      <c r="AZ178" s="1">
        <v>3</v>
      </c>
      <c r="BA178" s="1">
        <v>5</v>
      </c>
      <c r="BB178" s="1" t="s">
        <v>5</v>
      </c>
      <c r="BC178" s="1" t="s">
        <v>5</v>
      </c>
      <c r="BD178" s="1">
        <v>5</v>
      </c>
      <c r="BE178" s="1" t="s">
        <v>1781</v>
      </c>
      <c r="BF178" s="1" t="s">
        <v>1778</v>
      </c>
      <c r="BG178" s="1" t="s">
        <v>1780</v>
      </c>
      <c r="BH178" s="1" t="s">
        <v>1783</v>
      </c>
      <c r="BI178" s="1" t="s">
        <v>1782</v>
      </c>
      <c r="BJ178" s="1" t="s">
        <v>1779</v>
      </c>
      <c r="BK178" s="1" t="s">
        <v>931</v>
      </c>
      <c r="BL178" s="1" t="s">
        <v>1785</v>
      </c>
      <c r="BM178" s="1" t="s">
        <v>151</v>
      </c>
      <c r="BN178" s="1" t="s">
        <v>151</v>
      </c>
      <c r="BO178" s="1" t="s">
        <v>151</v>
      </c>
      <c r="BP178" s="1" t="s">
        <v>1485</v>
      </c>
      <c r="BQ178" s="1" t="s">
        <v>1785</v>
      </c>
      <c r="BR178" s="1" t="s">
        <v>1785</v>
      </c>
      <c r="BS178" s="1" t="s">
        <v>1785</v>
      </c>
      <c r="BT178" s="1" t="s">
        <v>1785</v>
      </c>
      <c r="BU178" s="1" t="s">
        <v>151</v>
      </c>
      <c r="BV178" s="1" t="s">
        <v>1486</v>
      </c>
      <c r="BX178" s="1" t="s">
        <v>1495</v>
      </c>
      <c r="BY178" s="1" t="s">
        <v>162</v>
      </c>
      <c r="BZ178" s="1" t="s">
        <v>172</v>
      </c>
      <c r="CA178" s="1" t="s">
        <v>178</v>
      </c>
      <c r="CB178" s="1" t="s">
        <v>183</v>
      </c>
      <c r="CC178" s="1" t="s">
        <v>1951</v>
      </c>
      <c r="CD178" s="1" t="s">
        <v>153</v>
      </c>
      <c r="CE178" s="1" t="s">
        <v>395</v>
      </c>
      <c r="CF178" s="1" t="s">
        <v>208</v>
      </c>
      <c r="CG178" s="1" t="s">
        <v>214</v>
      </c>
    </row>
    <row r="179" spans="1:85" ht="12.75" x14ac:dyDescent="0.2">
      <c r="A179" s="14">
        <v>42011.027794351852</v>
      </c>
      <c r="B179" s="1" t="s">
        <v>5</v>
      </c>
      <c r="C179" s="1" t="s">
        <v>5</v>
      </c>
      <c r="D179" s="1" t="s">
        <v>5</v>
      </c>
      <c r="E179" s="1" t="s">
        <v>5</v>
      </c>
      <c r="F179" s="1" t="s">
        <v>5</v>
      </c>
      <c r="G179" s="1" t="s">
        <v>5</v>
      </c>
      <c r="H179" s="1" t="s">
        <v>5</v>
      </c>
      <c r="I179" s="1" t="s">
        <v>5</v>
      </c>
      <c r="J179" s="1" t="s">
        <v>5</v>
      </c>
      <c r="K179" s="1" t="s">
        <v>5</v>
      </c>
      <c r="L179" s="1" t="s">
        <v>5</v>
      </c>
      <c r="M179" s="1" t="s">
        <v>5</v>
      </c>
      <c r="N179" s="1" t="s">
        <v>5</v>
      </c>
      <c r="O179" s="1">
        <v>4</v>
      </c>
      <c r="P179" s="1" t="s">
        <v>5</v>
      </c>
      <c r="Q179" s="1" t="s">
        <v>5</v>
      </c>
      <c r="R179" s="1" t="s">
        <v>5</v>
      </c>
      <c r="S179" s="1" t="s">
        <v>5</v>
      </c>
      <c r="T179" s="1" t="s">
        <v>5</v>
      </c>
      <c r="U179" s="1" t="s">
        <v>5</v>
      </c>
      <c r="V179" s="1" t="s">
        <v>5</v>
      </c>
      <c r="W179" s="1" t="s">
        <v>5</v>
      </c>
      <c r="X179" s="1" t="s">
        <v>5</v>
      </c>
      <c r="Y179" s="1">
        <v>4</v>
      </c>
      <c r="Z179" s="1" t="s">
        <v>5</v>
      </c>
      <c r="AA179" s="1" t="s">
        <v>5</v>
      </c>
      <c r="AB179" s="1" t="s">
        <v>5</v>
      </c>
      <c r="AC179" s="1">
        <v>4</v>
      </c>
      <c r="AD179" s="1" t="s">
        <v>5</v>
      </c>
      <c r="AE179" s="1" t="s">
        <v>5</v>
      </c>
      <c r="AF179" s="1" t="s">
        <v>5</v>
      </c>
      <c r="AG179" s="1" t="s">
        <v>5</v>
      </c>
      <c r="AH179" s="1" t="s">
        <v>5</v>
      </c>
      <c r="AI179" s="1" t="s">
        <v>5</v>
      </c>
      <c r="AJ179" s="1" t="s">
        <v>5</v>
      </c>
      <c r="AK179" s="1" t="s">
        <v>5</v>
      </c>
      <c r="AL179" s="1" t="s">
        <v>5</v>
      </c>
      <c r="AM179" s="1" t="s">
        <v>5</v>
      </c>
      <c r="AN179" s="1" t="s">
        <v>5</v>
      </c>
      <c r="AO179" s="1" t="s">
        <v>5</v>
      </c>
      <c r="AP179" s="1" t="s">
        <v>5</v>
      </c>
      <c r="AQ179" s="1" t="s">
        <v>5</v>
      </c>
      <c r="AR179" s="1" t="s">
        <v>5</v>
      </c>
      <c r="AS179" s="1" t="s">
        <v>5</v>
      </c>
      <c r="AT179" s="1" t="s">
        <v>5</v>
      </c>
      <c r="AU179" s="1" t="s">
        <v>5</v>
      </c>
      <c r="AV179" s="1" t="s">
        <v>5</v>
      </c>
      <c r="AW179" s="1" t="s">
        <v>5</v>
      </c>
      <c r="AX179" s="1" t="s">
        <v>5</v>
      </c>
      <c r="AY179" s="1" t="s">
        <v>5</v>
      </c>
      <c r="AZ179" s="1" t="s">
        <v>5</v>
      </c>
      <c r="BA179" s="1" t="s">
        <v>5</v>
      </c>
      <c r="BB179" s="1" t="s">
        <v>5</v>
      </c>
      <c r="BC179" s="1" t="s">
        <v>5</v>
      </c>
      <c r="BD179" s="1" t="s">
        <v>5</v>
      </c>
      <c r="BE179" s="1" t="s">
        <v>1779</v>
      </c>
      <c r="BF179" s="1" t="s">
        <v>1780</v>
      </c>
      <c r="BG179" s="1" t="s">
        <v>1779</v>
      </c>
      <c r="BH179" s="1" t="s">
        <v>1780</v>
      </c>
      <c r="BI179" s="1" t="s">
        <v>1781</v>
      </c>
      <c r="BJ179" s="1" t="s">
        <v>5</v>
      </c>
      <c r="BK179" s="1" t="s">
        <v>5</v>
      </c>
      <c r="BL179" s="1" t="s">
        <v>5</v>
      </c>
      <c r="BM179" s="1" t="s">
        <v>5</v>
      </c>
      <c r="BN179" s="1" t="s">
        <v>5</v>
      </c>
      <c r="BO179" s="1" t="s">
        <v>5</v>
      </c>
      <c r="BP179" s="1" t="s">
        <v>5</v>
      </c>
      <c r="BQ179" s="1" t="s">
        <v>5</v>
      </c>
      <c r="BR179" s="1" t="s">
        <v>5</v>
      </c>
      <c r="BS179" s="1" t="s">
        <v>5</v>
      </c>
      <c r="BT179" s="1" t="s">
        <v>5</v>
      </c>
      <c r="BU179" s="1" t="s">
        <v>151</v>
      </c>
      <c r="BV179" s="1" t="s">
        <v>1486</v>
      </c>
      <c r="BW179" s="1" t="s">
        <v>1488</v>
      </c>
      <c r="BX179" s="1" t="s">
        <v>1495</v>
      </c>
      <c r="BY179" s="1" t="s">
        <v>162</v>
      </c>
      <c r="BZ179" s="1" t="s">
        <v>169</v>
      </c>
      <c r="CA179" s="1" t="s">
        <v>1952</v>
      </c>
      <c r="CB179" s="1" t="s">
        <v>185</v>
      </c>
      <c r="CC179" s="1" t="s">
        <v>1953</v>
      </c>
      <c r="CD179" s="1" t="s">
        <v>202</v>
      </c>
      <c r="CE179" s="1" t="s">
        <v>202</v>
      </c>
      <c r="CF179" s="1" t="s">
        <v>1954</v>
      </c>
      <c r="CG179" s="1" t="s">
        <v>1955</v>
      </c>
    </row>
    <row r="180" spans="1:85" ht="12.75" x14ac:dyDescent="0.2">
      <c r="A180" s="14">
        <v>42011.251059849536</v>
      </c>
      <c r="B180" s="1">
        <v>2</v>
      </c>
      <c r="C180" s="1">
        <v>4</v>
      </c>
      <c r="D180" s="1">
        <v>5</v>
      </c>
      <c r="E180" s="1">
        <v>3</v>
      </c>
      <c r="F180" s="1">
        <v>5</v>
      </c>
      <c r="G180" s="1">
        <v>3</v>
      </c>
      <c r="H180" s="1">
        <v>4</v>
      </c>
      <c r="I180" s="1">
        <v>4</v>
      </c>
      <c r="J180" s="1">
        <v>1</v>
      </c>
      <c r="K180" s="1">
        <v>4</v>
      </c>
      <c r="L180" s="1">
        <v>3</v>
      </c>
      <c r="M180" s="1">
        <v>1</v>
      </c>
      <c r="N180" s="1">
        <v>1</v>
      </c>
      <c r="O180" s="1">
        <v>1</v>
      </c>
      <c r="P180" s="1">
        <v>3</v>
      </c>
      <c r="Q180" s="1">
        <v>4</v>
      </c>
      <c r="R180" s="1">
        <v>4</v>
      </c>
      <c r="S180" s="1">
        <v>5</v>
      </c>
      <c r="T180" s="1">
        <v>2</v>
      </c>
      <c r="U180" s="1">
        <v>1</v>
      </c>
      <c r="V180" s="1">
        <v>4</v>
      </c>
      <c r="W180" s="1">
        <v>2</v>
      </c>
      <c r="X180" s="1">
        <v>4</v>
      </c>
      <c r="Y180" s="1">
        <v>2</v>
      </c>
      <c r="Z180" s="1">
        <v>2</v>
      </c>
      <c r="AA180" s="1">
        <v>2</v>
      </c>
      <c r="AB180" s="1">
        <v>3</v>
      </c>
      <c r="AC180" s="1">
        <v>2</v>
      </c>
      <c r="AD180" s="1">
        <v>3</v>
      </c>
      <c r="AE180" s="1">
        <v>1</v>
      </c>
      <c r="AF180" s="1">
        <v>2</v>
      </c>
      <c r="AG180" s="1">
        <v>2</v>
      </c>
      <c r="AH180" s="1">
        <v>5</v>
      </c>
      <c r="AI180" s="1">
        <v>2</v>
      </c>
      <c r="AJ180" s="1">
        <v>4</v>
      </c>
      <c r="AK180" s="1">
        <v>4</v>
      </c>
      <c r="AL180" s="1">
        <v>5</v>
      </c>
      <c r="AM180" s="1">
        <v>2</v>
      </c>
      <c r="AN180" s="1">
        <v>5</v>
      </c>
      <c r="AO180" s="1">
        <v>5</v>
      </c>
      <c r="AP180" s="1">
        <v>4</v>
      </c>
      <c r="AQ180" s="1">
        <v>4</v>
      </c>
      <c r="AR180" s="1">
        <v>2</v>
      </c>
      <c r="AS180" s="1">
        <v>3</v>
      </c>
      <c r="AT180" s="1">
        <v>3</v>
      </c>
      <c r="AU180" s="1">
        <v>2</v>
      </c>
      <c r="AV180" s="1">
        <v>3</v>
      </c>
      <c r="AW180" s="1">
        <v>3</v>
      </c>
      <c r="AX180" s="1">
        <v>3</v>
      </c>
      <c r="AY180" s="1">
        <v>4</v>
      </c>
      <c r="AZ180" s="1">
        <v>4</v>
      </c>
      <c r="BA180" s="1">
        <v>4</v>
      </c>
      <c r="BB180" s="1">
        <v>3</v>
      </c>
      <c r="BC180" s="1">
        <v>2</v>
      </c>
      <c r="BD180" s="1">
        <v>5</v>
      </c>
      <c r="BE180" s="1" t="s">
        <v>1781</v>
      </c>
      <c r="BF180" s="1" t="s">
        <v>1781</v>
      </c>
      <c r="BG180" s="1" t="s">
        <v>1781</v>
      </c>
      <c r="BH180" s="1" t="s">
        <v>1778</v>
      </c>
      <c r="BI180" s="1" t="s">
        <v>1778</v>
      </c>
      <c r="BJ180" s="1" t="s">
        <v>1781</v>
      </c>
      <c r="BK180" s="1" t="s">
        <v>1785</v>
      </c>
      <c r="BL180" s="1" t="s">
        <v>1785</v>
      </c>
      <c r="BM180" s="1" t="s">
        <v>151</v>
      </c>
      <c r="BN180" s="1" t="s">
        <v>151</v>
      </c>
      <c r="BO180" s="1" t="s">
        <v>1785</v>
      </c>
      <c r="BP180" s="1" t="s">
        <v>1785</v>
      </c>
      <c r="BQ180" s="1" t="s">
        <v>1485</v>
      </c>
      <c r="BR180" s="1" t="s">
        <v>1785</v>
      </c>
      <c r="BS180" s="1" t="s">
        <v>1485</v>
      </c>
      <c r="BT180" s="1" t="s">
        <v>1485</v>
      </c>
      <c r="BU180" s="1" t="s">
        <v>151</v>
      </c>
      <c r="BV180" s="1" t="s">
        <v>1486</v>
      </c>
      <c r="BX180" s="1" t="s">
        <v>1495</v>
      </c>
      <c r="BY180" s="1" t="s">
        <v>163</v>
      </c>
      <c r="BZ180" s="1" t="s">
        <v>172</v>
      </c>
      <c r="CA180" s="1" t="s">
        <v>176</v>
      </c>
      <c r="CB180" s="1" t="s">
        <v>183</v>
      </c>
      <c r="CC180" s="1" t="s">
        <v>1956</v>
      </c>
      <c r="CD180" s="1" t="s">
        <v>192</v>
      </c>
      <c r="CE180" s="1" t="s">
        <v>204</v>
      </c>
      <c r="CF180" s="1" t="s">
        <v>209</v>
      </c>
      <c r="CG180" s="1" t="s">
        <v>215</v>
      </c>
    </row>
    <row r="181" spans="1:85" ht="12.75" x14ac:dyDescent="0.2">
      <c r="A181" s="14">
        <v>42011.299035254633</v>
      </c>
      <c r="B181" s="1">
        <v>2</v>
      </c>
      <c r="C181" s="1">
        <v>3</v>
      </c>
      <c r="D181" s="1">
        <v>1</v>
      </c>
      <c r="E181" s="1">
        <v>2</v>
      </c>
      <c r="F181" s="1">
        <v>5</v>
      </c>
      <c r="G181" s="1">
        <v>2</v>
      </c>
      <c r="H181" s="1">
        <v>4</v>
      </c>
      <c r="I181" s="1">
        <v>4</v>
      </c>
      <c r="J181" s="1">
        <v>3</v>
      </c>
      <c r="K181" s="1">
        <v>4</v>
      </c>
      <c r="L181" s="1">
        <v>3</v>
      </c>
      <c r="M181" s="1">
        <v>2</v>
      </c>
      <c r="N181" s="1">
        <v>5</v>
      </c>
      <c r="O181" s="1">
        <v>4</v>
      </c>
      <c r="P181" s="1">
        <v>4</v>
      </c>
      <c r="Q181" s="1">
        <v>4</v>
      </c>
      <c r="R181" s="1">
        <v>5</v>
      </c>
      <c r="S181" s="1">
        <v>5</v>
      </c>
      <c r="T181" s="1">
        <v>3</v>
      </c>
      <c r="U181" s="1">
        <v>5</v>
      </c>
      <c r="V181" s="1">
        <v>5</v>
      </c>
      <c r="W181" s="1">
        <v>2</v>
      </c>
      <c r="X181" s="1">
        <v>3</v>
      </c>
      <c r="Y181" s="1">
        <v>5</v>
      </c>
      <c r="Z181" s="1">
        <v>3</v>
      </c>
      <c r="AA181" s="1">
        <v>2</v>
      </c>
      <c r="AB181" s="1">
        <v>3</v>
      </c>
      <c r="AC181" s="1">
        <v>2</v>
      </c>
      <c r="AD181" s="1">
        <v>3</v>
      </c>
      <c r="AE181" s="1">
        <v>3</v>
      </c>
      <c r="AF181" s="1">
        <v>4</v>
      </c>
      <c r="AG181" s="1">
        <v>3</v>
      </c>
      <c r="AH181" s="1">
        <v>4</v>
      </c>
      <c r="AI181" s="1">
        <v>4</v>
      </c>
      <c r="AJ181" s="1">
        <v>4</v>
      </c>
      <c r="AK181" s="1">
        <v>4</v>
      </c>
      <c r="AL181" s="1">
        <v>1</v>
      </c>
      <c r="AM181" s="1">
        <v>4</v>
      </c>
      <c r="AN181" s="1">
        <v>5</v>
      </c>
      <c r="AO181" s="1">
        <v>2</v>
      </c>
      <c r="AP181" s="1">
        <v>4</v>
      </c>
      <c r="AQ181" s="1">
        <v>4</v>
      </c>
      <c r="AR181" s="1">
        <v>3</v>
      </c>
      <c r="AS181" s="1">
        <v>5</v>
      </c>
      <c r="AT181" s="1">
        <v>5</v>
      </c>
      <c r="AU181" s="1">
        <v>3</v>
      </c>
      <c r="AV181" s="1">
        <v>5</v>
      </c>
      <c r="AW181" s="1">
        <v>5</v>
      </c>
      <c r="AX181" s="1">
        <v>4</v>
      </c>
      <c r="AY181" s="1">
        <v>5</v>
      </c>
      <c r="AZ181" s="1">
        <v>5</v>
      </c>
      <c r="BA181" s="1">
        <v>5</v>
      </c>
      <c r="BB181" s="1">
        <v>2</v>
      </c>
      <c r="BC181" s="1">
        <v>5</v>
      </c>
      <c r="BD181" s="1">
        <v>5</v>
      </c>
      <c r="BE181" s="1" t="s">
        <v>1778</v>
      </c>
      <c r="BF181" s="1" t="s">
        <v>1781</v>
      </c>
      <c r="BG181" s="1" t="s">
        <v>1780</v>
      </c>
      <c r="BH181" s="1" t="s">
        <v>1783</v>
      </c>
      <c r="BI181" s="1" t="s">
        <v>1779</v>
      </c>
      <c r="BJ181" s="1" t="s">
        <v>1782</v>
      </c>
      <c r="BK181" s="1" t="s">
        <v>931</v>
      </c>
      <c r="BL181" s="1" t="s">
        <v>1785</v>
      </c>
      <c r="BM181" s="1" t="s">
        <v>151</v>
      </c>
      <c r="BN181" s="1" t="s">
        <v>1785</v>
      </c>
      <c r="BO181" s="1" t="s">
        <v>931</v>
      </c>
      <c r="BP181" s="1" t="s">
        <v>931</v>
      </c>
      <c r="BQ181" s="1" t="s">
        <v>931</v>
      </c>
      <c r="BR181" s="1" t="s">
        <v>931</v>
      </c>
      <c r="BS181" s="1" t="s">
        <v>931</v>
      </c>
      <c r="BT181" s="1" t="s">
        <v>931</v>
      </c>
      <c r="BU181" s="1" t="s">
        <v>151</v>
      </c>
      <c r="BV181" s="1" t="s">
        <v>1957</v>
      </c>
      <c r="BW181" s="1" t="s">
        <v>1488</v>
      </c>
      <c r="BX181" s="1" t="s">
        <v>1573</v>
      </c>
      <c r="BY181" s="1" t="s">
        <v>162</v>
      </c>
      <c r="BZ181" s="1" t="s">
        <v>169</v>
      </c>
      <c r="CA181" s="1" t="s">
        <v>178</v>
      </c>
      <c r="CB181" s="1" t="s">
        <v>589</v>
      </c>
      <c r="CC181" s="1" t="s">
        <v>1958</v>
      </c>
      <c r="CD181" s="1" t="s">
        <v>192</v>
      </c>
      <c r="CE181" s="1" t="s">
        <v>528</v>
      </c>
      <c r="CF181" s="1" t="s">
        <v>1959</v>
      </c>
      <c r="CG181" s="1" t="s">
        <v>1152</v>
      </c>
    </row>
    <row r="182" spans="1:85" ht="12.75" x14ac:dyDescent="0.2">
      <c r="A182" s="14">
        <v>42011.342443773145</v>
      </c>
      <c r="B182" s="1">
        <v>5</v>
      </c>
      <c r="C182" s="1">
        <v>3</v>
      </c>
      <c r="D182" s="1">
        <v>3</v>
      </c>
      <c r="E182" s="1">
        <v>5</v>
      </c>
      <c r="F182" s="1">
        <v>5</v>
      </c>
      <c r="G182" s="1">
        <v>1</v>
      </c>
      <c r="H182" s="1">
        <v>3</v>
      </c>
      <c r="I182" s="1">
        <v>1</v>
      </c>
      <c r="J182" s="1">
        <v>4</v>
      </c>
      <c r="K182" s="1">
        <v>3</v>
      </c>
      <c r="L182" s="1">
        <v>3</v>
      </c>
      <c r="M182" s="1">
        <v>2</v>
      </c>
      <c r="N182" s="1">
        <v>3</v>
      </c>
      <c r="O182" s="1">
        <v>5</v>
      </c>
      <c r="P182" s="1">
        <v>4</v>
      </c>
      <c r="Q182" s="1">
        <v>4</v>
      </c>
      <c r="R182" s="1">
        <v>4</v>
      </c>
      <c r="S182" s="1">
        <v>3</v>
      </c>
      <c r="T182" s="1">
        <v>4</v>
      </c>
      <c r="U182" s="1">
        <v>4</v>
      </c>
      <c r="V182" s="1">
        <v>3</v>
      </c>
      <c r="W182" s="1">
        <v>4</v>
      </c>
      <c r="X182" s="1">
        <v>1</v>
      </c>
      <c r="Y182" s="1">
        <v>4</v>
      </c>
      <c r="Z182" s="1">
        <v>4</v>
      </c>
      <c r="AA182" s="1">
        <v>4</v>
      </c>
      <c r="AB182" s="1">
        <v>3</v>
      </c>
      <c r="AC182" s="1">
        <v>2</v>
      </c>
      <c r="AD182" s="1">
        <v>5</v>
      </c>
      <c r="AE182" s="1">
        <v>4</v>
      </c>
      <c r="AF182" s="1">
        <v>5</v>
      </c>
      <c r="AG182" s="1">
        <v>5</v>
      </c>
      <c r="AH182" s="1">
        <v>3</v>
      </c>
      <c r="AI182" s="1">
        <v>5</v>
      </c>
      <c r="AJ182" s="1">
        <v>5</v>
      </c>
      <c r="AK182" s="1">
        <v>4</v>
      </c>
      <c r="AL182" s="1">
        <v>4</v>
      </c>
      <c r="AM182" s="1">
        <v>5</v>
      </c>
      <c r="AN182" s="1">
        <v>5</v>
      </c>
      <c r="AO182" s="1">
        <v>2</v>
      </c>
      <c r="AP182" s="1">
        <v>4</v>
      </c>
      <c r="AQ182" s="1">
        <v>2</v>
      </c>
      <c r="AR182" s="1">
        <v>4</v>
      </c>
      <c r="AS182" s="1">
        <v>3</v>
      </c>
      <c r="AT182" s="1">
        <v>3</v>
      </c>
      <c r="AU182" s="1">
        <v>4</v>
      </c>
      <c r="AV182" s="1">
        <v>3</v>
      </c>
      <c r="AW182" s="1">
        <v>5</v>
      </c>
      <c r="AX182" s="1">
        <v>4</v>
      </c>
      <c r="AY182" s="1">
        <v>4</v>
      </c>
      <c r="AZ182" s="1">
        <v>5</v>
      </c>
      <c r="BA182" s="1">
        <v>3</v>
      </c>
      <c r="BB182" s="1">
        <v>4</v>
      </c>
      <c r="BC182" s="1">
        <v>4</v>
      </c>
      <c r="BD182" s="1">
        <v>4</v>
      </c>
      <c r="BE182" s="1" t="s">
        <v>1781</v>
      </c>
      <c r="BF182" s="1" t="s">
        <v>1778</v>
      </c>
      <c r="BG182" s="1" t="s">
        <v>1783</v>
      </c>
      <c r="BH182" s="1" t="s">
        <v>1782</v>
      </c>
      <c r="BI182" s="1" t="s">
        <v>1780</v>
      </c>
      <c r="BJ182" s="1" t="s">
        <v>1779</v>
      </c>
      <c r="BK182" s="1" t="s">
        <v>1785</v>
      </c>
      <c r="BL182" s="1" t="s">
        <v>151</v>
      </c>
      <c r="BM182" s="1" t="s">
        <v>151</v>
      </c>
      <c r="BN182" s="1" t="s">
        <v>151</v>
      </c>
      <c r="BO182" s="1" t="s">
        <v>151</v>
      </c>
      <c r="BP182" s="1" t="s">
        <v>151</v>
      </c>
      <c r="BQ182" s="1" t="s">
        <v>1785</v>
      </c>
      <c r="BR182" s="1" t="s">
        <v>1785</v>
      </c>
      <c r="BS182" s="1" t="s">
        <v>1785</v>
      </c>
      <c r="BT182" s="1" t="s">
        <v>1785</v>
      </c>
      <c r="BU182" s="1" t="s">
        <v>151</v>
      </c>
      <c r="BV182" s="1" t="s">
        <v>146</v>
      </c>
      <c r="BW182" s="1" t="s">
        <v>1488</v>
      </c>
      <c r="BX182" s="1" t="s">
        <v>1495</v>
      </c>
      <c r="BY182" s="1" t="s">
        <v>162</v>
      </c>
      <c r="BZ182" s="1" t="s">
        <v>171</v>
      </c>
      <c r="CA182" s="1" t="s">
        <v>176</v>
      </c>
      <c r="CB182" s="1" t="s">
        <v>183</v>
      </c>
      <c r="CC182" s="1" t="s">
        <v>1960</v>
      </c>
      <c r="CD182" s="1" t="s">
        <v>204</v>
      </c>
      <c r="CE182" s="1" t="s">
        <v>528</v>
      </c>
      <c r="CF182" s="1" t="s">
        <v>1961</v>
      </c>
      <c r="CG182" s="1" t="s">
        <v>1961</v>
      </c>
    </row>
    <row r="183" spans="1:85" ht="12.75" x14ac:dyDescent="0.2">
      <c r="A183" s="14">
        <v>42011.344145902782</v>
      </c>
      <c r="B183" s="1">
        <v>4</v>
      </c>
      <c r="C183" s="1">
        <v>5</v>
      </c>
      <c r="D183" s="1">
        <v>2</v>
      </c>
      <c r="E183" s="1">
        <v>2</v>
      </c>
      <c r="F183" s="1">
        <v>5</v>
      </c>
      <c r="G183" s="1">
        <v>4</v>
      </c>
      <c r="H183" s="1">
        <v>3</v>
      </c>
      <c r="I183" s="1">
        <v>3</v>
      </c>
      <c r="J183" s="1">
        <v>1</v>
      </c>
      <c r="K183" s="1">
        <v>2</v>
      </c>
      <c r="L183" s="1">
        <v>5</v>
      </c>
      <c r="M183" s="1">
        <v>2</v>
      </c>
      <c r="N183" s="1">
        <v>1</v>
      </c>
      <c r="O183" s="1">
        <v>2</v>
      </c>
      <c r="P183" s="1">
        <v>4</v>
      </c>
      <c r="Q183" s="1">
        <v>4</v>
      </c>
      <c r="R183" s="1">
        <v>2</v>
      </c>
      <c r="S183" s="1">
        <v>4</v>
      </c>
      <c r="T183" s="1">
        <v>2</v>
      </c>
      <c r="U183" s="1">
        <v>3</v>
      </c>
      <c r="V183" s="1">
        <v>4</v>
      </c>
      <c r="W183" s="1">
        <v>1</v>
      </c>
      <c r="X183" s="1">
        <v>2</v>
      </c>
      <c r="Y183" s="1">
        <v>4</v>
      </c>
      <c r="Z183" s="1">
        <v>2</v>
      </c>
      <c r="AA183" s="1">
        <v>4</v>
      </c>
      <c r="AB183" s="1">
        <v>2</v>
      </c>
      <c r="AC183" s="1">
        <v>4</v>
      </c>
      <c r="AD183" s="1">
        <v>3</v>
      </c>
      <c r="AE183" s="1">
        <v>1</v>
      </c>
      <c r="AF183" s="1">
        <v>2</v>
      </c>
      <c r="AG183" s="1">
        <v>3</v>
      </c>
      <c r="AH183" s="1">
        <v>3</v>
      </c>
      <c r="AI183" s="1">
        <v>3</v>
      </c>
      <c r="AJ183" s="1">
        <v>4</v>
      </c>
      <c r="AK183" s="1">
        <v>5</v>
      </c>
      <c r="AL183" s="1">
        <v>1</v>
      </c>
      <c r="AM183" s="1">
        <v>3</v>
      </c>
      <c r="AN183" s="1">
        <v>5</v>
      </c>
      <c r="AO183" s="1">
        <v>2</v>
      </c>
      <c r="AP183" s="1">
        <v>2</v>
      </c>
      <c r="AQ183" s="1">
        <v>2</v>
      </c>
      <c r="AR183" s="1">
        <v>2</v>
      </c>
      <c r="AS183" s="1">
        <v>4</v>
      </c>
      <c r="AT183" s="1">
        <v>5</v>
      </c>
      <c r="AU183" s="1">
        <v>2</v>
      </c>
      <c r="AV183" s="1">
        <v>1</v>
      </c>
      <c r="AW183" s="1">
        <v>2</v>
      </c>
      <c r="AX183" s="1">
        <v>3</v>
      </c>
      <c r="AY183" s="1">
        <v>2</v>
      </c>
      <c r="AZ183" s="1">
        <v>2</v>
      </c>
      <c r="BA183" s="1">
        <v>4</v>
      </c>
      <c r="BB183" s="1">
        <v>1</v>
      </c>
      <c r="BC183" s="1">
        <v>2</v>
      </c>
      <c r="BD183" s="1">
        <v>4</v>
      </c>
      <c r="BE183" s="1" t="s">
        <v>1781</v>
      </c>
      <c r="BF183" s="1" t="s">
        <v>1778</v>
      </c>
      <c r="BG183" s="1" t="s">
        <v>1780</v>
      </c>
      <c r="BH183" s="1" t="s">
        <v>1779</v>
      </c>
      <c r="BI183" s="1" t="s">
        <v>1783</v>
      </c>
      <c r="BJ183" s="1" t="s">
        <v>1782</v>
      </c>
      <c r="BK183" s="1" t="s">
        <v>1785</v>
      </c>
      <c r="BL183" s="1" t="s">
        <v>151</v>
      </c>
      <c r="BM183" s="1" t="s">
        <v>151</v>
      </c>
      <c r="BN183" s="1" t="s">
        <v>151</v>
      </c>
      <c r="BO183" s="1" t="s">
        <v>931</v>
      </c>
      <c r="BP183" s="1" t="s">
        <v>931</v>
      </c>
      <c r="BQ183" s="1" t="s">
        <v>151</v>
      </c>
      <c r="BR183" s="1" t="s">
        <v>151</v>
      </c>
      <c r="BS183" s="1" t="s">
        <v>151</v>
      </c>
      <c r="BT183" s="1" t="s">
        <v>151</v>
      </c>
      <c r="BU183" s="1" t="s">
        <v>151</v>
      </c>
      <c r="BV183" s="1" t="s">
        <v>150</v>
      </c>
      <c r="BW183" s="1" t="s">
        <v>923</v>
      </c>
      <c r="BX183" s="1" t="s">
        <v>1495</v>
      </c>
      <c r="BY183" s="1" t="s">
        <v>162</v>
      </c>
      <c r="BZ183" s="1" t="s">
        <v>172</v>
      </c>
      <c r="CA183" s="1" t="s">
        <v>177</v>
      </c>
      <c r="CB183" s="1" t="s">
        <v>183</v>
      </c>
      <c r="CC183" s="1" t="s">
        <v>767</v>
      </c>
      <c r="CD183" s="1" t="s">
        <v>153</v>
      </c>
      <c r="CE183" s="1" t="s">
        <v>647</v>
      </c>
      <c r="CF183" s="1" t="s">
        <v>208</v>
      </c>
      <c r="CG183" s="1" t="s">
        <v>214</v>
      </c>
    </row>
    <row r="184" spans="1:85" ht="12.75" x14ac:dyDescent="0.2">
      <c r="A184" s="14">
        <v>42011.362169317137</v>
      </c>
      <c r="B184" s="1">
        <v>3</v>
      </c>
      <c r="C184" s="1">
        <v>5</v>
      </c>
      <c r="D184" s="1">
        <v>1</v>
      </c>
      <c r="E184" s="1">
        <v>1</v>
      </c>
      <c r="F184" s="1">
        <v>3</v>
      </c>
      <c r="G184" s="1">
        <v>4</v>
      </c>
      <c r="H184" s="1">
        <v>3</v>
      </c>
      <c r="I184" s="1">
        <v>4</v>
      </c>
      <c r="J184" s="1">
        <v>3</v>
      </c>
      <c r="K184" s="1">
        <v>4</v>
      </c>
      <c r="L184" s="1">
        <v>4</v>
      </c>
      <c r="M184" s="1">
        <v>2</v>
      </c>
      <c r="N184" s="1">
        <v>3</v>
      </c>
      <c r="O184" s="1">
        <v>3</v>
      </c>
      <c r="P184" s="1">
        <v>4</v>
      </c>
      <c r="Q184" s="1">
        <v>2</v>
      </c>
      <c r="R184" s="1">
        <v>3</v>
      </c>
      <c r="S184" s="1">
        <v>5</v>
      </c>
      <c r="T184" s="1">
        <v>2</v>
      </c>
      <c r="U184" s="1">
        <v>3</v>
      </c>
      <c r="V184" s="1">
        <v>5</v>
      </c>
      <c r="W184" s="1">
        <v>5</v>
      </c>
      <c r="X184" s="1">
        <v>3</v>
      </c>
      <c r="Y184" s="1">
        <v>3</v>
      </c>
      <c r="Z184" s="1">
        <v>4</v>
      </c>
      <c r="AA184" s="1">
        <v>3</v>
      </c>
      <c r="AB184" s="1">
        <v>3</v>
      </c>
      <c r="AC184" s="1">
        <v>3</v>
      </c>
      <c r="AD184" s="1">
        <v>5</v>
      </c>
      <c r="AE184" s="1">
        <v>3</v>
      </c>
      <c r="AF184" s="1">
        <v>4</v>
      </c>
      <c r="AG184" s="1">
        <v>2</v>
      </c>
      <c r="AH184" s="1">
        <v>5</v>
      </c>
      <c r="AI184" s="1">
        <v>5</v>
      </c>
      <c r="AJ184" s="1">
        <v>3</v>
      </c>
      <c r="AK184" s="1">
        <v>5</v>
      </c>
      <c r="AL184" s="1" t="s">
        <v>5</v>
      </c>
      <c r="AM184" s="1" t="s">
        <v>5</v>
      </c>
      <c r="AN184" s="1">
        <v>5</v>
      </c>
      <c r="AO184" s="1">
        <v>4</v>
      </c>
      <c r="AP184" s="1">
        <v>4</v>
      </c>
      <c r="AQ184" s="1">
        <v>5</v>
      </c>
      <c r="AR184" s="1">
        <v>3</v>
      </c>
      <c r="AS184" s="1">
        <v>5</v>
      </c>
      <c r="AT184" s="1">
        <v>5</v>
      </c>
      <c r="AU184" s="1">
        <v>3</v>
      </c>
      <c r="AV184" s="1">
        <v>2</v>
      </c>
      <c r="AW184" s="1">
        <v>4</v>
      </c>
      <c r="AX184" s="1">
        <v>4</v>
      </c>
      <c r="AY184" s="1">
        <v>4</v>
      </c>
      <c r="AZ184" s="1">
        <v>3</v>
      </c>
      <c r="BA184" s="1">
        <v>5</v>
      </c>
      <c r="BB184" s="1" t="s">
        <v>5</v>
      </c>
      <c r="BC184" s="1">
        <v>2</v>
      </c>
      <c r="BD184" s="1">
        <v>5</v>
      </c>
      <c r="BE184" s="1" t="s">
        <v>1778</v>
      </c>
      <c r="BF184" s="1" t="s">
        <v>1780</v>
      </c>
      <c r="BG184" s="1" t="s">
        <v>1783</v>
      </c>
      <c r="BH184" s="1" t="s">
        <v>1779</v>
      </c>
      <c r="BI184" s="1" t="s">
        <v>1782</v>
      </c>
      <c r="BJ184" s="1" t="s">
        <v>1781</v>
      </c>
      <c r="BK184" s="1" t="s">
        <v>1785</v>
      </c>
      <c r="BL184" s="1" t="s">
        <v>1785</v>
      </c>
      <c r="BM184" s="1" t="s">
        <v>151</v>
      </c>
      <c r="BN184" s="1" t="s">
        <v>151</v>
      </c>
      <c r="BO184" s="1" t="s">
        <v>1785</v>
      </c>
      <c r="BP184" s="1" t="s">
        <v>1485</v>
      </c>
      <c r="BQ184" s="1" t="s">
        <v>5</v>
      </c>
      <c r="BR184" s="1" t="s">
        <v>151</v>
      </c>
      <c r="BS184" s="1" t="s">
        <v>151</v>
      </c>
      <c r="BT184" s="1" t="s">
        <v>151</v>
      </c>
      <c r="BU184" s="1" t="s">
        <v>151</v>
      </c>
      <c r="BV184" s="1" t="s">
        <v>147</v>
      </c>
      <c r="BW184" s="1" t="s">
        <v>1488</v>
      </c>
      <c r="BX184" s="1" t="s">
        <v>1495</v>
      </c>
      <c r="BY184" s="1" t="s">
        <v>162</v>
      </c>
      <c r="BZ184" s="1" t="s">
        <v>170</v>
      </c>
      <c r="CA184" s="1" t="s">
        <v>181</v>
      </c>
      <c r="CB184" s="1" t="s">
        <v>183</v>
      </c>
      <c r="CC184" s="1" t="s">
        <v>1291</v>
      </c>
      <c r="CD184" s="1" t="s">
        <v>153</v>
      </c>
      <c r="CE184" s="1" t="s">
        <v>204</v>
      </c>
      <c r="CF184" s="1" t="s">
        <v>208</v>
      </c>
      <c r="CG184" s="1" t="s">
        <v>214</v>
      </c>
    </row>
    <row r="185" spans="1:85" ht="12.75" x14ac:dyDescent="0.2">
      <c r="A185" s="14">
        <v>42011.389928912038</v>
      </c>
      <c r="B185" s="1">
        <v>2</v>
      </c>
      <c r="C185" s="1">
        <v>5</v>
      </c>
      <c r="D185" s="1">
        <v>3</v>
      </c>
      <c r="E185" s="1">
        <v>2</v>
      </c>
      <c r="F185" s="1">
        <v>4</v>
      </c>
      <c r="G185" s="1">
        <v>5</v>
      </c>
      <c r="H185" s="1">
        <v>2</v>
      </c>
      <c r="I185" s="1">
        <v>3</v>
      </c>
      <c r="J185" s="1">
        <v>2</v>
      </c>
      <c r="K185" s="1">
        <v>2</v>
      </c>
      <c r="L185" s="1">
        <v>4</v>
      </c>
      <c r="M185" s="1">
        <v>4</v>
      </c>
      <c r="N185" s="1">
        <v>3</v>
      </c>
      <c r="O185" s="1">
        <v>2</v>
      </c>
      <c r="P185" s="1">
        <v>3</v>
      </c>
      <c r="Q185" s="1">
        <v>3</v>
      </c>
      <c r="R185" s="1">
        <v>3</v>
      </c>
      <c r="S185" s="1">
        <v>3</v>
      </c>
      <c r="T185" s="1">
        <v>4</v>
      </c>
      <c r="U185" s="1">
        <v>3</v>
      </c>
      <c r="V185" s="1">
        <v>4</v>
      </c>
      <c r="W185" s="1">
        <v>4</v>
      </c>
      <c r="X185" s="1">
        <v>4</v>
      </c>
      <c r="Y185" s="1">
        <v>3</v>
      </c>
      <c r="Z185" s="1">
        <v>4</v>
      </c>
      <c r="AA185" s="1">
        <v>4</v>
      </c>
      <c r="AB185" s="1">
        <v>4</v>
      </c>
      <c r="AC185" s="1">
        <v>5</v>
      </c>
      <c r="AD185" s="1">
        <v>3</v>
      </c>
      <c r="AE185" s="1">
        <v>3</v>
      </c>
      <c r="AF185" s="1">
        <v>4</v>
      </c>
      <c r="AG185" s="1">
        <v>3</v>
      </c>
      <c r="AH185" s="1">
        <v>3</v>
      </c>
      <c r="AI185" s="1">
        <v>3</v>
      </c>
      <c r="AJ185" s="1">
        <v>2</v>
      </c>
      <c r="AK185" s="1">
        <v>5</v>
      </c>
      <c r="AL185" s="1">
        <v>2</v>
      </c>
      <c r="AM185" s="1">
        <v>2</v>
      </c>
      <c r="AN185" s="1">
        <v>4</v>
      </c>
      <c r="AO185" s="1">
        <v>4</v>
      </c>
      <c r="AP185" s="1">
        <v>2</v>
      </c>
      <c r="AQ185" s="1">
        <v>3</v>
      </c>
      <c r="AR185" s="1">
        <v>2</v>
      </c>
      <c r="AS185" s="1">
        <v>2</v>
      </c>
      <c r="AT185" s="1">
        <v>4</v>
      </c>
      <c r="AU185" s="1">
        <v>4</v>
      </c>
      <c r="AV185" s="1">
        <v>2</v>
      </c>
      <c r="AW185" s="1">
        <v>2</v>
      </c>
      <c r="AX185" s="1">
        <v>4</v>
      </c>
      <c r="AY185" s="1">
        <v>2</v>
      </c>
      <c r="AZ185" s="1">
        <v>2</v>
      </c>
      <c r="BA185" s="1">
        <v>4</v>
      </c>
      <c r="BB185" s="1">
        <v>3</v>
      </c>
      <c r="BC185" s="1">
        <v>4</v>
      </c>
      <c r="BD185" s="1">
        <v>4</v>
      </c>
      <c r="BE185" s="1" t="s">
        <v>1778</v>
      </c>
      <c r="BF185" s="1" t="s">
        <v>1781</v>
      </c>
      <c r="BG185" s="1" t="s">
        <v>1782</v>
      </c>
      <c r="BH185" s="1" t="s">
        <v>1779</v>
      </c>
      <c r="BI185" s="1" t="s">
        <v>1780</v>
      </c>
      <c r="BJ185" s="1" t="s">
        <v>1783</v>
      </c>
      <c r="BK185" s="1" t="s">
        <v>151</v>
      </c>
      <c r="BL185" s="1" t="s">
        <v>151</v>
      </c>
      <c r="BM185" s="1" t="s">
        <v>1785</v>
      </c>
      <c r="BN185" s="1" t="s">
        <v>151</v>
      </c>
      <c r="BO185" s="1" t="s">
        <v>931</v>
      </c>
      <c r="BP185" s="1" t="s">
        <v>931</v>
      </c>
      <c r="BQ185" s="1" t="s">
        <v>5</v>
      </c>
      <c r="BR185" s="1" t="s">
        <v>151</v>
      </c>
      <c r="BS185" s="1" t="s">
        <v>1785</v>
      </c>
      <c r="BT185" s="1" t="s">
        <v>1785</v>
      </c>
      <c r="BU185" s="1" t="s">
        <v>151</v>
      </c>
      <c r="BV185" s="1" t="s">
        <v>144</v>
      </c>
      <c r="BW185" s="1" t="s">
        <v>1488</v>
      </c>
      <c r="BX185" s="1" t="s">
        <v>1495</v>
      </c>
      <c r="BY185" s="1" t="s">
        <v>163</v>
      </c>
      <c r="BZ185" s="1" t="s">
        <v>169</v>
      </c>
      <c r="CA185" s="1" t="s">
        <v>176</v>
      </c>
      <c r="CB185" s="1" t="s">
        <v>183</v>
      </c>
      <c r="CC185" s="1" t="s">
        <v>1962</v>
      </c>
      <c r="CD185" s="1" t="s">
        <v>204</v>
      </c>
      <c r="CE185" s="1" t="s">
        <v>202</v>
      </c>
      <c r="CF185" s="1" t="s">
        <v>208</v>
      </c>
      <c r="CG185" s="1" t="s">
        <v>214</v>
      </c>
    </row>
    <row r="186" spans="1:85" ht="12.75" x14ac:dyDescent="0.2">
      <c r="A186" s="14">
        <v>42011.399675081011</v>
      </c>
      <c r="B186" s="1">
        <v>3</v>
      </c>
      <c r="C186" s="1">
        <v>5</v>
      </c>
      <c r="D186" s="1">
        <v>5</v>
      </c>
      <c r="E186" s="1">
        <v>3</v>
      </c>
      <c r="F186" s="1">
        <v>5</v>
      </c>
      <c r="G186" s="1">
        <v>4</v>
      </c>
      <c r="H186" s="1">
        <v>4</v>
      </c>
      <c r="I186" s="1">
        <v>4</v>
      </c>
      <c r="J186" s="1">
        <v>5</v>
      </c>
      <c r="K186" s="1">
        <v>4</v>
      </c>
      <c r="L186" s="1">
        <v>4</v>
      </c>
      <c r="M186" s="1">
        <v>3</v>
      </c>
      <c r="N186" s="1">
        <v>4</v>
      </c>
      <c r="O186" s="1">
        <v>5</v>
      </c>
      <c r="P186" s="1">
        <v>4</v>
      </c>
      <c r="Q186" s="1">
        <v>4</v>
      </c>
      <c r="R186" s="1">
        <v>5</v>
      </c>
      <c r="S186" s="1">
        <v>5</v>
      </c>
      <c r="T186" s="1">
        <v>3</v>
      </c>
      <c r="U186" s="1">
        <v>4</v>
      </c>
      <c r="V186" s="1">
        <v>5</v>
      </c>
      <c r="W186" s="1">
        <v>5</v>
      </c>
      <c r="X186" s="1">
        <v>5</v>
      </c>
      <c r="Y186" s="1">
        <v>5</v>
      </c>
      <c r="Z186" s="1">
        <v>5</v>
      </c>
      <c r="AA186" s="1">
        <v>5</v>
      </c>
      <c r="AB186" s="1">
        <v>5</v>
      </c>
      <c r="AC186" s="1">
        <v>4</v>
      </c>
      <c r="AD186" s="1">
        <v>4</v>
      </c>
      <c r="AE186" s="1">
        <v>3</v>
      </c>
      <c r="AF186" s="1">
        <v>5</v>
      </c>
      <c r="AG186" s="1">
        <v>4</v>
      </c>
      <c r="AH186" s="1">
        <v>5</v>
      </c>
      <c r="AI186" s="1">
        <v>4</v>
      </c>
      <c r="AJ186" s="1">
        <v>3</v>
      </c>
      <c r="AK186" s="1">
        <v>5</v>
      </c>
      <c r="AL186" s="1">
        <v>5</v>
      </c>
      <c r="AM186" s="1">
        <v>3</v>
      </c>
      <c r="AN186" s="1">
        <v>5</v>
      </c>
      <c r="AO186" s="1">
        <v>5</v>
      </c>
      <c r="AP186" s="1">
        <v>5</v>
      </c>
      <c r="AQ186" s="1">
        <v>4</v>
      </c>
      <c r="AR186" s="1">
        <v>5</v>
      </c>
      <c r="AS186" s="1">
        <v>4</v>
      </c>
      <c r="AT186" s="1">
        <v>5</v>
      </c>
      <c r="AU186" s="1">
        <v>3</v>
      </c>
      <c r="AV186" s="1">
        <v>4</v>
      </c>
      <c r="AW186" s="1">
        <v>5</v>
      </c>
      <c r="AX186" s="1">
        <v>4</v>
      </c>
      <c r="AY186" s="1">
        <v>5</v>
      </c>
      <c r="AZ186" s="1">
        <v>5</v>
      </c>
      <c r="BA186" s="1">
        <v>5</v>
      </c>
      <c r="BB186" s="1">
        <v>3</v>
      </c>
      <c r="BC186" s="1">
        <v>3</v>
      </c>
      <c r="BD186" s="1">
        <v>5</v>
      </c>
      <c r="BE186" s="1" t="s">
        <v>1780</v>
      </c>
      <c r="BF186" s="1" t="s">
        <v>1781</v>
      </c>
      <c r="BG186" s="1" t="s">
        <v>1783</v>
      </c>
      <c r="BH186" s="1" t="s">
        <v>1782</v>
      </c>
      <c r="BI186" s="1" t="s">
        <v>1779</v>
      </c>
      <c r="BJ186" s="1" t="s">
        <v>1778</v>
      </c>
      <c r="BK186" s="1" t="s">
        <v>1785</v>
      </c>
      <c r="BL186" s="1" t="s">
        <v>1785</v>
      </c>
      <c r="BM186" s="1" t="s">
        <v>151</v>
      </c>
      <c r="BN186" s="1" t="s">
        <v>1485</v>
      </c>
      <c r="BO186" s="1" t="s">
        <v>1785</v>
      </c>
      <c r="BP186" s="1" t="s">
        <v>1785</v>
      </c>
      <c r="BQ186" s="1" t="s">
        <v>1785</v>
      </c>
      <c r="BR186" s="1" t="s">
        <v>1785</v>
      </c>
      <c r="BS186" s="1" t="s">
        <v>1785</v>
      </c>
      <c r="BT186" s="1" t="s">
        <v>1785</v>
      </c>
      <c r="BU186" s="1" t="s">
        <v>151</v>
      </c>
      <c r="BV186" s="1" t="s">
        <v>1498</v>
      </c>
      <c r="BW186" s="1" t="s">
        <v>1497</v>
      </c>
      <c r="BX186" s="1" t="s">
        <v>1807</v>
      </c>
      <c r="BY186" s="1" t="s">
        <v>163</v>
      </c>
      <c r="BZ186" s="1" t="s">
        <v>169</v>
      </c>
      <c r="CA186" s="1" t="s">
        <v>176</v>
      </c>
      <c r="CB186" s="1" t="s">
        <v>183</v>
      </c>
      <c r="CC186" s="1" t="s">
        <v>921</v>
      </c>
      <c r="CD186" s="1" t="s">
        <v>153</v>
      </c>
      <c r="CE186" s="1" t="s">
        <v>1811</v>
      </c>
      <c r="CF186" s="1" t="s">
        <v>535</v>
      </c>
      <c r="CG186" s="1" t="s">
        <v>554</v>
      </c>
    </row>
    <row r="187" spans="1:85" ht="12.75" x14ac:dyDescent="0.2">
      <c r="A187" s="14">
        <v>42011.411454016205</v>
      </c>
      <c r="B187" s="1">
        <v>1</v>
      </c>
      <c r="C187" s="1">
        <v>4</v>
      </c>
      <c r="D187" s="1">
        <v>3</v>
      </c>
      <c r="E187" s="1">
        <v>1</v>
      </c>
      <c r="F187" s="1">
        <v>3</v>
      </c>
      <c r="G187" s="1">
        <v>5</v>
      </c>
      <c r="H187" s="1">
        <v>4</v>
      </c>
      <c r="I187" s="1">
        <v>1</v>
      </c>
      <c r="J187" s="1">
        <v>3</v>
      </c>
      <c r="K187" s="1">
        <v>3</v>
      </c>
      <c r="L187" s="1">
        <v>3</v>
      </c>
      <c r="M187" s="1">
        <v>2</v>
      </c>
      <c r="N187" s="1">
        <v>2</v>
      </c>
      <c r="O187" s="1">
        <v>2</v>
      </c>
      <c r="P187" s="1">
        <v>4</v>
      </c>
      <c r="Q187" s="1">
        <v>4</v>
      </c>
      <c r="R187" s="1">
        <v>2</v>
      </c>
      <c r="S187" s="1">
        <v>3</v>
      </c>
      <c r="T187" s="1">
        <v>1</v>
      </c>
      <c r="U187" s="1">
        <v>5</v>
      </c>
      <c r="V187" s="1">
        <v>4</v>
      </c>
      <c r="W187" s="1">
        <v>5</v>
      </c>
      <c r="X187" s="1">
        <v>4</v>
      </c>
      <c r="Y187" s="1">
        <v>4</v>
      </c>
      <c r="Z187" s="1">
        <v>2</v>
      </c>
      <c r="AA187" s="1">
        <v>3</v>
      </c>
      <c r="AB187" s="1">
        <v>4</v>
      </c>
      <c r="AC187" s="1">
        <v>4</v>
      </c>
      <c r="AD187" s="1">
        <v>3</v>
      </c>
      <c r="AE187" s="1">
        <v>3</v>
      </c>
      <c r="AF187" s="1">
        <v>4</v>
      </c>
      <c r="AG187" s="1">
        <v>4</v>
      </c>
      <c r="AH187" s="1">
        <v>4</v>
      </c>
      <c r="AI187" s="1">
        <v>4</v>
      </c>
      <c r="AJ187" s="1">
        <v>2</v>
      </c>
      <c r="AK187" s="1">
        <v>3</v>
      </c>
      <c r="AL187" s="1">
        <v>4</v>
      </c>
      <c r="AM187" s="1">
        <v>2</v>
      </c>
      <c r="AN187" s="1">
        <v>4</v>
      </c>
      <c r="AO187" s="1">
        <v>4</v>
      </c>
      <c r="AP187" s="1">
        <v>4</v>
      </c>
      <c r="AQ187" s="1">
        <v>2</v>
      </c>
      <c r="AR187" s="1">
        <v>2</v>
      </c>
      <c r="AS187" s="1">
        <v>4</v>
      </c>
      <c r="AT187" s="1">
        <v>4</v>
      </c>
      <c r="AU187" s="1">
        <v>2</v>
      </c>
      <c r="AV187" s="1">
        <v>2</v>
      </c>
      <c r="AW187" s="1">
        <v>4</v>
      </c>
      <c r="AX187" s="1">
        <v>3</v>
      </c>
      <c r="AY187" s="1">
        <v>4</v>
      </c>
      <c r="AZ187" s="1">
        <v>2</v>
      </c>
      <c r="BA187" s="1">
        <v>3</v>
      </c>
      <c r="BB187" s="1">
        <v>1</v>
      </c>
      <c r="BC187" s="1">
        <v>4</v>
      </c>
      <c r="BD187" s="1">
        <v>4</v>
      </c>
      <c r="BE187" s="1" t="s">
        <v>1779</v>
      </c>
      <c r="BF187" s="1" t="s">
        <v>1778</v>
      </c>
      <c r="BG187" s="1" t="s">
        <v>1780</v>
      </c>
      <c r="BH187" s="1" t="s">
        <v>1782</v>
      </c>
      <c r="BI187" s="1" t="s">
        <v>1781</v>
      </c>
      <c r="BJ187" s="1" t="s">
        <v>1783</v>
      </c>
      <c r="BK187" s="1" t="s">
        <v>151</v>
      </c>
      <c r="BL187" s="1" t="s">
        <v>151</v>
      </c>
      <c r="BM187" s="1" t="s">
        <v>151</v>
      </c>
      <c r="BN187" s="1" t="s">
        <v>151</v>
      </c>
      <c r="BO187" s="1" t="s">
        <v>1785</v>
      </c>
      <c r="BP187" s="1" t="s">
        <v>151</v>
      </c>
      <c r="BQ187" s="1" t="s">
        <v>151</v>
      </c>
      <c r="BR187" s="1" t="s">
        <v>151</v>
      </c>
      <c r="BS187" s="1" t="s">
        <v>151</v>
      </c>
      <c r="BT187" s="1" t="s">
        <v>151</v>
      </c>
      <c r="BU187" s="1" t="s">
        <v>151</v>
      </c>
      <c r="BV187" s="1" t="s">
        <v>1486</v>
      </c>
      <c r="BW187" s="1" t="s">
        <v>1634</v>
      </c>
      <c r="BX187" s="1" t="s">
        <v>1495</v>
      </c>
      <c r="BZ187" s="1" t="s">
        <v>171</v>
      </c>
      <c r="CA187" s="1" t="s">
        <v>176</v>
      </c>
      <c r="CB187" s="1" t="s">
        <v>183</v>
      </c>
      <c r="CC187" s="1" t="s">
        <v>1963</v>
      </c>
      <c r="CD187" s="1" t="s">
        <v>202</v>
      </c>
      <c r="CE187" s="1" t="s">
        <v>1036</v>
      </c>
      <c r="CF187" s="1" t="s">
        <v>208</v>
      </c>
      <c r="CG187" s="1" t="s">
        <v>214</v>
      </c>
    </row>
    <row r="188" spans="1:85" ht="12.75" x14ac:dyDescent="0.2">
      <c r="A188" s="14">
        <v>42011.426688726846</v>
      </c>
      <c r="B188" s="1">
        <v>4</v>
      </c>
      <c r="C188" s="1">
        <v>5</v>
      </c>
      <c r="D188" s="1">
        <v>4</v>
      </c>
      <c r="E188" s="1">
        <v>1</v>
      </c>
      <c r="F188" s="1">
        <v>5</v>
      </c>
      <c r="G188" s="1">
        <v>5</v>
      </c>
      <c r="H188" s="1">
        <v>5</v>
      </c>
      <c r="I188" s="1">
        <v>3</v>
      </c>
      <c r="J188" s="1">
        <v>5</v>
      </c>
      <c r="K188" s="1" t="s">
        <v>5</v>
      </c>
      <c r="L188" s="1">
        <v>5</v>
      </c>
      <c r="M188" s="1">
        <v>3</v>
      </c>
      <c r="N188" s="1">
        <v>5</v>
      </c>
      <c r="O188" s="1">
        <v>1</v>
      </c>
      <c r="P188" s="1">
        <v>3</v>
      </c>
      <c r="Q188" s="1">
        <v>3</v>
      </c>
      <c r="R188" s="1">
        <v>5</v>
      </c>
      <c r="S188" s="1">
        <v>5</v>
      </c>
      <c r="T188" s="1">
        <v>3</v>
      </c>
      <c r="U188" s="1">
        <v>1</v>
      </c>
      <c r="V188" s="1">
        <v>5</v>
      </c>
      <c r="W188" s="1" t="s">
        <v>5</v>
      </c>
      <c r="X188" s="1" t="s">
        <v>5</v>
      </c>
      <c r="Y188" s="1">
        <v>5</v>
      </c>
      <c r="Z188" s="1" t="s">
        <v>5</v>
      </c>
      <c r="AA188" s="1">
        <v>5</v>
      </c>
      <c r="AB188" s="1">
        <v>3</v>
      </c>
      <c r="AC188" s="1">
        <v>5</v>
      </c>
      <c r="AD188" s="1">
        <v>5</v>
      </c>
      <c r="AE188" s="1">
        <v>5</v>
      </c>
      <c r="AF188" s="1">
        <v>5</v>
      </c>
      <c r="AG188" s="1">
        <v>3</v>
      </c>
      <c r="AH188" s="1">
        <v>5</v>
      </c>
      <c r="AI188" s="1">
        <v>5</v>
      </c>
      <c r="AJ188" s="1" t="s">
        <v>5</v>
      </c>
      <c r="AK188" s="1">
        <v>5</v>
      </c>
      <c r="AL188" s="1">
        <v>3</v>
      </c>
      <c r="AM188" s="1" t="s">
        <v>5</v>
      </c>
      <c r="AN188" s="1">
        <v>5</v>
      </c>
      <c r="AO188" s="1">
        <v>5</v>
      </c>
      <c r="AP188" s="1">
        <v>5</v>
      </c>
      <c r="AQ188" s="1" t="s">
        <v>5</v>
      </c>
      <c r="AR188" s="1">
        <v>5</v>
      </c>
      <c r="AS188" s="1">
        <v>1</v>
      </c>
      <c r="AT188" s="1" t="s">
        <v>5</v>
      </c>
      <c r="AU188" s="1">
        <v>5</v>
      </c>
      <c r="AV188" s="1">
        <v>5</v>
      </c>
      <c r="AW188" s="1" t="s">
        <v>5</v>
      </c>
      <c r="AX188" s="1">
        <v>4</v>
      </c>
      <c r="AY188" s="1" t="s">
        <v>5</v>
      </c>
      <c r="AZ188" s="1">
        <v>5</v>
      </c>
      <c r="BA188" s="1">
        <v>4</v>
      </c>
      <c r="BB188" s="1" t="s">
        <v>5</v>
      </c>
      <c r="BC188" s="1" t="s">
        <v>5</v>
      </c>
      <c r="BD188" s="1">
        <v>5</v>
      </c>
      <c r="BE188" s="1" t="s">
        <v>1778</v>
      </c>
      <c r="BF188" s="1" t="s">
        <v>1780</v>
      </c>
      <c r="BG188" s="1" t="s">
        <v>1781</v>
      </c>
      <c r="BH188" s="1" t="s">
        <v>1779</v>
      </c>
      <c r="BI188" s="1" t="s">
        <v>1782</v>
      </c>
      <c r="BJ188" s="1" t="s">
        <v>1783</v>
      </c>
      <c r="BK188" s="1" t="s">
        <v>931</v>
      </c>
      <c r="BL188" s="1" t="s">
        <v>931</v>
      </c>
      <c r="BM188" s="1" t="s">
        <v>931</v>
      </c>
      <c r="BN188" s="1" t="s">
        <v>151</v>
      </c>
      <c r="BO188" s="1" t="s">
        <v>931</v>
      </c>
      <c r="BP188" s="1" t="s">
        <v>931</v>
      </c>
      <c r="BQ188" s="1" t="s">
        <v>931</v>
      </c>
      <c r="BR188" s="1" t="s">
        <v>931</v>
      </c>
      <c r="BS188" s="1" t="s">
        <v>151</v>
      </c>
      <c r="BT188" s="1" t="s">
        <v>151</v>
      </c>
      <c r="BU188" s="1" t="s">
        <v>151</v>
      </c>
      <c r="BV188" s="1" t="s">
        <v>1486</v>
      </c>
      <c r="BX188" s="1" t="s">
        <v>1495</v>
      </c>
      <c r="BY188" s="1" t="s">
        <v>163</v>
      </c>
      <c r="BZ188" s="1" t="s">
        <v>171</v>
      </c>
      <c r="CA188" s="1" t="s">
        <v>177</v>
      </c>
      <c r="CB188" s="1" t="s">
        <v>183</v>
      </c>
      <c r="CC188" s="1" t="s">
        <v>345</v>
      </c>
      <c r="CD188" s="1" t="s">
        <v>204</v>
      </c>
      <c r="CE188" s="1" t="s">
        <v>192</v>
      </c>
      <c r="CF188" s="1" t="s">
        <v>208</v>
      </c>
      <c r="CG188" s="1" t="s">
        <v>214</v>
      </c>
    </row>
    <row r="189" spans="1:85" ht="12.75" x14ac:dyDescent="0.2">
      <c r="A189" s="14">
        <v>42011.451392974537</v>
      </c>
      <c r="B189" s="1">
        <v>3</v>
      </c>
      <c r="C189" s="1">
        <v>1</v>
      </c>
      <c r="D189" s="1">
        <v>1</v>
      </c>
      <c r="E189" s="1">
        <v>1</v>
      </c>
      <c r="F189" s="1">
        <v>3</v>
      </c>
      <c r="G189" s="1">
        <v>3</v>
      </c>
      <c r="H189" s="1">
        <v>3</v>
      </c>
      <c r="I189" s="1">
        <v>1</v>
      </c>
      <c r="J189" s="1">
        <v>5</v>
      </c>
      <c r="K189" s="1">
        <v>5</v>
      </c>
      <c r="L189" s="1">
        <v>4</v>
      </c>
      <c r="M189" s="1">
        <v>3</v>
      </c>
      <c r="N189" s="1">
        <v>1</v>
      </c>
      <c r="O189" s="1">
        <v>3</v>
      </c>
      <c r="P189" s="1">
        <v>1</v>
      </c>
      <c r="Q189" s="1">
        <v>1</v>
      </c>
      <c r="R189" s="1">
        <v>3</v>
      </c>
      <c r="S189" s="1">
        <v>1</v>
      </c>
      <c r="T189" s="1">
        <v>1</v>
      </c>
      <c r="U189" s="1">
        <v>2</v>
      </c>
      <c r="V189" s="1">
        <v>2</v>
      </c>
      <c r="W189" s="1">
        <v>1</v>
      </c>
      <c r="X189" s="1">
        <v>1</v>
      </c>
      <c r="Y189" s="1">
        <v>3</v>
      </c>
      <c r="Z189" s="1">
        <v>2</v>
      </c>
      <c r="AA189" s="1">
        <v>3</v>
      </c>
      <c r="AB189" s="1">
        <v>1</v>
      </c>
      <c r="AC189" s="1">
        <v>2</v>
      </c>
      <c r="AD189" s="1">
        <v>4</v>
      </c>
      <c r="AE189" s="1">
        <v>3</v>
      </c>
      <c r="AF189" s="1">
        <v>4</v>
      </c>
      <c r="AG189" s="1">
        <v>4</v>
      </c>
      <c r="AH189" s="1">
        <v>4</v>
      </c>
      <c r="AI189" s="1">
        <v>1</v>
      </c>
      <c r="AJ189" s="1">
        <v>3</v>
      </c>
      <c r="AK189" s="1">
        <v>1</v>
      </c>
      <c r="AL189" s="1">
        <v>1</v>
      </c>
      <c r="AM189" s="1">
        <v>1</v>
      </c>
      <c r="AN189" s="1">
        <v>4</v>
      </c>
      <c r="AO189" s="1">
        <v>4</v>
      </c>
      <c r="AP189" s="1">
        <v>3</v>
      </c>
      <c r="AQ189" s="1">
        <v>1</v>
      </c>
      <c r="AR189" s="1">
        <v>5</v>
      </c>
      <c r="AS189" s="1">
        <v>5</v>
      </c>
      <c r="AT189" s="1">
        <v>5</v>
      </c>
      <c r="AU189" s="1">
        <v>3</v>
      </c>
      <c r="AV189" s="1">
        <v>3</v>
      </c>
      <c r="AW189" s="1">
        <v>4</v>
      </c>
      <c r="AX189" s="1">
        <v>1</v>
      </c>
      <c r="AY189" s="1">
        <v>2</v>
      </c>
      <c r="AZ189" s="1">
        <v>3</v>
      </c>
      <c r="BA189" s="1">
        <v>1</v>
      </c>
      <c r="BB189" s="1">
        <v>1</v>
      </c>
      <c r="BC189" s="1">
        <v>4</v>
      </c>
      <c r="BD189" s="1">
        <v>3</v>
      </c>
      <c r="BE189" s="1" t="s">
        <v>1778</v>
      </c>
      <c r="BF189" s="1" t="s">
        <v>1781</v>
      </c>
      <c r="BG189" s="1" t="s">
        <v>1779</v>
      </c>
      <c r="BH189" s="1" t="s">
        <v>1783</v>
      </c>
      <c r="BI189" s="1" t="s">
        <v>1782</v>
      </c>
      <c r="BJ189" s="1" t="s">
        <v>1780</v>
      </c>
      <c r="BK189" s="1" t="s">
        <v>1785</v>
      </c>
      <c r="BL189" s="1" t="s">
        <v>1785</v>
      </c>
      <c r="BM189" s="1" t="s">
        <v>1485</v>
      </c>
      <c r="BN189" s="1" t="s">
        <v>1785</v>
      </c>
      <c r="BO189" s="1" t="s">
        <v>151</v>
      </c>
      <c r="BP189" s="1" t="s">
        <v>1485</v>
      </c>
      <c r="BQ189" s="1" t="s">
        <v>931</v>
      </c>
      <c r="BR189" s="1" t="s">
        <v>931</v>
      </c>
      <c r="BS189" s="1" t="s">
        <v>931</v>
      </c>
      <c r="BT189" s="1" t="s">
        <v>1785</v>
      </c>
      <c r="BU189" s="1" t="s">
        <v>151</v>
      </c>
      <c r="BV189" s="1" t="s">
        <v>150</v>
      </c>
      <c r="BW189" s="1" t="s">
        <v>1488</v>
      </c>
      <c r="BX189" s="1" t="s">
        <v>1495</v>
      </c>
      <c r="BY189" s="1" t="s">
        <v>163</v>
      </c>
      <c r="BZ189" s="1" t="s">
        <v>169</v>
      </c>
      <c r="CA189" s="1" t="s">
        <v>177</v>
      </c>
      <c r="CB189" s="1" t="s">
        <v>183</v>
      </c>
      <c r="CC189" s="1" t="s">
        <v>1964</v>
      </c>
      <c r="CD189" s="1" t="s">
        <v>204</v>
      </c>
      <c r="CE189" s="1" t="s">
        <v>153</v>
      </c>
      <c r="CF189" s="1" t="s">
        <v>208</v>
      </c>
      <c r="CG189" s="1" t="s">
        <v>214</v>
      </c>
    </row>
    <row r="190" spans="1:85" ht="12.75" x14ac:dyDescent="0.2">
      <c r="A190" s="14">
        <v>42011.470270266203</v>
      </c>
      <c r="B190" s="1">
        <v>4</v>
      </c>
      <c r="C190" s="1">
        <v>5</v>
      </c>
      <c r="D190" s="1">
        <v>4</v>
      </c>
      <c r="E190" s="1">
        <v>1</v>
      </c>
      <c r="F190" s="1">
        <v>5</v>
      </c>
      <c r="G190" s="1">
        <v>3</v>
      </c>
      <c r="H190" s="1">
        <v>5</v>
      </c>
      <c r="I190" s="1">
        <v>1</v>
      </c>
      <c r="J190" s="1">
        <v>3</v>
      </c>
      <c r="K190" s="1">
        <v>1</v>
      </c>
      <c r="L190" s="1">
        <v>4</v>
      </c>
      <c r="M190" s="1">
        <v>1</v>
      </c>
      <c r="N190" s="1">
        <v>1</v>
      </c>
      <c r="O190" s="1">
        <v>2</v>
      </c>
      <c r="P190" s="1">
        <v>2</v>
      </c>
      <c r="Q190" s="1">
        <v>5</v>
      </c>
      <c r="R190" s="1">
        <v>4</v>
      </c>
      <c r="S190" s="1">
        <v>5</v>
      </c>
      <c r="T190" s="1">
        <v>1</v>
      </c>
      <c r="U190" s="1">
        <v>1</v>
      </c>
      <c r="V190" s="1">
        <v>4</v>
      </c>
      <c r="W190" s="1">
        <v>1</v>
      </c>
      <c r="X190" s="1">
        <v>1</v>
      </c>
      <c r="Y190" s="1">
        <v>2</v>
      </c>
      <c r="Z190" s="1">
        <v>1</v>
      </c>
      <c r="AA190" s="1">
        <v>2</v>
      </c>
      <c r="AB190" s="1">
        <v>1</v>
      </c>
      <c r="AC190" s="1">
        <v>1</v>
      </c>
      <c r="AD190" s="1">
        <v>1</v>
      </c>
      <c r="AE190" s="1">
        <v>1</v>
      </c>
      <c r="AF190" s="1">
        <v>4</v>
      </c>
      <c r="AG190" s="1">
        <v>3</v>
      </c>
      <c r="AH190" s="1">
        <v>4</v>
      </c>
      <c r="AI190" s="1">
        <v>3</v>
      </c>
      <c r="AJ190" s="1">
        <v>2</v>
      </c>
      <c r="AK190" s="1">
        <v>5</v>
      </c>
      <c r="AL190" s="1">
        <v>4</v>
      </c>
      <c r="AM190" s="1">
        <v>1</v>
      </c>
      <c r="AN190" s="1">
        <v>5</v>
      </c>
      <c r="AO190" s="1">
        <v>3</v>
      </c>
      <c r="AP190" s="1">
        <v>4</v>
      </c>
      <c r="AQ190" s="1">
        <v>1</v>
      </c>
      <c r="AR190" s="1">
        <v>4</v>
      </c>
      <c r="AS190" s="1">
        <v>1</v>
      </c>
      <c r="AT190" s="1">
        <v>4</v>
      </c>
      <c r="AU190" s="1">
        <v>1</v>
      </c>
      <c r="AV190" s="1">
        <v>2</v>
      </c>
      <c r="AW190" s="1">
        <v>3</v>
      </c>
      <c r="AX190" s="1">
        <v>2</v>
      </c>
      <c r="AY190" s="1">
        <v>5</v>
      </c>
      <c r="AZ190" s="1">
        <v>4</v>
      </c>
      <c r="BA190" s="1">
        <v>4</v>
      </c>
      <c r="BB190" s="1">
        <v>1</v>
      </c>
      <c r="BC190" s="1">
        <v>3</v>
      </c>
      <c r="BD190" s="1">
        <v>4</v>
      </c>
      <c r="BE190" s="1" t="s">
        <v>1778</v>
      </c>
      <c r="BF190" s="1" t="s">
        <v>1782</v>
      </c>
      <c r="BG190" s="1" t="s">
        <v>1783</v>
      </c>
      <c r="BH190" s="1" t="s">
        <v>1781</v>
      </c>
      <c r="BI190" s="1" t="s">
        <v>1780</v>
      </c>
      <c r="BJ190" s="1" t="s">
        <v>1779</v>
      </c>
      <c r="BK190" s="1" t="s">
        <v>1785</v>
      </c>
      <c r="BL190" s="1" t="s">
        <v>1785</v>
      </c>
      <c r="BM190" s="1" t="s">
        <v>1785</v>
      </c>
      <c r="BN190" s="1" t="s">
        <v>151</v>
      </c>
      <c r="BO190" s="1" t="s">
        <v>151</v>
      </c>
      <c r="BP190" s="1" t="s">
        <v>1485</v>
      </c>
      <c r="BQ190" s="1" t="s">
        <v>5</v>
      </c>
      <c r="BR190" s="1" t="s">
        <v>931</v>
      </c>
      <c r="BS190" s="1" t="s">
        <v>931</v>
      </c>
      <c r="BT190" s="1" t="s">
        <v>931</v>
      </c>
      <c r="BU190" s="1" t="s">
        <v>151</v>
      </c>
      <c r="BV190" s="1" t="s">
        <v>146</v>
      </c>
      <c r="BX190" s="1" t="s">
        <v>1495</v>
      </c>
      <c r="BY190" s="1" t="s">
        <v>163</v>
      </c>
      <c r="BZ190" s="1" t="s">
        <v>169</v>
      </c>
      <c r="CA190" s="1" t="s">
        <v>176</v>
      </c>
      <c r="CB190" s="1" t="s">
        <v>183</v>
      </c>
      <c r="CC190" s="1" t="s">
        <v>1965</v>
      </c>
      <c r="CD190" s="1" t="s">
        <v>204</v>
      </c>
      <c r="CE190" s="1" t="s">
        <v>605</v>
      </c>
      <c r="CF190" s="1" t="s">
        <v>208</v>
      </c>
      <c r="CG190" s="1" t="s">
        <v>214</v>
      </c>
    </row>
    <row r="191" spans="1:85" ht="12.75" x14ac:dyDescent="0.2">
      <c r="A191" s="14">
        <v>42011.487082511572</v>
      </c>
      <c r="B191" s="1">
        <v>5</v>
      </c>
      <c r="C191" s="1">
        <v>3</v>
      </c>
      <c r="D191" s="1">
        <v>4</v>
      </c>
      <c r="E191" s="1">
        <v>4</v>
      </c>
      <c r="F191" s="1">
        <v>5</v>
      </c>
      <c r="G191" s="1">
        <v>2</v>
      </c>
      <c r="H191" s="1">
        <v>2</v>
      </c>
      <c r="I191" s="1">
        <v>2</v>
      </c>
      <c r="J191" s="1">
        <v>2</v>
      </c>
      <c r="K191" s="1">
        <v>2</v>
      </c>
      <c r="L191" s="1">
        <v>2</v>
      </c>
      <c r="M191" s="1">
        <v>1</v>
      </c>
      <c r="N191" s="1">
        <v>2</v>
      </c>
      <c r="O191" s="1">
        <v>4</v>
      </c>
      <c r="P191" s="1">
        <v>2</v>
      </c>
      <c r="Q191" s="1">
        <v>3</v>
      </c>
      <c r="R191" s="1">
        <v>2</v>
      </c>
      <c r="S191" s="1">
        <v>2</v>
      </c>
      <c r="T191" s="1">
        <v>1</v>
      </c>
      <c r="U191" s="1">
        <v>2</v>
      </c>
      <c r="V191" s="1">
        <v>2</v>
      </c>
      <c r="W191" s="1">
        <v>2</v>
      </c>
      <c r="X191" s="1">
        <v>3</v>
      </c>
      <c r="Y191" s="1">
        <v>4</v>
      </c>
      <c r="Z191" s="1">
        <v>4</v>
      </c>
      <c r="AA191" s="1">
        <v>4</v>
      </c>
      <c r="AB191" s="1">
        <v>4</v>
      </c>
      <c r="AC191" s="1">
        <v>4</v>
      </c>
      <c r="AD191" s="1">
        <v>2</v>
      </c>
      <c r="AE191" s="1">
        <v>2</v>
      </c>
      <c r="AF191" s="1">
        <v>3</v>
      </c>
      <c r="AG191" s="1">
        <v>2</v>
      </c>
      <c r="AH191" s="1">
        <v>4</v>
      </c>
      <c r="AI191" s="1">
        <v>2</v>
      </c>
      <c r="AJ191" s="1">
        <v>5</v>
      </c>
      <c r="AK191" s="1">
        <v>2</v>
      </c>
      <c r="AL191" s="1">
        <v>4</v>
      </c>
      <c r="AM191" s="1">
        <v>5</v>
      </c>
      <c r="AN191" s="1">
        <v>5</v>
      </c>
      <c r="AO191" s="1">
        <v>2</v>
      </c>
      <c r="AP191" s="1">
        <v>4</v>
      </c>
      <c r="AQ191" s="1">
        <v>4</v>
      </c>
      <c r="AR191" s="1">
        <v>4</v>
      </c>
      <c r="AS191" s="1">
        <v>2</v>
      </c>
      <c r="AT191" s="1">
        <v>2</v>
      </c>
      <c r="AU191" s="1">
        <v>2</v>
      </c>
      <c r="AV191" s="1">
        <v>4</v>
      </c>
      <c r="AW191" s="1">
        <v>4</v>
      </c>
      <c r="AX191" s="1">
        <v>2</v>
      </c>
      <c r="AY191" s="1">
        <v>2</v>
      </c>
      <c r="AZ191" s="1">
        <v>2</v>
      </c>
      <c r="BA191" s="1">
        <v>2</v>
      </c>
      <c r="BB191" s="1">
        <v>2</v>
      </c>
      <c r="BC191" s="1">
        <v>2</v>
      </c>
      <c r="BD191" s="1">
        <v>2</v>
      </c>
      <c r="BE191" s="1" t="s">
        <v>1779</v>
      </c>
      <c r="BF191" s="1" t="s">
        <v>1782</v>
      </c>
      <c r="BG191" s="1" t="s">
        <v>1783</v>
      </c>
      <c r="BH191" s="1" t="s">
        <v>1781</v>
      </c>
      <c r="BI191" s="1" t="s">
        <v>1778</v>
      </c>
      <c r="BJ191" s="1" t="s">
        <v>1780</v>
      </c>
      <c r="BK191" s="1" t="s">
        <v>1785</v>
      </c>
      <c r="BL191" s="1" t="s">
        <v>1785</v>
      </c>
      <c r="BM191" s="1" t="s">
        <v>151</v>
      </c>
      <c r="BN191" s="1" t="s">
        <v>151</v>
      </c>
      <c r="BO191" s="1" t="s">
        <v>1785</v>
      </c>
      <c r="BP191" s="1" t="s">
        <v>151</v>
      </c>
      <c r="BQ191" s="1" t="s">
        <v>1785</v>
      </c>
      <c r="BR191" s="1" t="s">
        <v>1785</v>
      </c>
      <c r="BS191" s="1" t="s">
        <v>1785</v>
      </c>
      <c r="BT191" s="1" t="s">
        <v>1785</v>
      </c>
      <c r="BU191" s="1" t="s">
        <v>151</v>
      </c>
      <c r="BV191" s="1" t="s">
        <v>147</v>
      </c>
      <c r="BW191" s="1" t="s">
        <v>1966</v>
      </c>
      <c r="BX191" s="1" t="s">
        <v>1495</v>
      </c>
      <c r="BY191" s="1" t="s">
        <v>163</v>
      </c>
      <c r="BZ191" s="1" t="s">
        <v>172</v>
      </c>
      <c r="CA191" s="1" t="s">
        <v>176</v>
      </c>
      <c r="CB191" s="1" t="s">
        <v>183</v>
      </c>
      <c r="CC191" s="1" t="s">
        <v>1967</v>
      </c>
      <c r="CD191" s="1" t="s">
        <v>153</v>
      </c>
      <c r="CE191" s="1" t="s">
        <v>610</v>
      </c>
      <c r="CF191" s="1" t="s">
        <v>208</v>
      </c>
      <c r="CG191" s="1" t="s">
        <v>214</v>
      </c>
    </row>
    <row r="192" spans="1:85" ht="12.75" x14ac:dyDescent="0.2">
      <c r="A192" s="14">
        <v>42011.498097210642</v>
      </c>
      <c r="B192" s="1">
        <v>1</v>
      </c>
      <c r="C192" s="1">
        <v>3</v>
      </c>
      <c r="D192" s="1">
        <v>3</v>
      </c>
      <c r="E192" s="1">
        <v>4</v>
      </c>
      <c r="F192" s="1">
        <v>5</v>
      </c>
      <c r="G192" s="1">
        <v>1</v>
      </c>
      <c r="H192" s="1">
        <v>5</v>
      </c>
      <c r="I192" s="1">
        <v>1</v>
      </c>
      <c r="J192" s="1">
        <v>1</v>
      </c>
      <c r="K192" s="1">
        <v>5</v>
      </c>
      <c r="L192" s="1">
        <v>5</v>
      </c>
      <c r="M192" s="1">
        <v>4</v>
      </c>
      <c r="N192" s="1">
        <v>3</v>
      </c>
      <c r="O192" s="1">
        <v>4</v>
      </c>
      <c r="P192" s="1">
        <v>5</v>
      </c>
      <c r="Q192" s="1">
        <v>1</v>
      </c>
      <c r="R192" s="1">
        <v>3</v>
      </c>
      <c r="S192" s="1">
        <v>5</v>
      </c>
      <c r="T192" s="1">
        <v>5</v>
      </c>
      <c r="U192" s="1">
        <v>5</v>
      </c>
      <c r="V192" s="1">
        <v>5</v>
      </c>
      <c r="W192" s="1">
        <v>1</v>
      </c>
      <c r="X192" s="1">
        <v>1</v>
      </c>
      <c r="Y192" s="1">
        <v>5</v>
      </c>
      <c r="Z192" s="1">
        <v>1</v>
      </c>
      <c r="AA192" s="1">
        <v>4</v>
      </c>
      <c r="AB192" s="1">
        <v>2</v>
      </c>
      <c r="AC192" s="1">
        <v>1</v>
      </c>
      <c r="AD192" s="1">
        <v>1</v>
      </c>
      <c r="AE192" s="1">
        <v>1</v>
      </c>
      <c r="AF192" s="1">
        <v>1</v>
      </c>
      <c r="AG192" s="1">
        <v>1</v>
      </c>
      <c r="AH192" s="1">
        <v>4</v>
      </c>
      <c r="AI192" s="1">
        <v>1</v>
      </c>
      <c r="AJ192" s="1">
        <v>1</v>
      </c>
      <c r="AK192" s="1">
        <v>3</v>
      </c>
      <c r="AL192" s="1">
        <v>2</v>
      </c>
      <c r="AM192" s="1">
        <v>5</v>
      </c>
      <c r="AN192" s="1">
        <v>5</v>
      </c>
      <c r="AO192" s="1">
        <v>1</v>
      </c>
      <c r="AP192" s="1">
        <v>5</v>
      </c>
      <c r="AQ192" s="1">
        <v>1</v>
      </c>
      <c r="AR192" s="1">
        <v>1</v>
      </c>
      <c r="AS192" s="1">
        <v>5</v>
      </c>
      <c r="AT192" s="1">
        <v>4</v>
      </c>
      <c r="AU192" s="1">
        <v>1</v>
      </c>
      <c r="AV192" s="1">
        <v>1</v>
      </c>
      <c r="AW192" s="1">
        <v>3</v>
      </c>
      <c r="AX192" s="1">
        <v>5</v>
      </c>
      <c r="AY192" s="1">
        <v>1</v>
      </c>
      <c r="AZ192" s="1">
        <v>2</v>
      </c>
      <c r="BA192" s="1">
        <v>5</v>
      </c>
      <c r="BB192" s="1">
        <v>5</v>
      </c>
      <c r="BC192" s="1">
        <v>5</v>
      </c>
      <c r="BD192" s="1">
        <v>5</v>
      </c>
      <c r="BE192" s="1" t="s">
        <v>1778</v>
      </c>
      <c r="BF192" s="1" t="s">
        <v>1781</v>
      </c>
      <c r="BG192" s="1" t="s">
        <v>1779</v>
      </c>
      <c r="BH192" s="1" t="s">
        <v>1783</v>
      </c>
      <c r="BI192" s="1" t="s">
        <v>1780</v>
      </c>
      <c r="BJ192" s="1" t="s">
        <v>1782</v>
      </c>
      <c r="BK192" s="1" t="s">
        <v>151</v>
      </c>
      <c r="BL192" s="1" t="s">
        <v>151</v>
      </c>
      <c r="BM192" s="1" t="s">
        <v>5</v>
      </c>
      <c r="BN192" s="1" t="s">
        <v>151</v>
      </c>
      <c r="BO192" s="1" t="s">
        <v>151</v>
      </c>
      <c r="BP192" s="1" t="s">
        <v>151</v>
      </c>
      <c r="BQ192" s="1" t="s">
        <v>151</v>
      </c>
      <c r="BR192" s="1" t="s">
        <v>151</v>
      </c>
      <c r="BS192" s="1" t="s">
        <v>151</v>
      </c>
      <c r="BT192" s="1" t="s">
        <v>151</v>
      </c>
      <c r="BU192" s="1" t="s">
        <v>151</v>
      </c>
      <c r="BV192" s="1" t="s">
        <v>150</v>
      </c>
      <c r="BW192" s="1" t="s">
        <v>1634</v>
      </c>
      <c r="BX192" s="1" t="s">
        <v>1495</v>
      </c>
      <c r="BY192" s="1" t="s">
        <v>162</v>
      </c>
      <c r="BZ192" s="1" t="s">
        <v>172</v>
      </c>
      <c r="CA192" s="1" t="s">
        <v>176</v>
      </c>
      <c r="CB192" s="1" t="s">
        <v>183</v>
      </c>
      <c r="CC192" s="1" t="s">
        <v>1968</v>
      </c>
      <c r="CD192" s="1" t="s">
        <v>202</v>
      </c>
      <c r="CE192" s="1" t="s">
        <v>1848</v>
      </c>
      <c r="CF192" s="1" t="s">
        <v>303</v>
      </c>
      <c r="CG192" s="1" t="s">
        <v>214</v>
      </c>
    </row>
    <row r="193" spans="1:85" ht="12.75" x14ac:dyDescent="0.2">
      <c r="A193" s="14">
        <v>42011.502152465277</v>
      </c>
      <c r="B193" s="1">
        <v>2</v>
      </c>
      <c r="C193" s="1">
        <v>5</v>
      </c>
      <c r="D193" s="1">
        <v>3</v>
      </c>
      <c r="E193" s="1">
        <v>3</v>
      </c>
      <c r="F193" s="1">
        <v>5</v>
      </c>
      <c r="G193" s="1">
        <v>1</v>
      </c>
      <c r="H193" s="1">
        <v>5</v>
      </c>
      <c r="I193" s="1">
        <v>1</v>
      </c>
      <c r="J193" s="1">
        <v>2</v>
      </c>
      <c r="K193" s="1">
        <v>4</v>
      </c>
      <c r="L193" s="1">
        <v>1</v>
      </c>
      <c r="M193" s="1">
        <v>1</v>
      </c>
      <c r="N193" s="1">
        <v>3</v>
      </c>
      <c r="O193" s="1">
        <v>2</v>
      </c>
      <c r="P193" s="1">
        <v>5</v>
      </c>
      <c r="Q193" s="1">
        <v>5</v>
      </c>
      <c r="R193" s="1">
        <v>4</v>
      </c>
      <c r="S193" s="1">
        <v>5</v>
      </c>
      <c r="T193" s="1">
        <v>2</v>
      </c>
      <c r="U193" s="1">
        <v>4</v>
      </c>
      <c r="V193" s="1">
        <v>5</v>
      </c>
      <c r="W193" s="1">
        <v>5</v>
      </c>
      <c r="X193" s="1">
        <v>3</v>
      </c>
      <c r="Y193" s="1">
        <v>4</v>
      </c>
      <c r="Z193" s="1">
        <v>5</v>
      </c>
      <c r="AA193" s="1">
        <v>4</v>
      </c>
      <c r="AB193" s="1">
        <v>3</v>
      </c>
      <c r="AC193" s="1">
        <v>5</v>
      </c>
      <c r="AD193" s="1">
        <v>4</v>
      </c>
      <c r="AE193" s="1">
        <v>5</v>
      </c>
      <c r="AF193" s="1">
        <v>5</v>
      </c>
      <c r="AG193" s="1">
        <v>5</v>
      </c>
      <c r="AH193" s="1">
        <v>4</v>
      </c>
      <c r="AI193" s="1">
        <v>5</v>
      </c>
      <c r="AJ193" s="1">
        <v>3</v>
      </c>
      <c r="AK193" s="1">
        <v>4</v>
      </c>
      <c r="AL193" s="1">
        <v>4</v>
      </c>
      <c r="AM193" s="1">
        <v>4</v>
      </c>
      <c r="AN193" s="1">
        <v>4</v>
      </c>
      <c r="AO193" s="1">
        <v>2</v>
      </c>
      <c r="AP193" s="1">
        <v>4</v>
      </c>
      <c r="AQ193" s="1">
        <v>3</v>
      </c>
      <c r="AR193" s="1">
        <v>4</v>
      </c>
      <c r="AS193" s="1">
        <v>5</v>
      </c>
      <c r="AT193" s="1">
        <v>3</v>
      </c>
      <c r="AU193" s="1">
        <v>2</v>
      </c>
      <c r="AV193" s="1">
        <v>3</v>
      </c>
      <c r="AW193" s="1">
        <v>3</v>
      </c>
      <c r="AX193" s="1">
        <v>5</v>
      </c>
      <c r="AY193" s="1">
        <v>5</v>
      </c>
      <c r="AZ193" s="1">
        <v>5</v>
      </c>
      <c r="BA193" s="1">
        <v>5</v>
      </c>
      <c r="BB193" s="1">
        <v>3</v>
      </c>
      <c r="BC193" s="1">
        <v>5</v>
      </c>
      <c r="BD193" s="1">
        <v>5</v>
      </c>
      <c r="BE193" s="1" t="s">
        <v>1780</v>
      </c>
      <c r="BF193" s="1" t="s">
        <v>1778</v>
      </c>
      <c r="BG193" s="1" t="s">
        <v>1781</v>
      </c>
      <c r="BH193" s="1" t="s">
        <v>1782</v>
      </c>
      <c r="BI193" s="1" t="s">
        <v>1780</v>
      </c>
      <c r="BJ193" s="1" t="s">
        <v>1779</v>
      </c>
      <c r="BK193" s="1" t="s">
        <v>151</v>
      </c>
      <c r="BL193" s="1" t="s">
        <v>1785</v>
      </c>
      <c r="BM193" s="1" t="s">
        <v>151</v>
      </c>
      <c r="BN193" s="1" t="s">
        <v>151</v>
      </c>
      <c r="BO193" s="1" t="s">
        <v>1785</v>
      </c>
      <c r="BP193" s="1" t="s">
        <v>151</v>
      </c>
      <c r="BQ193" s="1" t="s">
        <v>1485</v>
      </c>
      <c r="BR193" s="1" t="s">
        <v>151</v>
      </c>
      <c r="BS193" s="1" t="s">
        <v>1785</v>
      </c>
      <c r="BT193" s="1" t="s">
        <v>1785</v>
      </c>
      <c r="BU193" s="1" t="s">
        <v>151</v>
      </c>
      <c r="BV193" s="1" t="s">
        <v>1486</v>
      </c>
      <c r="BW193" s="1" t="s">
        <v>1488</v>
      </c>
      <c r="BX193" s="1" t="s">
        <v>1495</v>
      </c>
      <c r="BY193" s="1" t="s">
        <v>162</v>
      </c>
      <c r="BZ193" s="1" t="s">
        <v>172</v>
      </c>
      <c r="CA193" s="1" t="s">
        <v>180</v>
      </c>
      <c r="CB193" s="1" t="s">
        <v>183</v>
      </c>
      <c r="CC193" s="1" t="s">
        <v>660</v>
      </c>
      <c r="CD193" s="1" t="s">
        <v>153</v>
      </c>
      <c r="CE193" s="1" t="s">
        <v>610</v>
      </c>
      <c r="CF193" s="1" t="s">
        <v>208</v>
      </c>
      <c r="CG193" s="1" t="s">
        <v>214</v>
      </c>
    </row>
    <row r="194" spans="1:85" ht="12.75" x14ac:dyDescent="0.2">
      <c r="A194" s="14">
        <v>42011.528808854171</v>
      </c>
      <c r="B194" s="1">
        <v>1</v>
      </c>
      <c r="C194" s="1">
        <v>1</v>
      </c>
      <c r="D194" s="1">
        <v>5</v>
      </c>
      <c r="E194" s="1">
        <v>2</v>
      </c>
      <c r="F194" s="1">
        <v>4</v>
      </c>
      <c r="G194" s="1">
        <v>1</v>
      </c>
      <c r="H194" s="1">
        <v>4</v>
      </c>
      <c r="I194" s="1">
        <v>4</v>
      </c>
      <c r="J194" s="1">
        <v>1</v>
      </c>
      <c r="K194" s="1">
        <v>3</v>
      </c>
      <c r="L194" s="1">
        <v>1</v>
      </c>
      <c r="M194" s="1">
        <v>1</v>
      </c>
      <c r="N194" s="1">
        <v>1</v>
      </c>
      <c r="O194" s="1">
        <v>4</v>
      </c>
      <c r="P194" s="1">
        <v>4</v>
      </c>
      <c r="Q194" s="1">
        <v>3</v>
      </c>
      <c r="R194" s="1">
        <v>4</v>
      </c>
      <c r="S194" s="1">
        <v>5</v>
      </c>
      <c r="T194" s="1">
        <v>1</v>
      </c>
      <c r="U194" s="1">
        <v>3</v>
      </c>
      <c r="V194" s="1">
        <v>4</v>
      </c>
      <c r="W194" s="1">
        <v>5</v>
      </c>
      <c r="X194" s="1">
        <v>5</v>
      </c>
      <c r="Y194" s="1" t="s">
        <v>5</v>
      </c>
      <c r="Z194" s="1" t="s">
        <v>5</v>
      </c>
      <c r="AA194" s="1" t="s">
        <v>5</v>
      </c>
      <c r="AB194" s="1" t="s">
        <v>5</v>
      </c>
      <c r="AC194" s="1" t="s">
        <v>5</v>
      </c>
      <c r="AD194" s="1" t="s">
        <v>5</v>
      </c>
      <c r="AE194" s="1" t="s">
        <v>5</v>
      </c>
      <c r="AF194" s="1" t="s">
        <v>5</v>
      </c>
      <c r="AG194" s="1" t="s">
        <v>5</v>
      </c>
      <c r="AH194" s="1" t="s">
        <v>5</v>
      </c>
      <c r="AI194" s="1" t="s">
        <v>5</v>
      </c>
      <c r="AJ194" s="1">
        <v>1</v>
      </c>
      <c r="AK194" s="1">
        <v>2</v>
      </c>
      <c r="AL194" s="1">
        <v>5</v>
      </c>
      <c r="AM194" s="1">
        <v>4</v>
      </c>
      <c r="AN194" s="1">
        <v>4</v>
      </c>
      <c r="AO194" s="1">
        <v>1</v>
      </c>
      <c r="AP194" s="1">
        <v>4</v>
      </c>
      <c r="AQ194" s="1">
        <v>4</v>
      </c>
      <c r="AR194" s="1">
        <v>1</v>
      </c>
      <c r="AS194" s="1">
        <v>4</v>
      </c>
      <c r="AT194" s="1">
        <v>1</v>
      </c>
      <c r="AU194" s="1">
        <v>1</v>
      </c>
      <c r="AV194" s="1">
        <v>1</v>
      </c>
      <c r="AW194" s="1">
        <v>4</v>
      </c>
      <c r="AX194" s="1">
        <v>4</v>
      </c>
      <c r="AY194" s="1">
        <v>4</v>
      </c>
      <c r="AZ194" s="1">
        <v>4</v>
      </c>
      <c r="BA194" s="1">
        <v>5</v>
      </c>
      <c r="BB194" s="1">
        <v>2</v>
      </c>
      <c r="BC194" s="1">
        <v>3</v>
      </c>
      <c r="BD194" s="1">
        <v>4</v>
      </c>
      <c r="BE194" s="1" t="s">
        <v>1780</v>
      </c>
      <c r="BF194" s="1" t="s">
        <v>1779</v>
      </c>
      <c r="BG194" s="1" t="s">
        <v>1783</v>
      </c>
      <c r="BH194" s="1" t="s">
        <v>1782</v>
      </c>
      <c r="BI194" s="1" t="s">
        <v>1778</v>
      </c>
      <c r="BJ194" s="1" t="s">
        <v>1781</v>
      </c>
      <c r="BK194" s="1" t="s">
        <v>931</v>
      </c>
      <c r="BL194" s="1" t="s">
        <v>151</v>
      </c>
      <c r="BM194" s="1" t="s">
        <v>931</v>
      </c>
      <c r="BN194" s="1" t="s">
        <v>931</v>
      </c>
      <c r="BO194" s="1" t="s">
        <v>151</v>
      </c>
      <c r="BP194" s="1" t="s">
        <v>931</v>
      </c>
      <c r="BQ194" s="1" t="s">
        <v>151</v>
      </c>
      <c r="BR194" s="1" t="s">
        <v>151</v>
      </c>
      <c r="BS194" s="1" t="s">
        <v>151</v>
      </c>
      <c r="BT194" s="1" t="s">
        <v>151</v>
      </c>
      <c r="BU194" s="1" t="s">
        <v>151</v>
      </c>
      <c r="BV194" s="1" t="s">
        <v>146</v>
      </c>
      <c r="BW194" s="1" t="s">
        <v>1488</v>
      </c>
      <c r="BX194" s="1" t="s">
        <v>1495</v>
      </c>
      <c r="BY194" s="1" t="s">
        <v>162</v>
      </c>
      <c r="BZ194" s="1" t="s">
        <v>172</v>
      </c>
      <c r="CA194" s="1" t="s">
        <v>176</v>
      </c>
      <c r="CB194" s="1" t="s">
        <v>185</v>
      </c>
      <c r="CC194" s="1" t="s">
        <v>1969</v>
      </c>
      <c r="CD194" s="1" t="s">
        <v>1970</v>
      </c>
      <c r="CE194" s="1" t="s">
        <v>405</v>
      </c>
      <c r="CF194" s="1" t="s">
        <v>1971</v>
      </c>
      <c r="CG194" s="1" t="s">
        <v>218</v>
      </c>
    </row>
    <row r="195" spans="1:85" ht="12.75" x14ac:dyDescent="0.2">
      <c r="A195" s="14">
        <v>42011.541421620372</v>
      </c>
    </row>
    <row r="196" spans="1:85" ht="12.75" x14ac:dyDescent="0.2">
      <c r="A196" s="14">
        <v>42011.545412916668</v>
      </c>
      <c r="B196" s="1">
        <v>3</v>
      </c>
      <c r="C196" s="1">
        <v>5</v>
      </c>
      <c r="D196" s="1">
        <v>1</v>
      </c>
      <c r="E196" s="1">
        <v>2</v>
      </c>
      <c r="F196" s="1">
        <v>5</v>
      </c>
      <c r="G196" s="1">
        <v>3</v>
      </c>
      <c r="H196" s="1">
        <v>4</v>
      </c>
      <c r="I196" s="1">
        <v>5</v>
      </c>
      <c r="J196" s="1">
        <v>1</v>
      </c>
      <c r="K196" s="1">
        <v>4</v>
      </c>
      <c r="L196" s="1">
        <v>2</v>
      </c>
      <c r="M196" s="1">
        <v>1</v>
      </c>
      <c r="N196" s="1">
        <v>1</v>
      </c>
      <c r="O196" s="1">
        <v>4</v>
      </c>
      <c r="P196" s="1">
        <v>5</v>
      </c>
      <c r="Q196" s="1">
        <v>1</v>
      </c>
      <c r="R196" s="1">
        <v>1</v>
      </c>
      <c r="S196" s="1">
        <v>3</v>
      </c>
      <c r="T196" s="1">
        <v>1</v>
      </c>
      <c r="U196" s="1">
        <v>1</v>
      </c>
      <c r="V196" s="1">
        <v>3</v>
      </c>
      <c r="W196" s="1">
        <v>1</v>
      </c>
      <c r="X196" s="1">
        <v>1</v>
      </c>
      <c r="Y196" s="1">
        <v>1</v>
      </c>
      <c r="Z196" s="1">
        <v>1</v>
      </c>
      <c r="AA196" s="1">
        <v>1</v>
      </c>
      <c r="AB196" s="1">
        <v>1</v>
      </c>
      <c r="AC196" s="1">
        <v>4</v>
      </c>
      <c r="AD196" s="1">
        <v>1</v>
      </c>
      <c r="AE196" s="1">
        <v>1</v>
      </c>
      <c r="AF196" s="1">
        <v>1</v>
      </c>
      <c r="AG196" s="1">
        <v>1</v>
      </c>
      <c r="AH196" s="1">
        <v>3</v>
      </c>
      <c r="AI196" s="1">
        <v>3</v>
      </c>
      <c r="AJ196" s="1">
        <v>3</v>
      </c>
      <c r="AK196" s="1">
        <v>5</v>
      </c>
      <c r="AL196" s="1">
        <v>1</v>
      </c>
      <c r="AM196" s="1">
        <v>3</v>
      </c>
      <c r="AN196" s="1">
        <v>5</v>
      </c>
      <c r="AO196" s="1">
        <v>4</v>
      </c>
      <c r="AP196" s="1">
        <v>5</v>
      </c>
      <c r="AQ196" s="1">
        <v>3</v>
      </c>
      <c r="AR196" s="1">
        <v>1</v>
      </c>
      <c r="AS196" s="1">
        <v>4</v>
      </c>
      <c r="AT196" s="1">
        <v>3</v>
      </c>
      <c r="AU196" s="1">
        <v>1</v>
      </c>
      <c r="AV196" s="1">
        <v>1</v>
      </c>
      <c r="AW196" s="1">
        <v>5</v>
      </c>
      <c r="AX196" s="1">
        <v>5</v>
      </c>
      <c r="AY196" s="1">
        <v>3</v>
      </c>
      <c r="AZ196" s="1">
        <v>1</v>
      </c>
      <c r="BA196" s="1">
        <v>3</v>
      </c>
      <c r="BB196" s="1">
        <v>4</v>
      </c>
      <c r="BC196" s="1">
        <v>2</v>
      </c>
      <c r="BD196" s="1">
        <v>3</v>
      </c>
      <c r="BE196" s="1" t="s">
        <v>1778</v>
      </c>
      <c r="BF196" s="1" t="s">
        <v>1781</v>
      </c>
      <c r="BG196" s="1" t="s">
        <v>1779</v>
      </c>
      <c r="BH196" s="1" t="s">
        <v>1781</v>
      </c>
      <c r="BI196" s="1" t="s">
        <v>1781</v>
      </c>
      <c r="BJ196" s="1" t="s">
        <v>1780</v>
      </c>
      <c r="BK196" s="1" t="s">
        <v>1785</v>
      </c>
      <c r="BL196" s="1" t="s">
        <v>1785</v>
      </c>
      <c r="BM196" s="1" t="s">
        <v>1785</v>
      </c>
      <c r="BN196" s="1" t="s">
        <v>151</v>
      </c>
      <c r="BO196" s="1" t="s">
        <v>151</v>
      </c>
      <c r="BP196" s="1" t="s">
        <v>931</v>
      </c>
      <c r="BQ196" s="1" t="s">
        <v>5</v>
      </c>
      <c r="BR196" s="1" t="s">
        <v>5</v>
      </c>
      <c r="BS196" s="1" t="s">
        <v>5</v>
      </c>
      <c r="BT196" s="1" t="s">
        <v>5</v>
      </c>
      <c r="BU196" s="1" t="s">
        <v>151</v>
      </c>
      <c r="BV196" s="1" t="s">
        <v>1486</v>
      </c>
      <c r="BW196" s="1" t="s">
        <v>986</v>
      </c>
      <c r="BX196" s="1" t="s">
        <v>1495</v>
      </c>
      <c r="BY196" s="1" t="s">
        <v>163</v>
      </c>
      <c r="BZ196" s="1" t="s">
        <v>171</v>
      </c>
      <c r="CA196" s="1" t="s">
        <v>179</v>
      </c>
      <c r="CB196" s="1" t="s">
        <v>183</v>
      </c>
      <c r="CC196" s="1" t="s">
        <v>742</v>
      </c>
      <c r="CD196" s="1" t="s">
        <v>192</v>
      </c>
      <c r="CF196" s="1" t="s">
        <v>208</v>
      </c>
      <c r="CG196" s="1" t="s">
        <v>214</v>
      </c>
    </row>
    <row r="197" spans="1:85" ht="12.75" x14ac:dyDescent="0.2">
      <c r="A197" s="14">
        <v>42011.576225925921</v>
      </c>
      <c r="B197" s="1">
        <v>3</v>
      </c>
      <c r="C197" s="1">
        <v>1</v>
      </c>
      <c r="D197" s="1">
        <v>3</v>
      </c>
      <c r="E197" s="1">
        <v>1</v>
      </c>
      <c r="F197" s="1">
        <v>5</v>
      </c>
      <c r="G197" s="1">
        <v>5</v>
      </c>
      <c r="H197" s="1">
        <v>5</v>
      </c>
      <c r="I197" s="1">
        <v>5</v>
      </c>
      <c r="J197" s="1">
        <v>1</v>
      </c>
      <c r="K197" s="1">
        <v>1</v>
      </c>
      <c r="L197" s="1">
        <v>3</v>
      </c>
      <c r="M197" s="1">
        <v>3</v>
      </c>
      <c r="N197" s="1">
        <v>4</v>
      </c>
      <c r="O197" s="1">
        <v>1</v>
      </c>
      <c r="P197" s="1">
        <v>5</v>
      </c>
      <c r="Q197" s="1">
        <v>5</v>
      </c>
      <c r="R197" s="1">
        <v>3</v>
      </c>
      <c r="S197" s="1">
        <v>5</v>
      </c>
      <c r="T197" s="1">
        <v>1</v>
      </c>
      <c r="U197" s="1">
        <v>1</v>
      </c>
      <c r="V197" s="1">
        <v>5</v>
      </c>
      <c r="W197" s="1">
        <v>5</v>
      </c>
      <c r="X197" s="1">
        <v>3</v>
      </c>
      <c r="Y197" s="1">
        <v>4</v>
      </c>
      <c r="Z197" s="1">
        <v>5</v>
      </c>
      <c r="AA197" s="1">
        <v>3</v>
      </c>
      <c r="AB197" s="1">
        <v>5</v>
      </c>
      <c r="AC197" s="1">
        <v>2</v>
      </c>
      <c r="AD197" s="1">
        <v>4</v>
      </c>
      <c r="AE197" s="1">
        <v>5</v>
      </c>
      <c r="AF197" s="1">
        <v>4</v>
      </c>
      <c r="AG197" s="1">
        <v>5</v>
      </c>
      <c r="AH197" s="1">
        <v>3</v>
      </c>
      <c r="AI197" s="1">
        <v>4</v>
      </c>
      <c r="AJ197" s="1">
        <v>3</v>
      </c>
      <c r="AK197" s="1">
        <v>1</v>
      </c>
      <c r="AL197" s="1">
        <v>1</v>
      </c>
      <c r="AM197" s="1">
        <v>1</v>
      </c>
      <c r="AN197" s="1">
        <v>4</v>
      </c>
      <c r="AO197" s="1">
        <v>5</v>
      </c>
      <c r="AP197" s="1">
        <v>5</v>
      </c>
      <c r="AQ197" s="1">
        <v>5</v>
      </c>
      <c r="AR197" s="1">
        <v>1</v>
      </c>
      <c r="AS197" s="1">
        <v>4</v>
      </c>
      <c r="AT197" s="1">
        <v>4</v>
      </c>
      <c r="AU197" s="1">
        <v>1</v>
      </c>
      <c r="AV197" s="1">
        <v>1</v>
      </c>
      <c r="AW197" s="1">
        <v>5</v>
      </c>
      <c r="AX197" s="1">
        <v>5</v>
      </c>
      <c r="AY197" s="1">
        <v>5</v>
      </c>
      <c r="AZ197" s="1">
        <v>1</v>
      </c>
      <c r="BA197" s="1">
        <v>5</v>
      </c>
      <c r="BB197" s="1">
        <v>1</v>
      </c>
      <c r="BC197" s="1">
        <v>1</v>
      </c>
      <c r="BD197" s="1">
        <v>5</v>
      </c>
      <c r="BE197" s="1" t="s">
        <v>1779</v>
      </c>
      <c r="BF197" s="1" t="s">
        <v>1781</v>
      </c>
      <c r="BG197" s="1" t="s">
        <v>1778</v>
      </c>
      <c r="BH197" s="1" t="s">
        <v>1783</v>
      </c>
      <c r="BI197" s="1" t="s">
        <v>1780</v>
      </c>
      <c r="BJ197" s="1" t="s">
        <v>1782</v>
      </c>
      <c r="BK197" s="1" t="s">
        <v>151</v>
      </c>
      <c r="BL197" s="1" t="s">
        <v>151</v>
      </c>
      <c r="BM197" s="1" t="s">
        <v>151</v>
      </c>
      <c r="BN197" s="1" t="s">
        <v>1785</v>
      </c>
      <c r="BO197" s="1" t="s">
        <v>931</v>
      </c>
      <c r="BP197" s="1" t="s">
        <v>151</v>
      </c>
      <c r="BQ197" s="1" t="s">
        <v>1785</v>
      </c>
      <c r="BR197" s="1" t="s">
        <v>1785</v>
      </c>
      <c r="BS197" s="1" t="s">
        <v>1785</v>
      </c>
      <c r="BT197" s="1" t="s">
        <v>1785</v>
      </c>
      <c r="BU197" s="1" t="s">
        <v>145</v>
      </c>
      <c r="BY197" s="1" t="s">
        <v>162</v>
      </c>
      <c r="BZ197" s="1" t="s">
        <v>170</v>
      </c>
      <c r="CA197" s="1" t="s">
        <v>177</v>
      </c>
      <c r="CB197" s="1" t="s">
        <v>183</v>
      </c>
      <c r="CC197" s="1" t="s">
        <v>1972</v>
      </c>
      <c r="CD197" s="1" t="s">
        <v>204</v>
      </c>
      <c r="CF197" s="1" t="s">
        <v>208</v>
      </c>
      <c r="CG197" s="1" t="s">
        <v>214</v>
      </c>
    </row>
    <row r="198" spans="1:85" ht="12.75" x14ac:dyDescent="0.2">
      <c r="A198" s="14">
        <v>42011.57924741898</v>
      </c>
      <c r="B198" s="1">
        <v>5</v>
      </c>
      <c r="C198" s="1">
        <v>4</v>
      </c>
      <c r="D198" s="1">
        <v>5</v>
      </c>
      <c r="E198" s="1">
        <v>4</v>
      </c>
      <c r="F198" s="1">
        <v>5</v>
      </c>
      <c r="G198" s="1">
        <v>5</v>
      </c>
      <c r="H198" s="1">
        <v>4</v>
      </c>
      <c r="I198" s="1">
        <v>5</v>
      </c>
      <c r="J198" s="1">
        <v>5</v>
      </c>
      <c r="K198" s="1">
        <v>5</v>
      </c>
      <c r="L198" s="1">
        <v>5</v>
      </c>
      <c r="M198" s="1">
        <v>5</v>
      </c>
      <c r="N198" s="1">
        <v>5</v>
      </c>
      <c r="O198" s="1">
        <v>5</v>
      </c>
      <c r="P198" s="1">
        <v>4</v>
      </c>
      <c r="Q198" s="1">
        <v>5</v>
      </c>
      <c r="R198" s="1">
        <v>5</v>
      </c>
      <c r="S198" s="1">
        <v>5</v>
      </c>
      <c r="T198" s="1">
        <v>5</v>
      </c>
      <c r="U198" s="1" t="s">
        <v>5</v>
      </c>
      <c r="V198" s="1">
        <v>5</v>
      </c>
      <c r="W198" s="1">
        <v>5</v>
      </c>
      <c r="X198" s="1">
        <v>5</v>
      </c>
      <c r="Y198" s="1">
        <v>5</v>
      </c>
      <c r="Z198" s="1">
        <v>5</v>
      </c>
      <c r="AA198" s="1">
        <v>5</v>
      </c>
      <c r="AB198" s="1">
        <v>5</v>
      </c>
      <c r="AC198" s="1">
        <v>5</v>
      </c>
      <c r="AD198" s="1">
        <v>5</v>
      </c>
      <c r="AE198" s="1">
        <v>5</v>
      </c>
      <c r="AF198" s="1">
        <v>5</v>
      </c>
      <c r="AG198" s="1">
        <v>5</v>
      </c>
      <c r="AH198" s="1">
        <v>5</v>
      </c>
      <c r="AI198" s="1">
        <v>5</v>
      </c>
      <c r="AJ198" s="1">
        <v>5</v>
      </c>
      <c r="AK198" s="1">
        <v>3</v>
      </c>
      <c r="AL198" s="1">
        <v>3</v>
      </c>
      <c r="AM198" s="1">
        <v>4</v>
      </c>
      <c r="AN198" s="1">
        <v>5</v>
      </c>
      <c r="AO198" s="1">
        <v>5</v>
      </c>
      <c r="AP198" s="1">
        <v>5</v>
      </c>
      <c r="AQ198" s="1">
        <v>5</v>
      </c>
      <c r="AR198" s="1">
        <v>3</v>
      </c>
      <c r="AS198" s="1">
        <v>4</v>
      </c>
      <c r="AT198" s="1">
        <v>5</v>
      </c>
      <c r="AU198" s="1">
        <v>5</v>
      </c>
      <c r="AV198" s="1">
        <v>5</v>
      </c>
      <c r="AW198" s="1">
        <v>5</v>
      </c>
      <c r="AX198" s="1">
        <v>4</v>
      </c>
      <c r="AY198" s="1">
        <v>4</v>
      </c>
      <c r="AZ198" s="1">
        <v>5</v>
      </c>
      <c r="BA198" s="1">
        <v>4</v>
      </c>
      <c r="BB198" s="1">
        <v>4</v>
      </c>
      <c r="BC198" s="1">
        <v>4</v>
      </c>
      <c r="BD198" s="1">
        <v>4</v>
      </c>
      <c r="BE198" s="1" t="s">
        <v>1778</v>
      </c>
      <c r="BF198" s="1" t="s">
        <v>1778</v>
      </c>
      <c r="BG198" s="1" t="s">
        <v>1781</v>
      </c>
      <c r="BH198" s="1" t="s">
        <v>1780</v>
      </c>
      <c r="BI198" s="1" t="s">
        <v>1780</v>
      </c>
      <c r="BJ198" s="1" t="s">
        <v>1781</v>
      </c>
      <c r="BK198" s="1" t="s">
        <v>1785</v>
      </c>
      <c r="BL198" s="1" t="s">
        <v>151</v>
      </c>
      <c r="BM198" s="1" t="s">
        <v>151</v>
      </c>
      <c r="BN198" s="1" t="s">
        <v>151</v>
      </c>
      <c r="BO198" s="1" t="s">
        <v>151</v>
      </c>
      <c r="BP198" s="1" t="s">
        <v>1785</v>
      </c>
      <c r="BQ198" s="1" t="s">
        <v>1785</v>
      </c>
      <c r="BR198" s="1" t="s">
        <v>1785</v>
      </c>
      <c r="BS198" s="1" t="s">
        <v>1785</v>
      </c>
      <c r="BT198" s="1" t="s">
        <v>1785</v>
      </c>
      <c r="BU198" s="1" t="s">
        <v>151</v>
      </c>
      <c r="BV198" s="1" t="s">
        <v>147</v>
      </c>
      <c r="BW198" s="1" t="s">
        <v>923</v>
      </c>
      <c r="BX198" s="1" t="s">
        <v>1495</v>
      </c>
      <c r="BY198" s="1" t="s">
        <v>162</v>
      </c>
      <c r="BZ198" s="1" t="s">
        <v>170</v>
      </c>
      <c r="CA198" s="1" t="s">
        <v>177</v>
      </c>
      <c r="CB198" s="1" t="s">
        <v>183</v>
      </c>
      <c r="CC198" s="1" t="s">
        <v>191</v>
      </c>
      <c r="CD198" s="1" t="s">
        <v>155</v>
      </c>
      <c r="CE198" s="1" t="s">
        <v>192</v>
      </c>
      <c r="CF198" s="1" t="s">
        <v>208</v>
      </c>
      <c r="CG198" s="1" t="s">
        <v>214</v>
      </c>
    </row>
    <row r="199" spans="1:85" ht="12.75" x14ac:dyDescent="0.2">
      <c r="A199" s="14">
        <v>42011.609638449074</v>
      </c>
      <c r="B199" s="1">
        <v>3</v>
      </c>
      <c r="C199" s="1">
        <v>5</v>
      </c>
      <c r="D199" s="1">
        <v>3</v>
      </c>
      <c r="E199" s="1">
        <v>1</v>
      </c>
      <c r="F199" s="1">
        <v>5</v>
      </c>
      <c r="G199" s="1">
        <v>4</v>
      </c>
      <c r="H199" s="1">
        <v>4</v>
      </c>
      <c r="I199" s="1">
        <v>4</v>
      </c>
      <c r="J199" s="1">
        <v>1</v>
      </c>
      <c r="K199" s="1">
        <v>3</v>
      </c>
      <c r="L199" s="1">
        <v>1</v>
      </c>
      <c r="M199" s="1">
        <v>2</v>
      </c>
      <c r="N199" s="1">
        <v>3</v>
      </c>
      <c r="O199" s="1">
        <v>2</v>
      </c>
      <c r="P199" s="1">
        <v>4</v>
      </c>
      <c r="Q199" s="1">
        <v>3</v>
      </c>
      <c r="R199" s="1">
        <v>2</v>
      </c>
      <c r="S199" s="1">
        <v>5</v>
      </c>
      <c r="T199" s="1">
        <v>2</v>
      </c>
      <c r="U199" s="1">
        <v>3</v>
      </c>
      <c r="V199" s="1">
        <v>4</v>
      </c>
      <c r="W199" s="1">
        <v>3</v>
      </c>
      <c r="X199" s="1">
        <v>3</v>
      </c>
      <c r="Y199" s="1">
        <v>3</v>
      </c>
      <c r="Z199" s="1">
        <v>3</v>
      </c>
      <c r="AA199" s="1">
        <v>5</v>
      </c>
      <c r="AB199" s="1">
        <v>5</v>
      </c>
      <c r="AC199" s="1">
        <v>2</v>
      </c>
      <c r="AD199" s="1">
        <v>4</v>
      </c>
      <c r="AE199" s="1">
        <v>4</v>
      </c>
      <c r="AF199" s="1">
        <v>4</v>
      </c>
      <c r="AG199" s="1">
        <v>5</v>
      </c>
      <c r="AH199" s="1">
        <v>5</v>
      </c>
      <c r="AI199" s="1">
        <v>5</v>
      </c>
      <c r="AJ199" s="1">
        <v>3</v>
      </c>
      <c r="AK199" s="1">
        <v>5</v>
      </c>
      <c r="AL199" s="1">
        <v>3</v>
      </c>
      <c r="AM199" s="1">
        <v>1</v>
      </c>
      <c r="AN199" s="1">
        <v>4</v>
      </c>
      <c r="AO199" s="1">
        <v>2</v>
      </c>
      <c r="AP199" s="1">
        <v>3</v>
      </c>
      <c r="AQ199" s="1">
        <v>2</v>
      </c>
      <c r="AR199" s="1">
        <v>2</v>
      </c>
      <c r="AS199" s="1">
        <v>5</v>
      </c>
      <c r="AT199" s="1">
        <v>1</v>
      </c>
      <c r="AU199" s="1">
        <v>1</v>
      </c>
      <c r="AV199" s="1">
        <v>3</v>
      </c>
      <c r="AW199" s="1">
        <v>1</v>
      </c>
      <c r="AX199" s="1">
        <v>4</v>
      </c>
      <c r="AY199" s="1">
        <v>3</v>
      </c>
      <c r="AZ199" s="1">
        <v>3</v>
      </c>
      <c r="BA199" s="1">
        <v>4</v>
      </c>
      <c r="BB199" s="1">
        <v>1</v>
      </c>
      <c r="BC199" s="1">
        <v>3</v>
      </c>
      <c r="BD199" s="1">
        <v>5</v>
      </c>
      <c r="BE199" s="1" t="s">
        <v>1778</v>
      </c>
      <c r="BF199" s="1" t="s">
        <v>1783</v>
      </c>
      <c r="BG199" s="1" t="s">
        <v>1781</v>
      </c>
      <c r="BH199" s="1" t="s">
        <v>1782</v>
      </c>
      <c r="BI199" s="1" t="s">
        <v>1779</v>
      </c>
      <c r="BJ199" s="1" t="s">
        <v>1780</v>
      </c>
      <c r="BK199" s="1" t="s">
        <v>1785</v>
      </c>
      <c r="BL199" s="1" t="s">
        <v>151</v>
      </c>
      <c r="BM199" s="1" t="s">
        <v>1785</v>
      </c>
      <c r="BN199" s="1" t="s">
        <v>151</v>
      </c>
      <c r="BO199" s="1" t="s">
        <v>931</v>
      </c>
      <c r="BP199" s="1" t="s">
        <v>1485</v>
      </c>
      <c r="BQ199" s="1" t="s">
        <v>1785</v>
      </c>
      <c r="BR199" s="1" t="s">
        <v>931</v>
      </c>
      <c r="BS199" s="1" t="s">
        <v>1785</v>
      </c>
      <c r="BT199" s="1" t="s">
        <v>931</v>
      </c>
      <c r="BU199" s="1" t="s">
        <v>151</v>
      </c>
      <c r="BV199" s="1" t="s">
        <v>150</v>
      </c>
      <c r="BW199" s="1" t="s">
        <v>1650</v>
      </c>
      <c r="BX199" s="1" t="s">
        <v>1495</v>
      </c>
      <c r="BY199" s="1" t="s">
        <v>162</v>
      </c>
      <c r="BZ199" s="1" t="s">
        <v>170</v>
      </c>
      <c r="CA199" s="1" t="s">
        <v>176</v>
      </c>
      <c r="CB199" s="1" t="s">
        <v>183</v>
      </c>
      <c r="CC199" s="1" t="s">
        <v>1973</v>
      </c>
      <c r="CD199" s="1" t="s">
        <v>202</v>
      </c>
      <c r="CE199" s="1" t="s">
        <v>202</v>
      </c>
      <c r="CF199" s="1" t="s">
        <v>208</v>
      </c>
      <c r="CG199" s="1" t="s">
        <v>214</v>
      </c>
    </row>
    <row r="200" spans="1:85" ht="12.75" x14ac:dyDescent="0.2">
      <c r="A200" s="14">
        <v>42011.613170381948</v>
      </c>
      <c r="B200" s="1">
        <v>2</v>
      </c>
      <c r="C200" s="1">
        <v>5</v>
      </c>
      <c r="D200" s="1">
        <v>3</v>
      </c>
      <c r="E200" s="1">
        <v>2</v>
      </c>
      <c r="F200" s="1">
        <v>5</v>
      </c>
      <c r="G200" s="1">
        <v>3</v>
      </c>
      <c r="H200" s="1">
        <v>3</v>
      </c>
      <c r="I200" s="1">
        <v>4</v>
      </c>
      <c r="J200" s="1">
        <v>3</v>
      </c>
      <c r="K200" s="1">
        <v>3</v>
      </c>
      <c r="L200" s="1">
        <v>4</v>
      </c>
      <c r="M200" s="1">
        <v>3</v>
      </c>
      <c r="N200" s="1">
        <v>3</v>
      </c>
      <c r="O200" s="1">
        <v>3</v>
      </c>
      <c r="P200" s="1">
        <v>5</v>
      </c>
      <c r="Q200" s="1">
        <v>5</v>
      </c>
      <c r="R200" s="1">
        <v>5</v>
      </c>
      <c r="S200" s="1">
        <v>5</v>
      </c>
      <c r="T200" s="1">
        <v>2</v>
      </c>
      <c r="U200" s="1">
        <v>3</v>
      </c>
      <c r="V200" s="1">
        <v>5</v>
      </c>
      <c r="W200" s="1">
        <v>5</v>
      </c>
      <c r="X200" s="1">
        <v>4</v>
      </c>
      <c r="Y200" s="1">
        <v>5</v>
      </c>
      <c r="Z200" s="1">
        <v>5</v>
      </c>
      <c r="AA200" s="1">
        <v>4</v>
      </c>
      <c r="AB200" s="1">
        <v>5</v>
      </c>
      <c r="AC200" s="1">
        <v>4</v>
      </c>
      <c r="AD200" s="1">
        <v>3</v>
      </c>
      <c r="AE200" s="1">
        <v>3</v>
      </c>
      <c r="AF200" s="1">
        <v>4</v>
      </c>
      <c r="AG200" s="1">
        <v>3</v>
      </c>
      <c r="AH200" s="1">
        <v>5</v>
      </c>
      <c r="AI200" s="1">
        <v>4</v>
      </c>
      <c r="AJ200" s="1">
        <v>2</v>
      </c>
      <c r="AK200" s="1">
        <v>5</v>
      </c>
      <c r="AL200" s="1">
        <v>2</v>
      </c>
      <c r="AM200" s="1">
        <v>3</v>
      </c>
      <c r="AN200" s="1">
        <v>5</v>
      </c>
      <c r="AO200" s="1">
        <v>2</v>
      </c>
      <c r="AP200" s="1">
        <v>4</v>
      </c>
      <c r="AQ200" s="1">
        <v>4</v>
      </c>
      <c r="AR200" s="1">
        <v>2</v>
      </c>
      <c r="AS200" s="1">
        <v>3</v>
      </c>
      <c r="AT200" s="1">
        <v>4</v>
      </c>
      <c r="AU200" s="1">
        <v>2</v>
      </c>
      <c r="AV200" s="1">
        <v>3</v>
      </c>
      <c r="AW200" s="1">
        <v>2</v>
      </c>
      <c r="AX200" s="1">
        <v>5</v>
      </c>
      <c r="AY200" s="1">
        <v>5</v>
      </c>
      <c r="AZ200" s="1">
        <v>5</v>
      </c>
      <c r="BA200" s="1">
        <v>5</v>
      </c>
      <c r="BB200" s="1">
        <v>3</v>
      </c>
      <c r="BC200" s="1">
        <v>2</v>
      </c>
      <c r="BD200" s="1">
        <v>5</v>
      </c>
      <c r="BE200" s="1" t="s">
        <v>1779</v>
      </c>
      <c r="BF200" s="1" t="s">
        <v>1778</v>
      </c>
      <c r="BG200" s="1" t="s">
        <v>1783</v>
      </c>
      <c r="BH200" s="1" t="s">
        <v>1780</v>
      </c>
      <c r="BI200" s="1" t="s">
        <v>1781</v>
      </c>
      <c r="BJ200" s="1" t="s">
        <v>1782</v>
      </c>
      <c r="BK200" s="1" t="s">
        <v>151</v>
      </c>
      <c r="BL200" s="1" t="s">
        <v>151</v>
      </c>
      <c r="BM200" s="1" t="s">
        <v>151</v>
      </c>
      <c r="BN200" s="1" t="s">
        <v>151</v>
      </c>
      <c r="BO200" s="1" t="s">
        <v>931</v>
      </c>
      <c r="BP200" s="1" t="s">
        <v>1785</v>
      </c>
      <c r="BQ200" s="1" t="s">
        <v>151</v>
      </c>
      <c r="BR200" s="1" t="s">
        <v>151</v>
      </c>
      <c r="BS200" s="1" t="s">
        <v>151</v>
      </c>
      <c r="BT200" s="1" t="s">
        <v>151</v>
      </c>
      <c r="BU200" s="1" t="s">
        <v>151</v>
      </c>
      <c r="BV200" s="1" t="s">
        <v>150</v>
      </c>
      <c r="BW200" s="1" t="s">
        <v>1488</v>
      </c>
      <c r="BX200" s="1" t="s">
        <v>1495</v>
      </c>
      <c r="BY200" s="1" t="s">
        <v>162</v>
      </c>
      <c r="BZ200" s="1" t="s">
        <v>170</v>
      </c>
      <c r="CA200" s="1" t="s">
        <v>176</v>
      </c>
      <c r="CB200" s="1" t="s">
        <v>183</v>
      </c>
      <c r="CC200" s="1" t="s">
        <v>430</v>
      </c>
      <c r="CD200" s="1" t="s">
        <v>153</v>
      </c>
      <c r="CE200" s="1" t="s">
        <v>1974</v>
      </c>
      <c r="CF200" s="1" t="s">
        <v>208</v>
      </c>
      <c r="CG200" s="1" t="s">
        <v>214</v>
      </c>
    </row>
    <row r="201" spans="1:85" ht="12.75" x14ac:dyDescent="0.2">
      <c r="A201" s="14">
        <v>42011.620851238426</v>
      </c>
      <c r="B201" s="1">
        <v>3</v>
      </c>
      <c r="C201" s="1">
        <v>5</v>
      </c>
      <c r="D201" s="1">
        <v>1</v>
      </c>
      <c r="E201" s="1">
        <v>1</v>
      </c>
      <c r="F201" s="1">
        <v>3</v>
      </c>
      <c r="G201" s="1">
        <v>3</v>
      </c>
      <c r="H201" s="1">
        <v>5</v>
      </c>
      <c r="I201" s="1">
        <v>2</v>
      </c>
      <c r="J201" s="1">
        <v>1</v>
      </c>
      <c r="K201" s="1">
        <v>3</v>
      </c>
      <c r="L201" s="1">
        <v>3</v>
      </c>
      <c r="M201" s="1">
        <v>4</v>
      </c>
      <c r="N201" s="1">
        <v>2</v>
      </c>
      <c r="O201" s="1">
        <v>3</v>
      </c>
      <c r="P201" s="1">
        <v>3</v>
      </c>
      <c r="Q201" s="1">
        <v>5</v>
      </c>
      <c r="R201" s="1">
        <v>1</v>
      </c>
      <c r="S201" s="1">
        <v>5</v>
      </c>
      <c r="T201" s="1">
        <v>1</v>
      </c>
      <c r="U201" s="1">
        <v>5</v>
      </c>
      <c r="V201" s="1">
        <v>5</v>
      </c>
      <c r="W201" s="1">
        <v>3</v>
      </c>
      <c r="X201" s="1">
        <v>3</v>
      </c>
      <c r="Y201" s="1">
        <v>3</v>
      </c>
      <c r="Z201" s="1">
        <v>3</v>
      </c>
      <c r="AA201" s="1">
        <v>3</v>
      </c>
      <c r="AB201" s="1">
        <v>3</v>
      </c>
      <c r="AC201" s="1">
        <v>3</v>
      </c>
      <c r="AD201" s="1">
        <v>3</v>
      </c>
      <c r="AE201" s="1">
        <v>3</v>
      </c>
      <c r="AF201" s="1">
        <v>3</v>
      </c>
      <c r="AG201" s="1">
        <v>3</v>
      </c>
      <c r="AH201" s="1">
        <v>3</v>
      </c>
      <c r="AI201" s="1">
        <v>3</v>
      </c>
      <c r="AJ201" s="1">
        <v>3</v>
      </c>
      <c r="AK201" s="1">
        <v>4</v>
      </c>
      <c r="AL201" s="1">
        <v>1</v>
      </c>
      <c r="AM201" s="1">
        <v>1</v>
      </c>
      <c r="AN201" s="1">
        <v>3</v>
      </c>
      <c r="AO201" s="1">
        <v>2</v>
      </c>
      <c r="AP201" s="1">
        <v>5</v>
      </c>
      <c r="AQ201" s="1">
        <v>1</v>
      </c>
      <c r="AR201" s="1">
        <v>1</v>
      </c>
      <c r="AS201" s="1">
        <v>3</v>
      </c>
      <c r="AT201" s="1">
        <v>3</v>
      </c>
      <c r="AU201" s="1">
        <v>3</v>
      </c>
      <c r="AV201" s="1">
        <v>1</v>
      </c>
      <c r="AW201" s="1">
        <v>3</v>
      </c>
      <c r="AX201" s="1">
        <v>1</v>
      </c>
      <c r="AY201" s="1">
        <v>5</v>
      </c>
      <c r="AZ201" s="1">
        <v>2</v>
      </c>
      <c r="BA201" s="1">
        <v>4</v>
      </c>
      <c r="BB201" s="1">
        <v>1</v>
      </c>
      <c r="BC201" s="1">
        <v>5</v>
      </c>
      <c r="BD201" s="1">
        <v>5</v>
      </c>
      <c r="BE201" s="1" t="s">
        <v>1782</v>
      </c>
      <c r="BF201" s="1" t="s">
        <v>1783</v>
      </c>
      <c r="BG201" s="1" t="s">
        <v>1780</v>
      </c>
      <c r="BH201" s="1" t="s">
        <v>1779</v>
      </c>
      <c r="BI201" s="1" t="s">
        <v>1778</v>
      </c>
      <c r="BJ201" s="1" t="s">
        <v>1781</v>
      </c>
      <c r="BK201" s="1" t="s">
        <v>151</v>
      </c>
      <c r="BL201" s="1" t="s">
        <v>151</v>
      </c>
      <c r="BM201" s="1" t="s">
        <v>931</v>
      </c>
      <c r="BN201" s="1" t="s">
        <v>151</v>
      </c>
      <c r="BO201" s="1" t="s">
        <v>931</v>
      </c>
      <c r="BP201" s="1" t="s">
        <v>931</v>
      </c>
      <c r="BQ201" s="1" t="s">
        <v>151</v>
      </c>
      <c r="BR201" s="1" t="s">
        <v>931</v>
      </c>
      <c r="BS201" s="1" t="s">
        <v>931</v>
      </c>
      <c r="BT201" s="1" t="s">
        <v>931</v>
      </c>
      <c r="BU201" s="1" t="s">
        <v>151</v>
      </c>
      <c r="BV201" s="1" t="s">
        <v>147</v>
      </c>
      <c r="BW201" s="1" t="s">
        <v>1492</v>
      </c>
      <c r="BX201" s="1" t="s">
        <v>920</v>
      </c>
      <c r="BY201" s="1" t="s">
        <v>163</v>
      </c>
      <c r="BZ201" s="1" t="s">
        <v>170</v>
      </c>
      <c r="CA201" s="1" t="s">
        <v>176</v>
      </c>
      <c r="CB201" s="1" t="s">
        <v>183</v>
      </c>
      <c r="CC201" s="1" t="s">
        <v>709</v>
      </c>
      <c r="CD201" s="1" t="s">
        <v>202</v>
      </c>
      <c r="CE201" s="1" t="s">
        <v>1287</v>
      </c>
      <c r="CF201" s="1" t="s">
        <v>208</v>
      </c>
      <c r="CG201" s="1" t="s">
        <v>214</v>
      </c>
    </row>
    <row r="202" spans="1:85" ht="12.75" x14ac:dyDescent="0.2">
      <c r="A202" s="14">
        <v>42011.621680532407</v>
      </c>
      <c r="B202" s="1">
        <v>3</v>
      </c>
      <c r="C202" s="1">
        <v>3</v>
      </c>
      <c r="D202" s="1">
        <v>3</v>
      </c>
      <c r="E202" s="1">
        <v>3</v>
      </c>
      <c r="F202" s="1">
        <v>5</v>
      </c>
      <c r="G202" s="1">
        <v>3</v>
      </c>
      <c r="H202" s="1">
        <v>4</v>
      </c>
      <c r="I202" s="1">
        <v>4</v>
      </c>
      <c r="J202" s="1">
        <v>4</v>
      </c>
      <c r="K202" s="1">
        <v>3</v>
      </c>
      <c r="L202" s="1">
        <v>3</v>
      </c>
      <c r="M202" s="1">
        <v>3</v>
      </c>
      <c r="N202" s="1">
        <v>5</v>
      </c>
      <c r="O202" s="1">
        <v>4</v>
      </c>
      <c r="P202" s="1">
        <v>5</v>
      </c>
      <c r="Q202" s="1">
        <v>4</v>
      </c>
      <c r="R202" s="1">
        <v>5</v>
      </c>
      <c r="S202" s="1">
        <v>4</v>
      </c>
      <c r="T202" s="1">
        <v>3</v>
      </c>
      <c r="U202" s="1">
        <v>4</v>
      </c>
      <c r="V202" s="1">
        <v>5</v>
      </c>
      <c r="W202" s="1">
        <v>3</v>
      </c>
      <c r="X202" s="1">
        <v>3</v>
      </c>
      <c r="Y202" s="1">
        <v>4</v>
      </c>
      <c r="Z202" s="1">
        <v>4</v>
      </c>
      <c r="AA202" s="1">
        <v>3</v>
      </c>
      <c r="AB202" s="1">
        <v>2</v>
      </c>
      <c r="AC202" s="1">
        <v>4</v>
      </c>
      <c r="AD202" s="1">
        <v>1</v>
      </c>
      <c r="AE202" s="1">
        <v>2</v>
      </c>
      <c r="AF202" s="1">
        <v>2</v>
      </c>
      <c r="AG202" s="1">
        <v>2</v>
      </c>
      <c r="AH202" s="1">
        <v>4</v>
      </c>
      <c r="AI202" s="1">
        <v>2</v>
      </c>
      <c r="AJ202" s="1">
        <v>4</v>
      </c>
      <c r="AK202" s="1">
        <v>3</v>
      </c>
      <c r="AL202" s="1">
        <v>4</v>
      </c>
      <c r="AM202" s="1">
        <v>3</v>
      </c>
      <c r="AN202" s="1">
        <v>5</v>
      </c>
      <c r="AO202" s="1">
        <v>4</v>
      </c>
      <c r="AP202" s="1">
        <v>4</v>
      </c>
      <c r="AQ202" s="1">
        <v>4</v>
      </c>
      <c r="AR202" s="1">
        <v>3</v>
      </c>
      <c r="AS202" s="1">
        <v>4</v>
      </c>
      <c r="AT202" s="1">
        <v>4</v>
      </c>
      <c r="AU202" s="1">
        <v>3</v>
      </c>
      <c r="AV202" s="1">
        <v>3</v>
      </c>
      <c r="AW202" s="1">
        <v>4</v>
      </c>
      <c r="AX202" s="1">
        <v>4</v>
      </c>
      <c r="AY202" s="1">
        <v>3</v>
      </c>
      <c r="AZ202" s="1">
        <v>3</v>
      </c>
      <c r="BA202" s="1">
        <v>4</v>
      </c>
      <c r="BB202" s="1">
        <v>3</v>
      </c>
      <c r="BC202" s="1">
        <v>3</v>
      </c>
      <c r="BD202" s="1">
        <v>5</v>
      </c>
      <c r="BE202" s="1" t="s">
        <v>1778</v>
      </c>
      <c r="BF202" s="1" t="s">
        <v>1780</v>
      </c>
      <c r="BG202" s="1" t="s">
        <v>1781</v>
      </c>
      <c r="BH202" s="1" t="s">
        <v>1779</v>
      </c>
      <c r="BI202" s="1" t="s">
        <v>1782</v>
      </c>
      <c r="BJ202" s="1" t="s">
        <v>1783</v>
      </c>
      <c r="BK202" s="1" t="s">
        <v>1785</v>
      </c>
      <c r="BL202" s="1" t="s">
        <v>151</v>
      </c>
      <c r="BM202" s="1" t="s">
        <v>151</v>
      </c>
      <c r="BN202" s="1" t="s">
        <v>151</v>
      </c>
      <c r="BO202" s="1" t="s">
        <v>1785</v>
      </c>
      <c r="BP202" s="1" t="s">
        <v>1785</v>
      </c>
      <c r="BQ202" s="1" t="s">
        <v>1785</v>
      </c>
      <c r="BR202" s="1" t="s">
        <v>1785</v>
      </c>
      <c r="BS202" s="1" t="s">
        <v>1785</v>
      </c>
      <c r="BT202" s="1" t="s">
        <v>1785</v>
      </c>
      <c r="BU202" s="1" t="s">
        <v>151</v>
      </c>
      <c r="BV202" s="1" t="s">
        <v>146</v>
      </c>
      <c r="BX202" s="1" t="s">
        <v>1975</v>
      </c>
      <c r="BY202" s="1" t="s">
        <v>163</v>
      </c>
      <c r="BZ202" s="1" t="s">
        <v>170</v>
      </c>
      <c r="CA202" s="1" t="s">
        <v>176</v>
      </c>
      <c r="CB202" s="1" t="s">
        <v>183</v>
      </c>
      <c r="CD202" s="1" t="s">
        <v>1976</v>
      </c>
      <c r="CF202" s="1" t="s">
        <v>695</v>
      </c>
      <c r="CG202" s="1" t="s">
        <v>214</v>
      </c>
    </row>
    <row r="203" spans="1:85" ht="12.75" x14ac:dyDescent="0.2">
      <c r="A203" s="14">
        <v>42011.629987696761</v>
      </c>
      <c r="B203" s="1">
        <v>3</v>
      </c>
      <c r="C203" s="1">
        <v>2</v>
      </c>
      <c r="D203" s="1">
        <v>3</v>
      </c>
      <c r="E203" s="1">
        <v>3</v>
      </c>
      <c r="F203" s="1">
        <v>3</v>
      </c>
      <c r="G203" s="1">
        <v>3</v>
      </c>
      <c r="H203" s="1">
        <v>2</v>
      </c>
      <c r="I203" s="1">
        <v>1</v>
      </c>
      <c r="J203" s="1">
        <v>5</v>
      </c>
      <c r="K203" s="1">
        <v>4</v>
      </c>
      <c r="L203" s="1">
        <v>4</v>
      </c>
      <c r="M203" s="1">
        <v>1</v>
      </c>
      <c r="N203" s="1">
        <v>2</v>
      </c>
      <c r="O203" s="1">
        <v>2</v>
      </c>
      <c r="P203" s="1">
        <v>1</v>
      </c>
      <c r="Q203" s="1">
        <v>1</v>
      </c>
      <c r="R203" s="1">
        <v>3</v>
      </c>
      <c r="S203" s="1">
        <v>5</v>
      </c>
      <c r="T203" s="1">
        <v>1</v>
      </c>
      <c r="U203" s="1">
        <v>5</v>
      </c>
      <c r="V203" s="1">
        <v>5</v>
      </c>
      <c r="W203" s="1">
        <v>5</v>
      </c>
      <c r="X203" s="1">
        <v>3</v>
      </c>
      <c r="Y203" s="1">
        <v>5</v>
      </c>
      <c r="Z203" s="1">
        <v>5</v>
      </c>
      <c r="AA203" s="1">
        <v>4</v>
      </c>
      <c r="AB203" s="1">
        <v>3</v>
      </c>
      <c r="AC203" s="1">
        <v>3</v>
      </c>
      <c r="AD203" s="1">
        <v>3</v>
      </c>
      <c r="AE203" s="1">
        <v>4</v>
      </c>
      <c r="AF203" s="1">
        <v>4</v>
      </c>
      <c r="AG203" s="1">
        <v>3</v>
      </c>
      <c r="AH203" s="1">
        <v>3</v>
      </c>
      <c r="AI203" s="1">
        <v>2</v>
      </c>
      <c r="AJ203" s="1">
        <v>3</v>
      </c>
      <c r="AK203" s="1">
        <v>4</v>
      </c>
      <c r="AL203" s="1">
        <v>2</v>
      </c>
      <c r="AM203" s="1">
        <v>2</v>
      </c>
      <c r="AN203" s="1">
        <v>3</v>
      </c>
      <c r="AO203" s="1">
        <v>3</v>
      </c>
      <c r="AP203" s="1">
        <v>2</v>
      </c>
      <c r="AQ203" s="1">
        <v>1</v>
      </c>
      <c r="AR203" s="1">
        <v>5</v>
      </c>
      <c r="AS203" s="1">
        <v>4</v>
      </c>
      <c r="AT203" s="1">
        <v>4</v>
      </c>
      <c r="AU203" s="1">
        <v>2</v>
      </c>
      <c r="AV203" s="1">
        <v>3</v>
      </c>
      <c r="AW203" s="1">
        <v>2</v>
      </c>
      <c r="AX203" s="1">
        <v>3</v>
      </c>
      <c r="AY203" s="1">
        <v>2</v>
      </c>
      <c r="AZ203" s="1">
        <v>2</v>
      </c>
      <c r="BA203" s="1">
        <v>5</v>
      </c>
      <c r="BB203" s="1">
        <v>1</v>
      </c>
      <c r="BC203" s="1">
        <v>5</v>
      </c>
      <c r="BD203" s="1">
        <v>5</v>
      </c>
      <c r="BE203" s="1" t="s">
        <v>1783</v>
      </c>
      <c r="BF203" s="1" t="s">
        <v>1782</v>
      </c>
      <c r="BG203" s="1" t="s">
        <v>1780</v>
      </c>
      <c r="BH203" s="1" t="s">
        <v>1781</v>
      </c>
      <c r="BI203" s="1" t="s">
        <v>1779</v>
      </c>
      <c r="BJ203" s="1" t="s">
        <v>1778</v>
      </c>
      <c r="BK203" s="1" t="s">
        <v>931</v>
      </c>
      <c r="BL203" s="1" t="s">
        <v>931</v>
      </c>
      <c r="BM203" s="1" t="s">
        <v>931</v>
      </c>
      <c r="BN203" s="1" t="s">
        <v>931</v>
      </c>
      <c r="BO203" s="1" t="s">
        <v>931</v>
      </c>
      <c r="BP203" s="1" t="s">
        <v>931</v>
      </c>
      <c r="BQ203" s="1" t="s">
        <v>151</v>
      </c>
      <c r="BR203" s="1" t="s">
        <v>151</v>
      </c>
      <c r="BS203" s="1" t="s">
        <v>151</v>
      </c>
      <c r="BT203" s="1" t="s">
        <v>151</v>
      </c>
      <c r="BU203" s="1" t="s">
        <v>151</v>
      </c>
      <c r="BV203" s="1" t="s">
        <v>145</v>
      </c>
      <c r="BW203" s="1" t="s">
        <v>1488</v>
      </c>
      <c r="BX203" s="1" t="s">
        <v>1495</v>
      </c>
      <c r="BY203" s="1" t="s">
        <v>162</v>
      </c>
      <c r="BZ203" s="1" t="s">
        <v>170</v>
      </c>
      <c r="CA203" s="1" t="s">
        <v>176</v>
      </c>
      <c r="CB203" s="1" t="s">
        <v>183</v>
      </c>
      <c r="CC203" s="1" t="s">
        <v>191</v>
      </c>
      <c r="CD203" s="1" t="s">
        <v>192</v>
      </c>
      <c r="CE203" s="1" t="s">
        <v>386</v>
      </c>
      <c r="CF203" s="1" t="s">
        <v>208</v>
      </c>
      <c r="CG203" s="1" t="s">
        <v>214</v>
      </c>
    </row>
    <row r="204" spans="1:85" ht="12.75" x14ac:dyDescent="0.2">
      <c r="A204" s="14">
        <v>42011.664595266207</v>
      </c>
      <c r="B204" s="1">
        <v>4</v>
      </c>
      <c r="C204" s="1">
        <v>5</v>
      </c>
      <c r="D204" s="1">
        <v>5</v>
      </c>
      <c r="E204" s="1">
        <v>3</v>
      </c>
      <c r="F204" s="1">
        <v>3</v>
      </c>
      <c r="G204" s="1">
        <v>4</v>
      </c>
      <c r="H204" s="1">
        <v>3</v>
      </c>
      <c r="I204" s="1">
        <v>3</v>
      </c>
      <c r="J204" s="1">
        <v>4</v>
      </c>
      <c r="K204" s="1">
        <v>3</v>
      </c>
      <c r="L204" s="1">
        <v>2</v>
      </c>
      <c r="M204" s="1">
        <v>5</v>
      </c>
      <c r="N204" s="1">
        <v>2</v>
      </c>
      <c r="O204" s="1">
        <v>2</v>
      </c>
      <c r="P204" s="1">
        <v>3</v>
      </c>
      <c r="Q204" s="1">
        <v>1</v>
      </c>
      <c r="R204" s="1">
        <v>1</v>
      </c>
      <c r="S204" s="1">
        <v>5</v>
      </c>
      <c r="T204" s="1">
        <v>2</v>
      </c>
      <c r="U204" s="1">
        <v>3</v>
      </c>
      <c r="V204" s="1">
        <v>5</v>
      </c>
      <c r="W204" s="1">
        <v>4</v>
      </c>
      <c r="X204" s="1">
        <v>3</v>
      </c>
      <c r="Y204" s="1">
        <v>4</v>
      </c>
      <c r="Z204" s="1">
        <v>3</v>
      </c>
      <c r="AA204" s="1">
        <v>5</v>
      </c>
      <c r="AB204" s="1">
        <v>3</v>
      </c>
      <c r="AC204" s="1">
        <v>4</v>
      </c>
      <c r="AD204" s="1">
        <v>3</v>
      </c>
      <c r="AE204" s="1">
        <v>5</v>
      </c>
      <c r="AF204" s="1">
        <v>4</v>
      </c>
      <c r="AG204" s="1">
        <v>4</v>
      </c>
      <c r="AH204" s="1">
        <v>5</v>
      </c>
      <c r="AI204" s="1">
        <v>4</v>
      </c>
      <c r="AJ204" s="1">
        <v>3</v>
      </c>
      <c r="AK204" s="1">
        <v>2</v>
      </c>
      <c r="AL204" s="1">
        <v>5</v>
      </c>
      <c r="AM204" s="1">
        <v>4</v>
      </c>
      <c r="AN204" s="1">
        <v>4</v>
      </c>
      <c r="AO204" s="1">
        <v>4</v>
      </c>
      <c r="AP204" s="1">
        <v>5</v>
      </c>
      <c r="AQ204" s="1">
        <v>4</v>
      </c>
      <c r="AR204" s="1">
        <v>5</v>
      </c>
      <c r="AS204" s="1">
        <v>5</v>
      </c>
      <c r="AT204" s="1">
        <v>3</v>
      </c>
      <c r="AU204" s="1">
        <v>5</v>
      </c>
      <c r="AV204" s="1">
        <v>1</v>
      </c>
      <c r="AW204" s="1">
        <v>1</v>
      </c>
      <c r="AX204" s="1">
        <v>3</v>
      </c>
      <c r="AY204" s="1">
        <v>3</v>
      </c>
      <c r="AZ204" s="1">
        <v>3</v>
      </c>
      <c r="BA204" s="1">
        <v>2</v>
      </c>
      <c r="BB204" s="1">
        <v>4</v>
      </c>
      <c r="BC204" s="1">
        <v>5</v>
      </c>
      <c r="BD204" s="1">
        <v>5</v>
      </c>
      <c r="BE204" s="1" t="s">
        <v>1778</v>
      </c>
      <c r="BF204" s="1" t="s">
        <v>1781</v>
      </c>
      <c r="BG204" s="1" t="s">
        <v>1780</v>
      </c>
      <c r="BH204" s="1" t="s">
        <v>1783</v>
      </c>
      <c r="BI204" s="1" t="s">
        <v>1779</v>
      </c>
      <c r="BJ204" s="1" t="s">
        <v>1782</v>
      </c>
      <c r="BK204" s="1" t="s">
        <v>151</v>
      </c>
      <c r="BL204" s="1" t="s">
        <v>931</v>
      </c>
      <c r="BM204" s="1" t="s">
        <v>1485</v>
      </c>
      <c r="BN204" s="1" t="s">
        <v>151</v>
      </c>
      <c r="BO204" s="1" t="s">
        <v>151</v>
      </c>
      <c r="BP204" s="1" t="s">
        <v>931</v>
      </c>
      <c r="BQ204" s="1" t="s">
        <v>1485</v>
      </c>
      <c r="BR204" s="1" t="s">
        <v>1785</v>
      </c>
      <c r="BS204" s="1" t="s">
        <v>1785</v>
      </c>
      <c r="BT204" s="1" t="s">
        <v>1785</v>
      </c>
      <c r="BU204" s="1" t="s">
        <v>151</v>
      </c>
      <c r="BV204" s="1" t="s">
        <v>150</v>
      </c>
      <c r="BW204" s="1" t="s">
        <v>1565</v>
      </c>
      <c r="BX204" s="1" t="s">
        <v>1495</v>
      </c>
      <c r="BY204" s="1" t="s">
        <v>163</v>
      </c>
      <c r="BZ204" s="1" t="s">
        <v>169</v>
      </c>
      <c r="CA204" s="1" t="s">
        <v>176</v>
      </c>
      <c r="CB204" s="1" t="s">
        <v>183</v>
      </c>
      <c r="CC204" s="1" t="s">
        <v>345</v>
      </c>
      <c r="CD204" s="1" t="s">
        <v>204</v>
      </c>
      <c r="CE204" s="1" t="s">
        <v>341</v>
      </c>
      <c r="CF204" s="1" t="s">
        <v>208</v>
      </c>
      <c r="CG204" s="1" t="s">
        <v>214</v>
      </c>
    </row>
    <row r="205" spans="1:85" ht="12.75" x14ac:dyDescent="0.2">
      <c r="A205" s="14">
        <v>42011.666475717589</v>
      </c>
      <c r="B205" s="1">
        <v>1</v>
      </c>
      <c r="C205" s="1">
        <v>1</v>
      </c>
      <c r="D205" s="1">
        <v>1</v>
      </c>
      <c r="E205" s="1">
        <v>1</v>
      </c>
      <c r="F205" s="1">
        <v>2</v>
      </c>
      <c r="G205" s="1">
        <v>1</v>
      </c>
      <c r="H205" s="1">
        <v>5</v>
      </c>
      <c r="I205" s="1">
        <v>1</v>
      </c>
      <c r="J205" s="1">
        <v>1</v>
      </c>
      <c r="K205" s="1">
        <v>4</v>
      </c>
      <c r="L205" s="1">
        <v>1</v>
      </c>
      <c r="M205" s="1">
        <v>1</v>
      </c>
      <c r="N205" s="1">
        <v>2</v>
      </c>
      <c r="O205" s="1">
        <v>4</v>
      </c>
      <c r="P205" s="1">
        <v>1</v>
      </c>
      <c r="Q205" s="1">
        <v>4</v>
      </c>
      <c r="R205" s="1">
        <v>4</v>
      </c>
      <c r="S205" s="1">
        <v>5</v>
      </c>
      <c r="T205" s="1">
        <v>1</v>
      </c>
      <c r="U205" s="1">
        <v>5</v>
      </c>
      <c r="V205" s="1">
        <v>3</v>
      </c>
      <c r="W205" s="1">
        <v>5</v>
      </c>
      <c r="X205" s="1">
        <v>1</v>
      </c>
      <c r="Y205" s="1">
        <v>4</v>
      </c>
      <c r="Z205" s="1">
        <v>2</v>
      </c>
      <c r="AA205" s="1">
        <v>3</v>
      </c>
      <c r="AB205" s="1">
        <v>1</v>
      </c>
      <c r="AC205" s="1">
        <v>3</v>
      </c>
      <c r="AD205" s="1">
        <v>5</v>
      </c>
      <c r="AE205" s="1">
        <v>1</v>
      </c>
      <c r="AF205" s="1">
        <v>5</v>
      </c>
      <c r="AG205" s="1">
        <v>5</v>
      </c>
      <c r="AH205" s="1">
        <v>4</v>
      </c>
      <c r="AI205" s="1">
        <v>5</v>
      </c>
      <c r="AJ205" s="1">
        <v>1</v>
      </c>
      <c r="AK205" s="1">
        <v>1</v>
      </c>
      <c r="AL205" s="1">
        <v>1</v>
      </c>
      <c r="AM205" s="1">
        <v>1</v>
      </c>
      <c r="AN205" s="1">
        <v>2</v>
      </c>
      <c r="AO205" s="1">
        <v>2</v>
      </c>
      <c r="AP205" s="1">
        <v>5</v>
      </c>
      <c r="AQ205" s="1">
        <v>2</v>
      </c>
      <c r="AR205" s="1">
        <v>1</v>
      </c>
      <c r="AS205" s="1">
        <v>5</v>
      </c>
      <c r="AT205" s="1">
        <v>1</v>
      </c>
      <c r="AU205" s="1">
        <v>1</v>
      </c>
      <c r="AV205" s="1">
        <v>2</v>
      </c>
      <c r="AW205" s="1">
        <v>4</v>
      </c>
      <c r="AX205" s="1">
        <v>2</v>
      </c>
      <c r="AY205" s="1">
        <v>4</v>
      </c>
      <c r="AZ205" s="1">
        <v>3</v>
      </c>
      <c r="BA205" s="1">
        <v>5</v>
      </c>
      <c r="BB205" s="1">
        <v>1</v>
      </c>
      <c r="BC205" s="1">
        <v>5</v>
      </c>
      <c r="BD205" s="1">
        <v>4</v>
      </c>
      <c r="BE205" s="1" t="s">
        <v>1781</v>
      </c>
      <c r="BF205" s="1" t="s">
        <v>1780</v>
      </c>
      <c r="BG205" s="1" t="s">
        <v>1779</v>
      </c>
      <c r="BH205" s="1" t="s">
        <v>1782</v>
      </c>
      <c r="BI205" s="1" t="s">
        <v>1778</v>
      </c>
      <c r="BJ205" s="1" t="s">
        <v>1783</v>
      </c>
      <c r="BK205" s="1" t="s">
        <v>1785</v>
      </c>
      <c r="BL205" s="1" t="s">
        <v>931</v>
      </c>
      <c r="BM205" s="1" t="s">
        <v>931</v>
      </c>
      <c r="BN205" s="1" t="s">
        <v>931</v>
      </c>
      <c r="BO205" s="1" t="s">
        <v>931</v>
      </c>
      <c r="BP205" s="1" t="s">
        <v>1485</v>
      </c>
      <c r="BQ205" s="1" t="s">
        <v>1485</v>
      </c>
      <c r="BR205" s="1" t="s">
        <v>1485</v>
      </c>
      <c r="BS205" s="1" t="s">
        <v>1485</v>
      </c>
      <c r="BT205" s="1" t="s">
        <v>1485</v>
      </c>
      <c r="BU205" s="1" t="s">
        <v>931</v>
      </c>
      <c r="BY205" s="1" t="s">
        <v>162</v>
      </c>
      <c r="BZ205" s="1" t="s">
        <v>170</v>
      </c>
      <c r="CA205" s="1" t="s">
        <v>176</v>
      </c>
      <c r="CB205" s="1" t="s">
        <v>184</v>
      </c>
      <c r="CC205" s="1" t="s">
        <v>1977</v>
      </c>
      <c r="CD205" s="1" t="s">
        <v>204</v>
      </c>
      <c r="CE205" s="1" t="s">
        <v>1855</v>
      </c>
      <c r="CF205" s="1" t="s">
        <v>208</v>
      </c>
      <c r="CG205" s="1" t="s">
        <v>214</v>
      </c>
    </row>
    <row r="206" spans="1:85" ht="12.75" x14ac:dyDescent="0.2">
      <c r="A206" s="14">
        <v>42011.695387291671</v>
      </c>
      <c r="B206" s="1">
        <v>3</v>
      </c>
      <c r="C206" s="1">
        <v>5</v>
      </c>
      <c r="D206" s="1">
        <v>5</v>
      </c>
      <c r="E206" s="1">
        <v>4</v>
      </c>
      <c r="F206" s="1">
        <v>4</v>
      </c>
      <c r="G206" s="1">
        <v>3</v>
      </c>
      <c r="H206" s="1">
        <v>4</v>
      </c>
      <c r="I206" s="1">
        <v>2</v>
      </c>
      <c r="J206" s="1">
        <v>3</v>
      </c>
      <c r="K206" s="1">
        <v>3</v>
      </c>
      <c r="L206" s="1">
        <v>3</v>
      </c>
      <c r="M206" s="1">
        <v>4</v>
      </c>
      <c r="N206" s="1">
        <v>2</v>
      </c>
      <c r="O206" s="1">
        <v>5</v>
      </c>
      <c r="P206" s="1">
        <v>5</v>
      </c>
      <c r="Q206" s="1">
        <v>4</v>
      </c>
      <c r="R206" s="1">
        <v>4</v>
      </c>
      <c r="S206" s="1">
        <v>5</v>
      </c>
      <c r="T206" s="1">
        <v>3</v>
      </c>
      <c r="U206" s="1">
        <v>2</v>
      </c>
      <c r="V206" s="1">
        <v>5</v>
      </c>
      <c r="W206" s="1">
        <v>5</v>
      </c>
      <c r="X206" s="1">
        <v>2</v>
      </c>
      <c r="Y206" s="1">
        <v>3</v>
      </c>
      <c r="Z206" s="1">
        <v>3</v>
      </c>
      <c r="AA206" s="1">
        <v>4</v>
      </c>
      <c r="AB206" s="1">
        <v>3</v>
      </c>
      <c r="AC206" s="1">
        <v>4</v>
      </c>
      <c r="AD206" s="1">
        <v>5</v>
      </c>
      <c r="AE206" s="1">
        <v>2</v>
      </c>
      <c r="AF206" s="1">
        <v>4</v>
      </c>
      <c r="AG206" s="1">
        <v>5</v>
      </c>
      <c r="AH206" s="1">
        <v>4</v>
      </c>
      <c r="AI206" s="1">
        <v>3</v>
      </c>
      <c r="AJ206" s="1">
        <v>4</v>
      </c>
      <c r="AK206" s="1">
        <v>5</v>
      </c>
      <c r="AL206" s="1">
        <v>5</v>
      </c>
      <c r="AM206" s="1">
        <v>4</v>
      </c>
      <c r="AN206" s="1">
        <v>3</v>
      </c>
      <c r="AO206" s="1">
        <v>3</v>
      </c>
      <c r="AP206" s="1">
        <v>4</v>
      </c>
      <c r="AQ206" s="1">
        <v>2</v>
      </c>
      <c r="AR206" s="1">
        <v>4</v>
      </c>
      <c r="AS206" s="1">
        <v>4</v>
      </c>
      <c r="AT206" s="1">
        <v>3</v>
      </c>
      <c r="AU206" s="1">
        <v>3</v>
      </c>
      <c r="AV206" s="1">
        <v>2</v>
      </c>
      <c r="AW206" s="1">
        <v>4</v>
      </c>
      <c r="AX206" s="1">
        <v>5</v>
      </c>
      <c r="AY206" s="1">
        <v>3</v>
      </c>
      <c r="AZ206" s="1">
        <v>3</v>
      </c>
      <c r="BA206" s="1">
        <v>5</v>
      </c>
      <c r="BB206" s="1">
        <v>4</v>
      </c>
      <c r="BC206" s="1">
        <v>1</v>
      </c>
      <c r="BD206" s="1">
        <v>5</v>
      </c>
      <c r="BE206" s="1" t="s">
        <v>1780</v>
      </c>
      <c r="BF206" s="1" t="s">
        <v>1778</v>
      </c>
      <c r="BG206" s="1" t="s">
        <v>1781</v>
      </c>
      <c r="BH206" s="1" t="s">
        <v>1782</v>
      </c>
      <c r="BI206" s="1" t="s">
        <v>1779</v>
      </c>
      <c r="BJ206" s="1" t="s">
        <v>1783</v>
      </c>
      <c r="BK206" s="1" t="s">
        <v>1785</v>
      </c>
      <c r="BL206" s="1" t="s">
        <v>1785</v>
      </c>
      <c r="BM206" s="1" t="s">
        <v>151</v>
      </c>
      <c r="BN206" s="1" t="s">
        <v>151</v>
      </c>
      <c r="BO206" s="1" t="s">
        <v>151</v>
      </c>
      <c r="BP206" s="1" t="s">
        <v>931</v>
      </c>
      <c r="BQ206" s="1" t="s">
        <v>151</v>
      </c>
      <c r="BR206" s="1" t="s">
        <v>151</v>
      </c>
      <c r="BS206" s="1" t="s">
        <v>151</v>
      </c>
      <c r="BT206" s="1" t="s">
        <v>151</v>
      </c>
      <c r="BU206" s="1" t="s">
        <v>151</v>
      </c>
      <c r="BV206" s="1" t="s">
        <v>146</v>
      </c>
      <c r="BW206" s="1" t="s">
        <v>923</v>
      </c>
      <c r="BX206" s="1" t="s">
        <v>1573</v>
      </c>
      <c r="BY206" s="1" t="s">
        <v>162</v>
      </c>
      <c r="BZ206" s="1" t="s">
        <v>172</v>
      </c>
      <c r="CA206" s="1" t="s">
        <v>177</v>
      </c>
      <c r="CB206" s="1" t="s">
        <v>183</v>
      </c>
      <c r="CC206" s="1" t="s">
        <v>194</v>
      </c>
      <c r="CD206" s="1" t="s">
        <v>155</v>
      </c>
      <c r="CE206" s="1" t="s">
        <v>1948</v>
      </c>
      <c r="CF206" s="1" t="s">
        <v>208</v>
      </c>
      <c r="CG206" s="1" t="s">
        <v>214</v>
      </c>
    </row>
    <row r="207" spans="1:85" ht="12.75" x14ac:dyDescent="0.2">
      <c r="A207" s="14">
        <v>42011.707311215279</v>
      </c>
      <c r="B207" s="1">
        <v>2</v>
      </c>
      <c r="C207" s="1">
        <v>2</v>
      </c>
      <c r="D207" s="1">
        <v>1</v>
      </c>
      <c r="E207" s="1">
        <v>1</v>
      </c>
      <c r="F207" s="1">
        <v>2</v>
      </c>
      <c r="G207" s="1">
        <v>3</v>
      </c>
      <c r="H207" s="1">
        <v>3</v>
      </c>
      <c r="I207" s="1">
        <v>1</v>
      </c>
      <c r="J207" s="1">
        <v>2</v>
      </c>
      <c r="K207" s="1">
        <v>5</v>
      </c>
      <c r="L207" s="1">
        <v>1</v>
      </c>
      <c r="M207" s="1">
        <v>1</v>
      </c>
      <c r="N207" s="1">
        <v>1</v>
      </c>
      <c r="O207" s="1">
        <v>5</v>
      </c>
      <c r="P207" s="1">
        <v>1</v>
      </c>
      <c r="Q207" s="1">
        <v>1</v>
      </c>
      <c r="R207" s="1">
        <v>5</v>
      </c>
      <c r="S207" s="1">
        <v>2</v>
      </c>
      <c r="T207" s="1">
        <v>1</v>
      </c>
      <c r="U207" s="1">
        <v>1</v>
      </c>
      <c r="V207" s="1">
        <v>3</v>
      </c>
      <c r="W207" s="1">
        <v>2</v>
      </c>
      <c r="X207" s="1">
        <v>2</v>
      </c>
      <c r="Y207" s="1">
        <v>4</v>
      </c>
      <c r="Z207" s="1">
        <v>2</v>
      </c>
      <c r="AA207" s="1">
        <v>2</v>
      </c>
      <c r="AB207" s="1">
        <v>2</v>
      </c>
      <c r="AC207" s="1">
        <v>4</v>
      </c>
      <c r="AD207" s="1">
        <v>2</v>
      </c>
      <c r="AE207" s="1">
        <v>2</v>
      </c>
      <c r="AF207" s="1">
        <v>5</v>
      </c>
      <c r="AG207" s="1">
        <v>5</v>
      </c>
      <c r="AH207" s="1">
        <v>4</v>
      </c>
      <c r="AI207" s="1">
        <v>2</v>
      </c>
      <c r="AJ207" s="1">
        <v>3</v>
      </c>
      <c r="AK207" s="1">
        <v>1</v>
      </c>
      <c r="AL207" s="1">
        <v>1</v>
      </c>
      <c r="AM207" s="1">
        <v>1</v>
      </c>
      <c r="AN207" s="1">
        <v>5</v>
      </c>
      <c r="AO207" s="1">
        <v>5</v>
      </c>
      <c r="AP207" s="1">
        <v>3</v>
      </c>
      <c r="AQ207" s="1">
        <v>1</v>
      </c>
      <c r="AR207" s="1">
        <v>3</v>
      </c>
      <c r="AS207" s="1">
        <v>5</v>
      </c>
      <c r="AT207" s="1">
        <v>3</v>
      </c>
      <c r="AU207" s="1">
        <v>1</v>
      </c>
      <c r="AV207" s="1">
        <v>2</v>
      </c>
      <c r="AW207" s="1">
        <v>5</v>
      </c>
      <c r="AX207" s="1">
        <v>1</v>
      </c>
      <c r="AY207" s="1">
        <v>5</v>
      </c>
      <c r="AZ207" s="1">
        <v>5</v>
      </c>
      <c r="BA207" s="1">
        <v>2</v>
      </c>
      <c r="BB207" s="1">
        <v>1</v>
      </c>
      <c r="BC207" s="1">
        <v>2</v>
      </c>
      <c r="BD207" s="1">
        <v>4</v>
      </c>
      <c r="BE207" s="1" t="s">
        <v>1778</v>
      </c>
      <c r="BF207" s="1" t="s">
        <v>1779</v>
      </c>
      <c r="BG207" s="1" t="s">
        <v>1781</v>
      </c>
      <c r="BH207" s="1" t="s">
        <v>1780</v>
      </c>
      <c r="BI207" s="1" t="s">
        <v>1783</v>
      </c>
      <c r="BJ207" s="1" t="s">
        <v>1782</v>
      </c>
      <c r="BK207" s="1" t="s">
        <v>151</v>
      </c>
      <c r="BL207" s="1" t="s">
        <v>151</v>
      </c>
      <c r="BM207" s="1" t="s">
        <v>151</v>
      </c>
      <c r="BN207" s="1" t="s">
        <v>151</v>
      </c>
      <c r="BO207" s="1" t="s">
        <v>151</v>
      </c>
      <c r="BP207" s="1" t="s">
        <v>931</v>
      </c>
      <c r="BQ207" s="1" t="s">
        <v>151</v>
      </c>
      <c r="BR207" s="1" t="s">
        <v>151</v>
      </c>
      <c r="BS207" s="1" t="s">
        <v>151</v>
      </c>
      <c r="BT207" s="1" t="s">
        <v>151</v>
      </c>
      <c r="BU207" s="1" t="s">
        <v>151</v>
      </c>
      <c r="BV207" s="1" t="s">
        <v>1571</v>
      </c>
      <c r="BX207" s="1" t="s">
        <v>1978</v>
      </c>
      <c r="BY207" s="1" t="s">
        <v>162</v>
      </c>
      <c r="BZ207" s="1" t="s">
        <v>172</v>
      </c>
      <c r="CA207" s="1" t="s">
        <v>176</v>
      </c>
      <c r="CB207" s="1" t="s">
        <v>183</v>
      </c>
      <c r="CC207" s="1" t="s">
        <v>1979</v>
      </c>
      <c r="CD207" s="1" t="s">
        <v>155</v>
      </c>
      <c r="CE207" s="1" t="s">
        <v>1980</v>
      </c>
      <c r="CF207" s="1" t="s">
        <v>208</v>
      </c>
      <c r="CG207" s="1" t="s">
        <v>214</v>
      </c>
    </row>
    <row r="208" spans="1:85" ht="12.75" x14ac:dyDescent="0.2">
      <c r="A208" s="14">
        <v>42011.846278287041</v>
      </c>
      <c r="B208" s="1">
        <v>3</v>
      </c>
      <c r="C208" s="1">
        <v>2</v>
      </c>
      <c r="D208" s="1">
        <v>1</v>
      </c>
      <c r="E208" s="1">
        <v>3</v>
      </c>
      <c r="F208" s="1">
        <v>5</v>
      </c>
      <c r="G208" s="1">
        <v>1</v>
      </c>
      <c r="H208" s="1">
        <v>5</v>
      </c>
      <c r="I208" s="1">
        <v>1</v>
      </c>
      <c r="J208" s="1">
        <v>4</v>
      </c>
      <c r="K208" s="1">
        <v>4</v>
      </c>
      <c r="L208" s="1">
        <v>3</v>
      </c>
      <c r="M208" s="1">
        <v>4</v>
      </c>
      <c r="N208" s="1">
        <v>2</v>
      </c>
      <c r="O208" s="1">
        <v>4</v>
      </c>
      <c r="P208" s="1">
        <v>5</v>
      </c>
      <c r="Q208" s="1">
        <v>4</v>
      </c>
      <c r="R208" s="1">
        <v>4</v>
      </c>
      <c r="S208" s="1">
        <v>5</v>
      </c>
      <c r="T208" s="1">
        <v>1</v>
      </c>
      <c r="U208" s="1">
        <v>1</v>
      </c>
      <c r="V208" s="1">
        <v>5</v>
      </c>
      <c r="W208" s="1">
        <v>3</v>
      </c>
      <c r="X208" s="1">
        <v>1</v>
      </c>
      <c r="Y208" s="1">
        <v>4</v>
      </c>
      <c r="Z208" s="1">
        <v>5</v>
      </c>
      <c r="AA208" s="1">
        <v>5</v>
      </c>
      <c r="AB208" s="1">
        <v>3</v>
      </c>
      <c r="AC208" s="1">
        <v>5</v>
      </c>
      <c r="AD208" s="1">
        <v>5</v>
      </c>
      <c r="AE208" s="1">
        <v>3</v>
      </c>
      <c r="AF208" s="1">
        <v>5</v>
      </c>
      <c r="AG208" s="1">
        <v>4</v>
      </c>
      <c r="AH208" s="1">
        <v>5</v>
      </c>
      <c r="AI208" s="1">
        <v>5</v>
      </c>
      <c r="AJ208" s="1">
        <v>4</v>
      </c>
      <c r="AK208" s="1">
        <v>3</v>
      </c>
      <c r="AL208" s="1">
        <v>1</v>
      </c>
      <c r="AM208" s="1">
        <v>1</v>
      </c>
      <c r="AN208" s="1">
        <v>5</v>
      </c>
      <c r="AO208" s="1">
        <v>1</v>
      </c>
      <c r="AP208" s="1">
        <v>5</v>
      </c>
      <c r="AQ208" s="1" t="s">
        <v>5</v>
      </c>
      <c r="AR208" s="1">
        <v>3</v>
      </c>
      <c r="AS208" s="1">
        <v>4</v>
      </c>
      <c r="AT208" s="1">
        <v>3</v>
      </c>
      <c r="AU208" s="1">
        <v>4</v>
      </c>
      <c r="AV208" s="1">
        <v>3</v>
      </c>
      <c r="AW208" s="1">
        <v>4</v>
      </c>
      <c r="AX208" s="1">
        <v>5</v>
      </c>
      <c r="AY208" s="1">
        <v>5</v>
      </c>
      <c r="AZ208" s="1">
        <v>4</v>
      </c>
      <c r="BA208" s="1">
        <v>5</v>
      </c>
      <c r="BB208" s="1">
        <v>1</v>
      </c>
      <c r="BC208" s="1">
        <v>2</v>
      </c>
      <c r="BD208" s="1">
        <v>5</v>
      </c>
      <c r="BE208" s="1" t="s">
        <v>1781</v>
      </c>
      <c r="BF208" s="1" t="s">
        <v>1778</v>
      </c>
      <c r="BG208" s="1" t="s">
        <v>1779</v>
      </c>
      <c r="BH208" s="1" t="s">
        <v>1780</v>
      </c>
      <c r="BI208" s="1" t="s">
        <v>1782</v>
      </c>
      <c r="BJ208" s="1" t="s">
        <v>1783</v>
      </c>
      <c r="BK208" s="1" t="s">
        <v>1785</v>
      </c>
      <c r="BL208" s="1" t="s">
        <v>1785</v>
      </c>
      <c r="BM208" s="1" t="s">
        <v>151</v>
      </c>
      <c r="BN208" s="1" t="s">
        <v>151</v>
      </c>
      <c r="BO208" s="1" t="s">
        <v>1485</v>
      </c>
      <c r="BP208" s="1" t="s">
        <v>1485</v>
      </c>
      <c r="BQ208" s="1" t="s">
        <v>931</v>
      </c>
      <c r="BR208" s="1" t="s">
        <v>1485</v>
      </c>
      <c r="BS208" s="1" t="s">
        <v>1485</v>
      </c>
      <c r="BT208" s="1" t="s">
        <v>1485</v>
      </c>
      <c r="BU208" s="1" t="s">
        <v>151</v>
      </c>
      <c r="BV208" s="1" t="s">
        <v>1486</v>
      </c>
      <c r="BX208" s="1" t="s">
        <v>1573</v>
      </c>
      <c r="BY208" s="1" t="s">
        <v>162</v>
      </c>
      <c r="BZ208" s="1" t="s">
        <v>172</v>
      </c>
      <c r="CA208" s="1" t="s">
        <v>178</v>
      </c>
      <c r="CB208" s="1" t="s">
        <v>183</v>
      </c>
      <c r="CD208" s="1" t="s">
        <v>202</v>
      </c>
      <c r="CE208" s="1" t="s">
        <v>610</v>
      </c>
      <c r="CF208" s="1" t="s">
        <v>208</v>
      </c>
      <c r="CG208" s="1" t="s">
        <v>214</v>
      </c>
    </row>
    <row r="209" spans="1:85" ht="12.75" x14ac:dyDescent="0.2">
      <c r="A209" s="14">
        <v>42012.155645995364</v>
      </c>
      <c r="B209" s="1">
        <v>3</v>
      </c>
      <c r="C209" s="1">
        <v>1</v>
      </c>
      <c r="D209" s="1">
        <v>3</v>
      </c>
      <c r="E209" s="1">
        <v>4</v>
      </c>
      <c r="F209" s="1">
        <v>3</v>
      </c>
      <c r="G209" s="1">
        <v>1</v>
      </c>
      <c r="H209" s="1">
        <v>5</v>
      </c>
      <c r="I209" s="1">
        <v>2</v>
      </c>
      <c r="J209" s="1">
        <v>5</v>
      </c>
      <c r="K209" s="1">
        <v>5</v>
      </c>
      <c r="L209" s="1">
        <v>4</v>
      </c>
      <c r="M209" s="1">
        <v>3</v>
      </c>
      <c r="N209" s="1">
        <v>4</v>
      </c>
      <c r="O209" s="1">
        <v>5</v>
      </c>
      <c r="P209" s="1">
        <v>5</v>
      </c>
      <c r="Q209" s="1">
        <v>5</v>
      </c>
      <c r="R209" s="1">
        <v>5</v>
      </c>
      <c r="S209" s="1">
        <v>4</v>
      </c>
      <c r="T209" s="1">
        <v>1</v>
      </c>
      <c r="U209" s="1">
        <v>2</v>
      </c>
      <c r="V209" s="1">
        <v>3</v>
      </c>
      <c r="W209" s="1">
        <v>5</v>
      </c>
      <c r="X209" s="1">
        <v>2</v>
      </c>
      <c r="Y209" s="1">
        <v>4</v>
      </c>
      <c r="Z209" s="1">
        <v>3</v>
      </c>
      <c r="AA209" s="1">
        <v>4</v>
      </c>
      <c r="AB209" s="1">
        <v>3</v>
      </c>
      <c r="AC209" s="1">
        <v>4</v>
      </c>
      <c r="AD209" s="1">
        <v>3</v>
      </c>
      <c r="AE209" s="1">
        <v>4</v>
      </c>
      <c r="AF209" s="1">
        <v>5</v>
      </c>
      <c r="AG209" s="1">
        <v>5</v>
      </c>
      <c r="AH209" s="1">
        <v>5</v>
      </c>
      <c r="AI209" s="1">
        <v>5</v>
      </c>
      <c r="AJ209" s="1">
        <v>3</v>
      </c>
      <c r="AK209" s="1">
        <v>2</v>
      </c>
      <c r="AL209" s="1">
        <v>2</v>
      </c>
      <c r="AM209" s="1">
        <v>4</v>
      </c>
      <c r="AN209" s="1">
        <v>3</v>
      </c>
      <c r="AO209" s="1">
        <v>1</v>
      </c>
      <c r="AP209" s="1">
        <v>3</v>
      </c>
      <c r="AQ209" s="1">
        <v>2</v>
      </c>
      <c r="AR209" s="1">
        <v>5</v>
      </c>
      <c r="AS209" s="1">
        <v>5</v>
      </c>
      <c r="AT209" s="1">
        <v>4</v>
      </c>
      <c r="AU209" s="1">
        <v>4</v>
      </c>
      <c r="AV209" s="1">
        <v>4</v>
      </c>
      <c r="AW209" s="1">
        <v>5</v>
      </c>
      <c r="AX209" s="1">
        <v>5</v>
      </c>
      <c r="AY209" s="1">
        <v>5</v>
      </c>
      <c r="AZ209" s="1">
        <v>5</v>
      </c>
      <c r="BA209" s="1">
        <v>4</v>
      </c>
      <c r="BB209" s="1">
        <v>2</v>
      </c>
      <c r="BC209" s="1">
        <v>3</v>
      </c>
      <c r="BD209" s="1">
        <v>5</v>
      </c>
      <c r="BE209" s="1" t="s">
        <v>1778</v>
      </c>
      <c r="BF209" s="1" t="s">
        <v>1780</v>
      </c>
      <c r="BG209" s="1" t="s">
        <v>1783</v>
      </c>
      <c r="BH209" s="1" t="s">
        <v>1779</v>
      </c>
      <c r="BI209" s="1" t="s">
        <v>1782</v>
      </c>
      <c r="BJ209" s="1" t="s">
        <v>1781</v>
      </c>
      <c r="BK209" s="1" t="s">
        <v>1785</v>
      </c>
      <c r="BL209" s="1" t="s">
        <v>151</v>
      </c>
      <c r="BM209" s="1" t="s">
        <v>151</v>
      </c>
      <c r="BN209" s="1" t="s">
        <v>151</v>
      </c>
      <c r="BO209" s="1" t="s">
        <v>151</v>
      </c>
      <c r="BP209" s="1" t="s">
        <v>1485</v>
      </c>
      <c r="BQ209" s="1" t="s">
        <v>1485</v>
      </c>
      <c r="BR209" s="1" t="s">
        <v>1485</v>
      </c>
      <c r="BS209" s="1" t="s">
        <v>1485</v>
      </c>
      <c r="BT209" s="1" t="s">
        <v>1485</v>
      </c>
      <c r="BU209" s="1" t="s">
        <v>151</v>
      </c>
      <c r="BV209" s="1" t="s">
        <v>1486</v>
      </c>
      <c r="BW209" s="1" t="s">
        <v>1488</v>
      </c>
      <c r="BX209" s="1" t="s">
        <v>1495</v>
      </c>
      <c r="BY209" s="1" t="s">
        <v>162</v>
      </c>
      <c r="BZ209" s="1" t="s">
        <v>172</v>
      </c>
      <c r="CA209" s="1" t="s">
        <v>739</v>
      </c>
      <c r="CB209" s="1" t="s">
        <v>183</v>
      </c>
      <c r="CC209" s="1" t="s">
        <v>1981</v>
      </c>
      <c r="CD209" s="1" t="s">
        <v>155</v>
      </c>
      <c r="CE209" s="1" t="s">
        <v>395</v>
      </c>
      <c r="CF209" s="1" t="s">
        <v>208</v>
      </c>
      <c r="CG209" s="1" t="s">
        <v>214</v>
      </c>
    </row>
    <row r="210" spans="1:85" ht="12.75" x14ac:dyDescent="0.2">
      <c r="A210" s="14">
        <v>42012.321128460651</v>
      </c>
      <c r="B210" s="1">
        <v>4</v>
      </c>
      <c r="C210" s="1">
        <v>5</v>
      </c>
      <c r="D210" s="1">
        <v>1</v>
      </c>
      <c r="E210" s="1">
        <v>2</v>
      </c>
      <c r="F210" s="1">
        <v>3</v>
      </c>
      <c r="G210" s="1">
        <v>2</v>
      </c>
      <c r="H210" s="1">
        <v>2</v>
      </c>
      <c r="I210" s="1">
        <v>2</v>
      </c>
      <c r="J210" s="1">
        <v>4</v>
      </c>
      <c r="K210" s="1">
        <v>4</v>
      </c>
      <c r="L210" s="1" t="s">
        <v>5</v>
      </c>
      <c r="M210" s="1">
        <v>1</v>
      </c>
      <c r="N210" s="1">
        <v>1</v>
      </c>
      <c r="O210" s="1">
        <v>4</v>
      </c>
      <c r="P210" s="1">
        <v>3</v>
      </c>
      <c r="Q210" s="1">
        <v>1</v>
      </c>
      <c r="R210" s="1">
        <v>1</v>
      </c>
      <c r="S210" s="1">
        <v>5</v>
      </c>
      <c r="T210" s="1">
        <v>1</v>
      </c>
      <c r="U210" s="1">
        <v>1</v>
      </c>
      <c r="V210" s="1">
        <v>4</v>
      </c>
      <c r="W210" s="1">
        <v>3</v>
      </c>
      <c r="X210" s="1">
        <v>4</v>
      </c>
      <c r="Y210" s="1">
        <v>2</v>
      </c>
      <c r="Z210" s="1">
        <v>4</v>
      </c>
      <c r="AA210" s="1">
        <v>2</v>
      </c>
      <c r="AB210" s="1">
        <v>4</v>
      </c>
      <c r="AC210" s="1">
        <v>3</v>
      </c>
      <c r="AD210" s="1">
        <v>3</v>
      </c>
      <c r="AE210" s="1" t="s">
        <v>5</v>
      </c>
      <c r="AF210" s="1">
        <v>4</v>
      </c>
      <c r="AG210" s="1">
        <v>5</v>
      </c>
      <c r="AH210" s="1">
        <v>4</v>
      </c>
      <c r="AI210" s="1">
        <v>5</v>
      </c>
      <c r="AJ210" s="1">
        <v>4</v>
      </c>
      <c r="AK210" s="1">
        <v>4</v>
      </c>
      <c r="AL210" s="1">
        <v>1</v>
      </c>
      <c r="AM210" s="1">
        <v>1</v>
      </c>
      <c r="AN210" s="1">
        <v>5</v>
      </c>
      <c r="AO210" s="1">
        <v>3</v>
      </c>
      <c r="AP210" s="1">
        <v>4</v>
      </c>
      <c r="AQ210" s="1">
        <v>3</v>
      </c>
      <c r="AR210" s="1">
        <v>2</v>
      </c>
      <c r="AS210" s="1">
        <v>4</v>
      </c>
      <c r="AT210" s="1">
        <v>4</v>
      </c>
      <c r="AU210" s="1">
        <v>1</v>
      </c>
      <c r="AV210" s="1">
        <v>1</v>
      </c>
      <c r="AW210" s="1">
        <v>2</v>
      </c>
      <c r="AX210" s="1">
        <v>4</v>
      </c>
      <c r="AY210" s="1">
        <v>1</v>
      </c>
      <c r="AZ210" s="1">
        <v>1</v>
      </c>
      <c r="BA210" s="1">
        <v>5</v>
      </c>
      <c r="BB210" s="1">
        <v>1</v>
      </c>
      <c r="BC210" s="1">
        <v>1</v>
      </c>
      <c r="BD210" s="1">
        <v>5</v>
      </c>
      <c r="BE210" s="1" t="s">
        <v>1778</v>
      </c>
      <c r="BF210" s="1" t="s">
        <v>1778</v>
      </c>
      <c r="BG210" s="1" t="s">
        <v>1778</v>
      </c>
      <c r="BH210" s="1" t="s">
        <v>1780</v>
      </c>
      <c r="BI210" s="1" t="s">
        <v>1780</v>
      </c>
      <c r="BJ210" s="1" t="s">
        <v>1780</v>
      </c>
      <c r="BK210" s="1" t="s">
        <v>151</v>
      </c>
      <c r="BL210" s="1" t="s">
        <v>151</v>
      </c>
      <c r="BM210" s="1" t="s">
        <v>151</v>
      </c>
      <c r="BN210" s="1" t="s">
        <v>151</v>
      </c>
      <c r="BO210" s="1" t="s">
        <v>1785</v>
      </c>
      <c r="BP210" s="1" t="s">
        <v>931</v>
      </c>
      <c r="BQ210" s="1" t="s">
        <v>1485</v>
      </c>
      <c r="BR210" s="1" t="s">
        <v>1785</v>
      </c>
      <c r="BS210" s="1" t="s">
        <v>1785</v>
      </c>
      <c r="BT210" s="1" t="s">
        <v>1785</v>
      </c>
      <c r="BU210" s="1" t="s">
        <v>151</v>
      </c>
      <c r="BV210" s="1" t="s">
        <v>1486</v>
      </c>
      <c r="BW210" s="1" t="s">
        <v>1488</v>
      </c>
      <c r="BX210" s="1" t="s">
        <v>1495</v>
      </c>
      <c r="BY210" s="1" t="s">
        <v>163</v>
      </c>
      <c r="BZ210" s="1" t="s">
        <v>171</v>
      </c>
      <c r="CA210" s="1" t="s">
        <v>176</v>
      </c>
      <c r="CB210" s="1" t="s">
        <v>183</v>
      </c>
      <c r="CC210" s="1" t="s">
        <v>1982</v>
      </c>
      <c r="CD210" s="1" t="s">
        <v>202</v>
      </c>
      <c r="CE210" s="1" t="s">
        <v>155</v>
      </c>
      <c r="CF210" s="1" t="s">
        <v>208</v>
      </c>
      <c r="CG210" s="1" t="s">
        <v>214</v>
      </c>
    </row>
    <row r="211" spans="1:85" ht="12.75" x14ac:dyDescent="0.2">
      <c r="A211" s="14">
        <v>42012.394594560188</v>
      </c>
      <c r="B211" s="1">
        <v>4</v>
      </c>
      <c r="C211" s="1">
        <v>5</v>
      </c>
      <c r="D211" s="1">
        <v>2</v>
      </c>
      <c r="E211" s="1">
        <v>3</v>
      </c>
      <c r="F211" s="1">
        <v>4</v>
      </c>
      <c r="G211" s="1">
        <v>5</v>
      </c>
      <c r="H211" s="1">
        <v>5</v>
      </c>
      <c r="I211" s="1">
        <v>5</v>
      </c>
      <c r="J211" s="1">
        <v>5</v>
      </c>
      <c r="K211" s="1">
        <v>5</v>
      </c>
      <c r="L211" s="1">
        <v>5</v>
      </c>
      <c r="M211" s="1">
        <v>4</v>
      </c>
      <c r="N211" s="1">
        <v>4</v>
      </c>
      <c r="O211" s="1">
        <v>4</v>
      </c>
      <c r="P211" s="1">
        <v>4</v>
      </c>
      <c r="Q211" s="1">
        <v>5</v>
      </c>
      <c r="R211" s="1">
        <v>3</v>
      </c>
      <c r="S211" s="1">
        <v>5</v>
      </c>
      <c r="T211" s="1">
        <v>4</v>
      </c>
      <c r="U211" s="1">
        <v>3</v>
      </c>
      <c r="V211" s="1">
        <v>5</v>
      </c>
      <c r="W211" s="1">
        <v>4</v>
      </c>
      <c r="X211" s="1">
        <v>4</v>
      </c>
      <c r="Y211" s="1">
        <v>4</v>
      </c>
      <c r="Z211" s="1">
        <v>5</v>
      </c>
      <c r="AA211" s="1">
        <v>5</v>
      </c>
      <c r="AB211" s="1">
        <v>5</v>
      </c>
      <c r="AC211" s="1">
        <v>5</v>
      </c>
      <c r="AD211" s="1">
        <v>5</v>
      </c>
      <c r="AE211" s="1">
        <v>4</v>
      </c>
      <c r="AF211" s="1">
        <v>5</v>
      </c>
      <c r="AG211" s="1">
        <v>5</v>
      </c>
      <c r="AH211" s="1">
        <v>5</v>
      </c>
      <c r="AI211" s="1">
        <v>4</v>
      </c>
      <c r="AJ211" s="1">
        <v>5</v>
      </c>
      <c r="AK211" s="1">
        <v>5</v>
      </c>
      <c r="AL211" s="1">
        <v>4</v>
      </c>
      <c r="AM211" s="1">
        <v>5</v>
      </c>
      <c r="AN211" s="1">
        <v>5</v>
      </c>
      <c r="AO211" s="1">
        <v>5</v>
      </c>
      <c r="AP211" s="1">
        <v>5</v>
      </c>
      <c r="AQ211" s="1">
        <v>5</v>
      </c>
      <c r="AR211" s="1">
        <v>5</v>
      </c>
      <c r="AS211" s="1">
        <v>5</v>
      </c>
      <c r="AT211" s="1">
        <v>5</v>
      </c>
      <c r="AU211" s="1">
        <v>5</v>
      </c>
      <c r="AV211" s="1">
        <v>4</v>
      </c>
      <c r="AW211" s="1">
        <v>5</v>
      </c>
      <c r="AX211" s="1">
        <v>5</v>
      </c>
      <c r="AY211" s="1">
        <v>5</v>
      </c>
      <c r="AZ211" s="1">
        <v>5</v>
      </c>
      <c r="BA211" s="1">
        <v>5</v>
      </c>
      <c r="BB211" s="1">
        <v>5</v>
      </c>
      <c r="BC211" s="1">
        <v>4</v>
      </c>
      <c r="BD211" s="1">
        <v>5</v>
      </c>
      <c r="BE211" s="1" t="s">
        <v>1778</v>
      </c>
      <c r="BF211" s="1" t="s">
        <v>1781</v>
      </c>
      <c r="BG211" s="1" t="s">
        <v>1779</v>
      </c>
      <c r="BH211" s="1" t="s">
        <v>1782</v>
      </c>
      <c r="BI211" s="1" t="s">
        <v>1783</v>
      </c>
      <c r="BJ211" s="1" t="s">
        <v>1780</v>
      </c>
      <c r="BK211" s="1" t="s">
        <v>1785</v>
      </c>
      <c r="BL211" s="1" t="s">
        <v>1785</v>
      </c>
      <c r="BM211" s="1" t="s">
        <v>1785</v>
      </c>
      <c r="BN211" s="1" t="s">
        <v>1785</v>
      </c>
      <c r="BO211" s="1" t="s">
        <v>151</v>
      </c>
      <c r="BP211" s="1" t="s">
        <v>1785</v>
      </c>
      <c r="BQ211" s="1" t="s">
        <v>1785</v>
      </c>
      <c r="BR211" s="1" t="s">
        <v>1785</v>
      </c>
      <c r="BS211" s="1" t="s">
        <v>1785</v>
      </c>
      <c r="BT211" s="1" t="s">
        <v>1785</v>
      </c>
      <c r="BU211" s="1" t="s">
        <v>931</v>
      </c>
      <c r="BY211" s="1" t="s">
        <v>163</v>
      </c>
      <c r="BZ211" s="1" t="s">
        <v>172</v>
      </c>
      <c r="CA211" s="1" t="s">
        <v>176</v>
      </c>
      <c r="CB211" s="1" t="s">
        <v>184</v>
      </c>
      <c r="CC211" s="1" t="s">
        <v>1020</v>
      </c>
      <c r="CD211" s="1" t="s">
        <v>192</v>
      </c>
      <c r="CE211" s="1" t="s">
        <v>746</v>
      </c>
      <c r="CF211" s="1" t="s">
        <v>208</v>
      </c>
      <c r="CG211" s="1" t="s">
        <v>214</v>
      </c>
    </row>
    <row r="212" spans="1:85" ht="12.75" x14ac:dyDescent="0.2">
      <c r="A212" s="14">
        <v>42012.395708159725</v>
      </c>
      <c r="B212" s="1">
        <v>3</v>
      </c>
      <c r="C212" s="1">
        <v>5</v>
      </c>
      <c r="D212" s="1">
        <v>2</v>
      </c>
      <c r="E212" s="1">
        <v>2</v>
      </c>
      <c r="F212" s="1">
        <v>4</v>
      </c>
      <c r="G212" s="1">
        <v>4</v>
      </c>
      <c r="H212" s="1">
        <v>4</v>
      </c>
      <c r="I212" s="1">
        <v>4</v>
      </c>
      <c r="J212" s="1">
        <v>3</v>
      </c>
      <c r="K212" s="1">
        <v>4</v>
      </c>
      <c r="L212" s="1">
        <v>4</v>
      </c>
      <c r="M212" s="1">
        <v>4</v>
      </c>
      <c r="N212" s="1">
        <v>1</v>
      </c>
      <c r="O212" s="1">
        <v>3</v>
      </c>
      <c r="P212" s="1">
        <v>4</v>
      </c>
      <c r="Q212" s="1">
        <v>4</v>
      </c>
      <c r="R212" s="1">
        <v>2</v>
      </c>
      <c r="S212" s="1">
        <v>4</v>
      </c>
      <c r="T212" s="1">
        <v>3</v>
      </c>
      <c r="U212" s="1">
        <v>3</v>
      </c>
      <c r="V212" s="1">
        <v>3</v>
      </c>
      <c r="W212" s="1">
        <v>5</v>
      </c>
      <c r="X212" s="1">
        <v>3</v>
      </c>
      <c r="Y212" s="1">
        <v>4</v>
      </c>
      <c r="Z212" s="1">
        <v>5</v>
      </c>
      <c r="AA212" s="1">
        <v>4</v>
      </c>
      <c r="AB212" s="1">
        <v>4</v>
      </c>
      <c r="AC212" s="1">
        <v>5</v>
      </c>
      <c r="AD212" s="1">
        <v>4</v>
      </c>
      <c r="AE212" s="1">
        <v>4</v>
      </c>
      <c r="AF212" s="1">
        <v>4</v>
      </c>
      <c r="AG212" s="1">
        <v>5</v>
      </c>
      <c r="AH212" s="1">
        <v>4</v>
      </c>
      <c r="AI212" s="1">
        <v>4</v>
      </c>
      <c r="AJ212" s="1">
        <v>4</v>
      </c>
      <c r="AK212" s="1">
        <v>5</v>
      </c>
      <c r="AL212" s="1">
        <v>2</v>
      </c>
      <c r="AM212" s="1">
        <v>3</v>
      </c>
      <c r="AN212" s="1">
        <v>4</v>
      </c>
      <c r="AO212" s="1">
        <v>5</v>
      </c>
      <c r="AP212" s="1">
        <v>5</v>
      </c>
      <c r="AQ212" s="1">
        <v>5</v>
      </c>
      <c r="AR212" s="1">
        <v>4</v>
      </c>
      <c r="AS212" s="1">
        <v>4</v>
      </c>
      <c r="AT212" s="1">
        <v>5</v>
      </c>
      <c r="AU212" s="1">
        <v>4</v>
      </c>
      <c r="AV212" s="1">
        <v>2</v>
      </c>
      <c r="AW212" s="1">
        <v>3</v>
      </c>
      <c r="AX212" s="1">
        <v>5</v>
      </c>
      <c r="AY212" s="1">
        <v>5</v>
      </c>
      <c r="AZ212" s="1">
        <v>2</v>
      </c>
      <c r="BA212" s="1">
        <v>4</v>
      </c>
      <c r="BB212" s="1">
        <v>3</v>
      </c>
      <c r="BC212" s="1">
        <v>4</v>
      </c>
      <c r="BD212" s="1">
        <v>5</v>
      </c>
      <c r="BE212" s="1" t="s">
        <v>1779</v>
      </c>
      <c r="BF212" s="1" t="s">
        <v>1778</v>
      </c>
      <c r="BG212" s="1" t="s">
        <v>1780</v>
      </c>
      <c r="BH212" s="1" t="s">
        <v>1782</v>
      </c>
      <c r="BI212" s="1" t="s">
        <v>1783</v>
      </c>
      <c r="BJ212" s="1" t="s">
        <v>1781</v>
      </c>
      <c r="BK212" s="1" t="s">
        <v>151</v>
      </c>
      <c r="BL212" s="1" t="s">
        <v>931</v>
      </c>
      <c r="BM212" s="1" t="s">
        <v>151</v>
      </c>
      <c r="BN212" s="1" t="s">
        <v>151</v>
      </c>
      <c r="BO212" s="1" t="s">
        <v>151</v>
      </c>
      <c r="BP212" s="1" t="s">
        <v>931</v>
      </c>
      <c r="BQ212" s="1" t="s">
        <v>151</v>
      </c>
      <c r="BR212" s="1" t="s">
        <v>151</v>
      </c>
      <c r="BS212" s="1" t="s">
        <v>151</v>
      </c>
      <c r="BT212" s="1" t="s">
        <v>151</v>
      </c>
      <c r="BU212" s="1" t="s">
        <v>151</v>
      </c>
      <c r="BV212" s="1" t="s">
        <v>147</v>
      </c>
      <c r="BX212" s="1" t="s">
        <v>1495</v>
      </c>
      <c r="BY212" s="1" t="s">
        <v>163</v>
      </c>
      <c r="BZ212" s="1" t="s">
        <v>171</v>
      </c>
      <c r="CA212" s="1" t="s">
        <v>176</v>
      </c>
      <c r="CB212" s="1" t="s">
        <v>183</v>
      </c>
      <c r="CC212" s="1" t="s">
        <v>1983</v>
      </c>
      <c r="CD212" s="1" t="s">
        <v>202</v>
      </c>
      <c r="CE212" s="1" t="s">
        <v>317</v>
      </c>
      <c r="CF212" s="1" t="s">
        <v>208</v>
      </c>
      <c r="CG212" s="1" t="s">
        <v>214</v>
      </c>
    </row>
    <row r="213" spans="1:85" ht="12.75" x14ac:dyDescent="0.2">
      <c r="A213" s="14">
        <v>42012.399349340281</v>
      </c>
      <c r="B213" s="1">
        <v>5</v>
      </c>
      <c r="C213" s="1">
        <v>5</v>
      </c>
      <c r="D213" s="1">
        <v>5</v>
      </c>
      <c r="E213" s="1">
        <v>3</v>
      </c>
      <c r="F213" s="1">
        <v>5</v>
      </c>
      <c r="G213" s="1">
        <v>5</v>
      </c>
      <c r="H213" s="1">
        <v>5</v>
      </c>
      <c r="I213" s="1">
        <v>5</v>
      </c>
      <c r="J213" s="1">
        <v>3</v>
      </c>
      <c r="K213" s="1">
        <v>5</v>
      </c>
      <c r="L213" s="1">
        <v>3</v>
      </c>
      <c r="M213" s="1">
        <v>1</v>
      </c>
      <c r="N213" s="1">
        <v>5</v>
      </c>
      <c r="O213" s="1">
        <v>5</v>
      </c>
      <c r="P213" s="1">
        <v>5</v>
      </c>
      <c r="Q213" s="1">
        <v>4</v>
      </c>
      <c r="R213" s="1">
        <v>5</v>
      </c>
      <c r="S213" s="1">
        <v>5</v>
      </c>
      <c r="T213" s="1">
        <v>1</v>
      </c>
      <c r="U213" s="1">
        <v>3</v>
      </c>
      <c r="V213" s="1">
        <v>5</v>
      </c>
      <c r="W213" s="1">
        <v>4</v>
      </c>
      <c r="X213" s="1">
        <v>4</v>
      </c>
      <c r="Y213" s="1">
        <v>4</v>
      </c>
      <c r="Z213" s="1">
        <v>5</v>
      </c>
      <c r="AA213" s="1">
        <v>4</v>
      </c>
      <c r="AB213" s="1">
        <v>5</v>
      </c>
      <c r="AC213" s="1">
        <v>4</v>
      </c>
      <c r="AD213" s="1">
        <v>3</v>
      </c>
      <c r="AE213" s="1">
        <v>3</v>
      </c>
      <c r="AF213" s="1">
        <v>4</v>
      </c>
      <c r="AG213" s="1">
        <v>4</v>
      </c>
      <c r="AH213" s="1">
        <v>5</v>
      </c>
      <c r="AI213" s="1">
        <v>3</v>
      </c>
      <c r="AJ213" s="1">
        <v>5</v>
      </c>
      <c r="AK213" s="1">
        <v>5</v>
      </c>
      <c r="AL213" s="1">
        <v>5</v>
      </c>
      <c r="AM213" s="1">
        <v>3</v>
      </c>
      <c r="AN213" s="1">
        <v>5</v>
      </c>
      <c r="AO213" s="1">
        <v>5</v>
      </c>
      <c r="AP213" s="1">
        <v>5</v>
      </c>
      <c r="AQ213" s="1">
        <v>5</v>
      </c>
      <c r="AR213" s="1">
        <v>3</v>
      </c>
      <c r="AS213" s="1">
        <v>5</v>
      </c>
      <c r="AT213" s="1">
        <v>3</v>
      </c>
      <c r="AU213" s="1">
        <v>2</v>
      </c>
      <c r="AV213" s="1">
        <v>5</v>
      </c>
      <c r="AW213" s="1">
        <v>5</v>
      </c>
      <c r="AX213" s="1">
        <v>5</v>
      </c>
      <c r="AY213" s="1">
        <v>3</v>
      </c>
      <c r="AZ213" s="1">
        <v>5</v>
      </c>
      <c r="BA213" s="1">
        <v>5</v>
      </c>
      <c r="BB213" s="1">
        <v>3</v>
      </c>
      <c r="BC213" s="1">
        <v>4</v>
      </c>
      <c r="BD213" s="1">
        <v>5</v>
      </c>
      <c r="BE213" s="1" t="s">
        <v>1781</v>
      </c>
      <c r="BF213" s="1" t="s">
        <v>1778</v>
      </c>
      <c r="BG213" s="1" t="s">
        <v>1779</v>
      </c>
      <c r="BH213" s="1" t="s">
        <v>1782</v>
      </c>
      <c r="BI213" s="1" t="s">
        <v>1780</v>
      </c>
      <c r="BJ213" s="1" t="s">
        <v>1783</v>
      </c>
      <c r="BK213" s="1" t="s">
        <v>931</v>
      </c>
      <c r="BL213" s="1" t="s">
        <v>151</v>
      </c>
      <c r="BM213" s="1" t="s">
        <v>151</v>
      </c>
      <c r="BN213" s="1" t="s">
        <v>151</v>
      </c>
      <c r="BO213" s="1" t="s">
        <v>151</v>
      </c>
      <c r="BP213" s="1" t="s">
        <v>151</v>
      </c>
      <c r="BQ213" s="1" t="s">
        <v>151</v>
      </c>
      <c r="BR213" s="1" t="s">
        <v>151</v>
      </c>
      <c r="BS213" s="1" t="s">
        <v>151</v>
      </c>
      <c r="BT213" s="1" t="s">
        <v>151</v>
      </c>
      <c r="BU213" s="1" t="s">
        <v>145</v>
      </c>
      <c r="BY213" s="1" t="s">
        <v>162</v>
      </c>
      <c r="BZ213" s="1" t="s">
        <v>172</v>
      </c>
      <c r="CA213" s="1" t="s">
        <v>176</v>
      </c>
      <c r="CB213" s="1" t="s">
        <v>183</v>
      </c>
      <c r="CC213" s="1" t="s">
        <v>1984</v>
      </c>
      <c r="CD213" s="1" t="s">
        <v>192</v>
      </c>
      <c r="CE213" s="1" t="s">
        <v>155</v>
      </c>
      <c r="CF213" s="1" t="s">
        <v>208</v>
      </c>
      <c r="CG213" s="1" t="s">
        <v>214</v>
      </c>
    </row>
    <row r="214" spans="1:85" ht="12.75" x14ac:dyDescent="0.2">
      <c r="A214" s="14">
        <v>42012.403425810182</v>
      </c>
      <c r="B214" s="1">
        <v>1</v>
      </c>
      <c r="C214" s="1">
        <v>4</v>
      </c>
      <c r="D214" s="1">
        <v>1</v>
      </c>
      <c r="E214" s="1">
        <v>1</v>
      </c>
      <c r="F214" s="1">
        <v>5</v>
      </c>
      <c r="G214" s="1">
        <v>1</v>
      </c>
      <c r="H214" s="1">
        <v>1</v>
      </c>
      <c r="I214" s="1">
        <v>1</v>
      </c>
      <c r="J214" s="1">
        <v>5</v>
      </c>
      <c r="K214" s="1">
        <v>3</v>
      </c>
      <c r="L214" s="1">
        <v>5</v>
      </c>
      <c r="M214" s="1">
        <v>5</v>
      </c>
      <c r="N214" s="1">
        <v>4</v>
      </c>
      <c r="O214" s="1">
        <v>5</v>
      </c>
      <c r="P214" s="1">
        <v>1</v>
      </c>
      <c r="Q214" s="1">
        <v>4</v>
      </c>
      <c r="R214" s="1">
        <v>4</v>
      </c>
      <c r="S214" s="1">
        <v>1</v>
      </c>
      <c r="T214" s="1">
        <v>1</v>
      </c>
      <c r="U214" s="1">
        <v>1</v>
      </c>
      <c r="V214" s="1">
        <v>3</v>
      </c>
      <c r="W214" s="1">
        <v>2</v>
      </c>
      <c r="X214" s="1">
        <v>4</v>
      </c>
      <c r="Y214" s="1">
        <v>5</v>
      </c>
      <c r="Z214" s="1">
        <v>2</v>
      </c>
      <c r="AA214" s="1">
        <v>5</v>
      </c>
      <c r="AB214" s="1">
        <v>4</v>
      </c>
      <c r="AC214" s="1">
        <v>4</v>
      </c>
      <c r="AD214" s="1">
        <v>3</v>
      </c>
      <c r="AE214" s="1">
        <v>4</v>
      </c>
      <c r="AF214" s="1">
        <v>3</v>
      </c>
      <c r="AG214" s="1">
        <v>4</v>
      </c>
      <c r="AH214" s="1">
        <v>4</v>
      </c>
      <c r="AI214" s="1">
        <v>2</v>
      </c>
      <c r="AJ214" s="1">
        <v>1</v>
      </c>
      <c r="AK214" s="1">
        <v>5</v>
      </c>
      <c r="AL214" s="1">
        <v>2</v>
      </c>
      <c r="AM214" s="1">
        <v>3</v>
      </c>
      <c r="AN214" s="1">
        <v>5</v>
      </c>
      <c r="AO214" s="1">
        <v>1</v>
      </c>
      <c r="AP214" s="1">
        <v>3</v>
      </c>
      <c r="AQ214" s="1">
        <v>1</v>
      </c>
      <c r="AR214" s="1">
        <v>5</v>
      </c>
      <c r="AS214" s="1">
        <v>3</v>
      </c>
      <c r="AT214" s="1">
        <v>5</v>
      </c>
      <c r="AU214" s="1">
        <v>5</v>
      </c>
      <c r="AV214" s="1">
        <v>4</v>
      </c>
      <c r="AW214" s="1">
        <v>5</v>
      </c>
      <c r="AX214" s="1">
        <v>1</v>
      </c>
      <c r="AY214" s="1">
        <v>4</v>
      </c>
      <c r="AZ214" s="1">
        <v>4</v>
      </c>
      <c r="BA214" s="1">
        <v>3</v>
      </c>
      <c r="BB214" s="1">
        <v>1</v>
      </c>
      <c r="BC214" s="1">
        <v>1</v>
      </c>
      <c r="BD214" s="1">
        <v>2</v>
      </c>
      <c r="BE214" s="1" t="s">
        <v>1783</v>
      </c>
      <c r="BF214" s="1" t="s">
        <v>1778</v>
      </c>
      <c r="BG214" s="1" t="s">
        <v>1781</v>
      </c>
      <c r="BH214" s="1" t="s">
        <v>1782</v>
      </c>
      <c r="BI214" s="1" t="s">
        <v>1779</v>
      </c>
      <c r="BJ214" s="1" t="s">
        <v>1780</v>
      </c>
      <c r="BK214" s="1" t="s">
        <v>151</v>
      </c>
      <c r="BL214" s="1" t="s">
        <v>931</v>
      </c>
      <c r="BM214" s="1" t="s">
        <v>151</v>
      </c>
      <c r="BN214" s="1" t="s">
        <v>151</v>
      </c>
      <c r="BO214" s="1" t="s">
        <v>151</v>
      </c>
      <c r="BP214" s="1" t="s">
        <v>931</v>
      </c>
      <c r="BQ214" s="1" t="s">
        <v>1485</v>
      </c>
      <c r="BR214" s="1" t="s">
        <v>931</v>
      </c>
      <c r="BS214" s="1" t="s">
        <v>931</v>
      </c>
      <c r="BT214" s="1" t="s">
        <v>5</v>
      </c>
      <c r="BU214" s="1" t="s">
        <v>151</v>
      </c>
      <c r="BV214" s="1" t="s">
        <v>150</v>
      </c>
      <c r="BW214" s="1" t="s">
        <v>1565</v>
      </c>
      <c r="BX214" s="1" t="s">
        <v>1495</v>
      </c>
      <c r="BY214" s="1" t="s">
        <v>162</v>
      </c>
      <c r="BZ214" s="1" t="s">
        <v>170</v>
      </c>
      <c r="CA214" s="1" t="s">
        <v>176</v>
      </c>
      <c r="CB214" s="1" t="s">
        <v>183</v>
      </c>
      <c r="CC214" s="1" t="s">
        <v>1985</v>
      </c>
      <c r="CD214" s="1" t="s">
        <v>202</v>
      </c>
      <c r="CE214" s="1" t="s">
        <v>1986</v>
      </c>
      <c r="CF214" s="1" t="s">
        <v>208</v>
      </c>
      <c r="CG214" s="1" t="s">
        <v>214</v>
      </c>
    </row>
    <row r="215" spans="1:85" ht="12.75" x14ac:dyDescent="0.2">
      <c r="A215" s="14">
        <v>42012.536091828697</v>
      </c>
      <c r="B215" s="1">
        <v>2</v>
      </c>
      <c r="C215" s="1">
        <v>5</v>
      </c>
      <c r="D215" s="1">
        <v>5</v>
      </c>
      <c r="E215" s="1">
        <v>1</v>
      </c>
      <c r="F215" s="1">
        <v>5</v>
      </c>
      <c r="G215" s="1">
        <v>3</v>
      </c>
      <c r="H215" s="1">
        <v>4</v>
      </c>
      <c r="I215" s="1">
        <v>5</v>
      </c>
      <c r="J215" s="1">
        <v>1</v>
      </c>
      <c r="K215" s="1">
        <v>2</v>
      </c>
      <c r="L215" s="1">
        <v>3</v>
      </c>
      <c r="M215" s="1">
        <v>3</v>
      </c>
      <c r="N215" s="1">
        <v>1</v>
      </c>
      <c r="O215" s="1">
        <v>3</v>
      </c>
      <c r="P215" s="1">
        <v>5</v>
      </c>
      <c r="Q215" s="1">
        <v>3</v>
      </c>
      <c r="R215" s="1">
        <v>2</v>
      </c>
      <c r="S215" s="1">
        <v>5</v>
      </c>
      <c r="T215" s="1">
        <v>3</v>
      </c>
      <c r="U215" s="1">
        <v>1</v>
      </c>
      <c r="V215" s="1">
        <v>5</v>
      </c>
      <c r="W215" s="1">
        <v>5</v>
      </c>
      <c r="X215" s="1">
        <v>3</v>
      </c>
      <c r="Y215" s="1">
        <v>4</v>
      </c>
      <c r="Z215" s="1">
        <v>4</v>
      </c>
      <c r="AA215" s="1">
        <v>5</v>
      </c>
      <c r="AB215" s="1">
        <v>4</v>
      </c>
      <c r="AC215" s="1">
        <v>5</v>
      </c>
      <c r="AD215" s="1">
        <v>3</v>
      </c>
      <c r="AE215" s="1">
        <v>3</v>
      </c>
      <c r="AF215" s="1">
        <v>5</v>
      </c>
      <c r="AG215" s="1">
        <v>4</v>
      </c>
      <c r="AH215" s="1">
        <v>4</v>
      </c>
      <c r="AI215" s="1">
        <v>3</v>
      </c>
      <c r="AJ215" s="1">
        <v>3</v>
      </c>
      <c r="AK215" s="1">
        <v>5</v>
      </c>
      <c r="AL215" s="1">
        <v>5</v>
      </c>
      <c r="AM215" s="1">
        <v>2</v>
      </c>
      <c r="AN215" s="1">
        <v>5</v>
      </c>
      <c r="AO215" s="1">
        <v>4</v>
      </c>
      <c r="AP215" s="1">
        <v>4</v>
      </c>
      <c r="AQ215" s="1">
        <v>4</v>
      </c>
      <c r="AR215" s="1">
        <v>1</v>
      </c>
      <c r="AS215" s="1">
        <v>2</v>
      </c>
      <c r="AT215" s="1">
        <v>2</v>
      </c>
      <c r="AU215" s="1">
        <v>2</v>
      </c>
      <c r="AV215" s="1">
        <v>2</v>
      </c>
      <c r="AW215" s="1">
        <v>3</v>
      </c>
      <c r="AX215" s="1">
        <v>4</v>
      </c>
      <c r="AY215" s="1">
        <v>3</v>
      </c>
      <c r="AZ215" s="1">
        <v>2</v>
      </c>
      <c r="BA215" s="1">
        <v>5</v>
      </c>
      <c r="BB215" s="1">
        <v>2</v>
      </c>
      <c r="BC215" s="1">
        <v>2</v>
      </c>
      <c r="BD215" s="1">
        <v>5</v>
      </c>
      <c r="BE215" s="1" t="s">
        <v>1781</v>
      </c>
      <c r="BF215" s="1" t="s">
        <v>1778</v>
      </c>
      <c r="BG215" s="1" t="s">
        <v>1780</v>
      </c>
      <c r="BH215" s="1" t="s">
        <v>1782</v>
      </c>
      <c r="BI215" s="1" t="s">
        <v>1783</v>
      </c>
      <c r="BJ215" s="1" t="s">
        <v>1779</v>
      </c>
      <c r="BK215" s="1" t="s">
        <v>151</v>
      </c>
      <c r="BL215" s="1" t="s">
        <v>151</v>
      </c>
      <c r="BM215" s="1" t="s">
        <v>151</v>
      </c>
      <c r="BN215" s="1" t="s">
        <v>151</v>
      </c>
      <c r="BO215" s="1" t="s">
        <v>151</v>
      </c>
      <c r="BP215" s="1" t="s">
        <v>151</v>
      </c>
      <c r="BQ215" s="1" t="s">
        <v>151</v>
      </c>
      <c r="BR215" s="1" t="s">
        <v>151</v>
      </c>
      <c r="BS215" s="1" t="s">
        <v>151</v>
      </c>
      <c r="BT215" s="1" t="s">
        <v>151</v>
      </c>
      <c r="BU215" s="1" t="s">
        <v>151</v>
      </c>
      <c r="BV215" s="1" t="s">
        <v>150</v>
      </c>
      <c r="BW215" s="1" t="s">
        <v>1488</v>
      </c>
      <c r="BX215" s="1" t="s">
        <v>1495</v>
      </c>
      <c r="BY215" s="1" t="s">
        <v>162</v>
      </c>
      <c r="BZ215" s="1" t="s">
        <v>169</v>
      </c>
      <c r="CA215" s="1" t="s">
        <v>176</v>
      </c>
      <c r="CB215" s="1" t="s">
        <v>183</v>
      </c>
      <c r="CC215" s="1" t="s">
        <v>1987</v>
      </c>
      <c r="CD215" s="1" t="s">
        <v>1988</v>
      </c>
      <c r="CE215" s="1" t="s">
        <v>1731</v>
      </c>
      <c r="CF215" s="1" t="s">
        <v>208</v>
      </c>
      <c r="CG215" s="1" t="s">
        <v>214</v>
      </c>
    </row>
    <row r="216" spans="1:85" ht="12.75" x14ac:dyDescent="0.2">
      <c r="A216" s="14">
        <v>42012.724610694444</v>
      </c>
      <c r="B216" s="1">
        <v>3</v>
      </c>
      <c r="C216" s="1">
        <v>1</v>
      </c>
      <c r="D216" s="1">
        <v>2</v>
      </c>
      <c r="E216" s="1">
        <v>2</v>
      </c>
      <c r="F216" s="1">
        <v>3</v>
      </c>
      <c r="G216" s="1">
        <v>1</v>
      </c>
      <c r="H216" s="1">
        <v>4</v>
      </c>
      <c r="I216" s="1">
        <v>4</v>
      </c>
      <c r="J216" s="1">
        <v>3</v>
      </c>
      <c r="K216" s="1">
        <v>4</v>
      </c>
      <c r="L216" s="1">
        <v>3</v>
      </c>
      <c r="M216" s="1">
        <v>3</v>
      </c>
      <c r="N216" s="1">
        <v>2</v>
      </c>
      <c r="O216" s="1">
        <v>2</v>
      </c>
      <c r="P216" s="1">
        <v>4</v>
      </c>
      <c r="Q216" s="1">
        <v>5</v>
      </c>
      <c r="R216" s="1">
        <v>3</v>
      </c>
      <c r="S216" s="1">
        <v>4</v>
      </c>
      <c r="T216" s="1">
        <v>2</v>
      </c>
      <c r="U216" s="1">
        <v>5</v>
      </c>
      <c r="V216" s="1">
        <v>2</v>
      </c>
      <c r="W216" s="1" t="s">
        <v>5</v>
      </c>
      <c r="X216" s="1">
        <v>3</v>
      </c>
      <c r="Y216" s="1" t="s">
        <v>5</v>
      </c>
      <c r="Z216" s="1">
        <v>3</v>
      </c>
      <c r="AA216" s="1">
        <v>3</v>
      </c>
      <c r="AB216" s="1">
        <v>1</v>
      </c>
      <c r="AC216" s="1">
        <v>3</v>
      </c>
      <c r="AD216" s="1">
        <v>2</v>
      </c>
      <c r="AE216" s="1" t="s">
        <v>5</v>
      </c>
      <c r="AF216" s="1">
        <v>2</v>
      </c>
      <c r="AG216" s="1">
        <v>4</v>
      </c>
      <c r="AH216" s="1">
        <v>3</v>
      </c>
      <c r="AI216" s="1">
        <v>3</v>
      </c>
      <c r="AJ216" s="1">
        <v>3</v>
      </c>
      <c r="AK216" s="1">
        <v>2</v>
      </c>
      <c r="AL216" s="1">
        <v>3</v>
      </c>
      <c r="AM216" s="1">
        <v>3</v>
      </c>
      <c r="AN216" s="1">
        <v>4</v>
      </c>
      <c r="AO216" s="1">
        <v>1</v>
      </c>
      <c r="AP216" s="1">
        <v>4</v>
      </c>
      <c r="AQ216" s="1">
        <v>3</v>
      </c>
      <c r="AR216" s="1">
        <v>2</v>
      </c>
      <c r="AS216" s="1">
        <v>5</v>
      </c>
      <c r="AT216" s="1">
        <v>4</v>
      </c>
      <c r="AU216" s="1">
        <v>3</v>
      </c>
      <c r="AV216" s="1">
        <v>2</v>
      </c>
      <c r="AW216" s="1">
        <v>3</v>
      </c>
      <c r="AX216" s="1">
        <v>3</v>
      </c>
      <c r="AY216" s="1">
        <v>5</v>
      </c>
      <c r="AZ216" s="1">
        <v>3</v>
      </c>
      <c r="BA216" s="1">
        <v>4</v>
      </c>
      <c r="BB216" s="1">
        <v>3</v>
      </c>
      <c r="BC216" s="1">
        <v>5</v>
      </c>
      <c r="BD216" s="1">
        <v>2</v>
      </c>
      <c r="BE216" s="1" t="s">
        <v>1781</v>
      </c>
      <c r="BF216" s="1" t="s">
        <v>1782</v>
      </c>
      <c r="BG216" s="1" t="s">
        <v>1780</v>
      </c>
      <c r="BH216" s="1" t="s">
        <v>1779</v>
      </c>
      <c r="BI216" s="1" t="s">
        <v>1778</v>
      </c>
      <c r="BJ216" s="1" t="s">
        <v>1783</v>
      </c>
      <c r="BK216" s="1" t="s">
        <v>1785</v>
      </c>
      <c r="BL216" s="1" t="s">
        <v>1785</v>
      </c>
      <c r="BM216" s="1" t="s">
        <v>151</v>
      </c>
      <c r="BN216" s="1" t="s">
        <v>151</v>
      </c>
      <c r="BO216" s="1" t="s">
        <v>151</v>
      </c>
      <c r="BP216" s="1" t="s">
        <v>151</v>
      </c>
      <c r="BQ216" s="1" t="s">
        <v>1485</v>
      </c>
      <c r="BR216" s="1" t="s">
        <v>1485</v>
      </c>
      <c r="BS216" s="1" t="s">
        <v>1785</v>
      </c>
      <c r="BT216" s="1" t="s">
        <v>1485</v>
      </c>
      <c r="BU216" s="1" t="s">
        <v>151</v>
      </c>
      <c r="BV216" s="1" t="s">
        <v>146</v>
      </c>
      <c r="BW216" s="1" t="s">
        <v>1634</v>
      </c>
      <c r="BX216" s="1" t="s">
        <v>1989</v>
      </c>
      <c r="BY216" s="1" t="s">
        <v>163</v>
      </c>
      <c r="BZ216" s="1" t="s">
        <v>171</v>
      </c>
      <c r="CA216" s="1" t="s">
        <v>176</v>
      </c>
      <c r="CB216" s="1" t="s">
        <v>185</v>
      </c>
      <c r="CC216" s="1" t="s">
        <v>1990</v>
      </c>
      <c r="CD216" s="1" t="s">
        <v>202</v>
      </c>
      <c r="CE216" s="1" t="s">
        <v>1855</v>
      </c>
      <c r="CF216" s="1" t="s">
        <v>1991</v>
      </c>
      <c r="CG216" s="1" t="s">
        <v>217</v>
      </c>
    </row>
    <row r="217" spans="1:85" ht="12.75" x14ac:dyDescent="0.2">
      <c r="A217" s="14">
        <v>42012.768673275459</v>
      </c>
      <c r="B217" s="1">
        <v>1</v>
      </c>
      <c r="C217" s="1">
        <v>4</v>
      </c>
      <c r="D217" s="1">
        <v>1</v>
      </c>
      <c r="E217" s="1">
        <v>1</v>
      </c>
      <c r="F217" s="1">
        <v>2</v>
      </c>
      <c r="G217" s="1">
        <v>1</v>
      </c>
      <c r="H217" s="1">
        <v>2</v>
      </c>
      <c r="I217" s="1">
        <v>2</v>
      </c>
      <c r="J217" s="1">
        <v>1</v>
      </c>
      <c r="K217" s="1">
        <v>1</v>
      </c>
      <c r="L217" s="1">
        <v>1</v>
      </c>
      <c r="M217" s="1">
        <v>1</v>
      </c>
      <c r="N217" s="1">
        <v>1</v>
      </c>
      <c r="O217" s="1">
        <v>3</v>
      </c>
      <c r="P217" s="1">
        <v>1</v>
      </c>
      <c r="Q217" s="1">
        <v>3</v>
      </c>
      <c r="R217" s="1">
        <v>2</v>
      </c>
      <c r="S217" s="1">
        <v>1</v>
      </c>
      <c r="T217" s="1">
        <v>1</v>
      </c>
      <c r="U217" s="1">
        <v>1</v>
      </c>
      <c r="V217" s="1">
        <v>2</v>
      </c>
      <c r="W217" s="1">
        <v>2</v>
      </c>
      <c r="X217" s="1">
        <v>1</v>
      </c>
      <c r="Y217" s="1">
        <v>2</v>
      </c>
      <c r="Z217" s="1">
        <v>3</v>
      </c>
      <c r="AA217" s="1">
        <v>2</v>
      </c>
      <c r="AB217" s="1">
        <v>3</v>
      </c>
      <c r="AC217" s="1">
        <v>3</v>
      </c>
      <c r="AD217" s="1">
        <v>3</v>
      </c>
      <c r="AE217" s="1">
        <v>3</v>
      </c>
      <c r="AF217" s="1">
        <v>4</v>
      </c>
      <c r="AG217" s="1">
        <v>3</v>
      </c>
      <c r="AH217" s="1">
        <v>4</v>
      </c>
      <c r="AI217" s="1">
        <v>4</v>
      </c>
      <c r="AJ217" s="1">
        <v>1</v>
      </c>
      <c r="AK217" s="1">
        <v>3</v>
      </c>
      <c r="AL217" s="1">
        <v>1</v>
      </c>
      <c r="AM217" s="1">
        <v>1</v>
      </c>
      <c r="AN217" s="1">
        <v>1</v>
      </c>
      <c r="AO217" s="1">
        <v>2</v>
      </c>
      <c r="AP217" s="1">
        <v>2</v>
      </c>
      <c r="AQ217" s="1">
        <v>3</v>
      </c>
      <c r="AR217" s="1">
        <v>1</v>
      </c>
      <c r="AS217" s="1">
        <v>1</v>
      </c>
      <c r="AT217" s="1">
        <v>1</v>
      </c>
      <c r="AU217" s="1">
        <v>1</v>
      </c>
      <c r="AV217" s="1">
        <v>1</v>
      </c>
      <c r="AW217" s="1">
        <v>3</v>
      </c>
      <c r="AX217" s="1">
        <v>1</v>
      </c>
      <c r="AY217" s="1">
        <v>1</v>
      </c>
      <c r="AZ217" s="1">
        <v>3</v>
      </c>
      <c r="BA217" s="1">
        <v>1</v>
      </c>
      <c r="BB217" s="1">
        <v>1</v>
      </c>
      <c r="BC217" s="1">
        <v>1</v>
      </c>
      <c r="BD217" s="1">
        <v>2</v>
      </c>
      <c r="BE217" s="1" t="s">
        <v>1778</v>
      </c>
      <c r="BF217" s="1" t="s">
        <v>1780</v>
      </c>
      <c r="BG217" s="1" t="s">
        <v>1779</v>
      </c>
      <c r="BH217" s="1" t="s">
        <v>1783</v>
      </c>
      <c r="BI217" s="1" t="s">
        <v>1781</v>
      </c>
      <c r="BJ217" s="1" t="s">
        <v>1782</v>
      </c>
      <c r="BK217" s="1" t="s">
        <v>1785</v>
      </c>
      <c r="BL217" s="1" t="s">
        <v>931</v>
      </c>
      <c r="BM217" s="1" t="s">
        <v>931</v>
      </c>
      <c r="BN217" s="1" t="s">
        <v>1785</v>
      </c>
      <c r="BO217" s="1" t="s">
        <v>151</v>
      </c>
      <c r="BP217" s="1" t="s">
        <v>931</v>
      </c>
      <c r="BQ217" s="1" t="s">
        <v>931</v>
      </c>
      <c r="BR217" s="1" t="s">
        <v>931</v>
      </c>
      <c r="BS217" s="1" t="s">
        <v>151</v>
      </c>
      <c r="BT217" s="1" t="s">
        <v>151</v>
      </c>
      <c r="BU217" s="1" t="s">
        <v>151</v>
      </c>
      <c r="BV217" s="1" t="s">
        <v>1486</v>
      </c>
      <c r="BX217" s="1" t="s">
        <v>1495</v>
      </c>
      <c r="BY217" s="1" t="s">
        <v>163</v>
      </c>
      <c r="BZ217" s="1" t="s">
        <v>171</v>
      </c>
      <c r="CA217" s="1" t="s">
        <v>176</v>
      </c>
      <c r="CB217" s="1" t="s">
        <v>183</v>
      </c>
      <c r="CC217" s="1" t="s">
        <v>1129</v>
      </c>
      <c r="CD217" s="1" t="s">
        <v>192</v>
      </c>
      <c r="CE217" s="1" t="s">
        <v>651</v>
      </c>
      <c r="CF217" s="1" t="s">
        <v>208</v>
      </c>
      <c r="CG217" s="1" t="s">
        <v>214</v>
      </c>
    </row>
    <row r="218" spans="1:85" ht="12.75" x14ac:dyDescent="0.2">
      <c r="A218" s="14">
        <v>42012.80495479166</v>
      </c>
      <c r="B218" s="1">
        <v>2</v>
      </c>
      <c r="C218" s="1">
        <v>4</v>
      </c>
      <c r="D218" s="1">
        <v>4</v>
      </c>
      <c r="E218" s="1">
        <v>4</v>
      </c>
      <c r="F218" s="1">
        <v>4</v>
      </c>
      <c r="G218" s="1">
        <v>4</v>
      </c>
      <c r="H218" s="1">
        <v>3</v>
      </c>
      <c r="I218" s="1">
        <v>3</v>
      </c>
      <c r="J218" s="1">
        <v>3</v>
      </c>
      <c r="K218" s="1">
        <v>3</v>
      </c>
      <c r="L218" s="1">
        <v>4</v>
      </c>
      <c r="M218" s="1">
        <v>4</v>
      </c>
      <c r="N218" s="1">
        <v>3</v>
      </c>
      <c r="O218" s="1">
        <v>4</v>
      </c>
      <c r="P218" s="1">
        <v>4</v>
      </c>
      <c r="Q218" s="1">
        <v>3</v>
      </c>
      <c r="R218" s="1">
        <v>4</v>
      </c>
      <c r="S218" s="1">
        <v>5</v>
      </c>
      <c r="T218" s="1">
        <v>2</v>
      </c>
      <c r="U218" s="1">
        <v>4</v>
      </c>
      <c r="V218" s="1">
        <v>5</v>
      </c>
      <c r="W218" s="1">
        <v>4</v>
      </c>
      <c r="X218" s="1">
        <v>1</v>
      </c>
      <c r="Y218" s="1">
        <v>2</v>
      </c>
      <c r="Z218" s="1">
        <v>2</v>
      </c>
      <c r="AA218" s="1">
        <v>3</v>
      </c>
      <c r="AB218" s="1">
        <v>2</v>
      </c>
      <c r="AC218" s="1">
        <v>3</v>
      </c>
      <c r="AD218" s="1">
        <v>3</v>
      </c>
      <c r="AE218" s="1">
        <v>3</v>
      </c>
      <c r="AF218" s="1">
        <v>4</v>
      </c>
      <c r="AG218" s="1">
        <v>3</v>
      </c>
      <c r="AH218" s="1">
        <v>3</v>
      </c>
      <c r="AI218" s="1">
        <v>4</v>
      </c>
      <c r="AJ218" s="1">
        <v>3</v>
      </c>
      <c r="AK218" s="1">
        <v>3</v>
      </c>
      <c r="AL218" s="1">
        <v>4</v>
      </c>
      <c r="AM218" s="1">
        <v>3</v>
      </c>
      <c r="AN218" s="1">
        <v>4</v>
      </c>
      <c r="AO218" s="1">
        <v>3</v>
      </c>
      <c r="AP218" s="1">
        <v>3</v>
      </c>
      <c r="AQ218" s="1">
        <v>2</v>
      </c>
      <c r="AR218" s="1">
        <v>3</v>
      </c>
      <c r="AS218" s="1">
        <v>3</v>
      </c>
      <c r="AT218" s="1">
        <v>4</v>
      </c>
      <c r="AU218" s="1">
        <v>3</v>
      </c>
      <c r="AV218" s="1">
        <v>3</v>
      </c>
      <c r="AW218" s="1">
        <v>4</v>
      </c>
      <c r="AX218" s="1">
        <v>4</v>
      </c>
      <c r="AY218" s="1">
        <v>3</v>
      </c>
      <c r="AZ218" s="1">
        <v>4</v>
      </c>
      <c r="BA218" s="1">
        <v>4</v>
      </c>
      <c r="BB218" s="1">
        <v>2</v>
      </c>
      <c r="BC218" s="1">
        <v>3</v>
      </c>
      <c r="BD218" s="1">
        <v>5</v>
      </c>
      <c r="BE218" s="1" t="s">
        <v>1781</v>
      </c>
      <c r="BF218" s="1" t="s">
        <v>1780</v>
      </c>
      <c r="BG218" s="1" t="s">
        <v>1780</v>
      </c>
      <c r="BH218" s="1" t="s">
        <v>1782</v>
      </c>
      <c r="BI218" s="1" t="s">
        <v>1778</v>
      </c>
      <c r="BJ218" s="1" t="s">
        <v>1783</v>
      </c>
      <c r="BK218" s="1" t="s">
        <v>1785</v>
      </c>
      <c r="BL218" s="1" t="s">
        <v>151</v>
      </c>
      <c r="BM218" s="1" t="s">
        <v>151</v>
      </c>
      <c r="BN218" s="1" t="s">
        <v>151</v>
      </c>
      <c r="BO218" s="1" t="s">
        <v>1785</v>
      </c>
      <c r="BP218" s="1" t="s">
        <v>931</v>
      </c>
      <c r="BQ218" s="1" t="s">
        <v>931</v>
      </c>
      <c r="BR218" s="1" t="s">
        <v>1785</v>
      </c>
      <c r="BS218" s="1" t="s">
        <v>5</v>
      </c>
      <c r="BT218" s="1" t="s">
        <v>5</v>
      </c>
      <c r="BU218" s="1" t="s">
        <v>151</v>
      </c>
      <c r="BV218" s="1" t="s">
        <v>1486</v>
      </c>
      <c r="BW218" s="1" t="s">
        <v>1492</v>
      </c>
      <c r="BX218" s="1" t="s">
        <v>1495</v>
      </c>
      <c r="BY218" s="1" t="s">
        <v>163</v>
      </c>
      <c r="BZ218" s="1" t="s">
        <v>172</v>
      </c>
      <c r="CA218" s="1" t="s">
        <v>739</v>
      </c>
      <c r="CB218" s="1" t="s">
        <v>183</v>
      </c>
      <c r="CC218" s="1" t="s">
        <v>1081</v>
      </c>
      <c r="CD218" s="1" t="s">
        <v>202</v>
      </c>
      <c r="CE218" s="1" t="s">
        <v>714</v>
      </c>
      <c r="CF218" s="1" t="s">
        <v>208</v>
      </c>
      <c r="CG218" s="1" t="s">
        <v>214</v>
      </c>
    </row>
    <row r="219" spans="1:85" ht="12.75" x14ac:dyDescent="0.2">
      <c r="A219" s="14">
        <v>42013.43769421296</v>
      </c>
      <c r="B219" s="1">
        <v>4</v>
      </c>
      <c r="C219" s="1">
        <v>5</v>
      </c>
      <c r="D219" s="1">
        <v>4</v>
      </c>
      <c r="E219" s="1">
        <v>4</v>
      </c>
      <c r="F219" s="1">
        <v>5</v>
      </c>
      <c r="G219" s="1">
        <v>3</v>
      </c>
      <c r="H219" s="1">
        <v>4</v>
      </c>
      <c r="I219" s="1">
        <v>5</v>
      </c>
      <c r="J219" s="1">
        <v>5</v>
      </c>
      <c r="K219" s="1">
        <v>2</v>
      </c>
      <c r="L219" s="1">
        <v>3</v>
      </c>
      <c r="M219" s="1">
        <v>4</v>
      </c>
      <c r="N219" s="1">
        <v>3</v>
      </c>
      <c r="O219" s="1">
        <v>4</v>
      </c>
      <c r="P219" s="1">
        <v>5</v>
      </c>
      <c r="Q219" s="1">
        <v>1</v>
      </c>
      <c r="R219" s="1">
        <v>3</v>
      </c>
      <c r="S219" s="1">
        <v>5</v>
      </c>
      <c r="T219" s="1">
        <v>2</v>
      </c>
      <c r="U219" s="1">
        <v>4</v>
      </c>
      <c r="V219" s="1">
        <v>5</v>
      </c>
      <c r="W219" s="1">
        <v>5</v>
      </c>
      <c r="X219" s="1">
        <v>5</v>
      </c>
      <c r="Y219" s="1">
        <v>5</v>
      </c>
      <c r="Z219" s="1">
        <v>5</v>
      </c>
      <c r="AA219" s="1">
        <v>5</v>
      </c>
      <c r="AB219" s="1">
        <v>5</v>
      </c>
      <c r="AC219" s="1">
        <v>5</v>
      </c>
      <c r="AD219" s="1">
        <v>5</v>
      </c>
      <c r="AE219" s="1">
        <v>5</v>
      </c>
      <c r="AF219" s="1">
        <v>5</v>
      </c>
      <c r="AG219" s="1">
        <v>5</v>
      </c>
      <c r="AH219" s="1">
        <v>5</v>
      </c>
      <c r="AI219" s="1">
        <v>5</v>
      </c>
      <c r="AJ219" s="1">
        <v>4</v>
      </c>
      <c r="AK219" s="1">
        <v>5</v>
      </c>
      <c r="AL219" s="1">
        <v>5</v>
      </c>
      <c r="AM219" s="1">
        <v>2</v>
      </c>
      <c r="AN219" s="1">
        <v>5</v>
      </c>
      <c r="AO219" s="1">
        <v>4</v>
      </c>
      <c r="AP219" s="1">
        <v>3</v>
      </c>
      <c r="AQ219" s="1">
        <v>5</v>
      </c>
      <c r="AR219" s="1">
        <v>2</v>
      </c>
      <c r="AS219" s="1">
        <v>4</v>
      </c>
      <c r="AT219" s="1">
        <v>1</v>
      </c>
      <c r="AU219" s="1">
        <v>3</v>
      </c>
      <c r="AV219" s="1">
        <v>2</v>
      </c>
      <c r="AW219" s="1">
        <v>4</v>
      </c>
      <c r="AX219" s="1">
        <v>5</v>
      </c>
      <c r="AY219" s="1">
        <v>2</v>
      </c>
      <c r="AZ219" s="1">
        <v>3</v>
      </c>
      <c r="BA219" s="1">
        <v>4</v>
      </c>
      <c r="BB219" s="1">
        <v>2</v>
      </c>
      <c r="BC219" s="1">
        <v>2</v>
      </c>
      <c r="BD219" s="1">
        <v>5</v>
      </c>
      <c r="BE219" s="1" t="s">
        <v>1778</v>
      </c>
      <c r="BF219" s="1" t="s">
        <v>1780</v>
      </c>
      <c r="BG219" s="1" t="s">
        <v>1779</v>
      </c>
      <c r="BH219" s="1" t="s">
        <v>1782</v>
      </c>
      <c r="BI219" s="1" t="s">
        <v>1781</v>
      </c>
      <c r="BJ219" s="1" t="s">
        <v>1783</v>
      </c>
      <c r="BK219" s="1" t="s">
        <v>1785</v>
      </c>
      <c r="BL219" s="1" t="s">
        <v>1785</v>
      </c>
      <c r="BM219" s="1" t="s">
        <v>1785</v>
      </c>
      <c r="BN219" s="1" t="s">
        <v>1785</v>
      </c>
      <c r="BO219" s="1" t="s">
        <v>151</v>
      </c>
      <c r="BP219" s="1" t="s">
        <v>1785</v>
      </c>
      <c r="BQ219" s="1" t="s">
        <v>931</v>
      </c>
      <c r="BR219" s="1" t="s">
        <v>1785</v>
      </c>
      <c r="BS219" s="1" t="s">
        <v>1785</v>
      </c>
      <c r="BT219" s="1" t="s">
        <v>1785</v>
      </c>
      <c r="BU219" s="1" t="s">
        <v>151</v>
      </c>
      <c r="BV219" s="1" t="s">
        <v>147</v>
      </c>
      <c r="BX219" s="1" t="s">
        <v>1495</v>
      </c>
      <c r="BY219" s="1" t="s">
        <v>163</v>
      </c>
      <c r="BZ219" s="1" t="s">
        <v>169</v>
      </c>
      <c r="CA219" s="1" t="s">
        <v>176</v>
      </c>
      <c r="CB219" s="1" t="s">
        <v>183</v>
      </c>
      <c r="CC219" s="1" t="s">
        <v>345</v>
      </c>
      <c r="CD219" s="1" t="s">
        <v>204</v>
      </c>
      <c r="CE219" s="1" t="s">
        <v>362</v>
      </c>
      <c r="CF219" s="1" t="s">
        <v>208</v>
      </c>
      <c r="CG219" s="1" t="s">
        <v>214</v>
      </c>
    </row>
    <row r="220" spans="1:85" ht="12.75" x14ac:dyDescent="0.2">
      <c r="A220" s="14">
        <v>42013.445790578706</v>
      </c>
      <c r="B220" s="1">
        <v>4</v>
      </c>
      <c r="C220" s="1">
        <v>5</v>
      </c>
      <c r="D220" s="1">
        <v>1</v>
      </c>
      <c r="E220" s="1">
        <v>1</v>
      </c>
      <c r="F220" s="1">
        <v>3</v>
      </c>
      <c r="G220" s="1">
        <v>5</v>
      </c>
      <c r="H220" s="1">
        <v>3</v>
      </c>
      <c r="I220" s="1">
        <v>3</v>
      </c>
      <c r="J220" s="1">
        <v>2</v>
      </c>
      <c r="K220" s="1">
        <v>1</v>
      </c>
      <c r="L220" s="1">
        <v>2</v>
      </c>
      <c r="M220" s="1">
        <v>4</v>
      </c>
      <c r="N220" s="1">
        <v>3</v>
      </c>
      <c r="O220" s="1">
        <v>3</v>
      </c>
      <c r="P220" s="1">
        <v>3</v>
      </c>
      <c r="Q220" s="1">
        <v>4</v>
      </c>
      <c r="R220" s="1">
        <v>3</v>
      </c>
      <c r="S220" s="1">
        <v>5</v>
      </c>
      <c r="T220" s="1">
        <v>1</v>
      </c>
      <c r="U220" s="1">
        <v>1</v>
      </c>
      <c r="V220" s="1">
        <v>5</v>
      </c>
      <c r="W220" s="1">
        <v>1</v>
      </c>
      <c r="X220" s="1">
        <v>2</v>
      </c>
      <c r="Y220" s="1">
        <v>4</v>
      </c>
      <c r="Z220" s="1">
        <v>1</v>
      </c>
      <c r="AA220" s="1">
        <v>4</v>
      </c>
      <c r="AB220" s="1">
        <v>2</v>
      </c>
      <c r="AC220" s="1">
        <v>4</v>
      </c>
      <c r="AD220" s="1">
        <v>4</v>
      </c>
      <c r="AE220" s="1">
        <v>4</v>
      </c>
      <c r="AF220" s="1">
        <v>3</v>
      </c>
      <c r="AG220" s="1">
        <v>4</v>
      </c>
      <c r="AH220" s="1">
        <v>5</v>
      </c>
      <c r="AI220" s="1">
        <v>4</v>
      </c>
      <c r="AJ220" s="1">
        <v>3</v>
      </c>
      <c r="AK220" s="1">
        <v>5</v>
      </c>
      <c r="AL220" s="1">
        <v>1</v>
      </c>
      <c r="AM220" s="1">
        <v>1</v>
      </c>
      <c r="AN220" s="1">
        <v>3</v>
      </c>
      <c r="AO220" s="1">
        <v>5</v>
      </c>
      <c r="AP220" s="1">
        <v>3</v>
      </c>
      <c r="AQ220" s="1">
        <v>3</v>
      </c>
      <c r="AR220" s="1">
        <v>3</v>
      </c>
      <c r="AS220" s="1">
        <v>1</v>
      </c>
      <c r="AT220" s="1">
        <v>2</v>
      </c>
      <c r="AU220" s="1">
        <v>3</v>
      </c>
      <c r="AV220" s="1">
        <v>3</v>
      </c>
      <c r="AW220" s="1">
        <v>3</v>
      </c>
      <c r="AX220" s="1">
        <v>3</v>
      </c>
      <c r="AY220" s="1">
        <v>4</v>
      </c>
      <c r="AZ220" s="1">
        <v>3</v>
      </c>
      <c r="BA220" s="1">
        <v>5</v>
      </c>
      <c r="BB220" s="1">
        <v>1</v>
      </c>
      <c r="BC220" s="1">
        <v>1</v>
      </c>
      <c r="BD220" s="1">
        <v>5</v>
      </c>
      <c r="BE220" s="1" t="s">
        <v>5</v>
      </c>
      <c r="BF220" s="1" t="s">
        <v>1778</v>
      </c>
      <c r="BG220" s="1" t="s">
        <v>1781</v>
      </c>
      <c r="BH220" s="1" t="s">
        <v>1780</v>
      </c>
      <c r="BI220" s="1" t="s">
        <v>1779</v>
      </c>
      <c r="BJ220" s="1" t="s">
        <v>1782</v>
      </c>
      <c r="BK220" s="1" t="s">
        <v>151</v>
      </c>
      <c r="BL220" s="1" t="s">
        <v>931</v>
      </c>
      <c r="BM220" s="1" t="s">
        <v>931</v>
      </c>
      <c r="BN220" s="1" t="s">
        <v>151</v>
      </c>
      <c r="BO220" s="1" t="s">
        <v>931</v>
      </c>
      <c r="BP220" s="1" t="s">
        <v>931</v>
      </c>
      <c r="BQ220" s="1" t="s">
        <v>931</v>
      </c>
      <c r="BR220" s="1" t="s">
        <v>931</v>
      </c>
      <c r="BS220" s="1" t="s">
        <v>931</v>
      </c>
      <c r="BT220" s="1" t="s">
        <v>931</v>
      </c>
      <c r="BU220" s="1" t="s">
        <v>151</v>
      </c>
      <c r="BV220" s="1" t="s">
        <v>146</v>
      </c>
      <c r="BX220" s="1" t="s">
        <v>1495</v>
      </c>
      <c r="BY220" s="1" t="s">
        <v>163</v>
      </c>
      <c r="BZ220" s="1" t="s">
        <v>171</v>
      </c>
      <c r="CA220" s="1" t="s">
        <v>176</v>
      </c>
      <c r="CB220" s="1" t="s">
        <v>183</v>
      </c>
      <c r="CC220" s="1" t="s">
        <v>657</v>
      </c>
      <c r="CD220" s="1" t="s">
        <v>202</v>
      </c>
      <c r="CE220" s="1" t="s">
        <v>746</v>
      </c>
      <c r="CF220" s="1" t="s">
        <v>208</v>
      </c>
      <c r="CG220" s="1" t="s">
        <v>214</v>
      </c>
    </row>
    <row r="221" spans="1:85" ht="12.75" x14ac:dyDescent="0.2">
      <c r="A221" s="14">
        <v>42013.506473333335</v>
      </c>
      <c r="B221" s="1">
        <v>5</v>
      </c>
      <c r="C221" s="1">
        <v>5</v>
      </c>
      <c r="D221" s="1">
        <v>4</v>
      </c>
      <c r="E221" s="1">
        <v>1</v>
      </c>
      <c r="F221" s="1">
        <v>5</v>
      </c>
      <c r="G221" s="1">
        <v>4</v>
      </c>
      <c r="H221" s="1">
        <v>5</v>
      </c>
      <c r="I221" s="1">
        <v>5</v>
      </c>
      <c r="J221" s="1">
        <v>4</v>
      </c>
      <c r="K221" s="1">
        <v>3</v>
      </c>
      <c r="L221" s="1">
        <v>3</v>
      </c>
      <c r="M221" s="1">
        <v>2</v>
      </c>
      <c r="N221" s="1">
        <v>4</v>
      </c>
      <c r="O221" s="1">
        <v>5</v>
      </c>
      <c r="P221" s="1">
        <v>4</v>
      </c>
      <c r="Q221" s="1">
        <v>3</v>
      </c>
      <c r="R221" s="1">
        <v>4</v>
      </c>
      <c r="S221" s="1">
        <v>5</v>
      </c>
      <c r="T221" s="1">
        <v>1</v>
      </c>
      <c r="U221" s="1">
        <v>1</v>
      </c>
      <c r="V221" s="1">
        <v>5</v>
      </c>
      <c r="W221" s="1">
        <v>4</v>
      </c>
      <c r="X221" s="1">
        <v>2</v>
      </c>
      <c r="Y221" s="1">
        <v>5</v>
      </c>
      <c r="Z221" s="1">
        <v>5</v>
      </c>
      <c r="AA221" s="1">
        <v>5</v>
      </c>
      <c r="AB221" s="1">
        <v>4</v>
      </c>
      <c r="AC221" s="1">
        <v>5</v>
      </c>
      <c r="AD221" s="1">
        <v>4</v>
      </c>
      <c r="AE221" s="1">
        <v>5</v>
      </c>
      <c r="AF221" s="1">
        <v>5</v>
      </c>
      <c r="AG221" s="1">
        <v>5</v>
      </c>
      <c r="AH221" s="1">
        <v>5</v>
      </c>
      <c r="AI221" s="1">
        <v>5</v>
      </c>
      <c r="AJ221" s="1">
        <v>5</v>
      </c>
      <c r="AK221" s="1">
        <v>5</v>
      </c>
      <c r="AL221" s="1">
        <v>5</v>
      </c>
      <c r="AM221" s="1">
        <v>1</v>
      </c>
      <c r="AN221" s="1">
        <v>5</v>
      </c>
      <c r="AO221" s="1">
        <v>5</v>
      </c>
      <c r="AP221" s="1">
        <v>4</v>
      </c>
      <c r="AQ221" s="1">
        <v>5</v>
      </c>
      <c r="AR221" s="1">
        <v>3</v>
      </c>
      <c r="AS221" s="1">
        <v>5</v>
      </c>
      <c r="AT221" s="1">
        <v>4</v>
      </c>
      <c r="AU221" s="1">
        <v>2</v>
      </c>
      <c r="AV221" s="1">
        <v>5</v>
      </c>
      <c r="AW221" s="1">
        <v>4</v>
      </c>
      <c r="AX221" s="1">
        <v>5</v>
      </c>
      <c r="AY221" s="1">
        <v>4</v>
      </c>
      <c r="AZ221" s="1">
        <v>5</v>
      </c>
      <c r="BA221" s="1">
        <v>5</v>
      </c>
      <c r="BB221" s="1">
        <v>1</v>
      </c>
      <c r="BC221" s="1">
        <v>1</v>
      </c>
      <c r="BD221" s="1">
        <v>5</v>
      </c>
      <c r="BE221" s="1" t="s">
        <v>1781</v>
      </c>
      <c r="BF221" s="1" t="s">
        <v>1780</v>
      </c>
      <c r="BG221" s="1" t="s">
        <v>1783</v>
      </c>
      <c r="BH221" s="1" t="s">
        <v>1782</v>
      </c>
      <c r="BI221" s="1" t="s">
        <v>1778</v>
      </c>
      <c r="BJ221" s="1" t="s">
        <v>1779</v>
      </c>
      <c r="BK221" s="1" t="s">
        <v>151</v>
      </c>
      <c r="BL221" s="1" t="s">
        <v>1785</v>
      </c>
      <c r="BM221" s="1" t="s">
        <v>1785</v>
      </c>
      <c r="BN221" s="1" t="s">
        <v>151</v>
      </c>
      <c r="BO221" s="1" t="s">
        <v>151</v>
      </c>
      <c r="BP221" s="1" t="s">
        <v>1785</v>
      </c>
      <c r="BQ221" s="1" t="s">
        <v>1785</v>
      </c>
      <c r="BR221" s="1" t="s">
        <v>1785</v>
      </c>
      <c r="BS221" s="1" t="s">
        <v>1785</v>
      </c>
      <c r="BT221" s="1" t="s">
        <v>1785</v>
      </c>
      <c r="BU221" s="1" t="s">
        <v>151</v>
      </c>
      <c r="BV221" s="1" t="s">
        <v>1498</v>
      </c>
      <c r="BW221" s="1" t="s">
        <v>1497</v>
      </c>
      <c r="BX221" s="1" t="s">
        <v>1495</v>
      </c>
      <c r="BY221" s="1" t="s">
        <v>163</v>
      </c>
      <c r="BZ221" s="1" t="s">
        <v>169</v>
      </c>
      <c r="CA221" s="1" t="s">
        <v>176</v>
      </c>
      <c r="CB221" s="1" t="s">
        <v>183</v>
      </c>
      <c r="CC221" s="1" t="s">
        <v>548</v>
      </c>
      <c r="CD221" s="1" t="s">
        <v>153</v>
      </c>
      <c r="CE221" s="1" t="s">
        <v>1974</v>
      </c>
      <c r="CF221" s="1" t="s">
        <v>208</v>
      </c>
      <c r="CG221" s="1" t="s">
        <v>214</v>
      </c>
    </row>
    <row r="222" spans="1:85" ht="12.75" x14ac:dyDescent="0.2">
      <c r="A222" s="14">
        <v>42013.539221932871</v>
      </c>
      <c r="B222" s="1">
        <v>4</v>
      </c>
      <c r="C222" s="1">
        <v>4</v>
      </c>
      <c r="D222" s="1">
        <v>3</v>
      </c>
      <c r="E222" s="1">
        <v>1</v>
      </c>
      <c r="F222" s="1">
        <v>5</v>
      </c>
      <c r="G222" s="1">
        <v>5</v>
      </c>
      <c r="H222" s="1">
        <v>5</v>
      </c>
      <c r="I222" s="1">
        <v>4</v>
      </c>
      <c r="J222" s="1">
        <v>3</v>
      </c>
      <c r="K222" s="1">
        <v>4</v>
      </c>
      <c r="L222" s="1">
        <v>2</v>
      </c>
      <c r="M222" s="1">
        <v>3</v>
      </c>
      <c r="N222" s="1">
        <v>2</v>
      </c>
      <c r="O222" s="1">
        <v>3</v>
      </c>
      <c r="P222" s="1">
        <v>4</v>
      </c>
      <c r="Q222" s="1">
        <v>3</v>
      </c>
      <c r="R222" s="1">
        <v>3</v>
      </c>
      <c r="S222" s="1">
        <v>5</v>
      </c>
      <c r="T222" s="1">
        <v>1</v>
      </c>
      <c r="U222" s="1">
        <v>4</v>
      </c>
      <c r="V222" s="1">
        <v>5</v>
      </c>
      <c r="W222" s="1">
        <v>5</v>
      </c>
      <c r="X222" s="1">
        <v>2</v>
      </c>
      <c r="Y222" s="1">
        <v>5</v>
      </c>
      <c r="Z222" s="1">
        <v>4</v>
      </c>
      <c r="AA222" s="1">
        <v>5</v>
      </c>
      <c r="AB222" s="1">
        <v>5</v>
      </c>
      <c r="AC222" s="1">
        <v>3</v>
      </c>
      <c r="AD222" s="1">
        <v>3</v>
      </c>
      <c r="AE222" s="1">
        <v>5</v>
      </c>
      <c r="AF222" s="1">
        <v>4</v>
      </c>
      <c r="AG222" s="1">
        <v>3</v>
      </c>
      <c r="AH222" s="1">
        <v>5</v>
      </c>
      <c r="AI222" s="1">
        <v>4</v>
      </c>
      <c r="AJ222" s="1">
        <v>5</v>
      </c>
      <c r="AK222" s="1">
        <v>4</v>
      </c>
      <c r="AL222" s="1">
        <v>4</v>
      </c>
      <c r="AM222" s="1" t="s">
        <v>5</v>
      </c>
      <c r="AN222" s="1">
        <v>5</v>
      </c>
      <c r="AO222" s="1">
        <v>5</v>
      </c>
      <c r="AP222" s="1">
        <v>5</v>
      </c>
      <c r="AQ222" s="1">
        <v>5</v>
      </c>
      <c r="AR222" s="1">
        <v>3</v>
      </c>
      <c r="AS222" s="1">
        <v>3</v>
      </c>
      <c r="AT222" s="1">
        <v>3</v>
      </c>
      <c r="AU222" s="1">
        <v>4</v>
      </c>
      <c r="AV222" s="1">
        <v>2</v>
      </c>
      <c r="AW222" s="1">
        <v>3</v>
      </c>
      <c r="AX222" s="1">
        <v>4</v>
      </c>
      <c r="AY222" s="1">
        <v>4</v>
      </c>
      <c r="AZ222" s="1">
        <v>2</v>
      </c>
      <c r="BA222" s="1">
        <v>5</v>
      </c>
      <c r="BB222" s="1" t="s">
        <v>5</v>
      </c>
      <c r="BC222" s="1">
        <v>5</v>
      </c>
      <c r="BD222" s="1">
        <v>5</v>
      </c>
      <c r="BE222" s="1" t="s">
        <v>1780</v>
      </c>
      <c r="BF222" s="1" t="s">
        <v>1781</v>
      </c>
      <c r="BG222" s="1" t="s">
        <v>1778</v>
      </c>
      <c r="BH222" s="1" t="s">
        <v>1779</v>
      </c>
      <c r="BI222" s="1" t="s">
        <v>1782</v>
      </c>
      <c r="BJ222" s="1" t="s">
        <v>1783</v>
      </c>
      <c r="BK222" s="1" t="s">
        <v>1785</v>
      </c>
      <c r="BL222" s="1" t="s">
        <v>151</v>
      </c>
      <c r="BM222" s="1" t="s">
        <v>151</v>
      </c>
      <c r="BN222" s="1" t="s">
        <v>5</v>
      </c>
      <c r="BO222" s="1" t="s">
        <v>151</v>
      </c>
      <c r="BP222" s="1" t="s">
        <v>1485</v>
      </c>
      <c r="BQ222" s="1" t="s">
        <v>151</v>
      </c>
      <c r="BR222" s="1" t="s">
        <v>151</v>
      </c>
      <c r="BS222" s="1" t="s">
        <v>151</v>
      </c>
      <c r="BT222" s="1" t="s">
        <v>151</v>
      </c>
      <c r="BU222" s="1" t="s">
        <v>151</v>
      </c>
      <c r="BV222" s="1" t="s">
        <v>144</v>
      </c>
      <c r="BX222" s="1" t="s">
        <v>1495</v>
      </c>
      <c r="BY222" s="1" t="s">
        <v>163</v>
      </c>
      <c r="BZ222" s="1" t="s">
        <v>170</v>
      </c>
      <c r="CA222" s="1" t="s">
        <v>176</v>
      </c>
      <c r="CB222" s="1" t="s">
        <v>183</v>
      </c>
      <c r="CC222" s="1" t="s">
        <v>1281</v>
      </c>
      <c r="CD222" s="1" t="s">
        <v>204</v>
      </c>
      <c r="CE222" s="1" t="s">
        <v>1798</v>
      </c>
      <c r="CF222" s="1" t="s">
        <v>208</v>
      </c>
      <c r="CG222" s="1" t="s">
        <v>214</v>
      </c>
    </row>
    <row r="223" spans="1:85" ht="12.75" x14ac:dyDescent="0.2">
      <c r="A223" s="14">
        <v>42013.541387789352</v>
      </c>
      <c r="B223" s="1">
        <v>3</v>
      </c>
      <c r="C223" s="1">
        <v>3</v>
      </c>
      <c r="D223" s="1">
        <v>2</v>
      </c>
      <c r="E223" s="1">
        <v>5</v>
      </c>
      <c r="F223" s="1">
        <v>5</v>
      </c>
      <c r="G223" s="1">
        <v>3</v>
      </c>
      <c r="H223" s="1">
        <v>5</v>
      </c>
      <c r="I223" s="1">
        <v>5</v>
      </c>
      <c r="J223" s="1" t="s">
        <v>5</v>
      </c>
      <c r="K223" s="1">
        <v>3</v>
      </c>
      <c r="L223" s="1">
        <v>3</v>
      </c>
      <c r="M223" s="1">
        <v>4</v>
      </c>
      <c r="N223" s="1">
        <v>4</v>
      </c>
      <c r="O223" s="1">
        <v>5</v>
      </c>
      <c r="P223" s="1">
        <v>5</v>
      </c>
      <c r="Q223" s="1">
        <v>4</v>
      </c>
      <c r="R223" s="1">
        <v>4</v>
      </c>
      <c r="S223" s="1">
        <v>5</v>
      </c>
      <c r="T223" s="1">
        <v>1</v>
      </c>
      <c r="U223" s="1">
        <v>5</v>
      </c>
      <c r="V223" s="1">
        <v>5</v>
      </c>
      <c r="W223" s="1" t="s">
        <v>5</v>
      </c>
      <c r="X223" s="1">
        <v>5</v>
      </c>
      <c r="Y223" s="1">
        <v>4</v>
      </c>
      <c r="Z223" s="1">
        <v>4</v>
      </c>
      <c r="AA223" s="1" t="s">
        <v>5</v>
      </c>
      <c r="AB223" s="1">
        <v>3</v>
      </c>
      <c r="AC223" s="1" t="s">
        <v>5</v>
      </c>
      <c r="AD223" s="1" t="s">
        <v>5</v>
      </c>
      <c r="AE223" s="1" t="s">
        <v>5</v>
      </c>
      <c r="AF223" s="1" t="s">
        <v>5</v>
      </c>
      <c r="AG223" s="1">
        <v>1</v>
      </c>
      <c r="AH223" s="1">
        <v>3</v>
      </c>
      <c r="AI223" s="1" t="s">
        <v>5</v>
      </c>
      <c r="AJ223" s="1">
        <v>5</v>
      </c>
      <c r="AK223" s="1">
        <v>4</v>
      </c>
      <c r="AL223" s="1">
        <v>4</v>
      </c>
      <c r="AM223" s="1">
        <v>5</v>
      </c>
      <c r="AN223" s="1">
        <v>5</v>
      </c>
      <c r="AO223" s="1">
        <v>5</v>
      </c>
      <c r="AP223" s="1">
        <v>5</v>
      </c>
      <c r="AQ223" s="1">
        <v>5</v>
      </c>
      <c r="AR223" s="1" t="s">
        <v>5</v>
      </c>
      <c r="AS223" s="1" t="s">
        <v>5</v>
      </c>
      <c r="AT223" s="1">
        <v>5</v>
      </c>
      <c r="AU223" s="1">
        <v>3</v>
      </c>
      <c r="AV223" s="1">
        <v>4</v>
      </c>
      <c r="AW223" s="1">
        <v>5</v>
      </c>
      <c r="AX223" s="1">
        <v>5</v>
      </c>
      <c r="AY223" s="1">
        <v>5</v>
      </c>
      <c r="AZ223" s="1">
        <v>4</v>
      </c>
      <c r="BA223" s="1">
        <v>5</v>
      </c>
      <c r="BB223" s="1">
        <v>2</v>
      </c>
      <c r="BC223" s="1">
        <v>3</v>
      </c>
      <c r="BD223" s="1">
        <v>5</v>
      </c>
      <c r="BE223" s="1" t="s">
        <v>1778</v>
      </c>
      <c r="BF223" s="1" t="s">
        <v>1781</v>
      </c>
      <c r="BG223" s="1" t="s">
        <v>1780</v>
      </c>
      <c r="BH223" s="1" t="s">
        <v>1779</v>
      </c>
      <c r="BI223" s="1" t="s">
        <v>1782</v>
      </c>
      <c r="BJ223" s="1" t="s">
        <v>1783</v>
      </c>
      <c r="BK223" s="1" t="s">
        <v>151</v>
      </c>
      <c r="BL223" s="1" t="s">
        <v>151</v>
      </c>
      <c r="BM223" s="1" t="s">
        <v>151</v>
      </c>
      <c r="BN223" s="1" t="s">
        <v>151</v>
      </c>
      <c r="BO223" s="1" t="s">
        <v>151</v>
      </c>
      <c r="BP223" s="1" t="s">
        <v>151</v>
      </c>
      <c r="BQ223" s="1" t="s">
        <v>151</v>
      </c>
      <c r="BR223" s="1" t="s">
        <v>151</v>
      </c>
      <c r="BS223" s="1" t="s">
        <v>151</v>
      </c>
      <c r="BT223" s="1" t="s">
        <v>151</v>
      </c>
      <c r="BU223" s="1" t="s">
        <v>151</v>
      </c>
      <c r="BV223" s="1" t="s">
        <v>146</v>
      </c>
      <c r="BW223" s="1" t="s">
        <v>1492</v>
      </c>
      <c r="BX223" s="1" t="s">
        <v>1495</v>
      </c>
      <c r="BY223" s="1" t="s">
        <v>162</v>
      </c>
      <c r="BZ223" s="1" t="s">
        <v>171</v>
      </c>
      <c r="CA223" s="1" t="s">
        <v>176</v>
      </c>
      <c r="CB223" s="1" t="s">
        <v>183</v>
      </c>
      <c r="CC223" s="1" t="s">
        <v>1992</v>
      </c>
      <c r="CD223" s="1" t="s">
        <v>155</v>
      </c>
      <c r="CE223" s="1" t="s">
        <v>204</v>
      </c>
      <c r="CF223" s="1" t="s">
        <v>208</v>
      </c>
      <c r="CG223" s="1" t="s">
        <v>214</v>
      </c>
    </row>
    <row r="224" spans="1:85" ht="12.75" x14ac:dyDescent="0.2">
      <c r="A224" s="14">
        <v>42013.541585011575</v>
      </c>
      <c r="B224" s="1">
        <v>2</v>
      </c>
      <c r="C224" s="1">
        <v>5</v>
      </c>
      <c r="D224" s="1">
        <v>5</v>
      </c>
      <c r="E224" s="1">
        <v>2</v>
      </c>
      <c r="F224" s="1">
        <v>5</v>
      </c>
      <c r="G224" s="1">
        <v>3</v>
      </c>
      <c r="H224" s="1">
        <v>5</v>
      </c>
      <c r="I224" s="1">
        <v>1</v>
      </c>
      <c r="J224" s="1">
        <v>5</v>
      </c>
      <c r="K224" s="1">
        <v>3</v>
      </c>
      <c r="L224" s="1">
        <v>2</v>
      </c>
      <c r="M224" s="1">
        <v>5</v>
      </c>
      <c r="N224" s="1">
        <v>4</v>
      </c>
      <c r="O224" s="1">
        <v>5</v>
      </c>
      <c r="P224" s="1">
        <v>5</v>
      </c>
      <c r="Q224" s="1">
        <v>5</v>
      </c>
      <c r="R224" s="1">
        <v>3</v>
      </c>
      <c r="S224" s="1">
        <v>3</v>
      </c>
      <c r="T224" s="1">
        <v>1</v>
      </c>
      <c r="U224" s="1">
        <v>3</v>
      </c>
      <c r="V224" s="1">
        <v>5</v>
      </c>
      <c r="W224" s="1">
        <v>3</v>
      </c>
      <c r="X224" s="1">
        <v>5</v>
      </c>
      <c r="Y224" s="1">
        <v>3</v>
      </c>
      <c r="Z224" s="1">
        <v>3</v>
      </c>
      <c r="AA224" s="1">
        <v>5</v>
      </c>
      <c r="AB224" s="1">
        <v>5</v>
      </c>
      <c r="AC224" s="1">
        <v>4</v>
      </c>
      <c r="AD224" s="1">
        <v>5</v>
      </c>
      <c r="AE224" s="1">
        <v>3</v>
      </c>
      <c r="AF224" s="1">
        <v>5</v>
      </c>
      <c r="AG224" s="1">
        <v>5</v>
      </c>
      <c r="AH224" s="1">
        <v>3</v>
      </c>
      <c r="AI224" s="1">
        <v>4</v>
      </c>
      <c r="AJ224" s="1">
        <v>2</v>
      </c>
      <c r="AK224" s="1">
        <v>5</v>
      </c>
      <c r="AL224" s="1">
        <v>5</v>
      </c>
      <c r="AM224" s="1">
        <v>2</v>
      </c>
      <c r="AN224" s="1">
        <v>5</v>
      </c>
      <c r="AO224" s="1">
        <v>3</v>
      </c>
      <c r="AP224" s="1">
        <v>5</v>
      </c>
      <c r="AQ224" s="1">
        <v>2</v>
      </c>
      <c r="AR224" s="1">
        <v>4</v>
      </c>
      <c r="AS224" s="1">
        <v>2</v>
      </c>
      <c r="AT224" s="1">
        <v>3</v>
      </c>
      <c r="AU224" s="1">
        <v>5</v>
      </c>
      <c r="AV224" s="1">
        <v>5</v>
      </c>
      <c r="AW224" s="1">
        <v>5</v>
      </c>
      <c r="AX224" s="1">
        <v>5</v>
      </c>
      <c r="AY224" s="1">
        <v>5</v>
      </c>
      <c r="AZ224" s="1">
        <v>3</v>
      </c>
      <c r="BA224" s="1">
        <v>3</v>
      </c>
      <c r="BB224" s="1">
        <v>1</v>
      </c>
      <c r="BC224" s="1">
        <v>3</v>
      </c>
      <c r="BD224" s="1">
        <v>5</v>
      </c>
      <c r="BE224" s="1" t="s">
        <v>1781</v>
      </c>
      <c r="BF224" s="1" t="s">
        <v>1778</v>
      </c>
      <c r="BG224" s="1" t="s">
        <v>1782</v>
      </c>
      <c r="BH224" s="1" t="s">
        <v>1783</v>
      </c>
      <c r="BI224" s="1" t="s">
        <v>1780</v>
      </c>
      <c r="BJ224" s="1" t="s">
        <v>1779</v>
      </c>
      <c r="BK224" s="1" t="s">
        <v>151</v>
      </c>
      <c r="BL224" s="1" t="s">
        <v>151</v>
      </c>
      <c r="BM224" s="1" t="s">
        <v>151</v>
      </c>
      <c r="BN224" s="1" t="s">
        <v>1785</v>
      </c>
      <c r="BO224" s="1" t="s">
        <v>151</v>
      </c>
      <c r="BP224" s="1" t="s">
        <v>1785</v>
      </c>
      <c r="BQ224" s="1" t="s">
        <v>151</v>
      </c>
      <c r="BR224" s="1" t="s">
        <v>151</v>
      </c>
      <c r="BS224" s="1" t="s">
        <v>151</v>
      </c>
      <c r="BT224" s="1" t="s">
        <v>151</v>
      </c>
      <c r="BU224" s="1" t="s">
        <v>151</v>
      </c>
      <c r="BV224" s="1" t="s">
        <v>1498</v>
      </c>
      <c r="BW224" s="1" t="s">
        <v>1620</v>
      </c>
      <c r="BX224" s="1" t="s">
        <v>1495</v>
      </c>
      <c r="BY224" s="1" t="s">
        <v>162</v>
      </c>
      <c r="BZ224" s="1" t="s">
        <v>170</v>
      </c>
      <c r="CA224" s="1" t="s">
        <v>176</v>
      </c>
      <c r="CB224" s="1" t="s">
        <v>183</v>
      </c>
      <c r="CC224" s="1" t="s">
        <v>1993</v>
      </c>
      <c r="CD224" s="1" t="s">
        <v>153</v>
      </c>
      <c r="CE224" s="1" t="s">
        <v>968</v>
      </c>
      <c r="CF224" s="1" t="s">
        <v>208</v>
      </c>
      <c r="CG224" s="1" t="s">
        <v>214</v>
      </c>
    </row>
    <row r="225" spans="1:85" ht="12.75" x14ac:dyDescent="0.2">
      <c r="A225" s="14">
        <v>42014.543963726857</v>
      </c>
      <c r="B225" s="1">
        <v>1</v>
      </c>
      <c r="C225" s="1">
        <v>5</v>
      </c>
      <c r="D225" s="1">
        <v>2</v>
      </c>
      <c r="E225" s="1">
        <v>1</v>
      </c>
      <c r="F225" s="1">
        <v>3</v>
      </c>
      <c r="G225" s="1">
        <v>4</v>
      </c>
      <c r="H225" s="1">
        <v>4</v>
      </c>
      <c r="I225" s="1">
        <v>4</v>
      </c>
      <c r="J225" s="1">
        <v>1</v>
      </c>
      <c r="K225" s="1">
        <v>2</v>
      </c>
      <c r="L225" s="1">
        <v>5</v>
      </c>
      <c r="M225" s="1">
        <v>1</v>
      </c>
      <c r="N225" s="1">
        <v>1</v>
      </c>
      <c r="O225" s="1">
        <v>1</v>
      </c>
      <c r="P225" s="1">
        <v>4</v>
      </c>
      <c r="Q225" s="1">
        <v>3</v>
      </c>
      <c r="R225" s="1">
        <v>1</v>
      </c>
      <c r="S225" s="1">
        <v>5</v>
      </c>
      <c r="T225" s="1">
        <v>2</v>
      </c>
      <c r="U225" s="1">
        <v>4</v>
      </c>
      <c r="V225" s="1">
        <v>5</v>
      </c>
      <c r="W225" s="1">
        <v>4</v>
      </c>
      <c r="X225" s="1">
        <v>1</v>
      </c>
      <c r="Y225" s="1">
        <v>4</v>
      </c>
      <c r="Z225" s="1">
        <v>1</v>
      </c>
      <c r="AA225" s="1">
        <v>1</v>
      </c>
      <c r="AB225" s="1">
        <v>1</v>
      </c>
      <c r="AC225" s="1">
        <v>1</v>
      </c>
      <c r="AD225" s="1">
        <v>1</v>
      </c>
      <c r="AE225" s="1">
        <v>2</v>
      </c>
      <c r="AF225" s="1">
        <v>1</v>
      </c>
      <c r="AG225" s="1">
        <v>1</v>
      </c>
      <c r="AH225" s="1">
        <v>5</v>
      </c>
      <c r="AI225" s="1">
        <v>5</v>
      </c>
      <c r="AJ225" s="1">
        <v>1</v>
      </c>
      <c r="AK225" s="1">
        <v>5</v>
      </c>
      <c r="AL225" s="1">
        <v>2</v>
      </c>
      <c r="AM225" s="1">
        <v>1</v>
      </c>
      <c r="AN225" s="1">
        <v>3</v>
      </c>
      <c r="AO225" s="1">
        <v>4</v>
      </c>
      <c r="AP225" s="1">
        <v>4</v>
      </c>
      <c r="AQ225" s="1">
        <v>5</v>
      </c>
      <c r="AR225" s="1">
        <v>1</v>
      </c>
      <c r="AS225" s="1">
        <v>1</v>
      </c>
      <c r="AT225" s="1">
        <v>5</v>
      </c>
      <c r="AU225" s="1">
        <v>1</v>
      </c>
      <c r="AV225" s="1">
        <v>1</v>
      </c>
      <c r="AW225" s="1">
        <v>1</v>
      </c>
      <c r="AX225" s="1">
        <v>4</v>
      </c>
      <c r="AY225" s="1">
        <v>4</v>
      </c>
      <c r="AZ225" s="1">
        <v>1</v>
      </c>
      <c r="BA225" s="1">
        <v>5</v>
      </c>
      <c r="BB225" s="1">
        <v>3</v>
      </c>
      <c r="BC225" s="1">
        <v>3</v>
      </c>
      <c r="BD225" s="1">
        <v>5</v>
      </c>
      <c r="BE225" s="1" t="s">
        <v>1780</v>
      </c>
      <c r="BF225" s="1" t="s">
        <v>1778</v>
      </c>
      <c r="BG225" s="1" t="s">
        <v>1779</v>
      </c>
      <c r="BH225" s="1" t="s">
        <v>1783</v>
      </c>
      <c r="BI225" s="1" t="s">
        <v>1782</v>
      </c>
      <c r="BJ225" s="1" t="s">
        <v>1781</v>
      </c>
      <c r="BK225" s="1" t="s">
        <v>151</v>
      </c>
      <c r="BL225" s="1" t="s">
        <v>931</v>
      </c>
      <c r="BM225" s="1" t="s">
        <v>151</v>
      </c>
      <c r="BN225" s="1" t="s">
        <v>151</v>
      </c>
      <c r="BO225" s="1" t="s">
        <v>931</v>
      </c>
      <c r="BP225" s="1" t="s">
        <v>931</v>
      </c>
      <c r="BQ225" s="1" t="s">
        <v>931</v>
      </c>
      <c r="BR225" s="1" t="s">
        <v>931</v>
      </c>
      <c r="BS225" s="1" t="s">
        <v>151</v>
      </c>
      <c r="BT225" s="1" t="s">
        <v>151</v>
      </c>
      <c r="BU225" s="1" t="s">
        <v>151</v>
      </c>
      <c r="BV225" s="1" t="s">
        <v>150</v>
      </c>
      <c r="BW225" s="1" t="s">
        <v>1488</v>
      </c>
      <c r="BX225" s="1" t="s">
        <v>1495</v>
      </c>
      <c r="BY225" s="1" t="s">
        <v>162</v>
      </c>
      <c r="BZ225" s="1" t="s">
        <v>171</v>
      </c>
      <c r="CA225" s="1" t="s">
        <v>176</v>
      </c>
      <c r="CB225" s="1" t="s">
        <v>183</v>
      </c>
      <c r="CD225" s="1" t="s">
        <v>202</v>
      </c>
      <c r="CF225" s="1" t="s">
        <v>208</v>
      </c>
      <c r="CG225" s="1" t="s">
        <v>214</v>
      </c>
    </row>
    <row r="226" spans="1:85" ht="12.75" x14ac:dyDescent="0.2">
      <c r="A226" s="14">
        <v>42015.832360428249</v>
      </c>
      <c r="B226" s="1">
        <v>2</v>
      </c>
      <c r="C226" s="1">
        <v>3</v>
      </c>
      <c r="D226" s="1">
        <v>4</v>
      </c>
      <c r="E226" s="1">
        <v>1</v>
      </c>
      <c r="F226" s="1">
        <v>5</v>
      </c>
      <c r="G226" s="1">
        <v>1</v>
      </c>
      <c r="H226" s="1">
        <v>1</v>
      </c>
      <c r="I226" s="1">
        <v>1</v>
      </c>
      <c r="J226" s="1">
        <v>3</v>
      </c>
      <c r="K226" s="1">
        <v>3</v>
      </c>
      <c r="L226" s="1">
        <v>4</v>
      </c>
      <c r="M226" s="1">
        <v>1</v>
      </c>
      <c r="N226" s="1">
        <v>4</v>
      </c>
      <c r="O226" s="1">
        <v>4</v>
      </c>
      <c r="P226" s="1">
        <v>3</v>
      </c>
      <c r="Q226" s="1">
        <v>2</v>
      </c>
      <c r="R226" s="1">
        <v>3</v>
      </c>
      <c r="S226" s="1">
        <v>4</v>
      </c>
      <c r="T226" s="1">
        <v>1</v>
      </c>
      <c r="U226" s="1">
        <v>3</v>
      </c>
      <c r="V226" s="1">
        <v>5</v>
      </c>
      <c r="W226" s="1">
        <v>1</v>
      </c>
      <c r="X226" s="1">
        <v>1</v>
      </c>
      <c r="Y226" s="1">
        <v>2</v>
      </c>
      <c r="Z226" s="1">
        <v>3</v>
      </c>
      <c r="AA226" s="1">
        <v>2</v>
      </c>
      <c r="AB226" s="1">
        <v>4</v>
      </c>
      <c r="AC226" s="1">
        <v>1</v>
      </c>
      <c r="AD226" s="1" t="s">
        <v>5</v>
      </c>
      <c r="AE226" s="1">
        <v>1</v>
      </c>
      <c r="AF226" s="1">
        <v>4</v>
      </c>
      <c r="AG226" s="1">
        <v>3</v>
      </c>
      <c r="AH226" s="1">
        <v>3</v>
      </c>
      <c r="AI226" s="1" t="s">
        <v>5</v>
      </c>
      <c r="AJ226" s="1">
        <v>2</v>
      </c>
      <c r="AK226" s="1">
        <v>3</v>
      </c>
      <c r="AL226" s="1">
        <v>3</v>
      </c>
      <c r="AM226" s="1">
        <v>1</v>
      </c>
      <c r="AN226" s="1">
        <v>5</v>
      </c>
      <c r="AO226" s="1">
        <v>1</v>
      </c>
      <c r="AP226" s="1">
        <v>3</v>
      </c>
      <c r="AQ226" s="1" t="s">
        <v>5</v>
      </c>
      <c r="AR226" s="1">
        <v>3</v>
      </c>
      <c r="AS226" s="1">
        <v>3</v>
      </c>
      <c r="AT226" s="1">
        <v>5</v>
      </c>
      <c r="AU226" s="1" t="s">
        <v>5</v>
      </c>
      <c r="AV226" s="1">
        <v>2</v>
      </c>
      <c r="AW226" s="1">
        <v>3</v>
      </c>
      <c r="AX226" s="1">
        <v>3</v>
      </c>
      <c r="AY226" s="1">
        <v>3</v>
      </c>
      <c r="AZ226" s="1">
        <v>3</v>
      </c>
      <c r="BA226" s="1">
        <v>4</v>
      </c>
      <c r="BB226" s="1">
        <v>1</v>
      </c>
      <c r="BC226" s="1">
        <v>4</v>
      </c>
      <c r="BD226" s="1">
        <v>5</v>
      </c>
      <c r="BE226" s="1" t="s">
        <v>1780</v>
      </c>
      <c r="BF226" s="1" t="s">
        <v>1779</v>
      </c>
      <c r="BG226" s="1" t="s">
        <v>1781</v>
      </c>
      <c r="BH226" s="1" t="s">
        <v>1783</v>
      </c>
      <c r="BI226" s="1" t="s">
        <v>1782</v>
      </c>
      <c r="BJ226" s="1" t="s">
        <v>1778</v>
      </c>
      <c r="BK226" s="1" t="s">
        <v>151</v>
      </c>
      <c r="BL226" s="1" t="s">
        <v>931</v>
      </c>
      <c r="BM226" s="1" t="s">
        <v>151</v>
      </c>
      <c r="BN226" s="1" t="s">
        <v>151</v>
      </c>
      <c r="BO226" s="1" t="s">
        <v>151</v>
      </c>
      <c r="BP226" s="1" t="s">
        <v>931</v>
      </c>
      <c r="BQ226" s="1" t="s">
        <v>931</v>
      </c>
      <c r="BR226" s="1" t="s">
        <v>931</v>
      </c>
      <c r="BS226" s="1" t="s">
        <v>931</v>
      </c>
      <c r="BT226" s="1" t="s">
        <v>931</v>
      </c>
      <c r="BU226" s="1" t="s">
        <v>151</v>
      </c>
      <c r="BV226" s="1" t="s">
        <v>150</v>
      </c>
      <c r="BX226" s="1" t="s">
        <v>1573</v>
      </c>
      <c r="BY226" s="1" t="s">
        <v>162</v>
      </c>
      <c r="BZ226" s="1" t="s">
        <v>172</v>
      </c>
      <c r="CA226" s="1" t="s">
        <v>176</v>
      </c>
      <c r="CB226" s="1" t="s">
        <v>183</v>
      </c>
      <c r="CC226" s="1" t="s">
        <v>301</v>
      </c>
      <c r="CD226" s="1" t="s">
        <v>192</v>
      </c>
      <c r="CE226" s="1" t="s">
        <v>1036</v>
      </c>
      <c r="CF226" s="1" t="s">
        <v>208</v>
      </c>
      <c r="CG226" s="1" t="s">
        <v>214</v>
      </c>
    </row>
    <row r="227" spans="1:85" ht="12.75" x14ac:dyDescent="0.2">
      <c r="A227" s="14">
        <v>42015.921108333336</v>
      </c>
      <c r="B227" s="1">
        <v>3</v>
      </c>
      <c r="C227" s="1" t="s">
        <v>5</v>
      </c>
      <c r="D227" s="1">
        <v>3</v>
      </c>
      <c r="E227" s="1">
        <v>3</v>
      </c>
      <c r="F227" s="1" t="s">
        <v>5</v>
      </c>
      <c r="G227" s="1" t="s">
        <v>5</v>
      </c>
      <c r="H227" s="1">
        <v>3</v>
      </c>
      <c r="I227" s="1">
        <v>3</v>
      </c>
      <c r="J227" s="1">
        <v>3</v>
      </c>
      <c r="K227" s="1">
        <v>5</v>
      </c>
      <c r="L227" s="1">
        <v>4</v>
      </c>
      <c r="M227" s="1">
        <v>1</v>
      </c>
      <c r="N227" s="1">
        <v>3</v>
      </c>
      <c r="O227" s="1">
        <v>5</v>
      </c>
      <c r="P227" s="1">
        <v>4</v>
      </c>
      <c r="Q227" s="1">
        <v>5</v>
      </c>
      <c r="R227" s="1">
        <v>5</v>
      </c>
      <c r="S227" s="1">
        <v>5</v>
      </c>
      <c r="T227" s="1">
        <v>1</v>
      </c>
      <c r="U227" s="1">
        <v>4</v>
      </c>
      <c r="V227" s="1">
        <v>4</v>
      </c>
      <c r="W227" s="1">
        <v>5</v>
      </c>
      <c r="X227" s="1">
        <v>4</v>
      </c>
      <c r="Y227" s="1">
        <v>4</v>
      </c>
      <c r="Z227" s="1">
        <v>4</v>
      </c>
      <c r="AA227" s="1">
        <v>5</v>
      </c>
      <c r="AB227" s="1">
        <v>5</v>
      </c>
      <c r="AC227" s="1">
        <v>4</v>
      </c>
      <c r="AD227" s="1">
        <v>3</v>
      </c>
      <c r="AE227" s="1">
        <v>4</v>
      </c>
      <c r="AF227" s="1">
        <v>3</v>
      </c>
      <c r="AG227" s="1">
        <v>4</v>
      </c>
      <c r="AH227" s="1">
        <v>5</v>
      </c>
      <c r="AI227" s="1">
        <v>3</v>
      </c>
      <c r="AJ227" s="1">
        <v>3</v>
      </c>
      <c r="AK227" s="1">
        <v>1</v>
      </c>
      <c r="AL227" s="1">
        <v>3</v>
      </c>
      <c r="AM227" s="1">
        <v>3</v>
      </c>
      <c r="AN227" s="1">
        <v>1</v>
      </c>
      <c r="AO227" s="1" t="s">
        <v>5</v>
      </c>
      <c r="AP227" s="1">
        <v>3</v>
      </c>
      <c r="AQ227" s="1">
        <v>1</v>
      </c>
      <c r="AR227" s="1">
        <v>3</v>
      </c>
      <c r="AS227" s="1">
        <v>5</v>
      </c>
      <c r="AT227" s="1">
        <v>4</v>
      </c>
      <c r="AU227" s="1">
        <v>1</v>
      </c>
      <c r="AV227" s="1">
        <v>3</v>
      </c>
      <c r="AW227" s="1">
        <v>5</v>
      </c>
      <c r="AX227" s="1">
        <v>5</v>
      </c>
      <c r="AY227" s="1">
        <v>5</v>
      </c>
      <c r="AZ227" s="1">
        <v>5</v>
      </c>
      <c r="BA227" s="1">
        <v>4</v>
      </c>
      <c r="BB227" s="1">
        <v>1</v>
      </c>
      <c r="BC227" s="1">
        <v>3</v>
      </c>
      <c r="BD227" s="1">
        <v>4</v>
      </c>
      <c r="BE227" s="1" t="s">
        <v>1781</v>
      </c>
      <c r="BF227" s="1" t="s">
        <v>1778</v>
      </c>
      <c r="BG227" s="1" t="s">
        <v>1783</v>
      </c>
      <c r="BH227" s="1" t="s">
        <v>1782</v>
      </c>
      <c r="BI227" s="1" t="s">
        <v>1779</v>
      </c>
      <c r="BJ227" s="1" t="s">
        <v>1780</v>
      </c>
      <c r="BK227" s="1" t="s">
        <v>151</v>
      </c>
      <c r="BL227" s="1" t="s">
        <v>1785</v>
      </c>
      <c r="BM227" s="1" t="s">
        <v>151</v>
      </c>
      <c r="BN227" s="1" t="s">
        <v>151</v>
      </c>
      <c r="BO227" s="1" t="s">
        <v>151</v>
      </c>
      <c r="BP227" s="1" t="s">
        <v>151</v>
      </c>
      <c r="BQ227" s="1" t="s">
        <v>5</v>
      </c>
      <c r="BR227" s="1" t="s">
        <v>5</v>
      </c>
      <c r="BS227" s="1" t="s">
        <v>5</v>
      </c>
      <c r="BT227" s="1" t="s">
        <v>5</v>
      </c>
      <c r="BU227" s="1" t="s">
        <v>151</v>
      </c>
      <c r="BV227" s="1" t="s">
        <v>1486</v>
      </c>
      <c r="BW227" s="1" t="s">
        <v>1488</v>
      </c>
      <c r="BX227" s="1" t="s">
        <v>1495</v>
      </c>
      <c r="BY227" s="1" t="s">
        <v>162</v>
      </c>
      <c r="BZ227" s="1" t="s">
        <v>172</v>
      </c>
      <c r="CA227" s="1" t="s">
        <v>1035</v>
      </c>
      <c r="CB227" s="1" t="s">
        <v>183</v>
      </c>
      <c r="CC227" s="1" t="s">
        <v>1994</v>
      </c>
      <c r="CD227" s="1" t="s">
        <v>192</v>
      </c>
      <c r="CE227" s="1" t="s">
        <v>155</v>
      </c>
      <c r="CF227" s="1" t="s">
        <v>208</v>
      </c>
      <c r="CG227" s="1" t="s">
        <v>214</v>
      </c>
    </row>
    <row r="228" spans="1:85" ht="12.75" x14ac:dyDescent="0.2">
      <c r="A228" s="14">
        <v>42015.927124016198</v>
      </c>
      <c r="B228" s="1">
        <v>3</v>
      </c>
      <c r="C228" s="1">
        <v>2</v>
      </c>
      <c r="D228" s="1">
        <v>2</v>
      </c>
      <c r="E228" s="1">
        <v>5</v>
      </c>
      <c r="F228" s="1">
        <v>5</v>
      </c>
      <c r="G228" s="1">
        <v>2</v>
      </c>
      <c r="H228" s="1">
        <v>1</v>
      </c>
      <c r="I228" s="1">
        <v>1</v>
      </c>
      <c r="J228" s="1">
        <v>3</v>
      </c>
      <c r="K228" s="1">
        <v>5</v>
      </c>
      <c r="L228" s="1">
        <v>3</v>
      </c>
      <c r="M228" s="1">
        <v>1</v>
      </c>
      <c r="N228" s="1">
        <v>1</v>
      </c>
      <c r="O228" s="1">
        <v>5</v>
      </c>
      <c r="P228" s="1">
        <v>2</v>
      </c>
      <c r="Q228" s="1">
        <v>5</v>
      </c>
      <c r="R228" s="1">
        <v>5</v>
      </c>
      <c r="S228" s="1">
        <v>5</v>
      </c>
      <c r="T228" s="1">
        <v>5</v>
      </c>
      <c r="U228" s="1">
        <v>1</v>
      </c>
      <c r="V228" s="1">
        <v>5</v>
      </c>
      <c r="W228" s="1">
        <v>5</v>
      </c>
      <c r="X228" s="1">
        <v>3</v>
      </c>
      <c r="Y228" s="1">
        <v>4</v>
      </c>
      <c r="Z228" s="1">
        <v>3</v>
      </c>
      <c r="AA228" s="1">
        <v>5</v>
      </c>
      <c r="AB228" s="1">
        <v>4</v>
      </c>
      <c r="AC228" s="1">
        <v>5</v>
      </c>
      <c r="AD228" s="1">
        <v>3</v>
      </c>
      <c r="AE228" s="1">
        <v>3</v>
      </c>
      <c r="AF228" s="1">
        <v>4</v>
      </c>
      <c r="AG228" s="1">
        <v>3</v>
      </c>
      <c r="AH228" s="1">
        <v>3</v>
      </c>
      <c r="AI228" s="1">
        <v>3</v>
      </c>
      <c r="AJ228" s="1">
        <v>3</v>
      </c>
      <c r="AK228" s="1">
        <v>2</v>
      </c>
      <c r="AL228" s="1">
        <v>2</v>
      </c>
      <c r="AM228" s="1">
        <v>5</v>
      </c>
      <c r="AN228" s="1">
        <v>5</v>
      </c>
      <c r="AO228" s="1">
        <v>1</v>
      </c>
      <c r="AP228" s="1">
        <v>1</v>
      </c>
      <c r="AQ228" s="1">
        <v>1</v>
      </c>
      <c r="AR228" s="1">
        <v>3</v>
      </c>
      <c r="AS228" s="1">
        <v>5</v>
      </c>
      <c r="AT228" s="1">
        <v>2</v>
      </c>
      <c r="AU228" s="1">
        <v>2</v>
      </c>
      <c r="AV228" s="1">
        <v>1</v>
      </c>
      <c r="AW228" s="1">
        <v>5</v>
      </c>
      <c r="AX228" s="1">
        <v>2</v>
      </c>
      <c r="AY228" s="1">
        <v>5</v>
      </c>
      <c r="AZ228" s="1">
        <v>5</v>
      </c>
      <c r="BA228" s="1">
        <v>5</v>
      </c>
      <c r="BB228" s="1">
        <v>5</v>
      </c>
      <c r="BC228" s="1">
        <v>1</v>
      </c>
      <c r="BD228" s="1">
        <v>5</v>
      </c>
      <c r="BE228" s="1" t="s">
        <v>1781</v>
      </c>
      <c r="BF228" s="1" t="s">
        <v>1779</v>
      </c>
      <c r="BG228" s="1" t="s">
        <v>1783</v>
      </c>
      <c r="BH228" s="1" t="s">
        <v>1782</v>
      </c>
      <c r="BI228" s="1" t="s">
        <v>1780</v>
      </c>
      <c r="BJ228" s="1" t="s">
        <v>1778</v>
      </c>
      <c r="BK228" s="1" t="s">
        <v>1485</v>
      </c>
      <c r="BL228" s="1" t="s">
        <v>1485</v>
      </c>
      <c r="BM228" s="1" t="s">
        <v>1485</v>
      </c>
      <c r="BN228" s="1" t="s">
        <v>1485</v>
      </c>
      <c r="BO228" s="1" t="s">
        <v>1485</v>
      </c>
      <c r="BP228" s="1" t="s">
        <v>1485</v>
      </c>
      <c r="BQ228" s="1" t="s">
        <v>151</v>
      </c>
      <c r="BR228" s="1" t="s">
        <v>151</v>
      </c>
      <c r="BS228" s="1" t="s">
        <v>151</v>
      </c>
      <c r="BT228" s="1" t="s">
        <v>151</v>
      </c>
      <c r="BU228" s="1" t="s">
        <v>931</v>
      </c>
      <c r="BY228" s="1" t="s">
        <v>162</v>
      </c>
      <c r="BZ228" s="1" t="s">
        <v>169</v>
      </c>
      <c r="CA228" s="1" t="s">
        <v>739</v>
      </c>
      <c r="CB228" s="1" t="s">
        <v>183</v>
      </c>
      <c r="CC228" s="1" t="s">
        <v>1995</v>
      </c>
      <c r="CD228" s="1" t="s">
        <v>153</v>
      </c>
      <c r="CE228" s="1" t="s">
        <v>1996</v>
      </c>
      <c r="CF228" s="1" t="s">
        <v>208</v>
      </c>
      <c r="CG228" s="1" t="s">
        <v>214</v>
      </c>
    </row>
    <row r="229" spans="1:85" ht="12.75" x14ac:dyDescent="0.2">
      <c r="A229" s="14">
        <v>42016.342926087964</v>
      </c>
      <c r="B229" s="1">
        <v>1</v>
      </c>
      <c r="C229" s="1">
        <v>5</v>
      </c>
      <c r="D229" s="1">
        <v>4</v>
      </c>
      <c r="E229" s="1">
        <v>1</v>
      </c>
      <c r="F229" s="1">
        <v>5</v>
      </c>
      <c r="G229" s="1">
        <v>1</v>
      </c>
      <c r="H229" s="1">
        <v>2</v>
      </c>
      <c r="I229" s="1">
        <v>1</v>
      </c>
      <c r="J229" s="1">
        <v>3</v>
      </c>
      <c r="K229" s="1">
        <v>1</v>
      </c>
      <c r="L229" s="1">
        <v>1</v>
      </c>
      <c r="M229" s="1">
        <v>2</v>
      </c>
      <c r="N229" s="1">
        <v>1</v>
      </c>
      <c r="O229" s="1">
        <v>1</v>
      </c>
      <c r="P229" s="1">
        <v>1</v>
      </c>
      <c r="Q229" s="1">
        <v>4</v>
      </c>
      <c r="R229" s="1">
        <v>1</v>
      </c>
      <c r="S229" s="1">
        <v>4</v>
      </c>
      <c r="T229" s="1">
        <v>1</v>
      </c>
      <c r="U229" s="1">
        <v>1</v>
      </c>
      <c r="V229" s="1">
        <v>3</v>
      </c>
      <c r="W229" s="1">
        <v>5</v>
      </c>
      <c r="X229" s="1">
        <v>2</v>
      </c>
      <c r="Y229" s="1">
        <v>4</v>
      </c>
      <c r="Z229" s="1">
        <v>2</v>
      </c>
      <c r="AA229" s="1">
        <v>4</v>
      </c>
      <c r="AB229" s="1">
        <v>2</v>
      </c>
      <c r="AC229" s="1">
        <v>4</v>
      </c>
      <c r="AD229" s="1">
        <v>4</v>
      </c>
      <c r="AE229" s="1">
        <v>2</v>
      </c>
      <c r="AF229" s="1">
        <v>4</v>
      </c>
      <c r="AG229" s="1">
        <v>5</v>
      </c>
      <c r="AH229" s="1">
        <v>3</v>
      </c>
      <c r="AI229" s="1">
        <v>4</v>
      </c>
      <c r="AJ229" s="1">
        <v>1</v>
      </c>
      <c r="AK229" s="1">
        <v>5</v>
      </c>
      <c r="AL229" s="1">
        <v>3</v>
      </c>
      <c r="AM229" s="1">
        <v>1</v>
      </c>
      <c r="AN229" s="1">
        <v>5</v>
      </c>
      <c r="AO229" s="1">
        <v>3</v>
      </c>
      <c r="AP229" s="1">
        <v>3</v>
      </c>
      <c r="AQ229" s="1">
        <v>1</v>
      </c>
      <c r="AR229" s="1">
        <v>3</v>
      </c>
      <c r="AS229" s="1">
        <v>1</v>
      </c>
      <c r="AT229" s="1">
        <v>3</v>
      </c>
      <c r="AU229" s="1">
        <v>1</v>
      </c>
      <c r="AV229" s="1">
        <v>1</v>
      </c>
      <c r="AW229" s="1">
        <v>1</v>
      </c>
      <c r="AX229" s="1">
        <v>3</v>
      </c>
      <c r="AY229" s="1">
        <v>5</v>
      </c>
      <c r="AZ229" s="1">
        <v>1</v>
      </c>
      <c r="BA229" s="1">
        <v>4</v>
      </c>
      <c r="BB229" s="1">
        <v>1</v>
      </c>
      <c r="BC229" s="1">
        <v>1</v>
      </c>
      <c r="BD229" s="1">
        <v>3</v>
      </c>
      <c r="BE229" s="1" t="s">
        <v>1778</v>
      </c>
      <c r="BF229" s="1" t="s">
        <v>1781</v>
      </c>
      <c r="BG229" s="1" t="s">
        <v>1780</v>
      </c>
      <c r="BH229" s="1" t="s">
        <v>1779</v>
      </c>
      <c r="BI229" s="1" t="s">
        <v>1783</v>
      </c>
      <c r="BJ229" s="1" t="s">
        <v>1782</v>
      </c>
      <c r="BK229" s="1" t="s">
        <v>151</v>
      </c>
      <c r="BL229" s="1" t="s">
        <v>931</v>
      </c>
      <c r="BM229" s="1" t="s">
        <v>151</v>
      </c>
      <c r="BN229" s="1" t="s">
        <v>1485</v>
      </c>
      <c r="BO229" s="1" t="s">
        <v>931</v>
      </c>
      <c r="BP229" s="1" t="s">
        <v>1485</v>
      </c>
      <c r="BQ229" s="1" t="s">
        <v>931</v>
      </c>
      <c r="BR229" s="1" t="s">
        <v>931</v>
      </c>
      <c r="BS229" s="1" t="s">
        <v>931</v>
      </c>
      <c r="BT229" s="1" t="s">
        <v>931</v>
      </c>
      <c r="BU229" s="1" t="s">
        <v>151</v>
      </c>
      <c r="BV229" s="1" t="s">
        <v>150</v>
      </c>
      <c r="BX229" s="1" t="s">
        <v>1495</v>
      </c>
      <c r="BY229" s="1" t="s">
        <v>162</v>
      </c>
      <c r="BZ229" s="1" t="s">
        <v>170</v>
      </c>
      <c r="CA229" s="1" t="s">
        <v>176</v>
      </c>
      <c r="CB229" s="1" t="s">
        <v>183</v>
      </c>
      <c r="CC229" s="1" t="s">
        <v>301</v>
      </c>
      <c r="CD229" s="1" t="s">
        <v>192</v>
      </c>
      <c r="CE229" s="1" t="s">
        <v>155</v>
      </c>
      <c r="CF229" s="1" t="s">
        <v>208</v>
      </c>
      <c r="CG229" s="1" t="s">
        <v>214</v>
      </c>
    </row>
    <row r="230" spans="1:85" ht="12.75" x14ac:dyDescent="0.2">
      <c r="A230" s="14">
        <v>42016.472370821757</v>
      </c>
      <c r="B230" s="1">
        <v>4</v>
      </c>
      <c r="C230" s="1">
        <v>2</v>
      </c>
      <c r="D230" s="1">
        <v>3</v>
      </c>
      <c r="E230" s="1">
        <v>1</v>
      </c>
      <c r="F230" s="1">
        <v>5</v>
      </c>
      <c r="G230" s="1">
        <v>1</v>
      </c>
      <c r="H230" s="1">
        <v>3</v>
      </c>
      <c r="I230" s="1">
        <v>3</v>
      </c>
      <c r="J230" s="1">
        <v>5</v>
      </c>
      <c r="K230" s="1">
        <v>5</v>
      </c>
      <c r="L230" s="1">
        <v>5</v>
      </c>
      <c r="M230" s="1">
        <v>1</v>
      </c>
      <c r="N230" s="1">
        <v>3</v>
      </c>
      <c r="O230" s="1">
        <v>5</v>
      </c>
      <c r="P230" s="1">
        <v>3</v>
      </c>
      <c r="Q230" s="1">
        <v>4</v>
      </c>
      <c r="R230" s="1">
        <v>4</v>
      </c>
      <c r="S230" s="1">
        <v>4</v>
      </c>
      <c r="T230" s="1">
        <v>1</v>
      </c>
      <c r="U230" s="1">
        <v>2</v>
      </c>
      <c r="V230" s="1">
        <v>4</v>
      </c>
      <c r="W230" s="1">
        <v>5</v>
      </c>
      <c r="X230" s="1">
        <v>3</v>
      </c>
      <c r="Y230" s="1">
        <v>5</v>
      </c>
      <c r="Z230" s="1">
        <v>1</v>
      </c>
      <c r="AA230" s="1">
        <v>5</v>
      </c>
      <c r="AB230" s="1">
        <v>1</v>
      </c>
      <c r="AC230" s="1" t="s">
        <v>5</v>
      </c>
      <c r="AD230" s="1">
        <v>5</v>
      </c>
      <c r="AE230" s="1">
        <v>1</v>
      </c>
      <c r="AF230" s="1">
        <v>3</v>
      </c>
      <c r="AG230" s="1">
        <v>5</v>
      </c>
      <c r="AH230" s="1">
        <v>4</v>
      </c>
      <c r="AI230" s="1" t="s">
        <v>5</v>
      </c>
      <c r="AJ230" s="1" t="s">
        <v>5</v>
      </c>
      <c r="AK230" s="1">
        <v>5</v>
      </c>
      <c r="AL230" s="1" t="s">
        <v>5</v>
      </c>
      <c r="AM230" s="1">
        <v>5</v>
      </c>
      <c r="AN230" s="1">
        <v>5</v>
      </c>
      <c r="AO230" s="1" t="s">
        <v>5</v>
      </c>
      <c r="AP230" s="1" t="s">
        <v>5</v>
      </c>
      <c r="AQ230" s="1">
        <v>5</v>
      </c>
      <c r="AR230" s="1">
        <v>5</v>
      </c>
      <c r="AS230" s="1">
        <v>5</v>
      </c>
      <c r="AT230" s="1">
        <v>5</v>
      </c>
      <c r="AU230" s="1" t="s">
        <v>5</v>
      </c>
      <c r="AV230" s="1">
        <v>5</v>
      </c>
      <c r="AW230" s="1">
        <v>5</v>
      </c>
      <c r="AX230" s="1">
        <v>5</v>
      </c>
      <c r="AY230" s="1">
        <v>5</v>
      </c>
      <c r="AZ230" s="1">
        <v>5</v>
      </c>
      <c r="BA230" s="1">
        <v>5</v>
      </c>
      <c r="BB230" s="1" t="s">
        <v>5</v>
      </c>
      <c r="BC230" s="1">
        <v>5</v>
      </c>
      <c r="BD230" s="1">
        <v>5</v>
      </c>
      <c r="BE230" s="1" t="s">
        <v>1778</v>
      </c>
      <c r="BF230" s="1" t="s">
        <v>1781</v>
      </c>
      <c r="BG230" s="1" t="s">
        <v>1780</v>
      </c>
      <c r="BH230" s="1" t="s">
        <v>1782</v>
      </c>
      <c r="BI230" s="1" t="s">
        <v>1779</v>
      </c>
      <c r="BJ230" s="1" t="s">
        <v>1783</v>
      </c>
      <c r="BK230" s="1" t="s">
        <v>151</v>
      </c>
      <c r="BL230" s="1" t="s">
        <v>1785</v>
      </c>
      <c r="BM230" s="1" t="s">
        <v>931</v>
      </c>
      <c r="BN230" s="1" t="s">
        <v>1785</v>
      </c>
      <c r="BO230" s="1" t="s">
        <v>1785</v>
      </c>
      <c r="BP230" s="1" t="s">
        <v>931</v>
      </c>
      <c r="BQ230" s="1" t="s">
        <v>931</v>
      </c>
      <c r="BR230" s="1" t="s">
        <v>931</v>
      </c>
      <c r="BS230" s="1" t="s">
        <v>931</v>
      </c>
      <c r="BT230" s="1" t="s">
        <v>931</v>
      </c>
      <c r="BU230" s="1" t="s">
        <v>151</v>
      </c>
      <c r="BV230" s="1" t="s">
        <v>150</v>
      </c>
      <c r="BX230" s="1" t="s">
        <v>1495</v>
      </c>
      <c r="BY230" s="1" t="s">
        <v>163</v>
      </c>
      <c r="BZ230" s="1" t="s">
        <v>172</v>
      </c>
      <c r="CA230" s="1" t="s">
        <v>176</v>
      </c>
      <c r="CB230" s="1" t="s">
        <v>183</v>
      </c>
      <c r="CC230" s="1" t="s">
        <v>502</v>
      </c>
      <c r="CD230" s="1" t="s">
        <v>202</v>
      </c>
      <c r="CE230" s="1" t="s">
        <v>204</v>
      </c>
      <c r="CF230" s="1" t="s">
        <v>1997</v>
      </c>
      <c r="CG230" s="1" t="s">
        <v>216</v>
      </c>
    </row>
    <row r="231" spans="1:85" ht="12.75" x14ac:dyDescent="0.2">
      <c r="A231" s="14">
        <v>42016.474986666668</v>
      </c>
      <c r="B231" s="1">
        <v>3</v>
      </c>
      <c r="C231" s="1">
        <v>2</v>
      </c>
      <c r="D231" s="1">
        <v>2</v>
      </c>
      <c r="E231" s="1">
        <v>3</v>
      </c>
      <c r="F231" s="1">
        <v>3</v>
      </c>
      <c r="G231" s="1">
        <v>3</v>
      </c>
      <c r="H231" s="1">
        <v>3</v>
      </c>
      <c r="I231" s="1">
        <v>3</v>
      </c>
      <c r="J231" s="1">
        <v>1</v>
      </c>
      <c r="K231" s="1">
        <v>4</v>
      </c>
      <c r="L231" s="1">
        <v>4</v>
      </c>
      <c r="M231" s="1">
        <v>3</v>
      </c>
      <c r="N231" s="1">
        <v>3</v>
      </c>
      <c r="O231" s="1">
        <v>3</v>
      </c>
      <c r="P231" s="1">
        <v>3</v>
      </c>
      <c r="Q231" s="1">
        <v>2</v>
      </c>
      <c r="R231" s="1">
        <v>3</v>
      </c>
      <c r="S231" s="1">
        <v>5</v>
      </c>
      <c r="T231" s="1">
        <v>2</v>
      </c>
      <c r="U231" s="1">
        <v>4</v>
      </c>
      <c r="V231" s="1">
        <v>5</v>
      </c>
      <c r="W231" s="1">
        <v>2</v>
      </c>
      <c r="X231" s="1">
        <v>2</v>
      </c>
      <c r="Y231" s="1">
        <v>3</v>
      </c>
      <c r="Z231" s="1">
        <v>2</v>
      </c>
      <c r="AA231" s="1">
        <v>3</v>
      </c>
      <c r="AB231" s="1">
        <v>3</v>
      </c>
      <c r="AC231" s="1">
        <v>3</v>
      </c>
      <c r="AD231" s="1">
        <v>2</v>
      </c>
      <c r="AE231" s="1">
        <v>2</v>
      </c>
      <c r="AF231" s="1">
        <v>4</v>
      </c>
      <c r="AG231" s="1">
        <v>4</v>
      </c>
      <c r="AH231" s="1">
        <v>3</v>
      </c>
      <c r="AI231" s="1">
        <v>2</v>
      </c>
      <c r="AJ231" s="1">
        <v>3</v>
      </c>
      <c r="AK231" s="1">
        <v>2</v>
      </c>
      <c r="AL231" s="1">
        <v>2</v>
      </c>
      <c r="AM231" s="1">
        <v>3</v>
      </c>
      <c r="AN231" s="1">
        <v>4</v>
      </c>
      <c r="AO231" s="1">
        <v>3</v>
      </c>
      <c r="AP231" s="1">
        <v>4</v>
      </c>
      <c r="AQ231" s="1">
        <v>2</v>
      </c>
      <c r="AR231" s="1">
        <v>2</v>
      </c>
      <c r="AS231" s="1">
        <v>3</v>
      </c>
      <c r="AT231" s="1">
        <v>4</v>
      </c>
      <c r="AU231" s="1">
        <v>2</v>
      </c>
      <c r="AV231" s="1">
        <v>3</v>
      </c>
      <c r="AW231" s="1">
        <v>3</v>
      </c>
      <c r="AX231" s="1">
        <v>4</v>
      </c>
      <c r="AY231" s="1">
        <v>3</v>
      </c>
      <c r="AZ231" s="1">
        <v>2</v>
      </c>
      <c r="BA231" s="1">
        <v>5</v>
      </c>
      <c r="BB231" s="1">
        <v>2</v>
      </c>
      <c r="BC231" s="1">
        <v>4</v>
      </c>
      <c r="BD231" s="1">
        <v>5</v>
      </c>
      <c r="BE231" s="1" t="s">
        <v>1779</v>
      </c>
      <c r="BF231" s="1" t="s">
        <v>1778</v>
      </c>
      <c r="BG231" s="1" t="s">
        <v>1780</v>
      </c>
      <c r="BH231" s="1" t="s">
        <v>1781</v>
      </c>
      <c r="BI231" s="1" t="s">
        <v>1783</v>
      </c>
      <c r="BJ231" s="1" t="s">
        <v>1782</v>
      </c>
      <c r="BK231" s="1" t="s">
        <v>151</v>
      </c>
      <c r="BL231" s="1" t="s">
        <v>1785</v>
      </c>
      <c r="BM231" s="1" t="s">
        <v>151</v>
      </c>
      <c r="BN231" s="1" t="s">
        <v>151</v>
      </c>
      <c r="BO231" s="1" t="s">
        <v>931</v>
      </c>
      <c r="BP231" s="1" t="s">
        <v>151</v>
      </c>
      <c r="BQ231" s="1" t="s">
        <v>1485</v>
      </c>
      <c r="BR231" s="1" t="s">
        <v>931</v>
      </c>
      <c r="BS231" s="1" t="s">
        <v>1485</v>
      </c>
      <c r="BT231" s="1" t="s">
        <v>1485</v>
      </c>
      <c r="BU231" s="1" t="s">
        <v>151</v>
      </c>
      <c r="BV231" s="1" t="s">
        <v>150</v>
      </c>
      <c r="BW231" s="1" t="s">
        <v>1620</v>
      </c>
      <c r="BX231" s="1" t="s">
        <v>1495</v>
      </c>
      <c r="BY231" s="1" t="s">
        <v>163</v>
      </c>
      <c r="BZ231" s="1" t="s">
        <v>169</v>
      </c>
      <c r="CA231" s="1" t="s">
        <v>176</v>
      </c>
      <c r="CB231" s="1" t="s">
        <v>183</v>
      </c>
      <c r="CC231" s="1" t="s">
        <v>1998</v>
      </c>
      <c r="CD231" s="1" t="s">
        <v>153</v>
      </c>
      <c r="CE231" s="1" t="s">
        <v>1999</v>
      </c>
      <c r="CF231" s="1" t="s">
        <v>208</v>
      </c>
      <c r="CG231" s="1" t="s">
        <v>214</v>
      </c>
    </row>
    <row r="232" spans="1:85" ht="12.75" x14ac:dyDescent="0.2">
      <c r="A232" s="14">
        <v>42016.507153668979</v>
      </c>
      <c r="B232" s="1">
        <v>4</v>
      </c>
      <c r="C232" s="1">
        <v>5</v>
      </c>
      <c r="D232" s="1">
        <v>3</v>
      </c>
      <c r="E232" s="1">
        <v>2</v>
      </c>
      <c r="F232" s="1">
        <v>5</v>
      </c>
      <c r="G232" s="1">
        <v>1</v>
      </c>
      <c r="H232" s="1">
        <v>5</v>
      </c>
      <c r="I232" s="1">
        <v>5</v>
      </c>
      <c r="J232" s="1">
        <v>4</v>
      </c>
      <c r="K232" s="1">
        <v>1</v>
      </c>
      <c r="L232" s="1">
        <v>3</v>
      </c>
      <c r="M232" s="1">
        <v>3</v>
      </c>
      <c r="N232" s="1">
        <v>3</v>
      </c>
      <c r="O232" s="1">
        <v>4</v>
      </c>
      <c r="P232" s="1">
        <v>5</v>
      </c>
      <c r="Q232" s="1">
        <v>5</v>
      </c>
      <c r="R232" s="1">
        <v>3</v>
      </c>
      <c r="S232" s="1">
        <v>5</v>
      </c>
      <c r="T232" s="1">
        <v>5</v>
      </c>
      <c r="U232" s="1">
        <v>1</v>
      </c>
      <c r="V232" s="1">
        <v>5</v>
      </c>
      <c r="W232" s="1">
        <v>2</v>
      </c>
      <c r="X232" s="1">
        <v>2</v>
      </c>
      <c r="Y232" s="1">
        <v>4</v>
      </c>
      <c r="Z232" s="1">
        <v>4</v>
      </c>
      <c r="AA232" s="1">
        <v>5</v>
      </c>
      <c r="AB232" s="1">
        <v>2</v>
      </c>
      <c r="AC232" s="1">
        <v>2</v>
      </c>
      <c r="AD232" s="1">
        <v>4</v>
      </c>
      <c r="AE232" s="1">
        <v>4</v>
      </c>
      <c r="AF232" s="1">
        <v>5</v>
      </c>
      <c r="AG232" s="1">
        <v>4</v>
      </c>
      <c r="AH232" s="1">
        <v>2</v>
      </c>
      <c r="AI232" s="1">
        <v>5</v>
      </c>
      <c r="AJ232" s="1">
        <v>4</v>
      </c>
      <c r="AK232" s="1">
        <v>5</v>
      </c>
      <c r="AL232" s="1">
        <v>4</v>
      </c>
      <c r="AM232" s="1">
        <v>3</v>
      </c>
      <c r="AN232" s="1">
        <v>5</v>
      </c>
      <c r="AO232" s="1">
        <v>1</v>
      </c>
      <c r="AP232" s="1">
        <v>5</v>
      </c>
      <c r="AQ232" s="1">
        <v>5</v>
      </c>
      <c r="AR232" s="1">
        <v>3</v>
      </c>
      <c r="AS232" s="1">
        <v>2</v>
      </c>
      <c r="AT232" s="1">
        <v>3</v>
      </c>
      <c r="AU232" s="1">
        <v>4</v>
      </c>
      <c r="AV232" s="1">
        <v>3</v>
      </c>
      <c r="AW232" s="1">
        <v>3</v>
      </c>
      <c r="AX232" s="1">
        <v>5</v>
      </c>
      <c r="AY232" s="1">
        <v>5</v>
      </c>
      <c r="AZ232" s="1">
        <v>4</v>
      </c>
      <c r="BA232" s="1">
        <v>5</v>
      </c>
      <c r="BB232" s="1">
        <v>4</v>
      </c>
      <c r="BC232" s="1">
        <v>2</v>
      </c>
      <c r="BD232" s="1">
        <v>5</v>
      </c>
      <c r="BE232" s="1" t="s">
        <v>1778</v>
      </c>
      <c r="BF232" s="1" t="s">
        <v>1780</v>
      </c>
      <c r="BG232" s="1" t="s">
        <v>1782</v>
      </c>
      <c r="BH232" s="1" t="s">
        <v>1783</v>
      </c>
      <c r="BI232" s="1" t="s">
        <v>1779</v>
      </c>
      <c r="BJ232" s="1" t="s">
        <v>1781</v>
      </c>
      <c r="BK232" s="1" t="s">
        <v>1785</v>
      </c>
      <c r="BL232" s="1" t="s">
        <v>1785</v>
      </c>
      <c r="BM232" s="1" t="s">
        <v>151</v>
      </c>
      <c r="BN232" s="1" t="s">
        <v>151</v>
      </c>
      <c r="BO232" s="1" t="s">
        <v>151</v>
      </c>
      <c r="BP232" s="1" t="s">
        <v>1785</v>
      </c>
      <c r="BQ232" s="1" t="s">
        <v>1485</v>
      </c>
      <c r="BR232" s="1" t="s">
        <v>1485</v>
      </c>
      <c r="BS232" s="1" t="s">
        <v>1485</v>
      </c>
      <c r="BT232" s="1" t="s">
        <v>1485</v>
      </c>
      <c r="BU232" s="1" t="s">
        <v>151</v>
      </c>
      <c r="BV232" s="1" t="s">
        <v>150</v>
      </c>
      <c r="BW232" s="1" t="s">
        <v>1488</v>
      </c>
      <c r="BX232" s="1" t="s">
        <v>1495</v>
      </c>
      <c r="BY232" s="1" t="s">
        <v>162</v>
      </c>
      <c r="BZ232" s="1" t="s">
        <v>171</v>
      </c>
      <c r="CA232" s="1" t="s">
        <v>176</v>
      </c>
      <c r="CB232" s="1" t="s">
        <v>183</v>
      </c>
      <c r="CC232" s="1" t="s">
        <v>1670</v>
      </c>
      <c r="CD232" s="1" t="s">
        <v>202</v>
      </c>
      <c r="CE232" s="1" t="s">
        <v>532</v>
      </c>
      <c r="CF232" s="1" t="s">
        <v>1094</v>
      </c>
      <c r="CG232" s="1" t="s">
        <v>214</v>
      </c>
    </row>
    <row r="233" spans="1:85" ht="12.75" x14ac:dyDescent="0.2">
      <c r="A233" s="14">
        <v>42016.605129872689</v>
      </c>
      <c r="B233" s="1">
        <v>3</v>
      </c>
      <c r="C233" s="1">
        <v>5</v>
      </c>
      <c r="D233" s="1">
        <v>2</v>
      </c>
      <c r="E233" s="1">
        <v>2</v>
      </c>
      <c r="F233" s="1">
        <v>5</v>
      </c>
      <c r="G233" s="1">
        <v>5</v>
      </c>
      <c r="H233" s="1">
        <v>4</v>
      </c>
      <c r="I233" s="1">
        <v>4</v>
      </c>
      <c r="J233" s="1">
        <v>3</v>
      </c>
      <c r="K233" s="1">
        <v>3</v>
      </c>
      <c r="L233" s="1">
        <v>2</v>
      </c>
      <c r="M233" s="1">
        <v>1</v>
      </c>
      <c r="N233" s="1">
        <v>2</v>
      </c>
      <c r="O233" s="1">
        <v>1</v>
      </c>
      <c r="P233" s="1">
        <v>4</v>
      </c>
      <c r="Q233" s="1">
        <v>3</v>
      </c>
      <c r="R233" s="1">
        <v>4</v>
      </c>
      <c r="S233" s="1">
        <v>5</v>
      </c>
      <c r="T233" s="1">
        <v>1</v>
      </c>
      <c r="U233" s="1">
        <v>4</v>
      </c>
      <c r="V233" s="1">
        <v>5</v>
      </c>
      <c r="W233" s="1">
        <v>5</v>
      </c>
      <c r="X233" s="1">
        <v>4</v>
      </c>
      <c r="Y233" s="1">
        <v>4</v>
      </c>
      <c r="Z233" s="1">
        <v>4</v>
      </c>
      <c r="AA233" s="1">
        <v>4</v>
      </c>
      <c r="AB233" s="1">
        <v>4</v>
      </c>
      <c r="AC233" s="1" t="s">
        <v>5</v>
      </c>
      <c r="AD233" s="1">
        <v>4</v>
      </c>
      <c r="AE233" s="1">
        <v>3</v>
      </c>
      <c r="AF233" s="1">
        <v>4</v>
      </c>
      <c r="AG233" s="1">
        <v>4</v>
      </c>
      <c r="AH233" s="1">
        <v>5</v>
      </c>
      <c r="AI233" s="1">
        <v>4</v>
      </c>
      <c r="AJ233" s="1">
        <v>3</v>
      </c>
      <c r="AK233" s="1">
        <v>4</v>
      </c>
      <c r="AL233" s="1">
        <v>3</v>
      </c>
      <c r="AM233" s="1">
        <v>2</v>
      </c>
      <c r="AN233" s="1">
        <v>5</v>
      </c>
      <c r="AO233" s="1">
        <v>4</v>
      </c>
      <c r="AP233" s="1">
        <v>3</v>
      </c>
      <c r="AQ233" s="1">
        <v>2</v>
      </c>
      <c r="AR233" s="1">
        <v>3</v>
      </c>
      <c r="AS233" s="1">
        <v>3</v>
      </c>
      <c r="AT233" s="1">
        <v>2</v>
      </c>
      <c r="AU233" s="1">
        <v>3</v>
      </c>
      <c r="AV233" s="1">
        <v>2</v>
      </c>
      <c r="AW233" s="1">
        <v>2</v>
      </c>
      <c r="AX233" s="1">
        <v>4</v>
      </c>
      <c r="AY233" s="1">
        <v>3</v>
      </c>
      <c r="AZ233" s="1">
        <v>3</v>
      </c>
      <c r="BA233" s="1">
        <v>4</v>
      </c>
      <c r="BB233" s="1">
        <v>2</v>
      </c>
      <c r="BC233" s="1">
        <v>4</v>
      </c>
      <c r="BD233" s="1">
        <v>4</v>
      </c>
      <c r="BE233" s="1" t="s">
        <v>1778</v>
      </c>
      <c r="BF233" s="1" t="s">
        <v>1780</v>
      </c>
      <c r="BG233" s="1" t="s">
        <v>1783</v>
      </c>
      <c r="BH233" s="1" t="s">
        <v>1781</v>
      </c>
      <c r="BI233" s="1" t="s">
        <v>1779</v>
      </c>
      <c r="BJ233" s="1" t="s">
        <v>1782</v>
      </c>
      <c r="BK233" s="1" t="s">
        <v>151</v>
      </c>
      <c r="BL233" s="1" t="s">
        <v>1785</v>
      </c>
      <c r="BM233" s="1" t="s">
        <v>151</v>
      </c>
      <c r="BN233" s="1" t="s">
        <v>1785</v>
      </c>
      <c r="BO233" s="1" t="s">
        <v>931</v>
      </c>
      <c r="BP233" s="1" t="s">
        <v>931</v>
      </c>
      <c r="BQ233" s="1" t="s">
        <v>5</v>
      </c>
      <c r="BR233" s="1" t="s">
        <v>5</v>
      </c>
      <c r="BS233" s="1" t="s">
        <v>5</v>
      </c>
      <c r="BT233" s="1" t="s">
        <v>5</v>
      </c>
      <c r="BU233" s="1" t="s">
        <v>151</v>
      </c>
      <c r="BV233" s="1" t="s">
        <v>146</v>
      </c>
      <c r="BW233" s="1" t="s">
        <v>1878</v>
      </c>
      <c r="BX233" s="1" t="s">
        <v>1495</v>
      </c>
      <c r="BY233" s="1" t="s">
        <v>163</v>
      </c>
      <c r="BZ233" s="1" t="s">
        <v>170</v>
      </c>
      <c r="CA233" s="1" t="s">
        <v>176</v>
      </c>
      <c r="CB233" s="1" t="s">
        <v>183</v>
      </c>
      <c r="CD233" s="1" t="s">
        <v>153</v>
      </c>
      <c r="CE233" s="1" t="s">
        <v>317</v>
      </c>
      <c r="CF233" s="1" t="s">
        <v>208</v>
      </c>
      <c r="CG233" s="1" t="s">
        <v>214</v>
      </c>
    </row>
    <row r="234" spans="1:85" ht="12.75" x14ac:dyDescent="0.2">
      <c r="A234" s="14">
        <v>42016.647484733796</v>
      </c>
      <c r="B234" s="1">
        <v>5</v>
      </c>
      <c r="C234" s="1">
        <v>3</v>
      </c>
      <c r="D234" s="1">
        <v>1</v>
      </c>
      <c r="E234" s="1">
        <v>4</v>
      </c>
      <c r="F234" s="1">
        <v>5</v>
      </c>
      <c r="G234" s="1">
        <v>1</v>
      </c>
      <c r="H234" s="1">
        <v>1</v>
      </c>
      <c r="I234" s="1">
        <v>1</v>
      </c>
      <c r="J234" s="1">
        <v>3</v>
      </c>
      <c r="K234" s="1">
        <v>5</v>
      </c>
      <c r="L234" s="1">
        <v>1</v>
      </c>
      <c r="M234" s="1">
        <v>1</v>
      </c>
      <c r="N234" s="1">
        <v>1</v>
      </c>
      <c r="O234" s="1">
        <v>1</v>
      </c>
      <c r="P234" s="1">
        <v>3</v>
      </c>
      <c r="Q234" s="1">
        <v>4</v>
      </c>
      <c r="R234" s="1">
        <v>1</v>
      </c>
      <c r="S234" s="1">
        <v>5</v>
      </c>
      <c r="T234" s="1">
        <v>1</v>
      </c>
      <c r="U234" s="1">
        <v>5</v>
      </c>
      <c r="V234" s="1">
        <v>3</v>
      </c>
      <c r="W234" s="1">
        <v>1</v>
      </c>
      <c r="X234" s="1">
        <v>1</v>
      </c>
      <c r="Y234" s="1">
        <v>1</v>
      </c>
      <c r="Z234" s="1">
        <v>4</v>
      </c>
      <c r="AA234" s="1">
        <v>1</v>
      </c>
      <c r="AB234" s="1">
        <v>1</v>
      </c>
      <c r="AC234" s="1">
        <v>1</v>
      </c>
      <c r="AD234" s="1">
        <v>1</v>
      </c>
      <c r="AE234" s="1">
        <v>1</v>
      </c>
      <c r="AF234" s="1">
        <v>1</v>
      </c>
      <c r="AG234" s="1">
        <v>1</v>
      </c>
      <c r="AH234" s="1">
        <v>4</v>
      </c>
      <c r="AI234" s="1">
        <v>1</v>
      </c>
      <c r="AJ234" s="1">
        <v>5</v>
      </c>
      <c r="AK234" s="1">
        <v>1</v>
      </c>
      <c r="AL234" s="1" t="s">
        <v>5</v>
      </c>
      <c r="AM234" s="1" t="s">
        <v>5</v>
      </c>
      <c r="AN234" s="1">
        <v>5</v>
      </c>
      <c r="AO234" s="1">
        <v>3</v>
      </c>
      <c r="AP234" s="1">
        <v>3</v>
      </c>
      <c r="AQ234" s="1" t="s">
        <v>5</v>
      </c>
      <c r="AR234" s="1" t="s">
        <v>5</v>
      </c>
      <c r="AS234" s="1">
        <v>5</v>
      </c>
      <c r="AT234" s="1">
        <v>1</v>
      </c>
      <c r="AU234" s="1" t="s">
        <v>5</v>
      </c>
      <c r="AV234" s="1">
        <v>1</v>
      </c>
      <c r="AW234" s="1">
        <v>3</v>
      </c>
      <c r="AX234" s="1" t="s">
        <v>5</v>
      </c>
      <c r="AY234" s="1">
        <v>4</v>
      </c>
      <c r="AZ234" s="1" t="s">
        <v>5</v>
      </c>
      <c r="BA234" s="1">
        <v>3</v>
      </c>
      <c r="BB234" s="1">
        <v>1</v>
      </c>
      <c r="BC234" s="1">
        <v>5</v>
      </c>
      <c r="BD234" s="1">
        <v>4</v>
      </c>
      <c r="BE234" s="1" t="s">
        <v>1780</v>
      </c>
      <c r="BF234" s="1" t="s">
        <v>1780</v>
      </c>
      <c r="BG234" s="1" t="s">
        <v>1780</v>
      </c>
      <c r="BH234" s="1" t="s">
        <v>1783</v>
      </c>
      <c r="BI234" s="1" t="s">
        <v>1781</v>
      </c>
      <c r="BJ234" s="1" t="s">
        <v>1778</v>
      </c>
      <c r="BK234" s="1" t="s">
        <v>1785</v>
      </c>
      <c r="BL234" s="1" t="s">
        <v>151</v>
      </c>
      <c r="BM234" s="1" t="s">
        <v>151</v>
      </c>
      <c r="BN234" s="1" t="s">
        <v>151</v>
      </c>
      <c r="BO234" s="1" t="s">
        <v>151</v>
      </c>
      <c r="BP234" s="1" t="s">
        <v>151</v>
      </c>
      <c r="BQ234" s="1" t="s">
        <v>1785</v>
      </c>
      <c r="BR234" s="1" t="s">
        <v>1785</v>
      </c>
      <c r="BS234" s="1" t="s">
        <v>1785</v>
      </c>
      <c r="BT234" s="1" t="s">
        <v>1785</v>
      </c>
      <c r="BU234" s="1" t="s">
        <v>145</v>
      </c>
      <c r="BY234" s="1" t="s">
        <v>162</v>
      </c>
      <c r="BZ234" s="1" t="s">
        <v>171</v>
      </c>
      <c r="CA234" s="1" t="s">
        <v>176</v>
      </c>
      <c r="CB234" s="1" t="s">
        <v>184</v>
      </c>
      <c r="CC234" s="1" t="s">
        <v>191</v>
      </c>
      <c r="CD234" s="1" t="s">
        <v>192</v>
      </c>
      <c r="CE234" s="1" t="s">
        <v>456</v>
      </c>
      <c r="CF234" s="1" t="s">
        <v>209</v>
      </c>
      <c r="CG234" s="1" t="s">
        <v>215</v>
      </c>
    </row>
    <row r="235" spans="1:85" ht="12.75" x14ac:dyDescent="0.2">
      <c r="A235" s="14">
        <v>42016.650198067131</v>
      </c>
      <c r="B235" s="1">
        <v>5</v>
      </c>
      <c r="C235" s="1">
        <v>4</v>
      </c>
      <c r="D235" s="1">
        <v>4</v>
      </c>
      <c r="E235" s="1">
        <v>3</v>
      </c>
      <c r="F235" s="1">
        <v>4</v>
      </c>
      <c r="G235" s="1">
        <v>4</v>
      </c>
      <c r="H235" s="1">
        <v>5</v>
      </c>
      <c r="I235" s="1">
        <v>5</v>
      </c>
      <c r="J235" s="1">
        <v>2</v>
      </c>
      <c r="K235" s="1">
        <v>4</v>
      </c>
      <c r="L235" s="1">
        <v>5</v>
      </c>
      <c r="M235" s="1">
        <v>3</v>
      </c>
      <c r="N235" s="1">
        <v>4</v>
      </c>
      <c r="O235" s="1">
        <v>2</v>
      </c>
      <c r="P235" s="1">
        <v>4</v>
      </c>
      <c r="Q235" s="1">
        <v>4</v>
      </c>
      <c r="R235" s="1">
        <v>5</v>
      </c>
      <c r="S235" s="1">
        <v>4</v>
      </c>
      <c r="T235" s="1">
        <v>5</v>
      </c>
      <c r="U235" s="1">
        <v>4</v>
      </c>
      <c r="V235" s="1">
        <v>3</v>
      </c>
      <c r="W235" s="1">
        <v>3</v>
      </c>
      <c r="X235" s="1">
        <v>4</v>
      </c>
      <c r="Y235" s="1">
        <v>5</v>
      </c>
      <c r="Z235" s="1">
        <v>5</v>
      </c>
      <c r="AA235" s="1">
        <v>5</v>
      </c>
      <c r="AB235" s="1">
        <v>5</v>
      </c>
      <c r="AC235" s="1">
        <v>3</v>
      </c>
      <c r="AD235" s="1">
        <v>5</v>
      </c>
      <c r="AE235" s="1">
        <v>4</v>
      </c>
      <c r="AF235" s="1">
        <v>3</v>
      </c>
      <c r="AG235" s="1">
        <v>3</v>
      </c>
      <c r="AH235" s="1">
        <v>4</v>
      </c>
      <c r="AI235" s="1">
        <v>3</v>
      </c>
      <c r="AJ235" s="1">
        <v>2</v>
      </c>
      <c r="AK235" s="1">
        <v>3</v>
      </c>
      <c r="AL235" s="1">
        <v>3</v>
      </c>
      <c r="AM235" s="1">
        <v>4</v>
      </c>
      <c r="AN235" s="1">
        <v>5</v>
      </c>
      <c r="AO235" s="1">
        <v>5</v>
      </c>
      <c r="AP235" s="1">
        <v>3</v>
      </c>
      <c r="AQ235" s="1">
        <v>3</v>
      </c>
      <c r="AR235" s="1">
        <v>3</v>
      </c>
      <c r="AS235" s="1">
        <v>3</v>
      </c>
      <c r="AT235" s="1">
        <v>3</v>
      </c>
      <c r="AU235" s="1">
        <v>3</v>
      </c>
      <c r="AV235" s="1">
        <v>3</v>
      </c>
      <c r="AW235" s="1">
        <v>3</v>
      </c>
      <c r="AX235" s="1">
        <v>5</v>
      </c>
      <c r="AY235" s="1">
        <v>4</v>
      </c>
      <c r="AZ235" s="1">
        <v>3</v>
      </c>
      <c r="BA235" s="1">
        <v>3</v>
      </c>
      <c r="BB235" s="1">
        <v>4</v>
      </c>
      <c r="BC235" s="1">
        <v>3</v>
      </c>
      <c r="BD235" s="1">
        <v>4</v>
      </c>
      <c r="BE235" s="1" t="s">
        <v>1778</v>
      </c>
      <c r="BF235" s="1" t="s">
        <v>1780</v>
      </c>
      <c r="BG235" s="1" t="s">
        <v>1779</v>
      </c>
      <c r="BH235" s="1" t="s">
        <v>1781</v>
      </c>
      <c r="BI235" s="1" t="s">
        <v>1779</v>
      </c>
      <c r="BJ235" s="1" t="s">
        <v>1780</v>
      </c>
      <c r="BK235" s="1" t="s">
        <v>931</v>
      </c>
      <c r="BL235" s="1" t="s">
        <v>931</v>
      </c>
      <c r="BM235" s="1" t="s">
        <v>151</v>
      </c>
      <c r="BN235" s="1" t="s">
        <v>151</v>
      </c>
      <c r="BO235" s="1" t="s">
        <v>1485</v>
      </c>
      <c r="BP235" s="1" t="s">
        <v>151</v>
      </c>
      <c r="BQ235" s="1" t="s">
        <v>1485</v>
      </c>
      <c r="BR235" s="1" t="s">
        <v>1485</v>
      </c>
      <c r="BS235" s="1" t="s">
        <v>1485</v>
      </c>
      <c r="BT235" s="1" t="s">
        <v>1485</v>
      </c>
      <c r="BU235" s="1" t="s">
        <v>151</v>
      </c>
      <c r="BV235" s="1" t="s">
        <v>1486</v>
      </c>
      <c r="BW235" s="1" t="s">
        <v>1488</v>
      </c>
      <c r="BX235" s="1" t="s">
        <v>1807</v>
      </c>
      <c r="BY235" s="1" t="s">
        <v>163</v>
      </c>
      <c r="BZ235" s="1" t="s">
        <v>170</v>
      </c>
      <c r="CA235" s="1" t="s">
        <v>176</v>
      </c>
      <c r="CB235" s="1" t="s">
        <v>183</v>
      </c>
      <c r="CC235" s="1" t="s">
        <v>2000</v>
      </c>
      <c r="CD235" s="1" t="s">
        <v>204</v>
      </c>
      <c r="CE235" s="1" t="s">
        <v>153</v>
      </c>
      <c r="CF235" s="1" t="s">
        <v>208</v>
      </c>
      <c r="CG235" s="1" t="s">
        <v>214</v>
      </c>
    </row>
    <row r="236" spans="1:85" ht="12.75" x14ac:dyDescent="0.2">
      <c r="A236" s="14">
        <v>42016.667162800928</v>
      </c>
      <c r="B236" s="1">
        <v>5</v>
      </c>
      <c r="C236" s="1">
        <v>5</v>
      </c>
      <c r="D236" s="1">
        <v>4</v>
      </c>
      <c r="E236" s="1">
        <v>3</v>
      </c>
      <c r="F236" s="1">
        <v>5</v>
      </c>
      <c r="G236" s="1">
        <v>5</v>
      </c>
      <c r="H236" s="1">
        <v>5</v>
      </c>
      <c r="I236" s="1">
        <v>5</v>
      </c>
      <c r="J236" s="1">
        <v>4</v>
      </c>
      <c r="K236" s="1">
        <v>5</v>
      </c>
      <c r="L236" s="1">
        <v>5</v>
      </c>
      <c r="M236" s="1">
        <v>5</v>
      </c>
      <c r="N236" s="1">
        <v>4</v>
      </c>
      <c r="O236" s="1">
        <v>5</v>
      </c>
      <c r="P236" s="1">
        <v>5</v>
      </c>
      <c r="Q236" s="1">
        <v>5</v>
      </c>
      <c r="R236" s="1">
        <v>4</v>
      </c>
      <c r="S236" s="1">
        <v>5</v>
      </c>
      <c r="T236" s="1">
        <v>4</v>
      </c>
      <c r="U236" s="1">
        <v>5</v>
      </c>
      <c r="V236" s="1">
        <v>5</v>
      </c>
      <c r="W236" s="1">
        <v>5</v>
      </c>
      <c r="X236" s="1">
        <v>5</v>
      </c>
      <c r="Y236" s="1">
        <v>5</v>
      </c>
      <c r="Z236" s="1">
        <v>5</v>
      </c>
      <c r="AA236" s="1">
        <v>5</v>
      </c>
      <c r="AB236" s="1">
        <v>5</v>
      </c>
      <c r="AC236" s="1">
        <v>5</v>
      </c>
      <c r="AD236" s="1">
        <v>5</v>
      </c>
      <c r="AE236" s="1">
        <v>5</v>
      </c>
      <c r="AF236" s="1">
        <v>5</v>
      </c>
      <c r="AG236" s="1">
        <v>5</v>
      </c>
      <c r="AH236" s="1">
        <v>5</v>
      </c>
      <c r="AI236" s="1">
        <v>3</v>
      </c>
      <c r="AJ236" s="1">
        <v>5</v>
      </c>
      <c r="AK236" s="1">
        <v>5</v>
      </c>
      <c r="AL236" s="1">
        <v>4</v>
      </c>
      <c r="AM236" s="1">
        <v>4</v>
      </c>
      <c r="AN236" s="1">
        <v>5</v>
      </c>
      <c r="AO236" s="1">
        <v>4</v>
      </c>
      <c r="AP236" s="1">
        <v>5</v>
      </c>
      <c r="AQ236" s="1">
        <v>5</v>
      </c>
      <c r="AR236" s="1">
        <v>5</v>
      </c>
      <c r="AS236" s="1">
        <v>5</v>
      </c>
      <c r="AT236" s="1">
        <v>5</v>
      </c>
      <c r="AU236" s="1">
        <v>5</v>
      </c>
      <c r="AV236" s="1">
        <v>3</v>
      </c>
      <c r="AW236" s="1">
        <v>5</v>
      </c>
      <c r="AX236" s="1">
        <v>5</v>
      </c>
      <c r="AY236" s="1">
        <v>5</v>
      </c>
      <c r="AZ236" s="1">
        <v>4</v>
      </c>
      <c r="BA236" s="1">
        <v>5</v>
      </c>
      <c r="BB236" s="1">
        <v>4</v>
      </c>
      <c r="BC236" s="1">
        <v>5</v>
      </c>
      <c r="BD236" s="1">
        <v>5</v>
      </c>
      <c r="BE236" s="1" t="s">
        <v>1778</v>
      </c>
      <c r="BF236" s="1" t="s">
        <v>1781</v>
      </c>
      <c r="BG236" s="1" t="s">
        <v>1779</v>
      </c>
      <c r="BH236" s="1" t="s">
        <v>1782</v>
      </c>
      <c r="BI236" s="1" t="s">
        <v>1780</v>
      </c>
      <c r="BJ236" s="1" t="s">
        <v>1783</v>
      </c>
      <c r="BK236" s="1" t="s">
        <v>931</v>
      </c>
      <c r="BL236" s="1" t="s">
        <v>151</v>
      </c>
      <c r="BM236" s="1" t="s">
        <v>151</v>
      </c>
      <c r="BN236" s="1" t="s">
        <v>151</v>
      </c>
      <c r="BO236" s="1" t="s">
        <v>151</v>
      </c>
      <c r="BP236" s="1" t="s">
        <v>151</v>
      </c>
      <c r="BQ236" s="1" t="s">
        <v>5</v>
      </c>
      <c r="BR236" s="1" t="s">
        <v>931</v>
      </c>
      <c r="BS236" s="1" t="s">
        <v>151</v>
      </c>
      <c r="BT236" s="1" t="s">
        <v>151</v>
      </c>
      <c r="BU236" s="1" t="s">
        <v>151</v>
      </c>
      <c r="BV236" s="1" t="s">
        <v>146</v>
      </c>
      <c r="BW236" s="1" t="s">
        <v>1620</v>
      </c>
      <c r="BX236" s="1" t="s">
        <v>1495</v>
      </c>
      <c r="BY236" s="1" t="s">
        <v>162</v>
      </c>
      <c r="BZ236" s="1" t="s">
        <v>170</v>
      </c>
      <c r="CA236" s="1" t="s">
        <v>176</v>
      </c>
      <c r="CB236" s="1" t="s">
        <v>185</v>
      </c>
      <c r="CC236" s="1" t="s">
        <v>2001</v>
      </c>
      <c r="CD236" s="1" t="s">
        <v>204</v>
      </c>
      <c r="CE236" s="1" t="s">
        <v>1855</v>
      </c>
      <c r="CF236" s="1" t="s">
        <v>1671</v>
      </c>
      <c r="CG236" s="1" t="s">
        <v>1793</v>
      </c>
    </row>
    <row r="237" spans="1:85" ht="12.75" x14ac:dyDescent="0.2">
      <c r="A237" s="14">
        <v>42017.674199259265</v>
      </c>
      <c r="B237" s="1">
        <v>1</v>
      </c>
      <c r="C237" s="1">
        <v>1</v>
      </c>
      <c r="D237" s="1">
        <v>1</v>
      </c>
      <c r="E237" s="1">
        <v>1</v>
      </c>
      <c r="F237" s="1">
        <v>1</v>
      </c>
      <c r="G237" s="1">
        <v>1</v>
      </c>
      <c r="H237" s="1">
        <v>1</v>
      </c>
      <c r="I237" s="1">
        <v>1</v>
      </c>
      <c r="J237" s="1">
        <v>1</v>
      </c>
      <c r="K237" s="1">
        <v>1</v>
      </c>
      <c r="L237" s="1">
        <v>1</v>
      </c>
      <c r="M237" s="1">
        <v>1</v>
      </c>
      <c r="N237" s="1">
        <v>1</v>
      </c>
      <c r="O237" s="1">
        <v>5</v>
      </c>
      <c r="P237" s="1">
        <v>3</v>
      </c>
      <c r="Q237" s="1">
        <v>3</v>
      </c>
      <c r="R237" s="1">
        <v>4</v>
      </c>
      <c r="S237" s="1">
        <v>1</v>
      </c>
      <c r="T237" s="1">
        <v>1</v>
      </c>
      <c r="U237" s="1">
        <v>1</v>
      </c>
      <c r="V237" s="1">
        <v>1</v>
      </c>
      <c r="W237" s="1">
        <v>1</v>
      </c>
      <c r="X237" s="1">
        <v>1</v>
      </c>
      <c r="Y237" s="1">
        <v>1</v>
      </c>
      <c r="Z237" s="1">
        <v>1</v>
      </c>
      <c r="AA237" s="1">
        <v>1</v>
      </c>
      <c r="AB237" s="1">
        <v>1</v>
      </c>
      <c r="AC237" s="1">
        <v>1</v>
      </c>
      <c r="AD237" s="1">
        <v>1</v>
      </c>
      <c r="AE237" s="1">
        <v>1</v>
      </c>
      <c r="AF237" s="1">
        <v>2</v>
      </c>
      <c r="AG237" s="1">
        <v>1</v>
      </c>
      <c r="AH237" s="1">
        <v>5</v>
      </c>
      <c r="AI237" s="1">
        <v>1</v>
      </c>
      <c r="AJ237" s="1" t="s">
        <v>5</v>
      </c>
      <c r="AK237" s="1" t="s">
        <v>5</v>
      </c>
      <c r="AL237" s="1" t="s">
        <v>5</v>
      </c>
      <c r="AM237" s="1" t="s">
        <v>5</v>
      </c>
      <c r="AN237" s="1" t="s">
        <v>5</v>
      </c>
      <c r="AO237" s="1" t="s">
        <v>5</v>
      </c>
      <c r="AP237" s="1" t="s">
        <v>5</v>
      </c>
      <c r="AQ237" s="1" t="s">
        <v>5</v>
      </c>
      <c r="AR237" s="1" t="s">
        <v>5</v>
      </c>
      <c r="AS237" s="1" t="s">
        <v>5</v>
      </c>
      <c r="AT237" s="1" t="s">
        <v>5</v>
      </c>
      <c r="AU237" s="1" t="s">
        <v>5</v>
      </c>
      <c r="AV237" s="1" t="s">
        <v>5</v>
      </c>
      <c r="AW237" s="1">
        <v>5</v>
      </c>
      <c r="AX237" s="1">
        <v>3</v>
      </c>
      <c r="AY237" s="1" t="s">
        <v>5</v>
      </c>
      <c r="AZ237" s="1">
        <v>3</v>
      </c>
      <c r="BA237" s="1" t="s">
        <v>5</v>
      </c>
      <c r="BB237" s="1" t="s">
        <v>5</v>
      </c>
      <c r="BC237" s="1" t="s">
        <v>5</v>
      </c>
      <c r="BD237" s="1" t="s">
        <v>5</v>
      </c>
      <c r="BE237" s="1" t="s">
        <v>1783</v>
      </c>
      <c r="BF237" s="1" t="s">
        <v>1780</v>
      </c>
      <c r="BG237" s="1" t="s">
        <v>1778</v>
      </c>
      <c r="BH237" s="1" t="s">
        <v>1779</v>
      </c>
      <c r="BI237" s="1" t="s">
        <v>1781</v>
      </c>
      <c r="BJ237" s="1" t="s">
        <v>1782</v>
      </c>
      <c r="BK237" s="1" t="s">
        <v>151</v>
      </c>
      <c r="BL237" s="1" t="s">
        <v>151</v>
      </c>
      <c r="BM237" s="1" t="s">
        <v>151</v>
      </c>
      <c r="BN237" s="1" t="s">
        <v>151</v>
      </c>
      <c r="BO237" s="1" t="s">
        <v>151</v>
      </c>
      <c r="BP237" s="1" t="s">
        <v>931</v>
      </c>
      <c r="BQ237" s="1" t="s">
        <v>151</v>
      </c>
      <c r="BR237" s="1" t="s">
        <v>151</v>
      </c>
      <c r="BS237" s="1" t="s">
        <v>151</v>
      </c>
      <c r="BT237" s="1" t="s">
        <v>151</v>
      </c>
      <c r="BU237" s="1" t="s">
        <v>151</v>
      </c>
      <c r="BV237" s="1" t="s">
        <v>1486</v>
      </c>
      <c r="BW237" s="1" t="s">
        <v>1488</v>
      </c>
      <c r="BX237" s="1" t="s">
        <v>906</v>
      </c>
      <c r="BY237" s="1" t="s">
        <v>163</v>
      </c>
      <c r="BZ237" s="1" t="s">
        <v>172</v>
      </c>
      <c r="CA237" s="1" t="s">
        <v>176</v>
      </c>
      <c r="CB237" s="1" t="s">
        <v>187</v>
      </c>
      <c r="CC237" s="1" t="s">
        <v>2002</v>
      </c>
      <c r="CD237" s="1" t="s">
        <v>202</v>
      </c>
      <c r="CE237" s="1" t="s">
        <v>746</v>
      </c>
      <c r="CF237" s="1" t="s">
        <v>208</v>
      </c>
      <c r="CG237" s="1" t="s">
        <v>2003</v>
      </c>
    </row>
    <row r="238" spans="1:85" ht="12.75" x14ac:dyDescent="0.2">
      <c r="A238" s="14">
        <v>42017.684779467592</v>
      </c>
      <c r="B238" s="1">
        <v>3</v>
      </c>
      <c r="C238" s="1">
        <v>5</v>
      </c>
      <c r="D238" s="1">
        <v>3</v>
      </c>
      <c r="E238" s="1" t="s">
        <v>5</v>
      </c>
      <c r="F238" s="1">
        <v>3</v>
      </c>
      <c r="G238" s="1">
        <v>3</v>
      </c>
      <c r="H238" s="1" t="s">
        <v>5</v>
      </c>
      <c r="I238" s="1" t="s">
        <v>5</v>
      </c>
      <c r="J238" s="1">
        <v>4</v>
      </c>
      <c r="K238" s="1">
        <v>5</v>
      </c>
      <c r="L238" s="1">
        <v>5</v>
      </c>
      <c r="M238" s="1" t="s">
        <v>5</v>
      </c>
      <c r="N238" s="1" t="s">
        <v>5</v>
      </c>
      <c r="O238" s="1" t="s">
        <v>5</v>
      </c>
      <c r="P238" s="1" t="s">
        <v>5</v>
      </c>
      <c r="Q238" s="1" t="s">
        <v>5</v>
      </c>
      <c r="R238" s="1" t="s">
        <v>5</v>
      </c>
      <c r="S238" s="1">
        <v>2</v>
      </c>
      <c r="T238" s="1">
        <v>2</v>
      </c>
      <c r="U238" s="1">
        <v>3</v>
      </c>
      <c r="V238" s="1" t="s">
        <v>5</v>
      </c>
      <c r="W238" s="1" t="s">
        <v>5</v>
      </c>
      <c r="X238" s="1" t="s">
        <v>5</v>
      </c>
      <c r="Y238" s="1" t="s">
        <v>5</v>
      </c>
      <c r="Z238" s="1" t="s">
        <v>5</v>
      </c>
      <c r="AA238" s="1" t="s">
        <v>5</v>
      </c>
      <c r="AB238" s="1" t="s">
        <v>5</v>
      </c>
      <c r="AC238" s="1" t="s">
        <v>5</v>
      </c>
      <c r="AD238" s="1" t="s">
        <v>5</v>
      </c>
      <c r="AE238" s="1" t="s">
        <v>5</v>
      </c>
      <c r="AF238" s="1" t="s">
        <v>5</v>
      </c>
      <c r="AG238" s="1" t="s">
        <v>5</v>
      </c>
      <c r="AH238" s="1" t="s">
        <v>5</v>
      </c>
      <c r="AI238" s="1" t="s">
        <v>5</v>
      </c>
      <c r="AJ238" s="1" t="s">
        <v>5</v>
      </c>
      <c r="AK238" s="1">
        <v>5</v>
      </c>
      <c r="AL238" s="1">
        <v>4</v>
      </c>
      <c r="AM238" s="1" t="s">
        <v>5</v>
      </c>
      <c r="AN238" s="1">
        <v>3</v>
      </c>
      <c r="AO238" s="1">
        <v>3</v>
      </c>
      <c r="AP238" s="1" t="s">
        <v>5</v>
      </c>
      <c r="AQ238" s="1" t="s">
        <v>5</v>
      </c>
      <c r="AR238" s="1">
        <v>4</v>
      </c>
      <c r="AS238" s="1">
        <v>4</v>
      </c>
      <c r="AT238" s="1">
        <v>5</v>
      </c>
      <c r="AU238" s="1">
        <v>5</v>
      </c>
      <c r="AV238" s="1" t="s">
        <v>5</v>
      </c>
      <c r="AW238" s="1" t="s">
        <v>5</v>
      </c>
      <c r="AX238" s="1" t="s">
        <v>5</v>
      </c>
      <c r="AY238" s="1" t="s">
        <v>5</v>
      </c>
      <c r="AZ238" s="1" t="s">
        <v>5</v>
      </c>
      <c r="BA238" s="1" t="s">
        <v>5</v>
      </c>
      <c r="BB238" s="1" t="s">
        <v>5</v>
      </c>
      <c r="BC238" s="1">
        <v>3</v>
      </c>
      <c r="BD238" s="1">
        <v>5</v>
      </c>
      <c r="BE238" s="1" t="s">
        <v>1779</v>
      </c>
      <c r="BF238" s="1" t="s">
        <v>1780</v>
      </c>
      <c r="BG238" s="1" t="s">
        <v>1778</v>
      </c>
      <c r="BH238" s="1" t="s">
        <v>1782</v>
      </c>
      <c r="BI238" s="1" t="s">
        <v>1781</v>
      </c>
      <c r="BJ238" s="1" t="s">
        <v>1783</v>
      </c>
      <c r="BK238" s="1" t="s">
        <v>151</v>
      </c>
      <c r="BL238" s="1" t="s">
        <v>151</v>
      </c>
      <c r="BM238" s="1" t="s">
        <v>151</v>
      </c>
      <c r="BN238" s="1" t="s">
        <v>151</v>
      </c>
      <c r="BO238" s="1" t="s">
        <v>151</v>
      </c>
      <c r="BP238" s="1" t="s">
        <v>1785</v>
      </c>
      <c r="BQ238" s="1" t="s">
        <v>1485</v>
      </c>
      <c r="BR238" s="1" t="s">
        <v>1485</v>
      </c>
      <c r="BS238" s="1" t="s">
        <v>1485</v>
      </c>
      <c r="BT238" s="1" t="s">
        <v>1485</v>
      </c>
      <c r="BU238" s="1" t="s">
        <v>151</v>
      </c>
      <c r="BV238" s="1" t="s">
        <v>150</v>
      </c>
      <c r="BW238" s="1" t="s">
        <v>1488</v>
      </c>
      <c r="BX238" s="1" t="s">
        <v>1495</v>
      </c>
      <c r="BY238" s="1" t="s">
        <v>163</v>
      </c>
      <c r="BZ238" s="1" t="s">
        <v>170</v>
      </c>
      <c r="CA238" s="1" t="s">
        <v>176</v>
      </c>
      <c r="CB238" s="1" t="s">
        <v>183</v>
      </c>
      <c r="CC238" s="1" t="s">
        <v>2004</v>
      </c>
      <c r="CD238" s="1" t="s">
        <v>202</v>
      </c>
      <c r="CE238" s="1" t="s">
        <v>2005</v>
      </c>
      <c r="CF238" s="1" t="s">
        <v>307</v>
      </c>
      <c r="CG238" s="1" t="s">
        <v>2006</v>
      </c>
    </row>
    <row r="239" spans="1:85" ht="12.75" x14ac:dyDescent="0.2">
      <c r="A239" s="14">
        <v>42017.733955451389</v>
      </c>
      <c r="B239" s="1">
        <v>1</v>
      </c>
      <c r="C239" s="1">
        <v>3</v>
      </c>
      <c r="D239" s="1">
        <v>3</v>
      </c>
      <c r="E239" s="1">
        <v>4</v>
      </c>
      <c r="F239" s="1">
        <v>5</v>
      </c>
      <c r="G239" s="1">
        <v>1</v>
      </c>
      <c r="H239" s="1">
        <v>4</v>
      </c>
      <c r="I239" s="1">
        <v>2</v>
      </c>
      <c r="J239" s="1">
        <v>1</v>
      </c>
      <c r="K239" s="1">
        <v>1</v>
      </c>
      <c r="L239" s="1">
        <v>2</v>
      </c>
      <c r="M239" s="1">
        <v>4</v>
      </c>
      <c r="N239" s="1">
        <v>2</v>
      </c>
      <c r="O239" s="1">
        <v>3</v>
      </c>
      <c r="P239" s="1">
        <v>4</v>
      </c>
      <c r="Q239" s="1">
        <v>3</v>
      </c>
      <c r="R239" s="1">
        <v>2</v>
      </c>
      <c r="S239" s="1">
        <v>4</v>
      </c>
      <c r="T239" s="1">
        <v>2</v>
      </c>
      <c r="U239" s="1">
        <v>4</v>
      </c>
      <c r="V239" s="1">
        <v>4</v>
      </c>
      <c r="W239" s="1">
        <v>3</v>
      </c>
      <c r="X239" s="1">
        <v>4</v>
      </c>
      <c r="Y239" s="1">
        <v>3</v>
      </c>
      <c r="Z239" s="1">
        <v>2</v>
      </c>
      <c r="AA239" s="1">
        <v>3</v>
      </c>
      <c r="AB239" s="1">
        <v>4</v>
      </c>
      <c r="AC239" s="1">
        <v>2</v>
      </c>
      <c r="AD239" s="1">
        <v>4</v>
      </c>
      <c r="AE239" s="1">
        <v>3</v>
      </c>
      <c r="AF239" s="1">
        <v>4</v>
      </c>
      <c r="AG239" s="1">
        <v>5</v>
      </c>
      <c r="AH239" s="1">
        <v>2</v>
      </c>
      <c r="AI239" s="1">
        <v>3</v>
      </c>
      <c r="AJ239" s="1">
        <v>3</v>
      </c>
      <c r="AK239" s="1">
        <v>3</v>
      </c>
      <c r="AL239" s="1">
        <v>2</v>
      </c>
      <c r="AM239" s="1">
        <v>4</v>
      </c>
      <c r="AN239" s="1">
        <v>2</v>
      </c>
      <c r="AO239" s="1">
        <v>3</v>
      </c>
      <c r="AP239" s="1">
        <v>4</v>
      </c>
      <c r="AQ239" s="1">
        <v>4</v>
      </c>
      <c r="AR239" s="1">
        <v>2</v>
      </c>
      <c r="AS239" s="1">
        <v>2</v>
      </c>
      <c r="AT239" s="1">
        <v>4</v>
      </c>
      <c r="AU239" s="1">
        <v>3</v>
      </c>
      <c r="AV239" s="1">
        <v>2</v>
      </c>
      <c r="AW239" s="1">
        <v>3</v>
      </c>
      <c r="AX239" s="1">
        <v>3</v>
      </c>
      <c r="AY239" s="1">
        <v>4</v>
      </c>
      <c r="AZ239" s="1">
        <v>3</v>
      </c>
      <c r="BA239" s="1">
        <v>5</v>
      </c>
      <c r="BB239" s="1">
        <v>3</v>
      </c>
      <c r="BC239" s="1">
        <v>4</v>
      </c>
      <c r="BD239" s="1">
        <v>3</v>
      </c>
      <c r="BE239" s="1" t="s">
        <v>1780</v>
      </c>
      <c r="BF239" s="1" t="s">
        <v>1782</v>
      </c>
      <c r="BG239" s="1" t="s">
        <v>1778</v>
      </c>
      <c r="BH239" s="1" t="s">
        <v>1781</v>
      </c>
      <c r="BI239" s="1" t="s">
        <v>1779</v>
      </c>
      <c r="BJ239" s="1" t="s">
        <v>1783</v>
      </c>
      <c r="BK239" s="1" t="s">
        <v>151</v>
      </c>
      <c r="BL239" s="1" t="s">
        <v>931</v>
      </c>
      <c r="BM239" s="1" t="s">
        <v>1785</v>
      </c>
      <c r="BN239" s="1" t="s">
        <v>1785</v>
      </c>
      <c r="BO239" s="1" t="s">
        <v>1785</v>
      </c>
      <c r="BP239" s="1" t="s">
        <v>931</v>
      </c>
      <c r="BQ239" s="1" t="s">
        <v>151</v>
      </c>
      <c r="BR239" s="1" t="s">
        <v>1785</v>
      </c>
      <c r="BS239" s="1" t="s">
        <v>1785</v>
      </c>
      <c r="BT239" s="1" t="s">
        <v>1785</v>
      </c>
      <c r="BU239" s="1" t="s">
        <v>151</v>
      </c>
      <c r="BV239" s="1" t="s">
        <v>147</v>
      </c>
      <c r="BX239" s="1" t="s">
        <v>1495</v>
      </c>
      <c r="BY239" s="1" t="s">
        <v>163</v>
      </c>
      <c r="BZ239" s="1" t="s">
        <v>170</v>
      </c>
      <c r="CA239" s="1" t="s">
        <v>176</v>
      </c>
      <c r="CB239" s="1" t="s">
        <v>183</v>
      </c>
      <c r="CC239" s="1" t="s">
        <v>515</v>
      </c>
      <c r="CD239" s="1" t="s">
        <v>202</v>
      </c>
      <c r="CE239" s="1" t="s">
        <v>204</v>
      </c>
      <c r="CF239" s="1" t="s">
        <v>2007</v>
      </c>
      <c r="CG239" s="1" t="s">
        <v>216</v>
      </c>
    </row>
    <row r="240" spans="1:85" ht="12.75" x14ac:dyDescent="0.2">
      <c r="A240" s="14">
        <v>42018.001902303244</v>
      </c>
      <c r="B240" s="1">
        <v>5</v>
      </c>
      <c r="C240" s="1">
        <v>2</v>
      </c>
      <c r="D240" s="1">
        <v>2</v>
      </c>
      <c r="E240" s="1">
        <v>5</v>
      </c>
      <c r="F240" s="1">
        <v>1</v>
      </c>
      <c r="G240" s="1">
        <v>5</v>
      </c>
      <c r="H240" s="1">
        <v>2</v>
      </c>
      <c r="I240" s="1">
        <v>3</v>
      </c>
      <c r="J240" s="1">
        <v>2</v>
      </c>
      <c r="K240" s="1">
        <v>2</v>
      </c>
      <c r="L240" s="1">
        <v>2</v>
      </c>
      <c r="M240" s="1">
        <v>2</v>
      </c>
      <c r="N240" s="1">
        <v>2</v>
      </c>
      <c r="O240" s="1">
        <v>2</v>
      </c>
      <c r="P240" s="1">
        <v>1</v>
      </c>
      <c r="Q240" s="1">
        <v>2</v>
      </c>
      <c r="R240" s="1">
        <v>2</v>
      </c>
      <c r="S240" s="1">
        <v>2</v>
      </c>
      <c r="T240" s="1">
        <v>2</v>
      </c>
      <c r="U240" s="1">
        <v>5</v>
      </c>
      <c r="V240" s="1">
        <v>5</v>
      </c>
      <c r="W240" s="1">
        <v>3</v>
      </c>
      <c r="X240" s="1">
        <v>1</v>
      </c>
      <c r="Y240" s="1">
        <v>1</v>
      </c>
      <c r="Z240" s="1">
        <v>1</v>
      </c>
      <c r="AA240" s="1">
        <v>1</v>
      </c>
      <c r="AB240" s="1">
        <v>5</v>
      </c>
      <c r="AC240" s="1">
        <v>1</v>
      </c>
      <c r="AD240" s="1">
        <v>1</v>
      </c>
      <c r="AE240" s="1">
        <v>1</v>
      </c>
      <c r="AF240" s="1">
        <v>1</v>
      </c>
      <c r="AG240" s="1">
        <v>1</v>
      </c>
      <c r="AH240" s="1">
        <v>1</v>
      </c>
      <c r="AI240" s="1">
        <v>1</v>
      </c>
      <c r="AJ240" s="1">
        <v>3</v>
      </c>
      <c r="AK240" s="1">
        <v>3</v>
      </c>
      <c r="AL240" s="1">
        <v>5</v>
      </c>
      <c r="AM240" s="1">
        <v>5</v>
      </c>
      <c r="AN240" s="1">
        <v>5</v>
      </c>
      <c r="AO240" s="1">
        <v>2</v>
      </c>
      <c r="AP240" s="1">
        <v>3</v>
      </c>
      <c r="AQ240" s="1">
        <v>3</v>
      </c>
      <c r="AR240" s="1">
        <v>2</v>
      </c>
      <c r="AS240" s="1">
        <v>2</v>
      </c>
      <c r="AT240" s="1">
        <v>2</v>
      </c>
      <c r="AU240" s="1">
        <v>2</v>
      </c>
      <c r="AV240" s="1">
        <v>2</v>
      </c>
      <c r="AW240" s="1">
        <v>3</v>
      </c>
      <c r="AX240" s="1">
        <v>3</v>
      </c>
      <c r="AY240" s="1">
        <v>2</v>
      </c>
      <c r="AZ240" s="1">
        <v>4</v>
      </c>
      <c r="BA240" s="1">
        <v>2</v>
      </c>
      <c r="BB240" s="1">
        <v>2</v>
      </c>
      <c r="BC240" s="1">
        <v>4</v>
      </c>
      <c r="BD240" s="1">
        <v>2</v>
      </c>
      <c r="BE240" s="1" t="s">
        <v>1781</v>
      </c>
      <c r="BF240" s="1" t="s">
        <v>1780</v>
      </c>
      <c r="BG240" s="1" t="s">
        <v>1779</v>
      </c>
      <c r="BH240" s="1" t="s">
        <v>1782</v>
      </c>
      <c r="BI240" s="1" t="s">
        <v>1778</v>
      </c>
      <c r="BJ240" s="1" t="s">
        <v>1783</v>
      </c>
      <c r="BK240" s="1" t="s">
        <v>1785</v>
      </c>
      <c r="BL240" s="1" t="s">
        <v>1485</v>
      </c>
      <c r="BM240" s="1" t="s">
        <v>1785</v>
      </c>
      <c r="BN240" s="1" t="s">
        <v>1485</v>
      </c>
      <c r="BO240" s="1" t="s">
        <v>1485</v>
      </c>
      <c r="BP240" s="1" t="s">
        <v>1785</v>
      </c>
      <c r="BQ240" s="1" t="s">
        <v>1485</v>
      </c>
      <c r="BR240" s="1" t="s">
        <v>1785</v>
      </c>
      <c r="BS240" s="1" t="s">
        <v>1485</v>
      </c>
      <c r="BT240" s="1" t="s">
        <v>1785</v>
      </c>
      <c r="BU240" s="1" t="s">
        <v>931</v>
      </c>
      <c r="BY240" s="1" t="s">
        <v>163</v>
      </c>
      <c r="BZ240" s="1" t="s">
        <v>169</v>
      </c>
      <c r="CA240" s="1" t="s">
        <v>176</v>
      </c>
      <c r="CB240" s="1" t="s">
        <v>1342</v>
      </c>
      <c r="CC240" s="1" t="s">
        <v>157</v>
      </c>
      <c r="CD240" s="1" t="s">
        <v>155</v>
      </c>
      <c r="CE240" s="1" t="s">
        <v>205</v>
      </c>
      <c r="CF240" s="1" t="s">
        <v>870</v>
      </c>
      <c r="CG240" s="1" t="s">
        <v>2008</v>
      </c>
    </row>
    <row r="241" spans="1:85" ht="12.75" x14ac:dyDescent="0.2">
      <c r="A241" s="14">
        <v>42018.43240503472</v>
      </c>
      <c r="B241" s="1">
        <v>1</v>
      </c>
      <c r="C241" s="1">
        <v>4</v>
      </c>
      <c r="D241" s="1">
        <v>1</v>
      </c>
      <c r="E241" s="1">
        <v>3</v>
      </c>
      <c r="F241" s="1">
        <v>4</v>
      </c>
      <c r="G241" s="1">
        <v>3</v>
      </c>
      <c r="H241" s="1">
        <v>3</v>
      </c>
      <c r="I241" s="1">
        <v>3</v>
      </c>
      <c r="J241" s="1">
        <v>3</v>
      </c>
      <c r="K241" s="1">
        <v>4</v>
      </c>
      <c r="L241" s="1">
        <v>3</v>
      </c>
      <c r="M241" s="1">
        <v>2</v>
      </c>
      <c r="N241" s="1">
        <v>2</v>
      </c>
      <c r="O241" s="1">
        <v>4</v>
      </c>
      <c r="P241" s="1">
        <v>4</v>
      </c>
      <c r="Q241" s="1">
        <v>3</v>
      </c>
      <c r="R241" s="1">
        <v>2</v>
      </c>
      <c r="S241" s="1">
        <v>5</v>
      </c>
      <c r="T241" s="1">
        <v>4</v>
      </c>
      <c r="U241" s="1">
        <v>4</v>
      </c>
      <c r="V241" s="1">
        <v>4</v>
      </c>
      <c r="W241" s="1">
        <v>4</v>
      </c>
      <c r="X241" s="1">
        <v>2</v>
      </c>
      <c r="Y241" s="1">
        <v>3</v>
      </c>
      <c r="Z241" s="1">
        <v>3</v>
      </c>
      <c r="AA241" s="1">
        <v>4</v>
      </c>
      <c r="AB241" s="1">
        <v>2</v>
      </c>
      <c r="AC241" s="1">
        <v>3</v>
      </c>
      <c r="AD241" s="1">
        <v>3</v>
      </c>
      <c r="AE241" s="1">
        <v>3</v>
      </c>
      <c r="AF241" s="1">
        <v>3</v>
      </c>
      <c r="AG241" s="1">
        <v>4</v>
      </c>
      <c r="AH241" s="1">
        <v>3</v>
      </c>
      <c r="AI241" s="1">
        <v>3</v>
      </c>
      <c r="AJ241" s="1">
        <v>1</v>
      </c>
      <c r="AK241" s="1">
        <v>4</v>
      </c>
      <c r="AL241" s="1">
        <v>1</v>
      </c>
      <c r="AM241" s="1">
        <v>3</v>
      </c>
      <c r="AN241" s="1">
        <v>4</v>
      </c>
      <c r="AO241" s="1">
        <v>3</v>
      </c>
      <c r="AP241" s="1">
        <v>4</v>
      </c>
      <c r="AQ241" s="1">
        <v>3</v>
      </c>
      <c r="AR241" s="1">
        <v>4</v>
      </c>
      <c r="AS241" s="1">
        <v>4</v>
      </c>
      <c r="AT241" s="1">
        <v>3</v>
      </c>
      <c r="AU241" s="1">
        <v>2</v>
      </c>
      <c r="AV241" s="1">
        <v>2</v>
      </c>
      <c r="AW241" s="1">
        <v>3</v>
      </c>
      <c r="AX241" s="1">
        <v>4</v>
      </c>
      <c r="AY241" s="1">
        <v>3</v>
      </c>
      <c r="AZ241" s="1">
        <v>1</v>
      </c>
      <c r="BA241" s="1">
        <v>5</v>
      </c>
      <c r="BB241" s="1">
        <v>4</v>
      </c>
      <c r="BC241" s="1">
        <v>3</v>
      </c>
      <c r="BD241" s="1">
        <v>5</v>
      </c>
      <c r="BE241" s="1" t="s">
        <v>1781</v>
      </c>
      <c r="BF241" s="1" t="s">
        <v>1778</v>
      </c>
      <c r="BG241" s="1" t="s">
        <v>1780</v>
      </c>
      <c r="BH241" s="1" t="s">
        <v>1779</v>
      </c>
      <c r="BI241" s="1" t="s">
        <v>1782</v>
      </c>
      <c r="BJ241" s="1" t="s">
        <v>1783</v>
      </c>
      <c r="BK241" s="1" t="s">
        <v>931</v>
      </c>
      <c r="BL241" s="1" t="s">
        <v>151</v>
      </c>
      <c r="BM241" s="1" t="s">
        <v>151</v>
      </c>
      <c r="BN241" s="1" t="s">
        <v>931</v>
      </c>
      <c r="BO241" s="1" t="s">
        <v>931</v>
      </c>
      <c r="BP241" s="1" t="s">
        <v>1785</v>
      </c>
      <c r="BQ241" s="1" t="s">
        <v>1785</v>
      </c>
      <c r="BR241" s="1" t="s">
        <v>1785</v>
      </c>
      <c r="BS241" s="1" t="s">
        <v>1785</v>
      </c>
      <c r="BT241" s="1" t="s">
        <v>1785</v>
      </c>
      <c r="BU241" s="1" t="s">
        <v>151</v>
      </c>
      <c r="BV241" s="1" t="s">
        <v>150</v>
      </c>
      <c r="BW241" s="1" t="s">
        <v>2009</v>
      </c>
      <c r="BX241" s="1" t="s">
        <v>1495</v>
      </c>
      <c r="BY241" s="1" t="s">
        <v>162</v>
      </c>
      <c r="BZ241" s="1" t="s">
        <v>170</v>
      </c>
      <c r="CA241" s="1" t="s">
        <v>177</v>
      </c>
      <c r="CB241" s="1" t="s">
        <v>183</v>
      </c>
      <c r="CC241" s="1" t="s">
        <v>2010</v>
      </c>
      <c r="CD241" s="1" t="s">
        <v>153</v>
      </c>
      <c r="CE241" s="1" t="s">
        <v>1855</v>
      </c>
      <c r="CF241" s="1" t="s">
        <v>208</v>
      </c>
      <c r="CG241" s="1" t="s">
        <v>214</v>
      </c>
    </row>
    <row r="242" spans="1:85" ht="12.75" x14ac:dyDescent="0.2">
      <c r="A242" s="14">
        <v>42018.849431620372</v>
      </c>
      <c r="B242" s="1">
        <v>3</v>
      </c>
      <c r="C242" s="1">
        <v>4</v>
      </c>
      <c r="D242" s="1">
        <v>4</v>
      </c>
      <c r="E242" s="1">
        <v>4</v>
      </c>
      <c r="F242" s="1">
        <v>5</v>
      </c>
      <c r="G242" s="1">
        <v>3</v>
      </c>
      <c r="H242" s="1">
        <v>3</v>
      </c>
      <c r="I242" s="1">
        <v>3</v>
      </c>
      <c r="J242" s="1">
        <v>4</v>
      </c>
      <c r="K242" s="1">
        <v>4</v>
      </c>
      <c r="L242" s="1">
        <v>2</v>
      </c>
      <c r="M242" s="1">
        <v>4</v>
      </c>
      <c r="N242" s="1">
        <v>3</v>
      </c>
      <c r="O242" s="1">
        <v>5</v>
      </c>
      <c r="P242" s="1">
        <v>3</v>
      </c>
      <c r="Q242" s="1">
        <v>5</v>
      </c>
      <c r="R242" s="1">
        <v>4</v>
      </c>
      <c r="S242" s="1">
        <v>3</v>
      </c>
      <c r="T242" s="1">
        <v>3</v>
      </c>
      <c r="U242" s="1">
        <v>4</v>
      </c>
      <c r="V242" s="1">
        <v>5</v>
      </c>
      <c r="W242" s="1">
        <v>3</v>
      </c>
      <c r="X242" s="1">
        <v>3</v>
      </c>
      <c r="Y242" s="1">
        <v>5</v>
      </c>
      <c r="Z242" s="1">
        <v>5</v>
      </c>
      <c r="AA242" s="1">
        <v>4</v>
      </c>
      <c r="AB242" s="1">
        <v>4</v>
      </c>
      <c r="AC242" s="1">
        <v>4</v>
      </c>
      <c r="AD242" s="1">
        <v>4</v>
      </c>
      <c r="AE242" s="1">
        <v>3</v>
      </c>
      <c r="AF242" s="1">
        <v>5</v>
      </c>
      <c r="AG242" s="1">
        <v>5</v>
      </c>
      <c r="AH242" s="1">
        <v>5</v>
      </c>
      <c r="AI242" s="1">
        <v>5</v>
      </c>
      <c r="AJ242" s="1">
        <v>5</v>
      </c>
      <c r="AK242" s="1">
        <v>5</v>
      </c>
      <c r="AL242" s="1">
        <v>5</v>
      </c>
      <c r="AM242" s="1">
        <v>5</v>
      </c>
      <c r="AN242" s="1">
        <v>4</v>
      </c>
      <c r="AO242" s="1">
        <v>4</v>
      </c>
      <c r="AP242" s="1">
        <v>4</v>
      </c>
      <c r="AQ242" s="1">
        <v>4</v>
      </c>
      <c r="AR242" s="1">
        <v>4</v>
      </c>
      <c r="AS242" s="1">
        <v>5</v>
      </c>
      <c r="AT242" s="1">
        <v>4</v>
      </c>
      <c r="AU242" s="1">
        <v>4</v>
      </c>
      <c r="AV242" s="1">
        <v>3</v>
      </c>
      <c r="AW242" s="1">
        <v>5</v>
      </c>
      <c r="AX242" s="1">
        <v>4</v>
      </c>
      <c r="AY242" s="1">
        <v>5</v>
      </c>
      <c r="AZ242" s="1">
        <v>5</v>
      </c>
      <c r="BA242" s="1" t="s">
        <v>5</v>
      </c>
      <c r="BB242" s="1">
        <v>4</v>
      </c>
      <c r="BC242" s="1">
        <v>5</v>
      </c>
      <c r="BD242" s="1">
        <v>5</v>
      </c>
      <c r="BE242" s="1" t="s">
        <v>1780</v>
      </c>
      <c r="BF242" s="1" t="s">
        <v>1783</v>
      </c>
      <c r="BG242" s="1" t="s">
        <v>1779</v>
      </c>
      <c r="BH242" s="1" t="s">
        <v>1778</v>
      </c>
      <c r="BI242" s="1" t="s">
        <v>1781</v>
      </c>
      <c r="BJ242" s="1" t="s">
        <v>1782</v>
      </c>
      <c r="BK242" s="1" t="s">
        <v>1785</v>
      </c>
      <c r="BL242" s="1" t="s">
        <v>1785</v>
      </c>
      <c r="BM242" s="1" t="s">
        <v>151</v>
      </c>
      <c r="BN242" s="1" t="s">
        <v>151</v>
      </c>
      <c r="BO242" s="1" t="s">
        <v>151</v>
      </c>
      <c r="BP242" s="1" t="s">
        <v>1785</v>
      </c>
      <c r="BQ242" s="1" t="s">
        <v>1785</v>
      </c>
      <c r="BR242" s="1" t="s">
        <v>151</v>
      </c>
      <c r="BS242" s="1" t="s">
        <v>151</v>
      </c>
      <c r="BT242" s="1" t="s">
        <v>151</v>
      </c>
      <c r="BU242" s="1" t="s">
        <v>151</v>
      </c>
      <c r="BV242" s="1" t="s">
        <v>150</v>
      </c>
      <c r="BW242" s="1" t="s">
        <v>986</v>
      </c>
      <c r="BX242" s="1" t="s">
        <v>920</v>
      </c>
      <c r="BY242" s="1" t="s">
        <v>162</v>
      </c>
      <c r="BZ242" s="1" t="s">
        <v>170</v>
      </c>
      <c r="CA242" s="1" t="s">
        <v>176</v>
      </c>
      <c r="CB242" s="1" t="s">
        <v>183</v>
      </c>
      <c r="CC242" s="1" t="s">
        <v>2011</v>
      </c>
      <c r="CD242" s="1" t="s">
        <v>202</v>
      </c>
      <c r="CE242" s="1" t="s">
        <v>746</v>
      </c>
      <c r="CF242" s="1" t="s">
        <v>1088</v>
      </c>
      <c r="CG242" s="1" t="s">
        <v>215</v>
      </c>
    </row>
    <row r="243" spans="1:85" ht="12.75" x14ac:dyDescent="0.2">
      <c r="A243" s="14">
        <v>42018.954337604169</v>
      </c>
      <c r="B243" s="1">
        <v>3</v>
      </c>
      <c r="C243" s="1">
        <v>5</v>
      </c>
      <c r="D243" s="1">
        <v>4</v>
      </c>
      <c r="E243" s="1">
        <v>3</v>
      </c>
      <c r="F243" s="1">
        <v>5</v>
      </c>
      <c r="G243" s="1">
        <v>4</v>
      </c>
      <c r="H243" s="1">
        <v>5</v>
      </c>
      <c r="I243" s="1">
        <v>4</v>
      </c>
      <c r="J243" s="1">
        <v>3</v>
      </c>
      <c r="K243" s="1">
        <v>1</v>
      </c>
      <c r="L243" s="1">
        <v>5</v>
      </c>
      <c r="M243" s="1">
        <v>5</v>
      </c>
      <c r="N243" s="1">
        <v>3</v>
      </c>
      <c r="O243" s="1">
        <v>4</v>
      </c>
      <c r="P243" s="1">
        <v>4</v>
      </c>
      <c r="Q243" s="1">
        <v>5</v>
      </c>
      <c r="R243" s="1">
        <v>3</v>
      </c>
      <c r="S243" s="1">
        <v>5</v>
      </c>
      <c r="T243" s="1">
        <v>3</v>
      </c>
      <c r="U243" s="1">
        <v>5</v>
      </c>
      <c r="V243" s="1">
        <v>5</v>
      </c>
      <c r="W243" s="1">
        <v>5</v>
      </c>
      <c r="X243" s="1">
        <v>5</v>
      </c>
      <c r="Y243" s="1">
        <v>4</v>
      </c>
      <c r="Z243" s="1">
        <v>4</v>
      </c>
      <c r="AA243" s="1">
        <v>4</v>
      </c>
      <c r="AB243" s="1">
        <v>4</v>
      </c>
      <c r="AC243" s="1">
        <v>4</v>
      </c>
      <c r="AD243" s="1">
        <v>4</v>
      </c>
      <c r="AE243" s="1">
        <v>5</v>
      </c>
      <c r="AF243" s="1">
        <v>3</v>
      </c>
      <c r="AG243" s="1">
        <v>5</v>
      </c>
      <c r="AH243" s="1">
        <v>4</v>
      </c>
      <c r="AI243" s="1">
        <v>3</v>
      </c>
      <c r="AJ243" s="1">
        <v>3</v>
      </c>
      <c r="AK243" s="1">
        <v>5</v>
      </c>
      <c r="AL243" s="1">
        <v>2</v>
      </c>
      <c r="AM243" s="1">
        <v>2</v>
      </c>
      <c r="AN243" s="1">
        <v>5</v>
      </c>
      <c r="AO243" s="1">
        <v>3</v>
      </c>
      <c r="AP243" s="1">
        <v>4</v>
      </c>
      <c r="AQ243" s="1">
        <v>3</v>
      </c>
      <c r="AR243" s="1">
        <v>2</v>
      </c>
      <c r="AS243" s="1">
        <v>1</v>
      </c>
      <c r="AT243" s="1">
        <v>5</v>
      </c>
      <c r="AU243" s="1">
        <v>4</v>
      </c>
      <c r="AV243" s="1">
        <v>3</v>
      </c>
      <c r="AW243" s="1">
        <v>4</v>
      </c>
      <c r="AX243" s="1">
        <v>3</v>
      </c>
      <c r="AY243" s="1">
        <v>5</v>
      </c>
      <c r="AZ243" s="1">
        <v>2</v>
      </c>
      <c r="BA243" s="1">
        <v>5</v>
      </c>
      <c r="BB243" s="1">
        <v>3</v>
      </c>
      <c r="BC243" s="1">
        <v>4</v>
      </c>
      <c r="BD243" s="1">
        <v>5</v>
      </c>
      <c r="BE243" s="1" t="s">
        <v>1778</v>
      </c>
      <c r="BF243" s="1" t="s">
        <v>1781</v>
      </c>
      <c r="BG243" s="1" t="s">
        <v>1783</v>
      </c>
      <c r="BH243" s="1" t="s">
        <v>1782</v>
      </c>
      <c r="BI243" s="1" t="s">
        <v>1779</v>
      </c>
      <c r="BJ243" s="1" t="s">
        <v>1780</v>
      </c>
      <c r="BK243" s="1" t="s">
        <v>151</v>
      </c>
      <c r="BL243" s="1" t="s">
        <v>1785</v>
      </c>
      <c r="BM243" s="1" t="s">
        <v>151</v>
      </c>
      <c r="BN243" s="1" t="s">
        <v>151</v>
      </c>
      <c r="BO243" s="1" t="s">
        <v>151</v>
      </c>
      <c r="BP243" s="1" t="s">
        <v>1785</v>
      </c>
      <c r="BQ243" s="1" t="s">
        <v>1785</v>
      </c>
      <c r="BR243" s="1" t="s">
        <v>1785</v>
      </c>
      <c r="BS243" s="1" t="s">
        <v>151</v>
      </c>
      <c r="BT243" s="1" t="s">
        <v>1485</v>
      </c>
      <c r="BU243" s="1" t="s">
        <v>151</v>
      </c>
      <c r="BV243" s="1" t="s">
        <v>1486</v>
      </c>
      <c r="BW243" s="1" t="s">
        <v>1492</v>
      </c>
      <c r="BX243" s="1" t="s">
        <v>1495</v>
      </c>
      <c r="BY243" s="1" t="s">
        <v>162</v>
      </c>
      <c r="BZ243" s="1" t="s">
        <v>172</v>
      </c>
      <c r="CA243" s="1" t="s">
        <v>178</v>
      </c>
      <c r="CB243" s="1" t="s">
        <v>183</v>
      </c>
      <c r="CC243" s="1" t="s">
        <v>2012</v>
      </c>
      <c r="CD243" s="1" t="s">
        <v>202</v>
      </c>
      <c r="CE243" s="1" t="s">
        <v>610</v>
      </c>
      <c r="CF243" s="1" t="s">
        <v>208</v>
      </c>
      <c r="CG243" s="1" t="s">
        <v>214</v>
      </c>
    </row>
    <row r="244" spans="1:85" ht="12.75" x14ac:dyDescent="0.2">
      <c r="A244" s="14">
        <v>42019.633925833332</v>
      </c>
      <c r="B244" s="1">
        <v>3</v>
      </c>
      <c r="C244" s="1">
        <v>5</v>
      </c>
      <c r="D244" s="1">
        <v>4</v>
      </c>
      <c r="E244" s="1">
        <v>4</v>
      </c>
      <c r="F244" s="1">
        <v>5</v>
      </c>
      <c r="G244" s="1">
        <v>1</v>
      </c>
      <c r="H244" s="1">
        <v>3</v>
      </c>
      <c r="I244" s="1">
        <v>2</v>
      </c>
      <c r="J244" s="1">
        <v>2</v>
      </c>
      <c r="K244" s="1">
        <v>3</v>
      </c>
      <c r="L244" s="1">
        <v>4</v>
      </c>
      <c r="M244" s="1">
        <v>4</v>
      </c>
      <c r="N244" s="1">
        <v>4</v>
      </c>
      <c r="O244" s="1">
        <v>5</v>
      </c>
      <c r="P244" s="1">
        <v>3</v>
      </c>
      <c r="Q244" s="1">
        <v>3</v>
      </c>
      <c r="R244" s="1">
        <v>4</v>
      </c>
      <c r="S244" s="1">
        <v>4</v>
      </c>
      <c r="T244" s="1">
        <v>2</v>
      </c>
      <c r="U244" s="1">
        <v>4</v>
      </c>
      <c r="V244" s="1">
        <v>5</v>
      </c>
      <c r="W244" s="1">
        <v>5</v>
      </c>
      <c r="X244" s="1" t="s">
        <v>5</v>
      </c>
      <c r="Y244" s="1">
        <v>4</v>
      </c>
      <c r="Z244" s="1" t="s">
        <v>5</v>
      </c>
      <c r="AA244" s="1">
        <v>3</v>
      </c>
      <c r="AB244" s="1">
        <v>1</v>
      </c>
      <c r="AC244" s="1">
        <v>3</v>
      </c>
      <c r="AD244" s="1">
        <v>2</v>
      </c>
      <c r="AE244" s="1">
        <v>3</v>
      </c>
      <c r="AF244" s="1">
        <v>2</v>
      </c>
      <c r="AG244" s="1">
        <v>3</v>
      </c>
      <c r="AH244" s="1">
        <v>4</v>
      </c>
      <c r="AI244" s="1">
        <v>4</v>
      </c>
      <c r="AJ244" s="1">
        <v>3</v>
      </c>
      <c r="AK244" s="1">
        <v>5</v>
      </c>
      <c r="AL244" s="1">
        <v>4</v>
      </c>
      <c r="AM244" s="1">
        <v>4</v>
      </c>
      <c r="AN244" s="1">
        <v>5</v>
      </c>
      <c r="AO244" s="1">
        <v>3</v>
      </c>
      <c r="AP244" s="1">
        <v>3</v>
      </c>
      <c r="AQ244" s="1">
        <v>2</v>
      </c>
      <c r="AR244" s="1">
        <v>3</v>
      </c>
      <c r="AS244" s="1">
        <v>4</v>
      </c>
      <c r="AT244" s="1">
        <v>3</v>
      </c>
      <c r="AU244" s="1">
        <v>3</v>
      </c>
      <c r="AV244" s="1">
        <v>4</v>
      </c>
      <c r="AW244" s="1">
        <v>4</v>
      </c>
      <c r="AX244" s="1">
        <v>5</v>
      </c>
      <c r="AY244" s="1">
        <v>3</v>
      </c>
      <c r="AZ244" s="1">
        <v>4</v>
      </c>
      <c r="BA244" s="1">
        <v>4</v>
      </c>
      <c r="BB244" s="1">
        <v>2</v>
      </c>
      <c r="BC244" s="1">
        <v>4</v>
      </c>
      <c r="BD244" s="1">
        <v>5</v>
      </c>
      <c r="BE244" s="1" t="s">
        <v>1778</v>
      </c>
      <c r="BF244" s="1" t="s">
        <v>1779</v>
      </c>
      <c r="BG244" s="1" t="s">
        <v>1781</v>
      </c>
      <c r="BH244" s="1" t="s">
        <v>1781</v>
      </c>
      <c r="BI244" s="1" t="s">
        <v>1781</v>
      </c>
      <c r="BJ244" s="1" t="s">
        <v>1778</v>
      </c>
      <c r="BK244" s="1" t="s">
        <v>151</v>
      </c>
      <c r="BL244" s="1" t="s">
        <v>151</v>
      </c>
      <c r="BM244" s="1" t="s">
        <v>1785</v>
      </c>
      <c r="BN244" s="1" t="s">
        <v>151</v>
      </c>
      <c r="BO244" s="1" t="s">
        <v>931</v>
      </c>
      <c r="BP244" s="1" t="s">
        <v>151</v>
      </c>
      <c r="BQ244" s="1" t="s">
        <v>151</v>
      </c>
      <c r="BR244" s="1" t="s">
        <v>151</v>
      </c>
      <c r="BS244" s="1" t="s">
        <v>1785</v>
      </c>
      <c r="BT244" s="1" t="s">
        <v>1785</v>
      </c>
      <c r="BU244" s="1" t="s">
        <v>931</v>
      </c>
      <c r="BY244" s="1" t="s">
        <v>163</v>
      </c>
      <c r="BZ244" s="1" t="s">
        <v>171</v>
      </c>
      <c r="CA244" s="1" t="s">
        <v>177</v>
      </c>
      <c r="CB244" s="1" t="s">
        <v>183</v>
      </c>
      <c r="CD244" s="1" t="s">
        <v>192</v>
      </c>
      <c r="CE244" s="1" t="s">
        <v>153</v>
      </c>
      <c r="CF244" s="1" t="s">
        <v>208</v>
      </c>
      <c r="CG244" s="1" t="s">
        <v>214</v>
      </c>
    </row>
    <row r="245" spans="1:85" ht="12.75" x14ac:dyDescent="0.2">
      <c r="A245" s="14">
        <v>42019.634332210648</v>
      </c>
      <c r="B245" s="1">
        <v>5</v>
      </c>
      <c r="C245" s="1">
        <v>5</v>
      </c>
      <c r="D245" s="1">
        <v>5</v>
      </c>
      <c r="E245" s="1">
        <v>3</v>
      </c>
      <c r="F245" s="1">
        <v>5</v>
      </c>
      <c r="G245" s="1">
        <v>3</v>
      </c>
      <c r="H245" s="1">
        <v>4</v>
      </c>
      <c r="I245" s="1">
        <v>4</v>
      </c>
      <c r="J245" s="1">
        <v>3</v>
      </c>
      <c r="K245" s="1">
        <v>5</v>
      </c>
      <c r="L245" s="1">
        <v>3</v>
      </c>
      <c r="M245" s="1">
        <v>3</v>
      </c>
      <c r="N245" s="1">
        <v>2</v>
      </c>
      <c r="O245" s="1">
        <v>4</v>
      </c>
      <c r="P245" s="1">
        <v>2</v>
      </c>
      <c r="Q245" s="1">
        <v>4</v>
      </c>
      <c r="R245" s="1">
        <v>3</v>
      </c>
      <c r="S245" s="1">
        <v>5</v>
      </c>
      <c r="T245" s="1">
        <v>3</v>
      </c>
      <c r="U245" s="1">
        <v>4</v>
      </c>
      <c r="V245" s="1">
        <v>5</v>
      </c>
      <c r="W245" s="1">
        <v>5</v>
      </c>
      <c r="X245" s="1">
        <v>4</v>
      </c>
      <c r="Y245" s="1">
        <v>3</v>
      </c>
      <c r="Z245" s="1">
        <v>5</v>
      </c>
      <c r="AA245" s="1">
        <v>5</v>
      </c>
      <c r="AB245" s="1">
        <v>4</v>
      </c>
      <c r="AC245" s="1">
        <v>5</v>
      </c>
      <c r="AD245" s="1">
        <v>3</v>
      </c>
      <c r="AE245" s="1">
        <v>3</v>
      </c>
      <c r="AF245" s="1">
        <v>5</v>
      </c>
      <c r="AG245" s="1">
        <v>5</v>
      </c>
      <c r="AH245" s="1">
        <v>4</v>
      </c>
      <c r="AI245" s="1">
        <v>5</v>
      </c>
      <c r="AJ245" s="1">
        <v>4</v>
      </c>
      <c r="AK245" s="1">
        <v>5</v>
      </c>
      <c r="AL245" s="1">
        <v>5</v>
      </c>
      <c r="AM245" s="1">
        <v>5</v>
      </c>
      <c r="AN245" s="1">
        <v>5</v>
      </c>
      <c r="AO245" s="1">
        <v>3</v>
      </c>
      <c r="AP245" s="1">
        <v>4</v>
      </c>
      <c r="AQ245" s="1">
        <v>4</v>
      </c>
      <c r="AR245" s="1">
        <v>3</v>
      </c>
      <c r="AS245" s="1">
        <v>4</v>
      </c>
      <c r="AT245" s="1">
        <v>4</v>
      </c>
      <c r="AU245" s="1">
        <v>3</v>
      </c>
      <c r="AV245" s="1">
        <v>3</v>
      </c>
      <c r="AW245" s="1">
        <v>4</v>
      </c>
      <c r="AX245" s="1">
        <v>3</v>
      </c>
      <c r="AY245" s="1">
        <v>3</v>
      </c>
      <c r="AZ245" s="1">
        <v>3</v>
      </c>
      <c r="BA245" s="1">
        <v>5</v>
      </c>
      <c r="BB245" s="1">
        <v>4</v>
      </c>
      <c r="BC245" s="1">
        <v>3</v>
      </c>
      <c r="BD245" s="1">
        <v>5</v>
      </c>
      <c r="BE245" s="1" t="s">
        <v>1779</v>
      </c>
      <c r="BF245" s="1" t="s">
        <v>1780</v>
      </c>
      <c r="BG245" s="1" t="s">
        <v>1778</v>
      </c>
      <c r="BH245" s="1" t="s">
        <v>1783</v>
      </c>
      <c r="BI245" s="1" t="s">
        <v>1781</v>
      </c>
      <c r="BJ245" s="1" t="s">
        <v>1782</v>
      </c>
      <c r="BK245" s="1" t="s">
        <v>1785</v>
      </c>
      <c r="BL245" s="1" t="s">
        <v>151</v>
      </c>
      <c r="BM245" s="1" t="s">
        <v>151</v>
      </c>
      <c r="BN245" s="1" t="s">
        <v>151</v>
      </c>
      <c r="BO245" s="1" t="s">
        <v>151</v>
      </c>
      <c r="BP245" s="1" t="s">
        <v>1785</v>
      </c>
      <c r="BQ245" s="1" t="s">
        <v>1485</v>
      </c>
      <c r="BR245" s="1" t="s">
        <v>1485</v>
      </c>
      <c r="BS245" s="1" t="s">
        <v>151</v>
      </c>
      <c r="BT245" s="1" t="s">
        <v>151</v>
      </c>
      <c r="BU245" s="1" t="s">
        <v>145</v>
      </c>
      <c r="BY245" s="1" t="s">
        <v>162</v>
      </c>
      <c r="BZ245" s="1" t="s">
        <v>170</v>
      </c>
      <c r="CA245" s="1" t="s">
        <v>177</v>
      </c>
      <c r="CB245" s="1" t="s">
        <v>183</v>
      </c>
      <c r="CC245" s="1" t="s">
        <v>2013</v>
      </c>
      <c r="CD245" s="1" t="s">
        <v>202</v>
      </c>
      <c r="CE245" s="1" t="s">
        <v>968</v>
      </c>
      <c r="CF245" s="1" t="s">
        <v>1584</v>
      </c>
      <c r="CG245" s="1" t="s">
        <v>215</v>
      </c>
    </row>
    <row r="246" spans="1:85" ht="12.75" x14ac:dyDescent="0.2">
      <c r="A246" s="14">
        <v>42019.690838194445</v>
      </c>
      <c r="B246" s="1">
        <v>4</v>
      </c>
      <c r="C246" s="1">
        <v>5</v>
      </c>
      <c r="D246" s="1">
        <v>5</v>
      </c>
      <c r="E246" s="1">
        <v>2</v>
      </c>
      <c r="F246" s="1">
        <v>5</v>
      </c>
      <c r="G246" s="1">
        <v>5</v>
      </c>
      <c r="H246" s="1">
        <v>3</v>
      </c>
      <c r="I246" s="1">
        <v>3</v>
      </c>
      <c r="J246" s="1">
        <v>2</v>
      </c>
      <c r="K246" s="1">
        <v>2</v>
      </c>
      <c r="L246" s="1">
        <v>1</v>
      </c>
      <c r="M246" s="1">
        <v>1</v>
      </c>
      <c r="N246" s="1">
        <v>3</v>
      </c>
      <c r="O246" s="1">
        <v>3</v>
      </c>
      <c r="P246" s="1">
        <v>5</v>
      </c>
      <c r="Q246" s="1">
        <v>3</v>
      </c>
      <c r="R246" s="1">
        <v>3</v>
      </c>
      <c r="S246" s="1">
        <v>5</v>
      </c>
      <c r="T246" s="1">
        <v>2</v>
      </c>
      <c r="U246" s="1">
        <v>1</v>
      </c>
      <c r="V246" s="1">
        <v>5</v>
      </c>
      <c r="W246" s="1">
        <v>5</v>
      </c>
      <c r="X246" s="1">
        <v>5</v>
      </c>
      <c r="Y246" s="1">
        <v>5</v>
      </c>
      <c r="Z246" s="1">
        <v>5</v>
      </c>
      <c r="AA246" s="1">
        <v>5</v>
      </c>
      <c r="AB246" s="1">
        <v>5</v>
      </c>
      <c r="AC246" s="1">
        <v>5</v>
      </c>
      <c r="AD246" s="1">
        <v>5</v>
      </c>
      <c r="AE246" s="1">
        <v>3</v>
      </c>
      <c r="AF246" s="1">
        <v>4</v>
      </c>
      <c r="AG246" s="1">
        <v>4</v>
      </c>
      <c r="AH246" s="1">
        <v>4</v>
      </c>
      <c r="AI246" s="1">
        <v>5</v>
      </c>
      <c r="AJ246" s="1">
        <v>4</v>
      </c>
      <c r="AK246" s="1">
        <v>5</v>
      </c>
      <c r="AL246" s="1">
        <v>5</v>
      </c>
      <c r="AM246" s="1">
        <v>3</v>
      </c>
      <c r="AN246" s="1">
        <v>5</v>
      </c>
      <c r="AO246" s="1">
        <v>5</v>
      </c>
      <c r="AP246" s="1">
        <v>4</v>
      </c>
      <c r="AQ246" s="1">
        <v>3</v>
      </c>
      <c r="AR246" s="1">
        <v>2</v>
      </c>
      <c r="AS246" s="1">
        <v>2</v>
      </c>
      <c r="AT246" s="1">
        <v>3</v>
      </c>
      <c r="AU246" s="1">
        <v>1</v>
      </c>
      <c r="AV246" s="1">
        <v>3</v>
      </c>
      <c r="AW246" s="1">
        <v>2</v>
      </c>
      <c r="AX246" s="1">
        <v>4</v>
      </c>
      <c r="AY246" s="1">
        <v>2</v>
      </c>
      <c r="AZ246" s="1">
        <v>3</v>
      </c>
      <c r="BA246" s="1">
        <v>5</v>
      </c>
      <c r="BB246" s="1">
        <v>1</v>
      </c>
      <c r="BC246" s="1">
        <v>1</v>
      </c>
      <c r="BD246" s="1">
        <v>5</v>
      </c>
      <c r="BE246" s="1" t="s">
        <v>1778</v>
      </c>
      <c r="BF246" s="1" t="s">
        <v>1778</v>
      </c>
      <c r="BG246" s="1" t="s">
        <v>1780</v>
      </c>
      <c r="BH246" s="1" t="s">
        <v>1780</v>
      </c>
      <c r="BI246" s="1" t="s">
        <v>1781</v>
      </c>
      <c r="BJ246" s="1" t="s">
        <v>1781</v>
      </c>
      <c r="BK246" s="1" t="s">
        <v>1785</v>
      </c>
      <c r="BL246" s="1" t="s">
        <v>151</v>
      </c>
      <c r="BM246" s="1" t="s">
        <v>1785</v>
      </c>
      <c r="BN246" s="1" t="s">
        <v>151</v>
      </c>
      <c r="BO246" s="1" t="s">
        <v>1785</v>
      </c>
      <c r="BP246" s="1" t="s">
        <v>1785</v>
      </c>
      <c r="BQ246" s="1" t="s">
        <v>151</v>
      </c>
      <c r="BR246" s="1" t="s">
        <v>151</v>
      </c>
      <c r="BS246" s="1" t="s">
        <v>931</v>
      </c>
      <c r="BT246" s="1" t="s">
        <v>151</v>
      </c>
      <c r="BU246" s="1" t="s">
        <v>151</v>
      </c>
      <c r="BV246" s="1" t="s">
        <v>146</v>
      </c>
      <c r="BX246" s="1" t="s">
        <v>1495</v>
      </c>
      <c r="BY246" s="1" t="s">
        <v>162</v>
      </c>
      <c r="BZ246" s="1" t="s">
        <v>172</v>
      </c>
      <c r="CA246" s="1" t="s">
        <v>176</v>
      </c>
      <c r="CB246" s="1" t="s">
        <v>183</v>
      </c>
      <c r="CC246" s="1" t="s">
        <v>1854</v>
      </c>
      <c r="CD246" s="1" t="s">
        <v>204</v>
      </c>
      <c r="CE246" s="1" t="s">
        <v>353</v>
      </c>
      <c r="CF246" s="1" t="s">
        <v>208</v>
      </c>
      <c r="CG246" s="1" t="s">
        <v>214</v>
      </c>
    </row>
    <row r="247" spans="1:85" ht="12.75" x14ac:dyDescent="0.2">
      <c r="A247" s="14">
        <v>42019.861940196759</v>
      </c>
      <c r="B247" s="1">
        <v>3</v>
      </c>
      <c r="C247" s="1">
        <v>5</v>
      </c>
      <c r="D247" s="1">
        <v>3</v>
      </c>
      <c r="E247" s="1">
        <v>3</v>
      </c>
      <c r="F247" s="1">
        <v>5</v>
      </c>
      <c r="G247" s="1">
        <v>5</v>
      </c>
      <c r="H247" s="1">
        <v>5</v>
      </c>
      <c r="I247" s="1">
        <v>5</v>
      </c>
      <c r="J247" s="1">
        <v>5</v>
      </c>
      <c r="K247" s="1">
        <v>5</v>
      </c>
      <c r="L247" s="1">
        <v>4</v>
      </c>
      <c r="M247" s="1">
        <v>4</v>
      </c>
      <c r="N247" s="1">
        <v>5</v>
      </c>
      <c r="O247" s="1">
        <v>4</v>
      </c>
      <c r="P247" s="1">
        <v>5</v>
      </c>
      <c r="Q247" s="1">
        <v>4</v>
      </c>
      <c r="R247" s="1">
        <v>3</v>
      </c>
      <c r="S247" s="1">
        <v>5</v>
      </c>
      <c r="T247" s="1">
        <v>3</v>
      </c>
      <c r="U247" s="1">
        <v>4</v>
      </c>
      <c r="V247" s="1">
        <v>5</v>
      </c>
      <c r="W247" s="1">
        <v>4</v>
      </c>
      <c r="X247" s="1">
        <v>3</v>
      </c>
      <c r="Y247" s="1">
        <v>4</v>
      </c>
      <c r="Z247" s="1">
        <v>4</v>
      </c>
      <c r="AA247" s="1">
        <v>5</v>
      </c>
      <c r="AB247" s="1">
        <v>3</v>
      </c>
      <c r="AC247" s="1">
        <v>3</v>
      </c>
      <c r="AD247" s="1">
        <v>4</v>
      </c>
      <c r="AE247" s="1">
        <v>4</v>
      </c>
      <c r="AF247" s="1">
        <v>4</v>
      </c>
      <c r="AG247" s="1">
        <v>4</v>
      </c>
      <c r="AH247" s="1">
        <v>5</v>
      </c>
      <c r="AI247" s="1">
        <v>4</v>
      </c>
      <c r="AJ247" s="1">
        <v>3</v>
      </c>
      <c r="AK247" s="1">
        <v>5</v>
      </c>
      <c r="AL247" s="1">
        <v>3</v>
      </c>
      <c r="AM247" s="1">
        <v>3</v>
      </c>
      <c r="AN247" s="1">
        <v>5</v>
      </c>
      <c r="AO247" s="1">
        <v>5</v>
      </c>
      <c r="AP247" s="1">
        <v>3</v>
      </c>
      <c r="AQ247" s="1">
        <v>5</v>
      </c>
      <c r="AR247" s="1">
        <v>5</v>
      </c>
      <c r="AS247" s="1">
        <v>5</v>
      </c>
      <c r="AT247" s="1">
        <v>4</v>
      </c>
      <c r="AU247" s="1">
        <v>4</v>
      </c>
      <c r="AV247" s="1">
        <v>5</v>
      </c>
      <c r="AW247" s="1">
        <v>4</v>
      </c>
      <c r="AX247" s="1">
        <v>5</v>
      </c>
      <c r="AY247" s="1">
        <v>5</v>
      </c>
      <c r="AZ247" s="1">
        <v>3</v>
      </c>
      <c r="BA247" s="1">
        <v>5</v>
      </c>
      <c r="BB247" s="1">
        <v>4</v>
      </c>
      <c r="BC247" s="1">
        <v>4</v>
      </c>
      <c r="BD247" s="1">
        <v>5</v>
      </c>
      <c r="BE247" s="1" t="s">
        <v>1783</v>
      </c>
      <c r="BF247" s="1" t="s">
        <v>1780</v>
      </c>
      <c r="BG247" s="1" t="s">
        <v>1782</v>
      </c>
      <c r="BH247" s="1" t="s">
        <v>1778</v>
      </c>
      <c r="BI247" s="1" t="s">
        <v>1781</v>
      </c>
      <c r="BJ247" s="1" t="s">
        <v>1779</v>
      </c>
      <c r="BK247" s="1" t="s">
        <v>1785</v>
      </c>
      <c r="BL247" s="1" t="s">
        <v>1785</v>
      </c>
      <c r="BM247" s="1" t="s">
        <v>151</v>
      </c>
      <c r="BN247" s="1" t="s">
        <v>151</v>
      </c>
      <c r="BO247" s="1" t="s">
        <v>151</v>
      </c>
      <c r="BP247" s="1" t="s">
        <v>1785</v>
      </c>
      <c r="BQ247" s="1" t="s">
        <v>1785</v>
      </c>
      <c r="BR247" s="1" t="s">
        <v>1785</v>
      </c>
      <c r="BS247" s="1" t="s">
        <v>1785</v>
      </c>
      <c r="BT247" s="1" t="s">
        <v>1785</v>
      </c>
      <c r="BU247" s="1" t="s">
        <v>151</v>
      </c>
      <c r="BV247" s="1" t="s">
        <v>147</v>
      </c>
      <c r="BW247" s="1" t="s">
        <v>1488</v>
      </c>
      <c r="BX247" s="1" t="s">
        <v>1495</v>
      </c>
      <c r="BY247" s="1" t="s">
        <v>162</v>
      </c>
      <c r="BZ247" s="1" t="s">
        <v>169</v>
      </c>
      <c r="CA247" s="1" t="s">
        <v>176</v>
      </c>
      <c r="CB247" s="1" t="s">
        <v>184</v>
      </c>
      <c r="CC247" s="1" t="s">
        <v>345</v>
      </c>
      <c r="CD247" s="1" t="s">
        <v>204</v>
      </c>
      <c r="CE247" s="1" t="s">
        <v>468</v>
      </c>
      <c r="CF247" s="1" t="s">
        <v>208</v>
      </c>
      <c r="CG247" s="1" t="s">
        <v>214</v>
      </c>
    </row>
    <row r="248" spans="1:85" ht="12.75" x14ac:dyDescent="0.2">
      <c r="A248" s="14">
        <v>42021.84013138889</v>
      </c>
      <c r="B248" s="1">
        <v>2</v>
      </c>
      <c r="C248" s="1">
        <v>5</v>
      </c>
      <c r="D248" s="1">
        <v>4</v>
      </c>
      <c r="E248" s="1">
        <v>5</v>
      </c>
      <c r="F248" s="1">
        <v>5</v>
      </c>
      <c r="G248" s="1">
        <v>5</v>
      </c>
      <c r="H248" s="1">
        <v>4</v>
      </c>
      <c r="I248" s="1">
        <v>3</v>
      </c>
      <c r="J248" s="1">
        <v>1</v>
      </c>
      <c r="K248" s="1">
        <v>5</v>
      </c>
      <c r="L248" s="1">
        <v>4</v>
      </c>
      <c r="M248" s="1">
        <v>2</v>
      </c>
      <c r="N248" s="1">
        <v>4</v>
      </c>
      <c r="O248" s="1">
        <v>5</v>
      </c>
      <c r="P248" s="1">
        <v>5</v>
      </c>
      <c r="Q248" s="1">
        <v>4</v>
      </c>
      <c r="R248" s="1">
        <v>4</v>
      </c>
      <c r="S248" s="1">
        <v>5</v>
      </c>
      <c r="T248" s="1">
        <v>3</v>
      </c>
      <c r="U248" s="1">
        <v>4</v>
      </c>
      <c r="V248" s="1">
        <v>5</v>
      </c>
      <c r="W248" s="1">
        <v>2</v>
      </c>
      <c r="X248" s="1">
        <v>4</v>
      </c>
      <c r="Y248" s="1">
        <v>4</v>
      </c>
      <c r="Z248" s="1">
        <v>5</v>
      </c>
      <c r="AA248" s="1">
        <v>4</v>
      </c>
      <c r="AB248" s="1">
        <v>3</v>
      </c>
      <c r="AC248" s="1">
        <v>1</v>
      </c>
      <c r="AD248" s="1">
        <v>5</v>
      </c>
      <c r="AE248" s="1">
        <v>3</v>
      </c>
      <c r="AF248" s="1">
        <v>4</v>
      </c>
      <c r="AG248" s="1">
        <v>5</v>
      </c>
      <c r="AH248" s="1">
        <v>5</v>
      </c>
      <c r="AI248" s="1">
        <v>1</v>
      </c>
      <c r="AJ248" s="1">
        <v>2</v>
      </c>
      <c r="AK248" s="1">
        <v>5</v>
      </c>
      <c r="AL248" s="1">
        <v>3</v>
      </c>
      <c r="AM248" s="1">
        <v>5</v>
      </c>
      <c r="AN248" s="1">
        <v>5</v>
      </c>
      <c r="AO248" s="1">
        <v>5</v>
      </c>
      <c r="AP248" s="1">
        <v>4</v>
      </c>
      <c r="AQ248" s="1">
        <v>4</v>
      </c>
      <c r="AR248" s="1">
        <v>1</v>
      </c>
      <c r="AS248" s="1">
        <v>5</v>
      </c>
      <c r="AT248" s="1">
        <v>3</v>
      </c>
      <c r="AU248" s="1">
        <v>3</v>
      </c>
      <c r="AV248" s="1">
        <v>3</v>
      </c>
      <c r="AW248" s="1">
        <v>5</v>
      </c>
      <c r="AX248" s="1">
        <v>5</v>
      </c>
      <c r="AY248" s="1">
        <v>4</v>
      </c>
      <c r="AZ248" s="1">
        <v>3</v>
      </c>
      <c r="BA248" s="1">
        <v>5</v>
      </c>
      <c r="BB248" s="1">
        <v>3</v>
      </c>
      <c r="BC248" s="1">
        <v>4</v>
      </c>
      <c r="BD248" s="1">
        <v>4</v>
      </c>
      <c r="BE248" s="1" t="s">
        <v>1778</v>
      </c>
      <c r="BF248" s="1" t="s">
        <v>1783</v>
      </c>
      <c r="BG248" s="1" t="s">
        <v>1779</v>
      </c>
      <c r="BH248" s="1" t="s">
        <v>1782</v>
      </c>
      <c r="BI248" s="1" t="s">
        <v>1781</v>
      </c>
      <c r="BJ248" s="1" t="s">
        <v>1780</v>
      </c>
      <c r="BK248" s="1" t="s">
        <v>151</v>
      </c>
      <c r="BL248" s="1" t="s">
        <v>151</v>
      </c>
      <c r="BM248" s="1" t="s">
        <v>931</v>
      </c>
      <c r="BN248" s="1" t="s">
        <v>931</v>
      </c>
      <c r="BO248" s="1" t="s">
        <v>151</v>
      </c>
      <c r="BP248" s="1" t="s">
        <v>1785</v>
      </c>
      <c r="BQ248" s="1" t="s">
        <v>151</v>
      </c>
      <c r="BR248" s="1" t="s">
        <v>1785</v>
      </c>
      <c r="BS248" s="1" t="s">
        <v>931</v>
      </c>
      <c r="BT248" s="1" t="s">
        <v>931</v>
      </c>
      <c r="BU248" s="1" t="s">
        <v>151</v>
      </c>
      <c r="BV248" s="1" t="s">
        <v>1571</v>
      </c>
      <c r="BW248" s="1" t="s">
        <v>1871</v>
      </c>
      <c r="BX248" s="1" t="s">
        <v>1489</v>
      </c>
      <c r="BY248" s="1" t="s">
        <v>163</v>
      </c>
      <c r="BZ248" s="1" t="s">
        <v>172</v>
      </c>
      <c r="CA248" s="1" t="s">
        <v>179</v>
      </c>
      <c r="CB248" s="1" t="s">
        <v>183</v>
      </c>
      <c r="CC248" s="1" t="s">
        <v>2014</v>
      </c>
      <c r="CD248" s="1" t="s">
        <v>202</v>
      </c>
      <c r="CE248" s="1" t="s">
        <v>1596</v>
      </c>
      <c r="CF248" s="1" t="s">
        <v>208</v>
      </c>
      <c r="CG248" s="1" t="s">
        <v>214</v>
      </c>
    </row>
    <row r="249" spans="1:85" ht="12.75" x14ac:dyDescent="0.2">
      <c r="A249" s="14">
        <v>42022.58587476852</v>
      </c>
      <c r="B249" s="1" t="s">
        <v>5</v>
      </c>
      <c r="C249" s="1">
        <v>5</v>
      </c>
      <c r="D249" s="1" t="s">
        <v>5</v>
      </c>
      <c r="E249" s="1" t="s">
        <v>5</v>
      </c>
      <c r="F249" s="1">
        <v>5</v>
      </c>
      <c r="G249" s="1">
        <v>1</v>
      </c>
      <c r="H249" s="1">
        <v>4</v>
      </c>
      <c r="I249" s="1">
        <v>2</v>
      </c>
      <c r="J249" s="1">
        <v>4</v>
      </c>
      <c r="K249" s="1">
        <v>3</v>
      </c>
      <c r="L249" s="1">
        <v>2</v>
      </c>
      <c r="M249" s="1">
        <v>2</v>
      </c>
      <c r="N249" s="1">
        <v>3</v>
      </c>
      <c r="O249" s="1">
        <v>5</v>
      </c>
      <c r="P249" s="1">
        <v>2</v>
      </c>
      <c r="Q249" s="1">
        <v>3</v>
      </c>
      <c r="R249" s="1">
        <v>3</v>
      </c>
      <c r="S249" s="1">
        <v>4</v>
      </c>
      <c r="T249" s="1" t="s">
        <v>5</v>
      </c>
      <c r="U249" s="1">
        <v>3</v>
      </c>
      <c r="V249" s="1">
        <v>2</v>
      </c>
      <c r="W249" s="1">
        <v>5</v>
      </c>
      <c r="X249" s="1">
        <v>1</v>
      </c>
      <c r="Y249" s="1">
        <v>5</v>
      </c>
      <c r="Z249" s="1">
        <v>2</v>
      </c>
      <c r="AA249" s="1">
        <v>5</v>
      </c>
      <c r="AB249" s="1">
        <v>3</v>
      </c>
      <c r="AC249" s="1">
        <v>1</v>
      </c>
      <c r="AD249" s="1">
        <v>1</v>
      </c>
      <c r="AE249" s="1">
        <v>2</v>
      </c>
      <c r="AF249" s="1">
        <v>1</v>
      </c>
      <c r="AG249" s="1">
        <v>1</v>
      </c>
      <c r="AH249" s="1">
        <v>5</v>
      </c>
      <c r="AI249" s="1">
        <v>1</v>
      </c>
      <c r="AJ249" s="1">
        <v>1</v>
      </c>
      <c r="AK249" s="1">
        <v>5</v>
      </c>
      <c r="AL249" s="1">
        <v>1</v>
      </c>
      <c r="AM249" s="1" t="s">
        <v>5</v>
      </c>
      <c r="AN249" s="1">
        <v>5</v>
      </c>
      <c r="AO249" s="1">
        <v>2</v>
      </c>
      <c r="AP249" s="1">
        <v>4</v>
      </c>
      <c r="AQ249" s="1">
        <v>4</v>
      </c>
      <c r="AR249" s="1">
        <v>3</v>
      </c>
      <c r="AS249" s="1">
        <v>3</v>
      </c>
      <c r="AT249" s="1">
        <v>2</v>
      </c>
      <c r="AU249" s="1">
        <v>2</v>
      </c>
      <c r="AV249" s="1">
        <v>4</v>
      </c>
      <c r="AW249" s="1">
        <v>5</v>
      </c>
      <c r="AX249" s="1">
        <v>5</v>
      </c>
      <c r="AY249" s="1">
        <v>3</v>
      </c>
      <c r="AZ249" s="1">
        <v>4</v>
      </c>
      <c r="BA249" s="1">
        <v>4</v>
      </c>
      <c r="BB249" s="1">
        <v>2</v>
      </c>
      <c r="BC249" s="1">
        <v>4</v>
      </c>
      <c r="BD249" s="1">
        <v>5</v>
      </c>
      <c r="BE249" s="1" t="s">
        <v>1781</v>
      </c>
      <c r="BF249" s="1" t="s">
        <v>1778</v>
      </c>
      <c r="BG249" s="1" t="s">
        <v>1779</v>
      </c>
      <c r="BH249" s="1" t="s">
        <v>1783</v>
      </c>
      <c r="BI249" s="1" t="s">
        <v>1782</v>
      </c>
      <c r="BJ249" s="1" t="s">
        <v>1780</v>
      </c>
      <c r="BK249" s="1" t="s">
        <v>1485</v>
      </c>
      <c r="BL249" s="1" t="s">
        <v>1485</v>
      </c>
      <c r="BM249" s="1" t="s">
        <v>1485</v>
      </c>
      <c r="BN249" s="1" t="s">
        <v>1485</v>
      </c>
      <c r="BO249" s="1" t="s">
        <v>151</v>
      </c>
      <c r="BP249" s="1" t="s">
        <v>1485</v>
      </c>
      <c r="BQ249" s="1" t="s">
        <v>151</v>
      </c>
      <c r="BR249" s="1" t="s">
        <v>151</v>
      </c>
      <c r="BS249" s="1" t="s">
        <v>151</v>
      </c>
      <c r="BT249" s="1" t="s">
        <v>151</v>
      </c>
      <c r="BU249" s="1" t="s">
        <v>931</v>
      </c>
      <c r="BY249" s="1" t="s">
        <v>162</v>
      </c>
      <c r="BZ249" s="1" t="s">
        <v>171</v>
      </c>
      <c r="CA249" s="1" t="s">
        <v>176</v>
      </c>
      <c r="CB249" s="1" t="s">
        <v>183</v>
      </c>
      <c r="CC249" s="1" t="s">
        <v>2015</v>
      </c>
      <c r="CD249" s="1" t="s">
        <v>192</v>
      </c>
      <c r="CE249" s="1" t="s">
        <v>2016</v>
      </c>
      <c r="CF249" s="1" t="s">
        <v>208</v>
      </c>
      <c r="CG249" s="1" t="s">
        <v>214</v>
      </c>
    </row>
    <row r="250" spans="1:85" ht="12.75" x14ac:dyDescent="0.2">
      <c r="A250" s="14">
        <v>42022.635286377314</v>
      </c>
      <c r="B250" s="1">
        <v>3</v>
      </c>
      <c r="C250" s="1">
        <v>1</v>
      </c>
      <c r="D250" s="1">
        <v>1</v>
      </c>
      <c r="E250" s="1">
        <v>1</v>
      </c>
      <c r="F250" s="1">
        <v>1</v>
      </c>
      <c r="G250" s="1">
        <v>2</v>
      </c>
      <c r="H250" s="1">
        <v>4</v>
      </c>
      <c r="I250" s="1">
        <v>4</v>
      </c>
      <c r="J250" s="1">
        <v>4</v>
      </c>
      <c r="K250" s="1">
        <v>5</v>
      </c>
      <c r="L250" s="1">
        <v>3</v>
      </c>
      <c r="M250" s="1">
        <v>1</v>
      </c>
      <c r="N250" s="1">
        <v>5</v>
      </c>
      <c r="O250" s="1">
        <v>5</v>
      </c>
      <c r="P250" s="1">
        <v>4</v>
      </c>
      <c r="Q250" s="1">
        <v>4</v>
      </c>
      <c r="R250" s="1">
        <v>5</v>
      </c>
      <c r="S250" s="1">
        <v>4</v>
      </c>
      <c r="T250" s="1">
        <v>2</v>
      </c>
      <c r="U250" s="1">
        <v>5</v>
      </c>
      <c r="V250" s="1">
        <v>4</v>
      </c>
      <c r="W250" s="1">
        <v>4</v>
      </c>
      <c r="X250" s="1" t="s">
        <v>5</v>
      </c>
      <c r="Y250" s="1">
        <v>4</v>
      </c>
      <c r="Z250" s="1" t="s">
        <v>5</v>
      </c>
      <c r="AA250" s="1">
        <v>4</v>
      </c>
      <c r="AB250" s="1" t="s">
        <v>5</v>
      </c>
      <c r="AC250" s="1" t="s">
        <v>5</v>
      </c>
      <c r="AD250" s="1" t="s">
        <v>5</v>
      </c>
      <c r="AE250" s="1" t="s">
        <v>5</v>
      </c>
      <c r="AF250" s="1" t="s">
        <v>5</v>
      </c>
      <c r="AG250" s="1" t="s">
        <v>5</v>
      </c>
      <c r="AH250" s="1">
        <v>4</v>
      </c>
      <c r="AI250" s="1">
        <v>4</v>
      </c>
      <c r="AJ250" s="1">
        <v>3</v>
      </c>
      <c r="AK250" s="1">
        <v>3</v>
      </c>
      <c r="AL250" s="1">
        <v>1</v>
      </c>
      <c r="AM250" s="1">
        <v>1</v>
      </c>
      <c r="AN250" s="1">
        <v>1</v>
      </c>
      <c r="AO250" s="1">
        <v>1</v>
      </c>
      <c r="AP250" s="1">
        <v>3</v>
      </c>
      <c r="AQ250" s="1">
        <v>4</v>
      </c>
      <c r="AR250" s="1">
        <v>4</v>
      </c>
      <c r="AS250" s="1">
        <v>5</v>
      </c>
      <c r="AT250" s="1">
        <v>3</v>
      </c>
      <c r="AU250" s="1">
        <v>1</v>
      </c>
      <c r="AV250" s="1">
        <v>4</v>
      </c>
      <c r="AW250" s="1">
        <v>4</v>
      </c>
      <c r="AX250" s="1">
        <v>3</v>
      </c>
      <c r="AY250" s="1">
        <v>5</v>
      </c>
      <c r="AZ250" s="1">
        <v>4</v>
      </c>
      <c r="BA250" s="1">
        <v>3</v>
      </c>
      <c r="BB250" s="1">
        <v>3</v>
      </c>
      <c r="BC250" s="1">
        <v>3</v>
      </c>
      <c r="BD250" s="1">
        <v>2</v>
      </c>
      <c r="BE250" s="1" t="s">
        <v>1783</v>
      </c>
      <c r="BF250" s="1" t="s">
        <v>1780</v>
      </c>
      <c r="BG250" s="1" t="s">
        <v>1778</v>
      </c>
      <c r="BH250" s="1" t="s">
        <v>1781</v>
      </c>
      <c r="BI250" s="1" t="s">
        <v>1779</v>
      </c>
      <c r="BJ250" s="1" t="s">
        <v>1782</v>
      </c>
      <c r="BK250" s="1" t="s">
        <v>1785</v>
      </c>
      <c r="BL250" s="1" t="s">
        <v>151</v>
      </c>
      <c r="BM250" s="1" t="s">
        <v>151</v>
      </c>
      <c r="BN250" s="1" t="s">
        <v>151</v>
      </c>
      <c r="BO250" s="1" t="s">
        <v>151</v>
      </c>
      <c r="BP250" s="1" t="s">
        <v>931</v>
      </c>
      <c r="BQ250" s="1" t="s">
        <v>1785</v>
      </c>
      <c r="BR250" s="1" t="s">
        <v>931</v>
      </c>
      <c r="BS250" s="1" t="s">
        <v>1785</v>
      </c>
      <c r="BT250" s="1" t="s">
        <v>1785</v>
      </c>
      <c r="BU250" s="1" t="s">
        <v>931</v>
      </c>
      <c r="BY250" s="1" t="s">
        <v>162</v>
      </c>
      <c r="BZ250" s="1" t="s">
        <v>172</v>
      </c>
      <c r="CA250" s="1" t="s">
        <v>176</v>
      </c>
      <c r="CB250" s="1" t="s">
        <v>2017</v>
      </c>
      <c r="CC250" s="1" t="s">
        <v>301</v>
      </c>
      <c r="CD250" s="1" t="s">
        <v>192</v>
      </c>
      <c r="CE250" s="1" t="s">
        <v>661</v>
      </c>
      <c r="CF250" s="1" t="s">
        <v>208</v>
      </c>
      <c r="CG250" s="1" t="s">
        <v>2018</v>
      </c>
    </row>
    <row r="251" spans="1:85" ht="12.75" x14ac:dyDescent="0.2">
      <c r="A251" s="14">
        <v>42023.385288668986</v>
      </c>
      <c r="B251" s="1">
        <v>1</v>
      </c>
      <c r="C251" s="1">
        <v>1</v>
      </c>
      <c r="D251" s="1">
        <v>1</v>
      </c>
      <c r="E251" s="1" t="s">
        <v>5</v>
      </c>
      <c r="F251" s="1">
        <v>5</v>
      </c>
      <c r="G251" s="1">
        <v>2</v>
      </c>
      <c r="H251" s="1">
        <v>4</v>
      </c>
      <c r="I251" s="1">
        <v>4</v>
      </c>
      <c r="J251" s="1">
        <v>4</v>
      </c>
      <c r="K251" s="1">
        <v>3</v>
      </c>
      <c r="L251" s="1">
        <v>3</v>
      </c>
      <c r="M251" s="1">
        <v>4</v>
      </c>
      <c r="N251" s="1">
        <v>2</v>
      </c>
      <c r="O251" s="1">
        <v>4</v>
      </c>
      <c r="P251" s="1">
        <v>2</v>
      </c>
      <c r="Q251" s="1">
        <v>5</v>
      </c>
      <c r="R251" s="1">
        <v>4</v>
      </c>
      <c r="S251" s="1">
        <v>3</v>
      </c>
      <c r="T251" s="1">
        <v>1</v>
      </c>
      <c r="U251" s="1">
        <v>5</v>
      </c>
      <c r="V251" s="1">
        <v>4</v>
      </c>
      <c r="W251" s="1">
        <v>4</v>
      </c>
      <c r="X251" s="1">
        <v>3</v>
      </c>
      <c r="Y251" s="1">
        <v>5</v>
      </c>
      <c r="Z251" s="1">
        <v>4</v>
      </c>
      <c r="AA251" s="1">
        <v>4</v>
      </c>
      <c r="AB251" s="1">
        <v>4</v>
      </c>
      <c r="AC251" s="1">
        <v>3</v>
      </c>
      <c r="AD251" s="1">
        <v>3</v>
      </c>
      <c r="AE251" s="1" t="s">
        <v>5</v>
      </c>
      <c r="AF251" s="1">
        <v>4</v>
      </c>
      <c r="AG251" s="1">
        <v>4</v>
      </c>
      <c r="AH251" s="1">
        <v>4</v>
      </c>
      <c r="AI251" s="1">
        <v>4</v>
      </c>
      <c r="AJ251" s="1">
        <v>3</v>
      </c>
      <c r="AK251" s="1">
        <v>3</v>
      </c>
      <c r="AL251" s="1">
        <v>1</v>
      </c>
      <c r="AM251" s="1" t="s">
        <v>5</v>
      </c>
      <c r="AN251" s="1">
        <v>5</v>
      </c>
      <c r="AO251" s="1">
        <v>4</v>
      </c>
      <c r="AP251" s="1">
        <v>4</v>
      </c>
      <c r="AQ251" s="1">
        <v>4</v>
      </c>
      <c r="AR251" s="1">
        <v>4</v>
      </c>
      <c r="AS251" s="1">
        <v>4</v>
      </c>
      <c r="AT251" s="1">
        <v>4</v>
      </c>
      <c r="AU251" s="1">
        <v>4</v>
      </c>
      <c r="AV251" s="1">
        <v>1</v>
      </c>
      <c r="AW251" s="1">
        <v>3</v>
      </c>
      <c r="AX251" s="1">
        <v>2</v>
      </c>
      <c r="AY251" s="1">
        <v>5</v>
      </c>
      <c r="AZ251" s="1">
        <v>4</v>
      </c>
      <c r="BA251" s="1">
        <v>4</v>
      </c>
      <c r="BB251" s="1">
        <v>1</v>
      </c>
      <c r="BC251" s="1">
        <v>5</v>
      </c>
      <c r="BD251" s="1">
        <v>4</v>
      </c>
      <c r="BE251" s="1" t="s">
        <v>1781</v>
      </c>
      <c r="BF251" s="1" t="s">
        <v>1780</v>
      </c>
      <c r="BG251" s="1" t="s">
        <v>1783</v>
      </c>
      <c r="BH251" s="1" t="s">
        <v>1779</v>
      </c>
      <c r="BI251" s="1" t="s">
        <v>1778</v>
      </c>
      <c r="BJ251" s="1" t="s">
        <v>1782</v>
      </c>
      <c r="BK251" s="1" t="s">
        <v>1785</v>
      </c>
      <c r="BL251" s="1" t="s">
        <v>151</v>
      </c>
      <c r="BM251" s="1" t="s">
        <v>1785</v>
      </c>
      <c r="BN251" s="1" t="s">
        <v>151</v>
      </c>
      <c r="BO251" s="1" t="s">
        <v>931</v>
      </c>
      <c r="BP251" s="1" t="s">
        <v>1485</v>
      </c>
      <c r="BQ251" s="1" t="s">
        <v>1485</v>
      </c>
      <c r="BR251" s="1" t="s">
        <v>1785</v>
      </c>
      <c r="BS251" s="1" t="s">
        <v>931</v>
      </c>
      <c r="BT251" s="1" t="s">
        <v>1485</v>
      </c>
      <c r="BU251" s="1" t="s">
        <v>151</v>
      </c>
      <c r="BV251" s="1" t="s">
        <v>146</v>
      </c>
      <c r="BW251" s="1" t="s">
        <v>1488</v>
      </c>
      <c r="BX251" s="1" t="s">
        <v>1495</v>
      </c>
      <c r="BY251" s="1" t="s">
        <v>162</v>
      </c>
      <c r="BZ251" s="1" t="s">
        <v>171</v>
      </c>
      <c r="CA251" s="1" t="s">
        <v>176</v>
      </c>
      <c r="CB251" s="1" t="s">
        <v>183</v>
      </c>
      <c r="CC251" s="1" t="s">
        <v>2019</v>
      </c>
      <c r="CD251" s="1" t="s">
        <v>204</v>
      </c>
      <c r="CE251" s="1" t="s">
        <v>341</v>
      </c>
      <c r="CF251" s="1" t="s">
        <v>208</v>
      </c>
      <c r="CG251" s="1" t="s">
        <v>214</v>
      </c>
    </row>
  </sheetData>
  <pageMargins left="0.7" right="0.7" top="0.75" bottom="0.75" header="0.3" footer="0.3"/>
  <pageSetup paperSize="9" orientation="portrait" verticalDpi="0"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H94"/>
  <sheetViews>
    <sheetView showGridLines="0" topLeftCell="L14" zoomScale="130" zoomScaleNormal="130" workbookViewId="0">
      <selection activeCell="D103" sqref="D103"/>
    </sheetView>
  </sheetViews>
  <sheetFormatPr defaultRowHeight="12.75" x14ac:dyDescent="0.2"/>
  <cols>
    <col min="3" max="3" width="6.85546875" customWidth="1"/>
    <col min="4" max="4" width="35.42578125" customWidth="1"/>
    <col min="5" max="11" width="7.7109375" customWidth="1"/>
    <col min="12" max="13" width="7.42578125" customWidth="1"/>
    <col min="14" max="14" width="18.28515625" customWidth="1"/>
    <col min="23" max="23" width="29.28515625" customWidth="1"/>
    <col min="24" max="24" width="24.140625" customWidth="1"/>
    <col min="25" max="29" width="6.85546875" customWidth="1"/>
    <col min="30" max="30" width="15.5703125" customWidth="1"/>
  </cols>
  <sheetData>
    <row r="1" spans="1:34" ht="17.25" x14ac:dyDescent="0.2">
      <c r="A1" s="9" t="str">
        <f>"'Form responses "&amp;E1&amp;"'!"</f>
        <v>'Form responses 2020'!</v>
      </c>
      <c r="B1" s="7" t="s">
        <v>55</v>
      </c>
      <c r="C1" s="6"/>
      <c r="D1" s="6"/>
      <c r="E1">
        <v>2020</v>
      </c>
      <c r="AB1" s="82">
        <v>2014</v>
      </c>
      <c r="AC1" s="82">
        <v>2015</v>
      </c>
      <c r="AD1" s="82">
        <v>2016</v>
      </c>
      <c r="AE1" s="82">
        <v>2017</v>
      </c>
      <c r="AF1" s="82">
        <v>2018</v>
      </c>
      <c r="AG1" s="82">
        <v>2019</v>
      </c>
    </row>
    <row r="2" spans="1:34" ht="17.25" x14ac:dyDescent="0.2">
      <c r="A2" s="6" t="s">
        <v>3</v>
      </c>
      <c r="B2" s="7" t="s">
        <v>30</v>
      </c>
      <c r="C2" s="6"/>
      <c r="D2" s="6">
        <v>5</v>
      </c>
      <c r="E2">
        <v>4</v>
      </c>
      <c r="F2">
        <v>3</v>
      </c>
      <c r="G2">
        <v>2</v>
      </c>
      <c r="H2">
        <v>1</v>
      </c>
      <c r="I2" t="s">
        <v>5</v>
      </c>
      <c r="L2">
        <v>2020</v>
      </c>
      <c r="M2" s="6" t="str">
        <f>"Strongly Agree ("&amp;L2&amp;")"</f>
        <v>Strongly Agree (2020)</v>
      </c>
      <c r="N2" s="6" t="str">
        <f>"Agree ("&amp;L2&amp;")"</f>
        <v>Agree (2020)</v>
      </c>
      <c r="O2" s="6" t="str">
        <f>"Neutral ("&amp;L2&amp;")"</f>
        <v>Neutral (2020)</v>
      </c>
      <c r="P2" s="6" t="str">
        <f>"Neutral ("&amp;L2&amp;")"</f>
        <v>Neutral (2020)</v>
      </c>
      <c r="Q2" s="6" t="str">
        <f>"Disagree ("&amp;L2&amp;")"</f>
        <v>Disagree (2020)</v>
      </c>
      <c r="R2" s="6" t="str">
        <f>"Strong Disagree ("&amp;L2&amp;")"</f>
        <v>Strong Disagree (2020)</v>
      </c>
      <c r="S2" t="s">
        <v>5</v>
      </c>
      <c r="T2" s="6" t="s">
        <v>56</v>
      </c>
      <c r="V2" s="2" t="s">
        <v>57</v>
      </c>
      <c r="AB2">
        <v>2014</v>
      </c>
      <c r="AC2">
        <v>2015</v>
      </c>
      <c r="AD2">
        <v>2016</v>
      </c>
      <c r="AE2">
        <v>2017</v>
      </c>
      <c r="AF2">
        <v>2018</v>
      </c>
      <c r="AG2">
        <v>2019</v>
      </c>
      <c r="AH2">
        <v>2020</v>
      </c>
    </row>
    <row r="3" spans="1:34" x14ac:dyDescent="0.2">
      <c r="A3" s="6" t="s">
        <v>69</v>
      </c>
      <c r="B3" t="str">
        <f t="shared" ref="B3:B15" ca="1" si="0">INDIRECT($A$1&amp;A3&amp;"1")</f>
        <v>2. Would you describe the following as an enabler/driver for you in your use of Learning Technology? [Professional incentives]</v>
      </c>
      <c r="D3">
        <f t="shared" ref="D3:I15" ca="1" si="1">COUNTIF(INDIRECT($A$1&amp;$A3&amp;":"&amp;$A3),D$2)</f>
        <v>27</v>
      </c>
      <c r="E3">
        <f t="shared" ca="1" si="1"/>
        <v>45</v>
      </c>
      <c r="F3">
        <f t="shared" ca="1" si="1"/>
        <v>56</v>
      </c>
      <c r="G3">
        <f t="shared" ca="1" si="1"/>
        <v>38</v>
      </c>
      <c r="H3">
        <f t="shared" ca="1" si="1"/>
        <v>40</v>
      </c>
      <c r="I3">
        <f t="shared" ca="1" si="1"/>
        <v>9</v>
      </c>
      <c r="J3">
        <f t="shared" ref="J3:J15" ca="1" si="2">SUM(D3:I3)</f>
        <v>215</v>
      </c>
      <c r="L3" t="str">
        <f t="shared" ref="L3:L15" ca="1" si="3">MID(B3,FIND("[",B3)+1,LEN(B3)-FIND("[",B3)-1)</f>
        <v>Professional incentives</v>
      </c>
      <c r="M3" s="2">
        <f t="shared" ref="M3:M15" ca="1" si="4">D3/$J3</f>
        <v>0.12558139534883722</v>
      </c>
      <c r="N3" s="2">
        <f t="shared" ref="N3:N15" ca="1" si="5">E3/$J3</f>
        <v>0.20930232558139536</v>
      </c>
      <c r="O3" s="2">
        <f t="shared" ref="O3:O15" ca="1" si="6">F3/$J3/2</f>
        <v>0.13023255813953488</v>
      </c>
      <c r="P3" s="2">
        <f t="shared" ref="P3:P15" ca="1" si="7">-O3</f>
        <v>-0.13023255813953488</v>
      </c>
      <c r="Q3" s="2">
        <f t="shared" ref="Q3:Q15" ca="1" si="8">-G3/$J3</f>
        <v>-0.17674418604651163</v>
      </c>
      <c r="R3" s="2">
        <f t="shared" ref="R3:R15" ca="1" si="9">-H3/$J3</f>
        <v>-0.18604651162790697</v>
      </c>
      <c r="S3" s="2">
        <f t="shared" ref="S3:S15" ca="1" si="10">I3/$J3</f>
        <v>4.1860465116279069E-2</v>
      </c>
      <c r="T3" s="8">
        <f t="shared" ref="T3:T15" ca="1" si="11">M3+N3</f>
        <v>0.33488372093023255</v>
      </c>
      <c r="V3" s="8">
        <f t="shared" ref="V3:V15" ca="1" si="12">T3-T21</f>
        <v>-7.9213195369326916E-2</v>
      </c>
      <c r="W3">
        <f t="shared" ref="W3:W15" ca="1" si="13">RANK(T3,T$3:T$15)</f>
        <v>13</v>
      </c>
      <c r="Z3" t="s">
        <v>58</v>
      </c>
      <c r="AB3">
        <v>1</v>
      </c>
      <c r="AC3">
        <v>1</v>
      </c>
      <c r="AD3">
        <v>1</v>
      </c>
      <c r="AE3">
        <v>1</v>
      </c>
      <c r="AF3">
        <v>1</v>
      </c>
      <c r="AG3">
        <v>1</v>
      </c>
      <c r="AH3">
        <v>1</v>
      </c>
    </row>
    <row r="4" spans="1:34" x14ac:dyDescent="0.2">
      <c r="A4" s="6" t="s">
        <v>61</v>
      </c>
      <c r="B4" t="str">
        <f t="shared" ca="1" si="0"/>
        <v>2. Would you describe the following as an enabler/driver for you in your use of Learning Technology? [Changing administrative processes ]</v>
      </c>
      <c r="D4">
        <f t="shared" ca="1" si="1"/>
        <v>41</v>
      </c>
      <c r="E4">
        <f t="shared" ca="1" si="1"/>
        <v>53</v>
      </c>
      <c r="F4">
        <f t="shared" ca="1" si="1"/>
        <v>63</v>
      </c>
      <c r="G4">
        <f t="shared" ca="1" si="1"/>
        <v>28</v>
      </c>
      <c r="H4">
        <f t="shared" ca="1" si="1"/>
        <v>22</v>
      </c>
      <c r="I4">
        <f t="shared" ca="1" si="1"/>
        <v>8</v>
      </c>
      <c r="J4">
        <f t="shared" ca="1" si="2"/>
        <v>215</v>
      </c>
      <c r="L4" t="str">
        <f t="shared" ca="1" si="3"/>
        <v xml:space="preserve">Changing administrative processes </v>
      </c>
      <c r="M4" s="2">
        <f t="shared" ca="1" si="4"/>
        <v>0.19069767441860466</v>
      </c>
      <c r="N4" s="2">
        <f t="shared" ca="1" si="5"/>
        <v>0.24651162790697675</v>
      </c>
      <c r="O4" s="2">
        <f t="shared" ca="1" si="6"/>
        <v>0.14651162790697675</v>
      </c>
      <c r="P4" s="2">
        <f t="shared" ca="1" si="7"/>
        <v>-0.14651162790697675</v>
      </c>
      <c r="Q4" s="2">
        <f t="shared" ca="1" si="8"/>
        <v>-0.13023255813953488</v>
      </c>
      <c r="R4" s="2">
        <f t="shared" ca="1" si="9"/>
        <v>-0.10232558139534884</v>
      </c>
      <c r="S4" s="2">
        <f t="shared" ca="1" si="10"/>
        <v>3.7209302325581395E-2</v>
      </c>
      <c r="T4" s="8">
        <f t="shared" ca="1" si="11"/>
        <v>0.43720930232558142</v>
      </c>
      <c r="V4" s="8">
        <f t="shared" ca="1" si="12"/>
        <v>-3.8561622784550775E-2</v>
      </c>
      <c r="W4">
        <f t="shared" ca="1" si="13"/>
        <v>11</v>
      </c>
      <c r="Z4" t="s">
        <v>64</v>
      </c>
      <c r="AB4">
        <v>2</v>
      </c>
      <c r="AC4">
        <v>2</v>
      </c>
      <c r="AD4">
        <v>2</v>
      </c>
      <c r="AE4">
        <v>4</v>
      </c>
      <c r="AF4">
        <v>5</v>
      </c>
      <c r="AG4">
        <v>3</v>
      </c>
      <c r="AH4">
        <v>2</v>
      </c>
    </row>
    <row r="5" spans="1:34" x14ac:dyDescent="0.2">
      <c r="A5" s="6" t="s">
        <v>76</v>
      </c>
      <c r="B5" t="str">
        <f t="shared" ca="1" si="0"/>
        <v>2. Would you describe the following as an enabler/driver for you in your use of Learning Technology? [Recognition for career development ]</v>
      </c>
      <c r="D5">
        <f t="shared" ca="1" si="1"/>
        <v>44</v>
      </c>
      <c r="E5">
        <f t="shared" ca="1" si="1"/>
        <v>50</v>
      </c>
      <c r="F5">
        <f t="shared" ca="1" si="1"/>
        <v>52</v>
      </c>
      <c r="G5">
        <f t="shared" ca="1" si="1"/>
        <v>37</v>
      </c>
      <c r="H5">
        <f t="shared" ca="1" si="1"/>
        <v>28</v>
      </c>
      <c r="I5">
        <f t="shared" ca="1" si="1"/>
        <v>4</v>
      </c>
      <c r="J5">
        <f t="shared" ca="1" si="2"/>
        <v>215</v>
      </c>
      <c r="L5" t="str">
        <f t="shared" ca="1" si="3"/>
        <v xml:space="preserve">Recognition for career development </v>
      </c>
      <c r="M5" s="2">
        <f t="shared" ca="1" si="4"/>
        <v>0.20465116279069767</v>
      </c>
      <c r="N5" s="2">
        <f t="shared" ca="1" si="5"/>
        <v>0.23255813953488372</v>
      </c>
      <c r="O5" s="2">
        <f t="shared" ca="1" si="6"/>
        <v>0.12093023255813953</v>
      </c>
      <c r="P5" s="2">
        <f t="shared" ca="1" si="7"/>
        <v>-0.12093023255813953</v>
      </c>
      <c r="Q5" s="2">
        <f t="shared" ca="1" si="8"/>
        <v>-0.17209302325581396</v>
      </c>
      <c r="R5" s="2">
        <f t="shared" ca="1" si="9"/>
        <v>-0.13023255813953488</v>
      </c>
      <c r="S5" s="2">
        <f t="shared" ca="1" si="10"/>
        <v>1.8604651162790697E-2</v>
      </c>
      <c r="T5" s="8">
        <f t="shared" ca="1" si="11"/>
        <v>0.43720930232558142</v>
      </c>
      <c r="V5" s="8">
        <f t="shared" ca="1" si="12"/>
        <v>-0.10904620428234812</v>
      </c>
      <c r="W5">
        <f t="shared" ca="1" si="13"/>
        <v>11</v>
      </c>
      <c r="Z5" t="s">
        <v>60</v>
      </c>
      <c r="AB5">
        <v>3</v>
      </c>
      <c r="AC5">
        <v>3</v>
      </c>
      <c r="AD5">
        <v>3</v>
      </c>
      <c r="AE5">
        <v>2</v>
      </c>
      <c r="AF5">
        <v>4</v>
      </c>
      <c r="AG5">
        <v>2</v>
      </c>
      <c r="AH5">
        <v>3</v>
      </c>
    </row>
    <row r="6" spans="1:34" x14ac:dyDescent="0.2">
      <c r="A6" s="6" t="s">
        <v>105</v>
      </c>
      <c r="B6" t="str">
        <f t="shared" ca="1" si="0"/>
        <v>2. Would you describe the following as an enabler/driver for you in your use of Learning Technology? [Organisational structure ]</v>
      </c>
      <c r="D6">
        <f t="shared" ca="1" si="1"/>
        <v>47</v>
      </c>
      <c r="E6">
        <f t="shared" ca="1" si="1"/>
        <v>49</v>
      </c>
      <c r="F6">
        <f t="shared" ca="1" si="1"/>
        <v>60</v>
      </c>
      <c r="G6">
        <f t="shared" ca="1" si="1"/>
        <v>27</v>
      </c>
      <c r="H6">
        <f t="shared" ca="1" si="1"/>
        <v>25</v>
      </c>
      <c r="I6">
        <f t="shared" ca="1" si="1"/>
        <v>7</v>
      </c>
      <c r="J6">
        <f t="shared" ca="1" si="2"/>
        <v>215</v>
      </c>
      <c r="L6" t="str">
        <f t="shared" ca="1" si="3"/>
        <v xml:space="preserve">Organisational structure </v>
      </c>
      <c r="M6" s="2">
        <f t="shared" ca="1" si="4"/>
        <v>0.21860465116279071</v>
      </c>
      <c r="N6" s="2">
        <f t="shared" ca="1" si="5"/>
        <v>0.22790697674418606</v>
      </c>
      <c r="O6" s="2">
        <f t="shared" ca="1" si="6"/>
        <v>0.13953488372093023</v>
      </c>
      <c r="P6" s="2">
        <f t="shared" ca="1" si="7"/>
        <v>-0.13953488372093023</v>
      </c>
      <c r="Q6" s="2">
        <f t="shared" ca="1" si="8"/>
        <v>-0.12558139534883722</v>
      </c>
      <c r="R6" s="2">
        <f t="shared" ca="1" si="9"/>
        <v>-0.11627906976744186</v>
      </c>
      <c r="S6" s="2">
        <f t="shared" ca="1" si="10"/>
        <v>3.255813953488372E-2</v>
      </c>
      <c r="T6" s="8">
        <f t="shared" ca="1" si="11"/>
        <v>0.44651162790697674</v>
      </c>
      <c r="V6" s="8">
        <f t="shared" ca="1" si="12"/>
        <v>-6.0096301608441705E-2</v>
      </c>
      <c r="W6">
        <f t="shared" ca="1" si="13"/>
        <v>10</v>
      </c>
      <c r="Z6" t="s">
        <v>66</v>
      </c>
      <c r="AB6">
        <v>4</v>
      </c>
      <c r="AC6">
        <v>6</v>
      </c>
      <c r="AD6">
        <v>4</v>
      </c>
      <c r="AE6">
        <v>5</v>
      </c>
      <c r="AF6">
        <v>2</v>
      </c>
      <c r="AG6">
        <v>4</v>
      </c>
      <c r="AH6">
        <v>4</v>
      </c>
    </row>
    <row r="7" spans="1:34" x14ac:dyDescent="0.2">
      <c r="A7" s="6" t="s">
        <v>71</v>
      </c>
      <c r="B7" t="str">
        <f t="shared" ca="1" si="0"/>
        <v>2. Would you describe the following as an enabler/driver for you in your use of Learning Technology? [Existing infrastructure]</v>
      </c>
      <c r="D7">
        <f t="shared" ca="1" si="1"/>
        <v>59</v>
      </c>
      <c r="E7">
        <f t="shared" ca="1" si="1"/>
        <v>66</v>
      </c>
      <c r="F7">
        <f t="shared" ca="1" si="1"/>
        <v>38</v>
      </c>
      <c r="G7">
        <f t="shared" ca="1" si="1"/>
        <v>30</v>
      </c>
      <c r="H7">
        <f t="shared" ca="1" si="1"/>
        <v>14</v>
      </c>
      <c r="I7">
        <f t="shared" ca="1" si="1"/>
        <v>8</v>
      </c>
      <c r="J7">
        <f t="shared" ca="1" si="2"/>
        <v>215</v>
      </c>
      <c r="L7" t="str">
        <f t="shared" ca="1" si="3"/>
        <v>Existing infrastructure</v>
      </c>
      <c r="M7" s="2">
        <f t="shared" ca="1" si="4"/>
        <v>0.2744186046511628</v>
      </c>
      <c r="N7" s="2">
        <f t="shared" ca="1" si="5"/>
        <v>0.30697674418604654</v>
      </c>
      <c r="O7" s="2">
        <f t="shared" ca="1" si="6"/>
        <v>8.8372093023255813E-2</v>
      </c>
      <c r="P7" s="2">
        <f t="shared" ca="1" si="7"/>
        <v>-8.8372093023255813E-2</v>
      </c>
      <c r="Q7" s="2">
        <f t="shared" ca="1" si="8"/>
        <v>-0.13953488372093023</v>
      </c>
      <c r="R7" s="2">
        <f t="shared" ca="1" si="9"/>
        <v>-6.5116279069767441E-2</v>
      </c>
      <c r="S7" s="2">
        <f t="shared" ca="1" si="10"/>
        <v>3.7209302325581395E-2</v>
      </c>
      <c r="T7" s="8">
        <f t="shared" ca="1" si="11"/>
        <v>0.58139534883720934</v>
      </c>
      <c r="V7" s="8">
        <f t="shared" ca="1" si="12"/>
        <v>8.7081241676058019E-3</v>
      </c>
      <c r="W7">
        <f t="shared" ca="1" si="13"/>
        <v>9</v>
      </c>
      <c r="Z7" t="s">
        <v>68</v>
      </c>
      <c r="AB7">
        <v>6</v>
      </c>
      <c r="AC7">
        <v>8</v>
      </c>
      <c r="AD7">
        <v>6</v>
      </c>
      <c r="AE7">
        <v>6</v>
      </c>
      <c r="AF7">
        <v>6</v>
      </c>
      <c r="AG7">
        <v>6</v>
      </c>
      <c r="AH7">
        <v>5</v>
      </c>
    </row>
    <row r="8" spans="1:34" x14ac:dyDescent="0.2">
      <c r="A8" s="6" t="s">
        <v>63</v>
      </c>
      <c r="B8" t="str">
        <f t="shared" ca="1" si="0"/>
        <v>2. Would you describe the following as an enabler/driver for you in your use of Learning Technology? [Staff development opportunities ]</v>
      </c>
      <c r="D8">
        <f t="shared" ca="1" si="1"/>
        <v>61</v>
      </c>
      <c r="E8">
        <f t="shared" ca="1" si="1"/>
        <v>67</v>
      </c>
      <c r="F8">
        <f t="shared" ca="1" si="1"/>
        <v>41</v>
      </c>
      <c r="G8">
        <f t="shared" ca="1" si="1"/>
        <v>27</v>
      </c>
      <c r="H8">
        <f t="shared" ca="1" si="1"/>
        <v>16</v>
      </c>
      <c r="I8">
        <f t="shared" ca="1" si="1"/>
        <v>3</v>
      </c>
      <c r="J8">
        <f t="shared" ca="1" si="2"/>
        <v>215</v>
      </c>
      <c r="L8" t="str">
        <f t="shared" ca="1" si="3"/>
        <v xml:space="preserve">Staff development opportunities </v>
      </c>
      <c r="M8" s="2">
        <f t="shared" ca="1" si="4"/>
        <v>0.28372093023255812</v>
      </c>
      <c r="N8" s="2">
        <f t="shared" ca="1" si="5"/>
        <v>0.3116279069767442</v>
      </c>
      <c r="O8" s="2">
        <f t="shared" ca="1" si="6"/>
        <v>9.5348837209302331E-2</v>
      </c>
      <c r="P8" s="2">
        <f t="shared" ca="1" si="7"/>
        <v>-9.5348837209302331E-2</v>
      </c>
      <c r="Q8" s="2">
        <f t="shared" ca="1" si="8"/>
        <v>-0.12558139534883722</v>
      </c>
      <c r="R8" s="2">
        <f t="shared" ca="1" si="9"/>
        <v>-7.441860465116279E-2</v>
      </c>
      <c r="S8" s="2">
        <f t="shared" ca="1" si="10"/>
        <v>1.3953488372093023E-2</v>
      </c>
      <c r="T8" s="8">
        <f t="shared" ca="1" si="11"/>
        <v>0.59534883720930232</v>
      </c>
      <c r="V8" s="8">
        <f t="shared" ca="1" si="12"/>
        <v>6.3518082163716016E-4</v>
      </c>
      <c r="W8">
        <f t="shared" ca="1" si="13"/>
        <v>7</v>
      </c>
      <c r="Z8" t="s">
        <v>70</v>
      </c>
      <c r="AB8">
        <v>5</v>
      </c>
      <c r="AC8">
        <v>4</v>
      </c>
      <c r="AD8">
        <v>7</v>
      </c>
      <c r="AE8">
        <v>7</v>
      </c>
      <c r="AF8">
        <v>7</v>
      </c>
      <c r="AG8">
        <v>5</v>
      </c>
      <c r="AH8">
        <v>6</v>
      </c>
    </row>
    <row r="9" spans="1:34" x14ac:dyDescent="0.2">
      <c r="A9" s="6" t="s">
        <v>67</v>
      </c>
      <c r="B9" t="str">
        <f t="shared" ca="1" si="0"/>
        <v>2. Would you describe the following as an enabler/driver for you in your use of Learning Technology? [Support staff ]</v>
      </c>
      <c r="D9">
        <f t="shared" ca="1" si="1"/>
        <v>73</v>
      </c>
      <c r="E9">
        <f t="shared" ca="1" si="1"/>
        <v>55</v>
      </c>
      <c r="F9">
        <f t="shared" ca="1" si="1"/>
        <v>36</v>
      </c>
      <c r="G9">
        <f t="shared" ca="1" si="1"/>
        <v>27</v>
      </c>
      <c r="H9">
        <f t="shared" ca="1" si="1"/>
        <v>18</v>
      </c>
      <c r="I9">
        <f t="shared" ca="1" si="1"/>
        <v>6</v>
      </c>
      <c r="J9">
        <f t="shared" ca="1" si="2"/>
        <v>215</v>
      </c>
      <c r="L9" t="str">
        <f t="shared" ca="1" si="3"/>
        <v xml:space="preserve">Support staff </v>
      </c>
      <c r="M9" s="2">
        <f t="shared" ca="1" si="4"/>
        <v>0.33953488372093021</v>
      </c>
      <c r="N9" s="2">
        <f t="shared" ca="1" si="5"/>
        <v>0.2558139534883721</v>
      </c>
      <c r="O9" s="2">
        <f t="shared" ca="1" si="6"/>
        <v>8.3720930232558138E-2</v>
      </c>
      <c r="P9" s="2">
        <f t="shared" ca="1" si="7"/>
        <v>-8.3720930232558138E-2</v>
      </c>
      <c r="Q9" s="2">
        <f t="shared" ca="1" si="8"/>
        <v>-0.12558139534883722</v>
      </c>
      <c r="R9" s="2">
        <f t="shared" ca="1" si="9"/>
        <v>-8.3720930232558138E-2</v>
      </c>
      <c r="S9" s="2">
        <f t="shared" ca="1" si="10"/>
        <v>2.7906976744186046E-2</v>
      </c>
      <c r="T9" s="8">
        <f t="shared" ca="1" si="11"/>
        <v>0.59534883720930232</v>
      </c>
      <c r="V9" s="8">
        <f t="shared" ca="1" si="12"/>
        <v>2.2661612539698783E-2</v>
      </c>
      <c r="W9">
        <f t="shared" ca="1" si="13"/>
        <v>7</v>
      </c>
      <c r="Z9" t="s">
        <v>72</v>
      </c>
      <c r="AB9">
        <v>8</v>
      </c>
      <c r="AC9">
        <v>7</v>
      </c>
      <c r="AD9">
        <v>8</v>
      </c>
      <c r="AE9">
        <v>8</v>
      </c>
      <c r="AF9">
        <v>10</v>
      </c>
      <c r="AG9">
        <v>8</v>
      </c>
      <c r="AH9">
        <v>7</v>
      </c>
    </row>
    <row r="10" spans="1:34" x14ac:dyDescent="0.2">
      <c r="A10" s="6" t="s">
        <v>78</v>
      </c>
      <c r="B10" t="str">
        <f t="shared" ca="1" si="0"/>
        <v>2. Would you describe the following as an enabler/driver for you in your use of Learning Technology? [Institutional culture ]</v>
      </c>
      <c r="D10">
        <f t="shared" ca="1" si="1"/>
        <v>70</v>
      </c>
      <c r="E10">
        <f t="shared" ca="1" si="1"/>
        <v>64</v>
      </c>
      <c r="F10">
        <f t="shared" ca="1" si="1"/>
        <v>44</v>
      </c>
      <c r="G10">
        <f t="shared" ca="1" si="1"/>
        <v>23</v>
      </c>
      <c r="H10">
        <f t="shared" ca="1" si="1"/>
        <v>11</v>
      </c>
      <c r="I10">
        <f t="shared" ca="1" si="1"/>
        <v>3</v>
      </c>
      <c r="J10">
        <f t="shared" ca="1" si="2"/>
        <v>215</v>
      </c>
      <c r="L10" t="str">
        <f t="shared" ca="1" si="3"/>
        <v xml:space="preserve">Institutional culture </v>
      </c>
      <c r="M10" s="2">
        <f t="shared" ca="1" si="4"/>
        <v>0.32558139534883723</v>
      </c>
      <c r="N10" s="2">
        <f t="shared" ca="1" si="5"/>
        <v>0.29767441860465116</v>
      </c>
      <c r="O10" s="2">
        <f t="shared" ca="1" si="6"/>
        <v>0.10232558139534884</v>
      </c>
      <c r="P10" s="2">
        <f t="shared" ca="1" si="7"/>
        <v>-0.10232558139534884</v>
      </c>
      <c r="Q10" s="2">
        <f t="shared" ca="1" si="8"/>
        <v>-0.10697674418604651</v>
      </c>
      <c r="R10" s="2">
        <f t="shared" ca="1" si="9"/>
        <v>-5.1162790697674418E-2</v>
      </c>
      <c r="S10" s="2">
        <f t="shared" ca="1" si="10"/>
        <v>1.3953488372093023E-2</v>
      </c>
      <c r="T10" s="8">
        <f t="shared" ca="1" si="11"/>
        <v>0.62325581395348839</v>
      </c>
      <c r="V10" s="8">
        <f t="shared" ca="1" si="12"/>
        <v>2.1104395041492419E-3</v>
      </c>
      <c r="W10">
        <f t="shared" ca="1" si="13"/>
        <v>6</v>
      </c>
      <c r="Z10" t="s">
        <v>62</v>
      </c>
      <c r="AB10">
        <v>7</v>
      </c>
      <c r="AC10">
        <v>5</v>
      </c>
      <c r="AD10">
        <v>5</v>
      </c>
      <c r="AE10">
        <v>3</v>
      </c>
      <c r="AF10">
        <v>3</v>
      </c>
      <c r="AG10">
        <v>7</v>
      </c>
      <c r="AH10">
        <v>7</v>
      </c>
    </row>
    <row r="11" spans="1:34" x14ac:dyDescent="0.2">
      <c r="A11" s="6" t="s">
        <v>85</v>
      </c>
      <c r="B11" t="str">
        <f t="shared" ca="1" si="0"/>
        <v>2. Would you describe the following as an enabler/driver for you in your use of Learning Technology? [Strategy and leadership]</v>
      </c>
      <c r="D11">
        <f t="shared" ca="1" si="1"/>
        <v>70</v>
      </c>
      <c r="E11">
        <f t="shared" ca="1" si="1"/>
        <v>72</v>
      </c>
      <c r="F11">
        <f t="shared" ca="1" si="1"/>
        <v>38</v>
      </c>
      <c r="G11">
        <f t="shared" ca="1" si="1"/>
        <v>19</v>
      </c>
      <c r="H11">
        <f t="shared" ca="1" si="1"/>
        <v>12</v>
      </c>
      <c r="I11">
        <f t="shared" ca="1" si="1"/>
        <v>4</v>
      </c>
      <c r="J11">
        <f t="shared" ca="1" si="2"/>
        <v>215</v>
      </c>
      <c r="L11" t="str">
        <f t="shared" ca="1" si="3"/>
        <v>Strategy and leadership</v>
      </c>
      <c r="M11" s="2">
        <f t="shared" ca="1" si="4"/>
        <v>0.32558139534883723</v>
      </c>
      <c r="N11" s="2">
        <f t="shared" ca="1" si="5"/>
        <v>0.33488372093023255</v>
      </c>
      <c r="O11" s="2">
        <f t="shared" ca="1" si="6"/>
        <v>8.8372093023255813E-2</v>
      </c>
      <c r="P11" s="2">
        <f t="shared" ca="1" si="7"/>
        <v>-8.8372093023255813E-2</v>
      </c>
      <c r="Q11" s="2">
        <f t="shared" ca="1" si="8"/>
        <v>-8.8372093023255813E-2</v>
      </c>
      <c r="R11" s="2">
        <f t="shared" ca="1" si="9"/>
        <v>-5.5813953488372092E-2</v>
      </c>
      <c r="S11" s="2">
        <f t="shared" ca="1" si="10"/>
        <v>1.8604651162790697E-2</v>
      </c>
      <c r="T11" s="8">
        <f t="shared" ca="1" si="11"/>
        <v>0.66046511627906979</v>
      </c>
      <c r="V11" s="8">
        <f t="shared" ca="1" si="12"/>
        <v>6.134617354779226E-2</v>
      </c>
      <c r="W11">
        <f t="shared" ca="1" si="13"/>
        <v>5</v>
      </c>
      <c r="Z11" t="s">
        <v>75</v>
      </c>
      <c r="AB11">
        <v>9</v>
      </c>
      <c r="AC11">
        <v>9</v>
      </c>
      <c r="AD11">
        <v>9</v>
      </c>
      <c r="AE11">
        <v>10</v>
      </c>
      <c r="AF11">
        <v>8</v>
      </c>
      <c r="AG11">
        <v>9</v>
      </c>
      <c r="AH11">
        <v>9</v>
      </c>
    </row>
    <row r="12" spans="1:34" x14ac:dyDescent="0.2">
      <c r="A12" s="6" t="s">
        <v>65</v>
      </c>
      <c r="B12" t="str">
        <f t="shared" ca="1" si="0"/>
        <v>2. Would you describe the following as an enabler/driver for you in your use of Learning Technology? [Dedicated time]</v>
      </c>
      <c r="D12">
        <f t="shared" ca="1" si="1"/>
        <v>93</v>
      </c>
      <c r="E12">
        <f t="shared" ca="1" si="1"/>
        <v>52</v>
      </c>
      <c r="F12">
        <f t="shared" ca="1" si="1"/>
        <v>32</v>
      </c>
      <c r="G12">
        <f t="shared" ca="1" si="1"/>
        <v>18</v>
      </c>
      <c r="H12">
        <f t="shared" ca="1" si="1"/>
        <v>13</v>
      </c>
      <c r="I12">
        <f t="shared" ca="1" si="1"/>
        <v>7</v>
      </c>
      <c r="J12">
        <f t="shared" ca="1" si="2"/>
        <v>215</v>
      </c>
      <c r="L12" t="str">
        <f t="shared" ca="1" si="3"/>
        <v>Dedicated time</v>
      </c>
      <c r="M12" s="2">
        <f t="shared" ca="1" si="4"/>
        <v>0.4325581395348837</v>
      </c>
      <c r="N12" s="2">
        <f t="shared" ca="1" si="5"/>
        <v>0.24186046511627907</v>
      </c>
      <c r="O12" s="2">
        <f t="shared" ca="1" si="6"/>
        <v>7.441860465116279E-2</v>
      </c>
      <c r="P12" s="2">
        <f t="shared" ca="1" si="7"/>
        <v>-7.441860465116279E-2</v>
      </c>
      <c r="Q12" s="2">
        <f t="shared" ca="1" si="8"/>
        <v>-8.3720930232558138E-2</v>
      </c>
      <c r="R12" s="2">
        <f t="shared" ca="1" si="9"/>
        <v>-6.0465116279069767E-2</v>
      </c>
      <c r="S12" s="2">
        <f t="shared" ca="1" si="10"/>
        <v>3.255813953488372E-2</v>
      </c>
      <c r="T12" s="8">
        <f t="shared" ca="1" si="11"/>
        <v>0.67441860465116277</v>
      </c>
      <c r="V12" s="8">
        <f t="shared" ca="1" si="12"/>
        <v>-3.4832496670423096E-2</v>
      </c>
      <c r="W12">
        <f t="shared" ca="1" si="13"/>
        <v>4</v>
      </c>
      <c r="Z12" t="s">
        <v>77</v>
      </c>
      <c r="AB12">
        <v>10</v>
      </c>
      <c r="AC12">
        <v>11</v>
      </c>
      <c r="AD12">
        <v>11</v>
      </c>
      <c r="AE12">
        <v>11</v>
      </c>
      <c r="AF12">
        <v>11</v>
      </c>
      <c r="AG12">
        <v>11</v>
      </c>
      <c r="AH12">
        <v>10</v>
      </c>
    </row>
    <row r="13" spans="1:34" x14ac:dyDescent="0.2">
      <c r="A13" s="6" t="s">
        <v>74</v>
      </c>
      <c r="B13" t="str">
        <f t="shared" ca="1" si="0"/>
        <v>2. Would you describe the following as an enabler/driver for you in your use of Learning Technology? [Colleagues' commitment]</v>
      </c>
      <c r="D13">
        <f t="shared" ca="1" si="1"/>
        <v>89</v>
      </c>
      <c r="E13">
        <f t="shared" ca="1" si="1"/>
        <v>64</v>
      </c>
      <c r="F13">
        <f t="shared" ca="1" si="1"/>
        <v>37</v>
      </c>
      <c r="G13">
        <f t="shared" ca="1" si="1"/>
        <v>15</v>
      </c>
      <c r="H13">
        <f t="shared" ca="1" si="1"/>
        <v>8</v>
      </c>
      <c r="I13">
        <f t="shared" ca="1" si="1"/>
        <v>2</v>
      </c>
      <c r="J13">
        <f t="shared" ca="1" si="2"/>
        <v>215</v>
      </c>
      <c r="L13" t="str">
        <f t="shared" ca="1" si="3"/>
        <v>Colleagues' commitment</v>
      </c>
      <c r="M13" s="2">
        <f t="shared" ca="1" si="4"/>
        <v>0.413953488372093</v>
      </c>
      <c r="N13" s="2">
        <f t="shared" ca="1" si="5"/>
        <v>0.29767441860465116</v>
      </c>
      <c r="O13" s="2">
        <f t="shared" ca="1" si="6"/>
        <v>8.6046511627906982E-2</v>
      </c>
      <c r="P13" s="2">
        <f t="shared" ca="1" si="7"/>
        <v>-8.6046511627906982E-2</v>
      </c>
      <c r="Q13" s="2">
        <f t="shared" ca="1" si="8"/>
        <v>-6.9767441860465115E-2</v>
      </c>
      <c r="R13" s="2">
        <f t="shared" ca="1" si="9"/>
        <v>-3.7209302325581395E-2</v>
      </c>
      <c r="S13" s="2">
        <f t="shared" ca="1" si="10"/>
        <v>9.3023255813953487E-3</v>
      </c>
      <c r="T13" s="8">
        <f t="shared" ca="1" si="11"/>
        <v>0.71162790697674416</v>
      </c>
      <c r="V13" s="8">
        <f t="shared" ca="1" si="12"/>
        <v>-4.1676057780965059E-2</v>
      </c>
      <c r="W13">
        <f t="shared" ca="1" si="13"/>
        <v>3</v>
      </c>
      <c r="Z13" t="s">
        <v>79</v>
      </c>
      <c r="AB13">
        <v>12</v>
      </c>
      <c r="AC13">
        <v>12</v>
      </c>
      <c r="AD13">
        <v>12</v>
      </c>
      <c r="AE13">
        <v>12</v>
      </c>
      <c r="AF13">
        <v>13</v>
      </c>
      <c r="AG13">
        <v>12</v>
      </c>
      <c r="AH13">
        <v>11</v>
      </c>
    </row>
    <row r="14" spans="1:34" x14ac:dyDescent="0.2">
      <c r="A14" s="6" t="s">
        <v>80</v>
      </c>
      <c r="B14" t="str">
        <f t="shared" ca="1" si="0"/>
        <v>2. Would you describe the following as an enabler/driver for you in your use of Learning Technology? [Colleagues' knowledge/expertise]</v>
      </c>
      <c r="D14">
        <f t="shared" ca="1" si="1"/>
        <v>78</v>
      </c>
      <c r="E14">
        <f t="shared" ca="1" si="1"/>
        <v>77</v>
      </c>
      <c r="F14">
        <f t="shared" ca="1" si="1"/>
        <v>37</v>
      </c>
      <c r="G14">
        <f t="shared" ca="1" si="1"/>
        <v>13</v>
      </c>
      <c r="H14">
        <f t="shared" ca="1" si="1"/>
        <v>7</v>
      </c>
      <c r="I14">
        <f t="shared" ca="1" si="1"/>
        <v>3</v>
      </c>
      <c r="J14">
        <f t="shared" ca="1" si="2"/>
        <v>215</v>
      </c>
      <c r="L14" t="str">
        <f t="shared" ca="1" si="3"/>
        <v>Colleagues' knowledge/expertise</v>
      </c>
      <c r="M14" s="2">
        <f t="shared" ca="1" si="4"/>
        <v>0.36279069767441863</v>
      </c>
      <c r="N14" s="2">
        <f t="shared" ca="1" si="5"/>
        <v>0.35813953488372091</v>
      </c>
      <c r="O14" s="2">
        <f t="shared" ca="1" si="6"/>
        <v>8.6046511627906982E-2</v>
      </c>
      <c r="P14" s="2">
        <f t="shared" ca="1" si="7"/>
        <v>-8.6046511627906982E-2</v>
      </c>
      <c r="Q14" s="2">
        <f t="shared" ca="1" si="8"/>
        <v>-6.0465116279069767E-2</v>
      </c>
      <c r="R14" s="2">
        <f t="shared" ca="1" si="9"/>
        <v>-3.255813953488372E-2</v>
      </c>
      <c r="S14" s="2">
        <f t="shared" ca="1" si="10"/>
        <v>1.3953488372093023E-2</v>
      </c>
      <c r="T14" s="8">
        <f t="shared" ca="1" si="11"/>
        <v>0.72093023255813948</v>
      </c>
      <c r="V14" s="8">
        <f t="shared" ca="1" si="12"/>
        <v>-2.796844585595748E-2</v>
      </c>
      <c r="W14">
        <f t="shared" ca="1" si="13"/>
        <v>2</v>
      </c>
      <c r="Z14" t="s">
        <v>73</v>
      </c>
      <c r="AB14">
        <v>11</v>
      </c>
      <c r="AC14">
        <v>10</v>
      </c>
      <c r="AD14">
        <v>10</v>
      </c>
      <c r="AE14">
        <v>9</v>
      </c>
      <c r="AF14">
        <v>9</v>
      </c>
      <c r="AG14">
        <v>10</v>
      </c>
      <c r="AH14">
        <v>11</v>
      </c>
    </row>
    <row r="15" spans="1:34" x14ac:dyDescent="0.2">
      <c r="A15" s="6" t="s">
        <v>59</v>
      </c>
      <c r="B15" t="str">
        <f t="shared" ca="1" si="0"/>
        <v>2. Would you describe the following as an enabler/driver for you in your use of Learning Technology? [Engagement from students/learners]</v>
      </c>
      <c r="D15">
        <f t="shared" ca="1" si="1"/>
        <v>112</v>
      </c>
      <c r="E15">
        <f t="shared" ca="1" si="1"/>
        <v>63</v>
      </c>
      <c r="F15">
        <f t="shared" ca="1" si="1"/>
        <v>20</v>
      </c>
      <c r="G15">
        <f t="shared" ca="1" si="1"/>
        <v>11</v>
      </c>
      <c r="H15">
        <f t="shared" ca="1" si="1"/>
        <v>6</v>
      </c>
      <c r="I15">
        <f t="shared" ca="1" si="1"/>
        <v>3</v>
      </c>
      <c r="J15">
        <f t="shared" ca="1" si="2"/>
        <v>215</v>
      </c>
      <c r="L15" t="str">
        <f t="shared" ca="1" si="3"/>
        <v>Engagement from students/learners</v>
      </c>
      <c r="M15" s="2">
        <f t="shared" ca="1" si="4"/>
        <v>0.52093023255813953</v>
      </c>
      <c r="N15" s="2">
        <f t="shared" ca="1" si="5"/>
        <v>0.2930232558139535</v>
      </c>
      <c r="O15" s="2">
        <f t="shared" ca="1" si="6"/>
        <v>4.6511627906976744E-2</v>
      </c>
      <c r="P15" s="2">
        <f t="shared" ca="1" si="7"/>
        <v>-4.6511627906976744E-2</v>
      </c>
      <c r="Q15" s="2">
        <f t="shared" ca="1" si="8"/>
        <v>-5.1162790697674418E-2</v>
      </c>
      <c r="R15" s="2">
        <f t="shared" ca="1" si="9"/>
        <v>-2.7906976744186046E-2</v>
      </c>
      <c r="S15" s="2">
        <f t="shared" ca="1" si="10"/>
        <v>1.3953488372093023E-2</v>
      </c>
      <c r="T15" s="8">
        <f t="shared" ca="1" si="11"/>
        <v>0.81395348837209303</v>
      </c>
      <c r="V15" s="8">
        <f t="shared" ca="1" si="12"/>
        <v>-5.4297715398011759E-3</v>
      </c>
      <c r="W15">
        <f t="shared" ca="1" si="13"/>
        <v>1</v>
      </c>
      <c r="Z15" t="s">
        <v>81</v>
      </c>
      <c r="AB15">
        <v>13</v>
      </c>
      <c r="AC15">
        <v>13</v>
      </c>
      <c r="AD15">
        <v>13</v>
      </c>
      <c r="AE15">
        <v>13</v>
      </c>
      <c r="AF15">
        <v>12</v>
      </c>
      <c r="AG15">
        <v>13</v>
      </c>
      <c r="AH15">
        <v>13</v>
      </c>
    </row>
    <row r="16" spans="1:34" x14ac:dyDescent="0.2">
      <c r="A16" s="6"/>
      <c r="M16" s="2"/>
      <c r="N16" s="2"/>
      <c r="O16" s="2"/>
      <c r="P16" s="2"/>
      <c r="Q16" s="2"/>
      <c r="R16" s="2"/>
      <c r="S16" s="2"/>
      <c r="T16" s="8"/>
    </row>
    <row r="17" spans="1:24" ht="15.75" x14ac:dyDescent="0.2">
      <c r="A17" s="6"/>
      <c r="M17" s="2"/>
      <c r="N17" s="2"/>
      <c r="O17" s="2"/>
      <c r="P17" s="2"/>
      <c r="Q17" s="2"/>
      <c r="R17" s="2"/>
      <c r="S17" s="2"/>
      <c r="T17" s="8"/>
      <c r="W17" s="43"/>
    </row>
    <row r="18" spans="1:24" x14ac:dyDescent="0.2">
      <c r="A18" s="6"/>
      <c r="M18" s="2"/>
      <c r="N18" s="2"/>
      <c r="O18" s="2"/>
      <c r="P18" s="2"/>
      <c r="Q18" s="2"/>
      <c r="R18" s="2"/>
      <c r="S18" s="2"/>
      <c r="T18" s="8"/>
    </row>
    <row r="19" spans="1:24" ht="17.25" x14ac:dyDescent="0.2">
      <c r="A19" s="9" t="str">
        <f>"'Form responses "&amp;L20&amp;"'!"</f>
        <v>'Form responses 2019'!</v>
      </c>
      <c r="B19" s="7" t="s">
        <v>55</v>
      </c>
      <c r="C19" s="6"/>
      <c r="D19" s="6"/>
    </row>
    <row r="20" spans="1:24" ht="17.25" x14ac:dyDescent="0.2">
      <c r="A20" s="6" t="s">
        <v>3</v>
      </c>
      <c r="B20" s="7" t="s">
        <v>30</v>
      </c>
      <c r="C20" s="6"/>
      <c r="D20" s="6">
        <v>5</v>
      </c>
      <c r="E20">
        <v>4</v>
      </c>
      <c r="F20">
        <v>3</v>
      </c>
      <c r="G20">
        <v>2</v>
      </c>
      <c r="H20">
        <v>1</v>
      </c>
      <c r="I20" t="s">
        <v>5</v>
      </c>
      <c r="L20">
        <v>2019</v>
      </c>
      <c r="M20" s="6" t="str">
        <f>"Strongly Agree ("&amp;L20&amp;")"</f>
        <v>Strongly Agree (2019)</v>
      </c>
      <c r="N20" s="6" t="str">
        <f>"Agree ("&amp;L20&amp;")"</f>
        <v>Agree (2019)</v>
      </c>
      <c r="O20" s="6" t="str">
        <f>"Neutral ("&amp;L20&amp;")"</f>
        <v>Neutral (2019)</v>
      </c>
      <c r="P20" s="6" t="str">
        <f>"Neutral ("&amp;L20&amp;")"</f>
        <v>Neutral (2019)</v>
      </c>
      <c r="Q20" s="6" t="str">
        <f>"Disagree ("&amp;L20&amp;")"</f>
        <v>Disagree (2019)</v>
      </c>
      <c r="R20" s="6" t="str">
        <f>"Strong Disagree ("&amp;L20&amp;")"</f>
        <v>Strong Disagree (2019)</v>
      </c>
      <c r="S20" t="s">
        <v>5</v>
      </c>
      <c r="T20" s="6" t="s">
        <v>56</v>
      </c>
    </row>
    <row r="21" spans="1:24" x14ac:dyDescent="0.2">
      <c r="A21" s="6" t="s">
        <v>76</v>
      </c>
      <c r="B21" t="str">
        <f t="shared" ref="B21:B33" ca="1" si="14">INDIRECT($A$19&amp;A21&amp;"1")</f>
        <v>2. Would you describe the following as an enabler/driver for you in your use of Learning Technology? [Professional incentives]</v>
      </c>
      <c r="D21">
        <f t="shared" ref="D21:I33" ca="1" si="15">COUNTIF(INDIRECT($A$19&amp;$A21&amp;":"&amp;$A21),D$2)</f>
        <v>44</v>
      </c>
      <c r="E21">
        <f t="shared" ca="1" si="15"/>
        <v>50</v>
      </c>
      <c r="F21">
        <f t="shared" ca="1" si="15"/>
        <v>57</v>
      </c>
      <c r="G21">
        <f t="shared" ca="1" si="15"/>
        <v>44</v>
      </c>
      <c r="H21">
        <f t="shared" ca="1" si="15"/>
        <v>26</v>
      </c>
      <c r="I21">
        <f t="shared" ca="1" si="15"/>
        <v>6</v>
      </c>
      <c r="J21">
        <f t="shared" ref="J21:J33" ca="1" si="16">SUM(D21:I21)</f>
        <v>227</v>
      </c>
      <c r="L21" t="str">
        <f t="shared" ref="L21:L33" ca="1" si="17">MID(B21,FIND("[",B21)+1,LEN(B21)-FIND("[",B21)-1)</f>
        <v>Professional incentives</v>
      </c>
      <c r="M21" s="2">
        <f t="shared" ref="M21:M33" ca="1" si="18">D21/$J21</f>
        <v>0.19383259911894274</v>
      </c>
      <c r="N21" s="2">
        <f t="shared" ref="N21:N33" ca="1" si="19">E21/$J21</f>
        <v>0.22026431718061673</v>
      </c>
      <c r="O21" s="2">
        <f t="shared" ref="O21:O33" ca="1" si="20">F21/$J21/2</f>
        <v>0.12555066079295155</v>
      </c>
      <c r="P21" s="2">
        <f t="shared" ref="P21:P33" ca="1" si="21">-O21</f>
        <v>-0.12555066079295155</v>
      </c>
      <c r="Q21" s="2">
        <f t="shared" ref="Q21:Q33" ca="1" si="22">-G21/$J21</f>
        <v>-0.19383259911894274</v>
      </c>
      <c r="R21" s="2">
        <f t="shared" ref="R21:R33" ca="1" si="23">-H21/$J21</f>
        <v>-0.11453744493392071</v>
      </c>
      <c r="S21" s="2">
        <f t="shared" ref="S21:S33" ca="1" si="24">I21/$J21</f>
        <v>2.643171806167401E-2</v>
      </c>
      <c r="T21" s="8">
        <f t="shared" ref="T21:T33" ca="1" si="25">M21+N21</f>
        <v>0.41409691629955947</v>
      </c>
      <c r="X21" s="6"/>
    </row>
    <row r="22" spans="1:24" x14ac:dyDescent="0.2">
      <c r="A22" s="6" t="s">
        <v>71</v>
      </c>
      <c r="B22" t="str">
        <f t="shared" ca="1" si="14"/>
        <v>2. Would you describe the following as an enabler/driver for you in your use of Learning Technology? [Changing administrative processes ]</v>
      </c>
      <c r="D22">
        <f t="shared" ca="1" si="15"/>
        <v>43</v>
      </c>
      <c r="E22">
        <f t="shared" ca="1" si="15"/>
        <v>65</v>
      </c>
      <c r="F22">
        <f t="shared" ca="1" si="15"/>
        <v>58</v>
      </c>
      <c r="G22">
        <f t="shared" ca="1" si="15"/>
        <v>35</v>
      </c>
      <c r="H22">
        <f t="shared" ca="1" si="15"/>
        <v>18</v>
      </c>
      <c r="I22">
        <f t="shared" ca="1" si="15"/>
        <v>8</v>
      </c>
      <c r="J22">
        <f t="shared" ca="1" si="16"/>
        <v>227</v>
      </c>
      <c r="L22" t="str">
        <f t="shared" ca="1" si="17"/>
        <v xml:space="preserve">Changing administrative processes </v>
      </c>
      <c r="M22" s="2">
        <f t="shared" ca="1" si="18"/>
        <v>0.1894273127753304</v>
      </c>
      <c r="N22" s="2">
        <f t="shared" ca="1" si="19"/>
        <v>0.28634361233480177</v>
      </c>
      <c r="O22" s="2">
        <f t="shared" ca="1" si="20"/>
        <v>0.1277533039647577</v>
      </c>
      <c r="P22" s="2">
        <f t="shared" ca="1" si="21"/>
        <v>-0.1277533039647577</v>
      </c>
      <c r="Q22" s="2">
        <f t="shared" ca="1" si="22"/>
        <v>-0.15418502202643172</v>
      </c>
      <c r="R22" s="2">
        <f t="shared" ca="1" si="23"/>
        <v>-7.9295154185022032E-2</v>
      </c>
      <c r="S22" s="2">
        <f t="shared" ca="1" si="24"/>
        <v>3.5242290748898682E-2</v>
      </c>
      <c r="T22" s="8">
        <f t="shared" ca="1" si="25"/>
        <v>0.47577092511013219</v>
      </c>
      <c r="X22" s="6"/>
    </row>
    <row r="23" spans="1:24" x14ac:dyDescent="0.2">
      <c r="A23" s="6" t="s">
        <v>61</v>
      </c>
      <c r="B23" t="str">
        <f t="shared" ca="1" si="14"/>
        <v>2. Would you describe the following as an enabler/driver for you in your use of Learning Technology? [Recognition for career development ]</v>
      </c>
      <c r="D23">
        <f t="shared" ca="1" si="15"/>
        <v>57</v>
      </c>
      <c r="E23">
        <f t="shared" ca="1" si="15"/>
        <v>67</v>
      </c>
      <c r="F23">
        <f t="shared" ca="1" si="15"/>
        <v>40</v>
      </c>
      <c r="G23">
        <f t="shared" ca="1" si="15"/>
        <v>35</v>
      </c>
      <c r="H23">
        <f t="shared" ca="1" si="15"/>
        <v>24</v>
      </c>
      <c r="I23">
        <f t="shared" ca="1" si="15"/>
        <v>4</v>
      </c>
      <c r="J23">
        <f t="shared" ca="1" si="16"/>
        <v>227</v>
      </c>
      <c r="L23" t="str">
        <f t="shared" ca="1" si="17"/>
        <v xml:space="preserve">Recognition for career development </v>
      </c>
      <c r="M23" s="2">
        <f t="shared" ca="1" si="18"/>
        <v>0.25110132158590309</v>
      </c>
      <c r="N23" s="2">
        <f t="shared" ca="1" si="19"/>
        <v>0.29515418502202645</v>
      </c>
      <c r="O23" s="2">
        <f t="shared" ca="1" si="20"/>
        <v>8.8105726872246701E-2</v>
      </c>
      <c r="P23" s="2">
        <f t="shared" ca="1" si="21"/>
        <v>-8.8105726872246701E-2</v>
      </c>
      <c r="Q23" s="2">
        <f t="shared" ca="1" si="22"/>
        <v>-0.15418502202643172</v>
      </c>
      <c r="R23" s="2">
        <f t="shared" ca="1" si="23"/>
        <v>-0.10572687224669604</v>
      </c>
      <c r="S23" s="2">
        <f t="shared" ca="1" si="24"/>
        <v>1.7621145374449341E-2</v>
      </c>
      <c r="T23" s="8">
        <f t="shared" ca="1" si="25"/>
        <v>0.54625550660792954</v>
      </c>
      <c r="X23" s="6"/>
    </row>
    <row r="24" spans="1:24" x14ac:dyDescent="0.2">
      <c r="A24" s="6" t="s">
        <v>69</v>
      </c>
      <c r="B24" t="str">
        <f t="shared" ca="1" si="14"/>
        <v>2. Would you describe the following as an enabler/driver for you in your use of Learning Technology? [Organisational structure ]</v>
      </c>
      <c r="D24">
        <f t="shared" ca="1" si="15"/>
        <v>42</v>
      </c>
      <c r="E24">
        <f t="shared" ca="1" si="15"/>
        <v>73</v>
      </c>
      <c r="F24">
        <f t="shared" ca="1" si="15"/>
        <v>53</v>
      </c>
      <c r="G24">
        <f t="shared" ca="1" si="15"/>
        <v>36</v>
      </c>
      <c r="H24">
        <f t="shared" ca="1" si="15"/>
        <v>15</v>
      </c>
      <c r="I24">
        <f t="shared" ca="1" si="15"/>
        <v>8</v>
      </c>
      <c r="J24">
        <f t="shared" ca="1" si="16"/>
        <v>227</v>
      </c>
      <c r="L24" t="str">
        <f t="shared" ca="1" si="17"/>
        <v xml:space="preserve">Organisational structure </v>
      </c>
      <c r="M24" s="2">
        <f t="shared" ca="1" si="18"/>
        <v>0.18502202643171806</v>
      </c>
      <c r="N24" s="2">
        <f t="shared" ca="1" si="19"/>
        <v>0.32158590308370044</v>
      </c>
      <c r="O24" s="2">
        <f t="shared" ca="1" si="20"/>
        <v>0.11674008810572688</v>
      </c>
      <c r="P24" s="2">
        <f t="shared" ca="1" si="21"/>
        <v>-0.11674008810572688</v>
      </c>
      <c r="Q24" s="2">
        <f t="shared" ca="1" si="22"/>
        <v>-0.15859030837004406</v>
      </c>
      <c r="R24" s="2">
        <f t="shared" ca="1" si="23"/>
        <v>-6.6079295154185022E-2</v>
      </c>
      <c r="S24" s="2">
        <f t="shared" ca="1" si="24"/>
        <v>3.5242290748898682E-2</v>
      </c>
      <c r="T24" s="8">
        <f t="shared" ca="1" si="25"/>
        <v>0.50660792951541844</v>
      </c>
      <c r="X24" s="6"/>
    </row>
    <row r="25" spans="1:24" x14ac:dyDescent="0.2">
      <c r="A25" s="6" t="s">
        <v>105</v>
      </c>
      <c r="B25" t="str">
        <f t="shared" ca="1" si="14"/>
        <v>2. Would you describe the following as an enabler/driver for you in your use of Learning Technology? [Existing infrastructure]</v>
      </c>
      <c r="D25">
        <f t="shared" ca="1" si="15"/>
        <v>54</v>
      </c>
      <c r="E25">
        <f t="shared" ca="1" si="15"/>
        <v>76</v>
      </c>
      <c r="F25">
        <f t="shared" ca="1" si="15"/>
        <v>47</v>
      </c>
      <c r="G25">
        <f t="shared" ca="1" si="15"/>
        <v>35</v>
      </c>
      <c r="H25">
        <f t="shared" ca="1" si="15"/>
        <v>11</v>
      </c>
      <c r="I25">
        <f t="shared" ca="1" si="15"/>
        <v>4</v>
      </c>
      <c r="J25">
        <f t="shared" ca="1" si="16"/>
        <v>227</v>
      </c>
      <c r="L25" t="str">
        <f t="shared" ca="1" si="17"/>
        <v>Existing infrastructure</v>
      </c>
      <c r="M25" s="2">
        <f t="shared" ca="1" si="18"/>
        <v>0.23788546255506607</v>
      </c>
      <c r="N25" s="2">
        <f t="shared" ca="1" si="19"/>
        <v>0.33480176211453744</v>
      </c>
      <c r="O25" s="2">
        <f t="shared" ca="1" si="20"/>
        <v>0.10352422907488987</v>
      </c>
      <c r="P25" s="2">
        <f t="shared" ca="1" si="21"/>
        <v>-0.10352422907488987</v>
      </c>
      <c r="Q25" s="2">
        <f t="shared" ca="1" si="22"/>
        <v>-0.15418502202643172</v>
      </c>
      <c r="R25" s="2">
        <f t="shared" ca="1" si="23"/>
        <v>-4.8458149779735685E-2</v>
      </c>
      <c r="S25" s="2">
        <f t="shared" ca="1" si="24"/>
        <v>1.7621145374449341E-2</v>
      </c>
      <c r="T25" s="8">
        <f t="shared" ca="1" si="25"/>
        <v>0.57268722466960353</v>
      </c>
      <c r="X25" s="6"/>
    </row>
    <row r="26" spans="1:24" x14ac:dyDescent="0.2">
      <c r="A26" s="6" t="s">
        <v>65</v>
      </c>
      <c r="B26" t="str">
        <f t="shared" ca="1" si="14"/>
        <v>2. Would you describe the following as an enabler/driver for you in your use of Learning Technology? [Staff development opportunities ]</v>
      </c>
      <c r="D26">
        <f t="shared" ca="1" si="15"/>
        <v>65</v>
      </c>
      <c r="E26">
        <f t="shared" ca="1" si="15"/>
        <v>70</v>
      </c>
      <c r="F26">
        <f t="shared" ca="1" si="15"/>
        <v>52</v>
      </c>
      <c r="G26">
        <f t="shared" ca="1" si="15"/>
        <v>22</v>
      </c>
      <c r="H26">
        <f t="shared" ca="1" si="15"/>
        <v>12</v>
      </c>
      <c r="I26">
        <f t="shared" ca="1" si="15"/>
        <v>6</v>
      </c>
      <c r="J26">
        <f t="shared" ca="1" si="16"/>
        <v>227</v>
      </c>
      <c r="L26" t="str">
        <f t="shared" ca="1" si="17"/>
        <v xml:space="preserve">Staff development opportunities </v>
      </c>
      <c r="M26" s="2">
        <f t="shared" ca="1" si="18"/>
        <v>0.28634361233480177</v>
      </c>
      <c r="N26" s="2">
        <f t="shared" ca="1" si="19"/>
        <v>0.30837004405286345</v>
      </c>
      <c r="O26" s="2">
        <f t="shared" ca="1" si="20"/>
        <v>0.11453744493392071</v>
      </c>
      <c r="P26" s="2">
        <f t="shared" ca="1" si="21"/>
        <v>-0.11453744493392071</v>
      </c>
      <c r="Q26" s="2">
        <f t="shared" ca="1" si="22"/>
        <v>-9.6916299559471369E-2</v>
      </c>
      <c r="R26" s="2">
        <f t="shared" ca="1" si="23"/>
        <v>-5.2863436123348019E-2</v>
      </c>
      <c r="S26" s="2">
        <f t="shared" ca="1" si="24"/>
        <v>2.643171806167401E-2</v>
      </c>
      <c r="T26" s="8">
        <f t="shared" ca="1" si="25"/>
        <v>0.59471365638766516</v>
      </c>
      <c r="X26" s="6"/>
    </row>
    <row r="27" spans="1:24" x14ac:dyDescent="0.2">
      <c r="A27" s="6" t="s">
        <v>59</v>
      </c>
      <c r="B27" t="str">
        <f t="shared" ca="1" si="14"/>
        <v>2. Would you describe the following as an enabler/driver for you in your use of Learning Technology? [Support staff ]</v>
      </c>
      <c r="D27">
        <f t="shared" ca="1" si="15"/>
        <v>66</v>
      </c>
      <c r="E27">
        <f t="shared" ca="1" si="15"/>
        <v>64</v>
      </c>
      <c r="F27">
        <f t="shared" ca="1" si="15"/>
        <v>43</v>
      </c>
      <c r="G27">
        <f t="shared" ca="1" si="15"/>
        <v>31</v>
      </c>
      <c r="H27">
        <f t="shared" ca="1" si="15"/>
        <v>16</v>
      </c>
      <c r="I27">
        <f t="shared" ca="1" si="15"/>
        <v>7</v>
      </c>
      <c r="J27">
        <f t="shared" ca="1" si="16"/>
        <v>227</v>
      </c>
      <c r="L27" t="str">
        <f t="shared" ca="1" si="17"/>
        <v xml:space="preserve">Support staff </v>
      </c>
      <c r="M27" s="2">
        <f t="shared" ca="1" si="18"/>
        <v>0.29074889867841408</v>
      </c>
      <c r="N27" s="2">
        <f t="shared" ca="1" si="19"/>
        <v>0.28193832599118945</v>
      </c>
      <c r="O27" s="2">
        <f t="shared" ca="1" si="20"/>
        <v>9.4713656387665199E-2</v>
      </c>
      <c r="P27" s="2">
        <f t="shared" ca="1" si="21"/>
        <v>-9.4713656387665199E-2</v>
      </c>
      <c r="Q27" s="2">
        <f t="shared" ca="1" si="22"/>
        <v>-0.13656387665198239</v>
      </c>
      <c r="R27" s="2">
        <f t="shared" ca="1" si="23"/>
        <v>-7.0484581497797363E-2</v>
      </c>
      <c r="S27" s="2">
        <f t="shared" ca="1" si="24"/>
        <v>3.0837004405286344E-2</v>
      </c>
      <c r="T27" s="8">
        <f t="shared" ca="1" si="25"/>
        <v>0.57268722466960353</v>
      </c>
      <c r="W27" s="6"/>
      <c r="X27" s="6"/>
    </row>
    <row r="28" spans="1:24" x14ac:dyDescent="0.2">
      <c r="A28" s="6" t="s">
        <v>80</v>
      </c>
      <c r="B28" t="str">
        <f t="shared" ca="1" si="14"/>
        <v>2. Would you describe the following as an enabler/driver for you in your use of Learning Technology? [Institutional culture ]</v>
      </c>
      <c r="D28">
        <f t="shared" ca="1" si="15"/>
        <v>79</v>
      </c>
      <c r="E28">
        <f t="shared" ca="1" si="15"/>
        <v>62</v>
      </c>
      <c r="F28">
        <f t="shared" ca="1" si="15"/>
        <v>38</v>
      </c>
      <c r="G28">
        <f t="shared" ca="1" si="15"/>
        <v>34</v>
      </c>
      <c r="H28">
        <f t="shared" ca="1" si="15"/>
        <v>11</v>
      </c>
      <c r="I28">
        <f t="shared" ca="1" si="15"/>
        <v>3</v>
      </c>
      <c r="J28">
        <f t="shared" ca="1" si="16"/>
        <v>227</v>
      </c>
      <c r="L28" t="str">
        <f t="shared" ca="1" si="17"/>
        <v xml:space="preserve">Institutional culture </v>
      </c>
      <c r="M28" s="2">
        <f t="shared" ca="1" si="18"/>
        <v>0.34801762114537443</v>
      </c>
      <c r="N28" s="2">
        <f t="shared" ca="1" si="19"/>
        <v>0.27312775330396477</v>
      </c>
      <c r="O28" s="2">
        <f t="shared" ca="1" si="20"/>
        <v>8.3700440528634359E-2</v>
      </c>
      <c r="P28" s="2">
        <f t="shared" ca="1" si="21"/>
        <v>-8.3700440528634359E-2</v>
      </c>
      <c r="Q28" s="2">
        <f t="shared" ca="1" si="22"/>
        <v>-0.14977973568281938</v>
      </c>
      <c r="R28" s="2">
        <f t="shared" ca="1" si="23"/>
        <v>-4.8458149779735685E-2</v>
      </c>
      <c r="S28" s="2">
        <f t="shared" ca="1" si="24"/>
        <v>1.3215859030837005E-2</v>
      </c>
      <c r="T28" s="8">
        <f t="shared" ca="1" si="25"/>
        <v>0.62114537444933915</v>
      </c>
      <c r="X28" s="6"/>
    </row>
    <row r="29" spans="1:24" x14ac:dyDescent="0.2">
      <c r="A29" s="6" t="s">
        <v>63</v>
      </c>
      <c r="B29" t="str">
        <f t="shared" ca="1" si="14"/>
        <v>2. Would you describe the following as an enabler/driver for you in your use of Learning Technology? [Strategy and leadership]</v>
      </c>
      <c r="D29">
        <f t="shared" ca="1" si="15"/>
        <v>69</v>
      </c>
      <c r="E29">
        <f t="shared" ca="1" si="15"/>
        <v>67</v>
      </c>
      <c r="F29">
        <f t="shared" ca="1" si="15"/>
        <v>44</v>
      </c>
      <c r="G29">
        <f t="shared" ca="1" si="15"/>
        <v>26</v>
      </c>
      <c r="H29">
        <f t="shared" ca="1" si="15"/>
        <v>15</v>
      </c>
      <c r="I29">
        <f t="shared" ca="1" si="15"/>
        <v>6</v>
      </c>
      <c r="J29">
        <f t="shared" ca="1" si="16"/>
        <v>227</v>
      </c>
      <c r="L29" t="str">
        <f t="shared" ca="1" si="17"/>
        <v>Strategy and leadership</v>
      </c>
      <c r="M29" s="2">
        <f t="shared" ca="1" si="18"/>
        <v>0.30396475770925108</v>
      </c>
      <c r="N29" s="2">
        <f t="shared" ca="1" si="19"/>
        <v>0.29515418502202645</v>
      </c>
      <c r="O29" s="2">
        <f t="shared" ca="1" si="20"/>
        <v>9.6916299559471369E-2</v>
      </c>
      <c r="P29" s="2">
        <f t="shared" ca="1" si="21"/>
        <v>-9.6916299559471369E-2</v>
      </c>
      <c r="Q29" s="2">
        <f t="shared" ca="1" si="22"/>
        <v>-0.11453744493392071</v>
      </c>
      <c r="R29" s="2">
        <f t="shared" ca="1" si="23"/>
        <v>-6.6079295154185022E-2</v>
      </c>
      <c r="S29" s="2">
        <f t="shared" ca="1" si="24"/>
        <v>2.643171806167401E-2</v>
      </c>
      <c r="T29" s="8">
        <f t="shared" ca="1" si="25"/>
        <v>0.59911894273127753</v>
      </c>
      <c r="X29" s="6"/>
    </row>
    <row r="30" spans="1:24" x14ac:dyDescent="0.2">
      <c r="A30" s="6" t="s">
        <v>74</v>
      </c>
      <c r="B30" t="str">
        <f t="shared" ca="1" si="14"/>
        <v>2. Would you describe the following as an enabler/driver for you in your use of Learning Technology? [Dedicated time]</v>
      </c>
      <c r="D30">
        <f t="shared" ca="1" si="15"/>
        <v>93</v>
      </c>
      <c r="E30">
        <f t="shared" ca="1" si="15"/>
        <v>68</v>
      </c>
      <c r="F30">
        <f t="shared" ca="1" si="15"/>
        <v>31</v>
      </c>
      <c r="G30">
        <f t="shared" ca="1" si="15"/>
        <v>11</v>
      </c>
      <c r="H30">
        <f t="shared" ca="1" si="15"/>
        <v>16</v>
      </c>
      <c r="I30">
        <f t="shared" ca="1" si="15"/>
        <v>8</v>
      </c>
      <c r="J30">
        <f t="shared" ca="1" si="16"/>
        <v>227</v>
      </c>
      <c r="L30" t="str">
        <f t="shared" ca="1" si="17"/>
        <v>Dedicated time</v>
      </c>
      <c r="M30" s="2">
        <f t="shared" ca="1" si="18"/>
        <v>0.40969162995594716</v>
      </c>
      <c r="N30" s="2">
        <f t="shared" ca="1" si="19"/>
        <v>0.29955947136563876</v>
      </c>
      <c r="O30" s="2">
        <f t="shared" ca="1" si="20"/>
        <v>6.8281938325991193E-2</v>
      </c>
      <c r="P30" s="2">
        <f t="shared" ca="1" si="21"/>
        <v>-6.8281938325991193E-2</v>
      </c>
      <c r="Q30" s="2">
        <f t="shared" ca="1" si="22"/>
        <v>-4.8458149779735685E-2</v>
      </c>
      <c r="R30" s="2">
        <f t="shared" ca="1" si="23"/>
        <v>-7.0484581497797363E-2</v>
      </c>
      <c r="S30" s="2">
        <f t="shared" ca="1" si="24"/>
        <v>3.5242290748898682E-2</v>
      </c>
      <c r="T30" s="8">
        <f t="shared" ca="1" si="25"/>
        <v>0.70925110132158586</v>
      </c>
      <c r="X30" s="6"/>
    </row>
    <row r="31" spans="1:24" x14ac:dyDescent="0.2">
      <c r="A31" s="6" t="s">
        <v>67</v>
      </c>
      <c r="B31" t="str">
        <f t="shared" ca="1" si="14"/>
        <v>2. Would you describe the following as an enabler/driver for you in your use of Learning Technology? [Colleagues' commitment ]</v>
      </c>
      <c r="D31">
        <f t="shared" ca="1" si="15"/>
        <v>97</v>
      </c>
      <c r="E31">
        <f t="shared" ca="1" si="15"/>
        <v>74</v>
      </c>
      <c r="F31">
        <f t="shared" ca="1" si="15"/>
        <v>30</v>
      </c>
      <c r="G31">
        <f t="shared" ca="1" si="15"/>
        <v>16</v>
      </c>
      <c r="H31">
        <f t="shared" ca="1" si="15"/>
        <v>7</v>
      </c>
      <c r="I31">
        <f t="shared" ca="1" si="15"/>
        <v>3</v>
      </c>
      <c r="J31">
        <f t="shared" ca="1" si="16"/>
        <v>227</v>
      </c>
      <c r="L31" t="str">
        <f t="shared" ca="1" si="17"/>
        <v>Colleagues' commitment </v>
      </c>
      <c r="M31" s="2">
        <f t="shared" ca="1" si="18"/>
        <v>0.42731277533039647</v>
      </c>
      <c r="N31" s="2">
        <f t="shared" ca="1" si="19"/>
        <v>0.32599118942731276</v>
      </c>
      <c r="O31" s="2">
        <f t="shared" ca="1" si="20"/>
        <v>6.6079295154185022E-2</v>
      </c>
      <c r="P31" s="2">
        <f t="shared" ca="1" si="21"/>
        <v>-6.6079295154185022E-2</v>
      </c>
      <c r="Q31" s="2">
        <f t="shared" ca="1" si="22"/>
        <v>-7.0484581497797363E-2</v>
      </c>
      <c r="R31" s="2">
        <f t="shared" ca="1" si="23"/>
        <v>-3.0837004405286344E-2</v>
      </c>
      <c r="S31" s="2">
        <f t="shared" ca="1" si="24"/>
        <v>1.3215859030837005E-2</v>
      </c>
      <c r="T31" s="8">
        <f t="shared" ca="1" si="25"/>
        <v>0.75330396475770922</v>
      </c>
      <c r="X31" s="6"/>
    </row>
    <row r="32" spans="1:24" x14ac:dyDescent="0.2">
      <c r="A32" s="6" t="s">
        <v>78</v>
      </c>
      <c r="B32" t="str">
        <f t="shared" ca="1" si="14"/>
        <v>2. Would you describe the following as an enabler/driver for you in your use of Learning Technology? [Colleagues' knowledge/expertise]</v>
      </c>
      <c r="D32">
        <f t="shared" ca="1" si="15"/>
        <v>85</v>
      </c>
      <c r="E32">
        <f t="shared" ca="1" si="15"/>
        <v>85</v>
      </c>
      <c r="F32">
        <f t="shared" ca="1" si="15"/>
        <v>32</v>
      </c>
      <c r="G32">
        <f t="shared" ca="1" si="15"/>
        <v>11</v>
      </c>
      <c r="H32">
        <f t="shared" ca="1" si="15"/>
        <v>10</v>
      </c>
      <c r="I32">
        <f t="shared" ca="1" si="15"/>
        <v>4</v>
      </c>
      <c r="J32">
        <f t="shared" ca="1" si="16"/>
        <v>227</v>
      </c>
      <c r="L32" t="str">
        <f t="shared" ca="1" si="17"/>
        <v>Colleagues' knowledge/expertise</v>
      </c>
      <c r="M32" s="2">
        <f t="shared" ca="1" si="18"/>
        <v>0.37444933920704848</v>
      </c>
      <c r="N32" s="2">
        <f t="shared" ca="1" si="19"/>
        <v>0.37444933920704848</v>
      </c>
      <c r="O32" s="2">
        <f t="shared" ca="1" si="20"/>
        <v>7.0484581497797363E-2</v>
      </c>
      <c r="P32" s="2">
        <f t="shared" ca="1" si="21"/>
        <v>-7.0484581497797363E-2</v>
      </c>
      <c r="Q32" s="2">
        <f t="shared" ca="1" si="22"/>
        <v>-4.8458149779735685E-2</v>
      </c>
      <c r="R32" s="2">
        <f t="shared" ca="1" si="23"/>
        <v>-4.405286343612335E-2</v>
      </c>
      <c r="S32" s="2">
        <f t="shared" ca="1" si="24"/>
        <v>1.7621145374449341E-2</v>
      </c>
      <c r="T32" s="8">
        <f t="shared" ca="1" si="25"/>
        <v>0.74889867841409696</v>
      </c>
      <c r="X32" s="6"/>
    </row>
    <row r="33" spans="1:28" x14ac:dyDescent="0.2">
      <c r="A33" s="6" t="s">
        <v>85</v>
      </c>
      <c r="B33" t="str">
        <f t="shared" ca="1" si="14"/>
        <v>2. Would you describe the following as an enabler/driver for you in your use of Learning Technology? [Engagement from students/learners]</v>
      </c>
      <c r="D33">
        <f t="shared" ca="1" si="15"/>
        <v>95</v>
      </c>
      <c r="E33">
        <f t="shared" ca="1" si="15"/>
        <v>91</v>
      </c>
      <c r="F33">
        <f t="shared" ca="1" si="15"/>
        <v>25</v>
      </c>
      <c r="G33">
        <f t="shared" ca="1" si="15"/>
        <v>10</v>
      </c>
      <c r="H33">
        <f t="shared" ca="1" si="15"/>
        <v>5</v>
      </c>
      <c r="I33">
        <f t="shared" ca="1" si="15"/>
        <v>1</v>
      </c>
      <c r="J33">
        <f t="shared" ca="1" si="16"/>
        <v>227</v>
      </c>
      <c r="L33" t="str">
        <f t="shared" ca="1" si="17"/>
        <v>Engagement from students/learners</v>
      </c>
      <c r="M33" s="2">
        <f t="shared" ca="1" si="18"/>
        <v>0.41850220264317178</v>
      </c>
      <c r="N33" s="2">
        <f t="shared" ca="1" si="19"/>
        <v>0.40088105726872247</v>
      </c>
      <c r="O33" s="2">
        <f t="shared" ca="1" si="20"/>
        <v>5.5066079295154183E-2</v>
      </c>
      <c r="P33" s="2">
        <f t="shared" ca="1" si="21"/>
        <v>-5.5066079295154183E-2</v>
      </c>
      <c r="Q33" s="2">
        <f t="shared" ca="1" si="22"/>
        <v>-4.405286343612335E-2</v>
      </c>
      <c r="R33" s="2">
        <f t="shared" ca="1" si="23"/>
        <v>-2.2026431718061675E-2</v>
      </c>
      <c r="S33" s="2">
        <f t="shared" ca="1" si="24"/>
        <v>4.4052863436123352E-3</v>
      </c>
      <c r="T33" s="8">
        <f t="shared" ca="1" si="25"/>
        <v>0.8193832599118942</v>
      </c>
      <c r="X33" s="6"/>
    </row>
    <row r="34" spans="1:28" x14ac:dyDescent="0.2">
      <c r="Y34" s="42"/>
      <c r="Z34" s="42"/>
      <c r="AA34" s="42"/>
      <c r="AB34" s="42"/>
    </row>
    <row r="35" spans="1:28" x14ac:dyDescent="0.2">
      <c r="Y35" s="42"/>
      <c r="Z35" s="42"/>
      <c r="AA35" s="42"/>
      <c r="AB35" s="42"/>
    </row>
    <row r="36" spans="1:28" x14ac:dyDescent="0.2">
      <c r="C36" s="30"/>
      <c r="Y36" s="42"/>
      <c r="Z36" s="42"/>
      <c r="AA36" s="42"/>
      <c r="AB36" s="42"/>
    </row>
    <row r="37" spans="1:28" x14ac:dyDescent="0.2">
      <c r="C37" s="30"/>
      <c r="D37" s="30"/>
      <c r="Y37" s="42"/>
      <c r="Z37" s="42"/>
      <c r="AA37" s="42"/>
      <c r="AB37" s="42"/>
    </row>
    <row r="38" spans="1:28" x14ac:dyDescent="0.2">
      <c r="C38" s="30"/>
      <c r="D38" s="30"/>
      <c r="Y38" s="42"/>
      <c r="Z38" s="42"/>
      <c r="AA38" s="42"/>
      <c r="AB38" s="42"/>
    </row>
    <row r="39" spans="1:28" x14ac:dyDescent="0.2">
      <c r="C39" s="30"/>
      <c r="D39" s="30"/>
      <c r="Y39" s="42"/>
      <c r="Z39" s="42"/>
      <c r="AA39" s="42"/>
      <c r="AB39" s="42"/>
    </row>
    <row r="40" spans="1:28" x14ac:dyDescent="0.2">
      <c r="C40" s="30"/>
      <c r="D40" s="30"/>
      <c r="Y40" s="42"/>
      <c r="Z40" s="42"/>
      <c r="AA40" s="42"/>
      <c r="AB40" s="42"/>
    </row>
    <row r="41" spans="1:28" x14ac:dyDescent="0.2">
      <c r="C41" s="30"/>
      <c r="D41" s="30"/>
      <c r="Y41" s="42"/>
      <c r="Z41" s="42"/>
      <c r="AA41" s="42"/>
      <c r="AB41" s="42"/>
    </row>
    <row r="42" spans="1:28" x14ac:dyDescent="0.2">
      <c r="C42" s="30"/>
      <c r="D42" s="30"/>
    </row>
    <row r="43" spans="1:28" x14ac:dyDescent="0.2">
      <c r="C43" s="30"/>
      <c r="D43" s="30"/>
    </row>
    <row r="44" spans="1:28" x14ac:dyDescent="0.2">
      <c r="C44" s="30"/>
      <c r="D44" s="30"/>
    </row>
    <row r="45" spans="1:28" x14ac:dyDescent="0.2">
      <c r="C45" s="30"/>
      <c r="D45" s="30"/>
    </row>
    <row r="46" spans="1:28" x14ac:dyDescent="0.2">
      <c r="C46" s="30"/>
      <c r="D46" s="30"/>
    </row>
    <row r="47" spans="1:28" x14ac:dyDescent="0.2">
      <c r="C47" s="30"/>
      <c r="D47" s="30"/>
    </row>
    <row r="48" spans="1:28" x14ac:dyDescent="0.2">
      <c r="C48" s="30"/>
      <c r="D48" s="30"/>
    </row>
    <row r="49" spans="3:4" x14ac:dyDescent="0.2">
      <c r="C49" s="30"/>
      <c r="D49" s="30"/>
    </row>
    <row r="79" spans="2:14" ht="18" x14ac:dyDescent="0.35">
      <c r="B79" s="40"/>
      <c r="C79" s="124" t="s">
        <v>4456</v>
      </c>
      <c r="D79" s="39"/>
      <c r="E79" s="39"/>
      <c r="F79" s="39"/>
      <c r="G79" s="39"/>
    </row>
    <row r="80" spans="2:14" ht="34.5" customHeight="1" thickBot="1" x14ac:dyDescent="0.25">
      <c r="C80" s="80" t="s">
        <v>38</v>
      </c>
      <c r="D80" s="79" t="s">
        <v>2498</v>
      </c>
      <c r="E80" s="80">
        <v>2014</v>
      </c>
      <c r="F80" s="80">
        <v>2015</v>
      </c>
      <c r="G80" s="80">
        <v>2016</v>
      </c>
      <c r="H80" s="80">
        <v>2017</v>
      </c>
      <c r="I80" s="80">
        <v>2018</v>
      </c>
      <c r="J80" s="80">
        <v>2019</v>
      </c>
      <c r="K80" s="80">
        <v>2020</v>
      </c>
      <c r="L80" s="81" t="s">
        <v>4449</v>
      </c>
      <c r="M80" s="81" t="s">
        <v>4450</v>
      </c>
      <c r="N80" s="80" t="s">
        <v>2499</v>
      </c>
    </row>
    <row r="81" spans="2:14" ht="25.5" customHeight="1" thickTop="1" thickBot="1" x14ac:dyDescent="0.25">
      <c r="B81" s="123" t="str">
        <f t="shared" ref="B81:B93" si="26">IFERROR(REPLACE(D81,FIND(" ",D81,ROUNDDOWN(LEN(D81)/2,0)),1,"
"),D81)</f>
        <v>Engagement from
students/learners</v>
      </c>
      <c r="C81" s="93" t="s">
        <v>3249</v>
      </c>
      <c r="D81" s="84" t="s">
        <v>83</v>
      </c>
      <c r="E81" s="85">
        <v>0.72690763052208829</v>
      </c>
      <c r="F81" s="85">
        <v>0.75510204081632648</v>
      </c>
      <c r="G81" s="85">
        <v>0.7918367346938775</v>
      </c>
      <c r="H81" s="85">
        <v>0.75770925110132159</v>
      </c>
      <c r="I81" s="86">
        <v>0.82758620689655171</v>
      </c>
      <c r="J81" s="86">
        <v>0.8193832599118942</v>
      </c>
      <c r="K81" s="86">
        <f t="shared" ref="K81:K93" ca="1" si="27">VLOOKUP(D81,$L$3:$T$15,9,FALSE)</f>
        <v>0.81395348837209303</v>
      </c>
      <c r="L81" s="181">
        <f t="shared" ref="L81:L93" ca="1" si="28">ROUND(K81,3)-ROUND(E81,3)</f>
        <v>8.6999999999999966E-2</v>
      </c>
      <c r="M81" s="85">
        <f t="shared" ref="M81:M93" ca="1" si="29">ROUND(K81,3)-ROUND(J81,3)</f>
        <v>-5.0000000000000044E-3</v>
      </c>
      <c r="N81" s="92"/>
    </row>
    <row r="82" spans="2:14" ht="25.5" customHeight="1" thickBot="1" x14ac:dyDescent="0.25">
      <c r="B82" s="123" t="str">
        <f t="shared" si="26"/>
        <v>Colleagues' knowledge/expertise</v>
      </c>
      <c r="C82" s="93" t="s">
        <v>3250</v>
      </c>
      <c r="D82" s="84" t="s">
        <v>82</v>
      </c>
      <c r="E82" s="85">
        <v>0.70682730923694781</v>
      </c>
      <c r="F82" s="85">
        <v>0.7142857142857143</v>
      </c>
      <c r="G82" s="85">
        <v>0.72244897959183674</v>
      </c>
      <c r="H82" s="85">
        <v>0.6784140969162995</v>
      </c>
      <c r="I82" s="86">
        <v>0.68472906403940881</v>
      </c>
      <c r="J82" s="86">
        <v>0.74889867841409696</v>
      </c>
      <c r="K82" s="86">
        <f t="shared" ca="1" si="27"/>
        <v>0.72093023255813948</v>
      </c>
      <c r="L82" s="182">
        <f t="shared" ca="1" si="28"/>
        <v>1.4000000000000012E-2</v>
      </c>
      <c r="M82" s="85">
        <f t="shared" ca="1" si="29"/>
        <v>-2.8000000000000025E-2</v>
      </c>
      <c r="N82" s="92"/>
    </row>
    <row r="83" spans="2:14" ht="25.5" customHeight="1" thickBot="1" x14ac:dyDescent="0.25">
      <c r="B83" s="123" t="str">
        <f t="shared" si="26"/>
        <v>Colleagues'
commitment</v>
      </c>
      <c r="C83" s="93" t="s">
        <v>3251</v>
      </c>
      <c r="D83" s="84" t="s">
        <v>3512</v>
      </c>
      <c r="E83" s="85">
        <v>0.66666666666666674</v>
      </c>
      <c r="F83" s="85">
        <v>0.64285714285714279</v>
      </c>
      <c r="G83" s="85">
        <v>0.71836734693877546</v>
      </c>
      <c r="H83" s="85">
        <v>0.7180616740088106</v>
      </c>
      <c r="I83" s="86">
        <v>0.68965517241379315</v>
      </c>
      <c r="J83" s="86">
        <v>0.75330396475770922</v>
      </c>
      <c r="K83" s="86">
        <f t="shared" ca="1" si="27"/>
        <v>0.71162790697674416</v>
      </c>
      <c r="L83" s="182">
        <f t="shared" ca="1" si="28"/>
        <v>4.4999999999999929E-2</v>
      </c>
      <c r="M83" s="85">
        <f t="shared" ca="1" si="29"/>
        <v>-4.1000000000000036E-2</v>
      </c>
      <c r="N83" s="92"/>
    </row>
    <row r="84" spans="2:14" ht="25.5" customHeight="1" thickBot="1" x14ac:dyDescent="0.25">
      <c r="B84" s="123" t="str">
        <f t="shared" si="26"/>
        <v>Dedicated
time</v>
      </c>
      <c r="C84" s="93" t="s">
        <v>3252</v>
      </c>
      <c r="D84" s="84" t="s">
        <v>66</v>
      </c>
      <c r="E84" s="85">
        <v>0.65060240963855431</v>
      </c>
      <c r="F84" s="85">
        <v>0.60714285714285721</v>
      </c>
      <c r="G84" s="85">
        <v>0.68571428571428572</v>
      </c>
      <c r="H84" s="85">
        <v>0.64757709251101325</v>
      </c>
      <c r="I84" s="86">
        <v>0.72906403940886699</v>
      </c>
      <c r="J84" s="86">
        <v>0.70925110132158586</v>
      </c>
      <c r="K84" s="86">
        <f t="shared" ca="1" si="27"/>
        <v>0.67441860465116277</v>
      </c>
      <c r="L84" s="182">
        <f t="shared" ca="1" si="28"/>
        <v>2.300000000000002E-2</v>
      </c>
      <c r="M84" s="85">
        <f t="shared" ca="1" si="29"/>
        <v>-3.499999999999992E-2</v>
      </c>
      <c r="N84" s="92"/>
    </row>
    <row r="85" spans="2:14" ht="25.5" customHeight="1" thickBot="1" x14ac:dyDescent="0.25">
      <c r="B85" s="123" t="str">
        <f t="shared" si="26"/>
        <v>Strategy and
leadership</v>
      </c>
      <c r="C85" s="93" t="s">
        <v>3253</v>
      </c>
      <c r="D85" s="84" t="s">
        <v>68</v>
      </c>
      <c r="E85" s="85">
        <v>0.6224899598393574</v>
      </c>
      <c r="F85" s="85">
        <v>0.56122448979591832</v>
      </c>
      <c r="G85" s="85">
        <v>0.64081632653061216</v>
      </c>
      <c r="H85" s="85">
        <v>0.64317180616740088</v>
      </c>
      <c r="I85" s="86">
        <v>0.67487684729064035</v>
      </c>
      <c r="J85" s="86">
        <v>0.59911894273127753</v>
      </c>
      <c r="K85" s="86">
        <f t="shared" ca="1" si="27"/>
        <v>0.66046511627906979</v>
      </c>
      <c r="L85" s="182">
        <f t="shared" ca="1" si="28"/>
        <v>3.8000000000000034E-2</v>
      </c>
      <c r="M85" s="85">
        <f t="shared" ca="1" si="29"/>
        <v>6.1000000000000054E-2</v>
      </c>
      <c r="N85" s="92"/>
    </row>
    <row r="86" spans="2:14" ht="25.5" customHeight="1" thickBot="1" x14ac:dyDescent="0.25">
      <c r="B86" s="123" t="str">
        <f t="shared" si="26"/>
        <v xml:space="preserve">Institutional
culture </v>
      </c>
      <c r="C86" s="93" t="s">
        <v>3254</v>
      </c>
      <c r="D86" s="84" t="s">
        <v>70</v>
      </c>
      <c r="E86" s="85">
        <v>0.63052208835341372</v>
      </c>
      <c r="F86" s="85">
        <v>0.62755102040816324</v>
      </c>
      <c r="G86" s="85">
        <v>0.61632653061224496</v>
      </c>
      <c r="H86" s="85">
        <v>0.63876651982378851</v>
      </c>
      <c r="I86" s="86">
        <v>0.63054187192118227</v>
      </c>
      <c r="J86" s="86">
        <v>0.62114537444933915</v>
      </c>
      <c r="K86" s="86">
        <f t="shared" ca="1" si="27"/>
        <v>0.62325581395348839</v>
      </c>
      <c r="L86" s="182">
        <f t="shared" ca="1" si="28"/>
        <v>-8.0000000000000071E-3</v>
      </c>
      <c r="M86" s="85">
        <f t="shared" ca="1" si="29"/>
        <v>2.0000000000000018E-3</v>
      </c>
      <c r="N86" s="92"/>
    </row>
    <row r="87" spans="2:14" ht="25.5" customHeight="1" thickBot="1" x14ac:dyDescent="0.25">
      <c r="B87" s="123" t="str">
        <f>IFERROR(REPLACE(D87,FIND(" ",D87,ROUNDDOWN(LEN(D87)/2,0)),1,"
"),D87)</f>
        <v xml:space="preserve">Support
staff </v>
      </c>
      <c r="C87" s="93" t="s">
        <v>3255</v>
      </c>
      <c r="D87" s="84" t="s">
        <v>72</v>
      </c>
      <c r="E87" s="85">
        <v>0.55020080321285136</v>
      </c>
      <c r="F87" s="85">
        <v>0.58163265306122447</v>
      </c>
      <c r="G87" s="85">
        <v>0.56326530612244896</v>
      </c>
      <c r="H87" s="85">
        <v>0.61674008810572689</v>
      </c>
      <c r="I87" s="86">
        <v>0.58128078817733986</v>
      </c>
      <c r="J87" s="86">
        <v>0.57268722466960353</v>
      </c>
      <c r="K87" s="86">
        <f t="shared" ca="1" si="27"/>
        <v>0.59534883720930232</v>
      </c>
      <c r="L87" s="182">
        <f t="shared" ca="1" si="28"/>
        <v>4.4999999999999929E-2</v>
      </c>
      <c r="M87" s="85">
        <f t="shared" ca="1" si="29"/>
        <v>2.200000000000002E-2</v>
      </c>
      <c r="N87" s="92"/>
    </row>
    <row r="88" spans="2:14" ht="25.5" customHeight="1" thickBot="1" x14ac:dyDescent="0.25">
      <c r="B88" s="123" t="str">
        <f t="shared" si="26"/>
        <v xml:space="preserve">Staff development
opportunities </v>
      </c>
      <c r="C88" s="93" t="s">
        <v>3255</v>
      </c>
      <c r="D88" s="84" t="s">
        <v>62</v>
      </c>
      <c r="E88" s="85">
        <v>0.55421686746987953</v>
      </c>
      <c r="F88" s="85">
        <v>0.61734693877551017</v>
      </c>
      <c r="G88" s="85">
        <v>0.66530612244897958</v>
      </c>
      <c r="H88" s="85">
        <v>0.68722466960352424</v>
      </c>
      <c r="I88" s="86">
        <v>0.70443349753694584</v>
      </c>
      <c r="J88" s="86">
        <v>0.59471365638766516</v>
      </c>
      <c r="K88" s="86">
        <f t="shared" ca="1" si="27"/>
        <v>0.59534883720930232</v>
      </c>
      <c r="L88" s="182">
        <f t="shared" ca="1" si="28"/>
        <v>4.0999999999999925E-2</v>
      </c>
      <c r="M88" s="85">
        <f t="shared" ca="1" si="29"/>
        <v>0</v>
      </c>
      <c r="N88" s="92"/>
    </row>
    <row r="89" spans="2:14" ht="25.5" customHeight="1" thickBot="1" x14ac:dyDescent="0.25">
      <c r="B89" s="123" t="str">
        <f t="shared" si="26"/>
        <v>Existing infrastructure</v>
      </c>
      <c r="C89" s="93" t="s">
        <v>3256</v>
      </c>
      <c r="D89" s="84" t="s">
        <v>75</v>
      </c>
      <c r="E89" s="85">
        <v>0.49397590361445787</v>
      </c>
      <c r="F89" s="85">
        <v>0.52551020408163263</v>
      </c>
      <c r="G89" s="85">
        <v>0.52244897959183678</v>
      </c>
      <c r="H89" s="85">
        <v>0.5374449339207048</v>
      </c>
      <c r="I89" s="86">
        <v>0.60098522167487678</v>
      </c>
      <c r="J89" s="86">
        <v>0.57268722466960353</v>
      </c>
      <c r="K89" s="86">
        <f t="shared" ca="1" si="27"/>
        <v>0.58139534883720934</v>
      </c>
      <c r="L89" s="182">
        <f t="shared" ca="1" si="28"/>
        <v>8.6999999999999966E-2</v>
      </c>
      <c r="M89" s="85">
        <f t="shared" ca="1" si="29"/>
        <v>8.0000000000000071E-3</v>
      </c>
      <c r="N89" s="92"/>
    </row>
    <row r="90" spans="2:14" ht="25.5" customHeight="1" thickBot="1" x14ac:dyDescent="0.25">
      <c r="B90" s="123" t="str">
        <f t="shared" si="26"/>
        <v xml:space="preserve">Organisational
structure </v>
      </c>
      <c r="C90" s="93" t="s">
        <v>3257</v>
      </c>
      <c r="D90" s="84" t="s">
        <v>77</v>
      </c>
      <c r="E90" s="85">
        <v>0.46987951807228917</v>
      </c>
      <c r="F90" s="85">
        <v>0.4285714285714286</v>
      </c>
      <c r="G90" s="85">
        <v>0.48979591836734693</v>
      </c>
      <c r="H90" s="85">
        <v>0.49779735682819387</v>
      </c>
      <c r="I90" s="86">
        <v>0.54187192118226601</v>
      </c>
      <c r="J90" s="86">
        <v>0.50660792951541844</v>
      </c>
      <c r="K90" s="86">
        <f t="shared" ca="1" si="27"/>
        <v>0.44651162790697674</v>
      </c>
      <c r="L90" s="182">
        <f t="shared" ca="1" si="28"/>
        <v>-2.2999999999999965E-2</v>
      </c>
      <c r="M90" s="85">
        <f t="shared" ca="1" si="29"/>
        <v>-0.06</v>
      </c>
      <c r="N90" s="92"/>
    </row>
    <row r="91" spans="2:14" ht="25.5" customHeight="1" thickBot="1" x14ac:dyDescent="0.25">
      <c r="B91" s="123" t="str">
        <f t="shared" si="26"/>
        <v xml:space="preserve">Recognition for career
development </v>
      </c>
      <c r="C91" s="93" t="s">
        <v>3258</v>
      </c>
      <c r="D91" s="84" t="s">
        <v>73</v>
      </c>
      <c r="E91" s="85">
        <v>0.45381526104417669</v>
      </c>
      <c r="F91" s="85">
        <v>0.4642857142857143</v>
      </c>
      <c r="G91" s="85">
        <v>0.49795918367346936</v>
      </c>
      <c r="H91" s="85">
        <v>0.5638766519823788</v>
      </c>
      <c r="I91" s="86">
        <v>0.59113300492610832</v>
      </c>
      <c r="J91" s="86">
        <v>0.54625550660792954</v>
      </c>
      <c r="K91" s="86">
        <f t="shared" ca="1" si="27"/>
        <v>0.43720930232558142</v>
      </c>
      <c r="L91" s="182">
        <f t="shared" ca="1" si="28"/>
        <v>-1.7000000000000015E-2</v>
      </c>
      <c r="M91" s="85">
        <f t="shared" ca="1" si="29"/>
        <v>-0.10900000000000004</v>
      </c>
      <c r="N91" s="92"/>
    </row>
    <row r="92" spans="2:14" ht="25.5" customHeight="1" thickBot="1" x14ac:dyDescent="0.25">
      <c r="B92" s="123" t="str">
        <f t="shared" si="26"/>
        <v xml:space="preserve">Changing administrative
processes </v>
      </c>
      <c r="C92" s="93" t="s">
        <v>3259</v>
      </c>
      <c r="D92" s="84" t="s">
        <v>79</v>
      </c>
      <c r="E92" s="85">
        <v>0.39357429718875503</v>
      </c>
      <c r="F92" s="85">
        <v>0.42857142857142855</v>
      </c>
      <c r="G92" s="85">
        <v>0.4408163265306122</v>
      </c>
      <c r="H92" s="85">
        <v>0.4625550660792952</v>
      </c>
      <c r="I92" s="86">
        <v>0.4679802955665025</v>
      </c>
      <c r="J92" s="86">
        <v>0.47577092511013219</v>
      </c>
      <c r="K92" s="86">
        <f t="shared" ca="1" si="27"/>
        <v>0.43720930232558142</v>
      </c>
      <c r="L92" s="182">
        <f t="shared" ca="1" si="28"/>
        <v>4.2999999999999983E-2</v>
      </c>
      <c r="M92" s="85">
        <f t="shared" ca="1" si="29"/>
        <v>-3.8999999999999979E-2</v>
      </c>
      <c r="N92" s="92"/>
    </row>
    <row r="93" spans="2:14" ht="25.5" customHeight="1" thickBot="1" x14ac:dyDescent="0.25">
      <c r="B93" s="123" t="str">
        <f t="shared" si="26"/>
        <v>Professional
incentives</v>
      </c>
      <c r="C93" s="93" t="s">
        <v>3260</v>
      </c>
      <c r="D93" s="84" t="s">
        <v>81</v>
      </c>
      <c r="E93" s="85">
        <v>0.31726907630522089</v>
      </c>
      <c r="F93" s="85">
        <v>0.38265306122448983</v>
      </c>
      <c r="G93" s="85">
        <v>0.37142857142857144</v>
      </c>
      <c r="H93" s="85">
        <v>0.46255506607929514</v>
      </c>
      <c r="I93" s="86">
        <v>0.47290640394088668</v>
      </c>
      <c r="J93" s="86">
        <v>0.41409691629955947</v>
      </c>
      <c r="K93" s="86">
        <f t="shared" ca="1" si="27"/>
        <v>0.33488372093023255</v>
      </c>
      <c r="L93" s="182">
        <f t="shared" ca="1" si="28"/>
        <v>1.8000000000000016E-2</v>
      </c>
      <c r="M93" s="85">
        <f t="shared" ca="1" si="29"/>
        <v>-7.8999999999999959E-2</v>
      </c>
      <c r="N93" s="92"/>
    </row>
    <row r="94" spans="2:14" ht="19.5" customHeight="1" x14ac:dyDescent="0.2">
      <c r="C94" s="176" t="s">
        <v>4455</v>
      </c>
      <c r="D94" s="177"/>
      <c r="E94" s="177"/>
      <c r="F94" s="177"/>
      <c r="G94" s="177"/>
      <c r="H94" s="177"/>
      <c r="I94" s="177"/>
      <c r="J94" s="177"/>
      <c r="K94" s="177"/>
      <c r="L94" s="177"/>
      <c r="M94" s="177"/>
      <c r="N94" s="177"/>
    </row>
  </sheetData>
  <sortState xmlns:xlrd2="http://schemas.microsoft.com/office/spreadsheetml/2017/richdata2" ref="D81:N93">
    <sortCondition descending="1" ref="K81:K93"/>
  </sortState>
  <mergeCells count="1">
    <mergeCell ref="C94:N94"/>
  </mergeCells>
  <phoneticPr fontId="37" type="noConversion"/>
  <conditionalFormatting sqref="E81:E93">
    <cfRule type="colorScale" priority="8">
      <colorScale>
        <cfvo type="min"/>
        <cfvo type="max"/>
        <color rgb="FFFCFCFF"/>
        <color rgb="FF63BE7B"/>
      </colorScale>
    </cfRule>
  </conditionalFormatting>
  <conditionalFormatting sqref="F81:F93">
    <cfRule type="colorScale" priority="7">
      <colorScale>
        <cfvo type="min"/>
        <cfvo type="max"/>
        <color rgb="FFFCFCFF"/>
        <color rgb="FF63BE7B"/>
      </colorScale>
    </cfRule>
  </conditionalFormatting>
  <conditionalFormatting sqref="G81:G93">
    <cfRule type="colorScale" priority="6">
      <colorScale>
        <cfvo type="min"/>
        <cfvo type="max"/>
        <color rgb="FFFCFCFF"/>
        <color rgb="FF63BE7B"/>
      </colorScale>
    </cfRule>
  </conditionalFormatting>
  <conditionalFormatting sqref="H81:H93">
    <cfRule type="colorScale" priority="5">
      <colorScale>
        <cfvo type="min"/>
        <cfvo type="max"/>
        <color rgb="FFFCFCFF"/>
        <color rgb="FF63BE7B"/>
      </colorScale>
    </cfRule>
  </conditionalFormatting>
  <conditionalFormatting sqref="I81:I93">
    <cfRule type="colorScale" priority="4">
      <colorScale>
        <cfvo type="min"/>
        <cfvo type="max"/>
        <color rgb="FFFCFCFF"/>
        <color rgb="FF63BE7B"/>
      </colorScale>
    </cfRule>
  </conditionalFormatting>
  <conditionalFormatting sqref="J81:J93">
    <cfRule type="colorScale" priority="3">
      <colorScale>
        <cfvo type="min"/>
        <cfvo type="max"/>
        <color rgb="FFFCFCFF"/>
        <color rgb="FF63BE7B"/>
      </colorScale>
    </cfRule>
  </conditionalFormatting>
  <conditionalFormatting sqref="K81:K93">
    <cfRule type="colorScale" priority="2">
      <colorScale>
        <cfvo type="min"/>
        <cfvo type="max"/>
        <color rgb="FFFCFCFF"/>
        <color rgb="FF63BE7B"/>
      </colorScale>
    </cfRule>
  </conditionalFormatting>
  <conditionalFormatting sqref="L81:M93">
    <cfRule type="colorScale" priority="1">
      <colorScale>
        <cfvo type="min"/>
        <cfvo type="percentile" val="50"/>
        <cfvo type="max"/>
        <color rgb="FFF8696B"/>
        <color rgb="FFFCFCFF"/>
        <color rgb="FF63BE7B"/>
      </colorScale>
    </cfRule>
  </conditionalFormatting>
  <pageMargins left="0.7" right="0.7" top="0.75" bottom="0.75" header="0.3" footer="0.3"/>
  <pageSetup paperSize="9" orientation="portrait" verticalDpi="1200" r:id="rId1"/>
  <drawing r:id="rId2"/>
  <extLst>
    <ext xmlns:x14="http://schemas.microsoft.com/office/spreadsheetml/2009/9/main" uri="{05C60535-1F16-4fd2-B633-F4F36F0B64E0}">
      <x14:sparklineGroups xmlns:xm="http://schemas.microsoft.com/office/excel/2006/main">
        <x14:sparklineGroup displayEmptyCellsAs="gap" markers="1" high="1" xr2:uid="{3ECA0A7E-B220-4AFC-8F0F-C9BF86A9785B}">
          <x14:colorSeries rgb="FF079948"/>
          <x14:colorNegative rgb="FFD00000"/>
          <x14:colorAxis rgb="FF000000"/>
          <x14:colorMarkers rgb="FF079948"/>
          <x14:colorFirst rgb="FFD00000"/>
          <x14:colorLast rgb="FFD00000"/>
          <x14:colorHigh rgb="FFD00000"/>
          <x14:colorLow rgb="FFD00000"/>
          <x14:sparklines>
            <x14:sparkline>
              <xm:f>'Q2'!E81:K81</xm:f>
              <xm:sqref>N81</xm:sqref>
            </x14:sparkline>
            <x14:sparkline>
              <xm:f>'Q2'!E82:K82</xm:f>
              <xm:sqref>N82</xm:sqref>
            </x14:sparkline>
            <x14:sparkline>
              <xm:f>'Q2'!E83:K83</xm:f>
              <xm:sqref>N83</xm:sqref>
            </x14:sparkline>
            <x14:sparkline>
              <xm:f>'Q2'!E84:K84</xm:f>
              <xm:sqref>N84</xm:sqref>
            </x14:sparkline>
            <x14:sparkline>
              <xm:f>'Q2'!E85:K85</xm:f>
              <xm:sqref>N85</xm:sqref>
            </x14:sparkline>
            <x14:sparkline>
              <xm:f>'Q2'!E86:K86</xm:f>
              <xm:sqref>N86</xm:sqref>
            </x14:sparkline>
            <x14:sparkline>
              <xm:f>'Q2'!E87:K87</xm:f>
              <xm:sqref>N87</xm:sqref>
            </x14:sparkline>
            <x14:sparkline>
              <xm:f>'Q2'!E88:K88</xm:f>
              <xm:sqref>N88</xm:sqref>
            </x14:sparkline>
            <x14:sparkline>
              <xm:f>'Q2'!E89:K89</xm:f>
              <xm:sqref>N89</xm:sqref>
            </x14:sparkline>
            <x14:sparkline>
              <xm:f>'Q2'!E90:K90</xm:f>
              <xm:sqref>N90</xm:sqref>
            </x14:sparkline>
            <x14:sparkline>
              <xm:f>'Q2'!E91:K91</xm:f>
              <xm:sqref>N91</xm:sqref>
            </x14:sparkline>
            <x14:sparkline>
              <xm:f>'Q2'!E92:K92</xm:f>
              <xm:sqref>N92</xm:sqref>
            </x14:sparkline>
            <x14:sparkline>
              <xm:f>'Q2'!E93:K93</xm:f>
              <xm:sqref>N93</xm:sqref>
            </x14:sparkline>
          </x14:sparklines>
        </x14:sparklineGroup>
      </x14:sparklineGroup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U24"/>
  <sheetViews>
    <sheetView topLeftCell="A28" zoomScale="130" zoomScaleNormal="130" workbookViewId="0">
      <selection activeCell="K72" sqref="K72"/>
    </sheetView>
  </sheetViews>
  <sheetFormatPr defaultRowHeight="12.75" x14ac:dyDescent="0.2"/>
  <cols>
    <col min="1" max="1" width="9.28515625" customWidth="1"/>
    <col min="2" max="2" width="33.140625" customWidth="1"/>
    <col min="11" max="11" width="54.5703125" customWidth="1"/>
    <col min="12" max="12" width="22.140625" customWidth="1"/>
  </cols>
  <sheetData>
    <row r="1" spans="1:21" ht="17.25" x14ac:dyDescent="0.2">
      <c r="A1" s="9" t="str">
        <f>"'Form responses "&amp;E1&amp;"'!"</f>
        <v>'Form responses 2020'!</v>
      </c>
      <c r="B1" s="7" t="s">
        <v>84</v>
      </c>
      <c r="C1" s="6"/>
      <c r="D1" s="6"/>
      <c r="E1">
        <v>2020</v>
      </c>
    </row>
    <row r="2" spans="1:21" ht="17.25" x14ac:dyDescent="0.2">
      <c r="A2" s="6" t="s">
        <v>3</v>
      </c>
      <c r="B2" s="7" t="s">
        <v>85</v>
      </c>
      <c r="C2" s="6"/>
      <c r="D2" s="6">
        <v>5</v>
      </c>
      <c r="E2">
        <v>4</v>
      </c>
      <c r="F2">
        <v>3</v>
      </c>
      <c r="G2">
        <v>2</v>
      </c>
      <c r="H2">
        <v>1</v>
      </c>
      <c r="I2" t="s">
        <v>5</v>
      </c>
      <c r="M2" s="6" t="s">
        <v>6</v>
      </c>
      <c r="N2" s="6" t="s">
        <v>7</v>
      </c>
      <c r="O2" s="6" t="s">
        <v>8</v>
      </c>
      <c r="P2" s="6" t="s">
        <v>8</v>
      </c>
      <c r="Q2" s="6" t="s">
        <v>9</v>
      </c>
      <c r="R2" s="6" t="s">
        <v>10</v>
      </c>
      <c r="S2" t="s">
        <v>5</v>
      </c>
      <c r="T2" s="6" t="s">
        <v>11</v>
      </c>
    </row>
    <row r="3" spans="1:21" x14ac:dyDescent="0.2">
      <c r="A3" s="6" t="s">
        <v>99</v>
      </c>
      <c r="B3" t="str">
        <f t="shared" ref="B3:B24" ca="1" si="0">INDIRECT($A$1&amp;A3&amp;"1")</f>
        <v>3. How important do you expect the following will be for you in the coming year? [Digital and Open Badges]</v>
      </c>
      <c r="D3">
        <f t="shared" ref="D3:I12" ca="1" si="1">COUNTIF(INDIRECT($A$1&amp;$A3&amp;":"&amp;$A3),D$2)</f>
        <v>7</v>
      </c>
      <c r="E3">
        <f t="shared" ca="1" si="1"/>
        <v>18</v>
      </c>
      <c r="F3">
        <f t="shared" ca="1" si="1"/>
        <v>42</v>
      </c>
      <c r="G3">
        <f t="shared" ca="1" si="1"/>
        <v>33</v>
      </c>
      <c r="H3">
        <f t="shared" ca="1" si="1"/>
        <v>101</v>
      </c>
      <c r="I3">
        <f t="shared" ca="1" si="1"/>
        <v>14</v>
      </c>
      <c r="J3">
        <f t="shared" ref="J3:J24" ca="1" si="2">SUM(D3:I3)</f>
        <v>215</v>
      </c>
      <c r="K3" t="str">
        <f t="shared" ref="K3:K24" ca="1" si="3">MID(B3,FIND("[",B3)+1,LEN(B3)-FIND("[",B3)-1)</f>
        <v>Digital and Open Badges</v>
      </c>
      <c r="L3" s="37" t="str">
        <f ca="1">IFERROR(REPLACE(K3,FIND(" ",K3,ROUNDDOWN(LEN(K3)/2,0)),1," "),K3)</f>
        <v>Digital and Open Badges</v>
      </c>
      <c r="M3" s="2">
        <f t="shared" ref="M3:M24" ca="1" si="4">D3/$J3</f>
        <v>3.255813953488372E-2</v>
      </c>
      <c r="N3" s="2">
        <f t="shared" ref="N3:N24" ca="1" si="5">E3/$J3</f>
        <v>8.3720930232558138E-2</v>
      </c>
      <c r="O3" s="2">
        <f t="shared" ref="O3:O24" ca="1" si="6">F3/$J3/2</f>
        <v>9.7674418604651161E-2</v>
      </c>
      <c r="P3" s="2">
        <f t="shared" ref="P3:P24" ca="1" si="7">-O3</f>
        <v>-9.7674418604651161E-2</v>
      </c>
      <c r="Q3" s="2">
        <f t="shared" ref="Q3:Q24" ca="1" si="8">-G3/$J3</f>
        <v>-0.15348837209302327</v>
      </c>
      <c r="R3" s="2">
        <f t="shared" ref="R3:R24" ca="1" si="9">-H3/$J3</f>
        <v>-0.4697674418604651</v>
      </c>
      <c r="S3" s="2">
        <f t="shared" ref="S3:S24" ca="1" si="10">I3/$J3</f>
        <v>6.5116279069767441E-2</v>
      </c>
      <c r="T3" s="31">
        <f t="shared" ref="T3:T24" ca="1" si="11">M3+N3</f>
        <v>0.11627906976744186</v>
      </c>
      <c r="U3">
        <f t="shared" ref="U3:U24" ca="1" si="12">RANK(T3,T$3:T$24)</f>
        <v>22</v>
      </c>
    </row>
    <row r="4" spans="1:21" x14ac:dyDescent="0.2">
      <c r="A4" s="6" t="s">
        <v>3247</v>
      </c>
      <c r="B4" t="str">
        <f t="shared" ca="1" si="0"/>
        <v>3. How important do you expect the following will be for you in the coming year? [One-to-One Device initiatives]</v>
      </c>
      <c r="D4">
        <f t="shared" ca="1" si="1"/>
        <v>13</v>
      </c>
      <c r="E4">
        <f t="shared" ca="1" si="1"/>
        <v>16</v>
      </c>
      <c r="F4">
        <f t="shared" ca="1" si="1"/>
        <v>43</v>
      </c>
      <c r="G4">
        <f t="shared" ca="1" si="1"/>
        <v>28</v>
      </c>
      <c r="H4">
        <f t="shared" ca="1" si="1"/>
        <v>71</v>
      </c>
      <c r="I4">
        <f t="shared" ca="1" si="1"/>
        <v>44</v>
      </c>
      <c r="J4">
        <f t="shared" ca="1" si="2"/>
        <v>215</v>
      </c>
      <c r="K4" t="str">
        <f t="shared" ca="1" si="3"/>
        <v>One-to-One Device initiatives</v>
      </c>
      <c r="L4" s="37" t="str">
        <f t="shared" ref="L4:L24" ca="1" si="13">IFERROR(REPLACE(K4,FIND(" ",K4,ROUNDDOWN(LEN(K4)/2,0)),1," "),K4)</f>
        <v>One-to-One Device initiatives</v>
      </c>
      <c r="M4" s="2">
        <f t="shared" ca="1" si="4"/>
        <v>6.0465116279069767E-2</v>
      </c>
      <c r="N4" s="2">
        <f t="shared" ca="1" si="5"/>
        <v>7.441860465116279E-2</v>
      </c>
      <c r="O4" s="2">
        <f t="shared" ca="1" si="6"/>
        <v>0.1</v>
      </c>
      <c r="P4" s="2">
        <f t="shared" ca="1" si="7"/>
        <v>-0.1</v>
      </c>
      <c r="Q4" s="2">
        <f t="shared" ca="1" si="8"/>
        <v>-0.13023255813953488</v>
      </c>
      <c r="R4" s="2">
        <f t="shared" ca="1" si="9"/>
        <v>-0.33023255813953489</v>
      </c>
      <c r="S4" s="2">
        <f t="shared" ca="1" si="10"/>
        <v>0.20465116279069767</v>
      </c>
      <c r="T4" s="31">
        <f t="shared" ca="1" si="11"/>
        <v>0.13488372093023254</v>
      </c>
      <c r="U4">
        <f t="shared" ca="1" si="12"/>
        <v>21</v>
      </c>
    </row>
    <row r="5" spans="1:21" x14ac:dyDescent="0.2">
      <c r="A5" s="6" t="s">
        <v>91</v>
      </c>
      <c r="B5" t="str">
        <f t="shared" ca="1" si="0"/>
        <v>3. How important do you expect the following will be for you in the coming year? [Augmented and Virtual Reality]</v>
      </c>
      <c r="D5">
        <f t="shared" ca="1" si="1"/>
        <v>17</v>
      </c>
      <c r="E5">
        <f t="shared" ca="1" si="1"/>
        <v>19</v>
      </c>
      <c r="F5">
        <f t="shared" ca="1" si="1"/>
        <v>46</v>
      </c>
      <c r="G5">
        <f t="shared" ca="1" si="1"/>
        <v>44</v>
      </c>
      <c r="H5">
        <f t="shared" ca="1" si="1"/>
        <v>78</v>
      </c>
      <c r="I5">
        <f t="shared" ca="1" si="1"/>
        <v>11</v>
      </c>
      <c r="J5">
        <f t="shared" ca="1" si="2"/>
        <v>215</v>
      </c>
      <c r="K5" t="str">
        <f t="shared" ca="1" si="3"/>
        <v>Augmented and Virtual Reality</v>
      </c>
      <c r="L5" s="37" t="str">
        <f t="shared" ca="1" si="13"/>
        <v>Augmented and Virtual Reality</v>
      </c>
      <c r="M5" s="2">
        <f t="shared" ca="1" si="4"/>
        <v>7.9069767441860464E-2</v>
      </c>
      <c r="N5" s="2">
        <f t="shared" ca="1" si="5"/>
        <v>8.8372093023255813E-2</v>
      </c>
      <c r="O5" s="2">
        <f t="shared" ca="1" si="6"/>
        <v>0.10697674418604651</v>
      </c>
      <c r="P5" s="2">
        <f t="shared" ca="1" si="7"/>
        <v>-0.10697674418604651</v>
      </c>
      <c r="Q5" s="2">
        <f t="shared" ca="1" si="8"/>
        <v>-0.20465116279069767</v>
      </c>
      <c r="R5" s="2">
        <f t="shared" ca="1" si="9"/>
        <v>-0.36279069767441863</v>
      </c>
      <c r="S5" s="2">
        <f t="shared" ca="1" si="10"/>
        <v>5.1162790697674418E-2</v>
      </c>
      <c r="T5" s="31">
        <f t="shared" ca="1" si="11"/>
        <v>0.16744186046511628</v>
      </c>
      <c r="U5">
        <f t="shared" ca="1" si="12"/>
        <v>20</v>
      </c>
    </row>
    <row r="6" spans="1:21" x14ac:dyDescent="0.2">
      <c r="A6" s="6" t="s">
        <v>86</v>
      </c>
      <c r="B6" t="str">
        <f t="shared" ca="1" si="0"/>
        <v>3. How important do you expect the following will be for you in the coming year? [MOOCs, SPOCs, TOOCs etc.]</v>
      </c>
      <c r="D6">
        <f t="shared" ca="1" si="1"/>
        <v>17</v>
      </c>
      <c r="E6">
        <f t="shared" ca="1" si="1"/>
        <v>22</v>
      </c>
      <c r="F6">
        <f t="shared" ca="1" si="1"/>
        <v>40</v>
      </c>
      <c r="G6">
        <f t="shared" ca="1" si="1"/>
        <v>37</v>
      </c>
      <c r="H6">
        <f t="shared" ca="1" si="1"/>
        <v>91</v>
      </c>
      <c r="I6">
        <f t="shared" ca="1" si="1"/>
        <v>8</v>
      </c>
      <c r="J6">
        <f t="shared" ca="1" si="2"/>
        <v>215</v>
      </c>
      <c r="K6" t="str">
        <f t="shared" ca="1" si="3"/>
        <v>MOOCs, SPOCs, TOOCs etc.</v>
      </c>
      <c r="L6" s="37" t="str">
        <f t="shared" ca="1" si="13"/>
        <v>MOOCs, SPOCs, TOOCs etc.</v>
      </c>
      <c r="M6" s="2">
        <f t="shared" ca="1" si="4"/>
        <v>7.9069767441860464E-2</v>
      </c>
      <c r="N6" s="2">
        <f t="shared" ca="1" si="5"/>
        <v>0.10232558139534884</v>
      </c>
      <c r="O6" s="2">
        <f t="shared" ca="1" si="6"/>
        <v>9.3023255813953487E-2</v>
      </c>
      <c r="P6" s="2">
        <f t="shared" ca="1" si="7"/>
        <v>-9.3023255813953487E-2</v>
      </c>
      <c r="Q6" s="2">
        <f t="shared" ca="1" si="8"/>
        <v>-0.17209302325581396</v>
      </c>
      <c r="R6" s="2">
        <f t="shared" ca="1" si="9"/>
        <v>-0.42325581395348838</v>
      </c>
      <c r="S6" s="2">
        <f t="shared" ca="1" si="10"/>
        <v>3.7209302325581395E-2</v>
      </c>
      <c r="T6" s="31">
        <f t="shared" ca="1" si="11"/>
        <v>0.18139534883720931</v>
      </c>
      <c r="U6">
        <f t="shared" ca="1" si="12"/>
        <v>19</v>
      </c>
    </row>
    <row r="7" spans="1:21" x14ac:dyDescent="0.2">
      <c r="A7" s="6" t="s">
        <v>95</v>
      </c>
      <c r="B7" t="str">
        <f t="shared" ca="1" si="0"/>
        <v>3. How important do you expect the following will be for you in the coming year? [Game-based/playful learning]</v>
      </c>
      <c r="D7">
        <f t="shared" ca="1" si="1"/>
        <v>18</v>
      </c>
      <c r="E7">
        <f t="shared" ca="1" si="1"/>
        <v>34</v>
      </c>
      <c r="F7">
        <f t="shared" ca="1" si="1"/>
        <v>54</v>
      </c>
      <c r="G7">
        <f t="shared" ca="1" si="1"/>
        <v>49</v>
      </c>
      <c r="H7">
        <f t="shared" ca="1" si="1"/>
        <v>53</v>
      </c>
      <c r="I7">
        <f t="shared" ca="1" si="1"/>
        <v>7</v>
      </c>
      <c r="J7">
        <f t="shared" ca="1" si="2"/>
        <v>215</v>
      </c>
      <c r="K7" t="str">
        <f t="shared" ca="1" si="3"/>
        <v>Game-based/playful learning</v>
      </c>
      <c r="L7" s="37" t="str">
        <f t="shared" ca="1" si="13"/>
        <v>Game-based/playful learning</v>
      </c>
      <c r="M7" s="2">
        <f t="shared" ca="1" si="4"/>
        <v>8.3720930232558138E-2</v>
      </c>
      <c r="N7" s="2">
        <f t="shared" ca="1" si="5"/>
        <v>0.15813953488372093</v>
      </c>
      <c r="O7" s="2">
        <f t="shared" ca="1" si="6"/>
        <v>0.12558139534883722</v>
      </c>
      <c r="P7" s="2">
        <f t="shared" ca="1" si="7"/>
        <v>-0.12558139534883722</v>
      </c>
      <c r="Q7" s="2">
        <f t="shared" ca="1" si="8"/>
        <v>-0.22790697674418606</v>
      </c>
      <c r="R7" s="2">
        <f t="shared" ca="1" si="9"/>
        <v>-0.24651162790697675</v>
      </c>
      <c r="S7" s="2">
        <f t="shared" ca="1" si="10"/>
        <v>3.255813953488372E-2</v>
      </c>
      <c r="T7" s="31">
        <f t="shared" ca="1" si="11"/>
        <v>0.24186046511627907</v>
      </c>
      <c r="U7">
        <f t="shared" ca="1" si="12"/>
        <v>18</v>
      </c>
    </row>
    <row r="8" spans="1:21" x14ac:dyDescent="0.2">
      <c r="A8" s="6" t="s">
        <v>90</v>
      </c>
      <c r="B8" t="str">
        <f t="shared" ca="1" si="0"/>
        <v>3. How important do you expect the following will be for you in the coming year? [Blogs]</v>
      </c>
      <c r="D8">
        <f t="shared" ca="1" si="1"/>
        <v>18</v>
      </c>
      <c r="E8">
        <f t="shared" ca="1" si="1"/>
        <v>49</v>
      </c>
      <c r="F8">
        <f t="shared" ca="1" si="1"/>
        <v>64</v>
      </c>
      <c r="G8">
        <f t="shared" ca="1" si="1"/>
        <v>43</v>
      </c>
      <c r="H8">
        <f t="shared" ca="1" si="1"/>
        <v>40</v>
      </c>
      <c r="I8">
        <f t="shared" ca="1" si="1"/>
        <v>1</v>
      </c>
      <c r="J8">
        <f t="shared" ca="1" si="2"/>
        <v>215</v>
      </c>
      <c r="K8" t="str">
        <f t="shared" ca="1" si="3"/>
        <v>Blogs</v>
      </c>
      <c r="L8" s="37" t="str">
        <f t="shared" ca="1" si="13"/>
        <v>Blogs</v>
      </c>
      <c r="M8" s="2">
        <f t="shared" ca="1" si="4"/>
        <v>8.3720930232558138E-2</v>
      </c>
      <c r="N8" s="2">
        <f t="shared" ca="1" si="5"/>
        <v>0.22790697674418606</v>
      </c>
      <c r="O8" s="2">
        <f t="shared" ca="1" si="6"/>
        <v>0.14883720930232558</v>
      </c>
      <c r="P8" s="2">
        <f t="shared" ca="1" si="7"/>
        <v>-0.14883720930232558</v>
      </c>
      <c r="Q8" s="2">
        <f t="shared" ca="1" si="8"/>
        <v>-0.2</v>
      </c>
      <c r="R8" s="2">
        <f t="shared" ca="1" si="9"/>
        <v>-0.18604651162790697</v>
      </c>
      <c r="S8" s="2">
        <f t="shared" ca="1" si="10"/>
        <v>4.6511627906976744E-3</v>
      </c>
      <c r="T8" s="31">
        <f t="shared" ca="1" si="11"/>
        <v>0.3116279069767442</v>
      </c>
      <c r="U8">
        <f t="shared" ca="1" si="12"/>
        <v>17</v>
      </c>
    </row>
    <row r="9" spans="1:21" x14ac:dyDescent="0.2">
      <c r="A9" s="6" t="s">
        <v>103</v>
      </c>
      <c r="B9" t="str">
        <f t="shared" ca="1" si="0"/>
        <v>3. How important do you expect the following will be for you in the coming year? [Social networking (e.g. Twitter, Facebook, LinkedIn)]</v>
      </c>
      <c r="D9">
        <f t="shared" ca="1" si="1"/>
        <v>34</v>
      </c>
      <c r="E9">
        <f t="shared" ca="1" si="1"/>
        <v>46</v>
      </c>
      <c r="F9">
        <f t="shared" ca="1" si="1"/>
        <v>48</v>
      </c>
      <c r="G9">
        <f t="shared" ca="1" si="1"/>
        <v>41</v>
      </c>
      <c r="H9">
        <f t="shared" ca="1" si="1"/>
        <v>41</v>
      </c>
      <c r="I9">
        <f t="shared" ca="1" si="1"/>
        <v>5</v>
      </c>
      <c r="J9">
        <f t="shared" ca="1" si="2"/>
        <v>215</v>
      </c>
      <c r="K9" t="str">
        <f t="shared" ca="1" si="3"/>
        <v>Social networking (e.g. Twitter, Facebook, LinkedIn)</v>
      </c>
      <c r="L9" s="37" t="str">
        <f t="shared" ca="1" si="13"/>
        <v>Social networking (e.g. Twitter, Facebook, LinkedIn)</v>
      </c>
      <c r="M9" s="2">
        <f t="shared" ca="1" si="4"/>
        <v>0.15813953488372093</v>
      </c>
      <c r="N9" s="2">
        <f t="shared" ca="1" si="5"/>
        <v>0.21395348837209302</v>
      </c>
      <c r="O9" s="2">
        <f t="shared" ca="1" si="6"/>
        <v>0.11162790697674418</v>
      </c>
      <c r="P9" s="2">
        <f t="shared" ca="1" si="7"/>
        <v>-0.11162790697674418</v>
      </c>
      <c r="Q9" s="2">
        <f t="shared" ca="1" si="8"/>
        <v>-0.19069767441860466</v>
      </c>
      <c r="R9" s="2">
        <f t="shared" ca="1" si="9"/>
        <v>-0.19069767441860466</v>
      </c>
      <c r="S9" s="2">
        <f t="shared" ca="1" si="10"/>
        <v>2.3255813953488372E-2</v>
      </c>
      <c r="T9" s="31">
        <f t="shared" ca="1" si="11"/>
        <v>0.37209302325581395</v>
      </c>
      <c r="U9">
        <f t="shared" ca="1" si="12"/>
        <v>16</v>
      </c>
    </row>
    <row r="10" spans="1:21" x14ac:dyDescent="0.2">
      <c r="A10" s="6" t="s">
        <v>92</v>
      </c>
      <c r="B10" t="str">
        <f t="shared" ca="1" si="0"/>
        <v>3. How important do you expect the following will be for you in the coming year? [Open Education (Practices, Policy &amp; Resources)]</v>
      </c>
      <c r="D10">
        <f t="shared" ca="1" si="1"/>
        <v>42</v>
      </c>
      <c r="E10">
        <f t="shared" ca="1" si="1"/>
        <v>39</v>
      </c>
      <c r="F10">
        <f t="shared" ca="1" si="1"/>
        <v>51</v>
      </c>
      <c r="G10">
        <f t="shared" ca="1" si="1"/>
        <v>35</v>
      </c>
      <c r="H10">
        <f t="shared" ca="1" si="1"/>
        <v>41</v>
      </c>
      <c r="I10">
        <f t="shared" ca="1" si="1"/>
        <v>7</v>
      </c>
      <c r="J10">
        <f t="shared" ca="1" si="2"/>
        <v>215</v>
      </c>
      <c r="K10" t="str">
        <f t="shared" ca="1" si="3"/>
        <v>Open Education (Practices, Policy &amp; Resources)</v>
      </c>
      <c r="L10" s="37" t="str">
        <f t="shared" ca="1" si="13"/>
        <v>Open Education (Practices, Policy &amp; Resources)</v>
      </c>
      <c r="M10" s="2">
        <f t="shared" ca="1" si="4"/>
        <v>0.19534883720930232</v>
      </c>
      <c r="N10" s="2">
        <f t="shared" ca="1" si="5"/>
        <v>0.18139534883720931</v>
      </c>
      <c r="O10" s="2">
        <f t="shared" ca="1" si="6"/>
        <v>0.1186046511627907</v>
      </c>
      <c r="P10" s="2">
        <f t="shared" ca="1" si="7"/>
        <v>-0.1186046511627907</v>
      </c>
      <c r="Q10" s="2">
        <f t="shared" ca="1" si="8"/>
        <v>-0.16279069767441862</v>
      </c>
      <c r="R10" s="2">
        <f t="shared" ca="1" si="9"/>
        <v>-0.19069767441860466</v>
      </c>
      <c r="S10" s="2">
        <f t="shared" ca="1" si="10"/>
        <v>3.255813953488372E-2</v>
      </c>
      <c r="T10" s="31">
        <f t="shared" ca="1" si="11"/>
        <v>0.37674418604651161</v>
      </c>
      <c r="U10">
        <f t="shared" ca="1" si="12"/>
        <v>15</v>
      </c>
    </row>
    <row r="11" spans="1:21" x14ac:dyDescent="0.2">
      <c r="A11" s="6" t="s">
        <v>106</v>
      </c>
      <c r="B11" t="str">
        <f t="shared" ca="1" si="0"/>
        <v>3. How important do you expect the following will be for you in the coming year? [ePortfolios]</v>
      </c>
      <c r="D11">
        <f t="shared" ca="1" si="1"/>
        <v>40</v>
      </c>
      <c r="E11">
        <f t="shared" ca="1" si="1"/>
        <v>50</v>
      </c>
      <c r="F11">
        <f t="shared" ca="1" si="1"/>
        <v>48</v>
      </c>
      <c r="G11">
        <f t="shared" ca="1" si="1"/>
        <v>33</v>
      </c>
      <c r="H11">
        <f t="shared" ca="1" si="1"/>
        <v>38</v>
      </c>
      <c r="I11">
        <f t="shared" ca="1" si="1"/>
        <v>6</v>
      </c>
      <c r="J11">
        <f t="shared" ca="1" si="2"/>
        <v>215</v>
      </c>
      <c r="K11" t="str">
        <f t="shared" ca="1" si="3"/>
        <v>ePortfolios</v>
      </c>
      <c r="L11" s="37" t="str">
        <f t="shared" ca="1" si="13"/>
        <v>ePortfolios</v>
      </c>
      <c r="M11" s="2">
        <f t="shared" ca="1" si="4"/>
        <v>0.18604651162790697</v>
      </c>
      <c r="N11" s="2">
        <f t="shared" ca="1" si="5"/>
        <v>0.23255813953488372</v>
      </c>
      <c r="O11" s="2">
        <f t="shared" ca="1" si="6"/>
        <v>0.11162790697674418</v>
      </c>
      <c r="P11" s="2">
        <f t="shared" ca="1" si="7"/>
        <v>-0.11162790697674418</v>
      </c>
      <c r="Q11" s="2">
        <f t="shared" ca="1" si="8"/>
        <v>-0.15348837209302327</v>
      </c>
      <c r="R11" s="2">
        <f t="shared" ca="1" si="9"/>
        <v>-0.17674418604651163</v>
      </c>
      <c r="S11" s="2">
        <f t="shared" ca="1" si="10"/>
        <v>2.7906976744186046E-2</v>
      </c>
      <c r="T11" s="31">
        <f t="shared" ca="1" si="11"/>
        <v>0.41860465116279066</v>
      </c>
      <c r="U11">
        <f t="shared" ca="1" si="12"/>
        <v>14</v>
      </c>
    </row>
    <row r="12" spans="1:21" x14ac:dyDescent="0.2">
      <c r="A12" s="6" t="s">
        <v>101</v>
      </c>
      <c r="B12" t="str">
        <f t="shared" ca="1" si="0"/>
        <v>3. How important do you expect the following will be for you in the coming year? [Digital repositories]</v>
      </c>
      <c r="D12">
        <f t="shared" ca="1" si="1"/>
        <v>40</v>
      </c>
      <c r="E12">
        <f t="shared" ca="1" si="1"/>
        <v>51</v>
      </c>
      <c r="F12">
        <f t="shared" ca="1" si="1"/>
        <v>52</v>
      </c>
      <c r="G12">
        <f t="shared" ca="1" si="1"/>
        <v>31</v>
      </c>
      <c r="H12">
        <f t="shared" ca="1" si="1"/>
        <v>37</v>
      </c>
      <c r="I12">
        <f t="shared" ca="1" si="1"/>
        <v>4</v>
      </c>
      <c r="J12">
        <f t="shared" ca="1" si="2"/>
        <v>215</v>
      </c>
      <c r="K12" t="str">
        <f t="shared" ca="1" si="3"/>
        <v>Digital repositories</v>
      </c>
      <c r="L12" s="37" t="str">
        <f t="shared" ca="1" si="13"/>
        <v>Digital repositories</v>
      </c>
      <c r="M12" s="2">
        <f t="shared" ca="1" si="4"/>
        <v>0.18604651162790697</v>
      </c>
      <c r="N12" s="2">
        <f t="shared" ca="1" si="5"/>
        <v>0.23720930232558141</v>
      </c>
      <c r="O12" s="2">
        <f t="shared" ca="1" si="6"/>
        <v>0.12093023255813953</v>
      </c>
      <c r="P12" s="2">
        <f t="shared" ca="1" si="7"/>
        <v>-0.12093023255813953</v>
      </c>
      <c r="Q12" s="2">
        <f t="shared" ca="1" si="8"/>
        <v>-0.14418604651162792</v>
      </c>
      <c r="R12" s="2">
        <f t="shared" ca="1" si="9"/>
        <v>-0.17209302325581396</v>
      </c>
      <c r="S12" s="2">
        <f t="shared" ca="1" si="10"/>
        <v>1.8604651162790697E-2</v>
      </c>
      <c r="T12" s="31">
        <f t="shared" ca="1" si="11"/>
        <v>0.42325581395348838</v>
      </c>
      <c r="U12">
        <f t="shared" ca="1" si="12"/>
        <v>13</v>
      </c>
    </row>
    <row r="13" spans="1:21" x14ac:dyDescent="0.2">
      <c r="A13" s="6" t="s">
        <v>104</v>
      </c>
      <c r="B13" t="str">
        <f t="shared" ca="1" si="0"/>
        <v>3. How important do you expect the following will be for you in the coming year? [Bring Your Own Device (BYOD)]</v>
      </c>
      <c r="D13">
        <f t="shared" ref="D13:I24" ca="1" si="14">COUNTIF(INDIRECT($A$1&amp;$A13&amp;":"&amp;$A13),D$2)</f>
        <v>57</v>
      </c>
      <c r="E13">
        <f t="shared" ca="1" si="14"/>
        <v>35</v>
      </c>
      <c r="F13">
        <f t="shared" ca="1" si="14"/>
        <v>36</v>
      </c>
      <c r="G13">
        <f t="shared" ca="1" si="14"/>
        <v>26</v>
      </c>
      <c r="H13">
        <f t="shared" ca="1" si="14"/>
        <v>50</v>
      </c>
      <c r="I13">
        <f t="shared" ca="1" si="14"/>
        <v>11</v>
      </c>
      <c r="J13">
        <f t="shared" ca="1" si="2"/>
        <v>215</v>
      </c>
      <c r="K13" t="str">
        <f t="shared" ca="1" si="3"/>
        <v>Bring Your Own Device (BYOD)</v>
      </c>
      <c r="L13" s="37" t="str">
        <f t="shared" ca="1" si="13"/>
        <v>Bring Your Own Device (BYOD)</v>
      </c>
      <c r="M13" s="2">
        <f t="shared" ca="1" si="4"/>
        <v>0.26511627906976742</v>
      </c>
      <c r="N13" s="2">
        <f t="shared" ca="1" si="5"/>
        <v>0.16279069767441862</v>
      </c>
      <c r="O13" s="2">
        <f t="shared" ca="1" si="6"/>
        <v>8.3720930232558138E-2</v>
      </c>
      <c r="P13" s="2">
        <f t="shared" ca="1" si="7"/>
        <v>-8.3720930232558138E-2</v>
      </c>
      <c r="Q13" s="2">
        <f t="shared" ca="1" si="8"/>
        <v>-0.12093023255813953</v>
      </c>
      <c r="R13" s="2">
        <f t="shared" ca="1" si="9"/>
        <v>-0.23255813953488372</v>
      </c>
      <c r="S13" s="2">
        <f t="shared" ca="1" si="10"/>
        <v>5.1162790697674418E-2</v>
      </c>
      <c r="T13" s="31">
        <f t="shared" ca="1" si="11"/>
        <v>0.42790697674418604</v>
      </c>
      <c r="U13">
        <f t="shared" ca="1" si="12"/>
        <v>12</v>
      </c>
    </row>
    <row r="14" spans="1:21" x14ac:dyDescent="0.2">
      <c r="A14" s="6" t="s">
        <v>100</v>
      </c>
      <c r="B14" t="str">
        <f t="shared" ca="1" si="0"/>
        <v>3. How important do you expect the following will be for you in the coming year? [Learning Space Design]</v>
      </c>
      <c r="D14">
        <f t="shared" ca="1" si="14"/>
        <v>56</v>
      </c>
      <c r="E14">
        <f t="shared" ca="1" si="14"/>
        <v>48</v>
      </c>
      <c r="F14">
        <f t="shared" ca="1" si="14"/>
        <v>25</v>
      </c>
      <c r="G14">
        <f t="shared" ca="1" si="14"/>
        <v>30</v>
      </c>
      <c r="H14">
        <f t="shared" ca="1" si="14"/>
        <v>47</v>
      </c>
      <c r="I14">
        <f t="shared" ca="1" si="14"/>
        <v>9</v>
      </c>
      <c r="J14">
        <f t="shared" ca="1" si="2"/>
        <v>215</v>
      </c>
      <c r="K14" t="str">
        <f t="shared" ca="1" si="3"/>
        <v>Learning Space Design</v>
      </c>
      <c r="L14" s="37" t="str">
        <f t="shared" ca="1" si="13"/>
        <v>Learning Space Design</v>
      </c>
      <c r="M14" s="2">
        <f t="shared" ca="1" si="4"/>
        <v>0.26046511627906976</v>
      </c>
      <c r="N14" s="2">
        <f t="shared" ca="1" si="5"/>
        <v>0.22325581395348837</v>
      </c>
      <c r="O14" s="2">
        <f t="shared" ca="1" si="6"/>
        <v>5.8139534883720929E-2</v>
      </c>
      <c r="P14" s="2">
        <f t="shared" ca="1" si="7"/>
        <v>-5.8139534883720929E-2</v>
      </c>
      <c r="Q14" s="2">
        <f t="shared" ca="1" si="8"/>
        <v>-0.13953488372093023</v>
      </c>
      <c r="R14" s="2">
        <f t="shared" ca="1" si="9"/>
        <v>-0.21860465116279071</v>
      </c>
      <c r="S14" s="2">
        <f t="shared" ca="1" si="10"/>
        <v>4.1860465116279069E-2</v>
      </c>
      <c r="T14" s="31">
        <f t="shared" ca="1" si="11"/>
        <v>0.48372093023255813</v>
      </c>
      <c r="U14">
        <f t="shared" ca="1" si="12"/>
        <v>11</v>
      </c>
    </row>
    <row r="15" spans="1:21" x14ac:dyDescent="0.2">
      <c r="A15" s="6" t="s">
        <v>87</v>
      </c>
      <c r="B15" t="str">
        <f t="shared" ca="1" si="0"/>
        <v>3. How important do you expect the following will be for you in the coming year? [Plagiarism detection]</v>
      </c>
      <c r="D15">
        <f t="shared" ca="1" si="14"/>
        <v>46</v>
      </c>
      <c r="E15">
        <f t="shared" ca="1" si="14"/>
        <v>61</v>
      </c>
      <c r="F15">
        <f t="shared" ca="1" si="14"/>
        <v>47</v>
      </c>
      <c r="G15">
        <f t="shared" ca="1" si="14"/>
        <v>25</v>
      </c>
      <c r="H15">
        <f t="shared" ca="1" si="14"/>
        <v>30</v>
      </c>
      <c r="I15">
        <f t="shared" ca="1" si="14"/>
        <v>6</v>
      </c>
      <c r="J15">
        <f t="shared" ca="1" si="2"/>
        <v>215</v>
      </c>
      <c r="K15" t="str">
        <f t="shared" ca="1" si="3"/>
        <v>Plagiarism detection</v>
      </c>
      <c r="L15" s="37" t="str">
        <f t="shared" ca="1" si="13"/>
        <v>Plagiarism detection</v>
      </c>
      <c r="M15" s="2">
        <f t="shared" ca="1" si="4"/>
        <v>0.21395348837209302</v>
      </c>
      <c r="N15" s="2">
        <f t="shared" ca="1" si="5"/>
        <v>0.28372093023255812</v>
      </c>
      <c r="O15" s="2">
        <f t="shared" ca="1" si="6"/>
        <v>0.10930232558139535</v>
      </c>
      <c r="P15" s="2">
        <f t="shared" ca="1" si="7"/>
        <v>-0.10930232558139535</v>
      </c>
      <c r="Q15" s="2">
        <f t="shared" ca="1" si="8"/>
        <v>-0.11627906976744186</v>
      </c>
      <c r="R15" s="2">
        <f t="shared" ca="1" si="9"/>
        <v>-0.13953488372093023</v>
      </c>
      <c r="S15" s="2">
        <f t="shared" ca="1" si="10"/>
        <v>2.7906976744186046E-2</v>
      </c>
      <c r="T15" s="31">
        <f t="shared" ca="1" si="11"/>
        <v>0.49767441860465111</v>
      </c>
      <c r="U15">
        <f t="shared" ca="1" si="12"/>
        <v>10</v>
      </c>
    </row>
    <row r="16" spans="1:21" x14ac:dyDescent="0.2">
      <c r="A16" s="6" t="s">
        <v>97</v>
      </c>
      <c r="B16" t="str">
        <f t="shared" ca="1" si="0"/>
        <v>3. How important do you expect the following will be for you in the coming year? [Assistive technologies]</v>
      </c>
      <c r="D16">
        <f t="shared" ca="1" si="14"/>
        <v>53</v>
      </c>
      <c r="E16">
        <f t="shared" ca="1" si="14"/>
        <v>62</v>
      </c>
      <c r="F16">
        <f t="shared" ca="1" si="14"/>
        <v>53</v>
      </c>
      <c r="G16">
        <f t="shared" ca="1" si="14"/>
        <v>20</v>
      </c>
      <c r="H16">
        <f t="shared" ca="1" si="14"/>
        <v>12</v>
      </c>
      <c r="I16">
        <f t="shared" ca="1" si="14"/>
        <v>15</v>
      </c>
      <c r="J16">
        <f t="shared" ca="1" si="2"/>
        <v>215</v>
      </c>
      <c r="K16" t="str">
        <f t="shared" ca="1" si="3"/>
        <v>Assistive technologies</v>
      </c>
      <c r="L16" s="37" t="str">
        <f t="shared" ca="1" si="13"/>
        <v>Assistive technologies</v>
      </c>
      <c r="M16" s="2">
        <f t="shared" ca="1" si="4"/>
        <v>0.24651162790697675</v>
      </c>
      <c r="N16" s="2">
        <f t="shared" ca="1" si="5"/>
        <v>0.28837209302325584</v>
      </c>
      <c r="O16" s="2">
        <f t="shared" ca="1" si="6"/>
        <v>0.12325581395348838</v>
      </c>
      <c r="P16" s="2">
        <f t="shared" ca="1" si="7"/>
        <v>-0.12325581395348838</v>
      </c>
      <c r="Q16" s="2">
        <f t="shared" ca="1" si="8"/>
        <v>-9.3023255813953487E-2</v>
      </c>
      <c r="R16" s="2">
        <f t="shared" ca="1" si="9"/>
        <v>-5.5813953488372092E-2</v>
      </c>
      <c r="S16" s="2">
        <f t="shared" ca="1" si="10"/>
        <v>6.9767441860465115E-2</v>
      </c>
      <c r="T16" s="31">
        <f t="shared" ca="1" si="11"/>
        <v>0.53488372093023262</v>
      </c>
      <c r="U16">
        <f t="shared" ca="1" si="12"/>
        <v>9</v>
      </c>
    </row>
    <row r="17" spans="1:21" x14ac:dyDescent="0.2">
      <c r="A17" s="6" t="s">
        <v>98</v>
      </c>
      <c r="B17" t="str">
        <f t="shared" ca="1" si="0"/>
        <v>3. How important do you expect the following will be for you in the coming year? [Data and Analytics (incl. Learning Analytics)]</v>
      </c>
      <c r="D17">
        <f t="shared" ca="1" si="14"/>
        <v>67</v>
      </c>
      <c r="E17">
        <f t="shared" ca="1" si="14"/>
        <v>72</v>
      </c>
      <c r="F17">
        <f t="shared" ca="1" si="14"/>
        <v>38</v>
      </c>
      <c r="G17">
        <f t="shared" ca="1" si="14"/>
        <v>16</v>
      </c>
      <c r="H17">
        <f t="shared" ca="1" si="14"/>
        <v>19</v>
      </c>
      <c r="I17">
        <f t="shared" ca="1" si="14"/>
        <v>3</v>
      </c>
      <c r="J17">
        <f t="shared" ca="1" si="2"/>
        <v>215</v>
      </c>
      <c r="K17" t="str">
        <f t="shared" ca="1" si="3"/>
        <v>Data and Analytics (incl. Learning Analytics)</v>
      </c>
      <c r="L17" s="37" t="str">
        <f t="shared" ca="1" si="13"/>
        <v>Data and Analytics (incl. Learning Analytics)</v>
      </c>
      <c r="M17" s="2">
        <f t="shared" ca="1" si="4"/>
        <v>0.3116279069767442</v>
      </c>
      <c r="N17" s="2">
        <f t="shared" ca="1" si="5"/>
        <v>0.33488372093023255</v>
      </c>
      <c r="O17" s="2">
        <f t="shared" ca="1" si="6"/>
        <v>8.8372093023255813E-2</v>
      </c>
      <c r="P17" s="2">
        <f t="shared" ca="1" si="7"/>
        <v>-8.8372093023255813E-2</v>
      </c>
      <c r="Q17" s="2">
        <f t="shared" ca="1" si="8"/>
        <v>-7.441860465116279E-2</v>
      </c>
      <c r="R17" s="2">
        <f t="shared" ca="1" si="9"/>
        <v>-8.8372093023255813E-2</v>
      </c>
      <c r="S17" s="2">
        <f t="shared" ca="1" si="10"/>
        <v>1.3953488372093023E-2</v>
      </c>
      <c r="T17" s="31">
        <f t="shared" ca="1" si="11"/>
        <v>0.64651162790697669</v>
      </c>
      <c r="U17">
        <f t="shared" ca="1" si="12"/>
        <v>8</v>
      </c>
    </row>
    <row r="18" spans="1:21" x14ac:dyDescent="0.2">
      <c r="A18" s="6" t="s">
        <v>88</v>
      </c>
      <c r="B18" t="str">
        <f t="shared" ca="1" si="0"/>
        <v>3. How important do you expect the following will be for you in the coming year? [Lecture capture tools]</v>
      </c>
      <c r="D18">
        <f t="shared" ca="1" si="14"/>
        <v>112</v>
      </c>
      <c r="E18">
        <f t="shared" ca="1" si="14"/>
        <v>33</v>
      </c>
      <c r="F18">
        <f t="shared" ca="1" si="14"/>
        <v>26</v>
      </c>
      <c r="G18">
        <f t="shared" ca="1" si="14"/>
        <v>18</v>
      </c>
      <c r="H18">
        <f t="shared" ca="1" si="14"/>
        <v>21</v>
      </c>
      <c r="I18">
        <f t="shared" ca="1" si="14"/>
        <v>5</v>
      </c>
      <c r="J18">
        <f t="shared" ca="1" si="2"/>
        <v>215</v>
      </c>
      <c r="K18" t="str">
        <f t="shared" ca="1" si="3"/>
        <v>Lecture capture tools</v>
      </c>
      <c r="L18" s="37" t="str">
        <f t="shared" ca="1" si="13"/>
        <v>Lecture capture tools</v>
      </c>
      <c r="M18" s="2">
        <f t="shared" ca="1" si="4"/>
        <v>0.52093023255813953</v>
      </c>
      <c r="N18" s="2">
        <f t="shared" ca="1" si="5"/>
        <v>0.15348837209302327</v>
      </c>
      <c r="O18" s="2">
        <f t="shared" ca="1" si="6"/>
        <v>6.0465116279069767E-2</v>
      </c>
      <c r="P18" s="2">
        <f t="shared" ca="1" si="7"/>
        <v>-6.0465116279069767E-2</v>
      </c>
      <c r="Q18" s="2">
        <f t="shared" ca="1" si="8"/>
        <v>-8.3720930232558138E-2</v>
      </c>
      <c r="R18" s="2">
        <f t="shared" ca="1" si="9"/>
        <v>-9.7674418604651161E-2</v>
      </c>
      <c r="S18" s="2">
        <f t="shared" ca="1" si="10"/>
        <v>2.3255813953488372E-2</v>
      </c>
      <c r="T18" s="31">
        <f t="shared" ca="1" si="11"/>
        <v>0.67441860465116277</v>
      </c>
      <c r="U18">
        <f t="shared" ca="1" si="12"/>
        <v>7</v>
      </c>
    </row>
    <row r="19" spans="1:21" x14ac:dyDescent="0.2">
      <c r="A19" s="6" t="s">
        <v>94</v>
      </c>
      <c r="B19" t="str">
        <f t="shared" ca="1" si="0"/>
        <v>3. How important do you expect the following will be for you in the coming year? [Media production (e.g. podcasting, video interviews)]</v>
      </c>
      <c r="D19">
        <f t="shared" ca="1" si="14"/>
        <v>94</v>
      </c>
      <c r="E19">
        <f t="shared" ca="1" si="14"/>
        <v>61</v>
      </c>
      <c r="F19">
        <f t="shared" ca="1" si="14"/>
        <v>35</v>
      </c>
      <c r="G19">
        <f t="shared" ca="1" si="14"/>
        <v>10</v>
      </c>
      <c r="H19">
        <f t="shared" ca="1" si="14"/>
        <v>13</v>
      </c>
      <c r="I19">
        <f t="shared" ca="1" si="14"/>
        <v>2</v>
      </c>
      <c r="J19">
        <f t="shared" ca="1" si="2"/>
        <v>215</v>
      </c>
      <c r="K19" t="str">
        <f t="shared" ca="1" si="3"/>
        <v>Media production (e.g. podcasting, video interviews)</v>
      </c>
      <c r="L19" s="37" t="str">
        <f t="shared" ca="1" si="13"/>
        <v>Media production (e.g. podcasting, video interviews)</v>
      </c>
      <c r="M19" s="2">
        <f t="shared" ca="1" si="4"/>
        <v>0.43720930232558142</v>
      </c>
      <c r="N19" s="2">
        <f t="shared" ca="1" si="5"/>
        <v>0.28372093023255812</v>
      </c>
      <c r="O19" s="2">
        <f t="shared" ca="1" si="6"/>
        <v>8.1395348837209308E-2</v>
      </c>
      <c r="P19" s="2">
        <f t="shared" ca="1" si="7"/>
        <v>-8.1395348837209308E-2</v>
      </c>
      <c r="Q19" s="2">
        <f t="shared" ca="1" si="8"/>
        <v>-4.6511627906976744E-2</v>
      </c>
      <c r="R19" s="2">
        <f t="shared" ca="1" si="9"/>
        <v>-6.0465116279069767E-2</v>
      </c>
      <c r="S19" s="2">
        <f t="shared" ca="1" si="10"/>
        <v>9.3023255813953487E-3</v>
      </c>
      <c r="T19" s="31">
        <f t="shared" ca="1" si="11"/>
        <v>0.72093023255813948</v>
      </c>
      <c r="U19">
        <f t="shared" ca="1" si="12"/>
        <v>6</v>
      </c>
    </row>
    <row r="20" spans="1:21" x14ac:dyDescent="0.2">
      <c r="A20" s="6" t="s">
        <v>96</v>
      </c>
      <c r="B20" t="str">
        <f t="shared" ca="1" si="0"/>
        <v>3. How important do you expect the following will be for you in the coming year? [Electronic assessment, submission &amp; feedback tools]</v>
      </c>
      <c r="D20">
        <f t="shared" ca="1" si="14"/>
        <v>138</v>
      </c>
      <c r="E20">
        <f t="shared" ca="1" si="14"/>
        <v>38</v>
      </c>
      <c r="F20">
        <f t="shared" ca="1" si="14"/>
        <v>17</v>
      </c>
      <c r="G20">
        <f t="shared" ca="1" si="14"/>
        <v>7</v>
      </c>
      <c r="H20">
        <f t="shared" ca="1" si="14"/>
        <v>12</v>
      </c>
      <c r="I20">
        <f t="shared" ca="1" si="14"/>
        <v>3</v>
      </c>
      <c r="J20">
        <f t="shared" ca="1" si="2"/>
        <v>215</v>
      </c>
      <c r="K20" t="str">
        <f t="shared" ca="1" si="3"/>
        <v>Electronic assessment, submission &amp; feedback tools</v>
      </c>
      <c r="L20" s="37" t="str">
        <f t="shared" ca="1" si="13"/>
        <v>Electronic assessment, submission &amp; feedback tools</v>
      </c>
      <c r="M20" s="2">
        <f t="shared" ca="1" si="4"/>
        <v>0.64186046511627903</v>
      </c>
      <c r="N20" s="2">
        <f t="shared" ca="1" si="5"/>
        <v>0.17674418604651163</v>
      </c>
      <c r="O20" s="2">
        <f t="shared" ca="1" si="6"/>
        <v>3.9534883720930232E-2</v>
      </c>
      <c r="P20" s="2">
        <f t="shared" ca="1" si="7"/>
        <v>-3.9534883720930232E-2</v>
      </c>
      <c r="Q20" s="2">
        <f t="shared" ca="1" si="8"/>
        <v>-3.255813953488372E-2</v>
      </c>
      <c r="R20" s="2">
        <f t="shared" ca="1" si="9"/>
        <v>-5.5813953488372092E-2</v>
      </c>
      <c r="S20" s="2">
        <f t="shared" ca="1" si="10"/>
        <v>1.3953488372093023E-2</v>
      </c>
      <c r="T20" s="31">
        <f t="shared" ca="1" si="11"/>
        <v>0.81860465116279069</v>
      </c>
      <c r="U20">
        <f t="shared" ca="1" si="12"/>
        <v>5</v>
      </c>
    </row>
    <row r="21" spans="1:21" x14ac:dyDescent="0.2">
      <c r="A21" s="6" t="s">
        <v>93</v>
      </c>
      <c r="B21" t="str">
        <f t="shared" ca="1" si="0"/>
        <v>3. How important do you expect the following will be for you in the coming year? [Web conferencing/virtual classroom software]</v>
      </c>
      <c r="D21">
        <f t="shared" ca="1" si="14"/>
        <v>157</v>
      </c>
      <c r="E21">
        <f t="shared" ca="1" si="14"/>
        <v>26</v>
      </c>
      <c r="F21">
        <f t="shared" ca="1" si="14"/>
        <v>16</v>
      </c>
      <c r="G21">
        <f t="shared" ca="1" si="14"/>
        <v>7</v>
      </c>
      <c r="H21">
        <f t="shared" ca="1" si="14"/>
        <v>8</v>
      </c>
      <c r="I21">
        <f t="shared" ca="1" si="14"/>
        <v>1</v>
      </c>
      <c r="J21">
        <f t="shared" ca="1" si="2"/>
        <v>215</v>
      </c>
      <c r="K21" t="str">
        <f t="shared" ca="1" si="3"/>
        <v>Web conferencing/virtual classroom software</v>
      </c>
      <c r="L21" s="37" t="str">
        <f t="shared" ca="1" si="13"/>
        <v>Web conferencing/virtual classroom software</v>
      </c>
      <c r="M21" s="2">
        <f t="shared" ca="1" si="4"/>
        <v>0.73023255813953492</v>
      </c>
      <c r="N21" s="2">
        <f t="shared" ca="1" si="5"/>
        <v>0.12093023255813953</v>
      </c>
      <c r="O21" s="2">
        <f t="shared" ca="1" si="6"/>
        <v>3.7209302325581395E-2</v>
      </c>
      <c r="P21" s="2">
        <f t="shared" ca="1" si="7"/>
        <v>-3.7209302325581395E-2</v>
      </c>
      <c r="Q21" s="2">
        <f t="shared" ca="1" si="8"/>
        <v>-3.255813953488372E-2</v>
      </c>
      <c r="R21" s="2">
        <f t="shared" ca="1" si="9"/>
        <v>-3.7209302325581395E-2</v>
      </c>
      <c r="S21" s="2">
        <f t="shared" ca="1" si="10"/>
        <v>4.6511627906976744E-3</v>
      </c>
      <c r="T21" s="31">
        <f t="shared" ca="1" si="11"/>
        <v>0.85116279069767442</v>
      </c>
      <c r="U21">
        <f t="shared" ca="1" si="12"/>
        <v>4</v>
      </c>
    </row>
    <row r="22" spans="1:21" x14ac:dyDescent="0.2">
      <c r="A22" s="6" t="s">
        <v>124</v>
      </c>
      <c r="B22" t="str">
        <f t="shared" ca="1" si="0"/>
        <v>3. How important do you expect the following will be for you in the coming year? [Blended Learning]</v>
      </c>
      <c r="D22">
        <f t="shared" ca="1" si="14"/>
        <v>150</v>
      </c>
      <c r="E22">
        <f t="shared" ca="1" si="14"/>
        <v>34</v>
      </c>
      <c r="F22">
        <f t="shared" ca="1" si="14"/>
        <v>14</v>
      </c>
      <c r="G22">
        <f t="shared" ca="1" si="14"/>
        <v>3</v>
      </c>
      <c r="H22">
        <f t="shared" ca="1" si="14"/>
        <v>8</v>
      </c>
      <c r="I22">
        <f t="shared" ca="1" si="14"/>
        <v>6</v>
      </c>
      <c r="J22">
        <f t="shared" ca="1" si="2"/>
        <v>215</v>
      </c>
      <c r="K22" t="str">
        <f t="shared" ca="1" si="3"/>
        <v>Blended Learning</v>
      </c>
      <c r="L22" s="37" t="str">
        <f t="shared" ca="1" si="13"/>
        <v>Blended Learning</v>
      </c>
      <c r="M22" s="2">
        <f t="shared" ca="1" si="4"/>
        <v>0.69767441860465118</v>
      </c>
      <c r="N22" s="2">
        <f t="shared" ca="1" si="5"/>
        <v>0.15813953488372093</v>
      </c>
      <c r="O22" s="2">
        <f t="shared" ca="1" si="6"/>
        <v>3.255813953488372E-2</v>
      </c>
      <c r="P22" s="2">
        <f t="shared" ca="1" si="7"/>
        <v>-3.255813953488372E-2</v>
      </c>
      <c r="Q22" s="2">
        <f t="shared" ca="1" si="8"/>
        <v>-1.3953488372093023E-2</v>
      </c>
      <c r="R22" s="2">
        <f t="shared" ca="1" si="9"/>
        <v>-3.7209302325581395E-2</v>
      </c>
      <c r="S22" s="2">
        <f t="shared" ca="1" si="10"/>
        <v>2.7906976744186046E-2</v>
      </c>
      <c r="T22" s="31">
        <f t="shared" ca="1" si="11"/>
        <v>0.85581395348837208</v>
      </c>
      <c r="U22">
        <f t="shared" ca="1" si="12"/>
        <v>3</v>
      </c>
    </row>
    <row r="23" spans="1:21" x14ac:dyDescent="0.2">
      <c r="A23" s="6" t="s">
        <v>102</v>
      </c>
      <c r="B23" t="str">
        <f t="shared" ca="1" si="0"/>
        <v>3. How important do you expect the following will be for you in the coming year? [Content Management Systems and VLEs]</v>
      </c>
      <c r="D23">
        <f t="shared" ca="1" si="14"/>
        <v>178</v>
      </c>
      <c r="E23">
        <f t="shared" ca="1" si="14"/>
        <v>19</v>
      </c>
      <c r="F23">
        <f t="shared" ca="1" si="14"/>
        <v>8</v>
      </c>
      <c r="G23">
        <f t="shared" ca="1" si="14"/>
        <v>3</v>
      </c>
      <c r="H23">
        <f t="shared" ca="1" si="14"/>
        <v>4</v>
      </c>
      <c r="I23">
        <f t="shared" ca="1" si="14"/>
        <v>3</v>
      </c>
      <c r="J23">
        <f t="shared" ca="1" si="2"/>
        <v>215</v>
      </c>
      <c r="K23" t="str">
        <f t="shared" ca="1" si="3"/>
        <v>Content Management Systems and VLEs</v>
      </c>
      <c r="L23" s="37" t="str">
        <f t="shared" ca="1" si="13"/>
        <v>Content Management Systems and VLEs</v>
      </c>
      <c r="M23" s="2">
        <f t="shared" ca="1" si="4"/>
        <v>0.82790697674418601</v>
      </c>
      <c r="N23" s="2">
        <f t="shared" ca="1" si="5"/>
        <v>8.8372093023255813E-2</v>
      </c>
      <c r="O23" s="2">
        <f t="shared" ca="1" si="6"/>
        <v>1.8604651162790697E-2</v>
      </c>
      <c r="P23" s="2">
        <f t="shared" ca="1" si="7"/>
        <v>-1.8604651162790697E-2</v>
      </c>
      <c r="Q23" s="2">
        <f t="shared" ca="1" si="8"/>
        <v>-1.3953488372093023E-2</v>
      </c>
      <c r="R23" s="2">
        <f t="shared" ca="1" si="9"/>
        <v>-1.8604651162790697E-2</v>
      </c>
      <c r="S23" s="2">
        <f t="shared" ca="1" si="10"/>
        <v>1.3953488372093023E-2</v>
      </c>
      <c r="T23" s="31">
        <f t="shared" ca="1" si="11"/>
        <v>0.91627906976744178</v>
      </c>
      <c r="U23">
        <f t="shared" ca="1" si="12"/>
        <v>2</v>
      </c>
    </row>
    <row r="24" spans="1:21" x14ac:dyDescent="0.2">
      <c r="A24" s="6" t="s">
        <v>89</v>
      </c>
      <c r="B24" t="str">
        <f t="shared" ca="1" si="0"/>
        <v>3. How important do you expect the following will be for you in the coming year? [Collaborative tools (e.g. Office365/Teams, Google Workspace/G Suite, Padlet etc.)]</v>
      </c>
      <c r="D24">
        <f t="shared" ca="1" si="14"/>
        <v>182</v>
      </c>
      <c r="E24">
        <f t="shared" ca="1" si="14"/>
        <v>19</v>
      </c>
      <c r="F24">
        <f t="shared" ca="1" si="14"/>
        <v>8</v>
      </c>
      <c r="G24">
        <f t="shared" ca="1" si="14"/>
        <v>2</v>
      </c>
      <c r="H24">
        <f t="shared" ca="1" si="14"/>
        <v>2</v>
      </c>
      <c r="I24">
        <f t="shared" ca="1" si="14"/>
        <v>2</v>
      </c>
      <c r="J24">
        <f t="shared" ca="1" si="2"/>
        <v>215</v>
      </c>
      <c r="K24" t="str">
        <f t="shared" ca="1" si="3"/>
        <v>Collaborative tools (e.g. Office365/Teams, Google Workspace/G Suite, Padlet etc.)</v>
      </c>
      <c r="L24" s="37" t="str">
        <f t="shared" ca="1" si="13"/>
        <v>Collaborative tools (e.g. Office365/Teams, Google Workspace/G Suite, Padlet etc.)</v>
      </c>
      <c r="M24" s="2">
        <f t="shared" ca="1" si="4"/>
        <v>0.84651162790697676</v>
      </c>
      <c r="N24" s="2">
        <f t="shared" ca="1" si="5"/>
        <v>8.8372093023255813E-2</v>
      </c>
      <c r="O24" s="2">
        <f t="shared" ca="1" si="6"/>
        <v>1.8604651162790697E-2</v>
      </c>
      <c r="P24" s="2">
        <f t="shared" ca="1" si="7"/>
        <v>-1.8604651162790697E-2</v>
      </c>
      <c r="Q24" s="2">
        <f t="shared" ca="1" si="8"/>
        <v>-9.3023255813953487E-3</v>
      </c>
      <c r="R24" s="2">
        <f t="shared" ca="1" si="9"/>
        <v>-9.3023255813953487E-3</v>
      </c>
      <c r="S24" s="2">
        <f t="shared" ca="1" si="10"/>
        <v>9.3023255813953487E-3</v>
      </c>
      <c r="T24" s="31">
        <f t="shared" ca="1" si="11"/>
        <v>0.93488372093023253</v>
      </c>
      <c r="U24">
        <f t="shared" ca="1" si="12"/>
        <v>1</v>
      </c>
    </row>
  </sheetData>
  <sortState xmlns:xlrd2="http://schemas.microsoft.com/office/spreadsheetml/2017/richdata2" ref="A3:U24">
    <sortCondition ref="T3:T24"/>
    <sortCondition ref="M3:M24"/>
  </sortState>
  <pageMargins left="0.7" right="0.7" top="0.75" bottom="0.75" header="0.3" footer="0.3"/>
  <pageSetup paperSize="9" orientation="portrait" verticalDpi="0"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O83"/>
  <sheetViews>
    <sheetView showGridLines="0" topLeftCell="A68" zoomScale="140" zoomScaleNormal="140" workbookViewId="0">
      <selection activeCell="A73" sqref="A61:XFD73"/>
    </sheetView>
  </sheetViews>
  <sheetFormatPr defaultRowHeight="12.75" x14ac:dyDescent="0.2"/>
  <cols>
    <col min="2" max="2" width="35.140625" customWidth="1"/>
    <col min="3" max="9" width="6.85546875" customWidth="1"/>
    <col min="10" max="11" width="7.5703125" customWidth="1"/>
    <col min="12" max="12" width="18.7109375" customWidth="1"/>
  </cols>
  <sheetData>
    <row r="1" spans="1:41" ht="17.25" x14ac:dyDescent="0.2">
      <c r="A1" s="9" t="str">
        <f>"'Form responses "&amp;E1&amp;"'!"</f>
        <v>'Form responses 2020'!</v>
      </c>
      <c r="B1" s="7" t="str">
        <f>"How important do you expect the following will be for you in the coming year?  ("&amp;L28&amp;" and "&amp;L2&amp;" comparison)"</f>
        <v>How important do you expect the following will be for you in the coming year?  (2019 and 2020 comparison)</v>
      </c>
      <c r="C1" s="6"/>
      <c r="D1" s="6"/>
      <c r="E1">
        <v>2020</v>
      </c>
    </row>
    <row r="2" spans="1:41" ht="17.25" x14ac:dyDescent="0.2">
      <c r="A2" s="6" t="s">
        <v>3</v>
      </c>
      <c r="B2" s="7"/>
      <c r="C2" s="6"/>
      <c r="D2" s="6">
        <v>5</v>
      </c>
      <c r="E2">
        <v>4</v>
      </c>
      <c r="F2">
        <v>3</v>
      </c>
      <c r="G2">
        <v>2</v>
      </c>
      <c r="H2">
        <v>1</v>
      </c>
      <c r="I2" t="s">
        <v>5</v>
      </c>
      <c r="L2">
        <v>2020</v>
      </c>
      <c r="M2" s="6" t="str">
        <f>"Very important ("&amp;L2&amp;")"</f>
        <v>Very important (2020)</v>
      </c>
      <c r="N2" s="6" t="str">
        <f>"Important ("&amp;L2&amp;")"</f>
        <v>Important (2020)</v>
      </c>
      <c r="O2" s="6" t="str">
        <f>"Neutral ("&amp;L2&amp;")"</f>
        <v>Neutral (2020)</v>
      </c>
      <c r="P2" s="6" t="str">
        <f>"Neutral ("&amp;L2&amp;")"</f>
        <v>Neutral (2020)</v>
      </c>
      <c r="Q2" s="6" t="str">
        <f>"Unimportant ("&amp;L2&amp;")"</f>
        <v>Unimportant (2020)</v>
      </c>
      <c r="R2" s="6" t="str">
        <f>"Not at all important ("&amp;L2&amp;")"</f>
        <v>Not at all important (2020)</v>
      </c>
      <c r="S2" t="str">
        <f>"Don't know ("&amp;L2&amp;")"</f>
        <v>Don't know (2020)</v>
      </c>
      <c r="T2" s="6" t="s">
        <v>11</v>
      </c>
      <c r="U2">
        <v>2019</v>
      </c>
      <c r="V2" s="6" t="str">
        <f>"Very important ("&amp;U2&amp;")"</f>
        <v>Very important (2019)</v>
      </c>
      <c r="W2" s="6" t="str">
        <f>"Important ("&amp;U2&amp;")"</f>
        <v>Important (2019)</v>
      </c>
      <c r="X2" s="6" t="str">
        <f>"Neutral ("&amp;U2&amp;")"</f>
        <v>Neutral (2019)</v>
      </c>
      <c r="Y2" s="6" t="str">
        <f>"Neutral ("&amp;U2&amp;")"</f>
        <v>Neutral (2019)</v>
      </c>
      <c r="Z2" s="6" t="str">
        <f>"Unimportant ("&amp;U2&amp;")"</f>
        <v>Unimportant (2019)</v>
      </c>
      <c r="AA2" s="6" t="str">
        <f>"Not at all important ("&amp;U2&amp;")"</f>
        <v>Not at all important (2019)</v>
      </c>
      <c r="AB2" t="str">
        <f>"Don't know ("&amp;U2&amp;")"</f>
        <v>Don't know (2019)</v>
      </c>
      <c r="AC2" s="2" t="s">
        <v>35</v>
      </c>
      <c r="AE2" s="2" t="s">
        <v>36</v>
      </c>
      <c r="AI2" s="34">
        <v>2014</v>
      </c>
      <c r="AJ2">
        <v>2015</v>
      </c>
      <c r="AK2">
        <v>2016</v>
      </c>
      <c r="AL2">
        <v>2017</v>
      </c>
      <c r="AM2">
        <v>2018</v>
      </c>
      <c r="AN2">
        <v>2019</v>
      </c>
      <c r="AO2">
        <v>2020</v>
      </c>
    </row>
    <row r="3" spans="1:41" x14ac:dyDescent="0.2">
      <c r="A3" s="6" t="s">
        <v>99</v>
      </c>
      <c r="B3" t="str">
        <f t="shared" ref="B3:B24" ca="1" si="0">INDIRECT($A$1&amp;A3&amp;"1")</f>
        <v>3. How important do you expect the following will be for you in the coming year? [Digital and Open Badges]</v>
      </c>
      <c r="D3">
        <f t="shared" ref="D3:I12" ca="1" si="1">COUNTIF(INDIRECT($A$1&amp;$A3&amp;":"&amp;$A3),D$2)</f>
        <v>7</v>
      </c>
      <c r="E3">
        <f t="shared" ca="1" si="1"/>
        <v>18</v>
      </c>
      <c r="F3">
        <f t="shared" ca="1" si="1"/>
        <v>42</v>
      </c>
      <c r="G3">
        <f t="shared" ca="1" si="1"/>
        <v>33</v>
      </c>
      <c r="H3">
        <f t="shared" ca="1" si="1"/>
        <v>101</v>
      </c>
      <c r="I3">
        <f t="shared" ca="1" si="1"/>
        <v>14</v>
      </c>
      <c r="J3">
        <f t="shared" ref="J3:J24" ca="1" si="2">SUM(D3:I3)</f>
        <v>215</v>
      </c>
      <c r="L3" t="str">
        <f t="shared" ref="L3:L24" ca="1" si="3">MID(B3,FIND("[",B3)+1,LEN(B3)-FIND("[",B3)-1)</f>
        <v>Digital and Open Badges</v>
      </c>
      <c r="M3" s="2">
        <f t="shared" ref="M3:M24" ca="1" si="4">D3/$J3</f>
        <v>3.255813953488372E-2</v>
      </c>
      <c r="N3" s="2">
        <f t="shared" ref="N3:N24" ca="1" si="5">E3/$J3</f>
        <v>8.3720930232558138E-2</v>
      </c>
      <c r="O3" s="2">
        <f t="shared" ref="O3:O24" ca="1" si="6">F3/$J3/2</f>
        <v>9.7674418604651161E-2</v>
      </c>
      <c r="P3" s="2">
        <f t="shared" ref="P3:P24" ca="1" si="7">-O3</f>
        <v>-9.7674418604651161E-2</v>
      </c>
      <c r="Q3" s="2">
        <f t="shared" ref="Q3:Q24" ca="1" si="8">-G3/$J3</f>
        <v>-0.15348837209302327</v>
      </c>
      <c r="R3" s="2">
        <f t="shared" ref="R3:R24" ca="1" si="9">-H3/$J3</f>
        <v>-0.4697674418604651</v>
      </c>
      <c r="S3" s="2">
        <f t="shared" ref="S3:S24" ca="1" si="10">I3/$J3</f>
        <v>6.5116279069767441E-2</v>
      </c>
      <c r="T3" s="8">
        <f t="shared" ref="T3:T24" ca="1" si="11">M3+N3</f>
        <v>0.11627906976744186</v>
      </c>
      <c r="U3" s="8"/>
      <c r="V3" s="2">
        <f t="shared" ref="V3:AC12" ca="1" si="12">IFERROR(VLOOKUP($L3,$L$29:$T$50,COLUMN()-20,FALSE),"")</f>
        <v>9.2511013215859028E-2</v>
      </c>
      <c r="W3" s="2">
        <f t="shared" ca="1" si="12"/>
        <v>0.14537444933920704</v>
      </c>
      <c r="X3" s="2">
        <f t="shared" ca="1" si="12"/>
        <v>8.1497797356828189E-2</v>
      </c>
      <c r="Y3" s="2">
        <f t="shared" ca="1" si="12"/>
        <v>-8.1497797356828189E-2</v>
      </c>
      <c r="Z3" s="2">
        <f t="shared" ca="1" si="12"/>
        <v>-0.1894273127753304</v>
      </c>
      <c r="AA3" s="2">
        <f t="shared" ca="1" si="12"/>
        <v>-0.35682819383259912</v>
      </c>
      <c r="AB3" s="2">
        <f t="shared" ca="1" si="12"/>
        <v>5.2863436123348019E-2</v>
      </c>
      <c r="AC3" s="2">
        <f t="shared" ca="1" si="12"/>
        <v>0.23788546255506607</v>
      </c>
      <c r="AE3" s="8">
        <f t="shared" ref="AE3:AE24" ca="1" si="13">IFERROR(T3-AC3,"")</f>
        <v>-0.12160639278762421</v>
      </c>
      <c r="AF3">
        <f t="shared" ref="AF3:AF24" ca="1" si="14">RANK(T3,T$3:T$24)</f>
        <v>22</v>
      </c>
      <c r="AH3" t="s">
        <v>4452</v>
      </c>
      <c r="AI3" s="38">
        <v>7</v>
      </c>
      <c r="AJ3" s="38">
        <v>6</v>
      </c>
      <c r="AK3">
        <v>5</v>
      </c>
      <c r="AL3">
        <v>4</v>
      </c>
      <c r="AM3">
        <v>5</v>
      </c>
      <c r="AN3">
        <v>4</v>
      </c>
      <c r="AO3">
        <v>1</v>
      </c>
    </row>
    <row r="4" spans="1:41" x14ac:dyDescent="0.2">
      <c r="A4" s="6" t="s">
        <v>3247</v>
      </c>
      <c r="B4" t="str">
        <f t="shared" ca="1" si="0"/>
        <v>3. How important do you expect the following will be for you in the coming year? [One-to-One Device initiatives]</v>
      </c>
      <c r="D4">
        <f t="shared" ca="1" si="1"/>
        <v>13</v>
      </c>
      <c r="E4">
        <f t="shared" ca="1" si="1"/>
        <v>16</v>
      </c>
      <c r="F4">
        <f t="shared" ca="1" si="1"/>
        <v>43</v>
      </c>
      <c r="G4">
        <f t="shared" ca="1" si="1"/>
        <v>28</v>
      </c>
      <c r="H4">
        <f t="shared" ca="1" si="1"/>
        <v>71</v>
      </c>
      <c r="I4">
        <f t="shared" ca="1" si="1"/>
        <v>44</v>
      </c>
      <c r="J4">
        <f t="shared" ca="1" si="2"/>
        <v>215</v>
      </c>
      <c r="L4" t="str">
        <f t="shared" ca="1" si="3"/>
        <v>One-to-One Device initiatives</v>
      </c>
      <c r="M4" s="2">
        <f t="shared" ca="1" si="4"/>
        <v>6.0465116279069767E-2</v>
      </c>
      <c r="N4" s="2">
        <f t="shared" ca="1" si="5"/>
        <v>7.441860465116279E-2</v>
      </c>
      <c r="O4" s="2">
        <f t="shared" ca="1" si="6"/>
        <v>0.1</v>
      </c>
      <c r="P4" s="2">
        <f t="shared" ca="1" si="7"/>
        <v>-0.1</v>
      </c>
      <c r="Q4" s="2">
        <f t="shared" ca="1" si="8"/>
        <v>-0.13023255813953488</v>
      </c>
      <c r="R4" s="2">
        <f t="shared" ca="1" si="9"/>
        <v>-0.33023255813953489</v>
      </c>
      <c r="S4" s="2">
        <f t="shared" ca="1" si="10"/>
        <v>0.20465116279069767</v>
      </c>
      <c r="T4" s="8">
        <f t="shared" ca="1" si="11"/>
        <v>0.13488372093023254</v>
      </c>
      <c r="U4" s="8"/>
      <c r="V4" s="2">
        <f t="shared" ca="1" si="12"/>
        <v>5.7268722466960353E-2</v>
      </c>
      <c r="W4" s="2">
        <f t="shared" ca="1" si="12"/>
        <v>7.4889867841409691E-2</v>
      </c>
      <c r="X4" s="2">
        <f t="shared" ca="1" si="12"/>
        <v>7.268722466960352E-2</v>
      </c>
      <c r="Y4" s="2">
        <f t="shared" ca="1" si="12"/>
        <v>-7.268722466960352E-2</v>
      </c>
      <c r="Z4" s="2">
        <f t="shared" ca="1" si="12"/>
        <v>-0.14977973568281938</v>
      </c>
      <c r="AA4" s="2">
        <f t="shared" ca="1" si="12"/>
        <v>-0.3788546255506608</v>
      </c>
      <c r="AB4" s="2">
        <f t="shared" ca="1" si="12"/>
        <v>0.19383259911894274</v>
      </c>
      <c r="AC4" s="2">
        <f t="shared" ca="1" si="12"/>
        <v>0.13215859030837004</v>
      </c>
      <c r="AE4" s="8">
        <f t="shared" ca="1" si="13"/>
        <v>2.7251306218624982E-3</v>
      </c>
      <c r="AF4">
        <f t="shared" ca="1" si="14"/>
        <v>21</v>
      </c>
      <c r="AH4" t="s">
        <v>39</v>
      </c>
      <c r="AI4" s="38">
        <v>1</v>
      </c>
      <c r="AJ4" s="38">
        <v>1</v>
      </c>
      <c r="AK4">
        <v>1</v>
      </c>
      <c r="AL4">
        <v>1</v>
      </c>
      <c r="AM4">
        <v>1</v>
      </c>
      <c r="AN4">
        <v>1</v>
      </c>
      <c r="AO4">
        <v>2</v>
      </c>
    </row>
    <row r="5" spans="1:41" x14ac:dyDescent="0.2">
      <c r="A5" s="6" t="s">
        <v>91</v>
      </c>
      <c r="B5" t="str">
        <f t="shared" ca="1" si="0"/>
        <v>3. How important do you expect the following will be for you in the coming year? [Augmented and Virtual Reality]</v>
      </c>
      <c r="D5">
        <f t="shared" ca="1" si="1"/>
        <v>17</v>
      </c>
      <c r="E5">
        <f t="shared" ca="1" si="1"/>
        <v>19</v>
      </c>
      <c r="F5">
        <f t="shared" ca="1" si="1"/>
        <v>46</v>
      </c>
      <c r="G5">
        <f t="shared" ca="1" si="1"/>
        <v>44</v>
      </c>
      <c r="H5">
        <f t="shared" ca="1" si="1"/>
        <v>78</v>
      </c>
      <c r="I5">
        <f t="shared" ca="1" si="1"/>
        <v>11</v>
      </c>
      <c r="J5">
        <f t="shared" ca="1" si="2"/>
        <v>215</v>
      </c>
      <c r="L5" t="str">
        <f t="shared" ca="1" si="3"/>
        <v>Augmented and Virtual Reality</v>
      </c>
      <c r="M5" s="2">
        <f t="shared" ca="1" si="4"/>
        <v>7.9069767441860464E-2</v>
      </c>
      <c r="N5" s="2">
        <f t="shared" ca="1" si="5"/>
        <v>8.8372093023255813E-2</v>
      </c>
      <c r="O5" s="2">
        <f t="shared" ca="1" si="6"/>
        <v>0.10697674418604651</v>
      </c>
      <c r="P5" s="2">
        <f t="shared" ca="1" si="7"/>
        <v>-0.10697674418604651</v>
      </c>
      <c r="Q5" s="2">
        <f t="shared" ca="1" si="8"/>
        <v>-0.20465116279069767</v>
      </c>
      <c r="R5" s="2">
        <f t="shared" ca="1" si="9"/>
        <v>-0.36279069767441863</v>
      </c>
      <c r="S5" s="2">
        <f t="shared" ca="1" si="10"/>
        <v>5.1162790697674418E-2</v>
      </c>
      <c r="T5" s="8">
        <f t="shared" ca="1" si="11"/>
        <v>0.16744186046511628</v>
      </c>
      <c r="U5" s="8"/>
      <c r="V5" s="2">
        <f t="shared" ca="1" si="12"/>
        <v>0.10572687224669604</v>
      </c>
      <c r="W5" s="2">
        <f t="shared" ca="1" si="12"/>
        <v>0.15418502202643172</v>
      </c>
      <c r="X5" s="2">
        <f t="shared" ca="1" si="12"/>
        <v>0.10352422907488987</v>
      </c>
      <c r="Y5" s="2">
        <f t="shared" ca="1" si="12"/>
        <v>-0.10352422907488987</v>
      </c>
      <c r="Z5" s="2">
        <f t="shared" ca="1" si="12"/>
        <v>-0.19383259911894274</v>
      </c>
      <c r="AA5" s="2">
        <f t="shared" ca="1" si="12"/>
        <v>-0.31277533039647576</v>
      </c>
      <c r="AB5" s="2">
        <f t="shared" ca="1" si="12"/>
        <v>2.643171806167401E-2</v>
      </c>
      <c r="AC5" s="2">
        <f t="shared" ca="1" si="12"/>
        <v>0.25991189427312777</v>
      </c>
      <c r="AE5" s="8">
        <f t="shared" ca="1" si="13"/>
        <v>-9.2470033808011498E-2</v>
      </c>
      <c r="AF5">
        <f t="shared" ca="1" si="14"/>
        <v>20</v>
      </c>
      <c r="AH5" t="s">
        <v>118</v>
      </c>
      <c r="AL5">
        <v>3</v>
      </c>
      <c r="AM5">
        <v>3</v>
      </c>
      <c r="AN5">
        <v>3</v>
      </c>
      <c r="AO5">
        <v>3</v>
      </c>
    </row>
    <row r="6" spans="1:41" x14ac:dyDescent="0.2">
      <c r="A6" s="6" t="s">
        <v>86</v>
      </c>
      <c r="B6" t="str">
        <f t="shared" ca="1" si="0"/>
        <v>3. How important do you expect the following will be for you in the coming year? [MOOCs, SPOCs, TOOCs etc.]</v>
      </c>
      <c r="D6">
        <f t="shared" ca="1" si="1"/>
        <v>17</v>
      </c>
      <c r="E6">
        <f t="shared" ca="1" si="1"/>
        <v>22</v>
      </c>
      <c r="F6">
        <f t="shared" ca="1" si="1"/>
        <v>40</v>
      </c>
      <c r="G6">
        <f t="shared" ca="1" si="1"/>
        <v>37</v>
      </c>
      <c r="H6">
        <f t="shared" ca="1" si="1"/>
        <v>91</v>
      </c>
      <c r="I6">
        <f t="shared" ca="1" si="1"/>
        <v>8</v>
      </c>
      <c r="J6">
        <f t="shared" ca="1" si="2"/>
        <v>215</v>
      </c>
      <c r="L6" t="str">
        <f t="shared" ca="1" si="3"/>
        <v>MOOCs, SPOCs, TOOCs etc.</v>
      </c>
      <c r="M6" s="2">
        <f t="shared" ca="1" si="4"/>
        <v>7.9069767441860464E-2</v>
      </c>
      <c r="N6" s="2">
        <f t="shared" ca="1" si="5"/>
        <v>0.10232558139534884</v>
      </c>
      <c r="O6" s="2">
        <f t="shared" ca="1" si="6"/>
        <v>9.3023255813953487E-2</v>
      </c>
      <c r="P6" s="2">
        <f t="shared" ca="1" si="7"/>
        <v>-9.3023255813953487E-2</v>
      </c>
      <c r="Q6" s="2">
        <f t="shared" ca="1" si="8"/>
        <v>-0.17209302325581396</v>
      </c>
      <c r="R6" s="2">
        <f t="shared" ca="1" si="9"/>
        <v>-0.42325581395348838</v>
      </c>
      <c r="S6" s="2">
        <f t="shared" ca="1" si="10"/>
        <v>3.7209302325581395E-2</v>
      </c>
      <c r="T6" s="8">
        <f t="shared" ca="1" si="11"/>
        <v>0.18139534883720931</v>
      </c>
      <c r="U6" s="8"/>
      <c r="V6" s="2">
        <f t="shared" ca="1" si="12"/>
        <v>0.1277533039647577</v>
      </c>
      <c r="W6" s="2">
        <f t="shared" ca="1" si="12"/>
        <v>0.14537444933920704</v>
      </c>
      <c r="X6" s="2">
        <f t="shared" ca="1" si="12"/>
        <v>0.10352422907488987</v>
      </c>
      <c r="Y6" s="2">
        <f t="shared" ca="1" si="12"/>
        <v>-0.10352422907488987</v>
      </c>
      <c r="Z6" s="2">
        <f t="shared" ca="1" si="12"/>
        <v>-0.18061674008810572</v>
      </c>
      <c r="AA6" s="2">
        <f t="shared" ca="1" si="12"/>
        <v>-0.31718061674008813</v>
      </c>
      <c r="AB6" s="2">
        <f t="shared" ca="1" si="12"/>
        <v>2.2026431718061675E-2</v>
      </c>
      <c r="AC6" s="2">
        <f t="shared" ca="1" si="12"/>
        <v>0.27312775330396477</v>
      </c>
      <c r="AE6" s="8">
        <f t="shared" ca="1" si="13"/>
        <v>-9.1732404466755457E-2</v>
      </c>
      <c r="AF6">
        <f t="shared" ca="1" si="14"/>
        <v>19</v>
      </c>
      <c r="AH6" t="s">
        <v>43</v>
      </c>
      <c r="AI6" s="47">
        <v>3</v>
      </c>
      <c r="AJ6" s="38">
        <v>4</v>
      </c>
      <c r="AK6">
        <v>3</v>
      </c>
      <c r="AL6">
        <v>6</v>
      </c>
      <c r="AM6">
        <v>4</v>
      </c>
      <c r="AN6">
        <v>5</v>
      </c>
      <c r="AO6">
        <v>4</v>
      </c>
    </row>
    <row r="7" spans="1:41" x14ac:dyDescent="0.2">
      <c r="A7" s="6" t="s">
        <v>95</v>
      </c>
      <c r="B7" t="str">
        <f t="shared" ca="1" si="0"/>
        <v>3. How important do you expect the following will be for you in the coming year? [Game-based/playful learning]</v>
      </c>
      <c r="D7">
        <f t="shared" ca="1" si="1"/>
        <v>18</v>
      </c>
      <c r="E7">
        <f t="shared" ca="1" si="1"/>
        <v>34</v>
      </c>
      <c r="F7">
        <f t="shared" ca="1" si="1"/>
        <v>54</v>
      </c>
      <c r="G7">
        <f t="shared" ca="1" si="1"/>
        <v>49</v>
      </c>
      <c r="H7">
        <f t="shared" ca="1" si="1"/>
        <v>53</v>
      </c>
      <c r="I7">
        <f t="shared" ca="1" si="1"/>
        <v>7</v>
      </c>
      <c r="J7">
        <f t="shared" ca="1" si="2"/>
        <v>215</v>
      </c>
      <c r="L7" t="str">
        <f t="shared" ca="1" si="3"/>
        <v>Game-based/playful learning</v>
      </c>
      <c r="M7" s="2">
        <f t="shared" ca="1" si="4"/>
        <v>8.3720930232558138E-2</v>
      </c>
      <c r="N7" s="2">
        <f t="shared" ca="1" si="5"/>
        <v>0.15813953488372093</v>
      </c>
      <c r="O7" s="2">
        <f t="shared" ca="1" si="6"/>
        <v>0.12558139534883722</v>
      </c>
      <c r="P7" s="2">
        <f t="shared" ca="1" si="7"/>
        <v>-0.12558139534883722</v>
      </c>
      <c r="Q7" s="2">
        <f t="shared" ca="1" si="8"/>
        <v>-0.22790697674418606</v>
      </c>
      <c r="R7" s="2">
        <f t="shared" ca="1" si="9"/>
        <v>-0.24651162790697675</v>
      </c>
      <c r="S7" s="2">
        <f t="shared" ca="1" si="10"/>
        <v>3.255813953488372E-2</v>
      </c>
      <c r="T7" s="8">
        <f t="shared" ca="1" si="11"/>
        <v>0.24186046511627907</v>
      </c>
      <c r="U7" s="8"/>
      <c r="V7" s="2">
        <f t="shared" ca="1" si="12"/>
        <v>0.11453744493392071</v>
      </c>
      <c r="W7" s="2">
        <f t="shared" ca="1" si="12"/>
        <v>0.21585903083700442</v>
      </c>
      <c r="X7" s="2">
        <f t="shared" ca="1" si="12"/>
        <v>9.9118942731277526E-2</v>
      </c>
      <c r="Y7" s="2">
        <f t="shared" ca="1" si="12"/>
        <v>-9.9118942731277526E-2</v>
      </c>
      <c r="Z7" s="2">
        <f t="shared" ca="1" si="12"/>
        <v>-0.21585903083700442</v>
      </c>
      <c r="AA7" s="2">
        <f t="shared" ca="1" si="12"/>
        <v>-0.24229074889867841</v>
      </c>
      <c r="AB7" s="2">
        <f t="shared" ca="1" si="12"/>
        <v>1.3215859030837005E-2</v>
      </c>
      <c r="AC7" s="2">
        <f t="shared" ca="1" si="12"/>
        <v>0.33039647577092512</v>
      </c>
      <c r="AE7" s="8">
        <f t="shared" ca="1" si="13"/>
        <v>-8.8536010654646058E-2</v>
      </c>
      <c r="AF7">
        <f t="shared" ca="1" si="14"/>
        <v>18</v>
      </c>
      <c r="AH7" t="s">
        <v>41</v>
      </c>
      <c r="AI7" s="47">
        <v>2</v>
      </c>
      <c r="AJ7">
        <v>2</v>
      </c>
      <c r="AK7">
        <v>2</v>
      </c>
      <c r="AL7">
        <v>2</v>
      </c>
      <c r="AM7">
        <v>2</v>
      </c>
      <c r="AN7">
        <v>2</v>
      </c>
      <c r="AO7">
        <v>5</v>
      </c>
    </row>
    <row r="8" spans="1:41" x14ac:dyDescent="0.2">
      <c r="A8" s="6" t="s">
        <v>90</v>
      </c>
      <c r="B8" t="str">
        <f t="shared" ca="1" si="0"/>
        <v>3. How important do you expect the following will be for you in the coming year? [Blogs]</v>
      </c>
      <c r="D8">
        <f t="shared" ca="1" si="1"/>
        <v>18</v>
      </c>
      <c r="E8">
        <f t="shared" ca="1" si="1"/>
        <v>49</v>
      </c>
      <c r="F8">
        <f t="shared" ca="1" si="1"/>
        <v>64</v>
      </c>
      <c r="G8">
        <f t="shared" ca="1" si="1"/>
        <v>43</v>
      </c>
      <c r="H8">
        <f t="shared" ca="1" si="1"/>
        <v>40</v>
      </c>
      <c r="I8">
        <f t="shared" ca="1" si="1"/>
        <v>1</v>
      </c>
      <c r="J8">
        <f t="shared" ca="1" si="2"/>
        <v>215</v>
      </c>
      <c r="L8" t="str">
        <f t="shared" ca="1" si="3"/>
        <v>Blogs</v>
      </c>
      <c r="M8" s="2">
        <f t="shared" ca="1" si="4"/>
        <v>8.3720930232558138E-2</v>
      </c>
      <c r="N8" s="2">
        <f t="shared" ca="1" si="5"/>
        <v>0.22790697674418606</v>
      </c>
      <c r="O8" s="2">
        <f t="shared" ca="1" si="6"/>
        <v>0.14883720930232558</v>
      </c>
      <c r="P8" s="2">
        <f t="shared" ca="1" si="7"/>
        <v>-0.14883720930232558</v>
      </c>
      <c r="Q8" s="2">
        <f t="shared" ca="1" si="8"/>
        <v>-0.2</v>
      </c>
      <c r="R8" s="2">
        <f t="shared" ca="1" si="9"/>
        <v>-0.18604651162790697</v>
      </c>
      <c r="S8" s="2">
        <f t="shared" ca="1" si="10"/>
        <v>4.6511627906976744E-3</v>
      </c>
      <c r="T8" s="8">
        <f t="shared" ca="1" si="11"/>
        <v>0.3116279069767442</v>
      </c>
      <c r="U8" s="8"/>
      <c r="V8" s="2">
        <f t="shared" ca="1" si="12"/>
        <v>0.14096916299559473</v>
      </c>
      <c r="W8" s="2">
        <f t="shared" ca="1" si="12"/>
        <v>0.25110132158590309</v>
      </c>
      <c r="X8" s="2">
        <f t="shared" ca="1" si="12"/>
        <v>0.10352422907488987</v>
      </c>
      <c r="Y8" s="2">
        <f t="shared" ca="1" si="12"/>
        <v>-0.10352422907488987</v>
      </c>
      <c r="Z8" s="2">
        <f t="shared" ca="1" si="12"/>
        <v>-0.21585903083700442</v>
      </c>
      <c r="AA8" s="2">
        <f t="shared" ca="1" si="12"/>
        <v>-0.17180616740088106</v>
      </c>
      <c r="AB8" s="2">
        <f t="shared" ca="1" si="12"/>
        <v>1.3215859030837005E-2</v>
      </c>
      <c r="AC8" s="2">
        <f t="shared" ca="1" si="12"/>
        <v>0.39207048458149785</v>
      </c>
      <c r="AE8" s="8">
        <f t="shared" ca="1" si="13"/>
        <v>-8.0442577604753651E-2</v>
      </c>
      <c r="AF8">
        <f t="shared" ca="1" si="14"/>
        <v>17</v>
      </c>
      <c r="AH8" t="s">
        <v>45</v>
      </c>
      <c r="AI8" s="38">
        <v>4</v>
      </c>
      <c r="AJ8" s="38">
        <v>3</v>
      </c>
      <c r="AK8">
        <v>4</v>
      </c>
      <c r="AL8">
        <v>5</v>
      </c>
      <c r="AM8">
        <v>6</v>
      </c>
      <c r="AN8">
        <v>6</v>
      </c>
      <c r="AO8">
        <v>6</v>
      </c>
    </row>
    <row r="9" spans="1:41" x14ac:dyDescent="0.2">
      <c r="A9" s="6" t="s">
        <v>103</v>
      </c>
      <c r="B9" t="str">
        <f t="shared" ca="1" si="0"/>
        <v>3. How important do you expect the following will be for you in the coming year? [Social networking (e.g. Twitter, Facebook, LinkedIn)]</v>
      </c>
      <c r="D9">
        <f t="shared" ca="1" si="1"/>
        <v>34</v>
      </c>
      <c r="E9">
        <f t="shared" ca="1" si="1"/>
        <v>46</v>
      </c>
      <c r="F9">
        <f t="shared" ca="1" si="1"/>
        <v>48</v>
      </c>
      <c r="G9">
        <f t="shared" ca="1" si="1"/>
        <v>41</v>
      </c>
      <c r="H9">
        <f t="shared" ca="1" si="1"/>
        <v>41</v>
      </c>
      <c r="I9">
        <f t="shared" ca="1" si="1"/>
        <v>5</v>
      </c>
      <c r="J9">
        <f t="shared" ca="1" si="2"/>
        <v>215</v>
      </c>
      <c r="L9" t="str">
        <f t="shared" ca="1" si="3"/>
        <v>Social networking (e.g. Twitter, Facebook, LinkedIn)</v>
      </c>
      <c r="M9" s="2">
        <f t="shared" ca="1" si="4"/>
        <v>0.15813953488372093</v>
      </c>
      <c r="N9" s="2">
        <f t="shared" ca="1" si="5"/>
        <v>0.21395348837209302</v>
      </c>
      <c r="O9" s="2">
        <f t="shared" ca="1" si="6"/>
        <v>0.11162790697674418</v>
      </c>
      <c r="P9" s="2">
        <f t="shared" ca="1" si="7"/>
        <v>-0.11162790697674418</v>
      </c>
      <c r="Q9" s="2">
        <f t="shared" ca="1" si="8"/>
        <v>-0.19069767441860466</v>
      </c>
      <c r="R9" s="2">
        <f t="shared" ca="1" si="9"/>
        <v>-0.19069767441860466</v>
      </c>
      <c r="S9" s="2">
        <f t="shared" ca="1" si="10"/>
        <v>2.3255813953488372E-2</v>
      </c>
      <c r="T9" s="8">
        <f t="shared" ca="1" si="11"/>
        <v>0.37209302325581395</v>
      </c>
      <c r="U9" s="8"/>
      <c r="V9" s="2">
        <f t="shared" ca="1" si="12"/>
        <v>0.1762114537444934</v>
      </c>
      <c r="W9" s="2">
        <f t="shared" ca="1" si="12"/>
        <v>0.20704845814977973</v>
      </c>
      <c r="X9" s="2">
        <f t="shared" ca="1" si="12"/>
        <v>0.12555066079295155</v>
      </c>
      <c r="Y9" s="2">
        <f t="shared" ca="1" si="12"/>
        <v>-0.12555066079295155</v>
      </c>
      <c r="Z9" s="2">
        <f t="shared" ca="1" si="12"/>
        <v>-0.1894273127753304</v>
      </c>
      <c r="AA9" s="2">
        <f t="shared" ca="1" si="12"/>
        <v>-0.15859030837004406</v>
      </c>
      <c r="AB9" s="2">
        <f t="shared" ca="1" si="12"/>
        <v>1.7621145374449341E-2</v>
      </c>
      <c r="AC9" s="2">
        <f t="shared" ca="1" si="12"/>
        <v>0.38325991189427311</v>
      </c>
      <c r="AE9" s="8">
        <f t="shared" ca="1" si="13"/>
        <v>-1.116688863845916E-2</v>
      </c>
      <c r="AF9">
        <f t="shared" ca="1" si="14"/>
        <v>16</v>
      </c>
      <c r="AH9" s="6" t="s">
        <v>51</v>
      </c>
      <c r="AI9" s="38">
        <v>9</v>
      </c>
      <c r="AJ9" s="38">
        <v>8</v>
      </c>
      <c r="AK9">
        <v>7</v>
      </c>
      <c r="AL9">
        <v>8</v>
      </c>
      <c r="AM9">
        <v>8</v>
      </c>
      <c r="AN9">
        <v>8</v>
      </c>
      <c r="AO9">
        <v>7</v>
      </c>
    </row>
    <row r="10" spans="1:41" x14ac:dyDescent="0.2">
      <c r="A10" s="6" t="s">
        <v>92</v>
      </c>
      <c r="B10" t="str">
        <f t="shared" ca="1" si="0"/>
        <v>3. How important do you expect the following will be for you in the coming year? [Open Education (Practices, Policy &amp; Resources)]</v>
      </c>
      <c r="D10">
        <f t="shared" ca="1" si="1"/>
        <v>42</v>
      </c>
      <c r="E10">
        <f t="shared" ca="1" si="1"/>
        <v>39</v>
      </c>
      <c r="F10">
        <f t="shared" ca="1" si="1"/>
        <v>51</v>
      </c>
      <c r="G10">
        <f t="shared" ca="1" si="1"/>
        <v>35</v>
      </c>
      <c r="H10">
        <f t="shared" ca="1" si="1"/>
        <v>41</v>
      </c>
      <c r="I10">
        <f t="shared" ca="1" si="1"/>
        <v>7</v>
      </c>
      <c r="J10">
        <f t="shared" ca="1" si="2"/>
        <v>215</v>
      </c>
      <c r="L10" t="str">
        <f t="shared" ca="1" si="3"/>
        <v>Open Education (Practices, Policy &amp; Resources)</v>
      </c>
      <c r="M10" s="2">
        <f t="shared" ca="1" si="4"/>
        <v>0.19534883720930232</v>
      </c>
      <c r="N10" s="2">
        <f t="shared" ca="1" si="5"/>
        <v>0.18139534883720931</v>
      </c>
      <c r="O10" s="2">
        <f t="shared" ca="1" si="6"/>
        <v>0.1186046511627907</v>
      </c>
      <c r="P10" s="2">
        <f t="shared" ca="1" si="7"/>
        <v>-0.1186046511627907</v>
      </c>
      <c r="Q10" s="2">
        <f t="shared" ca="1" si="8"/>
        <v>-0.16279069767441862</v>
      </c>
      <c r="R10" s="2">
        <f t="shared" ca="1" si="9"/>
        <v>-0.19069767441860466</v>
      </c>
      <c r="S10" s="2">
        <f t="shared" ca="1" si="10"/>
        <v>3.255813953488372E-2</v>
      </c>
      <c r="T10" s="8">
        <f t="shared" ca="1" si="11"/>
        <v>0.37674418604651161</v>
      </c>
      <c r="U10" s="8"/>
      <c r="V10" s="2">
        <f t="shared" ca="1" si="12"/>
        <v>0.15418502202643172</v>
      </c>
      <c r="W10" s="2">
        <f t="shared" ca="1" si="12"/>
        <v>0.22026431718061673</v>
      </c>
      <c r="X10" s="2">
        <f t="shared" ca="1" si="12"/>
        <v>0.11894273127753303</v>
      </c>
      <c r="Y10" s="2">
        <f t="shared" ca="1" si="12"/>
        <v>-0.11894273127753303</v>
      </c>
      <c r="Z10" s="2">
        <f t="shared" ca="1" si="12"/>
        <v>-0.18502202643171806</v>
      </c>
      <c r="AA10" s="2">
        <f t="shared" ca="1" si="12"/>
        <v>-0.16740088105726872</v>
      </c>
      <c r="AB10" s="2">
        <f t="shared" ca="1" si="12"/>
        <v>3.5242290748898682E-2</v>
      </c>
      <c r="AC10" s="2">
        <f t="shared" ca="1" si="12"/>
        <v>0.37444933920704848</v>
      </c>
      <c r="AE10" s="8">
        <f t="shared" ca="1" si="13"/>
        <v>2.2948468394631272E-3</v>
      </c>
      <c r="AF10">
        <f t="shared" ca="1" si="14"/>
        <v>15</v>
      </c>
      <c r="AH10" t="s">
        <v>109</v>
      </c>
      <c r="AI10" s="38">
        <v>6</v>
      </c>
      <c r="AJ10" s="38">
        <v>5</v>
      </c>
      <c r="AK10">
        <v>6</v>
      </c>
      <c r="AL10">
        <v>7</v>
      </c>
      <c r="AM10">
        <v>7</v>
      </c>
      <c r="AN10">
        <v>7</v>
      </c>
      <c r="AO10">
        <v>8</v>
      </c>
    </row>
    <row r="11" spans="1:41" x14ac:dyDescent="0.2">
      <c r="A11" s="6" t="s">
        <v>106</v>
      </c>
      <c r="B11" t="str">
        <f t="shared" ca="1" si="0"/>
        <v>3. How important do you expect the following will be for you in the coming year? [ePortfolios]</v>
      </c>
      <c r="D11">
        <f t="shared" ca="1" si="1"/>
        <v>40</v>
      </c>
      <c r="E11">
        <f t="shared" ca="1" si="1"/>
        <v>50</v>
      </c>
      <c r="F11">
        <f t="shared" ca="1" si="1"/>
        <v>48</v>
      </c>
      <c r="G11">
        <f t="shared" ca="1" si="1"/>
        <v>33</v>
      </c>
      <c r="H11">
        <f t="shared" ca="1" si="1"/>
        <v>38</v>
      </c>
      <c r="I11">
        <f t="shared" ca="1" si="1"/>
        <v>6</v>
      </c>
      <c r="J11">
        <f t="shared" ca="1" si="2"/>
        <v>215</v>
      </c>
      <c r="L11" t="str">
        <f t="shared" ca="1" si="3"/>
        <v>ePortfolios</v>
      </c>
      <c r="M11" s="2">
        <f t="shared" ca="1" si="4"/>
        <v>0.18604651162790697</v>
      </c>
      <c r="N11" s="2">
        <f t="shared" ca="1" si="5"/>
        <v>0.23255813953488372</v>
      </c>
      <c r="O11" s="2">
        <f t="shared" ca="1" si="6"/>
        <v>0.11162790697674418</v>
      </c>
      <c r="P11" s="2">
        <f t="shared" ca="1" si="7"/>
        <v>-0.11162790697674418</v>
      </c>
      <c r="Q11" s="2">
        <f t="shared" ca="1" si="8"/>
        <v>-0.15348837209302327</v>
      </c>
      <c r="R11" s="2">
        <f t="shared" ca="1" si="9"/>
        <v>-0.17674418604651163</v>
      </c>
      <c r="S11" s="2">
        <f t="shared" ca="1" si="10"/>
        <v>2.7906976744186046E-2</v>
      </c>
      <c r="T11" s="8">
        <f t="shared" ca="1" si="11"/>
        <v>0.41860465116279066</v>
      </c>
      <c r="U11" s="8"/>
      <c r="V11" s="2">
        <f t="shared" ca="1" si="12"/>
        <v>0.22026431718061673</v>
      </c>
      <c r="W11" s="2">
        <f t="shared" ca="1" si="12"/>
        <v>0.23348017621145375</v>
      </c>
      <c r="X11" s="2">
        <f t="shared" ca="1" si="12"/>
        <v>9.0308370044052858E-2</v>
      </c>
      <c r="Y11" s="2">
        <f t="shared" ca="1" si="12"/>
        <v>-9.0308370044052858E-2</v>
      </c>
      <c r="Z11" s="2">
        <f t="shared" ca="1" si="12"/>
        <v>-0.14096916299559473</v>
      </c>
      <c r="AA11" s="2">
        <f t="shared" ca="1" si="12"/>
        <v>-0.1894273127753304</v>
      </c>
      <c r="AB11" s="2">
        <f t="shared" ca="1" si="12"/>
        <v>3.5242290748898682E-2</v>
      </c>
      <c r="AC11" s="2">
        <f t="shared" ca="1" si="12"/>
        <v>0.45374449339207046</v>
      </c>
      <c r="AE11" s="8">
        <f t="shared" ca="1" si="13"/>
        <v>-3.5139842229279794E-2</v>
      </c>
      <c r="AF11">
        <f t="shared" ca="1" si="14"/>
        <v>14</v>
      </c>
      <c r="AH11" t="s">
        <v>44</v>
      </c>
      <c r="AI11" s="38">
        <v>14</v>
      </c>
      <c r="AJ11" s="38">
        <v>15</v>
      </c>
      <c r="AK11">
        <v>15</v>
      </c>
      <c r="AL11">
        <v>15</v>
      </c>
      <c r="AM11">
        <v>11</v>
      </c>
      <c r="AN11">
        <v>9</v>
      </c>
      <c r="AO11">
        <v>9</v>
      </c>
    </row>
    <row r="12" spans="1:41" x14ac:dyDescent="0.2">
      <c r="A12" s="6" t="s">
        <v>101</v>
      </c>
      <c r="B12" t="str">
        <f t="shared" ca="1" si="0"/>
        <v>3. How important do you expect the following will be for you in the coming year? [Digital repositories]</v>
      </c>
      <c r="D12">
        <f t="shared" ca="1" si="1"/>
        <v>40</v>
      </c>
      <c r="E12">
        <f t="shared" ca="1" si="1"/>
        <v>51</v>
      </c>
      <c r="F12">
        <f t="shared" ca="1" si="1"/>
        <v>52</v>
      </c>
      <c r="G12">
        <f t="shared" ca="1" si="1"/>
        <v>31</v>
      </c>
      <c r="H12">
        <f t="shared" ca="1" si="1"/>
        <v>37</v>
      </c>
      <c r="I12">
        <f t="shared" ca="1" si="1"/>
        <v>4</v>
      </c>
      <c r="J12">
        <f t="shared" ca="1" si="2"/>
        <v>215</v>
      </c>
      <c r="L12" t="str">
        <f t="shared" ca="1" si="3"/>
        <v>Digital repositories</v>
      </c>
      <c r="M12" s="2">
        <f t="shared" ca="1" si="4"/>
        <v>0.18604651162790697</v>
      </c>
      <c r="N12" s="2">
        <f t="shared" ca="1" si="5"/>
        <v>0.23720930232558141</v>
      </c>
      <c r="O12" s="2">
        <f t="shared" ca="1" si="6"/>
        <v>0.12093023255813953</v>
      </c>
      <c r="P12" s="2">
        <f t="shared" ca="1" si="7"/>
        <v>-0.12093023255813953</v>
      </c>
      <c r="Q12" s="2">
        <f t="shared" ca="1" si="8"/>
        <v>-0.14418604651162792</v>
      </c>
      <c r="R12" s="2">
        <f t="shared" ca="1" si="9"/>
        <v>-0.17209302325581396</v>
      </c>
      <c r="S12" s="2">
        <f t="shared" ca="1" si="10"/>
        <v>1.8604651162790697E-2</v>
      </c>
      <c r="T12" s="8">
        <f t="shared" ca="1" si="11"/>
        <v>0.42325581395348838</v>
      </c>
      <c r="U12" s="8"/>
      <c r="V12" s="2">
        <f t="shared" ca="1" si="12"/>
        <v>0.13656387665198239</v>
      </c>
      <c r="W12" s="2">
        <f t="shared" ca="1" si="12"/>
        <v>0.21585903083700442</v>
      </c>
      <c r="X12" s="2">
        <f t="shared" ca="1" si="12"/>
        <v>0.11894273127753303</v>
      </c>
      <c r="Y12" s="2">
        <f t="shared" ca="1" si="12"/>
        <v>-0.11894273127753303</v>
      </c>
      <c r="Z12" s="2">
        <f t="shared" ca="1" si="12"/>
        <v>-0.18061674008810572</v>
      </c>
      <c r="AA12" s="2">
        <f t="shared" ca="1" si="12"/>
        <v>-0.1894273127753304</v>
      </c>
      <c r="AB12" s="2">
        <f t="shared" ca="1" si="12"/>
        <v>3.9647577092511016E-2</v>
      </c>
      <c r="AC12" s="2">
        <f t="shared" ca="1" si="12"/>
        <v>0.3524229074889868</v>
      </c>
      <c r="AE12" s="8">
        <f t="shared" ca="1" si="13"/>
        <v>7.0832906464501577E-2</v>
      </c>
      <c r="AF12">
        <f t="shared" ca="1" si="14"/>
        <v>13</v>
      </c>
      <c r="AH12" t="s">
        <v>108</v>
      </c>
      <c r="AI12" s="2"/>
      <c r="AJ12" s="38"/>
      <c r="AK12">
        <v>10</v>
      </c>
      <c r="AL12">
        <v>10</v>
      </c>
      <c r="AM12">
        <v>9</v>
      </c>
      <c r="AN12">
        <v>10</v>
      </c>
      <c r="AO12">
        <v>10</v>
      </c>
    </row>
    <row r="13" spans="1:41" x14ac:dyDescent="0.2">
      <c r="A13" s="6" t="s">
        <v>104</v>
      </c>
      <c r="B13" t="str">
        <f t="shared" ca="1" si="0"/>
        <v>3. How important do you expect the following will be for you in the coming year? [Bring Your Own Device (BYOD)]</v>
      </c>
      <c r="D13">
        <f t="shared" ref="D13:I24" ca="1" si="15">COUNTIF(INDIRECT($A$1&amp;$A13&amp;":"&amp;$A13),D$2)</f>
        <v>57</v>
      </c>
      <c r="E13">
        <f t="shared" ca="1" si="15"/>
        <v>35</v>
      </c>
      <c r="F13">
        <f t="shared" ca="1" si="15"/>
        <v>36</v>
      </c>
      <c r="G13">
        <f t="shared" ca="1" si="15"/>
        <v>26</v>
      </c>
      <c r="H13">
        <f t="shared" ca="1" si="15"/>
        <v>50</v>
      </c>
      <c r="I13">
        <f t="shared" ca="1" si="15"/>
        <v>11</v>
      </c>
      <c r="J13">
        <f t="shared" ca="1" si="2"/>
        <v>215</v>
      </c>
      <c r="L13" t="str">
        <f t="shared" ca="1" si="3"/>
        <v>Bring Your Own Device (BYOD)</v>
      </c>
      <c r="M13" s="2">
        <f t="shared" ca="1" si="4"/>
        <v>0.26511627906976742</v>
      </c>
      <c r="N13" s="2">
        <f t="shared" ca="1" si="5"/>
        <v>0.16279069767441862</v>
      </c>
      <c r="O13" s="2">
        <f t="shared" ca="1" si="6"/>
        <v>8.3720930232558138E-2</v>
      </c>
      <c r="P13" s="2">
        <f t="shared" ca="1" si="7"/>
        <v>-8.3720930232558138E-2</v>
      </c>
      <c r="Q13" s="2">
        <f t="shared" ca="1" si="8"/>
        <v>-0.12093023255813953</v>
      </c>
      <c r="R13" s="2">
        <f t="shared" ca="1" si="9"/>
        <v>-0.23255813953488372</v>
      </c>
      <c r="S13" s="2">
        <f t="shared" ca="1" si="10"/>
        <v>5.1162790697674418E-2</v>
      </c>
      <c r="T13" s="8">
        <f t="shared" ca="1" si="11"/>
        <v>0.42790697674418604</v>
      </c>
      <c r="U13" s="8"/>
      <c r="V13" s="2">
        <f t="shared" ref="V13:AC24" ca="1" si="16">IFERROR(VLOOKUP($L13,$L$29:$T$50,COLUMN()-20,FALSE),"")</f>
        <v>0.12334801762114538</v>
      </c>
      <c r="W13" s="2">
        <f t="shared" ca="1" si="16"/>
        <v>0.16299559471365638</v>
      </c>
      <c r="X13" s="2">
        <f t="shared" ca="1" si="16"/>
        <v>9.9118942731277526E-2</v>
      </c>
      <c r="Y13" s="2">
        <f t="shared" ca="1" si="16"/>
        <v>-9.9118942731277526E-2</v>
      </c>
      <c r="Z13" s="2">
        <f t="shared" ca="1" si="16"/>
        <v>-0.19823788546255505</v>
      </c>
      <c r="AA13" s="2">
        <f t="shared" ca="1" si="16"/>
        <v>-0.2687224669603524</v>
      </c>
      <c r="AB13" s="2">
        <f t="shared" ca="1" si="16"/>
        <v>4.8458149779735685E-2</v>
      </c>
      <c r="AC13" s="2">
        <f t="shared" ca="1" si="16"/>
        <v>0.28634361233480177</v>
      </c>
      <c r="AE13" s="8">
        <f t="shared" ca="1" si="13"/>
        <v>0.14156336440938427</v>
      </c>
      <c r="AF13">
        <f t="shared" ca="1" si="14"/>
        <v>12</v>
      </c>
      <c r="AH13" t="s">
        <v>119</v>
      </c>
      <c r="AL13">
        <v>16</v>
      </c>
      <c r="AM13">
        <v>12</v>
      </c>
      <c r="AN13">
        <v>12</v>
      </c>
      <c r="AO13">
        <v>11</v>
      </c>
    </row>
    <row r="14" spans="1:41" x14ac:dyDescent="0.2">
      <c r="A14" s="6" t="s">
        <v>100</v>
      </c>
      <c r="B14" t="str">
        <f t="shared" ca="1" si="0"/>
        <v>3. How important do you expect the following will be for you in the coming year? [Learning Space Design]</v>
      </c>
      <c r="D14">
        <f t="shared" ca="1" si="15"/>
        <v>56</v>
      </c>
      <c r="E14">
        <f t="shared" ca="1" si="15"/>
        <v>48</v>
      </c>
      <c r="F14">
        <f t="shared" ca="1" si="15"/>
        <v>25</v>
      </c>
      <c r="G14">
        <f t="shared" ca="1" si="15"/>
        <v>30</v>
      </c>
      <c r="H14">
        <f t="shared" ca="1" si="15"/>
        <v>47</v>
      </c>
      <c r="I14">
        <f t="shared" ca="1" si="15"/>
        <v>9</v>
      </c>
      <c r="J14">
        <f t="shared" ca="1" si="2"/>
        <v>215</v>
      </c>
      <c r="L14" t="str">
        <f t="shared" ca="1" si="3"/>
        <v>Learning Space Design</v>
      </c>
      <c r="M14" s="2">
        <f t="shared" ca="1" si="4"/>
        <v>0.26046511627906976</v>
      </c>
      <c r="N14" s="2">
        <f t="shared" ca="1" si="5"/>
        <v>0.22325581395348837</v>
      </c>
      <c r="O14" s="2">
        <f t="shared" ca="1" si="6"/>
        <v>5.8139534883720929E-2</v>
      </c>
      <c r="P14" s="2">
        <f t="shared" ca="1" si="7"/>
        <v>-5.8139534883720929E-2</v>
      </c>
      <c r="Q14" s="2">
        <f t="shared" ca="1" si="8"/>
        <v>-0.13953488372093023</v>
      </c>
      <c r="R14" s="2">
        <f t="shared" ca="1" si="9"/>
        <v>-0.21860465116279071</v>
      </c>
      <c r="S14" s="2">
        <f t="shared" ca="1" si="10"/>
        <v>4.1860465116279069E-2</v>
      </c>
      <c r="T14" s="8">
        <f t="shared" ca="1" si="11"/>
        <v>0.48372093023255813</v>
      </c>
      <c r="U14" s="8"/>
      <c r="V14" s="2">
        <f t="shared" ca="1" si="16"/>
        <v>0.22907488986784141</v>
      </c>
      <c r="W14" s="2">
        <f t="shared" ca="1" si="16"/>
        <v>0.1894273127753304</v>
      </c>
      <c r="X14" s="2">
        <f t="shared" ca="1" si="16"/>
        <v>9.9118942731277526E-2</v>
      </c>
      <c r="Y14" s="2">
        <f t="shared" ca="1" si="16"/>
        <v>-9.9118942731277526E-2</v>
      </c>
      <c r="Z14" s="2">
        <f t="shared" ca="1" si="16"/>
        <v>-0.16740088105726872</v>
      </c>
      <c r="AA14" s="2">
        <f t="shared" ca="1" si="16"/>
        <v>-0.17180616740088106</v>
      </c>
      <c r="AB14" s="2">
        <f t="shared" ca="1" si="16"/>
        <v>4.405286343612335E-2</v>
      </c>
      <c r="AC14" s="2">
        <f t="shared" ca="1" si="16"/>
        <v>0.41850220264317184</v>
      </c>
      <c r="AE14" s="8">
        <f t="shared" ca="1" si="13"/>
        <v>6.5218727589386294E-2</v>
      </c>
      <c r="AF14">
        <f t="shared" ca="1" si="14"/>
        <v>11</v>
      </c>
      <c r="AH14" t="s">
        <v>107</v>
      </c>
      <c r="AJ14">
        <v>11</v>
      </c>
      <c r="AK14">
        <v>11</v>
      </c>
      <c r="AL14">
        <v>12</v>
      </c>
      <c r="AM14">
        <v>15</v>
      </c>
      <c r="AN14">
        <v>18</v>
      </c>
      <c r="AO14">
        <v>12</v>
      </c>
    </row>
    <row r="15" spans="1:41" x14ac:dyDescent="0.2">
      <c r="A15" s="6" t="s">
        <v>87</v>
      </c>
      <c r="B15" t="str">
        <f t="shared" ca="1" si="0"/>
        <v>3. How important do you expect the following will be for you in the coming year? [Plagiarism detection]</v>
      </c>
      <c r="D15">
        <f t="shared" ca="1" si="15"/>
        <v>46</v>
      </c>
      <c r="E15">
        <f t="shared" ca="1" si="15"/>
        <v>61</v>
      </c>
      <c r="F15">
        <f t="shared" ca="1" si="15"/>
        <v>47</v>
      </c>
      <c r="G15">
        <f t="shared" ca="1" si="15"/>
        <v>25</v>
      </c>
      <c r="H15">
        <f t="shared" ca="1" si="15"/>
        <v>30</v>
      </c>
      <c r="I15">
        <f t="shared" ca="1" si="15"/>
        <v>6</v>
      </c>
      <c r="J15">
        <f t="shared" ca="1" si="2"/>
        <v>215</v>
      </c>
      <c r="L15" t="str">
        <f t="shared" ca="1" si="3"/>
        <v>Plagiarism detection</v>
      </c>
      <c r="M15" s="2">
        <f t="shared" ca="1" si="4"/>
        <v>0.21395348837209302</v>
      </c>
      <c r="N15" s="2">
        <f t="shared" ca="1" si="5"/>
        <v>0.28372093023255812</v>
      </c>
      <c r="O15" s="2">
        <f t="shared" ca="1" si="6"/>
        <v>0.10930232558139535</v>
      </c>
      <c r="P15" s="2">
        <f t="shared" ca="1" si="7"/>
        <v>-0.10930232558139535</v>
      </c>
      <c r="Q15" s="2">
        <f t="shared" ca="1" si="8"/>
        <v>-0.11627906976744186</v>
      </c>
      <c r="R15" s="2">
        <f t="shared" ca="1" si="9"/>
        <v>-0.13953488372093023</v>
      </c>
      <c r="S15" s="2">
        <f t="shared" ca="1" si="10"/>
        <v>2.7906976744186046E-2</v>
      </c>
      <c r="T15" s="8">
        <f t="shared" ca="1" si="11"/>
        <v>0.49767441860465111</v>
      </c>
      <c r="U15" s="8"/>
      <c r="V15" s="2">
        <f t="shared" ca="1" si="16"/>
        <v>0.28634361233480177</v>
      </c>
      <c r="W15" s="2">
        <f t="shared" ca="1" si="16"/>
        <v>0.24229074889867841</v>
      </c>
      <c r="X15" s="2">
        <f t="shared" ca="1" si="16"/>
        <v>8.1497797356828189E-2</v>
      </c>
      <c r="Y15" s="2">
        <f t="shared" ca="1" si="16"/>
        <v>-8.1497797356828189E-2</v>
      </c>
      <c r="Z15" s="2">
        <f t="shared" ca="1" si="16"/>
        <v>-9.6916299559471369E-2</v>
      </c>
      <c r="AA15" s="2">
        <f t="shared" ca="1" si="16"/>
        <v>-0.18502202643171806</v>
      </c>
      <c r="AB15" s="2">
        <f t="shared" ca="1" si="16"/>
        <v>2.643171806167401E-2</v>
      </c>
      <c r="AC15" s="2">
        <f t="shared" ca="1" si="16"/>
        <v>0.52863436123348018</v>
      </c>
      <c r="AE15" s="8">
        <f t="shared" ca="1" si="13"/>
        <v>-3.0959942628829062E-2</v>
      </c>
      <c r="AF15">
        <f t="shared" ca="1" si="14"/>
        <v>10</v>
      </c>
      <c r="AH15" t="s">
        <v>52</v>
      </c>
      <c r="AI15" s="38">
        <v>11</v>
      </c>
      <c r="AJ15" s="38">
        <v>12</v>
      </c>
      <c r="AK15">
        <v>13</v>
      </c>
      <c r="AL15">
        <v>13</v>
      </c>
      <c r="AM15">
        <v>14</v>
      </c>
      <c r="AN15">
        <v>16</v>
      </c>
      <c r="AO15">
        <v>13</v>
      </c>
    </row>
    <row r="16" spans="1:41" x14ac:dyDescent="0.2">
      <c r="A16" s="6" t="s">
        <v>97</v>
      </c>
      <c r="B16" t="str">
        <f t="shared" ca="1" si="0"/>
        <v>3. How important do you expect the following will be for you in the coming year? [Assistive technologies]</v>
      </c>
      <c r="D16">
        <f t="shared" ca="1" si="15"/>
        <v>53</v>
      </c>
      <c r="E16">
        <f t="shared" ca="1" si="15"/>
        <v>62</v>
      </c>
      <c r="F16">
        <f t="shared" ca="1" si="15"/>
        <v>53</v>
      </c>
      <c r="G16">
        <f t="shared" ca="1" si="15"/>
        <v>20</v>
      </c>
      <c r="H16">
        <f t="shared" ca="1" si="15"/>
        <v>12</v>
      </c>
      <c r="I16">
        <f t="shared" ca="1" si="15"/>
        <v>15</v>
      </c>
      <c r="J16">
        <f t="shared" ca="1" si="2"/>
        <v>215</v>
      </c>
      <c r="L16" t="str">
        <f t="shared" ca="1" si="3"/>
        <v>Assistive technologies</v>
      </c>
      <c r="M16" s="2">
        <f t="shared" ca="1" si="4"/>
        <v>0.24651162790697675</v>
      </c>
      <c r="N16" s="2">
        <f t="shared" ca="1" si="5"/>
        <v>0.28837209302325584</v>
      </c>
      <c r="O16" s="2">
        <f t="shared" ca="1" si="6"/>
        <v>0.12325581395348838</v>
      </c>
      <c r="P16" s="2">
        <f t="shared" ca="1" si="7"/>
        <v>-0.12325581395348838</v>
      </c>
      <c r="Q16" s="2">
        <f t="shared" ca="1" si="8"/>
        <v>-9.3023255813953487E-2</v>
      </c>
      <c r="R16" s="2">
        <f t="shared" ca="1" si="9"/>
        <v>-5.5813953488372092E-2</v>
      </c>
      <c r="S16" s="2">
        <f t="shared" ca="1" si="10"/>
        <v>6.9767441860465115E-2</v>
      </c>
      <c r="T16" s="8">
        <f t="shared" ca="1" si="11"/>
        <v>0.53488372093023262</v>
      </c>
      <c r="U16" s="8"/>
      <c r="V16" s="2">
        <f t="shared" ca="1" si="16"/>
        <v>0.25550660792951541</v>
      </c>
      <c r="W16" s="2">
        <f t="shared" ca="1" si="16"/>
        <v>0.29074889867841408</v>
      </c>
      <c r="X16" s="2">
        <f t="shared" ca="1" si="16"/>
        <v>0.10352422907488987</v>
      </c>
      <c r="Y16" s="2">
        <f t="shared" ca="1" si="16"/>
        <v>-0.10352422907488987</v>
      </c>
      <c r="Z16" s="2">
        <f t="shared" ca="1" si="16"/>
        <v>-0.14977973568281938</v>
      </c>
      <c r="AA16" s="2">
        <f t="shared" ca="1" si="16"/>
        <v>-6.6079295154185022E-2</v>
      </c>
      <c r="AB16" s="2">
        <f t="shared" ca="1" si="16"/>
        <v>3.0837004405286344E-2</v>
      </c>
      <c r="AC16" s="2">
        <f t="shared" ca="1" si="16"/>
        <v>0.54625550660792954</v>
      </c>
      <c r="AE16" s="8">
        <f t="shared" ca="1" si="13"/>
        <v>-1.1371785677696922E-2</v>
      </c>
      <c r="AF16">
        <f t="shared" ca="1" si="14"/>
        <v>9</v>
      </c>
      <c r="AH16" t="s">
        <v>48</v>
      </c>
      <c r="AI16" s="38">
        <v>10</v>
      </c>
      <c r="AJ16" s="38">
        <v>10</v>
      </c>
      <c r="AK16">
        <v>9</v>
      </c>
      <c r="AL16">
        <v>11</v>
      </c>
      <c r="AM16">
        <v>10</v>
      </c>
      <c r="AN16">
        <v>11</v>
      </c>
      <c r="AO16">
        <v>14</v>
      </c>
    </row>
    <row r="17" spans="1:41" x14ac:dyDescent="0.2">
      <c r="A17" s="6" t="s">
        <v>98</v>
      </c>
      <c r="B17" t="str">
        <f t="shared" ca="1" si="0"/>
        <v>3. How important do you expect the following will be for you in the coming year? [Data and Analytics (incl. Learning Analytics)]</v>
      </c>
      <c r="D17">
        <f t="shared" ca="1" si="15"/>
        <v>67</v>
      </c>
      <c r="E17">
        <f t="shared" ca="1" si="15"/>
        <v>72</v>
      </c>
      <c r="F17">
        <f t="shared" ca="1" si="15"/>
        <v>38</v>
      </c>
      <c r="G17">
        <f t="shared" ca="1" si="15"/>
        <v>16</v>
      </c>
      <c r="H17">
        <f t="shared" ca="1" si="15"/>
        <v>19</v>
      </c>
      <c r="I17">
        <f t="shared" ca="1" si="15"/>
        <v>3</v>
      </c>
      <c r="J17">
        <f t="shared" ca="1" si="2"/>
        <v>215</v>
      </c>
      <c r="L17" t="str">
        <f t="shared" ca="1" si="3"/>
        <v>Data and Analytics (incl. Learning Analytics)</v>
      </c>
      <c r="M17" s="2">
        <f t="shared" ca="1" si="4"/>
        <v>0.3116279069767442</v>
      </c>
      <c r="N17" s="2">
        <f t="shared" ca="1" si="5"/>
        <v>0.33488372093023255</v>
      </c>
      <c r="O17" s="2">
        <f t="shared" ca="1" si="6"/>
        <v>8.8372093023255813E-2</v>
      </c>
      <c r="P17" s="2">
        <f t="shared" ca="1" si="7"/>
        <v>-8.8372093023255813E-2</v>
      </c>
      <c r="Q17" s="2">
        <f t="shared" ca="1" si="8"/>
        <v>-7.441860465116279E-2</v>
      </c>
      <c r="R17" s="2">
        <f t="shared" ca="1" si="9"/>
        <v>-8.8372093023255813E-2</v>
      </c>
      <c r="S17" s="2">
        <f t="shared" ca="1" si="10"/>
        <v>1.3953488372093023E-2</v>
      </c>
      <c r="T17" s="8">
        <f t="shared" ca="1" si="11"/>
        <v>0.64651162790697669</v>
      </c>
      <c r="U17" s="8"/>
      <c r="V17" s="2">
        <f t="shared" ca="1" si="16"/>
        <v>0.30396475770925108</v>
      </c>
      <c r="W17" s="2">
        <f t="shared" ca="1" si="16"/>
        <v>0.29074889867841408</v>
      </c>
      <c r="X17" s="2">
        <f t="shared" ca="1" si="16"/>
        <v>0.10352422907488987</v>
      </c>
      <c r="Y17" s="2">
        <f t="shared" ca="1" si="16"/>
        <v>-0.10352422907488987</v>
      </c>
      <c r="Z17" s="2">
        <f t="shared" ca="1" si="16"/>
        <v>-0.10572687224669604</v>
      </c>
      <c r="AA17" s="2">
        <f t="shared" ca="1" si="16"/>
        <v>-6.1674008810572688E-2</v>
      </c>
      <c r="AB17" s="2">
        <f t="shared" ca="1" si="16"/>
        <v>3.0837004405286344E-2</v>
      </c>
      <c r="AC17" s="2">
        <f t="shared" ca="1" si="16"/>
        <v>0.59471365638766516</v>
      </c>
      <c r="AE17" s="8">
        <f t="shared" ca="1" si="13"/>
        <v>5.1797971519311536E-2</v>
      </c>
      <c r="AF17">
        <f t="shared" ca="1" si="14"/>
        <v>8</v>
      </c>
      <c r="AH17" t="s">
        <v>49</v>
      </c>
      <c r="AI17" s="38">
        <v>8</v>
      </c>
      <c r="AJ17" s="38">
        <v>13</v>
      </c>
      <c r="AK17">
        <v>12</v>
      </c>
      <c r="AL17">
        <v>17</v>
      </c>
      <c r="AM17">
        <v>16</v>
      </c>
      <c r="AN17">
        <v>15</v>
      </c>
      <c r="AO17">
        <v>15</v>
      </c>
    </row>
    <row r="18" spans="1:41" x14ac:dyDescent="0.2">
      <c r="A18" s="6" t="s">
        <v>88</v>
      </c>
      <c r="B18" t="str">
        <f t="shared" ca="1" si="0"/>
        <v>3. How important do you expect the following will be for you in the coming year? [Lecture capture tools]</v>
      </c>
      <c r="D18">
        <f t="shared" ca="1" si="15"/>
        <v>112</v>
      </c>
      <c r="E18">
        <f t="shared" ca="1" si="15"/>
        <v>33</v>
      </c>
      <c r="F18">
        <f t="shared" ca="1" si="15"/>
        <v>26</v>
      </c>
      <c r="G18">
        <f t="shared" ca="1" si="15"/>
        <v>18</v>
      </c>
      <c r="H18">
        <f t="shared" ca="1" si="15"/>
        <v>21</v>
      </c>
      <c r="I18">
        <f t="shared" ca="1" si="15"/>
        <v>5</v>
      </c>
      <c r="J18">
        <f t="shared" ca="1" si="2"/>
        <v>215</v>
      </c>
      <c r="L18" t="str">
        <f t="shared" ca="1" si="3"/>
        <v>Lecture capture tools</v>
      </c>
      <c r="M18" s="2">
        <f t="shared" ca="1" si="4"/>
        <v>0.52093023255813953</v>
      </c>
      <c r="N18" s="2">
        <f t="shared" ca="1" si="5"/>
        <v>0.15348837209302327</v>
      </c>
      <c r="O18" s="2">
        <f t="shared" ca="1" si="6"/>
        <v>6.0465116279069767E-2</v>
      </c>
      <c r="P18" s="2">
        <f t="shared" ca="1" si="7"/>
        <v>-6.0465116279069767E-2</v>
      </c>
      <c r="Q18" s="2">
        <f t="shared" ca="1" si="8"/>
        <v>-8.3720930232558138E-2</v>
      </c>
      <c r="R18" s="2">
        <f t="shared" ca="1" si="9"/>
        <v>-9.7674418604651161E-2</v>
      </c>
      <c r="S18" s="2">
        <f t="shared" ca="1" si="10"/>
        <v>2.3255813953488372E-2</v>
      </c>
      <c r="T18" s="8">
        <f t="shared" ca="1" si="11"/>
        <v>0.67441860465116277</v>
      </c>
      <c r="U18" s="8"/>
      <c r="V18" s="2">
        <f t="shared" ca="1" si="16"/>
        <v>0.28634361233480177</v>
      </c>
      <c r="W18" s="2">
        <f t="shared" ca="1" si="16"/>
        <v>0.28193832599118945</v>
      </c>
      <c r="X18" s="2">
        <f t="shared" ca="1" si="16"/>
        <v>8.590308370044053E-2</v>
      </c>
      <c r="Y18" s="2">
        <f t="shared" ca="1" si="16"/>
        <v>-8.590308370044053E-2</v>
      </c>
      <c r="Z18" s="2">
        <f t="shared" ca="1" si="16"/>
        <v>-8.8105726872246701E-2</v>
      </c>
      <c r="AA18" s="2">
        <f t="shared" ca="1" si="16"/>
        <v>-0.13656387665198239</v>
      </c>
      <c r="AB18" s="2">
        <f t="shared" ca="1" si="16"/>
        <v>3.5242290748898682E-2</v>
      </c>
      <c r="AC18" s="2">
        <f t="shared" ca="1" si="16"/>
        <v>0.56828193832599116</v>
      </c>
      <c r="AE18" s="8">
        <f t="shared" ca="1" si="13"/>
        <v>0.1061366663251716</v>
      </c>
      <c r="AF18">
        <f t="shared" ca="1" si="14"/>
        <v>7</v>
      </c>
      <c r="AH18" t="s">
        <v>4451</v>
      </c>
      <c r="AI18" s="38">
        <v>5</v>
      </c>
      <c r="AJ18" s="38">
        <v>7</v>
      </c>
      <c r="AK18">
        <v>8</v>
      </c>
      <c r="AL18">
        <v>9</v>
      </c>
      <c r="AM18">
        <v>13</v>
      </c>
      <c r="AN18">
        <v>14</v>
      </c>
      <c r="AO18">
        <v>16</v>
      </c>
    </row>
    <row r="19" spans="1:41" x14ac:dyDescent="0.2">
      <c r="A19" s="6" t="s">
        <v>94</v>
      </c>
      <c r="B19" t="str">
        <f t="shared" ca="1" si="0"/>
        <v>3. How important do you expect the following will be for you in the coming year? [Media production (e.g. podcasting, video interviews)]</v>
      </c>
      <c r="D19">
        <f t="shared" ca="1" si="15"/>
        <v>94</v>
      </c>
      <c r="E19">
        <f t="shared" ca="1" si="15"/>
        <v>61</v>
      </c>
      <c r="F19">
        <f t="shared" ca="1" si="15"/>
        <v>35</v>
      </c>
      <c r="G19">
        <f t="shared" ca="1" si="15"/>
        <v>10</v>
      </c>
      <c r="H19">
        <f t="shared" ca="1" si="15"/>
        <v>13</v>
      </c>
      <c r="I19">
        <f t="shared" ca="1" si="15"/>
        <v>2</v>
      </c>
      <c r="J19">
        <f t="shared" ca="1" si="2"/>
        <v>215</v>
      </c>
      <c r="L19" t="str">
        <f t="shared" ca="1" si="3"/>
        <v>Media production (e.g. podcasting, video interviews)</v>
      </c>
      <c r="M19" s="2">
        <f t="shared" ca="1" si="4"/>
        <v>0.43720930232558142</v>
      </c>
      <c r="N19" s="2">
        <f t="shared" ca="1" si="5"/>
        <v>0.28372093023255812</v>
      </c>
      <c r="O19" s="2">
        <f t="shared" ca="1" si="6"/>
        <v>8.1395348837209308E-2</v>
      </c>
      <c r="P19" s="2">
        <f t="shared" ca="1" si="7"/>
        <v>-8.1395348837209308E-2</v>
      </c>
      <c r="Q19" s="2">
        <f t="shared" ca="1" si="8"/>
        <v>-4.6511627906976744E-2</v>
      </c>
      <c r="R19" s="2">
        <f t="shared" ca="1" si="9"/>
        <v>-6.0465116279069767E-2</v>
      </c>
      <c r="S19" s="2">
        <f t="shared" ca="1" si="10"/>
        <v>9.3023255813953487E-3</v>
      </c>
      <c r="T19" s="8">
        <f t="shared" ca="1" si="11"/>
        <v>0.72093023255813948</v>
      </c>
      <c r="U19" s="8"/>
      <c r="V19" s="2">
        <f t="shared" ca="1" si="16"/>
        <v>0.33039647577092512</v>
      </c>
      <c r="W19" s="2">
        <f t="shared" ca="1" si="16"/>
        <v>0.28634361233480177</v>
      </c>
      <c r="X19" s="2">
        <f t="shared" ca="1" si="16"/>
        <v>9.4713656387665199E-2</v>
      </c>
      <c r="Y19" s="2">
        <f t="shared" ca="1" si="16"/>
        <v>-9.4713656387665199E-2</v>
      </c>
      <c r="Z19" s="2">
        <f t="shared" ca="1" si="16"/>
        <v>-0.11013215859030837</v>
      </c>
      <c r="AA19" s="2">
        <f t="shared" ca="1" si="16"/>
        <v>-7.0484581497797363E-2</v>
      </c>
      <c r="AB19" s="2">
        <f t="shared" ca="1" si="16"/>
        <v>1.3215859030837005E-2</v>
      </c>
      <c r="AC19" s="2">
        <f t="shared" ca="1" si="16"/>
        <v>0.61674008810572689</v>
      </c>
      <c r="AE19" s="8">
        <f t="shared" ca="1" si="13"/>
        <v>0.10419014445241259</v>
      </c>
      <c r="AF19">
        <f t="shared" ca="1" si="14"/>
        <v>6</v>
      </c>
      <c r="AH19" t="s">
        <v>50</v>
      </c>
      <c r="AI19" s="38">
        <v>12</v>
      </c>
      <c r="AJ19" s="38">
        <v>9</v>
      </c>
      <c r="AK19">
        <v>14</v>
      </c>
      <c r="AL19">
        <v>14</v>
      </c>
      <c r="AM19">
        <v>17</v>
      </c>
      <c r="AN19">
        <v>13</v>
      </c>
      <c r="AO19">
        <v>17</v>
      </c>
    </row>
    <row r="20" spans="1:41" x14ac:dyDescent="0.2">
      <c r="A20" s="6" t="s">
        <v>96</v>
      </c>
      <c r="B20" t="str">
        <f t="shared" ca="1" si="0"/>
        <v>3. How important do you expect the following will be for you in the coming year? [Electronic assessment, submission &amp; feedback tools]</v>
      </c>
      <c r="D20">
        <f t="shared" ca="1" si="15"/>
        <v>138</v>
      </c>
      <c r="E20">
        <f t="shared" ca="1" si="15"/>
        <v>38</v>
      </c>
      <c r="F20">
        <f t="shared" ca="1" si="15"/>
        <v>17</v>
      </c>
      <c r="G20">
        <f t="shared" ca="1" si="15"/>
        <v>7</v>
      </c>
      <c r="H20">
        <f t="shared" ca="1" si="15"/>
        <v>12</v>
      </c>
      <c r="I20">
        <f t="shared" ca="1" si="15"/>
        <v>3</v>
      </c>
      <c r="J20">
        <f t="shared" ca="1" si="2"/>
        <v>215</v>
      </c>
      <c r="L20" t="str">
        <f t="shared" ca="1" si="3"/>
        <v>Electronic assessment, submission &amp; feedback tools</v>
      </c>
      <c r="M20" s="2">
        <f t="shared" ca="1" si="4"/>
        <v>0.64186046511627903</v>
      </c>
      <c r="N20" s="2">
        <f t="shared" ca="1" si="5"/>
        <v>0.17674418604651163</v>
      </c>
      <c r="O20" s="2">
        <f t="shared" ca="1" si="6"/>
        <v>3.9534883720930232E-2</v>
      </c>
      <c r="P20" s="2">
        <f t="shared" ca="1" si="7"/>
        <v>-3.9534883720930232E-2</v>
      </c>
      <c r="Q20" s="2">
        <f t="shared" ca="1" si="8"/>
        <v>-3.255813953488372E-2</v>
      </c>
      <c r="R20" s="2">
        <f t="shared" ca="1" si="9"/>
        <v>-5.5813953488372092E-2</v>
      </c>
      <c r="S20" s="2">
        <f t="shared" ca="1" si="10"/>
        <v>1.3953488372093023E-2</v>
      </c>
      <c r="T20" s="8">
        <f t="shared" ca="1" si="11"/>
        <v>0.81860465116279069</v>
      </c>
      <c r="U20" s="8"/>
      <c r="V20" s="2">
        <f t="shared" ca="1" si="16"/>
        <v>0.56387665198237891</v>
      </c>
      <c r="W20" s="2">
        <f t="shared" ca="1" si="16"/>
        <v>0.19383259911894274</v>
      </c>
      <c r="X20" s="2">
        <f t="shared" ca="1" si="16"/>
        <v>5.0660792951541848E-2</v>
      </c>
      <c r="Y20" s="2">
        <f t="shared" ca="1" si="16"/>
        <v>-5.0660792951541848E-2</v>
      </c>
      <c r="Z20" s="2">
        <f t="shared" ca="1" si="16"/>
        <v>-4.405286343612335E-2</v>
      </c>
      <c r="AA20" s="2">
        <f t="shared" ca="1" si="16"/>
        <v>-7.4889867841409691E-2</v>
      </c>
      <c r="AB20" s="2">
        <f t="shared" ca="1" si="16"/>
        <v>2.2026431718061675E-2</v>
      </c>
      <c r="AC20" s="2">
        <f t="shared" ca="1" si="16"/>
        <v>0.7577092511013217</v>
      </c>
      <c r="AE20" s="8">
        <f t="shared" ca="1" si="13"/>
        <v>6.0895400061468985E-2</v>
      </c>
      <c r="AF20">
        <f t="shared" ca="1" si="14"/>
        <v>5</v>
      </c>
      <c r="AH20" t="s">
        <v>42</v>
      </c>
      <c r="AI20" s="38">
        <v>16</v>
      </c>
      <c r="AJ20" s="38">
        <v>17</v>
      </c>
      <c r="AK20">
        <v>18</v>
      </c>
      <c r="AL20">
        <v>19</v>
      </c>
      <c r="AM20">
        <v>19</v>
      </c>
      <c r="AN20">
        <v>17</v>
      </c>
      <c r="AO20">
        <v>18</v>
      </c>
    </row>
    <row r="21" spans="1:41" x14ac:dyDescent="0.2">
      <c r="A21" s="6" t="s">
        <v>93</v>
      </c>
      <c r="B21" t="str">
        <f t="shared" ca="1" si="0"/>
        <v>3. How important do you expect the following will be for you in the coming year? [Web conferencing/virtual classroom software]</v>
      </c>
      <c r="D21">
        <f t="shared" ca="1" si="15"/>
        <v>157</v>
      </c>
      <c r="E21">
        <f t="shared" ca="1" si="15"/>
        <v>26</v>
      </c>
      <c r="F21">
        <f t="shared" ca="1" si="15"/>
        <v>16</v>
      </c>
      <c r="G21">
        <f t="shared" ca="1" si="15"/>
        <v>7</v>
      </c>
      <c r="H21">
        <f t="shared" ca="1" si="15"/>
        <v>8</v>
      </c>
      <c r="I21">
        <f t="shared" ca="1" si="15"/>
        <v>1</v>
      </c>
      <c r="J21">
        <f t="shared" ca="1" si="2"/>
        <v>215</v>
      </c>
      <c r="L21" t="str">
        <f t="shared" ca="1" si="3"/>
        <v>Web conferencing/virtual classroom software</v>
      </c>
      <c r="M21" s="2">
        <f t="shared" ca="1" si="4"/>
        <v>0.73023255813953492</v>
      </c>
      <c r="N21" s="2">
        <f t="shared" ca="1" si="5"/>
        <v>0.12093023255813953</v>
      </c>
      <c r="O21" s="2">
        <f t="shared" ca="1" si="6"/>
        <v>3.7209302325581395E-2</v>
      </c>
      <c r="P21" s="2">
        <f t="shared" ca="1" si="7"/>
        <v>-3.7209302325581395E-2</v>
      </c>
      <c r="Q21" s="2">
        <f t="shared" ca="1" si="8"/>
        <v>-3.255813953488372E-2</v>
      </c>
      <c r="R21" s="2">
        <f t="shared" ca="1" si="9"/>
        <v>-3.7209302325581395E-2</v>
      </c>
      <c r="S21" s="2">
        <f t="shared" ca="1" si="10"/>
        <v>4.6511627906976744E-3</v>
      </c>
      <c r="T21" s="8">
        <f t="shared" ca="1" si="11"/>
        <v>0.85116279069767442</v>
      </c>
      <c r="U21" s="8"/>
      <c r="V21" s="2">
        <f t="shared" ca="1" si="16"/>
        <v>0.41850220264317178</v>
      </c>
      <c r="W21" s="2">
        <f t="shared" ca="1" si="16"/>
        <v>0.28634361233480177</v>
      </c>
      <c r="X21" s="2">
        <f t="shared" ca="1" si="16"/>
        <v>9.9118942731277526E-2</v>
      </c>
      <c r="Y21" s="2">
        <f t="shared" ca="1" si="16"/>
        <v>-9.9118942731277526E-2</v>
      </c>
      <c r="Z21" s="2">
        <f t="shared" ca="1" si="16"/>
        <v>-5.2863436123348019E-2</v>
      </c>
      <c r="AA21" s="2">
        <f t="shared" ca="1" si="16"/>
        <v>-2.2026431718061675E-2</v>
      </c>
      <c r="AB21" s="2">
        <f t="shared" ca="1" si="16"/>
        <v>2.2026431718061675E-2</v>
      </c>
      <c r="AC21" s="2">
        <f t="shared" ca="1" si="16"/>
        <v>0.70484581497797349</v>
      </c>
      <c r="AE21" s="8">
        <f t="shared" ca="1" si="13"/>
        <v>0.14631697571970093</v>
      </c>
      <c r="AF21">
        <f t="shared" ca="1" si="14"/>
        <v>4</v>
      </c>
      <c r="AH21" t="s">
        <v>53</v>
      </c>
      <c r="AI21" s="38">
        <v>13</v>
      </c>
      <c r="AJ21" s="38">
        <v>14</v>
      </c>
      <c r="AK21">
        <v>16</v>
      </c>
      <c r="AL21">
        <v>18</v>
      </c>
      <c r="AM21">
        <v>18</v>
      </c>
      <c r="AN21">
        <v>19</v>
      </c>
      <c r="AO21">
        <v>19</v>
      </c>
    </row>
    <row r="22" spans="1:41" x14ac:dyDescent="0.2">
      <c r="A22" s="6" t="s">
        <v>124</v>
      </c>
      <c r="B22" t="str">
        <f t="shared" ca="1" si="0"/>
        <v>3. How important do you expect the following will be for you in the coming year? [Blended Learning]</v>
      </c>
      <c r="D22">
        <f t="shared" ca="1" si="15"/>
        <v>150</v>
      </c>
      <c r="E22">
        <f t="shared" ca="1" si="15"/>
        <v>34</v>
      </c>
      <c r="F22">
        <f t="shared" ca="1" si="15"/>
        <v>14</v>
      </c>
      <c r="G22">
        <f t="shared" ca="1" si="15"/>
        <v>3</v>
      </c>
      <c r="H22">
        <f t="shared" ca="1" si="15"/>
        <v>8</v>
      </c>
      <c r="I22">
        <f t="shared" ca="1" si="15"/>
        <v>6</v>
      </c>
      <c r="J22">
        <f t="shared" ca="1" si="2"/>
        <v>215</v>
      </c>
      <c r="L22" t="str">
        <f t="shared" ca="1" si="3"/>
        <v>Blended Learning</v>
      </c>
      <c r="M22" s="2">
        <f t="shared" ca="1" si="4"/>
        <v>0.69767441860465118</v>
      </c>
      <c r="N22" s="2">
        <f t="shared" ca="1" si="5"/>
        <v>0.15813953488372093</v>
      </c>
      <c r="O22" s="2">
        <f t="shared" ca="1" si="6"/>
        <v>3.255813953488372E-2</v>
      </c>
      <c r="P22" s="2">
        <f t="shared" ca="1" si="7"/>
        <v>-3.255813953488372E-2</v>
      </c>
      <c r="Q22" s="2">
        <f t="shared" ca="1" si="8"/>
        <v>-1.3953488372093023E-2</v>
      </c>
      <c r="R22" s="2">
        <f t="shared" ca="1" si="9"/>
        <v>-3.7209302325581395E-2</v>
      </c>
      <c r="S22" s="2">
        <f t="shared" ca="1" si="10"/>
        <v>2.7906976744186046E-2</v>
      </c>
      <c r="T22" s="8">
        <f t="shared" ca="1" si="11"/>
        <v>0.85581395348837208</v>
      </c>
      <c r="U22" s="8"/>
      <c r="V22" s="2">
        <f t="shared" ca="1" si="16"/>
        <v>0.4933920704845815</v>
      </c>
      <c r="W22" s="2">
        <f t="shared" ca="1" si="16"/>
        <v>0.26431718061674009</v>
      </c>
      <c r="X22" s="2">
        <f t="shared" ca="1" si="16"/>
        <v>6.3876651982378851E-2</v>
      </c>
      <c r="Y22" s="2">
        <f t="shared" ca="1" si="16"/>
        <v>-6.3876651982378851E-2</v>
      </c>
      <c r="Z22" s="2">
        <f t="shared" ca="1" si="16"/>
        <v>-5.2863436123348019E-2</v>
      </c>
      <c r="AA22" s="2">
        <f t="shared" ca="1" si="16"/>
        <v>-2.643171806167401E-2</v>
      </c>
      <c r="AB22" s="2">
        <f t="shared" ca="1" si="16"/>
        <v>3.5242290748898682E-2</v>
      </c>
      <c r="AC22" s="2">
        <f t="shared" ca="1" si="16"/>
        <v>0.75770925110132159</v>
      </c>
      <c r="AE22" s="8">
        <f t="shared" ca="1" si="13"/>
        <v>9.8104702387050491E-2</v>
      </c>
      <c r="AF22">
        <f t="shared" ca="1" si="14"/>
        <v>3</v>
      </c>
      <c r="AH22" t="s">
        <v>120</v>
      </c>
      <c r="AL22">
        <v>20</v>
      </c>
      <c r="AM22">
        <v>21</v>
      </c>
      <c r="AN22">
        <v>20</v>
      </c>
      <c r="AO22">
        <v>20</v>
      </c>
    </row>
    <row r="23" spans="1:41" x14ac:dyDescent="0.2">
      <c r="A23" s="6" t="s">
        <v>102</v>
      </c>
      <c r="B23" t="str">
        <f t="shared" ca="1" si="0"/>
        <v>3. How important do you expect the following will be for you in the coming year? [Content Management Systems and VLEs]</v>
      </c>
      <c r="D23">
        <f t="shared" ca="1" si="15"/>
        <v>178</v>
      </c>
      <c r="E23">
        <f t="shared" ca="1" si="15"/>
        <v>19</v>
      </c>
      <c r="F23">
        <f t="shared" ca="1" si="15"/>
        <v>8</v>
      </c>
      <c r="G23">
        <f t="shared" ca="1" si="15"/>
        <v>3</v>
      </c>
      <c r="H23">
        <f t="shared" ca="1" si="15"/>
        <v>4</v>
      </c>
      <c r="I23">
        <f t="shared" ca="1" si="15"/>
        <v>3</v>
      </c>
      <c r="J23">
        <f t="shared" ca="1" si="2"/>
        <v>215</v>
      </c>
      <c r="L23" t="str">
        <f t="shared" ca="1" si="3"/>
        <v>Content Management Systems and VLEs</v>
      </c>
      <c r="M23" s="2">
        <f t="shared" ca="1" si="4"/>
        <v>0.82790697674418601</v>
      </c>
      <c r="N23" s="2">
        <f t="shared" ca="1" si="5"/>
        <v>8.8372093023255813E-2</v>
      </c>
      <c r="O23" s="2">
        <f t="shared" ca="1" si="6"/>
        <v>1.8604651162790697E-2</v>
      </c>
      <c r="P23" s="2">
        <f t="shared" ca="1" si="7"/>
        <v>-1.8604651162790697E-2</v>
      </c>
      <c r="Q23" s="2">
        <f t="shared" ca="1" si="8"/>
        <v>-1.3953488372093023E-2</v>
      </c>
      <c r="R23" s="2">
        <f t="shared" ca="1" si="9"/>
        <v>-1.8604651162790697E-2</v>
      </c>
      <c r="S23" s="2">
        <f t="shared" ca="1" si="10"/>
        <v>1.3953488372093023E-2</v>
      </c>
      <c r="T23" s="8">
        <f t="shared" ca="1" si="11"/>
        <v>0.91627906976744178</v>
      </c>
      <c r="U23" s="8"/>
      <c r="V23" s="2">
        <f t="shared" ca="1" si="16"/>
        <v>0.62555066079295152</v>
      </c>
      <c r="W23" s="2">
        <f t="shared" ca="1" si="16"/>
        <v>0.16740088105726872</v>
      </c>
      <c r="X23" s="2">
        <f t="shared" ca="1" si="16"/>
        <v>4.8458149779735685E-2</v>
      </c>
      <c r="Y23" s="2">
        <f t="shared" ca="1" si="16"/>
        <v>-4.8458149779735685E-2</v>
      </c>
      <c r="Z23" s="2">
        <f t="shared" ca="1" si="16"/>
        <v>-3.9647577092511016E-2</v>
      </c>
      <c r="AA23" s="2">
        <f t="shared" ca="1" si="16"/>
        <v>-4.405286343612335E-2</v>
      </c>
      <c r="AB23" s="2">
        <f t="shared" ca="1" si="16"/>
        <v>2.643171806167401E-2</v>
      </c>
      <c r="AC23" s="2">
        <f t="shared" ca="1" si="16"/>
        <v>0.79295154185022021</v>
      </c>
      <c r="AE23" s="8">
        <f t="shared" ca="1" si="13"/>
        <v>0.12332752791722157</v>
      </c>
      <c r="AF23">
        <f t="shared" ca="1" si="14"/>
        <v>2</v>
      </c>
      <c r="AH23" t="s">
        <v>54</v>
      </c>
      <c r="AI23" s="2"/>
      <c r="AJ23" s="38"/>
      <c r="AK23">
        <v>19</v>
      </c>
      <c r="AL23">
        <v>22</v>
      </c>
      <c r="AM23">
        <v>22</v>
      </c>
      <c r="AN23">
        <v>22</v>
      </c>
      <c r="AO23">
        <v>21</v>
      </c>
    </row>
    <row r="24" spans="1:41" x14ac:dyDescent="0.2">
      <c r="A24" s="6" t="s">
        <v>89</v>
      </c>
      <c r="B24" t="str">
        <f t="shared" ca="1" si="0"/>
        <v>3. How important do you expect the following will be for you in the coming year? [Collaborative tools (e.g. Office365/Teams, Google Workspace/G Suite, Padlet etc.)]</v>
      </c>
      <c r="D24">
        <f t="shared" ca="1" si="15"/>
        <v>182</v>
      </c>
      <c r="E24">
        <f t="shared" ca="1" si="15"/>
        <v>19</v>
      </c>
      <c r="F24">
        <f t="shared" ca="1" si="15"/>
        <v>8</v>
      </c>
      <c r="G24">
        <f t="shared" ca="1" si="15"/>
        <v>2</v>
      </c>
      <c r="H24">
        <f t="shared" ca="1" si="15"/>
        <v>2</v>
      </c>
      <c r="I24">
        <f t="shared" ca="1" si="15"/>
        <v>2</v>
      </c>
      <c r="J24">
        <f t="shared" ca="1" si="2"/>
        <v>215</v>
      </c>
      <c r="L24" t="str">
        <f t="shared" ca="1" si="3"/>
        <v>Collaborative tools (e.g. Office365/Teams, Google Workspace/G Suite, Padlet etc.)</v>
      </c>
      <c r="M24" s="2">
        <f t="shared" ca="1" si="4"/>
        <v>0.84651162790697676</v>
      </c>
      <c r="N24" s="2">
        <f t="shared" ca="1" si="5"/>
        <v>8.8372093023255813E-2</v>
      </c>
      <c r="O24" s="2">
        <f t="shared" ca="1" si="6"/>
        <v>1.8604651162790697E-2</v>
      </c>
      <c r="P24" s="2">
        <f t="shared" ca="1" si="7"/>
        <v>-1.8604651162790697E-2</v>
      </c>
      <c r="Q24" s="2">
        <f t="shared" ca="1" si="8"/>
        <v>-9.3023255813953487E-3</v>
      </c>
      <c r="R24" s="2">
        <f t="shared" ca="1" si="9"/>
        <v>-9.3023255813953487E-3</v>
      </c>
      <c r="S24" s="2">
        <f t="shared" ca="1" si="10"/>
        <v>9.3023255813953487E-3</v>
      </c>
      <c r="T24" s="8">
        <f t="shared" ca="1" si="11"/>
        <v>0.93488372093023253</v>
      </c>
      <c r="U24" s="8"/>
      <c r="V24" s="2">
        <f t="shared" ca="1" si="16"/>
        <v>0.51101321585903081</v>
      </c>
      <c r="W24" s="2">
        <f t="shared" ca="1" si="16"/>
        <v>0.22466960352422907</v>
      </c>
      <c r="X24" s="2">
        <f t="shared" ca="1" si="16"/>
        <v>6.1674008810572688E-2</v>
      </c>
      <c r="Y24" s="2">
        <f t="shared" ca="1" si="16"/>
        <v>-6.1674008810572688E-2</v>
      </c>
      <c r="Z24" s="2">
        <f t="shared" ca="1" si="16"/>
        <v>-7.4889867841409691E-2</v>
      </c>
      <c r="AA24" s="2">
        <f t="shared" ca="1" si="16"/>
        <v>-4.8458149779735685E-2</v>
      </c>
      <c r="AB24" s="2">
        <f t="shared" ca="1" si="16"/>
        <v>1.7621145374449341E-2</v>
      </c>
      <c r="AC24" s="2">
        <f t="shared" ca="1" si="16"/>
        <v>0.73568281938325986</v>
      </c>
      <c r="AE24" s="8">
        <f t="shared" ca="1" si="13"/>
        <v>0.19920090154697268</v>
      </c>
      <c r="AF24">
        <f t="shared" ca="1" si="14"/>
        <v>1</v>
      </c>
      <c r="AH24" t="s">
        <v>47</v>
      </c>
      <c r="AI24" s="38">
        <v>15</v>
      </c>
      <c r="AJ24" s="38">
        <v>16</v>
      </c>
      <c r="AK24">
        <v>17</v>
      </c>
      <c r="AL24">
        <v>21</v>
      </c>
      <c r="AM24">
        <v>20</v>
      </c>
      <c r="AN24">
        <v>21</v>
      </c>
      <c r="AO24">
        <v>22</v>
      </c>
    </row>
    <row r="25" spans="1:41" x14ac:dyDescent="0.2">
      <c r="A25" s="6"/>
      <c r="L25" s="6"/>
      <c r="M25" s="2"/>
      <c r="N25" s="2"/>
      <c r="O25" s="2"/>
      <c r="P25" s="2"/>
      <c r="Q25" s="2"/>
      <c r="R25" s="2"/>
      <c r="S25" s="2"/>
      <c r="T25" s="8"/>
      <c r="U25" s="8"/>
      <c r="V25" s="8"/>
      <c r="W25" s="8"/>
      <c r="X25" s="8"/>
      <c r="Y25" s="8"/>
      <c r="Z25" s="8"/>
      <c r="AA25" s="8"/>
      <c r="AB25" s="8"/>
      <c r="AC25" s="8"/>
    </row>
    <row r="27" spans="1:41" ht="17.25" x14ac:dyDescent="0.2">
      <c r="A27" s="9" t="str">
        <f>"'Form responses "&amp;L28&amp;"'!"</f>
        <v>'Form responses 2019'!</v>
      </c>
      <c r="B27" s="7" t="s">
        <v>84</v>
      </c>
      <c r="C27" s="6"/>
      <c r="D27" s="6"/>
      <c r="U27" s="6"/>
      <c r="W27" s="40" t="s">
        <v>37</v>
      </c>
      <c r="X27" s="39"/>
      <c r="Y27" s="39"/>
      <c r="Z27" s="39"/>
      <c r="AA27" s="39"/>
    </row>
    <row r="28" spans="1:41" ht="17.25" x14ac:dyDescent="0.2">
      <c r="A28" s="6" t="s">
        <v>3</v>
      </c>
      <c r="B28" s="7"/>
      <c r="C28" s="6"/>
      <c r="D28" s="6">
        <v>5</v>
      </c>
      <c r="E28">
        <v>4</v>
      </c>
      <c r="F28">
        <v>3</v>
      </c>
      <c r="G28">
        <v>2</v>
      </c>
      <c r="H28">
        <v>1</v>
      </c>
      <c r="I28" t="s">
        <v>5</v>
      </c>
      <c r="L28">
        <v>2019</v>
      </c>
      <c r="M28" s="6" t="s">
        <v>6</v>
      </c>
      <c r="N28" s="6" t="s">
        <v>7</v>
      </c>
      <c r="O28" s="6" t="s">
        <v>8</v>
      </c>
      <c r="P28" s="6" t="s">
        <v>8</v>
      </c>
      <c r="Q28" s="6" t="s">
        <v>9</v>
      </c>
      <c r="R28" s="6" t="s">
        <v>10</v>
      </c>
      <c r="S28" t="s">
        <v>5</v>
      </c>
      <c r="T28" s="6" t="s">
        <v>11</v>
      </c>
      <c r="U28" s="8"/>
      <c r="AD28" s="6"/>
    </row>
    <row r="29" spans="1:41" x14ac:dyDescent="0.2">
      <c r="A29" s="6" t="s">
        <v>3247</v>
      </c>
      <c r="B29" t="str">
        <f t="shared" ref="B29:B50" ca="1" si="17">INDIRECT($A$27&amp;A29&amp;"1")</f>
        <v>3. And how important do you expect the following will be for you in the coming year? [One-to-One Device initiatives]</v>
      </c>
      <c r="D29">
        <f t="shared" ref="D29:I38" ca="1" si="18">COUNTIF(INDIRECT($A$27&amp;$A29&amp;":"&amp;$A29),D$2)</f>
        <v>13</v>
      </c>
      <c r="E29">
        <f t="shared" ca="1" si="18"/>
        <v>17</v>
      </c>
      <c r="F29">
        <f t="shared" ca="1" si="18"/>
        <v>33</v>
      </c>
      <c r="G29">
        <f t="shared" ca="1" si="18"/>
        <v>34</v>
      </c>
      <c r="H29">
        <f t="shared" ca="1" si="18"/>
        <v>86</v>
      </c>
      <c r="I29">
        <f t="shared" ca="1" si="18"/>
        <v>44</v>
      </c>
      <c r="J29">
        <f t="shared" ref="J29:J50" ca="1" si="19">SUM(D29:I29)</f>
        <v>227</v>
      </c>
      <c r="K29" s="46"/>
      <c r="L29" t="str">
        <f t="shared" ref="L29:L50" ca="1" si="20">MID(B29,FIND("[",B29)+1,LEN(B29)-FIND("[",B29)-1)</f>
        <v>One-to-One Device initiatives</v>
      </c>
      <c r="M29" s="2">
        <f t="shared" ref="M29:M50" ca="1" si="21">D29/$J29</f>
        <v>5.7268722466960353E-2</v>
      </c>
      <c r="N29" s="2">
        <f t="shared" ref="N29:N50" ca="1" si="22">E29/$J29</f>
        <v>7.4889867841409691E-2</v>
      </c>
      <c r="O29" s="2">
        <f t="shared" ref="O29:O50" ca="1" si="23">F29/$J29/2</f>
        <v>7.268722466960352E-2</v>
      </c>
      <c r="P29" s="2">
        <f t="shared" ref="P29:P50" ca="1" si="24">-O29</f>
        <v>-7.268722466960352E-2</v>
      </c>
      <c r="Q29" s="2">
        <f t="shared" ref="Q29:Q50" ca="1" si="25">-G29/$J29</f>
        <v>-0.14977973568281938</v>
      </c>
      <c r="R29" s="2">
        <f t="shared" ref="R29:R50" ca="1" si="26">-H29/$J29</f>
        <v>-0.3788546255506608</v>
      </c>
      <c r="S29" s="2">
        <f t="shared" ref="S29:S50" ca="1" si="27">I29/$J29</f>
        <v>0.19383259911894274</v>
      </c>
      <c r="T29" s="8">
        <f t="shared" ref="T29:T50" ca="1" si="28">M29+N29</f>
        <v>0.13215859030837004</v>
      </c>
      <c r="U29" s="8"/>
      <c r="AD29" s="47"/>
    </row>
    <row r="30" spans="1:41" x14ac:dyDescent="0.2">
      <c r="A30" s="6" t="s">
        <v>99</v>
      </c>
      <c r="B30" t="str">
        <f t="shared" ca="1" si="17"/>
        <v>3. And how important do you expect the following will be for you in the coming year? [Digital and Open Badges]</v>
      </c>
      <c r="D30">
        <f t="shared" ca="1" si="18"/>
        <v>21</v>
      </c>
      <c r="E30">
        <f t="shared" ca="1" si="18"/>
        <v>33</v>
      </c>
      <c r="F30">
        <f t="shared" ca="1" si="18"/>
        <v>37</v>
      </c>
      <c r="G30">
        <f t="shared" ca="1" si="18"/>
        <v>43</v>
      </c>
      <c r="H30">
        <f t="shared" ca="1" si="18"/>
        <v>81</v>
      </c>
      <c r="I30">
        <f t="shared" ca="1" si="18"/>
        <v>12</v>
      </c>
      <c r="J30">
        <f t="shared" ca="1" si="19"/>
        <v>227</v>
      </c>
      <c r="K30" s="46"/>
      <c r="L30" t="str">
        <f t="shared" ca="1" si="20"/>
        <v>Digital and Open Badges</v>
      </c>
      <c r="M30" s="2">
        <f t="shared" ca="1" si="21"/>
        <v>9.2511013215859028E-2</v>
      </c>
      <c r="N30" s="2">
        <f t="shared" ca="1" si="22"/>
        <v>0.14537444933920704</v>
      </c>
      <c r="O30" s="2">
        <f t="shared" ca="1" si="23"/>
        <v>8.1497797356828189E-2</v>
      </c>
      <c r="P30" s="2">
        <f t="shared" ca="1" si="24"/>
        <v>-8.1497797356828189E-2</v>
      </c>
      <c r="Q30" s="2">
        <f t="shared" ca="1" si="25"/>
        <v>-0.1894273127753304</v>
      </c>
      <c r="R30" s="2">
        <f t="shared" ca="1" si="26"/>
        <v>-0.35682819383259912</v>
      </c>
      <c r="S30" s="2">
        <f t="shared" ca="1" si="27"/>
        <v>5.2863436123348019E-2</v>
      </c>
      <c r="T30" s="8">
        <f t="shared" ca="1" si="28"/>
        <v>0.23788546255506607</v>
      </c>
      <c r="U30" s="8"/>
      <c r="AD30" s="47"/>
      <c r="AK30" s="2"/>
    </row>
    <row r="31" spans="1:41" x14ac:dyDescent="0.2">
      <c r="A31" s="6" t="s">
        <v>91</v>
      </c>
      <c r="B31" t="str">
        <f t="shared" ca="1" si="17"/>
        <v>3. And how important do you expect the following will be for you in the coming year? [Augmented and Virtual Reality]</v>
      </c>
      <c r="D31">
        <f t="shared" ca="1" si="18"/>
        <v>24</v>
      </c>
      <c r="E31">
        <f t="shared" ca="1" si="18"/>
        <v>35</v>
      </c>
      <c r="F31">
        <f t="shared" ca="1" si="18"/>
        <v>47</v>
      </c>
      <c r="G31">
        <f t="shared" ca="1" si="18"/>
        <v>44</v>
      </c>
      <c r="H31">
        <f t="shared" ca="1" si="18"/>
        <v>71</v>
      </c>
      <c r="I31">
        <f t="shared" ca="1" si="18"/>
        <v>6</v>
      </c>
      <c r="J31">
        <f t="shared" ca="1" si="19"/>
        <v>227</v>
      </c>
      <c r="K31" s="46"/>
      <c r="L31" t="str">
        <f t="shared" ca="1" si="20"/>
        <v>Augmented and Virtual Reality</v>
      </c>
      <c r="M31" s="2">
        <f t="shared" ca="1" si="21"/>
        <v>0.10572687224669604</v>
      </c>
      <c r="N31" s="2">
        <f t="shared" ca="1" si="22"/>
        <v>0.15418502202643172</v>
      </c>
      <c r="O31" s="2">
        <f t="shared" ca="1" si="23"/>
        <v>0.10352422907488987</v>
      </c>
      <c r="P31" s="2">
        <f t="shared" ca="1" si="24"/>
        <v>-0.10352422907488987</v>
      </c>
      <c r="Q31" s="2">
        <f t="shared" ca="1" si="25"/>
        <v>-0.19383259911894274</v>
      </c>
      <c r="R31" s="2">
        <f t="shared" ca="1" si="26"/>
        <v>-0.31277533039647576</v>
      </c>
      <c r="S31" s="2">
        <f t="shared" ca="1" si="27"/>
        <v>2.643171806167401E-2</v>
      </c>
      <c r="T31" s="8">
        <f t="shared" ca="1" si="28"/>
        <v>0.25991189427312777</v>
      </c>
      <c r="U31" s="8"/>
      <c r="AD31" s="47"/>
    </row>
    <row r="32" spans="1:41" x14ac:dyDescent="0.2">
      <c r="A32" t="s">
        <v>86</v>
      </c>
      <c r="B32" t="str">
        <f t="shared" ca="1" si="17"/>
        <v>3. And how important do you expect the following will be for you in the coming year? [MOOCs, SPOCs, TOOCs etc.]</v>
      </c>
      <c r="D32">
        <f t="shared" ca="1" si="18"/>
        <v>29</v>
      </c>
      <c r="E32">
        <f t="shared" ca="1" si="18"/>
        <v>33</v>
      </c>
      <c r="F32">
        <f t="shared" ca="1" si="18"/>
        <v>47</v>
      </c>
      <c r="G32">
        <f t="shared" ca="1" si="18"/>
        <v>41</v>
      </c>
      <c r="H32">
        <f t="shared" ca="1" si="18"/>
        <v>72</v>
      </c>
      <c r="I32">
        <f t="shared" ca="1" si="18"/>
        <v>5</v>
      </c>
      <c r="J32">
        <f t="shared" ca="1" si="19"/>
        <v>227</v>
      </c>
      <c r="K32" s="46"/>
      <c r="L32" t="str">
        <f t="shared" ca="1" si="20"/>
        <v>MOOCs, SPOCs, TOOCs etc.</v>
      </c>
      <c r="M32" s="2">
        <f t="shared" ca="1" si="21"/>
        <v>0.1277533039647577</v>
      </c>
      <c r="N32" s="2">
        <f t="shared" ca="1" si="22"/>
        <v>0.14537444933920704</v>
      </c>
      <c r="O32" s="2">
        <f t="shared" ca="1" si="23"/>
        <v>0.10352422907488987</v>
      </c>
      <c r="P32" s="2">
        <f t="shared" ca="1" si="24"/>
        <v>-0.10352422907488987</v>
      </c>
      <c r="Q32" s="2">
        <f t="shared" ca="1" si="25"/>
        <v>-0.18061674008810572</v>
      </c>
      <c r="R32" s="2">
        <f t="shared" ca="1" si="26"/>
        <v>-0.31718061674008813</v>
      </c>
      <c r="S32" s="2">
        <f t="shared" ca="1" si="27"/>
        <v>2.2026431718061675E-2</v>
      </c>
      <c r="T32" s="8">
        <f t="shared" ca="1" si="28"/>
        <v>0.27312775330396477</v>
      </c>
      <c r="U32" s="8"/>
      <c r="AD32" s="47"/>
    </row>
    <row r="33" spans="1:37" x14ac:dyDescent="0.2">
      <c r="A33" s="6" t="s">
        <v>104</v>
      </c>
      <c r="B33" t="str">
        <f t="shared" ca="1" si="17"/>
        <v>3. And how important do you expect the following will be for you in the coming year? [Bring Your Own Device (BYOD)]</v>
      </c>
      <c r="D33">
        <f t="shared" ca="1" si="18"/>
        <v>28</v>
      </c>
      <c r="E33">
        <f t="shared" ca="1" si="18"/>
        <v>37</v>
      </c>
      <c r="F33">
        <f t="shared" ca="1" si="18"/>
        <v>45</v>
      </c>
      <c r="G33">
        <f t="shared" ca="1" si="18"/>
        <v>45</v>
      </c>
      <c r="H33">
        <f t="shared" ca="1" si="18"/>
        <v>61</v>
      </c>
      <c r="I33">
        <f t="shared" ca="1" si="18"/>
        <v>11</v>
      </c>
      <c r="J33">
        <f t="shared" ca="1" si="19"/>
        <v>227</v>
      </c>
      <c r="K33" s="46"/>
      <c r="L33" t="str">
        <f t="shared" ca="1" si="20"/>
        <v>Bring Your Own Device (BYOD)</v>
      </c>
      <c r="M33" s="2">
        <f t="shared" ca="1" si="21"/>
        <v>0.12334801762114538</v>
      </c>
      <c r="N33" s="2">
        <f t="shared" ca="1" si="22"/>
        <v>0.16299559471365638</v>
      </c>
      <c r="O33" s="2">
        <f t="shared" ca="1" si="23"/>
        <v>9.9118942731277526E-2</v>
      </c>
      <c r="P33" s="2">
        <f t="shared" ca="1" si="24"/>
        <v>-9.9118942731277526E-2</v>
      </c>
      <c r="Q33" s="2">
        <f t="shared" ca="1" si="25"/>
        <v>-0.19823788546255505</v>
      </c>
      <c r="R33" s="2">
        <f t="shared" ca="1" si="26"/>
        <v>-0.2687224669603524</v>
      </c>
      <c r="S33" s="2">
        <f t="shared" ca="1" si="27"/>
        <v>4.8458149779735685E-2</v>
      </c>
      <c r="T33" s="8">
        <f t="shared" ca="1" si="28"/>
        <v>0.28634361233480177</v>
      </c>
      <c r="U33" s="8"/>
      <c r="AD33" s="47"/>
    </row>
    <row r="34" spans="1:37" x14ac:dyDescent="0.2">
      <c r="A34" s="6" t="s">
        <v>95</v>
      </c>
      <c r="B34" t="str">
        <f t="shared" ca="1" si="17"/>
        <v>3. And how important do you expect the following will be for you in the coming year? [Game-based/playful learning]</v>
      </c>
      <c r="D34">
        <f t="shared" ca="1" si="18"/>
        <v>26</v>
      </c>
      <c r="E34">
        <f t="shared" ca="1" si="18"/>
        <v>49</v>
      </c>
      <c r="F34">
        <f t="shared" ca="1" si="18"/>
        <v>45</v>
      </c>
      <c r="G34">
        <f t="shared" ca="1" si="18"/>
        <v>49</v>
      </c>
      <c r="H34">
        <f t="shared" ca="1" si="18"/>
        <v>55</v>
      </c>
      <c r="I34">
        <f t="shared" ca="1" si="18"/>
        <v>3</v>
      </c>
      <c r="J34">
        <f t="shared" ca="1" si="19"/>
        <v>227</v>
      </c>
      <c r="K34" s="46"/>
      <c r="L34" t="str">
        <f t="shared" ca="1" si="20"/>
        <v>Game-based/playful learning</v>
      </c>
      <c r="M34" s="2">
        <f t="shared" ca="1" si="21"/>
        <v>0.11453744493392071</v>
      </c>
      <c r="N34" s="2">
        <f t="shared" ca="1" si="22"/>
        <v>0.21585903083700442</v>
      </c>
      <c r="O34" s="2">
        <f t="shared" ca="1" si="23"/>
        <v>9.9118942731277526E-2</v>
      </c>
      <c r="P34" s="2">
        <f t="shared" ca="1" si="24"/>
        <v>-9.9118942731277526E-2</v>
      </c>
      <c r="Q34" s="2">
        <f t="shared" ca="1" si="25"/>
        <v>-0.21585903083700442</v>
      </c>
      <c r="R34" s="2">
        <f t="shared" ca="1" si="26"/>
        <v>-0.24229074889867841</v>
      </c>
      <c r="S34" s="2">
        <f t="shared" ca="1" si="27"/>
        <v>1.3215859030837005E-2</v>
      </c>
      <c r="T34" s="8">
        <f t="shared" ca="1" si="28"/>
        <v>0.33039647577092512</v>
      </c>
      <c r="U34" s="8"/>
      <c r="AD34" s="47"/>
      <c r="AK34" s="2"/>
    </row>
    <row r="35" spans="1:37" x14ac:dyDescent="0.2">
      <c r="A35" t="s">
        <v>101</v>
      </c>
      <c r="B35" t="str">
        <f t="shared" ca="1" si="17"/>
        <v>3. And how important do you expect the following will be for you in the coming year? [Digital repositories]</v>
      </c>
      <c r="D35">
        <f t="shared" ca="1" si="18"/>
        <v>31</v>
      </c>
      <c r="E35">
        <f t="shared" ca="1" si="18"/>
        <v>49</v>
      </c>
      <c r="F35">
        <f t="shared" ca="1" si="18"/>
        <v>54</v>
      </c>
      <c r="G35">
        <f t="shared" ca="1" si="18"/>
        <v>41</v>
      </c>
      <c r="H35">
        <f t="shared" ca="1" si="18"/>
        <v>43</v>
      </c>
      <c r="I35">
        <f t="shared" ca="1" si="18"/>
        <v>9</v>
      </c>
      <c r="J35">
        <f t="shared" ca="1" si="19"/>
        <v>227</v>
      </c>
      <c r="K35" s="46"/>
      <c r="L35" t="str">
        <f t="shared" ca="1" si="20"/>
        <v>Digital repositories</v>
      </c>
      <c r="M35" s="2">
        <f t="shared" ca="1" si="21"/>
        <v>0.13656387665198239</v>
      </c>
      <c r="N35" s="2">
        <f t="shared" ca="1" si="22"/>
        <v>0.21585903083700442</v>
      </c>
      <c r="O35" s="2">
        <f t="shared" ca="1" si="23"/>
        <v>0.11894273127753303</v>
      </c>
      <c r="P35" s="2">
        <f t="shared" ca="1" si="24"/>
        <v>-0.11894273127753303</v>
      </c>
      <c r="Q35" s="2">
        <f t="shared" ca="1" si="25"/>
        <v>-0.18061674008810572</v>
      </c>
      <c r="R35" s="2">
        <f t="shared" ca="1" si="26"/>
        <v>-0.1894273127753304</v>
      </c>
      <c r="S35" s="2">
        <f t="shared" ca="1" si="27"/>
        <v>3.9647577092511016E-2</v>
      </c>
      <c r="T35" s="8">
        <f t="shared" ca="1" si="28"/>
        <v>0.3524229074889868</v>
      </c>
      <c r="U35" s="8"/>
      <c r="AD35" s="38"/>
    </row>
    <row r="36" spans="1:37" x14ac:dyDescent="0.2">
      <c r="A36" s="6" t="s">
        <v>92</v>
      </c>
      <c r="B36" t="str">
        <f t="shared" ca="1" si="17"/>
        <v>3. And how important do you expect the following will be for you in the coming year? [Open Education (Practices, Policy &amp; Resources)]</v>
      </c>
      <c r="D36">
        <f t="shared" ca="1" si="18"/>
        <v>35</v>
      </c>
      <c r="E36">
        <f t="shared" ca="1" si="18"/>
        <v>50</v>
      </c>
      <c r="F36">
        <f t="shared" ca="1" si="18"/>
        <v>54</v>
      </c>
      <c r="G36">
        <f t="shared" ca="1" si="18"/>
        <v>42</v>
      </c>
      <c r="H36">
        <f t="shared" ca="1" si="18"/>
        <v>38</v>
      </c>
      <c r="I36">
        <f t="shared" ca="1" si="18"/>
        <v>8</v>
      </c>
      <c r="J36">
        <f t="shared" ca="1" si="19"/>
        <v>227</v>
      </c>
      <c r="K36" s="46"/>
      <c r="L36" t="str">
        <f t="shared" ca="1" si="20"/>
        <v>Open Education (Practices, Policy &amp; Resources)</v>
      </c>
      <c r="M36" s="2">
        <f t="shared" ca="1" si="21"/>
        <v>0.15418502202643172</v>
      </c>
      <c r="N36" s="2">
        <f t="shared" ca="1" si="22"/>
        <v>0.22026431718061673</v>
      </c>
      <c r="O36" s="2">
        <f t="shared" ca="1" si="23"/>
        <v>0.11894273127753303</v>
      </c>
      <c r="P36" s="2">
        <f t="shared" ca="1" si="24"/>
        <v>-0.11894273127753303</v>
      </c>
      <c r="Q36" s="2">
        <f t="shared" ca="1" si="25"/>
        <v>-0.18502202643171806</v>
      </c>
      <c r="R36" s="2">
        <f t="shared" ca="1" si="26"/>
        <v>-0.16740088105726872</v>
      </c>
      <c r="S36" s="2">
        <f t="shared" ca="1" si="27"/>
        <v>3.5242290748898682E-2</v>
      </c>
      <c r="T36" s="8">
        <f t="shared" ca="1" si="28"/>
        <v>0.37444933920704848</v>
      </c>
      <c r="U36" s="8"/>
      <c r="AD36" s="47"/>
    </row>
    <row r="37" spans="1:37" x14ac:dyDescent="0.2">
      <c r="A37" s="6" t="s">
        <v>103</v>
      </c>
      <c r="B37" t="str">
        <f t="shared" ca="1" si="17"/>
        <v>3. And how important do you expect the following will be for you in the coming year? [Social networking (e.g. Twitter, Facebook, LinkedIn)]</v>
      </c>
      <c r="D37">
        <f t="shared" ca="1" si="18"/>
        <v>40</v>
      </c>
      <c r="E37">
        <f t="shared" ca="1" si="18"/>
        <v>47</v>
      </c>
      <c r="F37">
        <f t="shared" ca="1" si="18"/>
        <v>57</v>
      </c>
      <c r="G37">
        <f t="shared" ca="1" si="18"/>
        <v>43</v>
      </c>
      <c r="H37">
        <f t="shared" ca="1" si="18"/>
        <v>36</v>
      </c>
      <c r="I37">
        <f t="shared" ca="1" si="18"/>
        <v>4</v>
      </c>
      <c r="J37">
        <f t="shared" ca="1" si="19"/>
        <v>227</v>
      </c>
      <c r="K37" s="46"/>
      <c r="L37" t="str">
        <f ca="1">MID(B37,FIND("[",B37)+1,LEN(B37)-FIND("[",B37)-1)</f>
        <v>Social networking (e.g. Twitter, Facebook, LinkedIn)</v>
      </c>
      <c r="M37" s="2">
        <f t="shared" ca="1" si="21"/>
        <v>0.1762114537444934</v>
      </c>
      <c r="N37" s="2">
        <f t="shared" ca="1" si="22"/>
        <v>0.20704845814977973</v>
      </c>
      <c r="O37" s="2">
        <f t="shared" ca="1" si="23"/>
        <v>0.12555066079295155</v>
      </c>
      <c r="P37" s="2">
        <f t="shared" ca="1" si="24"/>
        <v>-0.12555066079295155</v>
      </c>
      <c r="Q37" s="2">
        <f t="shared" ca="1" si="25"/>
        <v>-0.1894273127753304</v>
      </c>
      <c r="R37" s="2">
        <f t="shared" ca="1" si="26"/>
        <v>-0.15859030837004406</v>
      </c>
      <c r="S37" s="2">
        <f t="shared" ca="1" si="27"/>
        <v>1.7621145374449341E-2</v>
      </c>
      <c r="T37" s="8">
        <f t="shared" ca="1" si="28"/>
        <v>0.38325991189427311</v>
      </c>
      <c r="U37" s="8"/>
      <c r="AD37" s="47"/>
    </row>
    <row r="38" spans="1:37" x14ac:dyDescent="0.2">
      <c r="A38" s="6" t="s">
        <v>90</v>
      </c>
      <c r="B38" t="str">
        <f t="shared" ca="1" si="17"/>
        <v>3. And how important do you expect the following will be for you in the coming year? [Blogs]</v>
      </c>
      <c r="D38">
        <f t="shared" ca="1" si="18"/>
        <v>32</v>
      </c>
      <c r="E38">
        <f t="shared" ca="1" si="18"/>
        <v>57</v>
      </c>
      <c r="F38">
        <f t="shared" ca="1" si="18"/>
        <v>47</v>
      </c>
      <c r="G38">
        <f t="shared" ca="1" si="18"/>
        <v>49</v>
      </c>
      <c r="H38">
        <f t="shared" ca="1" si="18"/>
        <v>39</v>
      </c>
      <c r="I38">
        <f t="shared" ca="1" si="18"/>
        <v>3</v>
      </c>
      <c r="J38">
        <f t="shared" ca="1" si="19"/>
        <v>227</v>
      </c>
      <c r="K38" s="46"/>
      <c r="L38" t="str">
        <f t="shared" ca="1" si="20"/>
        <v>Blogs</v>
      </c>
      <c r="M38" s="2">
        <f t="shared" ca="1" si="21"/>
        <v>0.14096916299559473</v>
      </c>
      <c r="N38" s="2">
        <f t="shared" ca="1" si="22"/>
        <v>0.25110132158590309</v>
      </c>
      <c r="O38" s="2">
        <f t="shared" ca="1" si="23"/>
        <v>0.10352422907488987</v>
      </c>
      <c r="P38" s="2">
        <f t="shared" ca="1" si="24"/>
        <v>-0.10352422907488987</v>
      </c>
      <c r="Q38" s="2">
        <f t="shared" ca="1" si="25"/>
        <v>-0.21585903083700442</v>
      </c>
      <c r="R38" s="2">
        <f t="shared" ca="1" si="26"/>
        <v>-0.17180616740088106</v>
      </c>
      <c r="S38" s="2">
        <f t="shared" ca="1" si="27"/>
        <v>1.3215859030837005E-2</v>
      </c>
      <c r="T38" s="8">
        <f t="shared" ca="1" si="28"/>
        <v>0.39207048458149785</v>
      </c>
      <c r="U38" s="8"/>
      <c r="AD38" s="47"/>
    </row>
    <row r="39" spans="1:37" x14ac:dyDescent="0.2">
      <c r="A39" s="6" t="s">
        <v>100</v>
      </c>
      <c r="B39" t="str">
        <f t="shared" ca="1" si="17"/>
        <v>3. And how important do you expect the following will be for you in the coming year? [Learning Space Design]</v>
      </c>
      <c r="D39">
        <f t="shared" ref="D39:I50" ca="1" si="29">COUNTIF(INDIRECT($A$27&amp;$A39&amp;":"&amp;$A39),D$2)</f>
        <v>52</v>
      </c>
      <c r="E39">
        <f t="shared" ca="1" si="29"/>
        <v>43</v>
      </c>
      <c r="F39">
        <f t="shared" ca="1" si="29"/>
        <v>45</v>
      </c>
      <c r="G39">
        <f t="shared" ca="1" si="29"/>
        <v>38</v>
      </c>
      <c r="H39">
        <f t="shared" ca="1" si="29"/>
        <v>39</v>
      </c>
      <c r="I39">
        <f t="shared" ca="1" si="29"/>
        <v>10</v>
      </c>
      <c r="J39">
        <f t="shared" ca="1" si="19"/>
        <v>227</v>
      </c>
      <c r="K39" s="46"/>
      <c r="L39" t="str">
        <f t="shared" ca="1" si="20"/>
        <v>Learning Space Design</v>
      </c>
      <c r="M39" s="2">
        <f t="shared" ca="1" si="21"/>
        <v>0.22907488986784141</v>
      </c>
      <c r="N39" s="2">
        <f t="shared" ca="1" si="22"/>
        <v>0.1894273127753304</v>
      </c>
      <c r="O39" s="2">
        <f t="shared" ca="1" si="23"/>
        <v>9.9118942731277526E-2</v>
      </c>
      <c r="P39" s="2">
        <f t="shared" ca="1" si="24"/>
        <v>-9.9118942731277526E-2</v>
      </c>
      <c r="Q39" s="2">
        <f t="shared" ca="1" si="25"/>
        <v>-0.16740088105726872</v>
      </c>
      <c r="R39" s="2">
        <f t="shared" ca="1" si="26"/>
        <v>-0.17180616740088106</v>
      </c>
      <c r="S39" s="2">
        <f t="shared" ca="1" si="27"/>
        <v>4.405286343612335E-2</v>
      </c>
      <c r="T39" s="8">
        <f t="shared" ca="1" si="28"/>
        <v>0.41850220264317184</v>
      </c>
      <c r="U39" s="8"/>
      <c r="AD39" s="38"/>
    </row>
    <row r="40" spans="1:37" x14ac:dyDescent="0.2">
      <c r="A40" s="6" t="s">
        <v>106</v>
      </c>
      <c r="B40" t="str">
        <f t="shared" ca="1" si="17"/>
        <v>3. And how important do you expect the following will be for you in the coming year? [ePortfolios]</v>
      </c>
      <c r="D40">
        <f t="shared" ca="1" si="29"/>
        <v>50</v>
      </c>
      <c r="E40">
        <f t="shared" ca="1" si="29"/>
        <v>53</v>
      </c>
      <c r="F40">
        <f t="shared" ca="1" si="29"/>
        <v>41</v>
      </c>
      <c r="G40">
        <f t="shared" ca="1" si="29"/>
        <v>32</v>
      </c>
      <c r="H40">
        <f t="shared" ca="1" si="29"/>
        <v>43</v>
      </c>
      <c r="I40">
        <f t="shared" ca="1" si="29"/>
        <v>8</v>
      </c>
      <c r="J40">
        <f t="shared" ca="1" si="19"/>
        <v>227</v>
      </c>
      <c r="K40" s="46"/>
      <c r="L40" t="str">
        <f t="shared" ca="1" si="20"/>
        <v>ePortfolios</v>
      </c>
      <c r="M40" s="2">
        <f t="shared" ca="1" si="21"/>
        <v>0.22026431718061673</v>
      </c>
      <c r="N40" s="2">
        <f t="shared" ca="1" si="22"/>
        <v>0.23348017621145375</v>
      </c>
      <c r="O40" s="2">
        <f t="shared" ca="1" si="23"/>
        <v>9.0308370044052858E-2</v>
      </c>
      <c r="P40" s="2">
        <f t="shared" ca="1" si="24"/>
        <v>-9.0308370044052858E-2</v>
      </c>
      <c r="Q40" s="2">
        <f t="shared" ca="1" si="25"/>
        <v>-0.14096916299559473</v>
      </c>
      <c r="R40" s="2">
        <f t="shared" ca="1" si="26"/>
        <v>-0.1894273127753304</v>
      </c>
      <c r="S40" s="2">
        <f t="shared" ca="1" si="27"/>
        <v>3.5242290748898682E-2</v>
      </c>
      <c r="T40" s="8">
        <f t="shared" ca="1" si="28"/>
        <v>0.45374449339207046</v>
      </c>
      <c r="U40" s="8"/>
      <c r="AD40" s="47"/>
    </row>
    <row r="41" spans="1:37" x14ac:dyDescent="0.2">
      <c r="A41" s="6" t="s">
        <v>87</v>
      </c>
      <c r="B41" t="str">
        <f t="shared" ca="1" si="17"/>
        <v>3. And how important do you expect the following will be for you in the coming year? [Plagiarism detection]</v>
      </c>
      <c r="D41">
        <f t="shared" ca="1" si="29"/>
        <v>65</v>
      </c>
      <c r="E41">
        <f t="shared" ca="1" si="29"/>
        <v>55</v>
      </c>
      <c r="F41">
        <f t="shared" ca="1" si="29"/>
        <v>37</v>
      </c>
      <c r="G41">
        <f t="shared" ca="1" si="29"/>
        <v>22</v>
      </c>
      <c r="H41">
        <f t="shared" ca="1" si="29"/>
        <v>42</v>
      </c>
      <c r="I41">
        <f t="shared" ca="1" si="29"/>
        <v>6</v>
      </c>
      <c r="J41">
        <f t="shared" ca="1" si="19"/>
        <v>227</v>
      </c>
      <c r="K41" s="46"/>
      <c r="L41" t="str">
        <f t="shared" ca="1" si="20"/>
        <v>Plagiarism detection</v>
      </c>
      <c r="M41" s="2">
        <f t="shared" ca="1" si="21"/>
        <v>0.28634361233480177</v>
      </c>
      <c r="N41" s="2">
        <f t="shared" ca="1" si="22"/>
        <v>0.24229074889867841</v>
      </c>
      <c r="O41" s="2">
        <f t="shared" ca="1" si="23"/>
        <v>8.1497797356828189E-2</v>
      </c>
      <c r="P41" s="2">
        <f t="shared" ca="1" si="24"/>
        <v>-8.1497797356828189E-2</v>
      </c>
      <c r="Q41" s="2">
        <f t="shared" ca="1" si="25"/>
        <v>-9.6916299559471369E-2</v>
      </c>
      <c r="R41" s="2">
        <f t="shared" ca="1" si="26"/>
        <v>-0.18502202643171806</v>
      </c>
      <c r="S41" s="2">
        <f t="shared" ca="1" si="27"/>
        <v>2.643171806167401E-2</v>
      </c>
      <c r="T41" s="8">
        <f t="shared" ca="1" si="28"/>
        <v>0.52863436123348018</v>
      </c>
      <c r="U41" s="8"/>
      <c r="AD41" s="47"/>
    </row>
    <row r="42" spans="1:37" x14ac:dyDescent="0.2">
      <c r="A42" s="6" t="s">
        <v>97</v>
      </c>
      <c r="B42" t="str">
        <f t="shared" ca="1" si="17"/>
        <v>3. And how important do you expect the following will be for you in the coming year? [Assistive technologies]</v>
      </c>
      <c r="D42">
        <f t="shared" ca="1" si="29"/>
        <v>58</v>
      </c>
      <c r="E42">
        <f t="shared" ca="1" si="29"/>
        <v>66</v>
      </c>
      <c r="F42">
        <f t="shared" ca="1" si="29"/>
        <v>47</v>
      </c>
      <c r="G42">
        <f t="shared" ca="1" si="29"/>
        <v>34</v>
      </c>
      <c r="H42">
        <f t="shared" ca="1" si="29"/>
        <v>15</v>
      </c>
      <c r="I42">
        <f t="shared" ca="1" si="29"/>
        <v>7</v>
      </c>
      <c r="J42">
        <f t="shared" ca="1" si="19"/>
        <v>227</v>
      </c>
      <c r="K42" s="46"/>
      <c r="L42" t="str">
        <f t="shared" ca="1" si="20"/>
        <v>Assistive technologies</v>
      </c>
      <c r="M42" s="2">
        <f t="shared" ca="1" si="21"/>
        <v>0.25550660792951541</v>
      </c>
      <c r="N42" s="2">
        <f t="shared" ca="1" si="22"/>
        <v>0.29074889867841408</v>
      </c>
      <c r="O42" s="2">
        <f t="shared" ca="1" si="23"/>
        <v>0.10352422907488987</v>
      </c>
      <c r="P42" s="2">
        <f t="shared" ca="1" si="24"/>
        <v>-0.10352422907488987</v>
      </c>
      <c r="Q42" s="2">
        <f t="shared" ca="1" si="25"/>
        <v>-0.14977973568281938</v>
      </c>
      <c r="R42" s="2">
        <f t="shared" ca="1" si="26"/>
        <v>-6.6079295154185022E-2</v>
      </c>
      <c r="S42" s="2">
        <f t="shared" ca="1" si="27"/>
        <v>3.0837004405286344E-2</v>
      </c>
      <c r="T42" s="8">
        <f t="shared" ca="1" si="28"/>
        <v>0.54625550660792954</v>
      </c>
      <c r="U42" s="8"/>
      <c r="AD42" s="47"/>
    </row>
    <row r="43" spans="1:37" x14ac:dyDescent="0.2">
      <c r="A43" s="6" t="s">
        <v>88</v>
      </c>
      <c r="B43" t="str">
        <f t="shared" ca="1" si="17"/>
        <v>3. And how important do you expect the following will be for you in the coming year? [Lecture capture tools]</v>
      </c>
      <c r="D43">
        <f t="shared" ca="1" si="29"/>
        <v>65</v>
      </c>
      <c r="E43">
        <f t="shared" ca="1" si="29"/>
        <v>64</v>
      </c>
      <c r="F43">
        <f t="shared" ca="1" si="29"/>
        <v>39</v>
      </c>
      <c r="G43">
        <f t="shared" ca="1" si="29"/>
        <v>20</v>
      </c>
      <c r="H43">
        <f t="shared" ca="1" si="29"/>
        <v>31</v>
      </c>
      <c r="I43">
        <f t="shared" ca="1" si="29"/>
        <v>8</v>
      </c>
      <c r="J43">
        <f t="shared" ca="1" si="19"/>
        <v>227</v>
      </c>
      <c r="K43" s="46"/>
      <c r="L43" t="str">
        <f t="shared" ca="1" si="20"/>
        <v>Lecture capture tools</v>
      </c>
      <c r="M43" s="2">
        <f t="shared" ca="1" si="21"/>
        <v>0.28634361233480177</v>
      </c>
      <c r="N43" s="2">
        <f t="shared" ca="1" si="22"/>
        <v>0.28193832599118945</v>
      </c>
      <c r="O43" s="2">
        <f t="shared" ca="1" si="23"/>
        <v>8.590308370044053E-2</v>
      </c>
      <c r="P43" s="2">
        <f t="shared" ca="1" si="24"/>
        <v>-8.590308370044053E-2</v>
      </c>
      <c r="Q43" s="2">
        <f t="shared" ca="1" si="25"/>
        <v>-8.8105726872246701E-2</v>
      </c>
      <c r="R43" s="2">
        <f t="shared" ca="1" si="26"/>
        <v>-0.13656387665198239</v>
      </c>
      <c r="S43" s="2">
        <f t="shared" ca="1" si="27"/>
        <v>3.5242290748898682E-2</v>
      </c>
      <c r="T43" s="8">
        <f t="shared" ca="1" si="28"/>
        <v>0.56828193832599116</v>
      </c>
      <c r="U43" s="8"/>
      <c r="AD43" s="47"/>
    </row>
    <row r="44" spans="1:37" x14ac:dyDescent="0.2">
      <c r="A44" s="6" t="s">
        <v>98</v>
      </c>
      <c r="B44" t="str">
        <f t="shared" ca="1" si="17"/>
        <v>3. And how important do you expect the following will be for you in the coming year? [Data and Analytics (incl. Learning Analytics)]</v>
      </c>
      <c r="D44">
        <f t="shared" ca="1" si="29"/>
        <v>69</v>
      </c>
      <c r="E44">
        <f t="shared" ca="1" si="29"/>
        <v>66</v>
      </c>
      <c r="F44">
        <f t="shared" ca="1" si="29"/>
        <v>47</v>
      </c>
      <c r="G44">
        <f t="shared" ca="1" si="29"/>
        <v>24</v>
      </c>
      <c r="H44">
        <f t="shared" ca="1" si="29"/>
        <v>14</v>
      </c>
      <c r="I44">
        <f t="shared" ca="1" si="29"/>
        <v>7</v>
      </c>
      <c r="J44">
        <f t="shared" ca="1" si="19"/>
        <v>227</v>
      </c>
      <c r="K44" s="46"/>
      <c r="L44" t="str">
        <f t="shared" ca="1" si="20"/>
        <v>Data and Analytics (incl. Learning Analytics)</v>
      </c>
      <c r="M44" s="2">
        <f t="shared" ca="1" si="21"/>
        <v>0.30396475770925108</v>
      </c>
      <c r="N44" s="2">
        <f t="shared" ca="1" si="22"/>
        <v>0.29074889867841408</v>
      </c>
      <c r="O44" s="2">
        <f t="shared" ca="1" si="23"/>
        <v>0.10352422907488987</v>
      </c>
      <c r="P44" s="2">
        <f t="shared" ca="1" si="24"/>
        <v>-0.10352422907488987</v>
      </c>
      <c r="Q44" s="2">
        <f t="shared" ca="1" si="25"/>
        <v>-0.10572687224669604</v>
      </c>
      <c r="R44" s="2">
        <f t="shared" ca="1" si="26"/>
        <v>-6.1674008810572688E-2</v>
      </c>
      <c r="S44" s="2">
        <f t="shared" ca="1" si="27"/>
        <v>3.0837004405286344E-2</v>
      </c>
      <c r="T44" s="8">
        <f t="shared" ca="1" si="28"/>
        <v>0.59471365638766516</v>
      </c>
      <c r="U44" s="8"/>
      <c r="AD44" s="47"/>
      <c r="AK44" s="2"/>
    </row>
    <row r="45" spans="1:37" x14ac:dyDescent="0.2">
      <c r="A45" t="s">
        <v>94</v>
      </c>
      <c r="B45" t="str">
        <f t="shared" ca="1" si="17"/>
        <v>3. And how important do you expect the following will be for you in the coming year? [Media production (e.g. podcasting, video interviews)]</v>
      </c>
      <c r="D45">
        <f t="shared" ca="1" si="29"/>
        <v>75</v>
      </c>
      <c r="E45">
        <f t="shared" ca="1" si="29"/>
        <v>65</v>
      </c>
      <c r="F45">
        <f t="shared" ca="1" si="29"/>
        <v>43</v>
      </c>
      <c r="G45">
        <f t="shared" ca="1" si="29"/>
        <v>25</v>
      </c>
      <c r="H45">
        <f t="shared" ca="1" si="29"/>
        <v>16</v>
      </c>
      <c r="I45">
        <f t="shared" ca="1" si="29"/>
        <v>3</v>
      </c>
      <c r="J45">
        <f t="shared" ca="1" si="19"/>
        <v>227</v>
      </c>
      <c r="K45" s="46"/>
      <c r="L45" t="str">
        <f t="shared" ca="1" si="20"/>
        <v>Media production (e.g. podcasting, video interviews)</v>
      </c>
      <c r="M45" s="2">
        <f t="shared" ca="1" si="21"/>
        <v>0.33039647577092512</v>
      </c>
      <c r="N45" s="2">
        <f t="shared" ca="1" si="22"/>
        <v>0.28634361233480177</v>
      </c>
      <c r="O45" s="2">
        <f t="shared" ca="1" si="23"/>
        <v>9.4713656387665199E-2</v>
      </c>
      <c r="P45" s="2">
        <f t="shared" ca="1" si="24"/>
        <v>-9.4713656387665199E-2</v>
      </c>
      <c r="Q45" s="2">
        <f t="shared" ca="1" si="25"/>
        <v>-0.11013215859030837</v>
      </c>
      <c r="R45" s="2">
        <f t="shared" ca="1" si="26"/>
        <v>-7.0484581497797363E-2</v>
      </c>
      <c r="S45" s="2">
        <f t="shared" ca="1" si="27"/>
        <v>1.3215859030837005E-2</v>
      </c>
      <c r="T45" s="8">
        <f t="shared" ca="1" si="28"/>
        <v>0.61674008810572689</v>
      </c>
      <c r="U45" s="8"/>
      <c r="AD45" s="47"/>
    </row>
    <row r="46" spans="1:37" x14ac:dyDescent="0.2">
      <c r="A46" s="6" t="s">
        <v>93</v>
      </c>
      <c r="B46" t="str">
        <f t="shared" ca="1" si="17"/>
        <v>3. And how important do you expect the following will be for you in the coming year? [Web conferencing/virtual classroom software]</v>
      </c>
      <c r="D46">
        <f t="shared" ca="1" si="29"/>
        <v>95</v>
      </c>
      <c r="E46">
        <f t="shared" ca="1" si="29"/>
        <v>65</v>
      </c>
      <c r="F46">
        <f t="shared" ca="1" si="29"/>
        <v>45</v>
      </c>
      <c r="G46">
        <f t="shared" ca="1" si="29"/>
        <v>12</v>
      </c>
      <c r="H46">
        <f t="shared" ca="1" si="29"/>
        <v>5</v>
      </c>
      <c r="I46">
        <f t="shared" ca="1" si="29"/>
        <v>5</v>
      </c>
      <c r="J46">
        <f t="shared" ca="1" si="19"/>
        <v>227</v>
      </c>
      <c r="K46" s="46"/>
      <c r="L46" t="str">
        <f t="shared" ca="1" si="20"/>
        <v>Web conferencing/virtual classroom software</v>
      </c>
      <c r="M46" s="2">
        <f t="shared" ca="1" si="21"/>
        <v>0.41850220264317178</v>
      </c>
      <c r="N46" s="2">
        <f t="shared" ca="1" si="22"/>
        <v>0.28634361233480177</v>
      </c>
      <c r="O46" s="2">
        <f t="shared" ca="1" si="23"/>
        <v>9.9118942731277526E-2</v>
      </c>
      <c r="P46" s="2">
        <f t="shared" ca="1" si="24"/>
        <v>-9.9118942731277526E-2</v>
      </c>
      <c r="Q46" s="2">
        <f t="shared" ca="1" si="25"/>
        <v>-5.2863436123348019E-2</v>
      </c>
      <c r="R46" s="2">
        <f t="shared" ca="1" si="26"/>
        <v>-2.2026431718061675E-2</v>
      </c>
      <c r="S46" s="2">
        <f t="shared" ca="1" si="27"/>
        <v>2.2026431718061675E-2</v>
      </c>
      <c r="T46" s="8">
        <f t="shared" ca="1" si="28"/>
        <v>0.70484581497797349</v>
      </c>
      <c r="U46" s="8"/>
      <c r="AD46" s="47"/>
    </row>
    <row r="47" spans="1:37" x14ac:dyDescent="0.2">
      <c r="A47" s="6" t="s">
        <v>89</v>
      </c>
      <c r="B47" t="str">
        <f t="shared" ca="1" si="17"/>
        <v>3. And how important do you expect the following will be for you in the coming year? [Collaborative tools (e.g. Office365/Teams, Google Workspace/G Suite, Padlet etc.)]</v>
      </c>
      <c r="D47">
        <f t="shared" ca="1" si="29"/>
        <v>116</v>
      </c>
      <c r="E47">
        <f t="shared" ca="1" si="29"/>
        <v>51</v>
      </c>
      <c r="F47">
        <f t="shared" ca="1" si="29"/>
        <v>28</v>
      </c>
      <c r="G47">
        <f t="shared" ca="1" si="29"/>
        <v>17</v>
      </c>
      <c r="H47">
        <f t="shared" ca="1" si="29"/>
        <v>11</v>
      </c>
      <c r="I47">
        <f t="shared" ca="1" si="29"/>
        <v>4</v>
      </c>
      <c r="J47">
        <f t="shared" ca="1" si="19"/>
        <v>227</v>
      </c>
      <c r="K47" s="46"/>
      <c r="L47" t="str">
        <f t="shared" ca="1" si="20"/>
        <v>Collaborative tools (e.g. Office365/Teams, Google Workspace/G Suite, Padlet etc.)</v>
      </c>
      <c r="M47" s="2">
        <f t="shared" ca="1" si="21"/>
        <v>0.51101321585903081</v>
      </c>
      <c r="N47" s="2">
        <f t="shared" ca="1" si="22"/>
        <v>0.22466960352422907</v>
      </c>
      <c r="O47" s="2">
        <f t="shared" ca="1" si="23"/>
        <v>6.1674008810572688E-2</v>
      </c>
      <c r="P47" s="2">
        <f t="shared" ca="1" si="24"/>
        <v>-6.1674008810572688E-2</v>
      </c>
      <c r="Q47" s="2">
        <f t="shared" ca="1" si="25"/>
        <v>-7.4889867841409691E-2</v>
      </c>
      <c r="R47" s="2">
        <f t="shared" ca="1" si="26"/>
        <v>-4.8458149779735685E-2</v>
      </c>
      <c r="S47" s="2">
        <f t="shared" ca="1" si="27"/>
        <v>1.7621145374449341E-2</v>
      </c>
      <c r="T47" s="8">
        <f t="shared" ca="1" si="28"/>
        <v>0.73568281938325986</v>
      </c>
      <c r="U47" s="8"/>
      <c r="AD47" s="47"/>
    </row>
    <row r="48" spans="1:37" x14ac:dyDescent="0.2">
      <c r="A48" s="6" t="s">
        <v>124</v>
      </c>
      <c r="B48" t="str">
        <f t="shared" ca="1" si="17"/>
        <v>3. And how important do you expect the following will be for you in the coming year? [Blended Learning]</v>
      </c>
      <c r="D48">
        <f t="shared" ca="1" si="29"/>
        <v>112</v>
      </c>
      <c r="E48">
        <f t="shared" ca="1" si="29"/>
        <v>60</v>
      </c>
      <c r="F48">
        <f t="shared" ca="1" si="29"/>
        <v>29</v>
      </c>
      <c r="G48">
        <f t="shared" ca="1" si="29"/>
        <v>12</v>
      </c>
      <c r="H48">
        <f t="shared" ca="1" si="29"/>
        <v>6</v>
      </c>
      <c r="I48">
        <f t="shared" ca="1" si="29"/>
        <v>8</v>
      </c>
      <c r="J48">
        <f t="shared" ca="1" si="19"/>
        <v>227</v>
      </c>
      <c r="K48" s="46"/>
      <c r="L48" t="str">
        <f t="shared" ca="1" si="20"/>
        <v>Blended Learning</v>
      </c>
      <c r="M48" s="2">
        <f t="shared" ca="1" si="21"/>
        <v>0.4933920704845815</v>
      </c>
      <c r="N48" s="2">
        <f t="shared" ca="1" si="22"/>
        <v>0.26431718061674009</v>
      </c>
      <c r="O48" s="2">
        <f t="shared" ca="1" si="23"/>
        <v>6.3876651982378851E-2</v>
      </c>
      <c r="P48" s="2">
        <f t="shared" ca="1" si="24"/>
        <v>-6.3876651982378851E-2</v>
      </c>
      <c r="Q48" s="2">
        <f t="shared" ca="1" si="25"/>
        <v>-5.2863436123348019E-2</v>
      </c>
      <c r="R48" s="2">
        <f t="shared" ca="1" si="26"/>
        <v>-2.643171806167401E-2</v>
      </c>
      <c r="S48" s="2">
        <f t="shared" ca="1" si="27"/>
        <v>3.5242290748898682E-2</v>
      </c>
      <c r="T48" s="8">
        <f t="shared" ca="1" si="28"/>
        <v>0.75770925110132159</v>
      </c>
      <c r="AD48" s="47"/>
      <c r="AF48" s="2"/>
      <c r="AG48" s="38"/>
      <c r="AH48" s="38"/>
    </row>
    <row r="49" spans="1:34" x14ac:dyDescent="0.2">
      <c r="A49" s="6" t="s">
        <v>96</v>
      </c>
      <c r="B49" t="str">
        <f t="shared" ca="1" si="17"/>
        <v>3. And how important do you expect the following will be for you in the coming year? [Electronic assessment, submission &amp; feedback tools]</v>
      </c>
      <c r="D49">
        <f t="shared" ca="1" si="29"/>
        <v>128</v>
      </c>
      <c r="E49">
        <f t="shared" ca="1" si="29"/>
        <v>44</v>
      </c>
      <c r="F49">
        <f t="shared" ca="1" si="29"/>
        <v>23</v>
      </c>
      <c r="G49">
        <f t="shared" ca="1" si="29"/>
        <v>10</v>
      </c>
      <c r="H49">
        <f t="shared" ca="1" si="29"/>
        <v>17</v>
      </c>
      <c r="I49">
        <f t="shared" ca="1" si="29"/>
        <v>5</v>
      </c>
      <c r="J49">
        <f t="shared" ca="1" si="19"/>
        <v>227</v>
      </c>
      <c r="K49" s="46"/>
      <c r="L49" t="str">
        <f t="shared" ca="1" si="20"/>
        <v>Electronic assessment, submission &amp; feedback tools</v>
      </c>
      <c r="M49" s="2">
        <f t="shared" ca="1" si="21"/>
        <v>0.56387665198237891</v>
      </c>
      <c r="N49" s="2">
        <f t="shared" ca="1" si="22"/>
        <v>0.19383259911894274</v>
      </c>
      <c r="O49" s="2">
        <f t="shared" ca="1" si="23"/>
        <v>5.0660792951541848E-2</v>
      </c>
      <c r="P49" s="2">
        <f t="shared" ca="1" si="24"/>
        <v>-5.0660792951541848E-2</v>
      </c>
      <c r="Q49" s="2">
        <f t="shared" ca="1" si="25"/>
        <v>-4.405286343612335E-2</v>
      </c>
      <c r="R49" s="2">
        <f t="shared" ca="1" si="26"/>
        <v>-7.4889867841409691E-2</v>
      </c>
      <c r="S49" s="2">
        <f t="shared" ca="1" si="27"/>
        <v>2.2026431718061675E-2</v>
      </c>
      <c r="T49" s="8">
        <f t="shared" ca="1" si="28"/>
        <v>0.7577092511013217</v>
      </c>
      <c r="AD49" s="47"/>
      <c r="AF49" s="2"/>
      <c r="AG49" s="38"/>
      <c r="AH49" s="38"/>
    </row>
    <row r="50" spans="1:34" x14ac:dyDescent="0.2">
      <c r="A50" s="6" t="s">
        <v>102</v>
      </c>
      <c r="B50" t="str">
        <f t="shared" ca="1" si="17"/>
        <v>3. And how important do you expect the following will be for you in the coming year? [Content Management Systems and VLEs]</v>
      </c>
      <c r="D50">
        <f t="shared" ca="1" si="29"/>
        <v>142</v>
      </c>
      <c r="E50">
        <f t="shared" ca="1" si="29"/>
        <v>38</v>
      </c>
      <c r="F50">
        <f t="shared" ca="1" si="29"/>
        <v>22</v>
      </c>
      <c r="G50">
        <f t="shared" ca="1" si="29"/>
        <v>9</v>
      </c>
      <c r="H50">
        <f t="shared" ca="1" si="29"/>
        <v>10</v>
      </c>
      <c r="I50">
        <f t="shared" ca="1" si="29"/>
        <v>6</v>
      </c>
      <c r="J50">
        <f t="shared" ca="1" si="19"/>
        <v>227</v>
      </c>
      <c r="K50" s="46"/>
      <c r="L50" t="str">
        <f t="shared" ca="1" si="20"/>
        <v>Content Management Systems and VLEs</v>
      </c>
      <c r="M50" s="2">
        <f t="shared" ca="1" si="21"/>
        <v>0.62555066079295152</v>
      </c>
      <c r="N50" s="2">
        <f t="shared" ca="1" si="22"/>
        <v>0.16740088105726872</v>
      </c>
      <c r="O50" s="2">
        <f t="shared" ca="1" si="23"/>
        <v>4.8458149779735685E-2</v>
      </c>
      <c r="P50" s="2">
        <f t="shared" ca="1" si="24"/>
        <v>-4.8458149779735685E-2</v>
      </c>
      <c r="Q50" s="2">
        <f t="shared" ca="1" si="25"/>
        <v>-3.9647577092511016E-2</v>
      </c>
      <c r="R50" s="2">
        <f t="shared" ca="1" si="26"/>
        <v>-4.405286343612335E-2</v>
      </c>
      <c r="S50" s="2">
        <f t="shared" ca="1" si="27"/>
        <v>2.643171806167401E-2</v>
      </c>
      <c r="T50" s="8">
        <f t="shared" ca="1" si="28"/>
        <v>0.79295154185022021</v>
      </c>
      <c r="AD50" s="47"/>
      <c r="AF50" s="2"/>
      <c r="AG50" s="38"/>
      <c r="AH50" s="38"/>
    </row>
    <row r="51" spans="1:34" x14ac:dyDescent="0.2">
      <c r="AC51" s="8"/>
      <c r="AF51" s="2"/>
      <c r="AG51" s="38"/>
      <c r="AH51" s="38"/>
    </row>
    <row r="59" spans="1:34" ht="22.5" x14ac:dyDescent="0.4">
      <c r="B59" s="125" t="s">
        <v>4460</v>
      </c>
    </row>
    <row r="60" spans="1:34" ht="33.75" customHeight="1" thickBot="1" x14ac:dyDescent="0.25">
      <c r="B60" s="79" t="s">
        <v>2498</v>
      </c>
      <c r="C60" s="80">
        <v>2014</v>
      </c>
      <c r="D60" s="80">
        <v>2015</v>
      </c>
      <c r="E60" s="80">
        <v>2016</v>
      </c>
      <c r="F60" s="80">
        <v>2017</v>
      </c>
      <c r="G60" s="80">
        <v>2018</v>
      </c>
      <c r="H60" s="80">
        <v>2019</v>
      </c>
      <c r="I60" s="80">
        <v>2020</v>
      </c>
      <c r="J60" s="81" t="s">
        <v>4449</v>
      </c>
      <c r="K60" s="81" t="s">
        <v>4450</v>
      </c>
      <c r="L60" s="80" t="s">
        <v>2499</v>
      </c>
    </row>
    <row r="61" spans="1:34" ht="33.75" customHeight="1" thickTop="1" thickBot="1" x14ac:dyDescent="0.25">
      <c r="B61" s="84" t="s">
        <v>4452</v>
      </c>
      <c r="C61" s="85">
        <v>0.53012048192771077</v>
      </c>
      <c r="D61" s="85">
        <v>0.56632653061224492</v>
      </c>
      <c r="E61" s="85">
        <v>0.62448979591836729</v>
      </c>
      <c r="F61" s="85">
        <v>0.66371681415929207</v>
      </c>
      <c r="G61" s="86">
        <v>0.66009852216748766</v>
      </c>
      <c r="H61" s="86">
        <v>0.73568281938325986</v>
      </c>
      <c r="I61" s="86">
        <v>0.93488372093023253</v>
      </c>
      <c r="J61" s="86">
        <f t="shared" ref="J61:J82" si="30">IF(C61&gt;0,ROUND(I61,2)-ROUND(C61,2),"-")</f>
        <v>0.4</v>
      </c>
      <c r="K61" s="85">
        <f t="shared" ref="K61:K82" si="31">ROUND(I61,2)-ROUND(H61,2)</f>
        <v>0.19000000000000006</v>
      </c>
      <c r="L61" s="86"/>
    </row>
    <row r="62" spans="1:34" ht="33.75" customHeight="1" thickBot="1" x14ac:dyDescent="0.25">
      <c r="B62" s="84" t="s">
        <v>43</v>
      </c>
      <c r="C62" s="85">
        <v>0.63453815261044177</v>
      </c>
      <c r="D62" s="85">
        <v>0.59183673469387754</v>
      </c>
      <c r="E62" s="85">
        <v>0.63265306122448983</v>
      </c>
      <c r="F62" s="85">
        <v>0.62389380530973448</v>
      </c>
      <c r="G62" s="86">
        <v>0.66995073891625623</v>
      </c>
      <c r="H62" s="86">
        <v>0.70484581497797349</v>
      </c>
      <c r="I62" s="86">
        <f t="shared" ref="I62:I82" ca="1" si="32">VLOOKUP(B62,$L$3:$T$24,9,FALSE)</f>
        <v>0.85116279069767442</v>
      </c>
      <c r="J62" s="86">
        <f t="shared" ca="1" si="30"/>
        <v>0.21999999999999997</v>
      </c>
      <c r="K62" s="85">
        <f t="shared" ca="1" si="31"/>
        <v>0.15000000000000002</v>
      </c>
      <c r="L62" s="86"/>
    </row>
    <row r="63" spans="1:34" ht="33.75" customHeight="1" thickBot="1" x14ac:dyDescent="0.25">
      <c r="B63" s="84" t="s">
        <v>107</v>
      </c>
      <c r="C63" s="85"/>
      <c r="D63" s="85">
        <v>0.40816326530612246</v>
      </c>
      <c r="E63" s="85">
        <v>0.46530612244897962</v>
      </c>
      <c r="F63" s="85">
        <v>0.4247787610619469</v>
      </c>
      <c r="G63" s="86">
        <v>0.40886699507389163</v>
      </c>
      <c r="H63" s="86">
        <v>0.28634361233480177</v>
      </c>
      <c r="I63" s="86">
        <f t="shared" ca="1" si="32"/>
        <v>0.42790697674418604</v>
      </c>
      <c r="J63" s="86" t="str">
        <f t="shared" si="30"/>
        <v>-</v>
      </c>
      <c r="K63" s="85">
        <f t="shared" ca="1" si="31"/>
        <v>0.14000000000000001</v>
      </c>
      <c r="L63" s="86"/>
    </row>
    <row r="64" spans="1:34" ht="33.75" customHeight="1" thickBot="1" x14ac:dyDescent="0.25">
      <c r="B64" s="84" t="s">
        <v>39</v>
      </c>
      <c r="C64" s="85">
        <v>0.79518072289156627</v>
      </c>
      <c r="D64" s="85">
        <v>0.7857142857142857</v>
      </c>
      <c r="E64" s="85">
        <v>0.79591836734693877</v>
      </c>
      <c r="F64" s="85">
        <v>0.80088495575221241</v>
      </c>
      <c r="G64" s="86">
        <v>0.83251231527093594</v>
      </c>
      <c r="H64" s="86">
        <v>0.79295154185022021</v>
      </c>
      <c r="I64" s="86">
        <f t="shared" ca="1" si="32"/>
        <v>0.91627906976744178</v>
      </c>
      <c r="J64" s="86">
        <f t="shared" ca="1" si="30"/>
        <v>0.12</v>
      </c>
      <c r="K64" s="85">
        <f t="shared" ca="1" si="31"/>
        <v>0.13</v>
      </c>
      <c r="L64" s="86"/>
    </row>
    <row r="65" spans="2:12" ht="33.75" customHeight="1" thickBot="1" x14ac:dyDescent="0.25">
      <c r="B65" s="84" t="s">
        <v>51</v>
      </c>
      <c r="C65" s="85">
        <v>0.48192771084337349</v>
      </c>
      <c r="D65" s="85">
        <v>0.46938775510204084</v>
      </c>
      <c r="E65" s="85">
        <v>0.52244897959183667</v>
      </c>
      <c r="F65" s="85">
        <v>0.60176991150442483</v>
      </c>
      <c r="G65" s="88">
        <v>0.60591133004926112</v>
      </c>
      <c r="H65" s="88">
        <v>0.56828193832599116</v>
      </c>
      <c r="I65" s="86">
        <f t="shared" ca="1" si="32"/>
        <v>0.67441860465116277</v>
      </c>
      <c r="J65" s="86">
        <f t="shared" ca="1" si="30"/>
        <v>0.19000000000000006</v>
      </c>
      <c r="K65" s="85">
        <f t="shared" ca="1" si="31"/>
        <v>0.10000000000000009</v>
      </c>
      <c r="L65" s="86"/>
    </row>
    <row r="66" spans="2:12" ht="33.75" customHeight="1" thickBot="1" x14ac:dyDescent="0.25">
      <c r="B66" s="84" t="s">
        <v>118</v>
      </c>
      <c r="C66" s="85"/>
      <c r="D66" s="85"/>
      <c r="E66" s="85"/>
      <c r="F66" s="85">
        <v>0.69026548672566368</v>
      </c>
      <c r="G66" s="86">
        <v>0.73891625615763545</v>
      </c>
      <c r="H66" s="86">
        <v>0.75770925110132159</v>
      </c>
      <c r="I66" s="86">
        <f t="shared" ca="1" si="32"/>
        <v>0.85581395348837208</v>
      </c>
      <c r="J66" s="86" t="str">
        <f t="shared" si="30"/>
        <v>-</v>
      </c>
      <c r="K66" s="85">
        <f t="shared" ca="1" si="31"/>
        <v>9.9999999999999978E-2</v>
      </c>
      <c r="L66" s="86"/>
    </row>
    <row r="67" spans="2:12" ht="33.75" customHeight="1" thickBot="1" x14ac:dyDescent="0.25">
      <c r="B67" s="84" t="s">
        <v>45</v>
      </c>
      <c r="C67" s="85">
        <v>0.6224899598393574</v>
      </c>
      <c r="D67" s="85">
        <v>0.59693877551020402</v>
      </c>
      <c r="E67" s="85">
        <v>0.62857142857142856</v>
      </c>
      <c r="F67" s="85">
        <v>0.63274336283185839</v>
      </c>
      <c r="G67" s="86">
        <v>0.61083743842364535</v>
      </c>
      <c r="H67" s="86">
        <v>0.61674008810572689</v>
      </c>
      <c r="I67" s="86">
        <f t="shared" ca="1" si="32"/>
        <v>0.72093023255813948</v>
      </c>
      <c r="J67" s="86">
        <f t="shared" ca="1" si="30"/>
        <v>9.9999999999999978E-2</v>
      </c>
      <c r="K67" s="85">
        <f t="shared" ca="1" si="31"/>
        <v>9.9999999999999978E-2</v>
      </c>
      <c r="L67" s="86"/>
    </row>
    <row r="68" spans="2:12" ht="33.75" customHeight="1" thickBot="1" x14ac:dyDescent="0.25">
      <c r="B68" s="87" t="s">
        <v>52</v>
      </c>
      <c r="C68" s="85">
        <v>0.42971887550200805</v>
      </c>
      <c r="D68" s="85">
        <v>0.40816326530612246</v>
      </c>
      <c r="E68" s="85">
        <v>0.43673469387755104</v>
      </c>
      <c r="F68" s="85">
        <v>0.41592920353982299</v>
      </c>
      <c r="G68" s="86">
        <v>0.43349753694581283</v>
      </c>
      <c r="H68" s="86">
        <v>0.3524229074889868</v>
      </c>
      <c r="I68" s="86">
        <f t="shared" ca="1" si="32"/>
        <v>0.42325581395348838</v>
      </c>
      <c r="J68" s="86">
        <f t="shared" ca="1" si="30"/>
        <v>-1.0000000000000009E-2</v>
      </c>
      <c r="K68" s="85">
        <f t="shared" ca="1" si="31"/>
        <v>7.0000000000000007E-2</v>
      </c>
      <c r="L68" s="86"/>
    </row>
    <row r="69" spans="2:12" ht="33.75" customHeight="1" thickBot="1" x14ac:dyDescent="0.25">
      <c r="B69" s="84" t="s">
        <v>109</v>
      </c>
      <c r="C69" s="85">
        <v>0.53413654618473894</v>
      </c>
      <c r="D69" s="85">
        <v>0.57653061224489799</v>
      </c>
      <c r="E69" s="85">
        <v>0.62040816326530612</v>
      </c>
      <c r="F69" s="85">
        <v>0.61946902654867253</v>
      </c>
      <c r="G69" s="86">
        <v>0.61083743842364535</v>
      </c>
      <c r="H69" s="86">
        <v>0.59471365638766516</v>
      </c>
      <c r="I69" s="86">
        <f t="shared" ca="1" si="32"/>
        <v>0.64651162790697669</v>
      </c>
      <c r="J69" s="86">
        <f t="shared" ca="1" si="30"/>
        <v>0.12</v>
      </c>
      <c r="K69" s="85">
        <f t="shared" ca="1" si="31"/>
        <v>6.0000000000000053E-2</v>
      </c>
      <c r="L69" s="86"/>
    </row>
    <row r="70" spans="2:12" ht="33.75" customHeight="1" thickBot="1" x14ac:dyDescent="0.25">
      <c r="B70" s="84" t="s">
        <v>119</v>
      </c>
      <c r="C70" s="85"/>
      <c r="D70" s="85"/>
      <c r="E70" s="85"/>
      <c r="F70" s="85">
        <v>0.40707964601769908</v>
      </c>
      <c r="G70" s="86">
        <v>0.46305418719211822</v>
      </c>
      <c r="H70" s="86">
        <v>0.41850220264317184</v>
      </c>
      <c r="I70" s="86">
        <f t="shared" ca="1" si="32"/>
        <v>0.48372093023255813</v>
      </c>
      <c r="J70" s="86" t="str">
        <f t="shared" si="30"/>
        <v>-</v>
      </c>
      <c r="K70" s="85">
        <f t="shared" ca="1" si="31"/>
        <v>0.06</v>
      </c>
      <c r="L70" s="86"/>
    </row>
    <row r="71" spans="2:12" ht="33.75" customHeight="1" thickBot="1" x14ac:dyDescent="0.25">
      <c r="B71" s="84" t="s">
        <v>41</v>
      </c>
      <c r="C71" s="85">
        <v>0.71084337349397586</v>
      </c>
      <c r="D71" s="85">
        <v>0.72448979591836737</v>
      </c>
      <c r="E71" s="85">
        <v>0.73877551020408172</v>
      </c>
      <c r="F71" s="85">
        <v>0.76106194690265494</v>
      </c>
      <c r="G71" s="86">
        <v>0.75369458128078815</v>
      </c>
      <c r="H71" s="86">
        <v>0.7577092511013217</v>
      </c>
      <c r="I71" s="86">
        <f t="shared" ca="1" si="32"/>
        <v>0.81860465116279069</v>
      </c>
      <c r="J71" s="86">
        <f t="shared" ca="1" si="30"/>
        <v>0.10999999999999999</v>
      </c>
      <c r="K71" s="85">
        <f t="shared" ca="1" si="31"/>
        <v>5.9999999999999942E-2</v>
      </c>
      <c r="L71" s="86"/>
    </row>
    <row r="72" spans="2:12" ht="33.75" customHeight="1" thickBot="1" x14ac:dyDescent="0.25">
      <c r="B72" s="84" t="s">
        <v>49</v>
      </c>
      <c r="C72" s="85">
        <v>0.50200803212851408</v>
      </c>
      <c r="D72" s="85">
        <v>0.38775510204081631</v>
      </c>
      <c r="E72" s="85">
        <v>0.44081632653061226</v>
      </c>
      <c r="F72" s="85">
        <v>0.37610619469026552</v>
      </c>
      <c r="G72" s="86">
        <v>0.40886699507389163</v>
      </c>
      <c r="H72" s="86">
        <v>0.37444933920704848</v>
      </c>
      <c r="I72" s="86">
        <f t="shared" ca="1" si="32"/>
        <v>0.37674418604651161</v>
      </c>
      <c r="J72" s="86">
        <f t="shared" ca="1" si="30"/>
        <v>-0.12</v>
      </c>
      <c r="K72" s="85">
        <f t="shared" ca="1" si="31"/>
        <v>1.0000000000000009E-2</v>
      </c>
      <c r="L72" s="86"/>
    </row>
    <row r="73" spans="2:12" ht="33.75" customHeight="1" thickBot="1" x14ac:dyDescent="0.25">
      <c r="B73" s="84" t="s">
        <v>54</v>
      </c>
      <c r="C73" s="85"/>
      <c r="D73" s="85"/>
      <c r="E73" s="85">
        <v>0.12244897959183673</v>
      </c>
      <c r="F73" s="85">
        <v>0.18141592920353983</v>
      </c>
      <c r="G73" s="86">
        <v>0.14285714285714285</v>
      </c>
      <c r="H73" s="86">
        <v>0.13215859030837004</v>
      </c>
      <c r="I73" s="86">
        <f t="shared" ca="1" si="32"/>
        <v>0.13488372093023254</v>
      </c>
      <c r="J73" s="86" t="str">
        <f t="shared" si="30"/>
        <v>-</v>
      </c>
      <c r="K73" s="85">
        <f t="shared" ca="1" si="31"/>
        <v>0</v>
      </c>
      <c r="L73" s="86"/>
    </row>
    <row r="74" spans="2:12" ht="33.75" customHeight="1" thickBot="1" x14ac:dyDescent="0.25">
      <c r="B74" s="84" t="s">
        <v>4451</v>
      </c>
      <c r="C74" s="85">
        <v>0.55823293172690769</v>
      </c>
      <c r="D74" s="85">
        <v>0.56632653061224492</v>
      </c>
      <c r="E74" s="85">
        <v>0.50204081632653064</v>
      </c>
      <c r="F74" s="85">
        <v>0.51327433628318586</v>
      </c>
      <c r="G74" s="86">
        <v>0.45320197044334976</v>
      </c>
      <c r="H74" s="86">
        <v>0.38325991189427311</v>
      </c>
      <c r="I74" s="86">
        <f t="shared" ca="1" si="32"/>
        <v>0.37209302325581395</v>
      </c>
      <c r="J74" s="86">
        <f t="shared" ca="1" si="30"/>
        <v>-0.19000000000000006</v>
      </c>
      <c r="K74" s="85">
        <f t="shared" ca="1" si="31"/>
        <v>-1.0000000000000009E-2</v>
      </c>
      <c r="L74" s="86"/>
    </row>
    <row r="75" spans="2:12" ht="33.75" customHeight="1" thickBot="1" x14ac:dyDescent="0.25">
      <c r="B75" s="84" t="s">
        <v>44</v>
      </c>
      <c r="C75" s="85">
        <v>0.35742971887550201</v>
      </c>
      <c r="D75" s="85">
        <v>0.27551020408163263</v>
      </c>
      <c r="E75" s="85">
        <v>0.33061224489795915</v>
      </c>
      <c r="F75" s="85">
        <v>0.41150442477876104</v>
      </c>
      <c r="G75" s="86">
        <v>0.49261083743842365</v>
      </c>
      <c r="H75" s="86">
        <v>0.54625550660792954</v>
      </c>
      <c r="I75" s="86">
        <f t="shared" ca="1" si="32"/>
        <v>0.53488372093023262</v>
      </c>
      <c r="J75" s="86">
        <f t="shared" ca="1" si="30"/>
        <v>0.17000000000000004</v>
      </c>
      <c r="K75" s="85">
        <f t="shared" ca="1" si="31"/>
        <v>-2.0000000000000018E-2</v>
      </c>
      <c r="L75" s="86"/>
    </row>
    <row r="76" spans="2:12" ht="33.75" customHeight="1" thickBot="1" x14ac:dyDescent="0.25">
      <c r="B76" s="84" t="s">
        <v>48</v>
      </c>
      <c r="C76" s="85">
        <v>0.4618473895582329</v>
      </c>
      <c r="D76" s="85">
        <v>0.43367346938775508</v>
      </c>
      <c r="E76" s="85">
        <v>0.48571428571428571</v>
      </c>
      <c r="F76" s="85">
        <v>0.4336283185840708</v>
      </c>
      <c r="G76" s="86">
        <v>0.52216748768472909</v>
      </c>
      <c r="H76" s="86">
        <v>0.45374449339207046</v>
      </c>
      <c r="I76" s="86">
        <f t="shared" ca="1" si="32"/>
        <v>0.41860465116279066</v>
      </c>
      <c r="J76" s="86">
        <f t="shared" ca="1" si="30"/>
        <v>-4.0000000000000036E-2</v>
      </c>
      <c r="K76" s="85">
        <f t="shared" ca="1" si="31"/>
        <v>-3.0000000000000027E-2</v>
      </c>
      <c r="L76" s="86"/>
    </row>
    <row r="77" spans="2:12" ht="33.75" customHeight="1" thickBot="1" x14ac:dyDescent="0.25">
      <c r="B77" s="84" t="s">
        <v>108</v>
      </c>
      <c r="C77" s="85"/>
      <c r="D77" s="85"/>
      <c r="E77" s="85">
        <v>0.48163265306122449</v>
      </c>
      <c r="F77" s="85">
        <v>0.49557522123893805</v>
      </c>
      <c r="G77" s="86">
        <v>0.55172413793103448</v>
      </c>
      <c r="H77" s="86">
        <v>0.52863436123348018</v>
      </c>
      <c r="I77" s="86">
        <f t="shared" ca="1" si="32"/>
        <v>0.49767441860465111</v>
      </c>
      <c r="J77" s="86" t="str">
        <f t="shared" si="30"/>
        <v>-</v>
      </c>
      <c r="K77" s="85">
        <f t="shared" ca="1" si="31"/>
        <v>-3.0000000000000027E-2</v>
      </c>
      <c r="L77" s="86"/>
    </row>
    <row r="78" spans="2:12" ht="33.75" customHeight="1" thickBot="1" x14ac:dyDescent="0.25">
      <c r="B78" s="84" t="s">
        <v>50</v>
      </c>
      <c r="C78" s="85">
        <v>0.42570281124497988</v>
      </c>
      <c r="D78" s="85">
        <v>0.45918367346938771</v>
      </c>
      <c r="E78" s="85">
        <v>0.42040816326530606</v>
      </c>
      <c r="F78" s="85">
        <v>0.41592920353982299</v>
      </c>
      <c r="G78" s="86">
        <v>0.3645320197044335</v>
      </c>
      <c r="H78" s="86">
        <v>0.39207048458149785</v>
      </c>
      <c r="I78" s="86">
        <f t="shared" ca="1" si="32"/>
        <v>0.3116279069767442</v>
      </c>
      <c r="J78" s="86">
        <f t="shared" ca="1" si="30"/>
        <v>-0.12</v>
      </c>
      <c r="K78" s="85">
        <f t="shared" ca="1" si="31"/>
        <v>-8.0000000000000016E-2</v>
      </c>
      <c r="L78" s="86"/>
    </row>
    <row r="79" spans="2:12" ht="33.75" customHeight="1" thickBot="1" x14ac:dyDescent="0.25">
      <c r="B79" s="84" t="s">
        <v>120</v>
      </c>
      <c r="C79" s="85"/>
      <c r="D79" s="85"/>
      <c r="E79" s="85"/>
      <c r="F79" s="85">
        <v>0.28761061946902655</v>
      </c>
      <c r="G79" s="86">
        <v>0.26108374384236455</v>
      </c>
      <c r="H79" s="86">
        <v>0.25991189427312777</v>
      </c>
      <c r="I79" s="86">
        <f t="shared" ca="1" si="32"/>
        <v>0.16744186046511628</v>
      </c>
      <c r="J79" s="86" t="str">
        <f t="shared" si="30"/>
        <v>-</v>
      </c>
      <c r="K79" s="85">
        <f t="shared" ca="1" si="31"/>
        <v>-0.09</v>
      </c>
      <c r="L79" s="86"/>
    </row>
    <row r="80" spans="2:12" ht="33.75" customHeight="1" thickBot="1" x14ac:dyDescent="0.25">
      <c r="B80" s="84" t="s">
        <v>53</v>
      </c>
      <c r="C80" s="85">
        <v>0.40160642570281124</v>
      </c>
      <c r="D80" s="85">
        <v>0.35204081632653061</v>
      </c>
      <c r="E80" s="85">
        <v>0.31836734693877555</v>
      </c>
      <c r="F80" s="85">
        <v>0.35398230088495575</v>
      </c>
      <c r="G80" s="86">
        <v>0.2857142857142857</v>
      </c>
      <c r="H80" s="86">
        <v>0.27312775330396477</v>
      </c>
      <c r="I80" s="86">
        <f t="shared" ca="1" si="32"/>
        <v>0.18139534883720931</v>
      </c>
      <c r="J80" s="86">
        <f t="shared" ca="1" si="30"/>
        <v>-0.22000000000000003</v>
      </c>
      <c r="K80" s="85">
        <f t="shared" ca="1" si="31"/>
        <v>-9.0000000000000024E-2</v>
      </c>
      <c r="L80" s="86"/>
    </row>
    <row r="81" spans="2:12" ht="33.75" customHeight="1" thickBot="1" x14ac:dyDescent="0.25">
      <c r="B81" s="84" t="s">
        <v>42</v>
      </c>
      <c r="C81" s="85">
        <v>0.24096385542168675</v>
      </c>
      <c r="D81" s="85">
        <v>0.2142857142857143</v>
      </c>
      <c r="E81" s="85">
        <v>0.26122448979591839</v>
      </c>
      <c r="F81" s="85">
        <v>0.30088495575221241</v>
      </c>
      <c r="G81" s="86">
        <v>0.27586206896551724</v>
      </c>
      <c r="H81" s="86">
        <v>0.33039647577092512</v>
      </c>
      <c r="I81" s="86">
        <f t="shared" ca="1" si="32"/>
        <v>0.24186046511627907</v>
      </c>
      <c r="J81" s="86">
        <f t="shared" ca="1" si="30"/>
        <v>0</v>
      </c>
      <c r="K81" s="85">
        <f t="shared" ca="1" si="31"/>
        <v>-9.0000000000000024E-2</v>
      </c>
      <c r="L81" s="86"/>
    </row>
    <row r="82" spans="2:12" ht="33.75" customHeight="1" thickBot="1" x14ac:dyDescent="0.25">
      <c r="B82" s="84" t="s">
        <v>47</v>
      </c>
      <c r="C82" s="85">
        <v>0.33734939759036142</v>
      </c>
      <c r="D82" s="85">
        <v>0.24489795918367346</v>
      </c>
      <c r="E82" s="85">
        <v>0.29795918367346941</v>
      </c>
      <c r="F82" s="85">
        <v>0.24778761061946902</v>
      </c>
      <c r="G82" s="86">
        <v>0.27093596059113301</v>
      </c>
      <c r="H82" s="86">
        <v>0.23788546255506607</v>
      </c>
      <c r="I82" s="86">
        <f t="shared" ca="1" si="32"/>
        <v>0.11627906976744186</v>
      </c>
      <c r="J82" s="86">
        <f t="shared" ca="1" si="30"/>
        <v>-0.22000000000000003</v>
      </c>
      <c r="K82" s="85">
        <f t="shared" ca="1" si="31"/>
        <v>-0.12</v>
      </c>
      <c r="L82" s="86"/>
    </row>
    <row r="83" spans="2:12" ht="21.75" customHeight="1" x14ac:dyDescent="0.2">
      <c r="B83" s="176" t="s">
        <v>4455</v>
      </c>
      <c r="C83" s="176"/>
      <c r="D83" s="176"/>
      <c r="E83" s="176"/>
      <c r="F83" s="176"/>
      <c r="G83" s="176"/>
      <c r="H83" s="176"/>
      <c r="I83" s="176"/>
      <c r="J83" s="176"/>
      <c r="K83" s="176"/>
      <c r="L83" s="176"/>
    </row>
  </sheetData>
  <sortState xmlns:xlrd2="http://schemas.microsoft.com/office/spreadsheetml/2017/richdata2" ref="B61:L82">
    <sortCondition descending="1" ref="K61:K82"/>
  </sortState>
  <mergeCells count="1">
    <mergeCell ref="B83:L83"/>
  </mergeCells>
  <conditionalFormatting sqref="AE3:AE24">
    <cfRule type="colorScale" priority="10">
      <colorScale>
        <cfvo type="min"/>
        <cfvo type="percentile" val="50"/>
        <cfvo type="max"/>
        <color rgb="FFF8696B"/>
        <color rgb="FFFCFCFF"/>
        <color rgb="FF5A8AC6"/>
      </colorScale>
    </cfRule>
  </conditionalFormatting>
  <conditionalFormatting sqref="AC51">
    <cfRule type="colorScale" priority="12">
      <colorScale>
        <cfvo type="min"/>
        <cfvo type="percentile" val="50"/>
        <cfvo type="max"/>
        <color rgb="FFF8696B"/>
        <color rgb="FFFCFCFF"/>
        <color rgb="FF5A8AC6"/>
      </colorScale>
    </cfRule>
  </conditionalFormatting>
  <conditionalFormatting sqref="K61:K82">
    <cfRule type="colorScale" priority="3">
      <colorScale>
        <cfvo type="min"/>
        <cfvo type="percentile" val="50"/>
        <cfvo type="max"/>
        <color rgb="FFF8696B"/>
        <color rgb="FFFCFCFF"/>
        <color rgb="FF63BE7B"/>
      </colorScale>
    </cfRule>
  </conditionalFormatting>
  <conditionalFormatting sqref="J61:J82">
    <cfRule type="colorScale" priority="1">
      <colorScale>
        <cfvo type="min"/>
        <cfvo type="percentile" val="50"/>
        <cfvo type="max"/>
        <color rgb="FFF8696B"/>
        <color rgb="FFFCFCFF"/>
        <color rgb="FF63BE7B"/>
      </colorScale>
    </cfRule>
  </conditionalFormatting>
  <pageMargins left="0.7" right="0.7" top="0.75" bottom="0.75" header="0.3" footer="0.3"/>
  <pageSetup paperSize="9" orientation="portrait" verticalDpi="1200" r:id="rId1"/>
  <drawing r:id="rId2"/>
  <extLst>
    <ext xmlns:x14="http://schemas.microsoft.com/office/spreadsheetml/2009/9/main" uri="{05C60535-1F16-4fd2-B633-F4F36F0B64E0}">
      <x14:sparklineGroups xmlns:xm="http://schemas.microsoft.com/office/excel/2006/main">
        <x14:sparklineGroup displayEmptyCellsAs="gap" markers="1" high="1" xr2:uid="{590C59F0-DE49-4FDB-98CA-D1C39E3C70BD}">
          <x14:colorSeries rgb="FF079948"/>
          <x14:colorNegative rgb="FFD00000"/>
          <x14:colorAxis rgb="FF000000"/>
          <x14:colorMarkers rgb="FF079948"/>
          <x14:colorFirst rgb="FFD00000"/>
          <x14:colorLast rgb="FFD00000"/>
          <x14:colorHigh rgb="FFD00000"/>
          <x14:colorLow rgb="FFD00000"/>
          <x14:sparklines>
            <x14:sparkline>
              <xm:f>'Q3 (combined)'!C61:I61</xm:f>
              <xm:sqref>L61</xm:sqref>
            </x14:sparkline>
            <x14:sparkline>
              <xm:f>'Q3 (combined)'!C62:I62</xm:f>
              <xm:sqref>L62</xm:sqref>
            </x14:sparkline>
            <x14:sparkline>
              <xm:f>'Q3 (combined)'!C63:I63</xm:f>
              <xm:sqref>L63</xm:sqref>
            </x14:sparkline>
            <x14:sparkline>
              <xm:f>'Q3 (combined)'!C64:I64</xm:f>
              <xm:sqref>L64</xm:sqref>
            </x14:sparkline>
            <x14:sparkline>
              <xm:f>'Q3 (combined)'!C65:I65</xm:f>
              <xm:sqref>L65</xm:sqref>
            </x14:sparkline>
            <x14:sparkline>
              <xm:f>'Q3 (combined)'!C66:I66</xm:f>
              <xm:sqref>L66</xm:sqref>
            </x14:sparkline>
            <x14:sparkline>
              <xm:f>'Q3 (combined)'!C67:I67</xm:f>
              <xm:sqref>L67</xm:sqref>
            </x14:sparkline>
            <x14:sparkline>
              <xm:f>'Q3 (combined)'!C68:I68</xm:f>
              <xm:sqref>L68</xm:sqref>
            </x14:sparkline>
            <x14:sparkline>
              <xm:f>'Q3 (combined)'!C69:I69</xm:f>
              <xm:sqref>L69</xm:sqref>
            </x14:sparkline>
            <x14:sparkline>
              <xm:f>'Q3 (combined)'!C70:I70</xm:f>
              <xm:sqref>L70</xm:sqref>
            </x14:sparkline>
            <x14:sparkline>
              <xm:f>'Q3 (combined)'!C71:I71</xm:f>
              <xm:sqref>L71</xm:sqref>
            </x14:sparkline>
            <x14:sparkline>
              <xm:f>'Q3 (combined)'!C72:I72</xm:f>
              <xm:sqref>L72</xm:sqref>
            </x14:sparkline>
            <x14:sparkline>
              <xm:f>'Q3 (combined)'!C73:I73</xm:f>
              <xm:sqref>L73</xm:sqref>
            </x14:sparkline>
            <x14:sparkline>
              <xm:f>'Q3 (combined)'!C74:I74</xm:f>
              <xm:sqref>L74</xm:sqref>
            </x14:sparkline>
            <x14:sparkline>
              <xm:f>'Q3 (combined)'!C75:I75</xm:f>
              <xm:sqref>L75</xm:sqref>
            </x14:sparkline>
            <x14:sparkline>
              <xm:f>'Q3 (combined)'!C76:I76</xm:f>
              <xm:sqref>L76</xm:sqref>
            </x14:sparkline>
            <x14:sparkline>
              <xm:f>'Q3 (combined)'!C77:I77</xm:f>
              <xm:sqref>L77</xm:sqref>
            </x14:sparkline>
            <x14:sparkline>
              <xm:f>'Q3 (combined)'!C78:I78</xm:f>
              <xm:sqref>L78</xm:sqref>
            </x14:sparkline>
            <x14:sparkline>
              <xm:f>'Q3 (combined)'!C79:I79</xm:f>
              <xm:sqref>L79</xm:sqref>
            </x14:sparkline>
            <x14:sparkline>
              <xm:f>'Q3 (combined)'!C80:I80</xm:f>
              <xm:sqref>L80</xm:sqref>
            </x14:sparkline>
            <x14:sparkline>
              <xm:f>'Q3 (combined)'!C81:I81</xm:f>
              <xm:sqref>L81</xm:sqref>
            </x14:sparkline>
            <x14:sparkline>
              <xm:f>'Q3 (combined)'!C82:I82</xm:f>
              <xm:sqref>L82</xm:sqref>
            </x14:sparkline>
          </x14:sparklines>
        </x14:sparklineGroup>
      </x14:sparklineGroup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I75"/>
  <sheetViews>
    <sheetView showGridLines="0" topLeftCell="L51" zoomScale="130" zoomScaleNormal="130" workbookViewId="0">
      <selection activeCell="AM59" sqref="AM59"/>
    </sheetView>
  </sheetViews>
  <sheetFormatPr defaultRowHeight="12.75" x14ac:dyDescent="0.2"/>
  <cols>
    <col min="2" max="2" width="39.140625" customWidth="1"/>
    <col min="3" max="9" width="9.5703125" customWidth="1"/>
    <col min="10" max="10" width="21" customWidth="1"/>
    <col min="11" max="11" width="45.7109375" customWidth="1"/>
    <col min="12" max="12" width="18.7109375" customWidth="1"/>
    <col min="24" max="24" width="9.28515625" style="39" customWidth="1"/>
    <col min="25" max="25" width="22.7109375" customWidth="1"/>
    <col min="26" max="26" width="10.28515625" bestFit="1" customWidth="1"/>
    <col min="31" max="31" width="11.42578125" customWidth="1"/>
    <col min="34" max="34" width="30.42578125" style="10" customWidth="1"/>
    <col min="35" max="35" width="0" hidden="1" customWidth="1"/>
    <col min="41" max="41" width="17.140625" customWidth="1"/>
  </cols>
  <sheetData>
    <row r="1" spans="1:31" ht="17.25" x14ac:dyDescent="0.2">
      <c r="A1" s="9" t="str">
        <f>"'Form responses "&amp;E1&amp;"'!"</f>
        <v>'Form responses 2020'!</v>
      </c>
      <c r="B1" s="7" t="s">
        <v>110</v>
      </c>
      <c r="C1" s="6"/>
      <c r="D1" s="6"/>
      <c r="E1">
        <v>2020</v>
      </c>
    </row>
    <row r="2" spans="1:31" ht="16.5" customHeight="1" x14ac:dyDescent="0.2">
      <c r="A2" s="6" t="s">
        <v>3</v>
      </c>
      <c r="B2" s="7" t="s">
        <v>97</v>
      </c>
      <c r="C2" s="6"/>
      <c r="D2" s="6">
        <v>5</v>
      </c>
      <c r="E2">
        <v>4</v>
      </c>
      <c r="F2">
        <v>3</v>
      </c>
      <c r="G2">
        <v>2</v>
      </c>
      <c r="H2">
        <v>1</v>
      </c>
      <c r="I2" t="s">
        <v>5</v>
      </c>
      <c r="M2" s="6" t="s">
        <v>6</v>
      </c>
      <c r="N2" s="6" t="s">
        <v>7</v>
      </c>
      <c r="O2" s="6" t="s">
        <v>8</v>
      </c>
      <c r="P2" s="6" t="s">
        <v>8</v>
      </c>
      <c r="Q2" s="6" t="s">
        <v>9</v>
      </c>
      <c r="R2" s="6" t="s">
        <v>10</v>
      </c>
      <c r="S2" t="s">
        <v>5</v>
      </c>
      <c r="T2" s="6" t="s">
        <v>11</v>
      </c>
      <c r="U2" s="6"/>
      <c r="V2" s="2" t="s">
        <v>111</v>
      </c>
      <c r="W2" s="2" t="s">
        <v>112</v>
      </c>
      <c r="X2" s="71" t="s">
        <v>113</v>
      </c>
      <c r="Y2" s="2" t="s">
        <v>113</v>
      </c>
      <c r="Z2" s="2" t="s">
        <v>114</v>
      </c>
      <c r="AA2" s="2" t="s">
        <v>115</v>
      </c>
      <c r="AB2" s="2" t="s">
        <v>116</v>
      </c>
      <c r="AC2" s="2" t="s">
        <v>35</v>
      </c>
      <c r="AE2" s="2" t="s">
        <v>117</v>
      </c>
    </row>
    <row r="3" spans="1:31" ht="16.5" customHeight="1" x14ac:dyDescent="0.2">
      <c r="A3" s="6" t="s">
        <v>93</v>
      </c>
      <c r="B3" s="50" t="str">
        <f t="shared" ref="B3:B24" ca="1" si="0">INDIRECT($A$1&amp;A3&amp;"1")</f>
        <v>3. How important do you expect the following will be for you in the coming year? [Web conferencing/virtual classroom software]</v>
      </c>
      <c r="C3" s="50"/>
      <c r="D3">
        <f t="shared" ref="D3:I12" ca="1" si="1">COUNTIF(INDIRECT($A$1&amp;$A3&amp;":"&amp;$A3),D$2)</f>
        <v>157</v>
      </c>
      <c r="E3">
        <f t="shared" ca="1" si="1"/>
        <v>26</v>
      </c>
      <c r="F3">
        <f t="shared" ca="1" si="1"/>
        <v>16</v>
      </c>
      <c r="G3">
        <f t="shared" ca="1" si="1"/>
        <v>7</v>
      </c>
      <c r="H3">
        <f t="shared" ca="1" si="1"/>
        <v>8</v>
      </c>
      <c r="I3">
        <f t="shared" ca="1" si="1"/>
        <v>1</v>
      </c>
      <c r="J3">
        <f t="shared" ref="J3:J24" ca="1" si="2">SUM(D3:I3)</f>
        <v>215</v>
      </c>
      <c r="K3" t="str">
        <f t="shared" ref="K3:K24" ca="1" si="3">MID(B3,FIND("[",B3)+1,LEN(B3)-FIND("[",B3)-1)</f>
        <v>Web conferencing/virtual classroom software</v>
      </c>
      <c r="L3" s="37" t="str">
        <f t="shared" ref="L3:L24" ca="1" si="4">IFERROR(REPLACE(K3,FIND(" ",K3,ROUNDDOWN(LEN(K3)/2,0)),1,"
"),K3)</f>
        <v>Web conferencing/virtual
classroom software</v>
      </c>
      <c r="M3" s="2">
        <f t="shared" ref="M3:M24" ca="1" si="5">D3/$J3</f>
        <v>0.73023255813953492</v>
      </c>
      <c r="N3" s="2">
        <f t="shared" ref="N3:N24" ca="1" si="6">E3/$J3</f>
        <v>0.12093023255813953</v>
      </c>
      <c r="O3" s="2">
        <f t="shared" ref="O3:O24" ca="1" si="7">F3/$J3/2</f>
        <v>3.7209302325581395E-2</v>
      </c>
      <c r="P3" s="2">
        <f t="shared" ref="P3:P24" ca="1" si="8">-O3</f>
        <v>-3.7209302325581395E-2</v>
      </c>
      <c r="Q3" s="2">
        <f t="shared" ref="Q3:Q24" ca="1" si="9">-G3/$J3</f>
        <v>-3.255813953488372E-2</v>
      </c>
      <c r="R3" s="2">
        <f t="shared" ref="R3:R24" ca="1" si="10">-H3/$J3</f>
        <v>-3.7209302325581395E-2</v>
      </c>
      <c r="S3" s="2">
        <f t="shared" ref="S3:S24" ca="1" si="11">I3/$J3</f>
        <v>4.6511627906976744E-3</v>
      </c>
      <c r="T3" s="8">
        <f t="shared" ref="T3:T24" ca="1" si="12">M3+N3</f>
        <v>0.85116279069767442</v>
      </c>
      <c r="U3" s="8"/>
      <c r="V3" s="2">
        <f t="shared" ref="V3:AC12" ca="1" si="13">IFERROR(VLOOKUP($K3,$L$28:$T$49,COLUMN()-20,FALSE),"")</f>
        <v>0.8046511627906977</v>
      </c>
      <c r="W3" s="2">
        <f t="shared" ca="1" si="13"/>
        <v>6.5116279069767441E-2</v>
      </c>
      <c r="X3" s="71">
        <f t="shared" ca="1" si="13"/>
        <v>2.3255813953488372E-2</v>
      </c>
      <c r="Y3" s="2">
        <f t="shared" ca="1" si="13"/>
        <v>-2.3255813953488372E-2</v>
      </c>
      <c r="Z3" s="2">
        <f t="shared" ca="1" si="13"/>
        <v>-2.7906976744186046E-2</v>
      </c>
      <c r="AA3" s="2">
        <f t="shared" ca="1" si="13"/>
        <v>-3.255813953488372E-2</v>
      </c>
      <c r="AB3" s="2">
        <f t="shared" ca="1" si="13"/>
        <v>2.3255813953488372E-2</v>
      </c>
      <c r="AC3" s="2">
        <f t="shared" ca="1" si="13"/>
        <v>0.86976744186046517</v>
      </c>
      <c r="AD3" s="31"/>
      <c r="AE3" s="31">
        <f t="shared" ref="AE3:AE24" ca="1" si="14">IFERROR(T3-AC3,"")</f>
        <v>-1.8604651162790753E-2</v>
      </c>
    </row>
    <row r="4" spans="1:31" ht="16.5" customHeight="1" x14ac:dyDescent="0.2">
      <c r="A4" s="6" t="s">
        <v>103</v>
      </c>
      <c r="B4" s="57" t="str">
        <f t="shared" ca="1" si="0"/>
        <v>3. How important do you expect the following will be for you in the coming year? [Social networking (e.g. Twitter, Facebook, LinkedIn)]</v>
      </c>
      <c r="C4" s="57"/>
      <c r="D4">
        <f t="shared" ca="1" si="1"/>
        <v>34</v>
      </c>
      <c r="E4">
        <f t="shared" ca="1" si="1"/>
        <v>46</v>
      </c>
      <c r="F4">
        <f t="shared" ca="1" si="1"/>
        <v>48</v>
      </c>
      <c r="G4">
        <f t="shared" ca="1" si="1"/>
        <v>41</v>
      </c>
      <c r="H4">
        <f t="shared" ca="1" si="1"/>
        <v>41</v>
      </c>
      <c r="I4">
        <f t="shared" ca="1" si="1"/>
        <v>5</v>
      </c>
      <c r="J4">
        <f t="shared" ca="1" si="2"/>
        <v>215</v>
      </c>
      <c r="K4" t="str">
        <f t="shared" ca="1" si="3"/>
        <v>Social networking (e.g. Twitter, Facebook, LinkedIn)</v>
      </c>
      <c r="L4" s="37" t="str">
        <f t="shared" ca="1" si="4"/>
        <v>Social networking (e.g. Twitter,
Facebook, LinkedIn)</v>
      </c>
      <c r="M4" s="2">
        <f t="shared" ca="1" si="5"/>
        <v>0.15813953488372093</v>
      </c>
      <c r="N4" s="2">
        <f t="shared" ca="1" si="6"/>
        <v>0.21395348837209302</v>
      </c>
      <c r="O4" s="2">
        <f t="shared" ca="1" si="7"/>
        <v>0.11162790697674418</v>
      </c>
      <c r="P4" s="2">
        <f t="shared" ca="1" si="8"/>
        <v>-0.11162790697674418</v>
      </c>
      <c r="Q4" s="2">
        <f t="shared" ca="1" si="9"/>
        <v>-0.19069767441860466</v>
      </c>
      <c r="R4" s="2">
        <f t="shared" ca="1" si="10"/>
        <v>-0.19069767441860466</v>
      </c>
      <c r="S4" s="2">
        <f t="shared" ca="1" si="11"/>
        <v>2.3255813953488372E-2</v>
      </c>
      <c r="T4" s="8">
        <f t="shared" ca="1" si="12"/>
        <v>0.37209302325581395</v>
      </c>
      <c r="U4" s="8"/>
      <c r="V4" s="2">
        <f t="shared" ca="1" si="13"/>
        <v>0.15348837209302327</v>
      </c>
      <c r="W4" s="2">
        <f t="shared" ca="1" si="13"/>
        <v>0.22790697674418606</v>
      </c>
      <c r="X4" s="71">
        <f t="shared" ca="1" si="13"/>
        <v>0.11395348837209303</v>
      </c>
      <c r="Y4" s="2">
        <f t="shared" ca="1" si="13"/>
        <v>-0.11395348837209303</v>
      </c>
      <c r="Z4" s="2">
        <f t="shared" ca="1" si="13"/>
        <v>-0.2</v>
      </c>
      <c r="AA4" s="2">
        <f t="shared" ca="1" si="13"/>
        <v>-0.16744186046511628</v>
      </c>
      <c r="AB4" s="2">
        <f t="shared" ca="1" si="13"/>
        <v>2.3255813953488372E-2</v>
      </c>
      <c r="AC4" s="2">
        <f t="shared" ca="1" si="13"/>
        <v>0.38139534883720932</v>
      </c>
      <c r="AD4" s="31"/>
      <c r="AE4" s="31">
        <f t="shared" ca="1" si="14"/>
        <v>-9.3023255813953765E-3</v>
      </c>
    </row>
    <row r="5" spans="1:31" ht="16.5" customHeight="1" x14ac:dyDescent="0.2">
      <c r="A5" s="6" t="s">
        <v>86</v>
      </c>
      <c r="B5" s="57" t="str">
        <f t="shared" ca="1" si="0"/>
        <v>3. How important do you expect the following will be for you in the coming year? [MOOCs, SPOCs, TOOCs etc.]</v>
      </c>
      <c r="C5" s="57"/>
      <c r="D5">
        <f t="shared" ca="1" si="1"/>
        <v>17</v>
      </c>
      <c r="E5">
        <f t="shared" ca="1" si="1"/>
        <v>22</v>
      </c>
      <c r="F5">
        <f t="shared" ca="1" si="1"/>
        <v>40</v>
      </c>
      <c r="G5">
        <f t="shared" ca="1" si="1"/>
        <v>37</v>
      </c>
      <c r="H5">
        <f t="shared" ca="1" si="1"/>
        <v>91</v>
      </c>
      <c r="I5">
        <f t="shared" ca="1" si="1"/>
        <v>8</v>
      </c>
      <c r="J5">
        <f t="shared" ca="1" si="2"/>
        <v>215</v>
      </c>
      <c r="K5" t="str">
        <f t="shared" ca="1" si="3"/>
        <v>MOOCs, SPOCs, TOOCs etc.</v>
      </c>
      <c r="L5" s="37" t="str">
        <f t="shared" ca="1" si="4"/>
        <v>MOOCs, SPOCs,
TOOCs etc.</v>
      </c>
      <c r="M5" s="2">
        <f t="shared" ca="1" si="5"/>
        <v>7.9069767441860464E-2</v>
      </c>
      <c r="N5" s="2">
        <f t="shared" ca="1" si="6"/>
        <v>0.10232558139534884</v>
      </c>
      <c r="O5" s="2">
        <f t="shared" ca="1" si="7"/>
        <v>9.3023255813953487E-2</v>
      </c>
      <c r="P5" s="2">
        <f t="shared" ca="1" si="8"/>
        <v>-9.3023255813953487E-2</v>
      </c>
      <c r="Q5" s="2">
        <f t="shared" ca="1" si="9"/>
        <v>-0.17209302325581396</v>
      </c>
      <c r="R5" s="2">
        <f t="shared" ca="1" si="10"/>
        <v>-0.42325581395348838</v>
      </c>
      <c r="S5" s="2">
        <f t="shared" ca="1" si="11"/>
        <v>3.7209302325581395E-2</v>
      </c>
      <c r="T5" s="8">
        <f t="shared" ca="1" si="12"/>
        <v>0.18139534883720931</v>
      </c>
      <c r="U5" s="8"/>
      <c r="V5" s="2">
        <f t="shared" ca="1" si="13"/>
        <v>6.9767441860465115E-2</v>
      </c>
      <c r="W5" s="2">
        <f t="shared" ca="1" si="13"/>
        <v>0.11627906976744186</v>
      </c>
      <c r="X5" s="71">
        <f t="shared" ca="1" si="13"/>
        <v>7.2093023255813959E-2</v>
      </c>
      <c r="Y5" s="2">
        <f t="shared" ca="1" si="13"/>
        <v>-7.2093023255813959E-2</v>
      </c>
      <c r="Z5" s="2">
        <f t="shared" ca="1" si="13"/>
        <v>-0.24651162790697675</v>
      </c>
      <c r="AA5" s="2">
        <f t="shared" ca="1" si="13"/>
        <v>-0.40930232558139534</v>
      </c>
      <c r="AB5" s="2">
        <f t="shared" ca="1" si="13"/>
        <v>1.3953488372093023E-2</v>
      </c>
      <c r="AC5" s="2">
        <f t="shared" ca="1" si="13"/>
        <v>0.18604651162790697</v>
      </c>
      <c r="AD5" s="31"/>
      <c r="AE5" s="31">
        <f t="shared" ca="1" si="14"/>
        <v>-4.6511627906976605E-3</v>
      </c>
    </row>
    <row r="6" spans="1:31" ht="16.5" customHeight="1" x14ac:dyDescent="0.2">
      <c r="A6" s="6" t="s">
        <v>104</v>
      </c>
      <c r="B6" s="50" t="str">
        <f t="shared" ca="1" si="0"/>
        <v>3. How important do you expect the following will be for you in the coming year? [Bring Your Own Device (BYOD)]</v>
      </c>
      <c r="C6" s="50"/>
      <c r="D6">
        <f t="shared" ca="1" si="1"/>
        <v>57</v>
      </c>
      <c r="E6">
        <f t="shared" ca="1" si="1"/>
        <v>35</v>
      </c>
      <c r="F6">
        <f t="shared" ca="1" si="1"/>
        <v>36</v>
      </c>
      <c r="G6">
        <f t="shared" ca="1" si="1"/>
        <v>26</v>
      </c>
      <c r="H6">
        <f t="shared" ca="1" si="1"/>
        <v>50</v>
      </c>
      <c r="I6">
        <f t="shared" ca="1" si="1"/>
        <v>11</v>
      </c>
      <c r="J6">
        <f t="shared" ca="1" si="2"/>
        <v>215</v>
      </c>
      <c r="K6" t="str">
        <f t="shared" ca="1" si="3"/>
        <v>Bring Your Own Device (BYOD)</v>
      </c>
      <c r="L6" s="37" t="str">
        <f t="shared" ca="1" si="4"/>
        <v>Bring Your Own
Device (BYOD)</v>
      </c>
      <c r="M6" s="2">
        <f t="shared" ca="1" si="5"/>
        <v>0.26511627906976742</v>
      </c>
      <c r="N6" s="2">
        <f t="shared" ca="1" si="6"/>
        <v>0.16279069767441862</v>
      </c>
      <c r="O6" s="2">
        <f t="shared" ca="1" si="7"/>
        <v>8.3720930232558138E-2</v>
      </c>
      <c r="P6" s="2">
        <f t="shared" ca="1" si="8"/>
        <v>-8.3720930232558138E-2</v>
      </c>
      <c r="Q6" s="2">
        <f t="shared" ca="1" si="9"/>
        <v>-0.12093023255813953</v>
      </c>
      <c r="R6" s="2">
        <f t="shared" ca="1" si="10"/>
        <v>-0.23255813953488372</v>
      </c>
      <c r="S6" s="2">
        <f t="shared" ca="1" si="11"/>
        <v>5.1162790697674418E-2</v>
      </c>
      <c r="T6" s="8">
        <f t="shared" ca="1" si="12"/>
        <v>0.42790697674418604</v>
      </c>
      <c r="U6" s="8"/>
      <c r="V6" s="2">
        <f t="shared" ca="1" si="13"/>
        <v>0.2744186046511628</v>
      </c>
      <c r="W6" s="2">
        <f t="shared" ca="1" si="13"/>
        <v>0.14883720930232558</v>
      </c>
      <c r="X6" s="71">
        <f t="shared" ca="1" si="13"/>
        <v>7.6744186046511634E-2</v>
      </c>
      <c r="Y6" s="2">
        <f t="shared" ca="1" si="13"/>
        <v>-7.6744186046511634E-2</v>
      </c>
      <c r="Z6" s="2">
        <f t="shared" ca="1" si="13"/>
        <v>-0.11627906976744186</v>
      </c>
      <c r="AA6" s="2">
        <f t="shared" ca="1" si="13"/>
        <v>-0.28372093023255812</v>
      </c>
      <c r="AB6" s="2">
        <f t="shared" ca="1" si="13"/>
        <v>2.3255813953488372E-2</v>
      </c>
      <c r="AC6" s="2">
        <f t="shared" ca="1" si="13"/>
        <v>0.42325581395348838</v>
      </c>
      <c r="AD6" s="31"/>
      <c r="AE6" s="31">
        <f t="shared" ca="1" si="14"/>
        <v>4.6511627906976605E-3</v>
      </c>
    </row>
    <row r="7" spans="1:31" ht="16.5" customHeight="1" x14ac:dyDescent="0.2">
      <c r="A7" s="6" t="s">
        <v>88</v>
      </c>
      <c r="B7" t="str">
        <f t="shared" ca="1" si="0"/>
        <v>3. How important do you expect the following will be for you in the coming year? [Lecture capture tools]</v>
      </c>
      <c r="D7">
        <f t="shared" ca="1" si="1"/>
        <v>112</v>
      </c>
      <c r="E7">
        <f t="shared" ca="1" si="1"/>
        <v>33</v>
      </c>
      <c r="F7">
        <f t="shared" ca="1" si="1"/>
        <v>26</v>
      </c>
      <c r="G7">
        <f t="shared" ca="1" si="1"/>
        <v>18</v>
      </c>
      <c r="H7">
        <f t="shared" ca="1" si="1"/>
        <v>21</v>
      </c>
      <c r="I7">
        <f t="shared" ca="1" si="1"/>
        <v>5</v>
      </c>
      <c r="J7">
        <f t="shared" ca="1" si="2"/>
        <v>215</v>
      </c>
      <c r="K7" t="str">
        <f t="shared" ca="1" si="3"/>
        <v>Lecture capture tools</v>
      </c>
      <c r="L7" s="37" t="str">
        <f t="shared" ca="1" si="4"/>
        <v>Lecture capture
tools</v>
      </c>
      <c r="M7" s="2">
        <f t="shared" ca="1" si="5"/>
        <v>0.52093023255813953</v>
      </c>
      <c r="N7" s="2">
        <f t="shared" ca="1" si="6"/>
        <v>0.15348837209302327</v>
      </c>
      <c r="O7" s="2">
        <f t="shared" ca="1" si="7"/>
        <v>6.0465116279069767E-2</v>
      </c>
      <c r="P7" s="2">
        <f t="shared" ca="1" si="8"/>
        <v>-6.0465116279069767E-2</v>
      </c>
      <c r="Q7" s="2">
        <f t="shared" ca="1" si="9"/>
        <v>-8.3720930232558138E-2</v>
      </c>
      <c r="R7" s="2">
        <f t="shared" ca="1" si="10"/>
        <v>-9.7674418604651161E-2</v>
      </c>
      <c r="S7" s="2">
        <f t="shared" ca="1" si="11"/>
        <v>2.3255813953488372E-2</v>
      </c>
      <c r="T7" s="8">
        <f t="shared" ca="1" si="12"/>
        <v>0.67441860465116277</v>
      </c>
      <c r="U7" s="8"/>
      <c r="V7" s="2">
        <f t="shared" ca="1" si="13"/>
        <v>0.47906976744186047</v>
      </c>
      <c r="W7" s="2">
        <f t="shared" ca="1" si="13"/>
        <v>0.19069767441860466</v>
      </c>
      <c r="X7" s="71">
        <f t="shared" ca="1" si="13"/>
        <v>6.9767441860465115E-2</v>
      </c>
      <c r="Y7" s="2">
        <f t="shared" ca="1" si="13"/>
        <v>-6.9767441860465115E-2</v>
      </c>
      <c r="Z7" s="2">
        <f t="shared" ca="1" si="13"/>
        <v>-7.441860465116279E-2</v>
      </c>
      <c r="AA7" s="2">
        <f t="shared" ca="1" si="13"/>
        <v>-0.10697674418604651</v>
      </c>
      <c r="AB7" s="2">
        <f t="shared" ca="1" si="13"/>
        <v>9.3023255813953487E-3</v>
      </c>
      <c r="AC7" s="2">
        <f t="shared" ca="1" si="13"/>
        <v>0.66976744186046511</v>
      </c>
      <c r="AD7" s="31"/>
      <c r="AE7" s="31">
        <f t="shared" ca="1" si="14"/>
        <v>4.6511627906976605E-3</v>
      </c>
    </row>
    <row r="8" spans="1:31" ht="16.5" customHeight="1" x14ac:dyDescent="0.2">
      <c r="A8" s="6" t="s">
        <v>90</v>
      </c>
      <c r="B8" s="50" t="str">
        <f t="shared" ca="1" si="0"/>
        <v>3. How important do you expect the following will be for you in the coming year? [Blogs]</v>
      </c>
      <c r="C8" s="50"/>
      <c r="D8">
        <f t="shared" ca="1" si="1"/>
        <v>18</v>
      </c>
      <c r="E8">
        <f t="shared" ca="1" si="1"/>
        <v>49</v>
      </c>
      <c r="F8">
        <f t="shared" ca="1" si="1"/>
        <v>64</v>
      </c>
      <c r="G8">
        <f t="shared" ca="1" si="1"/>
        <v>43</v>
      </c>
      <c r="H8">
        <f t="shared" ca="1" si="1"/>
        <v>40</v>
      </c>
      <c r="I8">
        <f t="shared" ca="1" si="1"/>
        <v>1</v>
      </c>
      <c r="J8">
        <f t="shared" ca="1" si="2"/>
        <v>215</v>
      </c>
      <c r="K8" t="str">
        <f t="shared" ca="1" si="3"/>
        <v>Blogs</v>
      </c>
      <c r="L8" s="37" t="str">
        <f t="shared" ca="1" si="4"/>
        <v>Blogs</v>
      </c>
      <c r="M8" s="2">
        <f t="shared" ca="1" si="5"/>
        <v>8.3720930232558138E-2</v>
      </c>
      <c r="N8" s="2">
        <f t="shared" ca="1" si="6"/>
        <v>0.22790697674418606</v>
      </c>
      <c r="O8" s="2">
        <f t="shared" ca="1" si="7"/>
        <v>0.14883720930232558</v>
      </c>
      <c r="P8" s="2">
        <f t="shared" ca="1" si="8"/>
        <v>-0.14883720930232558</v>
      </c>
      <c r="Q8" s="2">
        <f t="shared" ca="1" si="9"/>
        <v>-0.2</v>
      </c>
      <c r="R8" s="2">
        <f t="shared" ca="1" si="10"/>
        <v>-0.18604651162790697</v>
      </c>
      <c r="S8" s="2">
        <f t="shared" ca="1" si="11"/>
        <v>4.6511627906976744E-3</v>
      </c>
      <c r="T8" s="8">
        <f t="shared" ca="1" si="12"/>
        <v>0.3116279069767442</v>
      </c>
      <c r="U8" s="8"/>
      <c r="V8" s="2">
        <f t="shared" ca="1" si="13"/>
        <v>0.10232558139534884</v>
      </c>
      <c r="W8" s="2">
        <f t="shared" ca="1" si="13"/>
        <v>0.20465116279069767</v>
      </c>
      <c r="X8" s="71">
        <f t="shared" ca="1" si="13"/>
        <v>0.14186046511627906</v>
      </c>
      <c r="Y8" s="2">
        <f t="shared" ca="1" si="13"/>
        <v>-0.14186046511627906</v>
      </c>
      <c r="Z8" s="2">
        <f t="shared" ca="1" si="13"/>
        <v>-0.2</v>
      </c>
      <c r="AA8" s="2">
        <f t="shared" ca="1" si="13"/>
        <v>-0.20465116279069767</v>
      </c>
      <c r="AB8" s="2">
        <f t="shared" ca="1" si="13"/>
        <v>4.6511627906976744E-3</v>
      </c>
      <c r="AC8" s="2">
        <f t="shared" ca="1" si="13"/>
        <v>0.30697674418604648</v>
      </c>
      <c r="AD8" s="31"/>
      <c r="AE8" s="31">
        <f t="shared" ca="1" si="14"/>
        <v>4.651162790697716E-3</v>
      </c>
    </row>
    <row r="9" spans="1:31" ht="16.5" customHeight="1" x14ac:dyDescent="0.2">
      <c r="A9" s="6" t="s">
        <v>102</v>
      </c>
      <c r="B9" s="57" t="str">
        <f t="shared" ca="1" si="0"/>
        <v>3. How important do you expect the following will be for you in the coming year? [Content Management Systems and VLEs]</v>
      </c>
      <c r="C9" s="57"/>
      <c r="D9">
        <f t="shared" ca="1" si="1"/>
        <v>178</v>
      </c>
      <c r="E9">
        <f t="shared" ca="1" si="1"/>
        <v>19</v>
      </c>
      <c r="F9">
        <f t="shared" ca="1" si="1"/>
        <v>8</v>
      </c>
      <c r="G9">
        <f t="shared" ca="1" si="1"/>
        <v>3</v>
      </c>
      <c r="H9">
        <f t="shared" ca="1" si="1"/>
        <v>4</v>
      </c>
      <c r="I9">
        <f t="shared" ca="1" si="1"/>
        <v>3</v>
      </c>
      <c r="J9">
        <f t="shared" ca="1" si="2"/>
        <v>215</v>
      </c>
      <c r="K9" t="str">
        <f t="shared" ca="1" si="3"/>
        <v>Content Management Systems and VLEs</v>
      </c>
      <c r="L9" s="37" t="str">
        <f t="shared" ca="1" si="4"/>
        <v>Content Management
Systems and VLEs</v>
      </c>
      <c r="M9" s="2">
        <f t="shared" ca="1" si="5"/>
        <v>0.82790697674418601</v>
      </c>
      <c r="N9" s="2">
        <f t="shared" ca="1" si="6"/>
        <v>8.8372093023255813E-2</v>
      </c>
      <c r="O9" s="2">
        <f t="shared" ca="1" si="7"/>
        <v>1.8604651162790697E-2</v>
      </c>
      <c r="P9" s="2">
        <f t="shared" ca="1" si="8"/>
        <v>-1.8604651162790697E-2</v>
      </c>
      <c r="Q9" s="2">
        <f t="shared" ca="1" si="9"/>
        <v>-1.3953488372093023E-2</v>
      </c>
      <c r="R9" s="2">
        <f t="shared" ca="1" si="10"/>
        <v>-1.8604651162790697E-2</v>
      </c>
      <c r="S9" s="2">
        <f t="shared" ca="1" si="11"/>
        <v>1.3953488372093023E-2</v>
      </c>
      <c r="T9" s="8">
        <f t="shared" ca="1" si="12"/>
        <v>0.91627906976744178</v>
      </c>
      <c r="U9" s="8"/>
      <c r="V9" s="2">
        <f t="shared" ca="1" si="13"/>
        <v>0.79069767441860461</v>
      </c>
      <c r="W9" s="2">
        <f t="shared" ca="1" si="13"/>
        <v>9.7674418604651161E-2</v>
      </c>
      <c r="X9" s="71">
        <f t="shared" ca="1" si="13"/>
        <v>2.5581395348837209E-2</v>
      </c>
      <c r="Y9" s="2">
        <f t="shared" ca="1" si="13"/>
        <v>-2.5581395348837209E-2</v>
      </c>
      <c r="Z9" s="2">
        <f t="shared" ca="1" si="13"/>
        <v>-1.8604651162790697E-2</v>
      </c>
      <c r="AA9" s="2">
        <f t="shared" ca="1" si="13"/>
        <v>-1.3953488372093023E-2</v>
      </c>
      <c r="AB9" s="2">
        <f t="shared" ca="1" si="13"/>
        <v>2.7906976744186046E-2</v>
      </c>
      <c r="AC9" s="2">
        <f t="shared" ca="1" si="13"/>
        <v>0.88837209302325582</v>
      </c>
      <c r="AD9" s="31"/>
      <c r="AE9" s="31">
        <f t="shared" ca="1" si="14"/>
        <v>2.7906976744185963E-2</v>
      </c>
    </row>
    <row r="10" spans="1:31" ht="16.5" customHeight="1" x14ac:dyDescent="0.2">
      <c r="A10" s="6" t="s">
        <v>3247</v>
      </c>
      <c r="B10" s="57" t="str">
        <f t="shared" ca="1" si="0"/>
        <v>3. How important do you expect the following will be for you in the coming year? [One-to-One Device initiatives]</v>
      </c>
      <c r="C10" s="57"/>
      <c r="D10">
        <f t="shared" ca="1" si="1"/>
        <v>13</v>
      </c>
      <c r="E10">
        <f t="shared" ca="1" si="1"/>
        <v>16</v>
      </c>
      <c r="F10">
        <f t="shared" ca="1" si="1"/>
        <v>43</v>
      </c>
      <c r="G10">
        <f t="shared" ca="1" si="1"/>
        <v>28</v>
      </c>
      <c r="H10">
        <f t="shared" ca="1" si="1"/>
        <v>71</v>
      </c>
      <c r="I10">
        <f t="shared" ca="1" si="1"/>
        <v>44</v>
      </c>
      <c r="J10">
        <f t="shared" ca="1" si="2"/>
        <v>215</v>
      </c>
      <c r="K10" t="str">
        <f t="shared" ca="1" si="3"/>
        <v>One-to-One Device initiatives</v>
      </c>
      <c r="L10" s="37" t="str">
        <f t="shared" ca="1" si="4"/>
        <v>One-to-One Device
initiatives</v>
      </c>
      <c r="M10" s="2">
        <f t="shared" ca="1" si="5"/>
        <v>6.0465116279069767E-2</v>
      </c>
      <c r="N10" s="2">
        <f t="shared" ca="1" si="6"/>
        <v>7.441860465116279E-2</v>
      </c>
      <c r="O10" s="2">
        <f t="shared" ca="1" si="7"/>
        <v>0.1</v>
      </c>
      <c r="P10" s="2">
        <f t="shared" ca="1" si="8"/>
        <v>-0.1</v>
      </c>
      <c r="Q10" s="2">
        <f t="shared" ca="1" si="9"/>
        <v>-0.13023255813953488</v>
      </c>
      <c r="R10" s="2">
        <f t="shared" ca="1" si="10"/>
        <v>-0.33023255813953489</v>
      </c>
      <c r="S10" s="2">
        <f t="shared" ca="1" si="11"/>
        <v>0.20465116279069767</v>
      </c>
      <c r="T10" s="8">
        <f t="shared" ca="1" si="12"/>
        <v>0.13488372093023254</v>
      </c>
      <c r="U10" s="8"/>
      <c r="V10" s="2">
        <f t="shared" ca="1" si="13"/>
        <v>4.6511627906976744E-2</v>
      </c>
      <c r="W10" s="2">
        <f t="shared" ca="1" si="13"/>
        <v>5.5813953488372092E-2</v>
      </c>
      <c r="X10" s="71">
        <f t="shared" ca="1" si="13"/>
        <v>6.7441860465116285E-2</v>
      </c>
      <c r="Y10" s="2">
        <f t="shared" ca="1" si="13"/>
        <v>-6.7441860465116285E-2</v>
      </c>
      <c r="Z10" s="2">
        <f t="shared" ca="1" si="13"/>
        <v>-0.14883720930232558</v>
      </c>
      <c r="AA10" s="2">
        <f t="shared" ca="1" si="13"/>
        <v>-0.4325581395348837</v>
      </c>
      <c r="AB10" s="2">
        <f t="shared" ca="1" si="13"/>
        <v>0.18139534883720931</v>
      </c>
      <c r="AC10" s="2">
        <f t="shared" ca="1" si="13"/>
        <v>0.10232558139534884</v>
      </c>
      <c r="AD10" s="31"/>
      <c r="AE10" s="31">
        <f t="shared" ca="1" si="14"/>
        <v>3.2558139534883707E-2</v>
      </c>
    </row>
    <row r="11" spans="1:31" ht="16.5" customHeight="1" x14ac:dyDescent="0.2">
      <c r="A11" s="6" t="s">
        <v>99</v>
      </c>
      <c r="B11" s="57" t="str">
        <f t="shared" ca="1" si="0"/>
        <v>3. How important do you expect the following will be for you in the coming year? [Digital and Open Badges]</v>
      </c>
      <c r="C11" s="57"/>
      <c r="D11">
        <f t="shared" ca="1" si="1"/>
        <v>7</v>
      </c>
      <c r="E11">
        <f t="shared" ca="1" si="1"/>
        <v>18</v>
      </c>
      <c r="F11">
        <f t="shared" ca="1" si="1"/>
        <v>42</v>
      </c>
      <c r="G11">
        <f t="shared" ca="1" si="1"/>
        <v>33</v>
      </c>
      <c r="H11">
        <f t="shared" ca="1" si="1"/>
        <v>101</v>
      </c>
      <c r="I11">
        <f t="shared" ca="1" si="1"/>
        <v>14</v>
      </c>
      <c r="J11">
        <f t="shared" ca="1" si="2"/>
        <v>215</v>
      </c>
      <c r="K11" t="str">
        <f t="shared" ca="1" si="3"/>
        <v>Digital and Open Badges</v>
      </c>
      <c r="L11" s="37" t="str">
        <f t="shared" ca="1" si="4"/>
        <v>Digital and
Open Badges</v>
      </c>
      <c r="M11" s="2">
        <f t="shared" ca="1" si="5"/>
        <v>3.255813953488372E-2</v>
      </c>
      <c r="N11" s="2">
        <f t="shared" ca="1" si="6"/>
        <v>8.3720930232558138E-2</v>
      </c>
      <c r="O11" s="2">
        <f t="shared" ca="1" si="7"/>
        <v>9.7674418604651161E-2</v>
      </c>
      <c r="P11" s="2">
        <f t="shared" ca="1" si="8"/>
        <v>-9.7674418604651161E-2</v>
      </c>
      <c r="Q11" s="2">
        <f t="shared" ca="1" si="9"/>
        <v>-0.15348837209302327</v>
      </c>
      <c r="R11" s="2">
        <f t="shared" ca="1" si="10"/>
        <v>-0.4697674418604651</v>
      </c>
      <c r="S11" s="2">
        <f t="shared" ca="1" si="11"/>
        <v>6.5116279069767441E-2</v>
      </c>
      <c r="T11" s="8">
        <f t="shared" ca="1" si="12"/>
        <v>0.11627906976744186</v>
      </c>
      <c r="U11" s="8"/>
      <c r="V11" s="2">
        <f t="shared" ca="1" si="13"/>
        <v>2.7906976744186046E-2</v>
      </c>
      <c r="W11" s="2">
        <f t="shared" ca="1" si="13"/>
        <v>5.1162790697674418E-2</v>
      </c>
      <c r="X11" s="71">
        <f t="shared" ca="1" si="13"/>
        <v>7.441860465116279E-2</v>
      </c>
      <c r="Y11" s="2">
        <f t="shared" ca="1" si="13"/>
        <v>-7.441860465116279E-2</v>
      </c>
      <c r="Z11" s="2">
        <f t="shared" ca="1" si="13"/>
        <v>-0.13023255813953488</v>
      </c>
      <c r="AA11" s="2">
        <f t="shared" ca="1" si="13"/>
        <v>-0.61860465116279073</v>
      </c>
      <c r="AB11" s="2">
        <f t="shared" ca="1" si="13"/>
        <v>2.3255813953488372E-2</v>
      </c>
      <c r="AC11" s="2">
        <f t="shared" ca="1" si="13"/>
        <v>7.9069767441860464E-2</v>
      </c>
      <c r="AD11" s="31"/>
      <c r="AE11" s="31">
        <f t="shared" ca="1" si="14"/>
        <v>3.7209302325581395E-2</v>
      </c>
    </row>
    <row r="12" spans="1:31" ht="16.5" customHeight="1" x14ac:dyDescent="0.2">
      <c r="A12" s="6" t="s">
        <v>96</v>
      </c>
      <c r="B12" s="57" t="str">
        <f t="shared" ca="1" si="0"/>
        <v>3. How important do you expect the following will be for you in the coming year? [Electronic assessment, submission &amp; feedback tools]</v>
      </c>
      <c r="C12" s="57"/>
      <c r="D12">
        <f t="shared" ca="1" si="1"/>
        <v>138</v>
      </c>
      <c r="E12">
        <f t="shared" ca="1" si="1"/>
        <v>38</v>
      </c>
      <c r="F12">
        <f t="shared" ca="1" si="1"/>
        <v>17</v>
      </c>
      <c r="G12">
        <f t="shared" ca="1" si="1"/>
        <v>7</v>
      </c>
      <c r="H12">
        <f t="shared" ca="1" si="1"/>
        <v>12</v>
      </c>
      <c r="I12">
        <f t="shared" ca="1" si="1"/>
        <v>3</v>
      </c>
      <c r="J12">
        <f t="shared" ca="1" si="2"/>
        <v>215</v>
      </c>
      <c r="K12" t="str">
        <f t="shared" ca="1" si="3"/>
        <v>Electronic assessment, submission &amp; feedback tools</v>
      </c>
      <c r="L12" s="37" t="str">
        <f t="shared" ca="1" si="4"/>
        <v>Electronic assessment, submission
&amp; feedback tools</v>
      </c>
      <c r="M12" s="2">
        <f t="shared" ca="1" si="5"/>
        <v>0.64186046511627903</v>
      </c>
      <c r="N12" s="2">
        <f t="shared" ca="1" si="6"/>
        <v>0.17674418604651163</v>
      </c>
      <c r="O12" s="2">
        <f t="shared" ca="1" si="7"/>
        <v>3.9534883720930232E-2</v>
      </c>
      <c r="P12" s="2">
        <f t="shared" ca="1" si="8"/>
        <v>-3.9534883720930232E-2</v>
      </c>
      <c r="Q12" s="2">
        <f t="shared" ca="1" si="9"/>
        <v>-3.255813953488372E-2</v>
      </c>
      <c r="R12" s="2">
        <f t="shared" ca="1" si="10"/>
        <v>-5.5813953488372092E-2</v>
      </c>
      <c r="S12" s="2">
        <f t="shared" ca="1" si="11"/>
        <v>1.3953488372093023E-2</v>
      </c>
      <c r="T12" s="8">
        <f t="shared" ca="1" si="12"/>
        <v>0.81860465116279069</v>
      </c>
      <c r="U12" s="8"/>
      <c r="V12" s="2">
        <f t="shared" ca="1" si="13"/>
        <v>0.6093023255813953</v>
      </c>
      <c r="W12" s="2">
        <f t="shared" ca="1" si="13"/>
        <v>0.16744186046511628</v>
      </c>
      <c r="X12" s="71">
        <f t="shared" ca="1" si="13"/>
        <v>5.1162790697674418E-2</v>
      </c>
      <c r="Y12" s="2">
        <f t="shared" ca="1" si="13"/>
        <v>-5.1162790697674418E-2</v>
      </c>
      <c r="Z12" s="2">
        <f t="shared" ca="1" si="13"/>
        <v>-4.6511627906976744E-2</v>
      </c>
      <c r="AA12" s="2">
        <f t="shared" ca="1" si="13"/>
        <v>-7.441860465116279E-2</v>
      </c>
      <c r="AB12" s="2">
        <f t="shared" ca="1" si="13"/>
        <v>0</v>
      </c>
      <c r="AC12" s="83">
        <f t="shared" ca="1" si="13"/>
        <v>0.77674418604651163</v>
      </c>
      <c r="AD12" s="31"/>
      <c r="AE12" s="31">
        <f t="shared" ca="1" si="14"/>
        <v>4.1860465116279055E-2</v>
      </c>
    </row>
    <row r="13" spans="1:31" ht="16.5" customHeight="1" x14ac:dyDescent="0.2">
      <c r="A13" s="6" t="s">
        <v>89</v>
      </c>
      <c r="B13" s="57" t="str">
        <f t="shared" ca="1" si="0"/>
        <v>3. How important do you expect the following will be for you in the coming year? [Collaborative tools (e.g. Office365/Teams, Google Workspace/G Suite, Padlet etc.)]</v>
      </c>
      <c r="C13" s="57"/>
      <c r="D13">
        <f t="shared" ref="D13:I24" ca="1" si="15">COUNTIF(INDIRECT($A$1&amp;$A13&amp;":"&amp;$A13),D$2)</f>
        <v>182</v>
      </c>
      <c r="E13">
        <f t="shared" ca="1" si="15"/>
        <v>19</v>
      </c>
      <c r="F13">
        <f t="shared" ca="1" si="15"/>
        <v>8</v>
      </c>
      <c r="G13">
        <f t="shared" ca="1" si="15"/>
        <v>2</v>
      </c>
      <c r="H13">
        <f t="shared" ca="1" si="15"/>
        <v>2</v>
      </c>
      <c r="I13">
        <f t="shared" ca="1" si="15"/>
        <v>2</v>
      </c>
      <c r="J13">
        <f t="shared" ca="1" si="2"/>
        <v>215</v>
      </c>
      <c r="K13" t="str">
        <f t="shared" ca="1" si="3"/>
        <v>Collaborative tools (e.g. Office365/Teams, Google Workspace/G Suite, Padlet etc.)</v>
      </c>
      <c r="L13" s="37" t="str">
        <f t="shared" ca="1" si="4"/>
        <v>Collaborative tools (e.g. Office365/Teams,
Google Workspace/G Suite, Padlet etc.)</v>
      </c>
      <c r="M13" s="2">
        <f t="shared" ca="1" si="5"/>
        <v>0.84651162790697676</v>
      </c>
      <c r="N13" s="2">
        <f t="shared" ca="1" si="6"/>
        <v>8.8372093023255813E-2</v>
      </c>
      <c r="O13" s="2">
        <f t="shared" ca="1" si="7"/>
        <v>1.8604651162790697E-2</v>
      </c>
      <c r="P13" s="2">
        <f t="shared" ca="1" si="8"/>
        <v>-1.8604651162790697E-2</v>
      </c>
      <c r="Q13" s="2">
        <f t="shared" ca="1" si="9"/>
        <v>-9.3023255813953487E-3</v>
      </c>
      <c r="R13" s="2">
        <f t="shared" ca="1" si="10"/>
        <v>-9.3023255813953487E-3</v>
      </c>
      <c r="S13" s="2">
        <f t="shared" ca="1" si="11"/>
        <v>9.3023255813953487E-3</v>
      </c>
      <c r="T13" s="8">
        <f t="shared" ca="1" si="12"/>
        <v>0.93488372093023253</v>
      </c>
      <c r="U13" s="8"/>
      <c r="V13" s="2">
        <f t="shared" ref="V13:AC24" ca="1" si="16">IFERROR(VLOOKUP($K13,$L$28:$T$49,COLUMN()-20,FALSE),"")</f>
        <v>0.81395348837209303</v>
      </c>
      <c r="W13" s="2">
        <f t="shared" ca="1" si="16"/>
        <v>7.441860465116279E-2</v>
      </c>
      <c r="X13" s="71">
        <f t="shared" ca="1" si="16"/>
        <v>2.3255813953488372E-2</v>
      </c>
      <c r="Y13" s="2">
        <f t="shared" ca="1" si="16"/>
        <v>-2.3255813953488372E-2</v>
      </c>
      <c r="Z13" s="2">
        <f t="shared" ca="1" si="16"/>
        <v>-4.6511627906976744E-3</v>
      </c>
      <c r="AA13" s="2">
        <f t="shared" ca="1" si="16"/>
        <v>-9.3023255813953487E-3</v>
      </c>
      <c r="AB13" s="2">
        <f t="shared" ca="1" si="16"/>
        <v>5.1162790697674418E-2</v>
      </c>
      <c r="AC13" s="2">
        <f t="shared" ca="1" si="16"/>
        <v>0.88837209302325582</v>
      </c>
      <c r="AD13" s="31"/>
      <c r="AE13" s="31">
        <f t="shared" ca="1" si="14"/>
        <v>4.6511627906976716E-2</v>
      </c>
    </row>
    <row r="14" spans="1:31" ht="16.5" customHeight="1" x14ac:dyDescent="0.2">
      <c r="A14" s="6" t="s">
        <v>124</v>
      </c>
      <c r="B14" s="57" t="str">
        <f t="shared" ca="1" si="0"/>
        <v>3. How important do you expect the following will be for you in the coming year? [Blended Learning]</v>
      </c>
      <c r="C14" s="57"/>
      <c r="D14">
        <f t="shared" ca="1" si="15"/>
        <v>150</v>
      </c>
      <c r="E14">
        <f t="shared" ca="1" si="15"/>
        <v>34</v>
      </c>
      <c r="F14">
        <f t="shared" ca="1" si="15"/>
        <v>14</v>
      </c>
      <c r="G14">
        <f t="shared" ca="1" si="15"/>
        <v>3</v>
      </c>
      <c r="H14">
        <f t="shared" ca="1" si="15"/>
        <v>8</v>
      </c>
      <c r="I14">
        <f t="shared" ca="1" si="15"/>
        <v>6</v>
      </c>
      <c r="J14">
        <f t="shared" ca="1" si="2"/>
        <v>215</v>
      </c>
      <c r="K14" t="str">
        <f t="shared" ca="1" si="3"/>
        <v>Blended Learning</v>
      </c>
      <c r="L14" s="37" t="str">
        <f t="shared" ca="1" si="4"/>
        <v>Blended
Learning</v>
      </c>
      <c r="M14" s="2">
        <f t="shared" ca="1" si="5"/>
        <v>0.69767441860465118</v>
      </c>
      <c r="N14" s="2">
        <f t="shared" ca="1" si="6"/>
        <v>0.15813953488372093</v>
      </c>
      <c r="O14" s="2">
        <f t="shared" ca="1" si="7"/>
        <v>3.255813953488372E-2</v>
      </c>
      <c r="P14" s="2">
        <f t="shared" ca="1" si="8"/>
        <v>-3.255813953488372E-2</v>
      </c>
      <c r="Q14" s="2">
        <f t="shared" ca="1" si="9"/>
        <v>-1.3953488372093023E-2</v>
      </c>
      <c r="R14" s="2">
        <f t="shared" ca="1" si="10"/>
        <v>-3.7209302325581395E-2</v>
      </c>
      <c r="S14" s="2">
        <f t="shared" ca="1" si="11"/>
        <v>2.7906976744186046E-2</v>
      </c>
      <c r="T14" s="8">
        <f t="shared" ca="1" si="12"/>
        <v>0.85581395348837208</v>
      </c>
      <c r="U14" s="8"/>
      <c r="V14" s="2">
        <f t="shared" ca="1" si="16"/>
        <v>0.61860465116279073</v>
      </c>
      <c r="W14" s="2">
        <f t="shared" ca="1" si="16"/>
        <v>0.18139534883720931</v>
      </c>
      <c r="X14" s="71">
        <f t="shared" ca="1" si="16"/>
        <v>3.9534883720930232E-2</v>
      </c>
      <c r="Y14" s="2">
        <f t="shared" ca="1" si="16"/>
        <v>-3.9534883720930232E-2</v>
      </c>
      <c r="Z14" s="2">
        <f t="shared" ca="1" si="16"/>
        <v>-1.8604651162790697E-2</v>
      </c>
      <c r="AA14" s="2">
        <f t="shared" ca="1" si="16"/>
        <v>-6.0465116279069767E-2</v>
      </c>
      <c r="AB14" s="2">
        <f t="shared" ca="1" si="16"/>
        <v>4.1860465116279069E-2</v>
      </c>
      <c r="AC14" s="2">
        <f t="shared" ca="1" si="16"/>
        <v>0.8</v>
      </c>
      <c r="AD14" s="31"/>
      <c r="AE14" s="31">
        <f t="shared" ca="1" si="14"/>
        <v>5.5813953488372037E-2</v>
      </c>
    </row>
    <row r="15" spans="1:31" ht="16.5" customHeight="1" x14ac:dyDescent="0.2">
      <c r="A15" s="6" t="s">
        <v>87</v>
      </c>
      <c r="B15" s="50" t="str">
        <f t="shared" ca="1" si="0"/>
        <v>3. How important do you expect the following will be for you in the coming year? [Plagiarism detection]</v>
      </c>
      <c r="C15" s="50"/>
      <c r="D15">
        <f t="shared" ca="1" si="15"/>
        <v>46</v>
      </c>
      <c r="E15">
        <f t="shared" ca="1" si="15"/>
        <v>61</v>
      </c>
      <c r="F15">
        <f t="shared" ca="1" si="15"/>
        <v>47</v>
      </c>
      <c r="G15">
        <f t="shared" ca="1" si="15"/>
        <v>25</v>
      </c>
      <c r="H15">
        <f t="shared" ca="1" si="15"/>
        <v>30</v>
      </c>
      <c r="I15">
        <f t="shared" ca="1" si="15"/>
        <v>6</v>
      </c>
      <c r="J15">
        <f t="shared" ca="1" si="2"/>
        <v>215</v>
      </c>
      <c r="K15" t="str">
        <f t="shared" ca="1" si="3"/>
        <v>Plagiarism detection</v>
      </c>
      <c r="L15" s="37" t="str">
        <f t="shared" ca="1" si="4"/>
        <v>Plagiarism
detection</v>
      </c>
      <c r="M15" s="2">
        <f t="shared" ca="1" si="5"/>
        <v>0.21395348837209302</v>
      </c>
      <c r="N15" s="2">
        <f t="shared" ca="1" si="6"/>
        <v>0.28372093023255812</v>
      </c>
      <c r="O15" s="2">
        <f t="shared" ca="1" si="7"/>
        <v>0.10930232558139535</v>
      </c>
      <c r="P15" s="2">
        <f t="shared" ca="1" si="8"/>
        <v>-0.10930232558139535</v>
      </c>
      <c r="Q15" s="2">
        <f t="shared" ca="1" si="9"/>
        <v>-0.11627906976744186</v>
      </c>
      <c r="R15" s="2">
        <f t="shared" ca="1" si="10"/>
        <v>-0.13953488372093023</v>
      </c>
      <c r="S15" s="2">
        <f t="shared" ca="1" si="11"/>
        <v>2.7906976744186046E-2</v>
      </c>
      <c r="T15" s="8">
        <f t="shared" ca="1" si="12"/>
        <v>0.49767441860465111</v>
      </c>
      <c r="U15" s="8"/>
      <c r="V15" s="2">
        <f t="shared" ca="1" si="16"/>
        <v>0.17209302325581396</v>
      </c>
      <c r="W15" s="2">
        <f t="shared" ca="1" si="16"/>
        <v>0.25116279069767444</v>
      </c>
      <c r="X15" s="71">
        <f t="shared" ca="1" si="16"/>
        <v>0.11627906976744186</v>
      </c>
      <c r="Y15" s="2">
        <f t="shared" ca="1" si="16"/>
        <v>-0.11627906976744186</v>
      </c>
      <c r="Z15" s="2">
        <f t="shared" ca="1" si="16"/>
        <v>-0.13488372093023257</v>
      </c>
      <c r="AA15" s="2">
        <f t="shared" ca="1" si="16"/>
        <v>-0.19534883720930232</v>
      </c>
      <c r="AB15" s="2">
        <f t="shared" ca="1" si="16"/>
        <v>1.3953488372093023E-2</v>
      </c>
      <c r="AC15" s="2">
        <f t="shared" ca="1" si="16"/>
        <v>0.42325581395348844</v>
      </c>
      <c r="AD15" s="31"/>
      <c r="AE15" s="31">
        <f t="shared" ca="1" si="14"/>
        <v>7.4418604651162679E-2</v>
      </c>
    </row>
    <row r="16" spans="1:31" ht="16.5" customHeight="1" x14ac:dyDescent="0.2">
      <c r="A16" s="6" t="s">
        <v>95</v>
      </c>
      <c r="B16" s="57" t="str">
        <f t="shared" ca="1" si="0"/>
        <v>3. How important do you expect the following will be for you in the coming year? [Game-based/playful learning]</v>
      </c>
      <c r="C16" s="57"/>
      <c r="D16">
        <f t="shared" ca="1" si="15"/>
        <v>18</v>
      </c>
      <c r="E16">
        <f t="shared" ca="1" si="15"/>
        <v>34</v>
      </c>
      <c r="F16">
        <f t="shared" ca="1" si="15"/>
        <v>54</v>
      </c>
      <c r="G16">
        <f t="shared" ca="1" si="15"/>
        <v>49</v>
      </c>
      <c r="H16">
        <f t="shared" ca="1" si="15"/>
        <v>53</v>
      </c>
      <c r="I16">
        <f t="shared" ca="1" si="15"/>
        <v>7</v>
      </c>
      <c r="J16">
        <f t="shared" ca="1" si="2"/>
        <v>215</v>
      </c>
      <c r="K16" t="str">
        <f t="shared" ca="1" si="3"/>
        <v>Game-based/playful learning</v>
      </c>
      <c r="L16" s="37" t="str">
        <f t="shared" ca="1" si="4"/>
        <v>Game-based/playful
learning</v>
      </c>
      <c r="M16" s="2">
        <f t="shared" ca="1" si="5"/>
        <v>8.3720930232558138E-2</v>
      </c>
      <c r="N16" s="2">
        <f t="shared" ca="1" si="6"/>
        <v>0.15813953488372093</v>
      </c>
      <c r="O16" s="2">
        <f t="shared" ca="1" si="7"/>
        <v>0.12558139534883722</v>
      </c>
      <c r="P16" s="2">
        <f t="shared" ca="1" si="8"/>
        <v>-0.12558139534883722</v>
      </c>
      <c r="Q16" s="2">
        <f t="shared" ca="1" si="9"/>
        <v>-0.22790697674418606</v>
      </c>
      <c r="R16" s="2">
        <f t="shared" ca="1" si="10"/>
        <v>-0.24651162790697675</v>
      </c>
      <c r="S16" s="2">
        <f t="shared" ca="1" si="11"/>
        <v>3.255813953488372E-2</v>
      </c>
      <c r="T16" s="8">
        <f t="shared" ca="1" si="12"/>
        <v>0.24186046511627907</v>
      </c>
      <c r="U16" s="8"/>
      <c r="V16" s="2">
        <f t="shared" ca="1" si="16"/>
        <v>5.5813953488372092E-2</v>
      </c>
      <c r="W16" s="2">
        <f t="shared" ca="1" si="16"/>
        <v>0.11162790697674418</v>
      </c>
      <c r="X16" s="71">
        <f t="shared" ca="1" si="16"/>
        <v>0.1186046511627907</v>
      </c>
      <c r="Y16" s="2">
        <f t="shared" ca="1" si="16"/>
        <v>-0.1186046511627907</v>
      </c>
      <c r="Z16" s="2">
        <f t="shared" ca="1" si="16"/>
        <v>-0.28372093023255812</v>
      </c>
      <c r="AA16" s="2">
        <f t="shared" ca="1" si="16"/>
        <v>-0.29767441860465116</v>
      </c>
      <c r="AB16" s="2">
        <f t="shared" ca="1" si="16"/>
        <v>1.3953488372093023E-2</v>
      </c>
      <c r="AC16" s="2">
        <f t="shared" ca="1" si="16"/>
        <v>0.16744186046511628</v>
      </c>
      <c r="AD16" s="31"/>
      <c r="AE16" s="31">
        <f t="shared" ca="1" si="14"/>
        <v>7.441860465116279E-2</v>
      </c>
    </row>
    <row r="17" spans="1:32" ht="16.5" customHeight="1" x14ac:dyDescent="0.2">
      <c r="A17" s="6" t="s">
        <v>92</v>
      </c>
      <c r="B17" t="str">
        <f t="shared" ca="1" si="0"/>
        <v>3. How important do you expect the following will be for you in the coming year? [Open Education (Practices, Policy &amp; Resources)]</v>
      </c>
      <c r="D17">
        <f t="shared" ca="1" si="15"/>
        <v>42</v>
      </c>
      <c r="E17">
        <f t="shared" ca="1" si="15"/>
        <v>39</v>
      </c>
      <c r="F17">
        <f t="shared" ca="1" si="15"/>
        <v>51</v>
      </c>
      <c r="G17">
        <f t="shared" ca="1" si="15"/>
        <v>35</v>
      </c>
      <c r="H17">
        <f t="shared" ca="1" si="15"/>
        <v>41</v>
      </c>
      <c r="I17">
        <f t="shared" ca="1" si="15"/>
        <v>7</v>
      </c>
      <c r="J17">
        <f t="shared" ca="1" si="2"/>
        <v>215</v>
      </c>
      <c r="K17" t="str">
        <f t="shared" ca="1" si="3"/>
        <v>Open Education (Practices, Policy &amp; Resources)</v>
      </c>
      <c r="L17" s="37" t="str">
        <f t="shared" ca="1" si="4"/>
        <v>Open Education (Practices,
Policy &amp; Resources)</v>
      </c>
      <c r="M17" s="2">
        <f t="shared" ca="1" si="5"/>
        <v>0.19534883720930232</v>
      </c>
      <c r="N17" s="2">
        <f t="shared" ca="1" si="6"/>
        <v>0.18139534883720931</v>
      </c>
      <c r="O17" s="2">
        <f t="shared" ca="1" si="7"/>
        <v>0.1186046511627907</v>
      </c>
      <c r="P17" s="2">
        <f t="shared" ca="1" si="8"/>
        <v>-0.1186046511627907</v>
      </c>
      <c r="Q17" s="2">
        <f t="shared" ca="1" si="9"/>
        <v>-0.16279069767441862</v>
      </c>
      <c r="R17" s="2">
        <f t="shared" ca="1" si="10"/>
        <v>-0.19069767441860466</v>
      </c>
      <c r="S17" s="2">
        <f t="shared" ca="1" si="11"/>
        <v>3.255813953488372E-2</v>
      </c>
      <c r="T17" s="8">
        <f t="shared" ca="1" si="12"/>
        <v>0.37674418604651161</v>
      </c>
      <c r="U17" s="8"/>
      <c r="V17" s="2">
        <f t="shared" ca="1" si="16"/>
        <v>0.14883720930232558</v>
      </c>
      <c r="W17" s="2">
        <f t="shared" ca="1" si="16"/>
        <v>0.14418604651162792</v>
      </c>
      <c r="X17" s="71">
        <f t="shared" ca="1" si="16"/>
        <v>0.13023255813953488</v>
      </c>
      <c r="Y17" s="2">
        <f t="shared" ca="1" si="16"/>
        <v>-0.13023255813953488</v>
      </c>
      <c r="Z17" s="2">
        <f t="shared" ca="1" si="16"/>
        <v>-0.2</v>
      </c>
      <c r="AA17" s="2">
        <f t="shared" ca="1" si="16"/>
        <v>-0.21860465116279071</v>
      </c>
      <c r="AB17" s="2">
        <f t="shared" ca="1" si="16"/>
        <v>2.7906976744186046E-2</v>
      </c>
      <c r="AC17" s="2">
        <f t="shared" ca="1" si="16"/>
        <v>0.2930232558139535</v>
      </c>
      <c r="AD17" s="31"/>
      <c r="AE17" s="31">
        <f t="shared" ca="1" si="14"/>
        <v>8.3720930232558111E-2</v>
      </c>
    </row>
    <row r="18" spans="1:32" ht="16.5" customHeight="1" x14ac:dyDescent="0.2">
      <c r="A18" s="6" t="s">
        <v>91</v>
      </c>
      <c r="B18" t="str">
        <f t="shared" ca="1" si="0"/>
        <v>3. How important do you expect the following will be for you in the coming year? [Augmented and Virtual Reality]</v>
      </c>
      <c r="D18">
        <f t="shared" ca="1" si="15"/>
        <v>17</v>
      </c>
      <c r="E18">
        <f t="shared" ca="1" si="15"/>
        <v>19</v>
      </c>
      <c r="F18">
        <f t="shared" ca="1" si="15"/>
        <v>46</v>
      </c>
      <c r="G18">
        <f t="shared" ca="1" si="15"/>
        <v>44</v>
      </c>
      <c r="H18">
        <f t="shared" ca="1" si="15"/>
        <v>78</v>
      </c>
      <c r="I18">
        <f t="shared" ca="1" si="15"/>
        <v>11</v>
      </c>
      <c r="J18">
        <f t="shared" ca="1" si="2"/>
        <v>215</v>
      </c>
      <c r="K18" t="str">
        <f t="shared" ca="1" si="3"/>
        <v>Augmented and Virtual Reality</v>
      </c>
      <c r="L18" s="37" t="str">
        <f t="shared" ca="1" si="4"/>
        <v>Augmented and
Virtual Reality</v>
      </c>
      <c r="M18" s="2">
        <f t="shared" ca="1" si="5"/>
        <v>7.9069767441860464E-2</v>
      </c>
      <c r="N18" s="2">
        <f t="shared" ca="1" si="6"/>
        <v>8.8372093023255813E-2</v>
      </c>
      <c r="O18" s="2">
        <f t="shared" ca="1" si="7"/>
        <v>0.10697674418604651</v>
      </c>
      <c r="P18" s="2">
        <f t="shared" ca="1" si="8"/>
        <v>-0.10697674418604651</v>
      </c>
      <c r="Q18" s="2">
        <f t="shared" ca="1" si="9"/>
        <v>-0.20465116279069767</v>
      </c>
      <c r="R18" s="2">
        <f t="shared" ca="1" si="10"/>
        <v>-0.36279069767441863</v>
      </c>
      <c r="S18" s="2">
        <f t="shared" ca="1" si="11"/>
        <v>5.1162790697674418E-2</v>
      </c>
      <c r="T18" s="8">
        <f t="shared" ca="1" si="12"/>
        <v>0.16744186046511628</v>
      </c>
      <c r="U18" s="8"/>
      <c r="V18" s="2">
        <f t="shared" ca="1" si="16"/>
        <v>3.7209302325581395E-2</v>
      </c>
      <c r="W18" s="2">
        <f t="shared" ca="1" si="16"/>
        <v>4.6511627906976744E-2</v>
      </c>
      <c r="X18" s="71">
        <f t="shared" ca="1" si="16"/>
        <v>6.7441860465116285E-2</v>
      </c>
      <c r="Y18" s="2">
        <f t="shared" ca="1" si="16"/>
        <v>-6.7441860465116285E-2</v>
      </c>
      <c r="Z18" s="2">
        <f t="shared" ca="1" si="16"/>
        <v>-0.21860465116279071</v>
      </c>
      <c r="AA18" s="2">
        <f t="shared" ca="1" si="16"/>
        <v>-0.5488372093023256</v>
      </c>
      <c r="AB18" s="2">
        <f t="shared" ca="1" si="16"/>
        <v>1.3953488372093023E-2</v>
      </c>
      <c r="AC18" s="2">
        <f t="shared" ca="1" si="16"/>
        <v>8.3720930232558138E-2</v>
      </c>
      <c r="AD18" s="31"/>
      <c r="AE18" s="31">
        <f t="shared" ca="1" si="14"/>
        <v>8.3720930232558138E-2</v>
      </c>
    </row>
    <row r="19" spans="1:32" ht="16.5" customHeight="1" x14ac:dyDescent="0.2">
      <c r="A19" s="6" t="s">
        <v>101</v>
      </c>
      <c r="B19" s="57" t="str">
        <f t="shared" ca="1" si="0"/>
        <v>3. How important do you expect the following will be for you in the coming year? [Digital repositories]</v>
      </c>
      <c r="C19" s="57"/>
      <c r="D19">
        <f t="shared" ca="1" si="15"/>
        <v>40</v>
      </c>
      <c r="E19">
        <f t="shared" ca="1" si="15"/>
        <v>51</v>
      </c>
      <c r="F19">
        <f t="shared" ca="1" si="15"/>
        <v>52</v>
      </c>
      <c r="G19">
        <f t="shared" ca="1" si="15"/>
        <v>31</v>
      </c>
      <c r="H19">
        <f t="shared" ca="1" si="15"/>
        <v>37</v>
      </c>
      <c r="I19">
        <f t="shared" ca="1" si="15"/>
        <v>4</v>
      </c>
      <c r="J19">
        <f t="shared" ca="1" si="2"/>
        <v>215</v>
      </c>
      <c r="K19" t="str">
        <f t="shared" ca="1" si="3"/>
        <v>Digital repositories</v>
      </c>
      <c r="L19" s="37" t="str">
        <f t="shared" ca="1" si="4"/>
        <v>Digital repositories</v>
      </c>
      <c r="M19" s="2">
        <f t="shared" ca="1" si="5"/>
        <v>0.18604651162790697</v>
      </c>
      <c r="N19" s="2">
        <f t="shared" ca="1" si="6"/>
        <v>0.23720930232558141</v>
      </c>
      <c r="O19" s="2">
        <f t="shared" ca="1" si="7"/>
        <v>0.12093023255813953</v>
      </c>
      <c r="P19" s="2">
        <f t="shared" ca="1" si="8"/>
        <v>-0.12093023255813953</v>
      </c>
      <c r="Q19" s="2">
        <f t="shared" ca="1" si="9"/>
        <v>-0.14418604651162792</v>
      </c>
      <c r="R19" s="2">
        <f t="shared" ca="1" si="10"/>
        <v>-0.17209302325581396</v>
      </c>
      <c r="S19" s="2">
        <f t="shared" ca="1" si="11"/>
        <v>1.8604651162790697E-2</v>
      </c>
      <c r="T19" s="8">
        <f t="shared" ca="1" si="12"/>
        <v>0.42325581395348838</v>
      </c>
      <c r="U19" s="8"/>
      <c r="V19" s="2">
        <f t="shared" ca="1" si="16"/>
        <v>0.15348837209302327</v>
      </c>
      <c r="W19" s="2">
        <f t="shared" ca="1" si="16"/>
        <v>0.18139534883720931</v>
      </c>
      <c r="X19" s="71">
        <f t="shared" ca="1" si="16"/>
        <v>0.13488372093023257</v>
      </c>
      <c r="Y19" s="2">
        <f t="shared" ca="1" si="16"/>
        <v>-0.13488372093023257</v>
      </c>
      <c r="Z19" s="2">
        <f t="shared" ca="1" si="16"/>
        <v>-0.19069767441860466</v>
      </c>
      <c r="AA19" s="2">
        <f t="shared" ca="1" si="16"/>
        <v>-0.17674418604651163</v>
      </c>
      <c r="AB19" s="2">
        <f t="shared" ca="1" si="16"/>
        <v>2.7906976744186046E-2</v>
      </c>
      <c r="AC19" s="2">
        <f t="shared" ca="1" si="16"/>
        <v>0.33488372093023255</v>
      </c>
      <c r="AD19" s="31"/>
      <c r="AE19" s="31">
        <f t="shared" ca="1" si="14"/>
        <v>8.8372093023255827E-2</v>
      </c>
    </row>
    <row r="20" spans="1:32" ht="16.5" customHeight="1" x14ac:dyDescent="0.2">
      <c r="A20" s="6" t="s">
        <v>106</v>
      </c>
      <c r="B20" s="57" t="str">
        <f t="shared" ca="1" si="0"/>
        <v>3. How important do you expect the following will be for you in the coming year? [ePortfolios]</v>
      </c>
      <c r="C20" s="57"/>
      <c r="D20">
        <f t="shared" ca="1" si="15"/>
        <v>40</v>
      </c>
      <c r="E20">
        <f t="shared" ca="1" si="15"/>
        <v>50</v>
      </c>
      <c r="F20">
        <f t="shared" ca="1" si="15"/>
        <v>48</v>
      </c>
      <c r="G20">
        <f t="shared" ca="1" si="15"/>
        <v>33</v>
      </c>
      <c r="H20">
        <f t="shared" ca="1" si="15"/>
        <v>38</v>
      </c>
      <c r="I20">
        <f t="shared" ca="1" si="15"/>
        <v>6</v>
      </c>
      <c r="J20">
        <f t="shared" ca="1" si="2"/>
        <v>215</v>
      </c>
      <c r="K20" t="str">
        <f t="shared" ca="1" si="3"/>
        <v>ePortfolios</v>
      </c>
      <c r="L20" s="37" t="str">
        <f t="shared" ca="1" si="4"/>
        <v>ePortfolios</v>
      </c>
      <c r="M20" s="2">
        <f t="shared" ca="1" si="5"/>
        <v>0.18604651162790697</v>
      </c>
      <c r="N20" s="2">
        <f t="shared" ca="1" si="6"/>
        <v>0.23255813953488372</v>
      </c>
      <c r="O20" s="2">
        <f t="shared" ca="1" si="7"/>
        <v>0.11162790697674418</v>
      </c>
      <c r="P20" s="2">
        <f t="shared" ca="1" si="8"/>
        <v>-0.11162790697674418</v>
      </c>
      <c r="Q20" s="2">
        <f t="shared" ca="1" si="9"/>
        <v>-0.15348837209302327</v>
      </c>
      <c r="R20" s="2">
        <f t="shared" ca="1" si="10"/>
        <v>-0.17674418604651163</v>
      </c>
      <c r="S20" s="2">
        <f t="shared" ca="1" si="11"/>
        <v>2.7906976744186046E-2</v>
      </c>
      <c r="T20" s="8">
        <f t="shared" ca="1" si="12"/>
        <v>0.41860465116279066</v>
      </c>
      <c r="U20" s="8"/>
      <c r="V20" s="2">
        <f t="shared" ca="1" si="16"/>
        <v>0.13023255813953488</v>
      </c>
      <c r="W20" s="2">
        <f t="shared" ca="1" si="16"/>
        <v>0.18604651162790697</v>
      </c>
      <c r="X20" s="71">
        <f t="shared" ca="1" si="16"/>
        <v>0.10232558139534884</v>
      </c>
      <c r="Y20" s="2">
        <f t="shared" ca="1" si="16"/>
        <v>-0.10232558139534884</v>
      </c>
      <c r="Z20" s="2">
        <f t="shared" ca="1" si="16"/>
        <v>-0.19534883720930232</v>
      </c>
      <c r="AA20" s="2">
        <f t="shared" ca="1" si="16"/>
        <v>-0.26976744186046514</v>
      </c>
      <c r="AB20" s="2">
        <f t="shared" ca="1" si="16"/>
        <v>1.3953488372093023E-2</v>
      </c>
      <c r="AC20" s="2">
        <f t="shared" ca="1" si="16"/>
        <v>0.31627906976744186</v>
      </c>
      <c r="AD20" s="31"/>
      <c r="AE20" s="31">
        <f t="shared" ca="1" si="14"/>
        <v>0.10232558139534881</v>
      </c>
    </row>
    <row r="21" spans="1:32" ht="16.5" customHeight="1" x14ac:dyDescent="0.2">
      <c r="A21" s="6" t="s">
        <v>97</v>
      </c>
      <c r="B21" s="57" t="str">
        <f t="shared" ca="1" si="0"/>
        <v>3. How important do you expect the following will be for you in the coming year? [Assistive technologies]</v>
      </c>
      <c r="C21" s="57"/>
      <c r="D21">
        <f t="shared" ca="1" si="15"/>
        <v>53</v>
      </c>
      <c r="E21">
        <f t="shared" ca="1" si="15"/>
        <v>62</v>
      </c>
      <c r="F21">
        <f t="shared" ca="1" si="15"/>
        <v>53</v>
      </c>
      <c r="G21">
        <f t="shared" ca="1" si="15"/>
        <v>20</v>
      </c>
      <c r="H21">
        <f t="shared" ca="1" si="15"/>
        <v>12</v>
      </c>
      <c r="I21">
        <f t="shared" ca="1" si="15"/>
        <v>15</v>
      </c>
      <c r="J21">
        <f t="shared" ca="1" si="2"/>
        <v>215</v>
      </c>
      <c r="K21" t="str">
        <f t="shared" ca="1" si="3"/>
        <v>Assistive technologies</v>
      </c>
      <c r="L21" s="37" t="str">
        <f t="shared" ca="1" si="4"/>
        <v>Assistive technologies</v>
      </c>
      <c r="M21" s="2">
        <f t="shared" ca="1" si="5"/>
        <v>0.24651162790697675</v>
      </c>
      <c r="N21" s="2">
        <f t="shared" ca="1" si="6"/>
        <v>0.28837209302325584</v>
      </c>
      <c r="O21" s="2">
        <f t="shared" ca="1" si="7"/>
        <v>0.12325581395348838</v>
      </c>
      <c r="P21" s="2">
        <f t="shared" ca="1" si="8"/>
        <v>-0.12325581395348838</v>
      </c>
      <c r="Q21" s="2">
        <f t="shared" ca="1" si="9"/>
        <v>-9.3023255813953487E-2</v>
      </c>
      <c r="R21" s="2">
        <f t="shared" ca="1" si="10"/>
        <v>-5.5813953488372092E-2</v>
      </c>
      <c r="S21" s="2">
        <f t="shared" ca="1" si="11"/>
        <v>6.9767441860465115E-2</v>
      </c>
      <c r="T21" s="8">
        <f t="shared" ca="1" si="12"/>
        <v>0.53488372093023262</v>
      </c>
      <c r="U21" s="8"/>
      <c r="V21" s="2">
        <f t="shared" ca="1" si="16"/>
        <v>0.19534883720930232</v>
      </c>
      <c r="W21" s="2">
        <f t="shared" ca="1" si="16"/>
        <v>0.22790697674418606</v>
      </c>
      <c r="X21" s="71">
        <f t="shared" ca="1" si="16"/>
        <v>0.11395348837209303</v>
      </c>
      <c r="Y21" s="2">
        <f t="shared" ca="1" si="16"/>
        <v>-0.11395348837209303</v>
      </c>
      <c r="Z21" s="2">
        <f t="shared" ca="1" si="16"/>
        <v>-0.18604651162790697</v>
      </c>
      <c r="AA21" s="2">
        <f t="shared" ca="1" si="16"/>
        <v>-8.3720930232558138E-2</v>
      </c>
      <c r="AB21" s="2">
        <f t="shared" ca="1" si="16"/>
        <v>7.9069767441860464E-2</v>
      </c>
      <c r="AC21" s="2">
        <f t="shared" ca="1" si="16"/>
        <v>0.42325581395348838</v>
      </c>
      <c r="AD21" s="31"/>
      <c r="AE21" s="31">
        <f t="shared" ca="1" si="14"/>
        <v>0.11162790697674424</v>
      </c>
    </row>
    <row r="22" spans="1:32" ht="16.5" customHeight="1" x14ac:dyDescent="0.2">
      <c r="A22" s="6" t="s">
        <v>100</v>
      </c>
      <c r="B22" s="57" t="str">
        <f t="shared" ca="1" si="0"/>
        <v>3. How important do you expect the following will be for you in the coming year? [Learning Space Design]</v>
      </c>
      <c r="C22" s="57"/>
      <c r="D22">
        <f t="shared" ca="1" si="15"/>
        <v>56</v>
      </c>
      <c r="E22">
        <f t="shared" ca="1" si="15"/>
        <v>48</v>
      </c>
      <c r="F22">
        <f t="shared" ca="1" si="15"/>
        <v>25</v>
      </c>
      <c r="G22">
        <f t="shared" ca="1" si="15"/>
        <v>30</v>
      </c>
      <c r="H22">
        <f t="shared" ca="1" si="15"/>
        <v>47</v>
      </c>
      <c r="I22">
        <f t="shared" ca="1" si="15"/>
        <v>9</v>
      </c>
      <c r="J22">
        <f t="shared" ca="1" si="2"/>
        <v>215</v>
      </c>
      <c r="K22" t="str">
        <f t="shared" ca="1" si="3"/>
        <v>Learning Space Design</v>
      </c>
      <c r="L22" s="37" t="str">
        <f t="shared" ca="1" si="4"/>
        <v>Learning Space
Design</v>
      </c>
      <c r="M22" s="2">
        <f t="shared" ca="1" si="5"/>
        <v>0.26046511627906976</v>
      </c>
      <c r="N22" s="2">
        <f t="shared" ca="1" si="6"/>
        <v>0.22325581395348837</v>
      </c>
      <c r="O22" s="2">
        <f t="shared" ca="1" si="7"/>
        <v>5.8139534883720929E-2</v>
      </c>
      <c r="P22" s="2">
        <f t="shared" ca="1" si="8"/>
        <v>-5.8139534883720929E-2</v>
      </c>
      <c r="Q22" s="2">
        <f t="shared" ca="1" si="9"/>
        <v>-0.13953488372093023</v>
      </c>
      <c r="R22" s="2">
        <f t="shared" ca="1" si="10"/>
        <v>-0.21860465116279071</v>
      </c>
      <c r="S22" s="2">
        <f t="shared" ca="1" si="11"/>
        <v>4.1860465116279069E-2</v>
      </c>
      <c r="T22" s="8">
        <f t="shared" ca="1" si="12"/>
        <v>0.48372093023255813</v>
      </c>
      <c r="U22" s="8"/>
      <c r="V22" s="2">
        <f t="shared" ca="1" si="16"/>
        <v>0.17674418604651163</v>
      </c>
      <c r="W22" s="2">
        <f t="shared" ca="1" si="16"/>
        <v>0.19069767441860466</v>
      </c>
      <c r="X22" s="71">
        <f t="shared" ca="1" si="16"/>
        <v>9.7674418604651161E-2</v>
      </c>
      <c r="Y22" s="2">
        <f t="shared" ca="1" si="16"/>
        <v>-9.7674418604651161E-2</v>
      </c>
      <c r="Z22" s="2">
        <f t="shared" ca="1" si="16"/>
        <v>-0.15348837209302327</v>
      </c>
      <c r="AA22" s="2">
        <f t="shared" ca="1" si="16"/>
        <v>-0.2558139534883721</v>
      </c>
      <c r="AB22" s="2">
        <f t="shared" ca="1" si="16"/>
        <v>2.7906976744186046E-2</v>
      </c>
      <c r="AC22" s="2">
        <f t="shared" ca="1" si="16"/>
        <v>0.36744186046511629</v>
      </c>
      <c r="AD22" s="31"/>
      <c r="AE22" s="31">
        <f t="shared" ca="1" si="14"/>
        <v>0.11627906976744184</v>
      </c>
    </row>
    <row r="23" spans="1:32" ht="16.5" customHeight="1" x14ac:dyDescent="0.2">
      <c r="A23" s="6" t="s">
        <v>94</v>
      </c>
      <c r="B23" s="57" t="str">
        <f t="shared" ca="1" si="0"/>
        <v>3. How important do you expect the following will be for you in the coming year? [Media production (e.g. podcasting, video interviews)]</v>
      </c>
      <c r="C23" s="57"/>
      <c r="D23">
        <f t="shared" ca="1" si="15"/>
        <v>94</v>
      </c>
      <c r="E23">
        <f t="shared" ca="1" si="15"/>
        <v>61</v>
      </c>
      <c r="F23">
        <f t="shared" ca="1" si="15"/>
        <v>35</v>
      </c>
      <c r="G23">
        <f t="shared" ca="1" si="15"/>
        <v>10</v>
      </c>
      <c r="H23">
        <f t="shared" ca="1" si="15"/>
        <v>13</v>
      </c>
      <c r="I23">
        <f t="shared" ca="1" si="15"/>
        <v>2</v>
      </c>
      <c r="J23">
        <f t="shared" ca="1" si="2"/>
        <v>215</v>
      </c>
      <c r="K23" t="str">
        <f t="shared" ca="1" si="3"/>
        <v>Media production (e.g. podcasting, video interviews)</v>
      </c>
      <c r="L23" s="37" t="str">
        <f t="shared" ca="1" si="4"/>
        <v>Media production (e.g. podcasting,
video interviews)</v>
      </c>
      <c r="M23" s="2">
        <f t="shared" ca="1" si="5"/>
        <v>0.43720930232558142</v>
      </c>
      <c r="N23" s="2">
        <f t="shared" ca="1" si="6"/>
        <v>0.28372093023255812</v>
      </c>
      <c r="O23" s="2">
        <f t="shared" ca="1" si="7"/>
        <v>8.1395348837209308E-2</v>
      </c>
      <c r="P23" s="2">
        <f t="shared" ca="1" si="8"/>
        <v>-8.1395348837209308E-2</v>
      </c>
      <c r="Q23" s="2">
        <f t="shared" ca="1" si="9"/>
        <v>-4.6511627906976744E-2</v>
      </c>
      <c r="R23" s="2">
        <f t="shared" ca="1" si="10"/>
        <v>-6.0465116279069767E-2</v>
      </c>
      <c r="S23" s="2">
        <f t="shared" ca="1" si="11"/>
        <v>9.3023255813953487E-3</v>
      </c>
      <c r="T23" s="8">
        <f t="shared" ca="1" si="12"/>
        <v>0.72093023255813948</v>
      </c>
      <c r="U23" s="8"/>
      <c r="V23" s="2">
        <f t="shared" ca="1" si="16"/>
        <v>0.413953488372093</v>
      </c>
      <c r="W23" s="2">
        <f t="shared" ca="1" si="16"/>
        <v>0.18604651162790697</v>
      </c>
      <c r="X23" s="71">
        <f t="shared" ca="1" si="16"/>
        <v>0.11627906976744186</v>
      </c>
      <c r="Y23" s="2">
        <f t="shared" ca="1" si="16"/>
        <v>-0.11627906976744186</v>
      </c>
      <c r="Z23" s="2">
        <f t="shared" ca="1" si="16"/>
        <v>-6.9767441860465115E-2</v>
      </c>
      <c r="AA23" s="2">
        <f t="shared" ca="1" si="16"/>
        <v>-6.9767441860465115E-2</v>
      </c>
      <c r="AB23" s="2">
        <f t="shared" ca="1" si="16"/>
        <v>2.7906976744186046E-2</v>
      </c>
      <c r="AC23" s="2">
        <f t="shared" ca="1" si="16"/>
        <v>0.6</v>
      </c>
      <c r="AD23" s="31"/>
      <c r="AE23" s="31">
        <f t="shared" ca="1" si="14"/>
        <v>0.12093023255813951</v>
      </c>
    </row>
    <row r="24" spans="1:32" ht="16.5" customHeight="1" x14ac:dyDescent="0.2">
      <c r="A24" s="6" t="s">
        <v>98</v>
      </c>
      <c r="B24" t="str">
        <f t="shared" ca="1" si="0"/>
        <v>3. How important do you expect the following will be for you in the coming year? [Data and Analytics (incl. Learning Analytics)]</v>
      </c>
      <c r="D24">
        <f t="shared" ca="1" si="15"/>
        <v>67</v>
      </c>
      <c r="E24">
        <f t="shared" ca="1" si="15"/>
        <v>72</v>
      </c>
      <c r="F24">
        <f t="shared" ca="1" si="15"/>
        <v>38</v>
      </c>
      <c r="G24">
        <f t="shared" ca="1" si="15"/>
        <v>16</v>
      </c>
      <c r="H24">
        <f t="shared" ca="1" si="15"/>
        <v>19</v>
      </c>
      <c r="I24">
        <f t="shared" ca="1" si="15"/>
        <v>3</v>
      </c>
      <c r="J24">
        <f t="shared" ca="1" si="2"/>
        <v>215</v>
      </c>
      <c r="K24" t="str">
        <f t="shared" ca="1" si="3"/>
        <v>Data and Analytics (incl. Learning Analytics)</v>
      </c>
      <c r="L24" s="37" t="str">
        <f t="shared" ca="1" si="4"/>
        <v>Data and Analytics (incl.
Learning Analytics)</v>
      </c>
      <c r="M24" s="2">
        <f t="shared" ca="1" si="5"/>
        <v>0.3116279069767442</v>
      </c>
      <c r="N24" s="2">
        <f t="shared" ca="1" si="6"/>
        <v>0.33488372093023255</v>
      </c>
      <c r="O24" s="2">
        <f t="shared" ca="1" si="7"/>
        <v>8.8372093023255813E-2</v>
      </c>
      <c r="P24" s="2">
        <f t="shared" ca="1" si="8"/>
        <v>-8.8372093023255813E-2</v>
      </c>
      <c r="Q24" s="2">
        <f t="shared" ca="1" si="9"/>
        <v>-7.441860465116279E-2</v>
      </c>
      <c r="R24" s="2">
        <f t="shared" ca="1" si="10"/>
        <v>-8.8372093023255813E-2</v>
      </c>
      <c r="S24" s="2">
        <f t="shared" ca="1" si="11"/>
        <v>1.3953488372093023E-2</v>
      </c>
      <c r="T24" s="8">
        <f t="shared" ca="1" si="12"/>
        <v>0.64651162790697669</v>
      </c>
      <c r="U24" s="8"/>
      <c r="V24" s="2">
        <f t="shared" ca="1" si="16"/>
        <v>0.19534883720930232</v>
      </c>
      <c r="W24" s="2">
        <f t="shared" ca="1" si="16"/>
        <v>0.27906976744186046</v>
      </c>
      <c r="X24" s="71">
        <f t="shared" ca="1" si="16"/>
        <v>0.11395348837209303</v>
      </c>
      <c r="Y24" s="2">
        <f t="shared" ca="1" si="16"/>
        <v>-0.11395348837209303</v>
      </c>
      <c r="Z24" s="2">
        <f t="shared" ca="1" si="16"/>
        <v>-0.18139534883720931</v>
      </c>
      <c r="AA24" s="2">
        <f t="shared" ca="1" si="16"/>
        <v>-9.3023255813953487E-2</v>
      </c>
      <c r="AB24" s="2">
        <f t="shared" ca="1" si="16"/>
        <v>2.3255813953488372E-2</v>
      </c>
      <c r="AC24" s="2">
        <f t="shared" ca="1" si="16"/>
        <v>0.47441860465116281</v>
      </c>
      <c r="AD24" s="31"/>
      <c r="AE24" s="31">
        <f t="shared" ca="1" si="14"/>
        <v>0.17209302325581388</v>
      </c>
    </row>
    <row r="25" spans="1:32" x14ac:dyDescent="0.2">
      <c r="A25" s="6"/>
      <c r="L25" s="37"/>
      <c r="M25" s="2"/>
      <c r="N25" s="2"/>
      <c r="O25" s="2"/>
      <c r="P25" s="2"/>
      <c r="Q25" s="2"/>
      <c r="R25" s="2"/>
      <c r="S25" s="2"/>
      <c r="T25" s="8"/>
      <c r="U25" s="8"/>
      <c r="V25" s="2"/>
      <c r="W25" s="2"/>
      <c r="X25" s="71"/>
      <c r="Y25" s="2"/>
      <c r="Z25" s="2"/>
      <c r="AA25" s="2"/>
      <c r="AB25" s="2"/>
      <c r="AC25" s="2"/>
      <c r="AE25" s="8"/>
    </row>
    <row r="26" spans="1:32" x14ac:dyDescent="0.2">
      <c r="A26" s="6"/>
      <c r="K26">
        <v>2019</v>
      </c>
      <c r="L26" s="37"/>
      <c r="M26" s="2"/>
      <c r="N26" s="2"/>
      <c r="O26" s="2"/>
      <c r="P26" s="2"/>
      <c r="Q26" s="2"/>
      <c r="R26" s="2"/>
      <c r="S26" s="2"/>
      <c r="T26" s="8"/>
      <c r="U26" s="8"/>
      <c r="V26" s="2"/>
      <c r="W26" s="2"/>
      <c r="X26" s="71"/>
      <c r="Y26" s="2"/>
      <c r="Z26" s="2"/>
      <c r="AA26" s="2"/>
      <c r="AB26" s="2"/>
      <c r="AC26" s="2"/>
      <c r="AE26" s="8"/>
    </row>
    <row r="27" spans="1:32" ht="17.25" x14ac:dyDescent="0.2">
      <c r="A27" s="6" t="s">
        <v>3</v>
      </c>
      <c r="B27" s="7" t="s">
        <v>4</v>
      </c>
      <c r="C27" s="6"/>
      <c r="D27" s="6">
        <v>5</v>
      </c>
      <c r="E27">
        <v>4</v>
      </c>
      <c r="F27">
        <v>3</v>
      </c>
      <c r="G27">
        <v>2</v>
      </c>
      <c r="H27">
        <v>1</v>
      </c>
      <c r="I27" t="s">
        <v>5</v>
      </c>
      <c r="M27" s="6" t="s">
        <v>6</v>
      </c>
      <c r="N27" s="6" t="s">
        <v>7</v>
      </c>
      <c r="O27" s="6" t="s">
        <v>8</v>
      </c>
      <c r="P27" s="6" t="s">
        <v>8</v>
      </c>
      <c r="Q27" s="6" t="s">
        <v>9</v>
      </c>
      <c r="R27" s="6" t="s">
        <v>10</v>
      </c>
      <c r="S27" t="s">
        <v>5</v>
      </c>
      <c r="T27" s="6" t="s">
        <v>11</v>
      </c>
      <c r="U27" s="6"/>
    </row>
    <row r="28" spans="1:32" x14ac:dyDescent="0.2">
      <c r="A28" s="6" t="str">
        <f>INDEX([1]Q1!A$3:A$24,MATCH('[1]Q3+Q1'!K3,[1]Q1!L$3:L$24,0))</f>
        <v>P</v>
      </c>
      <c r="B28" t="str">
        <f t="shared" ref="B28:B49" ca="1" si="17">INDIRECT($A$1&amp;A28&amp;"1")</f>
        <v>1. How important have the following been to your work over the past year?  [Web conferencing/virtual classroom software]</v>
      </c>
      <c r="D28">
        <f t="shared" ref="D28:I43" ca="1" si="18">COUNTIF(INDIRECT($A$1&amp;$A28&amp;":"&amp;$A28),D$2)</f>
        <v>173</v>
      </c>
      <c r="E28">
        <f t="shared" ca="1" si="18"/>
        <v>14</v>
      </c>
      <c r="F28">
        <f t="shared" ca="1" si="18"/>
        <v>10</v>
      </c>
      <c r="G28">
        <f t="shared" ca="1" si="18"/>
        <v>6</v>
      </c>
      <c r="H28">
        <f t="shared" ca="1" si="18"/>
        <v>7</v>
      </c>
      <c r="I28">
        <f t="shared" ca="1" si="18"/>
        <v>5</v>
      </c>
      <c r="J28">
        <f t="shared" ref="J28:J48" ca="1" si="19">SUM(D28:I28)</f>
        <v>215</v>
      </c>
      <c r="L28" t="str">
        <f t="shared" ref="L28:L48" ca="1" si="20">MID(B28,FIND("[",B28)+1,LEN(B28)-FIND("[",B28)-1)</f>
        <v>Web conferencing/virtual classroom software</v>
      </c>
      <c r="M28" s="2">
        <f t="shared" ref="M28:M48" ca="1" si="21">D28/$J28</f>
        <v>0.8046511627906977</v>
      </c>
      <c r="N28" s="2">
        <f t="shared" ref="N28:N48" ca="1" si="22">E28/$J28</f>
        <v>6.5116279069767441E-2</v>
      </c>
      <c r="O28" s="2">
        <f t="shared" ref="O28:O48" ca="1" si="23">F28/$J28/2</f>
        <v>2.3255813953488372E-2</v>
      </c>
      <c r="P28" s="2">
        <f t="shared" ref="P28:P48" ca="1" si="24">-O28</f>
        <v>-2.3255813953488372E-2</v>
      </c>
      <c r="Q28" s="2">
        <f t="shared" ref="Q28:Q48" ca="1" si="25">-G28/$J28</f>
        <v>-2.7906976744186046E-2</v>
      </c>
      <c r="R28" s="2">
        <f t="shared" ref="R28:R48" ca="1" si="26">-H28/$J28</f>
        <v>-3.255813953488372E-2</v>
      </c>
      <c r="S28" s="2">
        <f t="shared" ref="S28:S48" ca="1" si="27">I28/$J28</f>
        <v>2.3255813953488372E-2</v>
      </c>
      <c r="T28" s="8">
        <f t="shared" ref="T28:T48" ca="1" si="28">M28+N28</f>
        <v>0.86976744186046517</v>
      </c>
      <c r="U28" s="8"/>
      <c r="AF28" s="30"/>
    </row>
    <row r="29" spans="1:32" x14ac:dyDescent="0.2">
      <c r="A29" s="6" t="str">
        <f>INDEX([1]Q1!A$3:A$24,MATCH('[1]Q3+Q1'!K4,[1]Q1!L$3:L$24,0))</f>
        <v>G</v>
      </c>
      <c r="B29" t="str">
        <f t="shared" ca="1" si="17"/>
        <v>1. How important have the following been to your work over the past year?  [Content Management Systems and VLEs]</v>
      </c>
      <c r="D29">
        <f t="shared" ca="1" si="18"/>
        <v>170</v>
      </c>
      <c r="E29">
        <f t="shared" ca="1" si="18"/>
        <v>21</v>
      </c>
      <c r="F29">
        <f t="shared" ca="1" si="18"/>
        <v>11</v>
      </c>
      <c r="G29">
        <f t="shared" ca="1" si="18"/>
        <v>4</v>
      </c>
      <c r="H29">
        <f t="shared" ca="1" si="18"/>
        <v>3</v>
      </c>
      <c r="I29">
        <f t="shared" ca="1" si="18"/>
        <v>6</v>
      </c>
      <c r="J29">
        <f t="shared" ca="1" si="19"/>
        <v>215</v>
      </c>
      <c r="L29" t="str">
        <f t="shared" ca="1" si="20"/>
        <v>Content Management Systems and VLEs</v>
      </c>
      <c r="M29" s="2">
        <f t="shared" ca="1" si="21"/>
        <v>0.79069767441860461</v>
      </c>
      <c r="N29" s="2">
        <f t="shared" ca="1" si="22"/>
        <v>9.7674418604651161E-2</v>
      </c>
      <c r="O29" s="2">
        <f t="shared" ca="1" si="23"/>
        <v>2.5581395348837209E-2</v>
      </c>
      <c r="P29" s="2">
        <f t="shared" ca="1" si="24"/>
        <v>-2.5581395348837209E-2</v>
      </c>
      <c r="Q29" s="2">
        <f t="shared" ca="1" si="25"/>
        <v>-1.8604651162790697E-2</v>
      </c>
      <c r="R29" s="2">
        <f t="shared" ca="1" si="26"/>
        <v>-1.3953488372093023E-2</v>
      </c>
      <c r="S29" s="2">
        <f t="shared" ca="1" si="27"/>
        <v>2.7906976744186046E-2</v>
      </c>
      <c r="T29" s="8">
        <f t="shared" ca="1" si="28"/>
        <v>0.88837209302325582</v>
      </c>
      <c r="U29" s="8"/>
    </row>
    <row r="30" spans="1:32" x14ac:dyDescent="0.2">
      <c r="A30" s="6" t="str">
        <f>INDEX([1]Q1!A$3:A$24,MATCH('[1]Q3+Q1'!K5,[1]Q1!L$3:L$24,0))</f>
        <v>T</v>
      </c>
      <c r="B30" t="str">
        <f t="shared" ca="1" si="17"/>
        <v>1. How important have the following been to your work over the past year?  [MOOCs, SPOCs, TOOCs etc.]</v>
      </c>
      <c r="D30">
        <f t="shared" ca="1" si="18"/>
        <v>15</v>
      </c>
      <c r="E30">
        <f t="shared" ca="1" si="18"/>
        <v>25</v>
      </c>
      <c r="F30">
        <f t="shared" ca="1" si="18"/>
        <v>31</v>
      </c>
      <c r="G30">
        <f t="shared" ca="1" si="18"/>
        <v>53</v>
      </c>
      <c r="H30">
        <f t="shared" ca="1" si="18"/>
        <v>88</v>
      </c>
      <c r="I30">
        <f t="shared" ca="1" si="18"/>
        <v>3</v>
      </c>
      <c r="J30">
        <f t="shared" ca="1" si="19"/>
        <v>215</v>
      </c>
      <c r="L30" t="str">
        <f t="shared" ca="1" si="20"/>
        <v>MOOCs, SPOCs, TOOCs etc.</v>
      </c>
      <c r="M30" s="2">
        <f t="shared" ca="1" si="21"/>
        <v>6.9767441860465115E-2</v>
      </c>
      <c r="N30" s="2">
        <f t="shared" ca="1" si="22"/>
        <v>0.11627906976744186</v>
      </c>
      <c r="O30" s="2">
        <f t="shared" ca="1" si="23"/>
        <v>7.2093023255813959E-2</v>
      </c>
      <c r="P30" s="2">
        <f t="shared" ca="1" si="24"/>
        <v>-7.2093023255813959E-2</v>
      </c>
      <c r="Q30" s="2">
        <f t="shared" ca="1" si="25"/>
        <v>-0.24651162790697675</v>
      </c>
      <c r="R30" s="2">
        <f t="shared" ca="1" si="26"/>
        <v>-0.40930232558139534</v>
      </c>
      <c r="S30" s="2">
        <f t="shared" ca="1" si="27"/>
        <v>1.3953488372093023E-2</v>
      </c>
      <c r="T30" s="8">
        <f t="shared" ca="1" si="28"/>
        <v>0.18604651162790697</v>
      </c>
      <c r="U30" s="8"/>
    </row>
    <row r="31" spans="1:32" x14ac:dyDescent="0.2">
      <c r="A31" s="6" t="str">
        <f>INDEX([1]Q1!A$3:A$24,MATCH('[1]Q3+Q1'!K6,[1]Q1!L$3:L$24,0))</f>
        <v>Q</v>
      </c>
      <c r="B31" t="str">
        <f t="shared" ca="1" si="17"/>
        <v>1. How important have the following been to your work over the past year?  [Collaborative tools (e.g. Office365/Teams, Google Workspace/G Suite, Padlet etc.)]</v>
      </c>
      <c r="D31">
        <f t="shared" ca="1" si="18"/>
        <v>175</v>
      </c>
      <c r="E31">
        <f t="shared" ca="1" si="18"/>
        <v>16</v>
      </c>
      <c r="F31">
        <f t="shared" ca="1" si="18"/>
        <v>10</v>
      </c>
      <c r="G31">
        <f t="shared" ca="1" si="18"/>
        <v>1</v>
      </c>
      <c r="H31">
        <f t="shared" ca="1" si="18"/>
        <v>2</v>
      </c>
      <c r="I31">
        <f t="shared" ca="1" si="18"/>
        <v>11</v>
      </c>
      <c r="J31">
        <f t="shared" ca="1" si="19"/>
        <v>215</v>
      </c>
      <c r="L31" t="str">
        <f t="shared" ca="1" si="20"/>
        <v>Collaborative tools (e.g. Office365/Teams, Google Workspace/G Suite, Padlet etc.)</v>
      </c>
      <c r="M31" s="2">
        <f t="shared" ca="1" si="21"/>
        <v>0.81395348837209303</v>
      </c>
      <c r="N31" s="2">
        <f t="shared" ca="1" si="22"/>
        <v>7.441860465116279E-2</v>
      </c>
      <c r="O31" s="2">
        <f t="shared" ca="1" si="23"/>
        <v>2.3255813953488372E-2</v>
      </c>
      <c r="P31" s="2">
        <f t="shared" ca="1" si="24"/>
        <v>-2.3255813953488372E-2</v>
      </c>
      <c r="Q31" s="2">
        <f t="shared" ca="1" si="25"/>
        <v>-4.6511627906976744E-3</v>
      </c>
      <c r="R31" s="2">
        <f t="shared" ca="1" si="26"/>
        <v>-9.3023255813953487E-3</v>
      </c>
      <c r="S31" s="2">
        <f t="shared" ca="1" si="27"/>
        <v>5.1162790697674418E-2</v>
      </c>
      <c r="T31" s="8">
        <f t="shared" ca="1" si="28"/>
        <v>0.88837209302325582</v>
      </c>
      <c r="U31" s="8"/>
    </row>
    <row r="32" spans="1:32" x14ac:dyDescent="0.2">
      <c r="A32" s="6" t="str">
        <f>INDEX([1]Q1!A$3:A$24,MATCH('[1]Q3+Q1'!K7,[1]Q1!L$3:L$24,0))</f>
        <v>V</v>
      </c>
      <c r="B32" t="str">
        <f t="shared" ca="1" si="17"/>
        <v>1. How important have the following been to your work over the past year?  [One-to-One Device initiatives]</v>
      </c>
      <c r="D32">
        <f t="shared" ca="1" si="18"/>
        <v>10</v>
      </c>
      <c r="E32">
        <f t="shared" ca="1" si="18"/>
        <v>12</v>
      </c>
      <c r="F32">
        <f t="shared" ca="1" si="18"/>
        <v>29</v>
      </c>
      <c r="G32">
        <f t="shared" ca="1" si="18"/>
        <v>32</v>
      </c>
      <c r="H32">
        <f t="shared" ca="1" si="18"/>
        <v>93</v>
      </c>
      <c r="I32">
        <f t="shared" ca="1" si="18"/>
        <v>39</v>
      </c>
      <c r="J32">
        <f t="shared" ca="1" si="19"/>
        <v>215</v>
      </c>
      <c r="L32" t="str">
        <f t="shared" ca="1" si="20"/>
        <v>One-to-One Device initiatives</v>
      </c>
      <c r="M32" s="2">
        <f t="shared" ca="1" si="21"/>
        <v>4.6511627906976744E-2</v>
      </c>
      <c r="N32" s="2">
        <f t="shared" ca="1" si="22"/>
        <v>5.5813953488372092E-2</v>
      </c>
      <c r="O32" s="2">
        <f t="shared" ca="1" si="23"/>
        <v>6.7441860465116285E-2</v>
      </c>
      <c r="P32" s="2">
        <f t="shared" ca="1" si="24"/>
        <v>-6.7441860465116285E-2</v>
      </c>
      <c r="Q32" s="2">
        <f t="shared" ca="1" si="25"/>
        <v>-0.14883720930232558</v>
      </c>
      <c r="R32" s="2">
        <f t="shared" ca="1" si="26"/>
        <v>-0.4325581395348837</v>
      </c>
      <c r="S32" s="2">
        <f t="shared" ca="1" si="27"/>
        <v>0.18139534883720931</v>
      </c>
      <c r="T32" s="8">
        <f t="shared" ca="1" si="28"/>
        <v>0.10232558139534884</v>
      </c>
      <c r="U32" s="8"/>
      <c r="AF32" s="30"/>
    </row>
    <row r="33" spans="1:32" x14ac:dyDescent="0.2">
      <c r="A33" s="6" t="str">
        <f>INDEX([1]Q1!A$3:A$24,MATCH('[1]Q3+Q1'!K8,[1]Q1!L$3:L$24,0))</f>
        <v>U</v>
      </c>
      <c r="B33" t="str">
        <f t="shared" ca="1" si="17"/>
        <v>1. How important have the following been to your work over the past year?  [Bring Your Own Device (BYOD)]</v>
      </c>
      <c r="D33">
        <f t="shared" ca="1" si="18"/>
        <v>59</v>
      </c>
      <c r="E33">
        <f t="shared" ca="1" si="18"/>
        <v>32</v>
      </c>
      <c r="F33">
        <f t="shared" ca="1" si="18"/>
        <v>33</v>
      </c>
      <c r="G33">
        <f t="shared" ca="1" si="18"/>
        <v>25</v>
      </c>
      <c r="H33">
        <f t="shared" ca="1" si="18"/>
        <v>61</v>
      </c>
      <c r="I33">
        <f t="shared" ca="1" si="18"/>
        <v>5</v>
      </c>
      <c r="J33">
        <f t="shared" ca="1" si="19"/>
        <v>215</v>
      </c>
      <c r="L33" t="str">
        <f t="shared" ca="1" si="20"/>
        <v>Bring Your Own Device (BYOD)</v>
      </c>
      <c r="M33" s="2">
        <f t="shared" ca="1" si="21"/>
        <v>0.2744186046511628</v>
      </c>
      <c r="N33" s="2">
        <f t="shared" ca="1" si="22"/>
        <v>0.14883720930232558</v>
      </c>
      <c r="O33" s="2">
        <f t="shared" ca="1" si="23"/>
        <v>7.6744186046511634E-2</v>
      </c>
      <c r="P33" s="2">
        <f t="shared" ca="1" si="24"/>
        <v>-7.6744186046511634E-2</v>
      </c>
      <c r="Q33" s="2">
        <f t="shared" ca="1" si="25"/>
        <v>-0.11627906976744186</v>
      </c>
      <c r="R33" s="2">
        <f t="shared" ca="1" si="26"/>
        <v>-0.28372093023255812</v>
      </c>
      <c r="S33" s="2">
        <f t="shared" ca="1" si="27"/>
        <v>2.3255813953488372E-2</v>
      </c>
      <c r="T33" s="8">
        <f t="shared" ca="1" si="28"/>
        <v>0.42325581395348838</v>
      </c>
      <c r="U33" s="8"/>
    </row>
    <row r="34" spans="1:32" x14ac:dyDescent="0.2">
      <c r="A34" s="6" t="str">
        <f>INDEX([1]Q1!A$3:A$24,MATCH('[1]Q3+Q1'!K9,[1]Q1!L$3:L$24,0))</f>
        <v>O</v>
      </c>
      <c r="B34" t="str">
        <f t="shared" ca="1" si="17"/>
        <v>1. How important have the following been to your work over the past year?  [Social networking (e.g. Twitter, Facebook, LinkedIn)]</v>
      </c>
      <c r="D34">
        <f t="shared" ca="1" si="18"/>
        <v>33</v>
      </c>
      <c r="E34">
        <f t="shared" ca="1" si="18"/>
        <v>49</v>
      </c>
      <c r="F34">
        <f t="shared" ca="1" si="18"/>
        <v>49</v>
      </c>
      <c r="G34">
        <f t="shared" ca="1" si="18"/>
        <v>43</v>
      </c>
      <c r="H34">
        <f t="shared" ca="1" si="18"/>
        <v>36</v>
      </c>
      <c r="I34">
        <f t="shared" ca="1" si="18"/>
        <v>5</v>
      </c>
      <c r="J34">
        <f t="shared" ca="1" si="19"/>
        <v>215</v>
      </c>
      <c r="L34" t="str">
        <f t="shared" ca="1" si="20"/>
        <v>Social networking (e.g. Twitter, Facebook, LinkedIn)</v>
      </c>
      <c r="M34" s="2">
        <f t="shared" ca="1" si="21"/>
        <v>0.15348837209302327</v>
      </c>
      <c r="N34" s="2">
        <f t="shared" ca="1" si="22"/>
        <v>0.22790697674418606</v>
      </c>
      <c r="O34" s="2">
        <f t="shared" ca="1" si="23"/>
        <v>0.11395348837209303</v>
      </c>
      <c r="P34" s="2">
        <f t="shared" ca="1" si="24"/>
        <v>-0.11395348837209303</v>
      </c>
      <c r="Q34" s="2">
        <f t="shared" ca="1" si="25"/>
        <v>-0.2</v>
      </c>
      <c r="R34" s="2">
        <f t="shared" ca="1" si="26"/>
        <v>-0.16744186046511628</v>
      </c>
      <c r="S34" s="2">
        <f t="shared" ca="1" si="27"/>
        <v>2.3255813953488372E-2</v>
      </c>
      <c r="T34" s="8">
        <f t="shared" ca="1" si="28"/>
        <v>0.38139534883720932</v>
      </c>
      <c r="U34" s="8"/>
    </row>
    <row r="35" spans="1:32" x14ac:dyDescent="0.2">
      <c r="A35" s="6" t="str">
        <f>INDEX([1]Q1!A$3:A$24,MATCH('[1]Q3+Q1'!K10,[1]Q1!L$3:L$24,0))</f>
        <v>H</v>
      </c>
      <c r="B35" t="str">
        <f t="shared" ca="1" si="17"/>
        <v>1. How important have the following been to your work over the past year?  [Lecture capture tools]</v>
      </c>
      <c r="D35">
        <f t="shared" ca="1" si="18"/>
        <v>103</v>
      </c>
      <c r="E35">
        <f t="shared" ca="1" si="18"/>
        <v>41</v>
      </c>
      <c r="F35">
        <f t="shared" ca="1" si="18"/>
        <v>30</v>
      </c>
      <c r="G35">
        <f t="shared" ca="1" si="18"/>
        <v>16</v>
      </c>
      <c r="H35">
        <f t="shared" ca="1" si="18"/>
        <v>23</v>
      </c>
      <c r="I35">
        <f t="shared" ca="1" si="18"/>
        <v>2</v>
      </c>
      <c r="J35">
        <f t="shared" ca="1" si="19"/>
        <v>215</v>
      </c>
      <c r="L35" t="str">
        <f t="shared" ca="1" si="20"/>
        <v>Lecture capture tools</v>
      </c>
      <c r="M35" s="2">
        <f t="shared" ca="1" si="21"/>
        <v>0.47906976744186047</v>
      </c>
      <c r="N35" s="2">
        <f t="shared" ca="1" si="22"/>
        <v>0.19069767441860466</v>
      </c>
      <c r="O35" s="2">
        <f t="shared" ca="1" si="23"/>
        <v>6.9767441860465115E-2</v>
      </c>
      <c r="P35" s="2">
        <f t="shared" ca="1" si="24"/>
        <v>-6.9767441860465115E-2</v>
      </c>
      <c r="Q35" s="2">
        <f t="shared" ca="1" si="25"/>
        <v>-7.441860465116279E-2</v>
      </c>
      <c r="R35" s="2">
        <f t="shared" ca="1" si="26"/>
        <v>-0.10697674418604651</v>
      </c>
      <c r="S35" s="2">
        <f t="shared" ca="1" si="27"/>
        <v>9.3023255813953487E-3</v>
      </c>
      <c r="T35" s="8">
        <f t="shared" ca="1" si="28"/>
        <v>0.66976744186046511</v>
      </c>
      <c r="U35" s="8"/>
    </row>
    <row r="36" spans="1:32" x14ac:dyDescent="0.2">
      <c r="A36" s="6" t="str">
        <f>INDEX([1]Q1!A$3:A$24,MATCH('[1]Q3+Q1'!K11,[1]Q1!L$3:L$24,0))</f>
        <v>N</v>
      </c>
      <c r="B36" t="str">
        <f t="shared" ca="1" si="17"/>
        <v>1. How important have the following been to your work over the past year?  [Learning Space Design]</v>
      </c>
      <c r="D36">
        <f t="shared" ca="1" si="18"/>
        <v>38</v>
      </c>
      <c r="E36">
        <f t="shared" ca="1" si="18"/>
        <v>41</v>
      </c>
      <c r="F36">
        <f t="shared" ca="1" si="18"/>
        <v>42</v>
      </c>
      <c r="G36">
        <f t="shared" ca="1" si="18"/>
        <v>33</v>
      </c>
      <c r="H36">
        <f t="shared" ca="1" si="18"/>
        <v>55</v>
      </c>
      <c r="I36">
        <f t="shared" ca="1" si="18"/>
        <v>6</v>
      </c>
      <c r="J36">
        <f t="shared" ca="1" si="19"/>
        <v>215</v>
      </c>
      <c r="L36" t="str">
        <f t="shared" ca="1" si="20"/>
        <v>Learning Space Design</v>
      </c>
      <c r="M36" s="2">
        <f t="shared" ca="1" si="21"/>
        <v>0.17674418604651163</v>
      </c>
      <c r="N36" s="2">
        <f t="shared" ca="1" si="22"/>
        <v>0.19069767441860466</v>
      </c>
      <c r="O36" s="2">
        <f t="shared" ca="1" si="23"/>
        <v>9.7674418604651161E-2</v>
      </c>
      <c r="P36" s="2">
        <f t="shared" ca="1" si="24"/>
        <v>-9.7674418604651161E-2</v>
      </c>
      <c r="Q36" s="2">
        <f t="shared" ca="1" si="25"/>
        <v>-0.15348837209302327</v>
      </c>
      <c r="R36" s="2">
        <f t="shared" ca="1" si="26"/>
        <v>-0.2558139534883721</v>
      </c>
      <c r="S36" s="2">
        <f t="shared" ca="1" si="27"/>
        <v>2.7906976744186046E-2</v>
      </c>
      <c r="T36" s="8">
        <f t="shared" ca="1" si="28"/>
        <v>0.36744186046511629</v>
      </c>
      <c r="U36" s="8"/>
    </row>
    <row r="37" spans="1:32" x14ac:dyDescent="0.2">
      <c r="A37" s="6" t="str">
        <f>INDEX([1]Q1!A$3:A$24,MATCH('[1]Q3+Q1'!K12,[1]Q1!L$3:L$24,0))</f>
        <v>J</v>
      </c>
      <c r="B37" t="str">
        <f t="shared" ca="1" si="17"/>
        <v>1. How important have the following been to your work over the past year?  [Augmented and Virtual Reality]</v>
      </c>
      <c r="D37">
        <f t="shared" ca="1" si="18"/>
        <v>8</v>
      </c>
      <c r="E37">
        <f t="shared" ca="1" si="18"/>
        <v>10</v>
      </c>
      <c r="F37">
        <f t="shared" ca="1" si="18"/>
        <v>29</v>
      </c>
      <c r="G37">
        <f t="shared" ca="1" si="18"/>
        <v>47</v>
      </c>
      <c r="H37">
        <f t="shared" ca="1" si="18"/>
        <v>118</v>
      </c>
      <c r="I37">
        <f t="shared" ca="1" si="18"/>
        <v>3</v>
      </c>
      <c r="J37">
        <f t="shared" ca="1" si="19"/>
        <v>215</v>
      </c>
      <c r="L37" t="str">
        <f t="shared" ca="1" si="20"/>
        <v>Augmented and Virtual Reality</v>
      </c>
      <c r="M37" s="2">
        <f t="shared" ca="1" si="21"/>
        <v>3.7209302325581395E-2</v>
      </c>
      <c r="N37" s="2">
        <f t="shared" ca="1" si="22"/>
        <v>4.6511627906976744E-2</v>
      </c>
      <c r="O37" s="2">
        <f t="shared" ca="1" si="23"/>
        <v>6.7441860465116285E-2</v>
      </c>
      <c r="P37" s="2">
        <f t="shared" ca="1" si="24"/>
        <v>-6.7441860465116285E-2</v>
      </c>
      <c r="Q37" s="2">
        <f t="shared" ca="1" si="25"/>
        <v>-0.21860465116279071</v>
      </c>
      <c r="R37" s="2">
        <f t="shared" ca="1" si="26"/>
        <v>-0.5488372093023256</v>
      </c>
      <c r="S37" s="2">
        <f t="shared" ca="1" si="27"/>
        <v>1.3953488372093023E-2</v>
      </c>
      <c r="T37" s="8">
        <f t="shared" ca="1" si="28"/>
        <v>8.3720930232558138E-2</v>
      </c>
      <c r="U37" s="8"/>
    </row>
    <row r="38" spans="1:32" x14ac:dyDescent="0.2">
      <c r="A38" s="6" t="str">
        <f>INDEX([1]Q1!A$3:A$24,MATCH('[1]Q3+Q1'!K13,[1]Q1!L$3:L$24,0))</f>
        <v>L</v>
      </c>
      <c r="B38" t="str">
        <f t="shared" ca="1" si="17"/>
        <v>1. How important have the following been to your work over the past year?  [Open Education (Practices, Policy &amp; Resources)]</v>
      </c>
      <c r="D38">
        <f t="shared" ca="1" si="18"/>
        <v>32</v>
      </c>
      <c r="E38">
        <f t="shared" ca="1" si="18"/>
        <v>31</v>
      </c>
      <c r="F38">
        <f t="shared" ca="1" si="18"/>
        <v>56</v>
      </c>
      <c r="G38">
        <f t="shared" ca="1" si="18"/>
        <v>43</v>
      </c>
      <c r="H38">
        <f t="shared" ca="1" si="18"/>
        <v>47</v>
      </c>
      <c r="I38">
        <f t="shared" ca="1" si="18"/>
        <v>6</v>
      </c>
      <c r="J38">
        <f t="shared" ca="1" si="19"/>
        <v>215</v>
      </c>
      <c r="L38" t="str">
        <f t="shared" ca="1" si="20"/>
        <v>Open Education (Practices, Policy &amp; Resources)</v>
      </c>
      <c r="M38" s="2">
        <f t="shared" ca="1" si="21"/>
        <v>0.14883720930232558</v>
      </c>
      <c r="N38" s="2">
        <f t="shared" ca="1" si="22"/>
        <v>0.14418604651162792</v>
      </c>
      <c r="O38" s="2">
        <f t="shared" ca="1" si="23"/>
        <v>0.13023255813953488</v>
      </c>
      <c r="P38" s="2">
        <f t="shared" ca="1" si="24"/>
        <v>-0.13023255813953488</v>
      </c>
      <c r="Q38" s="2">
        <f t="shared" ca="1" si="25"/>
        <v>-0.2</v>
      </c>
      <c r="R38" s="2">
        <f t="shared" ca="1" si="26"/>
        <v>-0.21860465116279071</v>
      </c>
      <c r="S38" s="2">
        <f t="shared" ca="1" si="27"/>
        <v>2.7906976744186046E-2</v>
      </c>
      <c r="T38" s="8">
        <f t="shared" ca="1" si="28"/>
        <v>0.2930232558139535</v>
      </c>
      <c r="U38" s="8"/>
    </row>
    <row r="39" spans="1:32" x14ac:dyDescent="0.2">
      <c r="A39" s="6" t="str">
        <f>INDEX([1]Q1!A$3:A$24,MATCH('[1]Q3+Q1'!K14,[1]Q1!L$3:L$24,0))</f>
        <v>D</v>
      </c>
      <c r="B39" t="str">
        <f t="shared" ca="1" si="17"/>
        <v>1. How important have the following been to your work over the past year?  [Plagiarism detection]</v>
      </c>
      <c r="D39">
        <f t="shared" ca="1" si="18"/>
        <v>37</v>
      </c>
      <c r="E39">
        <f t="shared" ca="1" si="18"/>
        <v>54</v>
      </c>
      <c r="F39">
        <f t="shared" ca="1" si="18"/>
        <v>50</v>
      </c>
      <c r="G39">
        <f t="shared" ca="1" si="18"/>
        <v>29</v>
      </c>
      <c r="H39">
        <f t="shared" ca="1" si="18"/>
        <v>42</v>
      </c>
      <c r="I39">
        <f t="shared" ca="1" si="18"/>
        <v>3</v>
      </c>
      <c r="J39">
        <f t="shared" ca="1" si="19"/>
        <v>215</v>
      </c>
      <c r="L39" t="str">
        <f t="shared" ca="1" si="20"/>
        <v>Plagiarism detection</v>
      </c>
      <c r="M39" s="2">
        <f t="shared" ca="1" si="21"/>
        <v>0.17209302325581396</v>
      </c>
      <c r="N39" s="2">
        <f t="shared" ca="1" si="22"/>
        <v>0.25116279069767444</v>
      </c>
      <c r="O39" s="2">
        <f t="shared" ca="1" si="23"/>
        <v>0.11627906976744186</v>
      </c>
      <c r="P39" s="2">
        <f t="shared" ca="1" si="24"/>
        <v>-0.11627906976744186</v>
      </c>
      <c r="Q39" s="2">
        <f t="shared" ca="1" si="25"/>
        <v>-0.13488372093023257</v>
      </c>
      <c r="R39" s="2">
        <f t="shared" ca="1" si="26"/>
        <v>-0.19534883720930232</v>
      </c>
      <c r="S39" s="2">
        <f t="shared" ca="1" si="27"/>
        <v>1.3953488372093023E-2</v>
      </c>
      <c r="T39" s="8">
        <f t="shared" ca="1" si="28"/>
        <v>0.42325581395348844</v>
      </c>
      <c r="U39" s="8"/>
    </row>
    <row r="40" spans="1:32" x14ac:dyDescent="0.2">
      <c r="A40" s="6" t="str">
        <f>INDEX([1]Q1!A$3:A$24,MATCH('[1]Q3+Q1'!K15,[1]Q1!L$3:L$24,0))</f>
        <v>B</v>
      </c>
      <c r="B40" t="str">
        <f t="shared" ca="1" si="17"/>
        <v>1. How important have the following been to your work over the past year?  [Assistive technologies]</v>
      </c>
      <c r="D40">
        <f t="shared" ca="1" si="18"/>
        <v>42</v>
      </c>
      <c r="E40">
        <f t="shared" ca="1" si="18"/>
        <v>49</v>
      </c>
      <c r="F40">
        <f t="shared" ca="1" si="18"/>
        <v>49</v>
      </c>
      <c r="G40">
        <f t="shared" ca="1" si="18"/>
        <v>40</v>
      </c>
      <c r="H40">
        <f t="shared" ca="1" si="18"/>
        <v>18</v>
      </c>
      <c r="I40">
        <f t="shared" ca="1" si="18"/>
        <v>17</v>
      </c>
      <c r="J40">
        <f t="shared" ca="1" si="19"/>
        <v>215</v>
      </c>
      <c r="L40" t="str">
        <f t="shared" ca="1" si="20"/>
        <v>Assistive technologies</v>
      </c>
      <c r="M40" s="2">
        <f t="shared" ca="1" si="21"/>
        <v>0.19534883720930232</v>
      </c>
      <c r="N40" s="2">
        <f t="shared" ca="1" si="22"/>
        <v>0.22790697674418606</v>
      </c>
      <c r="O40" s="2">
        <f t="shared" ca="1" si="23"/>
        <v>0.11395348837209303</v>
      </c>
      <c r="P40" s="2">
        <f t="shared" ca="1" si="24"/>
        <v>-0.11395348837209303</v>
      </c>
      <c r="Q40" s="2">
        <f t="shared" ca="1" si="25"/>
        <v>-0.18604651162790697</v>
      </c>
      <c r="R40" s="2">
        <f t="shared" ca="1" si="26"/>
        <v>-8.3720930232558138E-2</v>
      </c>
      <c r="S40" s="2">
        <f t="shared" ca="1" si="27"/>
        <v>7.9069767441860464E-2</v>
      </c>
      <c r="T40" s="8">
        <f t="shared" ca="1" si="28"/>
        <v>0.42325581395348838</v>
      </c>
      <c r="U40" s="8"/>
    </row>
    <row r="41" spans="1:32" x14ac:dyDescent="0.2">
      <c r="A41" s="6" t="str">
        <f>INDEX([1]Q1!A$3:A$24,MATCH('[1]Q3+Q1'!K16,[1]Q1!L$3:L$24,0))</f>
        <v>F</v>
      </c>
      <c r="B41" t="str">
        <f t="shared" ca="1" si="17"/>
        <v>1. How important have the following been to your work over the past year?  [Digital and Open Badges]</v>
      </c>
      <c r="D41">
        <f t="shared" ca="1" si="18"/>
        <v>6</v>
      </c>
      <c r="E41">
        <f t="shared" ca="1" si="18"/>
        <v>11</v>
      </c>
      <c r="F41">
        <f t="shared" ca="1" si="18"/>
        <v>32</v>
      </c>
      <c r="G41">
        <f t="shared" ca="1" si="18"/>
        <v>28</v>
      </c>
      <c r="H41">
        <f t="shared" ca="1" si="18"/>
        <v>133</v>
      </c>
      <c r="I41">
        <f t="shared" ca="1" si="18"/>
        <v>5</v>
      </c>
      <c r="J41">
        <f t="shared" ca="1" si="19"/>
        <v>215</v>
      </c>
      <c r="L41" t="str">
        <f t="shared" ca="1" si="20"/>
        <v>Digital and Open Badges</v>
      </c>
      <c r="M41" s="2">
        <f t="shared" ca="1" si="21"/>
        <v>2.7906976744186046E-2</v>
      </c>
      <c r="N41" s="2">
        <f t="shared" ca="1" si="22"/>
        <v>5.1162790697674418E-2</v>
      </c>
      <c r="O41" s="2">
        <f t="shared" ca="1" si="23"/>
        <v>7.441860465116279E-2</v>
      </c>
      <c r="P41" s="2">
        <f t="shared" ca="1" si="24"/>
        <v>-7.441860465116279E-2</v>
      </c>
      <c r="Q41" s="2">
        <f t="shared" ca="1" si="25"/>
        <v>-0.13023255813953488</v>
      </c>
      <c r="R41" s="2">
        <f t="shared" ca="1" si="26"/>
        <v>-0.61860465116279073</v>
      </c>
      <c r="S41" s="2">
        <f t="shared" ca="1" si="27"/>
        <v>2.3255813953488372E-2</v>
      </c>
      <c r="T41" s="8">
        <f t="shared" ca="1" si="28"/>
        <v>7.9069767441860464E-2</v>
      </c>
      <c r="U41" s="8"/>
    </row>
    <row r="42" spans="1:32" x14ac:dyDescent="0.2">
      <c r="A42" s="6" t="str">
        <f>INDEX([1]Q1!A$3:A$24,MATCH('[1]Q3+Q1'!K17,[1]Q1!L$3:L$24,0))</f>
        <v>R</v>
      </c>
      <c r="B42" t="str">
        <f t="shared" ca="1" si="17"/>
        <v>1. How important have the following been to your work over the past year?  [Blogs]</v>
      </c>
      <c r="D42">
        <f t="shared" ca="1" si="18"/>
        <v>22</v>
      </c>
      <c r="E42">
        <f t="shared" ca="1" si="18"/>
        <v>44</v>
      </c>
      <c r="F42">
        <f t="shared" ca="1" si="18"/>
        <v>61</v>
      </c>
      <c r="G42">
        <f t="shared" ca="1" si="18"/>
        <v>43</v>
      </c>
      <c r="H42">
        <f t="shared" ca="1" si="18"/>
        <v>44</v>
      </c>
      <c r="I42">
        <f t="shared" ca="1" si="18"/>
        <v>1</v>
      </c>
      <c r="J42">
        <f t="shared" ca="1" si="19"/>
        <v>215</v>
      </c>
      <c r="L42" t="str">
        <f t="shared" ca="1" si="20"/>
        <v>Blogs</v>
      </c>
      <c r="M42" s="2">
        <f t="shared" ca="1" si="21"/>
        <v>0.10232558139534884</v>
      </c>
      <c r="N42" s="2">
        <f t="shared" ca="1" si="22"/>
        <v>0.20465116279069767</v>
      </c>
      <c r="O42" s="2">
        <f t="shared" ca="1" si="23"/>
        <v>0.14186046511627906</v>
      </c>
      <c r="P42" s="2">
        <f t="shared" ca="1" si="24"/>
        <v>-0.14186046511627906</v>
      </c>
      <c r="Q42" s="2">
        <f t="shared" ca="1" si="25"/>
        <v>-0.2</v>
      </c>
      <c r="R42" s="2">
        <f t="shared" ca="1" si="26"/>
        <v>-0.20465116279069767</v>
      </c>
      <c r="S42" s="2">
        <f t="shared" ca="1" si="27"/>
        <v>4.6511627906976744E-3</v>
      </c>
      <c r="T42" s="8">
        <f t="shared" ca="1" si="28"/>
        <v>0.30697674418604648</v>
      </c>
      <c r="U42" s="8"/>
      <c r="AF42" s="30"/>
    </row>
    <row r="43" spans="1:32" x14ac:dyDescent="0.2">
      <c r="A43" s="6" t="str">
        <f>INDEX([1]Q1!A$3:A$24,MATCH('[1]Q3+Q1'!K18,[1]Q1!L$3:L$24,0))</f>
        <v>K</v>
      </c>
      <c r="B43" t="str">
        <f t="shared" ca="1" si="17"/>
        <v>1. How important have the following been to your work over the past year?  [Digital repositories]</v>
      </c>
      <c r="D43">
        <f t="shared" ca="1" si="18"/>
        <v>33</v>
      </c>
      <c r="E43">
        <f t="shared" ca="1" si="18"/>
        <v>39</v>
      </c>
      <c r="F43">
        <f t="shared" ca="1" si="18"/>
        <v>58</v>
      </c>
      <c r="G43">
        <f t="shared" ca="1" si="18"/>
        <v>41</v>
      </c>
      <c r="H43">
        <f t="shared" ca="1" si="18"/>
        <v>38</v>
      </c>
      <c r="I43">
        <f t="shared" ca="1" si="18"/>
        <v>6</v>
      </c>
      <c r="J43">
        <f t="shared" ca="1" si="19"/>
        <v>215</v>
      </c>
      <c r="L43" t="str">
        <f t="shared" ca="1" si="20"/>
        <v>Digital repositories</v>
      </c>
      <c r="M43" s="2">
        <f t="shared" ca="1" si="21"/>
        <v>0.15348837209302327</v>
      </c>
      <c r="N43" s="2">
        <f t="shared" ca="1" si="22"/>
        <v>0.18139534883720931</v>
      </c>
      <c r="O43" s="2">
        <f t="shared" ca="1" si="23"/>
        <v>0.13488372093023257</v>
      </c>
      <c r="P43" s="2">
        <f t="shared" ca="1" si="24"/>
        <v>-0.13488372093023257</v>
      </c>
      <c r="Q43" s="2">
        <f t="shared" ca="1" si="25"/>
        <v>-0.19069767441860466</v>
      </c>
      <c r="R43" s="2">
        <f t="shared" ca="1" si="26"/>
        <v>-0.17674418604651163</v>
      </c>
      <c r="S43" s="2">
        <f t="shared" ca="1" si="27"/>
        <v>2.7906976744186046E-2</v>
      </c>
      <c r="T43" s="8">
        <f t="shared" ca="1" si="28"/>
        <v>0.33488372093023255</v>
      </c>
      <c r="U43" s="8"/>
    </row>
    <row r="44" spans="1:32" x14ac:dyDescent="0.2">
      <c r="A44" s="6" t="str">
        <f>INDEX([1]Q1!A$3:A$24,MATCH('[1]Q3+Q1'!K19,[1]Q1!L$3:L$24,0))</f>
        <v>S</v>
      </c>
      <c r="B44" t="str">
        <f t="shared" ca="1" si="17"/>
        <v>1. How important have the following been to your work over the past year?  [Game-based/playful learning]</v>
      </c>
      <c r="D44">
        <f t="shared" ref="D44:I49" ca="1" si="29">COUNTIF(INDIRECT($A$1&amp;$A44&amp;":"&amp;$A44),D$2)</f>
        <v>12</v>
      </c>
      <c r="E44">
        <f t="shared" ca="1" si="29"/>
        <v>24</v>
      </c>
      <c r="F44">
        <f t="shared" ca="1" si="29"/>
        <v>51</v>
      </c>
      <c r="G44">
        <f t="shared" ca="1" si="29"/>
        <v>61</v>
      </c>
      <c r="H44">
        <f t="shared" ca="1" si="29"/>
        <v>64</v>
      </c>
      <c r="I44">
        <f t="shared" ca="1" si="29"/>
        <v>3</v>
      </c>
      <c r="J44">
        <f t="shared" ca="1" si="19"/>
        <v>215</v>
      </c>
      <c r="L44" t="str">
        <f t="shared" ca="1" si="20"/>
        <v>Game-based/playful learning</v>
      </c>
      <c r="M44" s="2">
        <f t="shared" ca="1" si="21"/>
        <v>5.5813953488372092E-2</v>
      </c>
      <c r="N44" s="2">
        <f t="shared" ca="1" si="22"/>
        <v>0.11162790697674418</v>
      </c>
      <c r="O44" s="2">
        <f t="shared" ca="1" si="23"/>
        <v>0.1186046511627907</v>
      </c>
      <c r="P44" s="2">
        <f t="shared" ca="1" si="24"/>
        <v>-0.1186046511627907</v>
      </c>
      <c r="Q44" s="2">
        <f t="shared" ca="1" si="25"/>
        <v>-0.28372093023255812</v>
      </c>
      <c r="R44" s="2">
        <f t="shared" ca="1" si="26"/>
        <v>-0.29767441860465116</v>
      </c>
      <c r="S44" s="2">
        <f t="shared" ca="1" si="27"/>
        <v>1.3953488372093023E-2</v>
      </c>
      <c r="T44" s="8">
        <f t="shared" ca="1" si="28"/>
        <v>0.16744186046511628</v>
      </c>
      <c r="U44" s="8"/>
    </row>
    <row r="45" spans="1:32" x14ac:dyDescent="0.2">
      <c r="A45" s="6" t="str">
        <f>INDEX([1]Q1!A$3:A$24,MATCH('[1]Q3+Q1'!K20,[1]Q1!L$3:L$24,0))</f>
        <v>C</v>
      </c>
      <c r="B45" t="str">
        <f t="shared" ca="1" si="17"/>
        <v>1. How important have the following been to your work over the past year?  [Electronic assessment, submission &amp; feedback tools]</v>
      </c>
      <c r="D45">
        <f t="shared" ca="1" si="29"/>
        <v>131</v>
      </c>
      <c r="E45">
        <f t="shared" ca="1" si="29"/>
        <v>36</v>
      </c>
      <c r="F45">
        <f t="shared" ca="1" si="29"/>
        <v>22</v>
      </c>
      <c r="G45">
        <f t="shared" ca="1" si="29"/>
        <v>10</v>
      </c>
      <c r="H45">
        <f t="shared" ca="1" si="29"/>
        <v>16</v>
      </c>
      <c r="I45">
        <f t="shared" ca="1" si="29"/>
        <v>0</v>
      </c>
      <c r="J45">
        <f t="shared" ca="1" si="19"/>
        <v>215</v>
      </c>
      <c r="L45" t="str">
        <f t="shared" ca="1" si="20"/>
        <v>Electronic assessment, submission &amp; feedback tools</v>
      </c>
      <c r="M45" s="2">
        <f t="shared" ca="1" si="21"/>
        <v>0.6093023255813953</v>
      </c>
      <c r="N45" s="2">
        <f t="shared" ca="1" si="22"/>
        <v>0.16744186046511628</v>
      </c>
      <c r="O45" s="2">
        <f t="shared" ca="1" si="23"/>
        <v>5.1162790697674418E-2</v>
      </c>
      <c r="P45" s="2">
        <f t="shared" ca="1" si="24"/>
        <v>-5.1162790697674418E-2</v>
      </c>
      <c r="Q45" s="2">
        <f t="shared" ca="1" si="25"/>
        <v>-4.6511627906976744E-2</v>
      </c>
      <c r="R45" s="2">
        <f t="shared" ca="1" si="26"/>
        <v>-7.441860465116279E-2</v>
      </c>
      <c r="S45" s="2">
        <f t="shared" ca="1" si="27"/>
        <v>0</v>
      </c>
      <c r="T45" s="8">
        <f t="shared" ca="1" si="28"/>
        <v>0.77674418604651163</v>
      </c>
      <c r="U45" s="8"/>
    </row>
    <row r="46" spans="1:32" x14ac:dyDescent="0.2">
      <c r="A46" s="6" t="str">
        <f>INDEX([1]Q1!A$3:A$24,MATCH('[1]Q3+Q1'!K21,[1]Q1!L$3:L$24,0))</f>
        <v>I</v>
      </c>
      <c r="B46" t="str">
        <f t="shared" ca="1" si="17"/>
        <v>1. How important have the following been to your work over the past year?  [Media production (e.g. podcasting, video interviews)]</v>
      </c>
      <c r="D46">
        <f t="shared" ca="1" si="29"/>
        <v>89</v>
      </c>
      <c r="E46">
        <f t="shared" ca="1" si="29"/>
        <v>40</v>
      </c>
      <c r="F46">
        <f t="shared" ca="1" si="29"/>
        <v>50</v>
      </c>
      <c r="G46">
        <f t="shared" ca="1" si="29"/>
        <v>15</v>
      </c>
      <c r="H46">
        <f t="shared" ca="1" si="29"/>
        <v>15</v>
      </c>
      <c r="I46">
        <f t="shared" ca="1" si="29"/>
        <v>6</v>
      </c>
      <c r="J46">
        <f t="shared" ca="1" si="19"/>
        <v>215</v>
      </c>
      <c r="L46" t="str">
        <f t="shared" ca="1" si="20"/>
        <v>Media production (e.g. podcasting, video interviews)</v>
      </c>
      <c r="M46" s="2">
        <f t="shared" ca="1" si="21"/>
        <v>0.413953488372093</v>
      </c>
      <c r="N46" s="2">
        <f t="shared" ca="1" si="22"/>
        <v>0.18604651162790697</v>
      </c>
      <c r="O46" s="2">
        <f t="shared" ca="1" si="23"/>
        <v>0.11627906976744186</v>
      </c>
      <c r="P46" s="2">
        <f t="shared" ca="1" si="24"/>
        <v>-0.11627906976744186</v>
      </c>
      <c r="Q46" s="2">
        <f t="shared" ca="1" si="25"/>
        <v>-6.9767441860465115E-2</v>
      </c>
      <c r="R46" s="2">
        <f t="shared" ca="1" si="26"/>
        <v>-6.9767441860465115E-2</v>
      </c>
      <c r="S46" s="2">
        <f t="shared" ca="1" si="27"/>
        <v>2.7906976744186046E-2</v>
      </c>
      <c r="T46" s="8">
        <f t="shared" ca="1" si="28"/>
        <v>0.6</v>
      </c>
      <c r="U46" s="8"/>
    </row>
    <row r="47" spans="1:32" x14ac:dyDescent="0.2">
      <c r="A47" s="6" t="str">
        <f>INDEX([1]Q1!A$3:A$24,MATCH('[1]Q3+Q1'!K22,[1]Q1!L$3:L$24,0))</f>
        <v>W</v>
      </c>
      <c r="B47" t="str">
        <f t="shared" ca="1" si="17"/>
        <v>1. How important have the following been to your work over the past year?  [Blended Learning]</v>
      </c>
      <c r="D47">
        <f t="shared" ca="1" si="29"/>
        <v>133</v>
      </c>
      <c r="E47">
        <f t="shared" ca="1" si="29"/>
        <v>39</v>
      </c>
      <c r="F47">
        <f t="shared" ca="1" si="29"/>
        <v>17</v>
      </c>
      <c r="G47">
        <f t="shared" ca="1" si="29"/>
        <v>4</v>
      </c>
      <c r="H47">
        <f t="shared" ca="1" si="29"/>
        <v>13</v>
      </c>
      <c r="I47">
        <f t="shared" ca="1" si="29"/>
        <v>9</v>
      </c>
      <c r="J47">
        <f t="shared" ca="1" si="19"/>
        <v>215</v>
      </c>
      <c r="L47" t="str">
        <f t="shared" ca="1" si="20"/>
        <v>Blended Learning</v>
      </c>
      <c r="M47" s="2">
        <f t="shared" ca="1" si="21"/>
        <v>0.61860465116279073</v>
      </c>
      <c r="N47" s="2">
        <f t="shared" ca="1" si="22"/>
        <v>0.18139534883720931</v>
      </c>
      <c r="O47" s="2">
        <f t="shared" ca="1" si="23"/>
        <v>3.9534883720930232E-2</v>
      </c>
      <c r="P47" s="2">
        <f t="shared" ca="1" si="24"/>
        <v>-3.9534883720930232E-2</v>
      </c>
      <c r="Q47" s="2">
        <f t="shared" ca="1" si="25"/>
        <v>-1.8604651162790697E-2</v>
      </c>
      <c r="R47" s="2">
        <f t="shared" ca="1" si="26"/>
        <v>-6.0465116279069767E-2</v>
      </c>
      <c r="S47" s="2">
        <f t="shared" ca="1" si="27"/>
        <v>4.1860465116279069E-2</v>
      </c>
      <c r="T47" s="8">
        <f t="shared" ca="1" si="28"/>
        <v>0.8</v>
      </c>
      <c r="U47" s="8"/>
    </row>
    <row r="48" spans="1:32" x14ac:dyDescent="0.2">
      <c r="A48" s="6" t="str">
        <f>INDEX([1]Q1!A$3:A$24,MATCH('[1]Q3+Q1'!K23,[1]Q1!L$3:L$24,0))</f>
        <v>E</v>
      </c>
      <c r="B48" t="str">
        <f t="shared" ca="1" si="17"/>
        <v>1. How important have the following been to your work over the past year?  [ePortfolios]</v>
      </c>
      <c r="D48">
        <f t="shared" ca="1" si="29"/>
        <v>28</v>
      </c>
      <c r="E48">
        <f t="shared" ca="1" si="29"/>
        <v>40</v>
      </c>
      <c r="F48">
        <f t="shared" ca="1" si="29"/>
        <v>44</v>
      </c>
      <c r="G48">
        <f t="shared" ca="1" si="29"/>
        <v>42</v>
      </c>
      <c r="H48">
        <f t="shared" ca="1" si="29"/>
        <v>58</v>
      </c>
      <c r="I48">
        <f t="shared" ca="1" si="29"/>
        <v>3</v>
      </c>
      <c r="J48">
        <f t="shared" ca="1" si="19"/>
        <v>215</v>
      </c>
      <c r="L48" t="str">
        <f t="shared" ca="1" si="20"/>
        <v>ePortfolios</v>
      </c>
      <c r="M48" s="2">
        <f t="shared" ca="1" si="21"/>
        <v>0.13023255813953488</v>
      </c>
      <c r="N48" s="2">
        <f t="shared" ca="1" si="22"/>
        <v>0.18604651162790697</v>
      </c>
      <c r="O48" s="2">
        <f t="shared" ca="1" si="23"/>
        <v>0.10232558139534884</v>
      </c>
      <c r="P48" s="2">
        <f t="shared" ca="1" si="24"/>
        <v>-0.10232558139534884</v>
      </c>
      <c r="Q48" s="2">
        <f t="shared" ca="1" si="25"/>
        <v>-0.19534883720930232</v>
      </c>
      <c r="R48" s="2">
        <f t="shared" ca="1" si="26"/>
        <v>-0.26976744186046514</v>
      </c>
      <c r="S48" s="2">
        <f t="shared" ca="1" si="27"/>
        <v>1.3953488372093023E-2</v>
      </c>
      <c r="T48" s="8">
        <f t="shared" ca="1" si="28"/>
        <v>0.31627906976744186</v>
      </c>
      <c r="U48" s="8"/>
      <c r="AC48" s="30"/>
    </row>
    <row r="49" spans="1:35" x14ac:dyDescent="0.2">
      <c r="A49" s="6" t="str">
        <f>INDEX([1]Q1!A$3:A$24,MATCH('[1]Q3+Q1'!K24,[1]Q1!L$3:L$24,0))</f>
        <v>M</v>
      </c>
      <c r="B49" t="str">
        <f t="shared" ca="1" si="17"/>
        <v>1. How important have the following been to your work over the past year?  [Data and Analytics (incl. Learning Analytics)]</v>
      </c>
      <c r="D49">
        <f t="shared" ca="1" si="29"/>
        <v>42</v>
      </c>
      <c r="E49">
        <f t="shared" ca="1" si="29"/>
        <v>60</v>
      </c>
      <c r="F49">
        <f t="shared" ca="1" si="29"/>
        <v>49</v>
      </c>
      <c r="G49">
        <f t="shared" ca="1" si="29"/>
        <v>39</v>
      </c>
      <c r="H49">
        <f t="shared" ca="1" si="29"/>
        <v>20</v>
      </c>
      <c r="I49">
        <f t="shared" ca="1" si="29"/>
        <v>5</v>
      </c>
      <c r="J49">
        <f t="shared" ref="J49" ca="1" si="30">SUM(D49:I49)</f>
        <v>215</v>
      </c>
      <c r="L49" t="str">
        <f t="shared" ref="L49" ca="1" si="31">MID(B49,FIND("[",B49)+1,LEN(B49)-FIND("[",B49)-1)</f>
        <v>Data and Analytics (incl. Learning Analytics)</v>
      </c>
      <c r="M49" s="2">
        <f t="shared" ref="M49" ca="1" si="32">D49/$J49</f>
        <v>0.19534883720930232</v>
      </c>
      <c r="N49" s="2">
        <f t="shared" ref="N49" ca="1" si="33">E49/$J49</f>
        <v>0.27906976744186046</v>
      </c>
      <c r="O49" s="2">
        <f t="shared" ref="O49" ca="1" si="34">F49/$J49/2</f>
        <v>0.11395348837209303</v>
      </c>
      <c r="P49" s="2">
        <f t="shared" ref="P49" ca="1" si="35">-O49</f>
        <v>-0.11395348837209303</v>
      </c>
      <c r="Q49" s="2">
        <f t="shared" ref="Q49" ca="1" si="36">-G49/$J49</f>
        <v>-0.18139534883720931</v>
      </c>
      <c r="R49" s="2">
        <f t="shared" ref="R49" ca="1" si="37">-H49/$J49</f>
        <v>-9.3023255813953487E-2</v>
      </c>
      <c r="S49" s="2">
        <f t="shared" ref="S49" ca="1" si="38">I49/$J49</f>
        <v>2.3255813953488372E-2</v>
      </c>
      <c r="T49" s="8">
        <f t="shared" ref="T49" ca="1" si="39">M49+N49</f>
        <v>0.47441860465116281</v>
      </c>
    </row>
    <row r="51" spans="1:35" ht="49.5" customHeight="1" x14ac:dyDescent="0.4">
      <c r="B51" s="128" t="s">
        <v>4462</v>
      </c>
    </row>
    <row r="52" spans="1:35" ht="15.75" thickBot="1" x14ac:dyDescent="0.25">
      <c r="B52" s="89" t="s">
        <v>2498</v>
      </c>
      <c r="C52" s="80">
        <v>2014</v>
      </c>
      <c r="D52" s="80">
        <v>2015</v>
      </c>
      <c r="E52" s="80">
        <v>2016</v>
      </c>
      <c r="F52" s="80">
        <v>2017</v>
      </c>
      <c r="G52" s="80">
        <v>2018</v>
      </c>
      <c r="H52" s="80">
        <v>2019</v>
      </c>
      <c r="I52" s="80">
        <v>2020</v>
      </c>
      <c r="J52" s="80" t="s">
        <v>2499</v>
      </c>
      <c r="X52"/>
      <c r="Y52" s="39"/>
      <c r="AH52"/>
      <c r="AI52" s="10"/>
    </row>
    <row r="53" spans="1:35" ht="35.25" customHeight="1" thickTop="1" thickBot="1" x14ac:dyDescent="0.25">
      <c r="A53" s="63" t="str">
        <f t="shared" ref="A53:A74" si="40">IFERROR(REPLACE(B53,FIND(" ",B53,ROUNDDOWN(LEN(B53)/2,0)),1,"
"),B53)</f>
        <v>Data and Analytics (incl.
Learning analytics)</v>
      </c>
      <c r="B53" s="84" t="s">
        <v>40</v>
      </c>
      <c r="C53" s="90">
        <v>0.16867469879518071</v>
      </c>
      <c r="D53" s="90">
        <v>0.17346938775510207</v>
      </c>
      <c r="E53" s="90">
        <v>0.18895655036208031</v>
      </c>
      <c r="F53" s="90">
        <v>0.1460176991150442</v>
      </c>
      <c r="G53" s="90">
        <v>0.10837438423645318</v>
      </c>
      <c r="H53" s="90">
        <v>0.16299559471365632</v>
      </c>
      <c r="I53" s="91">
        <f t="shared" ref="I53:I74" ca="1" si="41">VLOOKUP(B53,K$3:AE$24,21,FALSE)</f>
        <v>0.17209302325581388</v>
      </c>
      <c r="J53" s="86"/>
      <c r="X53"/>
      <c r="Y53" s="39"/>
      <c r="AH53"/>
      <c r="AI53" s="10"/>
    </row>
    <row r="54" spans="1:35" ht="35.25" customHeight="1" thickBot="1" x14ac:dyDescent="0.25">
      <c r="A54" s="63" t="str">
        <f t="shared" si="40"/>
        <v>Media production (e.g. podcasting,
video interviews)</v>
      </c>
      <c r="B54" s="84" t="s">
        <v>45</v>
      </c>
      <c r="C54" s="90">
        <v>5.6224899598393607E-2</v>
      </c>
      <c r="D54" s="90">
        <v>7.1428571428571397E-2</v>
      </c>
      <c r="E54" s="90">
        <v>6.8087557603686566E-2</v>
      </c>
      <c r="F54" s="90">
        <v>6.1946902654867242E-2</v>
      </c>
      <c r="G54" s="90">
        <v>5.9113300492610876E-2</v>
      </c>
      <c r="H54" s="90">
        <v>9.2511013215858973E-2</v>
      </c>
      <c r="I54" s="91">
        <f t="shared" ca="1" si="41"/>
        <v>0.12093023255813951</v>
      </c>
      <c r="J54" s="86"/>
      <c r="X54"/>
      <c r="Y54" s="39"/>
      <c r="AH54"/>
      <c r="AI54" s="10"/>
    </row>
    <row r="55" spans="1:35" ht="35.25" customHeight="1" thickBot="1" x14ac:dyDescent="0.25">
      <c r="A55" s="63" t="str">
        <f t="shared" si="40"/>
        <v>Learning Space
Design</v>
      </c>
      <c r="B55" s="84" t="s">
        <v>119</v>
      </c>
      <c r="C55" s="90"/>
      <c r="D55" s="90"/>
      <c r="E55" s="90"/>
      <c r="F55" s="90">
        <v>5.7522123893805288E-2</v>
      </c>
      <c r="G55" s="90">
        <v>3.4482758620689669E-2</v>
      </c>
      <c r="H55" s="90">
        <v>5.7268722466960353E-2</v>
      </c>
      <c r="I55" s="91">
        <f t="shared" ca="1" si="41"/>
        <v>0.11627906976744184</v>
      </c>
      <c r="J55" s="86"/>
      <c r="X55"/>
      <c r="Y55" s="39"/>
      <c r="AH55"/>
      <c r="AI55" s="10"/>
    </row>
    <row r="56" spans="1:35" ht="35.25" customHeight="1" thickBot="1" x14ac:dyDescent="0.25">
      <c r="A56" s="63" t="str">
        <f t="shared" si="40"/>
        <v>Assistive technologies</v>
      </c>
      <c r="B56" s="84" t="s">
        <v>44</v>
      </c>
      <c r="C56" s="90">
        <v>6.8273092369477928E-2</v>
      </c>
      <c r="D56" s="90">
        <v>9.693877551020405E-2</v>
      </c>
      <c r="E56" s="90">
        <v>8.0612244897959151E-2</v>
      </c>
      <c r="F56" s="90">
        <v>8.4070796460176955E-2</v>
      </c>
      <c r="G56" s="90">
        <v>9.3596059113300489E-2</v>
      </c>
      <c r="H56" s="90">
        <v>6.1674008810572722E-2</v>
      </c>
      <c r="I56" s="91">
        <f t="shared" ca="1" si="41"/>
        <v>0.11162790697674424</v>
      </c>
      <c r="J56" s="86"/>
      <c r="X56"/>
      <c r="Y56" s="39"/>
      <c r="AH56"/>
      <c r="AI56" s="10"/>
    </row>
    <row r="57" spans="1:35" ht="35.25" customHeight="1" thickBot="1" x14ac:dyDescent="0.25">
      <c r="A57" s="63" t="str">
        <f t="shared" si="40"/>
        <v>ePortfolios</v>
      </c>
      <c r="B57" s="84" t="s">
        <v>48</v>
      </c>
      <c r="C57" s="90">
        <v>7.2289156626506035E-2</v>
      </c>
      <c r="D57" s="90">
        <v>8.1632653061224469E-2</v>
      </c>
      <c r="E57" s="90">
        <v>9.0552995391705082E-2</v>
      </c>
      <c r="F57" s="90">
        <v>6.1946902654867242E-2</v>
      </c>
      <c r="G57" s="90">
        <v>9.8522167487684775E-2</v>
      </c>
      <c r="H57" s="90">
        <v>0.13215859030837002</v>
      </c>
      <c r="I57" s="91">
        <f t="shared" ca="1" si="41"/>
        <v>0.10232558139534881</v>
      </c>
      <c r="J57" s="86"/>
      <c r="X57"/>
      <c r="Y57" s="39"/>
      <c r="AH57"/>
      <c r="AI57" s="10"/>
    </row>
    <row r="58" spans="1:35" ht="35.25" customHeight="1" thickBot="1" x14ac:dyDescent="0.25">
      <c r="A58" s="63" t="str">
        <f t="shared" si="40"/>
        <v>Digital repositories</v>
      </c>
      <c r="B58" s="84" t="s">
        <v>52</v>
      </c>
      <c r="C58" s="90">
        <v>2.4096385542168697E-2</v>
      </c>
      <c r="D58" s="90">
        <v>7.6530612244897989E-2</v>
      </c>
      <c r="E58" s="90">
        <v>8.5928242264647792E-2</v>
      </c>
      <c r="F58" s="90">
        <v>8.4070796460176955E-2</v>
      </c>
      <c r="G58" s="90">
        <v>3.4482758620689669E-2</v>
      </c>
      <c r="H58" s="90">
        <v>7.4889867841409719E-2</v>
      </c>
      <c r="I58" s="91">
        <f t="shared" ca="1" si="41"/>
        <v>8.8372093023255827E-2</v>
      </c>
      <c r="J58" s="86"/>
      <c r="X58"/>
      <c r="Y58" s="39"/>
      <c r="AH58"/>
      <c r="AI58" s="10"/>
    </row>
    <row r="59" spans="1:35" ht="35.25" customHeight="1" thickBot="1" x14ac:dyDescent="0.25">
      <c r="A59" s="63" t="str">
        <f t="shared" si="40"/>
        <v>Augmented and
Virtual Reality</v>
      </c>
      <c r="B59" s="84" t="s">
        <v>120</v>
      </c>
      <c r="C59" s="90"/>
      <c r="D59" s="90"/>
      <c r="E59" s="90"/>
      <c r="F59" s="90">
        <v>6.6371681415929196E-2</v>
      </c>
      <c r="G59" s="90">
        <v>5.9113300492610821E-2</v>
      </c>
      <c r="H59" s="90">
        <v>6.1674008810572722E-2</v>
      </c>
      <c r="I59" s="91">
        <f t="shared" ca="1" si="41"/>
        <v>8.3720930232558138E-2</v>
      </c>
      <c r="J59" s="86"/>
      <c r="X59"/>
      <c r="Y59" s="39"/>
      <c r="AH59"/>
      <c r="AI59" s="10"/>
    </row>
    <row r="60" spans="1:35" ht="35.25" customHeight="1" thickBot="1" x14ac:dyDescent="0.25">
      <c r="A60" s="63" t="str">
        <f t="shared" si="40"/>
        <v>Open Education (Practices,
Policy &amp; Resources)</v>
      </c>
      <c r="B60" s="84" t="s">
        <v>49</v>
      </c>
      <c r="C60" s="90">
        <v>0.10441767068273095</v>
      </c>
      <c r="D60" s="90">
        <v>3.0612244897959162E-2</v>
      </c>
      <c r="E60" s="90">
        <v>3.7590520078999379E-2</v>
      </c>
      <c r="F60" s="90">
        <v>1.7699115044247815E-2</v>
      </c>
      <c r="G60" s="90">
        <v>4.4334975369458129E-2</v>
      </c>
      <c r="H60" s="90">
        <v>6.1674008810572722E-2</v>
      </c>
      <c r="I60" s="91">
        <f t="shared" ca="1" si="41"/>
        <v>8.3720930232558111E-2</v>
      </c>
      <c r="J60" s="86"/>
      <c r="X60"/>
      <c r="Y60" s="39"/>
      <c r="AH60"/>
      <c r="AI60" s="10"/>
    </row>
    <row r="61" spans="1:35" ht="35.25" customHeight="1" thickBot="1" x14ac:dyDescent="0.25">
      <c r="A61" s="63" t="str">
        <f t="shared" si="40"/>
        <v>Game-based/playful
learning</v>
      </c>
      <c r="B61" s="84" t="s">
        <v>42</v>
      </c>
      <c r="C61" s="90">
        <v>9.2369477911646569E-2</v>
      </c>
      <c r="D61" s="90">
        <v>7.1428571428571452E-2</v>
      </c>
      <c r="E61" s="90">
        <v>6.3643844634628077E-2</v>
      </c>
      <c r="F61" s="90">
        <v>6.6371681415929223E-2</v>
      </c>
      <c r="G61" s="90">
        <v>3.9408866995073899E-2</v>
      </c>
      <c r="H61" s="90">
        <v>7.9295154185022032E-2</v>
      </c>
      <c r="I61" s="91">
        <f t="shared" ca="1" si="41"/>
        <v>7.441860465116279E-2</v>
      </c>
      <c r="J61" s="86"/>
      <c r="X61"/>
      <c r="Y61" s="39"/>
      <c r="AH61"/>
      <c r="AI61" s="10"/>
    </row>
    <row r="62" spans="1:35" ht="35.25" customHeight="1" thickBot="1" x14ac:dyDescent="0.25">
      <c r="A62" s="64" t="str">
        <f t="shared" si="40"/>
        <v>Plagiarism
detection</v>
      </c>
      <c r="B62" s="84" t="s">
        <v>108</v>
      </c>
      <c r="C62" s="90"/>
      <c r="D62" s="90"/>
      <c r="E62" s="90">
        <v>-6.270572745227132E-3</v>
      </c>
      <c r="F62" s="90">
        <v>-2.2123893805309769E-2</v>
      </c>
      <c r="G62" s="90">
        <v>4.9261083743842304E-3</v>
      </c>
      <c r="H62" s="90">
        <v>6.1674008810572722E-2</v>
      </c>
      <c r="I62" s="90">
        <f t="shared" ca="1" si="41"/>
        <v>7.4418604651162679E-2</v>
      </c>
      <c r="J62" s="86"/>
      <c r="X62"/>
      <c r="Y62" s="39"/>
      <c r="AH62"/>
      <c r="AI62" s="10"/>
    </row>
    <row r="63" spans="1:35" ht="35.25" customHeight="1" thickBot="1" x14ac:dyDescent="0.25">
      <c r="A63" s="63" t="str">
        <f t="shared" si="40"/>
        <v>Blended
Learning</v>
      </c>
      <c r="B63" s="84" t="s">
        <v>118</v>
      </c>
      <c r="C63" s="90"/>
      <c r="D63" s="90"/>
      <c r="E63" s="90"/>
      <c r="F63" s="90">
        <v>3.539823008849563E-2</v>
      </c>
      <c r="G63" s="90">
        <v>2.4630541871921152E-2</v>
      </c>
      <c r="H63" s="90">
        <v>9.2511013215859084E-2</v>
      </c>
      <c r="I63" s="91">
        <f t="shared" ca="1" si="41"/>
        <v>5.5813953488372037E-2</v>
      </c>
      <c r="J63" s="86"/>
      <c r="X63"/>
      <c r="Y63" s="39"/>
      <c r="AH63"/>
      <c r="AI63" s="10"/>
    </row>
    <row r="64" spans="1:35" ht="35.25" customHeight="1" thickBot="1" x14ac:dyDescent="0.25">
      <c r="A64" s="63" t="str">
        <f t="shared" si="40"/>
        <v>Collaborative tools (e.g. Office365/Teams,
Google Workspace/G Suite, Padlet etc.)</v>
      </c>
      <c r="B64" s="84" t="s">
        <v>4461</v>
      </c>
      <c r="C64" s="90">
        <v>2.8112449799196693E-2</v>
      </c>
      <c r="D64" s="90">
        <v>4.5918367346938771E-2</v>
      </c>
      <c r="E64" s="90">
        <v>3.1747860434496289E-2</v>
      </c>
      <c r="F64" s="90">
        <v>2.6548672566371612E-2</v>
      </c>
      <c r="G64" s="90">
        <v>4.9261083743842304E-3</v>
      </c>
      <c r="H64" s="90">
        <v>3.083700440528625E-2</v>
      </c>
      <c r="I64" s="91">
        <f t="shared" ca="1" si="41"/>
        <v>4.6511627906976716E-2</v>
      </c>
      <c r="J64" s="86"/>
      <c r="X64"/>
      <c r="Y64" s="39"/>
      <c r="AH64"/>
      <c r="AI64" s="10"/>
    </row>
    <row r="65" spans="1:35" ht="35.25" customHeight="1" thickBot="1" x14ac:dyDescent="0.25">
      <c r="A65" s="63" t="str">
        <f t="shared" si="40"/>
        <v>Electronic assessment, submission
&amp; feedback tools</v>
      </c>
      <c r="B65" s="84" t="s">
        <v>41</v>
      </c>
      <c r="C65" s="90">
        <v>2.8112449799196804E-2</v>
      </c>
      <c r="D65" s="90">
        <v>3.0612244897959218E-2</v>
      </c>
      <c r="E65" s="90">
        <v>4.5227123107307587E-2</v>
      </c>
      <c r="F65" s="90">
        <v>4.4247787610620648E-3</v>
      </c>
      <c r="G65" s="90">
        <v>4.9261083743842304E-2</v>
      </c>
      <c r="H65" s="90">
        <v>8.3700440528634568E-2</v>
      </c>
      <c r="I65" s="91">
        <f t="shared" ca="1" si="41"/>
        <v>4.1860465116279055E-2</v>
      </c>
      <c r="J65" s="86"/>
      <c r="X65"/>
      <c r="Y65" s="39"/>
      <c r="AH65"/>
      <c r="AI65" s="10"/>
    </row>
    <row r="66" spans="1:35" ht="35.25" customHeight="1" thickBot="1" x14ac:dyDescent="0.25">
      <c r="A66" s="63" t="str">
        <f t="shared" si="40"/>
        <v>Digital and
Open Badges</v>
      </c>
      <c r="B66" s="84" t="s">
        <v>47</v>
      </c>
      <c r="C66" s="90">
        <v>0.12449799196787145</v>
      </c>
      <c r="D66" s="90">
        <v>9.6938775510204078E-2</v>
      </c>
      <c r="E66" s="90">
        <v>0.10037853851217909</v>
      </c>
      <c r="F66" s="90">
        <v>4.8672566371681436E-2</v>
      </c>
      <c r="G66" s="90">
        <v>7.881773399014777E-2</v>
      </c>
      <c r="H66" s="90">
        <v>6.6079295154185008E-2</v>
      </c>
      <c r="I66" s="91">
        <f t="shared" ca="1" si="41"/>
        <v>3.7209302325581395E-2</v>
      </c>
      <c r="J66" s="86"/>
      <c r="X66"/>
      <c r="Y66" s="39"/>
      <c r="AH66"/>
      <c r="AI66" s="10"/>
    </row>
    <row r="67" spans="1:35" ht="35.25" customHeight="1" thickBot="1" x14ac:dyDescent="0.25">
      <c r="A67" s="63" t="str">
        <f t="shared" si="40"/>
        <v>One-to-One Device
initiatives</v>
      </c>
      <c r="B67" s="84" t="s">
        <v>54</v>
      </c>
      <c r="C67" s="90"/>
      <c r="D67" s="90"/>
      <c r="E67" s="90">
        <v>4.5836076366030279E-2</v>
      </c>
      <c r="F67" s="90">
        <v>3.9823008849557529E-2</v>
      </c>
      <c r="G67" s="90">
        <v>2.463054187192118E-2</v>
      </c>
      <c r="H67" s="90">
        <v>3.0837004405286333E-2</v>
      </c>
      <c r="I67" s="91">
        <f t="shared" ca="1" si="41"/>
        <v>3.2558139534883707E-2</v>
      </c>
      <c r="J67" s="86"/>
      <c r="X67"/>
      <c r="Y67" s="39"/>
      <c r="AH67"/>
      <c r="AI67" s="10"/>
    </row>
    <row r="68" spans="1:35" ht="35.25" customHeight="1" thickBot="1" x14ac:dyDescent="0.25">
      <c r="A68" s="63" t="str">
        <f t="shared" si="40"/>
        <v>Content Management
Systems and VLEs</v>
      </c>
      <c r="B68" s="84" t="s">
        <v>39</v>
      </c>
      <c r="C68" s="90">
        <v>-1.2048192771084376E-2</v>
      </c>
      <c r="D68" s="90">
        <v>-2.5510204081632626E-2</v>
      </c>
      <c r="E68" s="90">
        <v>9.6280447662935309E-3</v>
      </c>
      <c r="F68" s="90">
        <v>4.4247787610619538E-3</v>
      </c>
      <c r="G68" s="90">
        <v>4.9261083743842304E-3</v>
      </c>
      <c r="H68" s="90">
        <v>1.3215859030836885E-2</v>
      </c>
      <c r="I68" s="91">
        <f t="shared" ca="1" si="41"/>
        <v>2.7906976744185963E-2</v>
      </c>
      <c r="J68" s="86"/>
      <c r="X68"/>
      <c r="Y68" s="39"/>
      <c r="AH68"/>
      <c r="AI68" s="10"/>
    </row>
    <row r="69" spans="1:35" ht="35.25" customHeight="1" thickBot="1" x14ac:dyDescent="0.25">
      <c r="A69" s="63" t="str">
        <f t="shared" si="40"/>
        <v>Blogs</v>
      </c>
      <c r="B69" s="84" t="s">
        <v>50</v>
      </c>
      <c r="C69" s="90">
        <v>-1.2048192771084376E-2</v>
      </c>
      <c r="D69" s="90">
        <v>2.5510204081632626E-2</v>
      </c>
      <c r="E69" s="90">
        <v>3.331138907175768E-2</v>
      </c>
      <c r="F69" s="90">
        <v>6.1946902654867242E-2</v>
      </c>
      <c r="G69" s="90">
        <v>1.9704433497536922E-2</v>
      </c>
      <c r="H69" s="90">
        <v>6.6079295154185091E-2</v>
      </c>
      <c r="I69" s="91">
        <f t="shared" ca="1" si="41"/>
        <v>4.651162790697716E-3</v>
      </c>
      <c r="J69" s="86"/>
      <c r="X69"/>
      <c r="Y69" s="39"/>
      <c r="AH69"/>
      <c r="AI69" s="10"/>
    </row>
    <row r="70" spans="1:35" ht="35.25" customHeight="1" thickBot="1" x14ac:dyDescent="0.25">
      <c r="A70" s="63" t="str">
        <f t="shared" si="40"/>
        <v>Lecture capture
tools</v>
      </c>
      <c r="B70" s="84" t="s">
        <v>51</v>
      </c>
      <c r="C70" s="90">
        <v>7.2289156626506035E-2</v>
      </c>
      <c r="D70" s="90">
        <v>7.1428571428571452E-2</v>
      </c>
      <c r="E70" s="90">
        <v>7.8900592495062483E-2</v>
      </c>
      <c r="F70" s="90">
        <v>4.4247787610619538E-2</v>
      </c>
      <c r="G70" s="90">
        <v>5.4187192118226646E-2</v>
      </c>
      <c r="H70" s="90">
        <v>4.4052863436123357E-2</v>
      </c>
      <c r="I70" s="91">
        <f t="shared" ca="1" si="41"/>
        <v>4.6511627906976605E-3</v>
      </c>
      <c r="J70" s="86"/>
      <c r="X70"/>
      <c r="Y70" s="39"/>
      <c r="AH70"/>
      <c r="AI70" s="10"/>
    </row>
    <row r="71" spans="1:35" ht="35.25" customHeight="1" thickBot="1" x14ac:dyDescent="0.25">
      <c r="A71" s="63" t="str">
        <f t="shared" si="40"/>
        <v>Bring Your Own
Device (BYOD)</v>
      </c>
      <c r="B71" s="84" t="s">
        <v>107</v>
      </c>
      <c r="C71" s="90"/>
      <c r="D71" s="90">
        <v>3.0612244897959218E-2</v>
      </c>
      <c r="E71" s="90">
        <v>0.11046741277156025</v>
      </c>
      <c r="F71" s="90">
        <v>9.2920353982300863E-2</v>
      </c>
      <c r="G71" s="90">
        <v>9.3596059113300489E-2</v>
      </c>
      <c r="H71" s="90">
        <v>3.0837004405286361E-2</v>
      </c>
      <c r="I71" s="91">
        <f t="shared" ca="1" si="41"/>
        <v>4.6511627906976605E-3</v>
      </c>
      <c r="J71" s="86"/>
      <c r="X71"/>
      <c r="Y71" s="39"/>
      <c r="AH71"/>
      <c r="AI71" s="10"/>
    </row>
    <row r="72" spans="1:35" ht="35.25" customHeight="1" thickBot="1" x14ac:dyDescent="0.25">
      <c r="A72" s="63" t="str">
        <f t="shared" si="40"/>
        <v>MOOCs, SPOCs,
TOOCs etc.</v>
      </c>
      <c r="B72" s="84" t="s">
        <v>53</v>
      </c>
      <c r="C72" s="90">
        <v>1.6064257028112428E-2</v>
      </c>
      <c r="D72" s="90">
        <v>5.6122448979591844E-2</v>
      </c>
      <c r="E72" s="90">
        <v>2.8044766293614243E-2</v>
      </c>
      <c r="F72" s="90">
        <v>4.8672566371681381E-2</v>
      </c>
      <c r="G72" s="90">
        <v>3.4482758620689613E-2</v>
      </c>
      <c r="H72" s="90">
        <v>2.6431718061674048E-2</v>
      </c>
      <c r="I72" s="91">
        <f t="shared" ca="1" si="41"/>
        <v>-4.6511627906976605E-3</v>
      </c>
      <c r="J72" s="86"/>
      <c r="X72"/>
      <c r="Y72" s="39"/>
      <c r="AH72"/>
      <c r="AI72" s="10"/>
    </row>
    <row r="73" spans="1:35" ht="35.25" customHeight="1" thickBot="1" x14ac:dyDescent="0.25">
      <c r="A73" s="63" t="str">
        <f t="shared" si="40"/>
        <v>Social networking (e.g. Twitter,
Facebook, LinkedIn)</v>
      </c>
      <c r="B73" s="84" t="s">
        <v>4451</v>
      </c>
      <c r="C73" s="90">
        <v>-3.2128514056224855E-2</v>
      </c>
      <c r="D73" s="90">
        <v>3.5714285714285698E-2</v>
      </c>
      <c r="E73" s="90">
        <v>-1.005595786701774E-2</v>
      </c>
      <c r="F73" s="90">
        <v>4.4247787610619427E-2</v>
      </c>
      <c r="G73" s="90">
        <v>1.4778325123152691E-2</v>
      </c>
      <c r="H73" s="90">
        <v>3.0837004405286361E-2</v>
      </c>
      <c r="I73" s="91">
        <f t="shared" ca="1" si="41"/>
        <v>-9.3023255813953765E-3</v>
      </c>
      <c r="J73" s="86"/>
      <c r="X73"/>
      <c r="Y73" s="39"/>
      <c r="AH73"/>
      <c r="AI73" s="10"/>
    </row>
    <row r="74" spans="1:35" ht="35.25" customHeight="1" thickBot="1" x14ac:dyDescent="0.25">
      <c r="A74" s="63" t="str">
        <f t="shared" si="40"/>
        <v>Web conferencing/virtual
classroom software</v>
      </c>
      <c r="B74" s="84" t="s">
        <v>43</v>
      </c>
      <c r="C74" s="90">
        <v>3.6144578313253017E-2</v>
      </c>
      <c r="D74" s="90">
        <v>3.0612244897959218E-2</v>
      </c>
      <c r="E74" s="90">
        <v>0.10442725477287684</v>
      </c>
      <c r="F74" s="90">
        <v>2.2123893805309658E-2</v>
      </c>
      <c r="G74" s="90">
        <v>6.8965517241379448E-2</v>
      </c>
      <c r="H74" s="90">
        <v>-4.405286343612369E-3</v>
      </c>
      <c r="I74" s="91">
        <f t="shared" ca="1" si="41"/>
        <v>-1.8604651162790753E-2</v>
      </c>
      <c r="J74" s="86"/>
      <c r="X74"/>
      <c r="Y74" s="39"/>
      <c r="AH74"/>
      <c r="AI74" s="10"/>
    </row>
    <row r="75" spans="1:35" ht="20.25" customHeight="1" x14ac:dyDescent="0.2">
      <c r="J75" s="127" t="s">
        <v>4455</v>
      </c>
    </row>
  </sheetData>
  <sortState xmlns:xlrd2="http://schemas.microsoft.com/office/spreadsheetml/2017/richdata2" ref="A3:AE24">
    <sortCondition ref="AE3:AE24"/>
  </sortState>
  <conditionalFormatting sqref="AE3:AE24">
    <cfRule type="colorScale" priority="26">
      <colorScale>
        <cfvo type="min"/>
        <cfvo type="percentile" val="50"/>
        <cfvo type="max"/>
        <color rgb="FFF8696B"/>
        <color rgb="FFFCFCFF"/>
        <color rgb="FF63BE7B"/>
      </colorScale>
    </cfRule>
  </conditionalFormatting>
  <conditionalFormatting sqref="I53:I74">
    <cfRule type="colorScale" priority="13">
      <colorScale>
        <cfvo type="min"/>
        <cfvo type="max"/>
        <color rgb="FFFCFCFF"/>
        <color rgb="FF63BE7B"/>
      </colorScale>
    </cfRule>
  </conditionalFormatting>
  <conditionalFormatting sqref="F53:F74">
    <cfRule type="colorScale" priority="12">
      <colorScale>
        <cfvo type="min"/>
        <cfvo type="max"/>
        <color rgb="FFFCFCFF"/>
        <color rgb="FF63BE7B"/>
      </colorScale>
    </cfRule>
  </conditionalFormatting>
  <conditionalFormatting sqref="E53:E74">
    <cfRule type="colorScale" priority="11">
      <colorScale>
        <cfvo type="min"/>
        <cfvo type="max"/>
        <color rgb="FFFCFCFF"/>
        <color rgb="FF63BE7B"/>
      </colorScale>
    </cfRule>
  </conditionalFormatting>
  <conditionalFormatting sqref="D53:D74">
    <cfRule type="colorScale" priority="10">
      <colorScale>
        <cfvo type="min"/>
        <cfvo type="max"/>
        <color rgb="FFFCFCFF"/>
        <color rgb="FF63BE7B"/>
      </colorScale>
    </cfRule>
  </conditionalFormatting>
  <conditionalFormatting sqref="C53:C74">
    <cfRule type="colorScale" priority="9">
      <colorScale>
        <cfvo type="min"/>
        <cfvo type="max"/>
        <color rgb="FFFCFCFF"/>
        <color rgb="FF63BE7B"/>
      </colorScale>
    </cfRule>
  </conditionalFormatting>
  <conditionalFormatting sqref="I53:I74 C53:F74">
    <cfRule type="colorScale" priority="31">
      <colorScale>
        <cfvo type="min"/>
        <cfvo type="max"/>
        <color rgb="FF63BE7B"/>
        <color rgb="FFFCFCFF"/>
      </colorScale>
    </cfRule>
  </conditionalFormatting>
  <conditionalFormatting sqref="H53:H74">
    <cfRule type="colorScale" priority="5">
      <colorScale>
        <cfvo type="min"/>
        <cfvo type="max"/>
        <color rgb="FFFCFCFF"/>
        <color rgb="FF63BE7B"/>
      </colorScale>
    </cfRule>
  </conditionalFormatting>
  <conditionalFormatting sqref="H53:H74">
    <cfRule type="colorScale" priority="6">
      <colorScale>
        <cfvo type="min"/>
        <cfvo type="max"/>
        <color rgb="FF63BE7B"/>
        <color rgb="FFFCFCFF"/>
      </colorScale>
    </cfRule>
  </conditionalFormatting>
  <conditionalFormatting sqref="G53:G74">
    <cfRule type="colorScale" priority="1">
      <colorScale>
        <cfvo type="min"/>
        <cfvo type="max"/>
        <color rgb="FFFCFCFF"/>
        <color rgb="FF63BE7B"/>
      </colorScale>
    </cfRule>
  </conditionalFormatting>
  <conditionalFormatting sqref="G53:G74">
    <cfRule type="colorScale" priority="2">
      <colorScale>
        <cfvo type="min"/>
        <cfvo type="max"/>
        <color rgb="FF63BE7B"/>
        <color rgb="FFFCFCFF"/>
      </colorScale>
    </cfRule>
  </conditionalFormatting>
  <pageMargins left="0.7" right="0.7" top="0.75" bottom="0.75" header="0.3" footer="0.3"/>
  <pageSetup paperSize="9" orientation="portrait" verticalDpi="1200" r:id="rId1"/>
  <drawing r:id="rId2"/>
  <legacyDrawing r:id="rId3"/>
  <extLst>
    <ext xmlns:x14="http://schemas.microsoft.com/office/spreadsheetml/2009/9/main" uri="{05C60535-1F16-4fd2-B633-F4F36F0B64E0}">
      <x14:sparklineGroups xmlns:xm="http://schemas.microsoft.com/office/excel/2006/main">
        <x14:sparklineGroup displayEmptyCellsAs="gap" markers="1" high="1" xr2:uid="{CDB2991E-4651-4B88-80E8-7B54AE6510F5}">
          <x14:colorSeries rgb="FF079948"/>
          <x14:colorNegative rgb="FFD00000"/>
          <x14:colorAxis rgb="FF000000"/>
          <x14:colorMarkers rgb="FF079948"/>
          <x14:colorFirst rgb="FFD00000"/>
          <x14:colorLast rgb="FFD00000"/>
          <x14:colorHigh rgb="FFD00000"/>
          <x14:colorLow rgb="FFD00000"/>
          <x14:sparklines>
            <x14:sparkline>
              <xm:f>'Q3+Q1'!C53:I53</xm:f>
              <xm:sqref>J53</xm:sqref>
            </x14:sparkline>
            <x14:sparkline>
              <xm:f>'Q3+Q1'!C54:I54</xm:f>
              <xm:sqref>J54</xm:sqref>
            </x14:sparkline>
            <x14:sparkline>
              <xm:f>'Q3+Q1'!C55:I55</xm:f>
              <xm:sqref>J55</xm:sqref>
            </x14:sparkline>
            <x14:sparkline>
              <xm:f>'Q3+Q1'!C56:I56</xm:f>
              <xm:sqref>J56</xm:sqref>
            </x14:sparkline>
            <x14:sparkline>
              <xm:f>'Q3+Q1'!C57:I57</xm:f>
              <xm:sqref>J57</xm:sqref>
            </x14:sparkline>
            <x14:sparkline>
              <xm:f>'Q3+Q1'!C58:I58</xm:f>
              <xm:sqref>J58</xm:sqref>
            </x14:sparkline>
            <x14:sparkline>
              <xm:f>'Q3+Q1'!C59:I59</xm:f>
              <xm:sqref>J59</xm:sqref>
            </x14:sparkline>
            <x14:sparkline>
              <xm:f>'Q3+Q1'!C60:I60</xm:f>
              <xm:sqref>J60</xm:sqref>
            </x14:sparkline>
            <x14:sparkline>
              <xm:f>'Q3+Q1'!C61:I61</xm:f>
              <xm:sqref>J61</xm:sqref>
            </x14:sparkline>
            <x14:sparkline>
              <xm:f>'Q3+Q1'!C62:I62</xm:f>
              <xm:sqref>J62</xm:sqref>
            </x14:sparkline>
            <x14:sparkline>
              <xm:f>'Q3+Q1'!C63:I63</xm:f>
              <xm:sqref>J63</xm:sqref>
            </x14:sparkline>
            <x14:sparkline>
              <xm:f>'Q3+Q1'!C64:I64</xm:f>
              <xm:sqref>J64</xm:sqref>
            </x14:sparkline>
            <x14:sparkline>
              <xm:f>'Q3+Q1'!C65:I65</xm:f>
              <xm:sqref>J65</xm:sqref>
            </x14:sparkline>
            <x14:sparkline>
              <xm:f>'Q3+Q1'!C66:I66</xm:f>
              <xm:sqref>J66</xm:sqref>
            </x14:sparkline>
            <x14:sparkline>
              <xm:f>'Q3+Q1'!C67:I67</xm:f>
              <xm:sqref>J67</xm:sqref>
            </x14:sparkline>
            <x14:sparkline>
              <xm:f>'Q3+Q1'!C68:I68</xm:f>
              <xm:sqref>J68</xm:sqref>
            </x14:sparkline>
            <x14:sparkline>
              <xm:f>'Q3+Q1'!C69:I69</xm:f>
              <xm:sqref>J69</xm:sqref>
            </x14:sparkline>
            <x14:sparkline>
              <xm:f>'Q3+Q1'!C70:I70</xm:f>
              <xm:sqref>J70</xm:sqref>
            </x14:sparkline>
            <x14:sparkline>
              <xm:f>'Q3+Q1'!C71:I71</xm:f>
              <xm:sqref>J71</xm:sqref>
            </x14:sparkline>
            <x14:sparkline>
              <xm:f>'Q3+Q1'!C72:I72</xm:f>
              <xm:sqref>J72</xm:sqref>
            </x14:sparkline>
            <x14:sparkline>
              <xm:f>'Q3+Q1'!C73:I73</xm:f>
              <xm:sqref>J73</xm:sqref>
            </x14:sparkline>
            <x14:sparkline>
              <xm:f>'Q3+Q1'!C74:I74</xm:f>
              <xm:sqref>J74</xm:sqref>
            </x14:sparkline>
          </x14:sparklines>
        </x14:sparklineGroup>
      </x14:sparklineGroup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75D176-86F4-42A2-BE8B-CDB992CB6C71}">
  <dimension ref="A1:F34"/>
  <sheetViews>
    <sheetView zoomScale="130" zoomScaleNormal="130" workbookViewId="0">
      <selection activeCell="D6" sqref="D6"/>
    </sheetView>
  </sheetViews>
  <sheetFormatPr defaultRowHeight="12.75" x14ac:dyDescent="0.2"/>
  <cols>
    <col min="2" max="3" width="17" customWidth="1"/>
    <col min="4" max="4" width="10.42578125" bestFit="1" customWidth="1"/>
  </cols>
  <sheetData>
    <row r="1" spans="1:6" x14ac:dyDescent="0.2">
      <c r="A1" t="s">
        <v>3267</v>
      </c>
      <c r="E1" s="39">
        <v>2020</v>
      </c>
    </row>
    <row r="2" spans="1:6" ht="17.25" x14ac:dyDescent="0.2">
      <c r="A2" s="9" t="str">
        <f>"'Form responses "&amp;E1&amp;"'!"</f>
        <v>'Form responses 2020'!</v>
      </c>
      <c r="B2" s="7" t="s">
        <v>3571</v>
      </c>
      <c r="C2" s="7"/>
      <c r="D2" s="6"/>
      <c r="E2" s="6"/>
      <c r="F2" s="6"/>
    </row>
    <row r="3" spans="1:6" x14ac:dyDescent="0.2">
      <c r="A3" s="6" t="s">
        <v>3</v>
      </c>
      <c r="C3" s="16">
        <f ca="1">COUNTA(INDIRECT($A$2&amp;A4&amp;":"&amp;A4))-1</f>
        <v>214</v>
      </c>
      <c r="D3" s="6" t="str">
        <f>"(n.)"</f>
        <v>(n.)</v>
      </c>
      <c r="E3" s="6" t="str">
        <f>"(%)"</f>
        <v>(%)</v>
      </c>
      <c r="F3" s="6" t="str">
        <f>F2&amp;" (n.)"</f>
        <v xml:space="preserve"> (n.)</v>
      </c>
    </row>
    <row r="4" spans="1:6" x14ac:dyDescent="0.2">
      <c r="A4" s="6" t="s">
        <v>131</v>
      </c>
      <c r="B4" s="3" t="s">
        <v>3594</v>
      </c>
      <c r="C4" s="3" t="s">
        <v>3594</v>
      </c>
      <c r="D4" s="4">
        <f ca="1">COUNTIF(INDIRECT($A$2&amp;$A4&amp;":"&amp;$A4),"*"&amp;B4&amp;"*")</f>
        <v>12</v>
      </c>
      <c r="E4" s="5">
        <f ca="1">D4/C$3</f>
        <v>5.6074766355140186E-2</v>
      </c>
      <c r="F4" s="5" t="str">
        <f ca="1">"n."&amp;D4</f>
        <v>n.12</v>
      </c>
    </row>
    <row r="5" spans="1:6" x14ac:dyDescent="0.2">
      <c r="A5" s="6" t="s">
        <v>131</v>
      </c>
      <c r="B5" s="3" t="s">
        <v>164</v>
      </c>
      <c r="C5" s="3" t="s">
        <v>164</v>
      </c>
      <c r="D5" s="26">
        <f ca="1">C3-(D4+D6+D7+D8)</f>
        <v>19</v>
      </c>
      <c r="E5" s="5">
        <f ca="1">D5/C$3</f>
        <v>8.8785046728971959E-2</v>
      </c>
      <c r="F5" s="5" t="str">
        <f ca="1">"n."&amp;D5</f>
        <v>n.19</v>
      </c>
    </row>
    <row r="6" spans="1:6" x14ac:dyDescent="0.2">
      <c r="A6" s="6" t="s">
        <v>131</v>
      </c>
      <c r="B6" s="3" t="s">
        <v>3593</v>
      </c>
      <c r="C6" s="3" t="s">
        <v>3593</v>
      </c>
      <c r="D6" s="4">
        <f ca="1">COUNTIF(INDIRECT($A$2&amp;$A6&amp;":"&amp;$A6),"*"&amp;B6&amp;"*")</f>
        <v>20</v>
      </c>
      <c r="E6" s="5">
        <f ca="1">D6/C$3</f>
        <v>9.3457943925233641E-2</v>
      </c>
      <c r="F6" s="5" t="str">
        <f ca="1">"n."&amp;D6</f>
        <v>n.20</v>
      </c>
    </row>
    <row r="7" spans="1:6" x14ac:dyDescent="0.2">
      <c r="A7" s="6" t="s">
        <v>131</v>
      </c>
      <c r="B7" s="3" t="s">
        <v>3659</v>
      </c>
      <c r="C7" s="3" t="s">
        <v>3659</v>
      </c>
      <c r="D7" s="4">
        <f ca="1">COUNTIF(INDIRECT($A$2&amp;$A7&amp;":"&amp;$A7),"*"&amp;B7&amp;"*")</f>
        <v>48</v>
      </c>
      <c r="E7" s="5">
        <f ca="1">D7/C$3</f>
        <v>0.22429906542056074</v>
      </c>
      <c r="F7" s="5" t="str">
        <f ca="1">"n."&amp;D7</f>
        <v>n.48</v>
      </c>
    </row>
    <row r="8" spans="1:6" x14ac:dyDescent="0.2">
      <c r="A8" s="6" t="s">
        <v>131</v>
      </c>
      <c r="B8" s="3" t="s">
        <v>3586</v>
      </c>
      <c r="C8" s="3" t="s">
        <v>3586</v>
      </c>
      <c r="D8" s="4">
        <f ca="1">COUNTIF(INDIRECT($A$2&amp;$A8&amp;":"&amp;$A8),"*"&amp;B8&amp;"*")</f>
        <v>115</v>
      </c>
      <c r="E8" s="5">
        <f ca="1">D8/C$3</f>
        <v>0.53738317757009346</v>
      </c>
      <c r="F8" s="5" t="str">
        <f ca="1">"n."&amp;D8</f>
        <v>n.115</v>
      </c>
    </row>
    <row r="9" spans="1:6" x14ac:dyDescent="0.2">
      <c r="E9" s="31"/>
      <c r="F9" s="31"/>
    </row>
    <row r="10" spans="1:6" ht="15" x14ac:dyDescent="0.25">
      <c r="B10" s="120" t="s">
        <v>3571</v>
      </c>
      <c r="E10" s="31"/>
      <c r="F10" s="31"/>
    </row>
    <row r="11" spans="1:6" ht="15" x14ac:dyDescent="0.25">
      <c r="B11" s="120" t="s">
        <v>3586</v>
      </c>
      <c r="E11" s="31"/>
      <c r="F11" s="31"/>
    </row>
    <row r="12" spans="1:6" ht="15" x14ac:dyDescent="0.25">
      <c r="B12" s="120" t="s">
        <v>3593</v>
      </c>
      <c r="E12" s="31"/>
      <c r="F12" s="31"/>
    </row>
    <row r="13" spans="1:6" ht="15" x14ac:dyDescent="0.25">
      <c r="B13" s="120" t="s">
        <v>3594</v>
      </c>
    </row>
    <row r="14" spans="1:6" ht="15" x14ac:dyDescent="0.25">
      <c r="B14" s="120" t="s">
        <v>3639</v>
      </c>
    </row>
    <row r="15" spans="1:6" ht="15" x14ac:dyDescent="0.25">
      <c r="B15" s="120" t="s">
        <v>3654</v>
      </c>
    </row>
    <row r="16" spans="1:6" ht="15" x14ac:dyDescent="0.25">
      <c r="B16" s="120" t="s">
        <v>3659</v>
      </c>
    </row>
    <row r="17" spans="2:2" ht="15" x14ac:dyDescent="0.25">
      <c r="B17" s="120" t="s">
        <v>3715</v>
      </c>
    </row>
    <row r="18" spans="2:2" ht="15" x14ac:dyDescent="0.25">
      <c r="B18" s="120" t="s">
        <v>3749</v>
      </c>
    </row>
    <row r="19" spans="2:2" ht="15" x14ac:dyDescent="0.25">
      <c r="B19" s="120" t="s">
        <v>3849</v>
      </c>
    </row>
    <row r="20" spans="2:2" ht="15" x14ac:dyDescent="0.25">
      <c r="B20" s="120" t="s">
        <v>3854</v>
      </c>
    </row>
    <row r="21" spans="2:2" ht="15" x14ac:dyDescent="0.25">
      <c r="B21" s="120" t="s">
        <v>3895</v>
      </c>
    </row>
    <row r="22" spans="2:2" ht="15" x14ac:dyDescent="0.25">
      <c r="B22" s="120" t="s">
        <v>4021</v>
      </c>
    </row>
    <row r="23" spans="2:2" ht="15" x14ac:dyDescent="0.25">
      <c r="B23" s="120" t="s">
        <v>4034</v>
      </c>
    </row>
    <row r="24" spans="2:2" ht="15" x14ac:dyDescent="0.25">
      <c r="B24" s="120" t="s">
        <v>4059</v>
      </c>
    </row>
    <row r="25" spans="2:2" ht="15" x14ac:dyDescent="0.25">
      <c r="B25" s="120" t="s">
        <v>4107</v>
      </c>
    </row>
    <row r="26" spans="2:2" ht="15" x14ac:dyDescent="0.25">
      <c r="B26" s="120"/>
    </row>
    <row r="27" spans="2:2" ht="15" x14ac:dyDescent="0.25">
      <c r="B27" s="120" t="s">
        <v>4162</v>
      </c>
    </row>
    <row r="28" spans="2:2" ht="15" x14ac:dyDescent="0.25">
      <c r="B28" s="120" t="s">
        <v>4189</v>
      </c>
    </row>
    <row r="29" spans="2:2" ht="15" x14ac:dyDescent="0.25">
      <c r="B29" s="120" t="s">
        <v>4201</v>
      </c>
    </row>
    <row r="30" spans="2:2" ht="15" x14ac:dyDescent="0.25">
      <c r="B30" s="120" t="s">
        <v>4288</v>
      </c>
    </row>
    <row r="31" spans="2:2" ht="15" x14ac:dyDescent="0.25">
      <c r="B31" s="120" t="s">
        <v>4292</v>
      </c>
    </row>
    <row r="32" spans="2:2" ht="15" x14ac:dyDescent="0.25">
      <c r="B32" s="120" t="s">
        <v>4327</v>
      </c>
    </row>
    <row r="33" spans="2:2" ht="15" x14ac:dyDescent="0.25">
      <c r="B33" s="120" t="s">
        <v>4365</v>
      </c>
    </row>
    <row r="34" spans="2:2" ht="15" x14ac:dyDescent="0.25">
      <c r="B34" s="120" t="s">
        <v>4412</v>
      </c>
    </row>
  </sheetData>
  <sortState xmlns:xlrd2="http://schemas.microsoft.com/office/spreadsheetml/2017/richdata2" ref="A4:F8">
    <sortCondition ref="D4:D8"/>
  </sortState>
  <pageMargins left="0.7" right="0.7" top="0.75" bottom="0.75" header="0.3" footer="0.3"/>
  <pageSetup paperSize="9" orientation="portrait" verticalDpi="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Q D A A B Q S w M E F A A C A A g A k 2 o 0 U v l U R z q k A A A A 9 Q A A A B I A H A B D b 2 5 m a W c v U G F j a 2 F n Z S 5 4 b W w g o h g A K K A U A A A A A A A A A A A A A A A A A A A A A A A A A A A A h Y + x D o I w G I R f h X S n L X U h 5 K c k O r h I Y m J i X B u o 0 A g / h h b L u z n 4 S L 6 C G E X d H O + + u + T u f r 1 B N r Z N c N G 9 N R 2 m J K K c B B q L r j R Y p W R w x z A m m Y S t K k 6 q 0 s E U R p u M 1 q S k d u 6 c M O a 9 p 3 5 B u 7 5 i g v O I H f L N r q h 1 q 0 K D 1 i k s N P m 0 y v 8 t I m H / G i M F j W M q + D Q J 2 O x B b v D L x c S e 9 M e E 1 d C 4 o d d S Y 7 h e A p s l s P c F + Q B Q S w M E F A A C A A g A k 2 o 0 U g / 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J N q N F I o i k e 4 D g A A A B E A A A A T A B w A R m 9 y b X V s Y X M v U 2 V j d G l v b j E u b S C i G A A o o B Q A A A A A A A A A A A A A A A A A A A A A A A A A A A A r T k 0 u y c z P U w i G 0 I b W A F B L A Q I t A B Q A A g A I A J N q N F L 5 V E c 6 p A A A A P U A A A A S A A A A A A A A A A A A A A A A A A A A A A B D b 2 5 m a W c v U G F j a 2 F n Z S 5 4 b W x Q S w E C L Q A U A A I A C A C T a j R S D 8 r p q 6 Q A A A D p A A A A E w A A A A A A A A A A A A A A A A D w A A A A W 0 N v b n R l b n R f V H l w Z X N d L n h t b F B L A Q I t A B Q A A g A I A J N q N F I o i k e 4 D g A A A B E A A A A T A A A A A A A A A A A A A A A A A O E B A A B G b 3 J t d W x h c y 9 T Z W N 0 a W 9 u M S 5 t U E s F B g A A A A A D A A M A w g A A A D w C 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p c B A A A A A A A A d Q E 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C Y B A A A B A A A A 0 I y d 3 w E V 0 R G M e g D A T 8 K X 6 w E A A A A 4 H A j g k i N 4 R a q z v 5 9 V c 7 9 d A A A A A A I A A A A A A B B m A A A A A Q A A I A A A A H O y L C c A H 4 0 X 5 m i K Y X A J Y z p f s Y g o w F b e Y + z z B 0 p j x J S C A A A A A A 6 A A A A A A g A A I A A A A P D U s j V P x 9 m u c x O x C U h f e q c u w O B 6 o B v R v 0 4 d 9 T s q M M r Q U A A A A K u X 4 4 E Z T I 7 j Y 1 A I 7 K q v K p 7 m z W i F F Y h H O W x K 0 R o G 4 I u q 3 z t T v b u E 6 + + Y S 4 r + k 2 / e J + N 0 A K x J y Z D 8 N g f G u W A U o o z C y c 7 U H + 8 G E h p r 3 Q g u t 8 6 i Q A A A A C M / k c m Q l l u x 9 2 I q f I C Z s Y P E s 8 P r F M 8 Z 2 m 3 + 2 4 E q A l 1 7 u 2 + p p T z Q l d 7 L T c C K 3 J 9 O h 1 l G 2 2 E x w h 8 s 1 R X M X Y 6 6 A B 8 = < / D a t a M a s h u p > 
</file>

<file path=customXml/itemProps1.xml><?xml version="1.0" encoding="utf-8"?>
<ds:datastoreItem xmlns:ds="http://schemas.openxmlformats.org/officeDocument/2006/customXml" ds:itemID="{F310ACBD-97A9-440F-98A2-856CFC63D7E5}">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41</vt:i4>
      </vt:variant>
      <vt:variant>
        <vt:lpstr>Named Ranges</vt:lpstr>
      </vt:variant>
      <vt:variant>
        <vt:i4>6</vt:i4>
      </vt:variant>
    </vt:vector>
  </HeadingPairs>
  <TitlesOfParts>
    <vt:vector size="47" baseType="lpstr">
      <vt:lpstr>About</vt:lpstr>
      <vt:lpstr>Q1</vt:lpstr>
      <vt:lpstr>Q1 (combined)</vt:lpstr>
      <vt:lpstr>Q1b</vt:lpstr>
      <vt:lpstr>Q2</vt:lpstr>
      <vt:lpstr>Q3</vt:lpstr>
      <vt:lpstr>Q3 (combined)</vt:lpstr>
      <vt:lpstr>Q3+Q1</vt:lpstr>
      <vt:lpstr>Q4a</vt:lpstr>
      <vt:lpstr>Q4b</vt:lpstr>
      <vt:lpstr>Q4c</vt:lpstr>
      <vt:lpstr>Q5a</vt:lpstr>
      <vt:lpstr>Q5b</vt:lpstr>
      <vt:lpstr>Q6a</vt:lpstr>
      <vt:lpstr>Q6b</vt:lpstr>
      <vt:lpstr>Q6c</vt:lpstr>
      <vt:lpstr>Q6b+c</vt:lpstr>
      <vt:lpstr>Q7</vt:lpstr>
      <vt:lpstr>Q8</vt:lpstr>
      <vt:lpstr>Q9</vt:lpstr>
      <vt:lpstr>Q10</vt:lpstr>
      <vt:lpstr>Q11</vt:lpstr>
      <vt:lpstr>Q12</vt:lpstr>
      <vt:lpstr>Q13</vt:lpstr>
      <vt:lpstr>Q14</vt:lpstr>
      <vt:lpstr>Q15</vt:lpstr>
      <vt:lpstr>Q16</vt:lpstr>
      <vt:lpstr>Q17</vt:lpstr>
      <vt:lpstr>Q18</vt:lpstr>
      <vt:lpstr>Q19</vt:lpstr>
      <vt:lpstr>Role</vt:lpstr>
      <vt:lpstr>Title</vt:lpstr>
      <vt:lpstr>DriverEnablers</vt:lpstr>
      <vt:lpstr>Form responses 2020</vt:lpstr>
      <vt:lpstr>Form responses 2019</vt:lpstr>
      <vt:lpstr>DATA</vt:lpstr>
      <vt:lpstr>Form responses 2018</vt:lpstr>
      <vt:lpstr>Form responses 2017</vt:lpstr>
      <vt:lpstr>Form responses 2016</vt:lpstr>
      <vt:lpstr>Form responses 2015</vt:lpstr>
      <vt:lpstr>Form responses 2014</vt:lpstr>
      <vt:lpstr>Q4a!Extract</vt:lpstr>
      <vt:lpstr>Q4b!Extract</vt:lpstr>
      <vt:lpstr>Q4c!Extract</vt:lpstr>
      <vt:lpstr>Q5a!Extract</vt:lpstr>
      <vt:lpstr>Q5b!Extract</vt:lpstr>
      <vt:lpstr>Q6a!Extract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Martin ALT</dc:creator>
  <cp:keywords/>
  <dc:description/>
  <cp:lastModifiedBy>Martin-ALT</cp:lastModifiedBy>
  <cp:revision/>
  <dcterms:created xsi:type="dcterms:W3CDTF">2015-01-29T23:41:31Z</dcterms:created>
  <dcterms:modified xsi:type="dcterms:W3CDTF">2021-01-28T14:09:47Z</dcterms:modified>
  <cp:category/>
  <cp:contentStatus/>
</cp:coreProperties>
</file>